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mc:AlternateContent xmlns:mc="http://schemas.openxmlformats.org/markup-compatibility/2006">
    <mc:Choice Requires="x15">
      <x15ac:absPath xmlns:x15ac="http://schemas.microsoft.com/office/spreadsheetml/2010/11/ac" url="https://d.docs.live.net/1763797BA848D3B0/Tráfego IMP/CONTROLE DE REFEIÇÕES/Gerador Diário de Refeições/"/>
    </mc:Choice>
  </mc:AlternateContent>
  <xr:revisionPtr revIDLastSave="62481" documentId="8_{09062E5D-9279-4E1F-9876-21A8EF84D7AB}" xr6:coauthVersionLast="47" xr6:coauthVersionMax="47" xr10:uidLastSave="{F5E63247-CC65-4B5D-AF22-E2722BDB2DC6}"/>
  <bookViews>
    <workbookView xWindow="-120" yWindow="-120" windowWidth="20730" windowHeight="11160" xr2:uid="{00000000-000D-0000-FFFF-FFFF00000000}"/>
  </bookViews>
  <sheets>
    <sheet name="ALMOÇO IMP" sheetId="1" r:id="rId1"/>
    <sheet name="JANTA IMP" sheetId="3" r:id="rId2"/>
    <sheet name="CONTADOR" sheetId="5" r:id="rId3"/>
    <sheet name="TREINAMENTO" sheetId="4" r:id="rId4"/>
    <sheet name="Banco de Dados" sheetId="2" r:id="rId5"/>
    <sheet name="BEL" sheetId="6" state="hidden" r:id="rId6"/>
    <sheet name="CAFÉ SLZ" sheetId="9" state="hidden" r:id="rId7"/>
    <sheet name="JANTA SLZ" sheetId="8" state="hidden" r:id="rId8"/>
    <sheet name="ALMOÇO SLZ" sheetId="7" state="hidden" r:id="rId9"/>
    <sheet name="CAFE STI" sheetId="12" state="hidden" r:id="rId10"/>
    <sheet name="ALMOÇO STI" sheetId="10" state="hidden" r:id="rId11"/>
    <sheet name="JANTA STI" sheetId="11" state="hidden" r:id="rId12"/>
  </sheets>
  <definedNames>
    <definedName name="db_Meses">CONTADOR!$P$11:$P$22</definedName>
    <definedName name="dbMot_ExibEscala" localSheetId="5">banco_de_dados[[#All],[MOTORISTA + MATRICULA]]</definedName>
    <definedName name="dbMot_ExibEscala" localSheetId="1">banco_de_dados[[#All],[MOTORISTA + MATRICULA]]</definedName>
    <definedName name="dbMot_ExibEscala">'Banco de Dados'!$C:$C</definedName>
    <definedName name="dbMot_Matricula">'Banco de Dados'!$B:$B</definedName>
    <definedName name="dbMot_Nome">'Banco de Dados'!$A:$A</definedName>
    <definedName name="gyn_horarios" localSheetId="8">linhas_gyn_almoco[[#All],[HORARIO]]</definedName>
    <definedName name="gyn_horarios" localSheetId="10">linhas_gyn_almoco[[#All],[HORARIO]]</definedName>
    <definedName name="gyn_horarios" localSheetId="5">linhas_gyn_almoco[[#All],[HORARIO]]</definedName>
    <definedName name="gyn_horarios" localSheetId="6">linhas_gyn_almoco[[#All],[HORARIO]]</definedName>
    <definedName name="gyn_horarios" localSheetId="9">linhas_gyn_almoco[[#All],[HORARIO]]</definedName>
    <definedName name="gyn_horarios" localSheetId="1">linhas_gyn_almoco[[#All],[HORARIO]]</definedName>
    <definedName name="gyn_horarios" localSheetId="7">linhas_gyn_almoco[[#All],[HORARIO]]</definedName>
    <definedName name="gyn_horarios" localSheetId="11">linhas_gyn_almoco[[#All],[HORARIO]]</definedName>
    <definedName name="gyn_horarios">linhas_gyn_almoco[[#All],[HORARIO]]</definedName>
    <definedName name="gyn_trechos_almoco" localSheetId="8">linhas_gyn_almoco[[#All],[LINHA]]</definedName>
    <definedName name="gyn_trechos_almoco" localSheetId="10">linhas_gyn_almoco[[#All],[LINHA]]</definedName>
    <definedName name="gyn_trechos_almoco" localSheetId="5">linhas_gyn_almoco[[#All],[LINHA]]</definedName>
    <definedName name="gyn_trechos_almoco" localSheetId="6">linhas_gyn_almoco[[#All],[LINHA]]</definedName>
    <definedName name="gyn_trechos_almoco" localSheetId="9">linhas_gyn_almoco[[#All],[LINHA]]</definedName>
    <definedName name="gyn_trechos_almoco" localSheetId="1">linhas_gyn_almoco[[#All],[LINHA]]</definedName>
    <definedName name="gyn_trechos_almoco" localSheetId="7">linhas_gyn_almoco[[#All],[LINHA]]</definedName>
    <definedName name="gyn_trechos_almoco" localSheetId="11">linhas_gyn_almoco[[#All],[LINHA]]</definedName>
    <definedName name="gyn_trechos_almoco">linhas_gyn_almoco[[#All],[LINHA]]</definedName>
    <definedName name="imp_horarios" localSheetId="8">linhas_imp_janta[[#All],[HORARIO]]</definedName>
    <definedName name="imp_horarios" localSheetId="10">linhas_imp_janta[[#All],[HORARIO]]</definedName>
    <definedName name="imp_horarios" localSheetId="5">linhas_imp_janta[[#All],[HORARIO]]</definedName>
    <definedName name="imp_horarios" localSheetId="6">linhas_imp_janta[[#All],[HORARIO]]</definedName>
    <definedName name="imp_horarios" localSheetId="9">linhas_imp_janta[[#All],[HORARIO]]</definedName>
    <definedName name="imp_horarios" localSheetId="1">linhas_imp_janta[[#All],[HORARIO]]</definedName>
    <definedName name="imp_horarios" localSheetId="7">linhas_imp_janta[[#All],[HORARIO]]</definedName>
    <definedName name="imp_horarios" localSheetId="11">linhas_imp_janta[[#All],[HORARIO]]</definedName>
    <definedName name="imp_horarios">linhas_imp_janta[[#All],[HORARIO]]</definedName>
    <definedName name="imp_trechos_janta" localSheetId="8">linhas_imp_janta[[#All],[LINHA]]</definedName>
    <definedName name="imp_trechos_janta" localSheetId="10">linhas_imp_janta[[#All],[LINHA]]</definedName>
    <definedName name="imp_trechos_janta" localSheetId="5">linhas_imp_janta[[#All],[LINHA]]</definedName>
    <definedName name="imp_trechos_janta" localSheetId="6">linhas_imp_janta[[#All],[LINHA]]</definedName>
    <definedName name="imp_trechos_janta" localSheetId="9">linhas_imp_janta[[#All],[LINHA]]</definedName>
    <definedName name="imp_trechos_janta" localSheetId="1">linhas_imp_janta[[#All],[LINHA]]</definedName>
    <definedName name="imp_trechos_janta" localSheetId="7">linhas_imp_janta[[#All],[LINHA]]</definedName>
    <definedName name="imp_trechos_janta" localSheetId="11">linhas_imp_janta[[#All],[LINHA]]</definedName>
    <definedName name="imp_trechos_janta">linhas_imp_janta[[#All],[LINHA]]</definedName>
    <definedName name="justificativas_motivos" localSheetId="8">tb_justificativas[[#All],[MOTIVOS]]</definedName>
    <definedName name="justificativas_motivos" localSheetId="10">tb_justificativas[[#All],[MOTIVOS]]</definedName>
    <definedName name="justificativas_motivos" localSheetId="5">tb_justificativas[[#All],[MOTIVOS]]</definedName>
    <definedName name="justificativas_motivos" localSheetId="6">tb_justificativas[[#All],[MOTIVOS]]</definedName>
    <definedName name="justificativas_motivos" localSheetId="9">tb_justificativas[[#All],[MOTIVOS]]</definedName>
    <definedName name="justificativas_motivos" localSheetId="1">tb_justificativas[[#All],[MOTIVOS]]</definedName>
    <definedName name="justificativas_motivos" localSheetId="7">tb_justificativas[[#All],[MOTIVOS]]</definedName>
    <definedName name="justificativas_motivos" localSheetId="11">tb_justificativas[[#All],[MOTIVOS]]</definedName>
    <definedName name="justificativas_motivos">tb_justificativas[[#All],[MOTIVOS]]</definedName>
    <definedName name="justificativas_texto" localSheetId="8">tb_justificativas[[#All],[JUSTIFICATIVAS]]</definedName>
    <definedName name="justificativas_texto" localSheetId="10">tb_justificativas[[#All],[JUSTIFICATIVAS]]</definedName>
    <definedName name="justificativas_texto" localSheetId="5">tb_justificativas[[#All],[JUSTIFICATIVAS]]</definedName>
    <definedName name="justificativas_texto" localSheetId="6">tb_justificativas[[#All],[JUSTIFICATIVAS]]</definedName>
    <definedName name="justificativas_texto" localSheetId="9">tb_justificativas[[#All],[JUSTIFICATIVAS]]</definedName>
    <definedName name="justificativas_texto" localSheetId="1">tb_justificativas[[#All],[JUSTIFICATIVAS]]</definedName>
    <definedName name="justificativas_texto" localSheetId="7">tb_justificativas[[#All],[JUSTIFICATIVAS]]</definedName>
    <definedName name="justificativas_texto" localSheetId="11">tb_justificativas[[#All],[JUSTIFICATIVAS]]</definedName>
    <definedName name="justificativas_texto">tb_justificativas[[#All],[JUSTIFICATIVAS]]</definedName>
    <definedName name="QUINZENAS">CONTADOR!$P$23:$P$24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61" i="3" l="1"/>
  <c r="I7561" i="3" a="1"/>
  <c r="I7561" i="3"/>
  <c r="J7561" i="3" a="1"/>
  <c r="J7561" i="3"/>
  <c r="G7560" i="3"/>
  <c r="I7560" i="3" a="1"/>
  <c r="I7560" i="3"/>
  <c r="J7560" i="3" a="1"/>
  <c r="J7560" i="3"/>
  <c r="G7559" i="3"/>
  <c r="J7559" i="3" a="1"/>
  <c r="J7559" i="3"/>
  <c r="G7558" i="3"/>
  <c r="J7558" i="3" a="1"/>
  <c r="J7558" i="3"/>
  <c r="G7557" i="3"/>
  <c r="I7557" i="3" a="1"/>
  <c r="I7557" i="3"/>
  <c r="J7557" i="3" a="1"/>
  <c r="J7557" i="3"/>
  <c r="G7556" i="3"/>
  <c r="I7556" i="3" a="1"/>
  <c r="I7556" i="3"/>
  <c r="J7556" i="3" a="1"/>
  <c r="J7556" i="3"/>
  <c r="G7555" i="3"/>
  <c r="I7555" i="3" a="1"/>
  <c r="I7555" i="3"/>
  <c r="J7555" i="3" a="1"/>
  <c r="J7555" i="3"/>
  <c r="G7554" i="3"/>
  <c r="I7554" i="3" a="1"/>
  <c r="I7554" i="3"/>
  <c r="J7554" i="3" a="1"/>
  <c r="J7554" i="3"/>
  <c r="G7553" i="3"/>
  <c r="I7553" i="3" a="1"/>
  <c r="I7553" i="3"/>
  <c r="J7553" i="3" a="1"/>
  <c r="J7553" i="3"/>
  <c r="G7552" i="3"/>
  <c r="I7552" i="3" a="1"/>
  <c r="I7552" i="3"/>
  <c r="J7552" i="3" a="1"/>
  <c r="J7552" i="3"/>
  <c r="G7551" i="3"/>
  <c r="J7551" i="3" a="1"/>
  <c r="J7551" i="3"/>
  <c r="G7550" i="3"/>
  <c r="J7550" i="3" a="1"/>
  <c r="J7550" i="3"/>
  <c r="G7549" i="3"/>
  <c r="J7549" i="3" a="1"/>
  <c r="J7549" i="3"/>
  <c r="G7548" i="3"/>
  <c r="J7548" i="3" a="1"/>
  <c r="J7548" i="3"/>
  <c r="G4893" i="1"/>
  <c r="I4893" i="1" a="1"/>
  <c r="I4893" i="1"/>
  <c r="J4893" i="1" a="1"/>
  <c r="J4893" i="1"/>
  <c r="G4892" i="1"/>
  <c r="I4892" i="1" a="1"/>
  <c r="I4892" i="1"/>
  <c r="J4892" i="1" a="1"/>
  <c r="J4892" i="1"/>
  <c r="G4891" i="1"/>
  <c r="I4891" i="1" a="1"/>
  <c r="I4891" i="1"/>
  <c r="J4891" i="1" a="1"/>
  <c r="J4891" i="1"/>
  <c r="G4890" i="1"/>
  <c r="I4890" i="1" a="1"/>
  <c r="I4890" i="1"/>
  <c r="J4890" i="1" a="1"/>
  <c r="J4890" i="1"/>
  <c r="G4889" i="1"/>
  <c r="I4889" i="1" a="1"/>
  <c r="I4889" i="1"/>
  <c r="J4889" i="1" a="1"/>
  <c r="J4889" i="1"/>
  <c r="G4888" i="1"/>
  <c r="I4888" i="1" a="1"/>
  <c r="I4888" i="1"/>
  <c r="J4888" i="1" a="1"/>
  <c r="J4888" i="1"/>
  <c r="G4887" i="1"/>
  <c r="I4887" i="1" a="1"/>
  <c r="I4887" i="1"/>
  <c r="J4887" i="1" a="1"/>
  <c r="J4887" i="1"/>
  <c r="G4886" i="1"/>
  <c r="I4886" i="1" a="1"/>
  <c r="I4886" i="1"/>
  <c r="J4886" i="1" a="1"/>
  <c r="J4886" i="1"/>
  <c r="G4885" i="1"/>
  <c r="I4885" i="1" a="1"/>
  <c r="I4885" i="1"/>
  <c r="J4885" i="1" a="1"/>
  <c r="J4885" i="1"/>
  <c r="G7547" i="3"/>
  <c r="I7547" i="3" a="1"/>
  <c r="I7547" i="3"/>
  <c r="J7547" i="3" a="1"/>
  <c r="J7547" i="3"/>
  <c r="G7546" i="3"/>
  <c r="I7546" i="3" a="1"/>
  <c r="I7546" i="3"/>
  <c r="J7546" i="3" a="1"/>
  <c r="J7546" i="3"/>
  <c r="G7545" i="3"/>
  <c r="J7545" i="3" a="1"/>
  <c r="J7545" i="3"/>
  <c r="G7544" i="3"/>
  <c r="J7544" i="3" a="1"/>
  <c r="J7544" i="3"/>
  <c r="G7543" i="3"/>
  <c r="I7543" i="3" a="1"/>
  <c r="I7543" i="3"/>
  <c r="J7543" i="3" a="1"/>
  <c r="J7543" i="3"/>
  <c r="G7542" i="3"/>
  <c r="I7542" i="3" a="1"/>
  <c r="I7542" i="3"/>
  <c r="J7542" i="3" a="1"/>
  <c r="J7542" i="3"/>
  <c r="G7541" i="3"/>
  <c r="I7541" i="3" a="1"/>
  <c r="I7541" i="3"/>
  <c r="J7541" i="3" a="1"/>
  <c r="J7541" i="3"/>
  <c r="G7540" i="3"/>
  <c r="I7540" i="3" a="1"/>
  <c r="I7540" i="3"/>
  <c r="J7540" i="3" a="1"/>
  <c r="J7540" i="3"/>
  <c r="G7539" i="3"/>
  <c r="I7539" i="3" a="1"/>
  <c r="I7539" i="3"/>
  <c r="J7539" i="3" a="1"/>
  <c r="J7539" i="3"/>
  <c r="G7538" i="3"/>
  <c r="I7538" i="3" a="1"/>
  <c r="I7538" i="3"/>
  <c r="J7538" i="3" a="1"/>
  <c r="J7538" i="3"/>
  <c r="G7537" i="3"/>
  <c r="J7537" i="3" a="1"/>
  <c r="J7537" i="3"/>
  <c r="G7536" i="3"/>
  <c r="J7536" i="3" a="1"/>
  <c r="J7536" i="3"/>
  <c r="G7535" i="3"/>
  <c r="J7535" i="3" a="1"/>
  <c r="J7535" i="3"/>
  <c r="G7534" i="3"/>
  <c r="J7534" i="3" a="1"/>
  <c r="J7534" i="3"/>
  <c r="G4884" i="1"/>
  <c r="I4884" i="1" a="1"/>
  <c r="I4884" i="1"/>
  <c r="J4884" i="1" a="1"/>
  <c r="J4884" i="1"/>
  <c r="G4883" i="1"/>
  <c r="I4883" i="1" a="1"/>
  <c r="I4883" i="1"/>
  <c r="J4883" i="1" a="1"/>
  <c r="J4883" i="1"/>
  <c r="G4882" i="1"/>
  <c r="I4882" i="1" a="1"/>
  <c r="I4882" i="1"/>
  <c r="J4882" i="1" a="1"/>
  <c r="J4882" i="1"/>
  <c r="G4881" i="1"/>
  <c r="I4881" i="1" a="1"/>
  <c r="I4881" i="1"/>
  <c r="J4881" i="1" a="1"/>
  <c r="J4881" i="1"/>
  <c r="G4880" i="1"/>
  <c r="I4880" i="1" a="1"/>
  <c r="I4880" i="1"/>
  <c r="J4880" i="1" a="1"/>
  <c r="J4880" i="1"/>
  <c r="G4879" i="1"/>
  <c r="I4879" i="1" a="1"/>
  <c r="I4879" i="1"/>
  <c r="J4879" i="1" a="1"/>
  <c r="J4879" i="1"/>
  <c r="G4878" i="1"/>
  <c r="I4878" i="1" a="1"/>
  <c r="I4878" i="1"/>
  <c r="J4878" i="1" a="1"/>
  <c r="J4878" i="1"/>
  <c r="G4877" i="1"/>
  <c r="I4877" i="1" a="1"/>
  <c r="I4877" i="1"/>
  <c r="J4877" i="1" a="1"/>
  <c r="J4877" i="1"/>
  <c r="G4876" i="1"/>
  <c r="I4876" i="1" a="1"/>
  <c r="I4876" i="1"/>
  <c r="J4876" i="1" a="1"/>
  <c r="J4876" i="1"/>
  <c r="G7533" i="3"/>
  <c r="H7533" i="3"/>
  <c r="I7533" i="3" a="1"/>
  <c r="I7533" i="3"/>
  <c r="J7533" i="3" a="1"/>
  <c r="J7533" i="3"/>
  <c r="G7532" i="3"/>
  <c r="H7532" i="3"/>
  <c r="I7532" i="3" a="1"/>
  <c r="I7532" i="3"/>
  <c r="J7532" i="3" a="1"/>
  <c r="J7532" i="3"/>
  <c r="G7531" i="3"/>
  <c r="H7531" i="3"/>
  <c r="J7531" i="3" a="1"/>
  <c r="J7531" i="3"/>
  <c r="G7530" i="3"/>
  <c r="H7530" i="3"/>
  <c r="J7530" i="3" a="1"/>
  <c r="J7530" i="3"/>
  <c r="G7529" i="3"/>
  <c r="H7529" i="3"/>
  <c r="I7529" i="3" a="1"/>
  <c r="I7529" i="3"/>
  <c r="J7529" i="3" a="1"/>
  <c r="J7529" i="3"/>
  <c r="G7528" i="3"/>
  <c r="H7528" i="3"/>
  <c r="I7528" i="3" a="1"/>
  <c r="I7528" i="3"/>
  <c r="J7528" i="3" a="1"/>
  <c r="J7528" i="3"/>
  <c r="G7527" i="3"/>
  <c r="H7527" i="3"/>
  <c r="J7527" i="3" a="1"/>
  <c r="J7527" i="3"/>
  <c r="G7526" i="3"/>
  <c r="H7526" i="3"/>
  <c r="J7526" i="3" a="1"/>
  <c r="J7526" i="3"/>
  <c r="G7525" i="3"/>
  <c r="H7525" i="3"/>
  <c r="I7525" i="3" a="1"/>
  <c r="I7525" i="3"/>
  <c r="J7525" i="3" a="1"/>
  <c r="J7525" i="3"/>
  <c r="G7524" i="3"/>
  <c r="H7524" i="3"/>
  <c r="I7524" i="3" a="1"/>
  <c r="I7524" i="3"/>
  <c r="J7524" i="3" a="1"/>
  <c r="J7524" i="3"/>
  <c r="G7523" i="3"/>
  <c r="H7523" i="3"/>
  <c r="I7523" i="3" a="1"/>
  <c r="I7523" i="3"/>
  <c r="J7523" i="3" a="1"/>
  <c r="J7523" i="3"/>
  <c r="G7522" i="3"/>
  <c r="H7522" i="3"/>
  <c r="I7522" i="3" a="1"/>
  <c r="I7522" i="3"/>
  <c r="J7522" i="3" a="1"/>
  <c r="J7522" i="3"/>
  <c r="G7521" i="3"/>
  <c r="H7521" i="3"/>
  <c r="I7521" i="3" a="1"/>
  <c r="I7521" i="3"/>
  <c r="J7521" i="3" a="1"/>
  <c r="J7521" i="3"/>
  <c r="G7520" i="3"/>
  <c r="H7520" i="3"/>
  <c r="I7520" i="3" a="1"/>
  <c r="I7520" i="3"/>
  <c r="J7520" i="3" a="1"/>
  <c r="J7520" i="3"/>
  <c r="G7519" i="3"/>
  <c r="H7519" i="3"/>
  <c r="I7519" i="3" a="1"/>
  <c r="I7519" i="3"/>
  <c r="J7519" i="3" a="1"/>
  <c r="J7519" i="3"/>
  <c r="G4875" i="1"/>
  <c r="H4875" i="1"/>
  <c r="I4875" i="1" a="1"/>
  <c r="I4875" i="1"/>
  <c r="J4875" i="1" a="1"/>
  <c r="J4875" i="1"/>
  <c r="G4874" i="1"/>
  <c r="H4874" i="1"/>
  <c r="I4874" i="1" a="1"/>
  <c r="I4874" i="1"/>
  <c r="J4874" i="1" a="1"/>
  <c r="J4874" i="1"/>
  <c r="G4873" i="1"/>
  <c r="H4873" i="1"/>
  <c r="I4873" i="1" a="1"/>
  <c r="I4873" i="1"/>
  <c r="J4873" i="1" a="1"/>
  <c r="J4873" i="1"/>
  <c r="G4872" i="1"/>
  <c r="H4872" i="1"/>
  <c r="I4872" i="1" a="1"/>
  <c r="I4872" i="1"/>
  <c r="J4872" i="1" a="1"/>
  <c r="J4872" i="1"/>
  <c r="G4871" i="1"/>
  <c r="H4871" i="1"/>
  <c r="I4871" i="1" a="1"/>
  <c r="I4871" i="1"/>
  <c r="J4871" i="1" a="1"/>
  <c r="J4871" i="1"/>
  <c r="G4870" i="1"/>
  <c r="H4870" i="1"/>
  <c r="I4870" i="1" a="1"/>
  <c r="I4870" i="1"/>
  <c r="J4870" i="1" a="1"/>
  <c r="J4870" i="1"/>
  <c r="G4869" i="1"/>
  <c r="H4869" i="1"/>
  <c r="I4869" i="1" a="1"/>
  <c r="I4869" i="1"/>
  <c r="J4869" i="1" a="1"/>
  <c r="J4869" i="1"/>
  <c r="G4868" i="1"/>
  <c r="H4868" i="1"/>
  <c r="I4868" i="1" a="1"/>
  <c r="I4868" i="1"/>
  <c r="J4868" i="1" a="1"/>
  <c r="J4868" i="1"/>
  <c r="G4867" i="1"/>
  <c r="H4867" i="1"/>
  <c r="I4867" i="1" a="1"/>
  <c r="I4867" i="1"/>
  <c r="J4867" i="1" a="1"/>
  <c r="J4867" i="1"/>
  <c r="G4866" i="1"/>
  <c r="H4866" i="1"/>
  <c r="I4866" i="1" a="1"/>
  <c r="I4866" i="1"/>
  <c r="J4866" i="1" a="1"/>
  <c r="J4866" i="1"/>
  <c r="G4865" i="1"/>
  <c r="H4865" i="1"/>
  <c r="I4865" i="1" a="1"/>
  <c r="I4865" i="1"/>
  <c r="J4865" i="1" a="1"/>
  <c r="J4865" i="1"/>
  <c r="G7518" i="3"/>
  <c r="H7518" i="3"/>
  <c r="I7518" i="3" a="1"/>
  <c r="I7518" i="3"/>
  <c r="J7518" i="3" a="1"/>
  <c r="J7518" i="3"/>
  <c r="G7517" i="3"/>
  <c r="H7517" i="3"/>
  <c r="I7517" i="3" a="1"/>
  <c r="I7517" i="3"/>
  <c r="J7517" i="3" a="1"/>
  <c r="J7517" i="3"/>
  <c r="G7516" i="3"/>
  <c r="H7516" i="3"/>
  <c r="J7516" i="3" a="1"/>
  <c r="J7516" i="3"/>
  <c r="G7515" i="3"/>
  <c r="H7515" i="3"/>
  <c r="J7515" i="3" a="1"/>
  <c r="J7515" i="3"/>
  <c r="G7514" i="3"/>
  <c r="H7514" i="3"/>
  <c r="I7514" i="3" a="1"/>
  <c r="I7514" i="3"/>
  <c r="J7514" i="3" a="1"/>
  <c r="J7514" i="3"/>
  <c r="G7513" i="3"/>
  <c r="H7513" i="3"/>
  <c r="I7513" i="3" a="1"/>
  <c r="I7513" i="3"/>
  <c r="J7513" i="3" a="1"/>
  <c r="J7513" i="3"/>
  <c r="G7512" i="3"/>
  <c r="H7512" i="3"/>
  <c r="I7512" i="3" a="1"/>
  <c r="I7512" i="3"/>
  <c r="J7512" i="3" a="1"/>
  <c r="J7512" i="3"/>
  <c r="G7511" i="3"/>
  <c r="H7511" i="3"/>
  <c r="I7511" i="3" a="1"/>
  <c r="I7511" i="3"/>
  <c r="J7511" i="3" a="1"/>
  <c r="J7511" i="3"/>
  <c r="G7510" i="3"/>
  <c r="H7510" i="3"/>
  <c r="I7510" i="3" a="1"/>
  <c r="I7510" i="3"/>
  <c r="J7510" i="3" a="1"/>
  <c r="J7510" i="3"/>
  <c r="G7509" i="3"/>
  <c r="H7509" i="3"/>
  <c r="I7509" i="3" a="1"/>
  <c r="I7509" i="3"/>
  <c r="J7509" i="3" a="1"/>
  <c r="J7509" i="3"/>
  <c r="G7508" i="3"/>
  <c r="H7508" i="3"/>
  <c r="J7508" i="3" a="1"/>
  <c r="J7508" i="3"/>
  <c r="G7507" i="3"/>
  <c r="H7507" i="3"/>
  <c r="J7507" i="3" a="1"/>
  <c r="J7507" i="3"/>
  <c r="G4864" i="1"/>
  <c r="H4864" i="1"/>
  <c r="I4864" i="1" a="1"/>
  <c r="I4864" i="1"/>
  <c r="J4864" i="1" a="1"/>
  <c r="J4864" i="1"/>
  <c r="G4863" i="1"/>
  <c r="H4863" i="1"/>
  <c r="I4863" i="1" a="1"/>
  <c r="I4863" i="1"/>
  <c r="J4863" i="1" a="1"/>
  <c r="J4863" i="1"/>
  <c r="G4862" i="1"/>
  <c r="H4862" i="1"/>
  <c r="I4862" i="1" a="1"/>
  <c r="I4862" i="1"/>
  <c r="J4862" i="1" a="1"/>
  <c r="J4862" i="1"/>
  <c r="G4861" i="1"/>
  <c r="H4861" i="1"/>
  <c r="I4861" i="1" a="1"/>
  <c r="I4861" i="1"/>
  <c r="J4861" i="1" a="1"/>
  <c r="J4861" i="1"/>
  <c r="G4860" i="1"/>
  <c r="H4860" i="1"/>
  <c r="I4860" i="1" a="1"/>
  <c r="I4860" i="1"/>
  <c r="J4860" i="1" a="1"/>
  <c r="J4860" i="1"/>
  <c r="G4859" i="1"/>
  <c r="H4859" i="1"/>
  <c r="I4859" i="1" a="1"/>
  <c r="I4859" i="1"/>
  <c r="J4859" i="1" a="1"/>
  <c r="J4859" i="1"/>
  <c r="G7506" i="3"/>
  <c r="I7506" i="3" a="1"/>
  <c r="I7506" i="3"/>
  <c r="J7506" i="3" a="1"/>
  <c r="J7506" i="3"/>
  <c r="G7505" i="3"/>
  <c r="I7505" i="3" a="1"/>
  <c r="I7505" i="3"/>
  <c r="J7505" i="3" a="1"/>
  <c r="J7505" i="3"/>
  <c r="G7504" i="3"/>
  <c r="J7504" i="3" a="1"/>
  <c r="J7504" i="3"/>
  <c r="G7503" i="3"/>
  <c r="J7503" i="3" a="1"/>
  <c r="J7503" i="3"/>
  <c r="G7502" i="3"/>
  <c r="I7502" i="3" a="1"/>
  <c r="I7502" i="3"/>
  <c r="J7502" i="3" a="1"/>
  <c r="J7502" i="3"/>
  <c r="G7501" i="3"/>
  <c r="I7501" i="3" a="1"/>
  <c r="I7501" i="3"/>
  <c r="J7501" i="3" a="1"/>
  <c r="J7501" i="3"/>
  <c r="G7500" i="3"/>
  <c r="I7500" i="3" a="1"/>
  <c r="I7500" i="3"/>
  <c r="J7500" i="3" a="1"/>
  <c r="J7500" i="3"/>
  <c r="G7499" i="3"/>
  <c r="I7499" i="3" a="1"/>
  <c r="I7499" i="3"/>
  <c r="J7499" i="3" a="1"/>
  <c r="J7499" i="3"/>
  <c r="G7498" i="3"/>
  <c r="I7498" i="3" a="1"/>
  <c r="I7498" i="3"/>
  <c r="J7498" i="3" a="1"/>
  <c r="J7498" i="3"/>
  <c r="G7497" i="3"/>
  <c r="I7497" i="3" a="1"/>
  <c r="I7497" i="3"/>
  <c r="J7497" i="3" a="1"/>
  <c r="J7497" i="3"/>
  <c r="G7496" i="3"/>
  <c r="J7496" i="3" a="1"/>
  <c r="J7496" i="3"/>
  <c r="G7495" i="3"/>
  <c r="J7495" i="3" a="1"/>
  <c r="J7495" i="3"/>
  <c r="G7494" i="3"/>
  <c r="J7494" i="3" a="1"/>
  <c r="J7494" i="3"/>
  <c r="G4858" i="1"/>
  <c r="I4858" i="1" a="1"/>
  <c r="I4858" i="1"/>
  <c r="J4858" i="1" a="1"/>
  <c r="J4858" i="1"/>
  <c r="G4857" i="1"/>
  <c r="I4857" i="1" a="1"/>
  <c r="I4857" i="1"/>
  <c r="J4857" i="1" a="1"/>
  <c r="J4857" i="1"/>
  <c r="G4856" i="1"/>
  <c r="I4856" i="1" a="1"/>
  <c r="I4856" i="1"/>
  <c r="J4856" i="1" a="1"/>
  <c r="J4856" i="1"/>
  <c r="G4855" i="1"/>
  <c r="I4855" i="1" a="1"/>
  <c r="I4855" i="1"/>
  <c r="J4855" i="1" a="1"/>
  <c r="J4855" i="1"/>
  <c r="G4854" i="1"/>
  <c r="I4854" i="1" a="1"/>
  <c r="I4854" i="1"/>
  <c r="J4854" i="1" a="1"/>
  <c r="J4854" i="1"/>
  <c r="G4853" i="1"/>
  <c r="I4853" i="1" a="1"/>
  <c r="I4853" i="1"/>
  <c r="J4853" i="1" a="1"/>
  <c r="J4853" i="1"/>
  <c r="G4852" i="1"/>
  <c r="I4852" i="1" a="1"/>
  <c r="I4852" i="1"/>
  <c r="J4852" i="1" a="1"/>
  <c r="J4852" i="1"/>
  <c r="G4851" i="1"/>
  <c r="I4851" i="1" a="1"/>
  <c r="I4851" i="1"/>
  <c r="J4851" i="1" a="1"/>
  <c r="J4851" i="1"/>
  <c r="G7493" i="3"/>
  <c r="J7493" i="3" a="1"/>
  <c r="J7493" i="3"/>
  <c r="G7492" i="3"/>
  <c r="I7492" i="3" a="1"/>
  <c r="I7492" i="3"/>
  <c r="J7492" i="3" a="1"/>
  <c r="J7492" i="3"/>
  <c r="G7491" i="3"/>
  <c r="I7491" i="3" a="1"/>
  <c r="I7491" i="3"/>
  <c r="J7491" i="3" a="1"/>
  <c r="J7491" i="3"/>
  <c r="G7490" i="3"/>
  <c r="I7490" i="3" a="1"/>
  <c r="I7490" i="3"/>
  <c r="J7490" i="3" a="1"/>
  <c r="J7490" i="3"/>
  <c r="G7489" i="3"/>
  <c r="J7489" i="3" a="1"/>
  <c r="J7489" i="3"/>
  <c r="G7488" i="3"/>
  <c r="J7488" i="3" a="1"/>
  <c r="J7488" i="3"/>
  <c r="G7487" i="3"/>
  <c r="I7487" i="3" a="1"/>
  <c r="I7487" i="3"/>
  <c r="J7487" i="3" a="1"/>
  <c r="J7487" i="3"/>
  <c r="G7486" i="3"/>
  <c r="I7486" i="3" a="1"/>
  <c r="I7486" i="3"/>
  <c r="J7486" i="3" a="1"/>
  <c r="J7486" i="3"/>
  <c r="G7485" i="3"/>
  <c r="I7485" i="3" a="1"/>
  <c r="I7485" i="3"/>
  <c r="J7485" i="3" a="1"/>
  <c r="J7485" i="3"/>
  <c r="G7484" i="3"/>
  <c r="I7484" i="3" a="1"/>
  <c r="I7484" i="3"/>
  <c r="J7484" i="3" a="1"/>
  <c r="J7484" i="3"/>
  <c r="G7483" i="3"/>
  <c r="I7483" i="3" a="1"/>
  <c r="I7483" i="3"/>
  <c r="J7483" i="3" a="1"/>
  <c r="J7483" i="3"/>
  <c r="G7482" i="3"/>
  <c r="I7482" i="3" a="1"/>
  <c r="I7482" i="3"/>
  <c r="J7482" i="3" a="1"/>
  <c r="J7482" i="3"/>
  <c r="G7481" i="3"/>
  <c r="J7481" i="3" a="1"/>
  <c r="J7481" i="3"/>
  <c r="G7480" i="3"/>
  <c r="J7480" i="3" a="1"/>
  <c r="J7480" i="3"/>
  <c r="G7479" i="3"/>
  <c r="J7479" i="3" a="1"/>
  <c r="J7479" i="3"/>
  <c r="G7478" i="3"/>
  <c r="J7478" i="3" a="1"/>
  <c r="J7478" i="3"/>
  <c r="G4850" i="1"/>
  <c r="I4850" i="1" a="1"/>
  <c r="I4850" i="1"/>
  <c r="J4850" i="1" a="1"/>
  <c r="J4850" i="1"/>
  <c r="G4849" i="1"/>
  <c r="I4849" i="1" a="1"/>
  <c r="I4849" i="1"/>
  <c r="J4849" i="1" a="1"/>
  <c r="J4849" i="1"/>
  <c r="G4848" i="1"/>
  <c r="I4848" i="1" a="1"/>
  <c r="I4848" i="1"/>
  <c r="J4848" i="1" a="1"/>
  <c r="J4848" i="1"/>
  <c r="G4847" i="1"/>
  <c r="I4847" i="1" a="1"/>
  <c r="I4847" i="1"/>
  <c r="J4847" i="1" a="1"/>
  <c r="J4847" i="1"/>
  <c r="G4846" i="1"/>
  <c r="I4846" i="1" a="1"/>
  <c r="I4846" i="1"/>
  <c r="J4846" i="1" a="1"/>
  <c r="J4846" i="1"/>
  <c r="G4845" i="1"/>
  <c r="I4845" i="1" a="1"/>
  <c r="I4845" i="1"/>
  <c r="J4845" i="1" a="1"/>
  <c r="J4845" i="1"/>
  <c r="G4844" i="1"/>
  <c r="I4844" i="1" a="1"/>
  <c r="I4844" i="1"/>
  <c r="J4844" i="1" a="1"/>
  <c r="J4844" i="1"/>
  <c r="G4843" i="1"/>
  <c r="I4843" i="1" a="1"/>
  <c r="I4843" i="1"/>
  <c r="J4843" i="1" a="1"/>
  <c r="J4843" i="1"/>
  <c r="G4842" i="1"/>
  <c r="I4842" i="1" a="1"/>
  <c r="I4842" i="1"/>
  <c r="J4842" i="1" a="1"/>
  <c r="J4842" i="1"/>
  <c r="G4841" i="1"/>
  <c r="I4841" i="1" a="1"/>
  <c r="I4841" i="1"/>
  <c r="J4841" i="1" a="1"/>
  <c r="J4841" i="1"/>
  <c r="I7469" i="3" a="1"/>
  <c r="I7469" i="3" s="1"/>
  <c r="I7468" i="3" a="1"/>
  <c r="I7468" i="3" s="1"/>
  <c r="I7463" i="3" a="1"/>
  <c r="I7463" i="3" s="1"/>
  <c r="G7477" i="3"/>
  <c r="I7477" i="3" a="1"/>
  <c r="I7477" i="3"/>
  <c r="J7477" i="3" a="1"/>
  <c r="J7477" i="3"/>
  <c r="G7476" i="3"/>
  <c r="I7476" i="3" a="1"/>
  <c r="I7476" i="3"/>
  <c r="J7476" i="3" a="1"/>
  <c r="J7476" i="3"/>
  <c r="G7475" i="3"/>
  <c r="J7475" i="3" a="1"/>
  <c r="J7475" i="3"/>
  <c r="G7474" i="3"/>
  <c r="J7474" i="3" a="1"/>
  <c r="J7474" i="3"/>
  <c r="G7473" i="3"/>
  <c r="I7473" i="3" a="1"/>
  <c r="I7473" i="3"/>
  <c r="J7473" i="3" a="1"/>
  <c r="J7473" i="3"/>
  <c r="G7472" i="3"/>
  <c r="I7472" i="3" a="1"/>
  <c r="I7472" i="3"/>
  <c r="J7472" i="3" a="1"/>
  <c r="J7472" i="3"/>
  <c r="G7471" i="3"/>
  <c r="J7471" i="3" a="1"/>
  <c r="J7471" i="3"/>
  <c r="G7470" i="3"/>
  <c r="J7470" i="3" a="1"/>
  <c r="J7470" i="3"/>
  <c r="G7469" i="3"/>
  <c r="J7469" i="3" a="1"/>
  <c r="J7469" i="3"/>
  <c r="G7468" i="3"/>
  <c r="J7468" i="3" a="1"/>
  <c r="J7468" i="3"/>
  <c r="G7467" i="3"/>
  <c r="I7467" i="3" a="1"/>
  <c r="I7467" i="3"/>
  <c r="J7467" i="3" a="1"/>
  <c r="J7467" i="3"/>
  <c r="G7466" i="3"/>
  <c r="I7466" i="3" a="1"/>
  <c r="I7466" i="3"/>
  <c r="J7466" i="3" a="1"/>
  <c r="J7466" i="3"/>
  <c r="G7465" i="3"/>
  <c r="J7465" i="3" a="1"/>
  <c r="J7465" i="3"/>
  <c r="G7464" i="3"/>
  <c r="J7464" i="3" a="1"/>
  <c r="J7464" i="3"/>
  <c r="G4840" i="1"/>
  <c r="I4840" i="1" a="1"/>
  <c r="I4840" i="1"/>
  <c r="J4840" i="1" a="1"/>
  <c r="J4840" i="1"/>
  <c r="G4839" i="1"/>
  <c r="I4839" i="1" a="1"/>
  <c r="I4839" i="1"/>
  <c r="J4839" i="1" a="1"/>
  <c r="J4839" i="1"/>
  <c r="G4838" i="1"/>
  <c r="I4838" i="1" a="1"/>
  <c r="I4838" i="1"/>
  <c r="J4838" i="1" a="1"/>
  <c r="J4838" i="1"/>
  <c r="G4837" i="1"/>
  <c r="I4837" i="1" a="1"/>
  <c r="I4837" i="1"/>
  <c r="J4837" i="1" a="1"/>
  <c r="J4837" i="1"/>
  <c r="G4836" i="1"/>
  <c r="I4836" i="1" a="1"/>
  <c r="I4836" i="1"/>
  <c r="J4836" i="1" a="1"/>
  <c r="J4836" i="1"/>
  <c r="G4835" i="1"/>
  <c r="I4835" i="1" a="1"/>
  <c r="I4835" i="1"/>
  <c r="J4835" i="1" a="1"/>
  <c r="J4835" i="1"/>
  <c r="G4834" i="1"/>
  <c r="I4834" i="1" a="1"/>
  <c r="I4834" i="1"/>
  <c r="J4834" i="1" a="1"/>
  <c r="J4834" i="1"/>
  <c r="G4833" i="1"/>
  <c r="H4833" i="1"/>
  <c r="I4833" i="1" a="1"/>
  <c r="I4833" i="1"/>
  <c r="J4833" i="1" a="1"/>
  <c r="J4833" i="1"/>
  <c r="G4832" i="1"/>
  <c r="H4832" i="1"/>
  <c r="I4832" i="1" a="1"/>
  <c r="I4832" i="1"/>
  <c r="J4832" i="1" a="1"/>
  <c r="J4832" i="1"/>
  <c r="G4831" i="1"/>
  <c r="I4831" i="1" a="1"/>
  <c r="I4831" i="1"/>
  <c r="J4831" i="1" a="1"/>
  <c r="J4831" i="1"/>
  <c r="G4830" i="1"/>
  <c r="I4830" i="1" a="1"/>
  <c r="I4830" i="1"/>
  <c r="J4830" i="1" a="1"/>
  <c r="J4830" i="1"/>
  <c r="G7463" i="3"/>
  <c r="J7463" i="3" a="1"/>
  <c r="J7463" i="3"/>
  <c r="G7462" i="3"/>
  <c r="I7462" i="3" a="1"/>
  <c r="I7462" i="3"/>
  <c r="J7462" i="3" a="1"/>
  <c r="J7462" i="3"/>
  <c r="G7461" i="3"/>
  <c r="I7461" i="3" a="1"/>
  <c r="I7461" i="3"/>
  <c r="J7461" i="3" a="1"/>
  <c r="J7461" i="3"/>
  <c r="G7460" i="3"/>
  <c r="I7460" i="3" a="1"/>
  <c r="I7460" i="3"/>
  <c r="J7460" i="3" a="1"/>
  <c r="J7460" i="3"/>
  <c r="G7459" i="3"/>
  <c r="I7459" i="3" a="1"/>
  <c r="I7459" i="3"/>
  <c r="J7459" i="3" a="1"/>
  <c r="J7459" i="3"/>
  <c r="G7458" i="3"/>
  <c r="I7458" i="3" a="1"/>
  <c r="I7458" i="3"/>
  <c r="J7458" i="3" a="1"/>
  <c r="J7458" i="3"/>
  <c r="G7457" i="3"/>
  <c r="I7457" i="3" a="1"/>
  <c r="I7457" i="3"/>
  <c r="J7457" i="3" a="1"/>
  <c r="J7457" i="3"/>
  <c r="G7456" i="3"/>
  <c r="I7456" i="3" a="1"/>
  <c r="I7456" i="3"/>
  <c r="J7456" i="3" a="1"/>
  <c r="J7456" i="3"/>
  <c r="G7455" i="3"/>
  <c r="I7455" i="3" a="1"/>
  <c r="I7455" i="3"/>
  <c r="J7455" i="3" a="1"/>
  <c r="J7455" i="3"/>
  <c r="G7454" i="3"/>
  <c r="I7454" i="3" a="1"/>
  <c r="I7454" i="3"/>
  <c r="J7454" i="3" a="1"/>
  <c r="J7454" i="3"/>
  <c r="G7453" i="3"/>
  <c r="J7453" i="3" a="1"/>
  <c r="J7453" i="3"/>
  <c r="G7452" i="3"/>
  <c r="J7452" i="3" a="1"/>
  <c r="J7452" i="3"/>
  <c r="G7451" i="3"/>
  <c r="J7451" i="3" a="1"/>
  <c r="J7451" i="3"/>
  <c r="G7450" i="3"/>
  <c r="J7450" i="3" a="1"/>
  <c r="J7450" i="3"/>
  <c r="G4829" i="1"/>
  <c r="I4829" i="1" a="1"/>
  <c r="I4829" i="1"/>
  <c r="J4829" i="1" a="1"/>
  <c r="J4829" i="1"/>
  <c r="G4828" i="1"/>
  <c r="I4828" i="1" a="1"/>
  <c r="I4828" i="1"/>
  <c r="J4828" i="1" a="1"/>
  <c r="J4828" i="1"/>
  <c r="G4827" i="1"/>
  <c r="I4827" i="1" a="1"/>
  <c r="I4827" i="1"/>
  <c r="J4827" i="1" a="1"/>
  <c r="J4827" i="1"/>
  <c r="G4826" i="1"/>
  <c r="I4826" i="1" a="1"/>
  <c r="I4826" i="1"/>
  <c r="J4826" i="1" a="1"/>
  <c r="J4826" i="1"/>
  <c r="G4825" i="1"/>
  <c r="I4825" i="1" a="1"/>
  <c r="I4825" i="1"/>
  <c r="J4825" i="1" a="1"/>
  <c r="J4825" i="1"/>
  <c r="G4824" i="1"/>
  <c r="I4824" i="1" a="1"/>
  <c r="I4824" i="1"/>
  <c r="J4824" i="1" a="1"/>
  <c r="J4824" i="1"/>
  <c r="G4823" i="1"/>
  <c r="I4823" i="1" a="1"/>
  <c r="I4823" i="1"/>
  <c r="J4823" i="1" a="1"/>
  <c r="J4823" i="1"/>
  <c r="G4822" i="1"/>
  <c r="I4822" i="1" a="1"/>
  <c r="I4822" i="1"/>
  <c r="J4822" i="1" a="1"/>
  <c r="J4822" i="1"/>
  <c r="G4821" i="1"/>
  <c r="I4821" i="1" a="1"/>
  <c r="I4821" i="1"/>
  <c r="J4821" i="1" a="1"/>
  <c r="J4821" i="1"/>
  <c r="G7449" i="3"/>
  <c r="I7449" i="3" a="1"/>
  <c r="I7449" i="3"/>
  <c r="J7449" i="3" a="1"/>
  <c r="J7449" i="3"/>
  <c r="G7448" i="3"/>
  <c r="I7448" i="3" a="1"/>
  <c r="I7448" i="3"/>
  <c r="J7448" i="3" a="1"/>
  <c r="J7448" i="3"/>
  <c r="G7447" i="3"/>
  <c r="J7447" i="3" a="1"/>
  <c r="J7447" i="3"/>
  <c r="G7446" i="3"/>
  <c r="J7446" i="3" a="1"/>
  <c r="J7446" i="3"/>
  <c r="G7445" i="3"/>
  <c r="I7445" i="3" a="1"/>
  <c r="I7445" i="3"/>
  <c r="J7445" i="3" a="1"/>
  <c r="J7445" i="3"/>
  <c r="G7444" i="3"/>
  <c r="I7444" i="3" a="1"/>
  <c r="I7444" i="3"/>
  <c r="J7444" i="3" a="1"/>
  <c r="J7444" i="3"/>
  <c r="G7443" i="3"/>
  <c r="I7443" i="3" a="1"/>
  <c r="I7443" i="3"/>
  <c r="J7443" i="3" a="1"/>
  <c r="J7443" i="3"/>
  <c r="G7442" i="3"/>
  <c r="I7442" i="3" a="1"/>
  <c r="I7442" i="3"/>
  <c r="J7442" i="3" a="1"/>
  <c r="J7442" i="3"/>
  <c r="G7441" i="3"/>
  <c r="I7441" i="3" a="1"/>
  <c r="I7441" i="3"/>
  <c r="J7441" i="3" a="1"/>
  <c r="J7441" i="3"/>
  <c r="G7440" i="3"/>
  <c r="I7440" i="3" a="1"/>
  <c r="I7440" i="3"/>
  <c r="J7440" i="3" a="1"/>
  <c r="J7440" i="3"/>
  <c r="G7439" i="3"/>
  <c r="J7439" i="3" a="1"/>
  <c r="J7439" i="3"/>
  <c r="G7438" i="3"/>
  <c r="J7438" i="3" a="1"/>
  <c r="J7438" i="3"/>
  <c r="G7437" i="3"/>
  <c r="I7437" i="3" a="1"/>
  <c r="I7437" i="3"/>
  <c r="J7437" i="3" a="1"/>
  <c r="J7437" i="3"/>
  <c r="G7436" i="3"/>
  <c r="I7436" i="3" a="1"/>
  <c r="I7436" i="3"/>
  <c r="J7436" i="3" a="1"/>
  <c r="J7436" i="3"/>
  <c r="G4820" i="1"/>
  <c r="I4820" i="1" a="1"/>
  <c r="I4820" i="1"/>
  <c r="J4820" i="1" a="1"/>
  <c r="J4820" i="1"/>
  <c r="G4819" i="1"/>
  <c r="I4819" i="1" a="1"/>
  <c r="I4819" i="1"/>
  <c r="J4819" i="1" a="1"/>
  <c r="J4819" i="1"/>
  <c r="G4818" i="1"/>
  <c r="I4818" i="1" a="1"/>
  <c r="I4818" i="1"/>
  <c r="J4818" i="1" a="1"/>
  <c r="J4818" i="1"/>
  <c r="G4817" i="1"/>
  <c r="I4817" i="1" a="1"/>
  <c r="I4817" i="1"/>
  <c r="J4817" i="1" a="1"/>
  <c r="J4817" i="1"/>
  <c r="G4816" i="1"/>
  <c r="I4816" i="1" a="1"/>
  <c r="I4816" i="1"/>
  <c r="J4816" i="1" a="1"/>
  <c r="J4816" i="1"/>
  <c r="G4815" i="1"/>
  <c r="I4815" i="1" a="1"/>
  <c r="I4815" i="1"/>
  <c r="J4815" i="1" a="1"/>
  <c r="J4815" i="1"/>
  <c r="G4814" i="1"/>
  <c r="I4814" i="1" a="1"/>
  <c r="I4814" i="1"/>
  <c r="J4814" i="1" a="1"/>
  <c r="J4814" i="1"/>
  <c r="G4813" i="1"/>
  <c r="I4813" i="1" a="1"/>
  <c r="I4813" i="1"/>
  <c r="J4813" i="1" a="1"/>
  <c r="J4813" i="1"/>
  <c r="G4812" i="1"/>
  <c r="I4812" i="1" a="1"/>
  <c r="I4812" i="1"/>
  <c r="J4812" i="1" a="1"/>
  <c r="J4812" i="1"/>
  <c r="G7435" i="3"/>
  <c r="I7435" i="3" a="1"/>
  <c r="I7435" i="3"/>
  <c r="J7435" i="3" a="1"/>
  <c r="J7435" i="3"/>
  <c r="G7434" i="3"/>
  <c r="I7434" i="3" a="1"/>
  <c r="I7434" i="3"/>
  <c r="J7434" i="3" a="1"/>
  <c r="J7434" i="3"/>
  <c r="G7433" i="3"/>
  <c r="J7433" i="3" a="1"/>
  <c r="J7433" i="3"/>
  <c r="G7432" i="3"/>
  <c r="J7432" i="3" a="1"/>
  <c r="J7432" i="3"/>
  <c r="G7431" i="3"/>
  <c r="I7431" i="3" a="1"/>
  <c r="I7431" i="3"/>
  <c r="J7431" i="3" a="1"/>
  <c r="J7431" i="3"/>
  <c r="G7430" i="3"/>
  <c r="I7430" i="3" a="1"/>
  <c r="I7430" i="3"/>
  <c r="J7430" i="3" a="1"/>
  <c r="J7430" i="3"/>
  <c r="G7429" i="3"/>
  <c r="I7429" i="3" a="1"/>
  <c r="I7429" i="3"/>
  <c r="J7429" i="3" a="1"/>
  <c r="J7429" i="3"/>
  <c r="G7428" i="3"/>
  <c r="I7428" i="3" a="1"/>
  <c r="I7428" i="3"/>
  <c r="J7428" i="3" a="1"/>
  <c r="J7428" i="3"/>
  <c r="G7427" i="3"/>
  <c r="I7427" i="3" a="1"/>
  <c r="I7427" i="3"/>
  <c r="J7427" i="3" a="1"/>
  <c r="J7427" i="3"/>
  <c r="G7426" i="3"/>
  <c r="I7426" i="3" a="1"/>
  <c r="I7426" i="3"/>
  <c r="J7426" i="3" a="1"/>
  <c r="J7426" i="3"/>
  <c r="G7425" i="3"/>
  <c r="I7425" i="3" a="1"/>
  <c r="I7425" i="3"/>
  <c r="J7425" i="3" a="1"/>
  <c r="J7425" i="3"/>
  <c r="G7424" i="3"/>
  <c r="I7424" i="3" a="1"/>
  <c r="I7424" i="3"/>
  <c r="J7424" i="3" a="1"/>
  <c r="J7424" i="3"/>
  <c r="G7423" i="3"/>
  <c r="I7423" i="3" a="1"/>
  <c r="I7423" i="3"/>
  <c r="J7423" i="3" a="1"/>
  <c r="J7423" i="3"/>
  <c r="G7422" i="3"/>
  <c r="I7422" i="3" a="1"/>
  <c r="I7422" i="3"/>
  <c r="J7422" i="3" a="1"/>
  <c r="J7422" i="3"/>
  <c r="G7421" i="3"/>
  <c r="I7421" i="3" a="1"/>
  <c r="I7421" i="3"/>
  <c r="J7421" i="3" a="1"/>
  <c r="J7421" i="3"/>
  <c r="G7420" i="3"/>
  <c r="I7420" i="3" a="1"/>
  <c r="I7420" i="3"/>
  <c r="J7420" i="3" a="1"/>
  <c r="J7420" i="3"/>
  <c r="G4811" i="1"/>
  <c r="I4811" i="1" a="1"/>
  <c r="I4811" i="1"/>
  <c r="J4811" i="1" a="1"/>
  <c r="J4811" i="1"/>
  <c r="G4810" i="1"/>
  <c r="I4810" i="1" a="1"/>
  <c r="I4810" i="1"/>
  <c r="J4810" i="1" a="1"/>
  <c r="J4810" i="1"/>
  <c r="G4809" i="1"/>
  <c r="I4809" i="1" a="1"/>
  <c r="I4809" i="1"/>
  <c r="J4809" i="1" a="1"/>
  <c r="J4809" i="1"/>
  <c r="G4808" i="1"/>
  <c r="I4808" i="1" a="1"/>
  <c r="I4808" i="1"/>
  <c r="J4808" i="1" a="1"/>
  <c r="J4808" i="1"/>
  <c r="G4807" i="1"/>
  <c r="I4807" i="1" a="1"/>
  <c r="I4807" i="1"/>
  <c r="J4807" i="1" a="1"/>
  <c r="J4807" i="1"/>
  <c r="G4806" i="1"/>
  <c r="I4806" i="1" a="1"/>
  <c r="I4806" i="1"/>
  <c r="J4806" i="1" a="1"/>
  <c r="J4806" i="1"/>
  <c r="G4805" i="1"/>
  <c r="I4805" i="1" a="1"/>
  <c r="I4805" i="1"/>
  <c r="J4805" i="1" a="1"/>
  <c r="J4805" i="1"/>
  <c r="G4804" i="1"/>
  <c r="I4804" i="1" a="1"/>
  <c r="I4804" i="1"/>
  <c r="J4804" i="1" a="1"/>
  <c r="J4804" i="1"/>
  <c r="G4803" i="1"/>
  <c r="I4803" i="1" a="1"/>
  <c r="I4803" i="1"/>
  <c r="J4803" i="1" a="1"/>
  <c r="J4803" i="1"/>
  <c r="G4802" i="1"/>
  <c r="I4802" i="1" a="1"/>
  <c r="I4802" i="1"/>
  <c r="J4802" i="1" a="1"/>
  <c r="J4802" i="1"/>
  <c r="G4801" i="1"/>
  <c r="I4801" i="1" a="1"/>
  <c r="I4801" i="1"/>
  <c r="J4801" i="1" a="1"/>
  <c r="J4801" i="1"/>
  <c r="G7419" i="3"/>
  <c r="I7419" i="3" a="1"/>
  <c r="I7419" i="3"/>
  <c r="J7419" i="3" a="1"/>
  <c r="J7419" i="3"/>
  <c r="G7418" i="3"/>
  <c r="I7418" i="3" a="1"/>
  <c r="I7418" i="3"/>
  <c r="J7418" i="3" a="1"/>
  <c r="J7418" i="3"/>
  <c r="G7417" i="3"/>
  <c r="J7417" i="3" a="1"/>
  <c r="J7417" i="3"/>
  <c r="G7416" i="3"/>
  <c r="J7416" i="3" a="1"/>
  <c r="J7416" i="3"/>
  <c r="G7415" i="3"/>
  <c r="I7415" i="3" a="1"/>
  <c r="I7415" i="3"/>
  <c r="J7415" i="3" a="1"/>
  <c r="J7415" i="3"/>
  <c r="G7414" i="3"/>
  <c r="I7414" i="3" a="1"/>
  <c r="I7414" i="3"/>
  <c r="J7414" i="3" a="1"/>
  <c r="J7414" i="3"/>
  <c r="G7413" i="3"/>
  <c r="I7413" i="3" a="1"/>
  <c r="I7413" i="3"/>
  <c r="J7413" i="3" a="1"/>
  <c r="J7413" i="3"/>
  <c r="G7412" i="3"/>
  <c r="I7412" i="3" a="1"/>
  <c r="I7412" i="3"/>
  <c r="J7412" i="3" a="1"/>
  <c r="J7412" i="3"/>
  <c r="G7411" i="3"/>
  <c r="I7411" i="3" a="1"/>
  <c r="I7411" i="3"/>
  <c r="J7411" i="3" a="1"/>
  <c r="J7411" i="3"/>
  <c r="G7410" i="3"/>
  <c r="I7410" i="3" a="1"/>
  <c r="I7410" i="3"/>
  <c r="J7410" i="3" a="1"/>
  <c r="J7410" i="3"/>
  <c r="G7409" i="3"/>
  <c r="J7409" i="3" a="1"/>
  <c r="J7409" i="3"/>
  <c r="G7408" i="3"/>
  <c r="J7408" i="3" a="1"/>
  <c r="J7408" i="3"/>
  <c r="G4800" i="1"/>
  <c r="I4800" i="1" a="1"/>
  <c r="I4800" i="1"/>
  <c r="J4800" i="1" a="1"/>
  <c r="J4800" i="1"/>
  <c r="G4799" i="1"/>
  <c r="I4799" i="1" a="1"/>
  <c r="I4799" i="1"/>
  <c r="J4799" i="1" a="1"/>
  <c r="J4799" i="1"/>
  <c r="G4798" i="1"/>
  <c r="I4798" i="1" a="1"/>
  <c r="I4798" i="1"/>
  <c r="J4798" i="1" a="1"/>
  <c r="J4798" i="1"/>
  <c r="G4797" i="1"/>
  <c r="I4797" i="1" a="1"/>
  <c r="I4797" i="1"/>
  <c r="J4797" i="1" a="1"/>
  <c r="J4797" i="1"/>
  <c r="G4796" i="1"/>
  <c r="I4796" i="1" a="1"/>
  <c r="I4796" i="1"/>
  <c r="J4796" i="1" a="1"/>
  <c r="J4796" i="1"/>
  <c r="G4795" i="1"/>
  <c r="I4795" i="1" a="1"/>
  <c r="I4795" i="1"/>
  <c r="J4795" i="1" a="1"/>
  <c r="J4795" i="1"/>
  <c r="G7407" i="3"/>
  <c r="I7407" i="3" a="1"/>
  <c r="I7407" i="3"/>
  <c r="J7407" i="3" a="1"/>
  <c r="J7407" i="3"/>
  <c r="G7406" i="3"/>
  <c r="I7406" i="3" a="1"/>
  <c r="I7406" i="3"/>
  <c r="J7406" i="3" a="1"/>
  <c r="J7406" i="3"/>
  <c r="G7405" i="3"/>
  <c r="J7405" i="3" a="1"/>
  <c r="J7405" i="3"/>
  <c r="G7404" i="3"/>
  <c r="J7404" i="3" a="1"/>
  <c r="J7404" i="3"/>
  <c r="G7403" i="3"/>
  <c r="I7403" i="3" a="1"/>
  <c r="I7403" i="3"/>
  <c r="J7403" i="3" a="1"/>
  <c r="J7403" i="3"/>
  <c r="G7402" i="3"/>
  <c r="I7402" i="3" a="1"/>
  <c r="I7402" i="3"/>
  <c r="J7402" i="3" a="1"/>
  <c r="J7402" i="3"/>
  <c r="G7401" i="3"/>
  <c r="I7401" i="3" a="1"/>
  <c r="I7401" i="3"/>
  <c r="J7401" i="3" a="1"/>
  <c r="J7401" i="3"/>
  <c r="G7400" i="3"/>
  <c r="I7400" i="3" a="1"/>
  <c r="I7400" i="3"/>
  <c r="J7400" i="3" a="1"/>
  <c r="J7400" i="3"/>
  <c r="G7399" i="3"/>
  <c r="I7399" i="3" a="1"/>
  <c r="I7399" i="3"/>
  <c r="J7399" i="3" a="1"/>
  <c r="J7399" i="3"/>
  <c r="G7398" i="3"/>
  <c r="I7398" i="3" a="1"/>
  <c r="I7398" i="3"/>
  <c r="J7398" i="3" a="1"/>
  <c r="J7398" i="3"/>
  <c r="G7397" i="3"/>
  <c r="J7397" i="3" a="1"/>
  <c r="J7397" i="3"/>
  <c r="G7396" i="3"/>
  <c r="J7396" i="3" a="1"/>
  <c r="J7396" i="3"/>
  <c r="G7395" i="3"/>
  <c r="J7395" i="3" a="1"/>
  <c r="J7395" i="3"/>
  <c r="G7394" i="3"/>
  <c r="J7394" i="3" a="1"/>
  <c r="J7394" i="3"/>
  <c r="G4794" i="1"/>
  <c r="I4794" i="1" a="1"/>
  <c r="I4794" i="1"/>
  <c r="J4794" i="1" a="1"/>
  <c r="J4794" i="1"/>
  <c r="G4793" i="1"/>
  <c r="I4793" i="1" a="1"/>
  <c r="I4793" i="1"/>
  <c r="J4793" i="1" a="1"/>
  <c r="J4793" i="1"/>
  <c r="G4792" i="1"/>
  <c r="I4792" i="1" a="1"/>
  <c r="I4792" i="1"/>
  <c r="J4792" i="1" a="1"/>
  <c r="J4792" i="1"/>
  <c r="G4791" i="1"/>
  <c r="I4791" i="1" a="1"/>
  <c r="I4791" i="1"/>
  <c r="J4791" i="1" a="1"/>
  <c r="J4791" i="1"/>
  <c r="G4790" i="1"/>
  <c r="I4790" i="1" a="1"/>
  <c r="I4790" i="1"/>
  <c r="J4790" i="1" a="1"/>
  <c r="J4790" i="1"/>
  <c r="G4789" i="1"/>
  <c r="I4789" i="1" a="1"/>
  <c r="I4789" i="1"/>
  <c r="J4789" i="1" a="1"/>
  <c r="J4789" i="1"/>
  <c r="G4788" i="1"/>
  <c r="I4788" i="1" a="1"/>
  <c r="I4788" i="1"/>
  <c r="J4788" i="1" a="1"/>
  <c r="J4788" i="1"/>
  <c r="G4787" i="1"/>
  <c r="I4787" i="1" a="1"/>
  <c r="I4787" i="1"/>
  <c r="J4787" i="1" a="1"/>
  <c r="J4787" i="1"/>
  <c r="G7393" i="3"/>
  <c r="I7393" i="3" a="1"/>
  <c r="I7393" i="3"/>
  <c r="J7393" i="3" a="1"/>
  <c r="J7393" i="3"/>
  <c r="G7392" i="3"/>
  <c r="I7392" i="3" a="1"/>
  <c r="I7392" i="3"/>
  <c r="J7392" i="3" a="1"/>
  <c r="J7392" i="3"/>
  <c r="G7391" i="3"/>
  <c r="J7391" i="3" a="1"/>
  <c r="J7391" i="3"/>
  <c r="G7390" i="3"/>
  <c r="J7390" i="3" a="1"/>
  <c r="J7390" i="3"/>
  <c r="G7389" i="3"/>
  <c r="I7389" i="3" a="1"/>
  <c r="I7389" i="3"/>
  <c r="J7389" i="3" a="1"/>
  <c r="J7389" i="3"/>
  <c r="G7388" i="3"/>
  <c r="I7388" i="3" a="1"/>
  <c r="I7388" i="3"/>
  <c r="J7388" i="3" a="1"/>
  <c r="J7388" i="3"/>
  <c r="G7387" i="3"/>
  <c r="I7387" i="3" a="1"/>
  <c r="I7387" i="3"/>
  <c r="J7387" i="3" a="1"/>
  <c r="J7387" i="3"/>
  <c r="G7386" i="3"/>
  <c r="I7386" i="3" a="1"/>
  <c r="I7386" i="3"/>
  <c r="J7386" i="3" a="1"/>
  <c r="J7386" i="3"/>
  <c r="G7385" i="3"/>
  <c r="I7385" i="3" a="1"/>
  <c r="I7385" i="3"/>
  <c r="J7385" i="3" a="1"/>
  <c r="J7385" i="3"/>
  <c r="G7384" i="3"/>
  <c r="I7384" i="3" a="1"/>
  <c r="I7384" i="3"/>
  <c r="J7384" i="3" a="1"/>
  <c r="J7384" i="3"/>
  <c r="G7383" i="3"/>
  <c r="J7383" i="3" a="1"/>
  <c r="J7383" i="3"/>
  <c r="G7382" i="3"/>
  <c r="J7382" i="3" a="1"/>
  <c r="J7382" i="3"/>
  <c r="G7381" i="3"/>
  <c r="J7381" i="3" a="1"/>
  <c r="J7381" i="3"/>
  <c r="G7380" i="3"/>
  <c r="J7380" i="3" a="1"/>
  <c r="J7380" i="3"/>
  <c r="G4786" i="1"/>
  <c r="I4786" i="1" a="1"/>
  <c r="I4786" i="1"/>
  <c r="J4786" i="1" a="1"/>
  <c r="J4786" i="1"/>
  <c r="G4785" i="1"/>
  <c r="I4785" i="1" a="1"/>
  <c r="I4785" i="1"/>
  <c r="J4785" i="1" a="1"/>
  <c r="J4785" i="1"/>
  <c r="G4784" i="1"/>
  <c r="I4784" i="1" a="1"/>
  <c r="I4784" i="1"/>
  <c r="J4784" i="1" a="1"/>
  <c r="J4784" i="1"/>
  <c r="G4783" i="1"/>
  <c r="I4783" i="1" a="1"/>
  <c r="I4783" i="1"/>
  <c r="J4783" i="1" a="1"/>
  <c r="J4783" i="1"/>
  <c r="G4782" i="1"/>
  <c r="I4782" i="1" a="1"/>
  <c r="I4782" i="1"/>
  <c r="J4782" i="1" a="1"/>
  <c r="J4782" i="1"/>
  <c r="G4781" i="1"/>
  <c r="I4781" i="1" a="1"/>
  <c r="I4781" i="1"/>
  <c r="J4781" i="1" a="1"/>
  <c r="J4781" i="1"/>
  <c r="G4780" i="1"/>
  <c r="I4780" i="1" a="1"/>
  <c r="I4780" i="1"/>
  <c r="J4780" i="1" a="1"/>
  <c r="J4780" i="1"/>
  <c r="G4779" i="1"/>
  <c r="I4779" i="1" a="1"/>
  <c r="I4779" i="1"/>
  <c r="J4779" i="1" a="1"/>
  <c r="J4779" i="1"/>
  <c r="G4778" i="1"/>
  <c r="I4778" i="1" a="1"/>
  <c r="I4778" i="1"/>
  <c r="J4778" i="1" a="1"/>
  <c r="J4778" i="1"/>
  <c r="G7379" i="3"/>
  <c r="I7379" i="3" a="1"/>
  <c r="I7379" i="3"/>
  <c r="J7379" i="3" a="1"/>
  <c r="J7379" i="3"/>
  <c r="G7378" i="3"/>
  <c r="I7378" i="3" a="1"/>
  <c r="I7378" i="3"/>
  <c r="J7378" i="3" a="1"/>
  <c r="J7378" i="3"/>
  <c r="G7377" i="3"/>
  <c r="J7377" i="3" a="1"/>
  <c r="J7377" i="3"/>
  <c r="G7376" i="3"/>
  <c r="J7376" i="3" a="1"/>
  <c r="J7376" i="3"/>
  <c r="G7375" i="3"/>
  <c r="I7375" i="3" a="1"/>
  <c r="I7375" i="3"/>
  <c r="J7375" i="3" a="1"/>
  <c r="J7375" i="3"/>
  <c r="G7374" i="3"/>
  <c r="I7374" i="3" a="1"/>
  <c r="I7374" i="3"/>
  <c r="J7374" i="3" a="1"/>
  <c r="J7374" i="3"/>
  <c r="G7373" i="3"/>
  <c r="I7373" i="3" a="1"/>
  <c r="I7373" i="3"/>
  <c r="J7373" i="3" a="1"/>
  <c r="J7373" i="3"/>
  <c r="G7372" i="3"/>
  <c r="I7372" i="3" a="1"/>
  <c r="I7372" i="3"/>
  <c r="J7372" i="3" a="1"/>
  <c r="J7372" i="3"/>
  <c r="G7371" i="3"/>
  <c r="I7371" i="3" a="1"/>
  <c r="I7371" i="3"/>
  <c r="J7371" i="3" a="1"/>
  <c r="J7371" i="3"/>
  <c r="G7370" i="3"/>
  <c r="I7370" i="3" a="1"/>
  <c r="I7370" i="3"/>
  <c r="J7370" i="3" a="1"/>
  <c r="J7370" i="3"/>
  <c r="G7369" i="3"/>
  <c r="J7369" i="3" a="1"/>
  <c r="J7369" i="3"/>
  <c r="G7368" i="3"/>
  <c r="J7368" i="3" a="1"/>
  <c r="J7368" i="3"/>
  <c r="G7367" i="3"/>
  <c r="J7367" i="3" a="1"/>
  <c r="J7367" i="3"/>
  <c r="G7366" i="3"/>
  <c r="J7366" i="3" a="1"/>
  <c r="J7366" i="3"/>
  <c r="G4777" i="1"/>
  <c r="I4777" i="1" a="1"/>
  <c r="I4777" i="1"/>
  <c r="J4777" i="1" a="1"/>
  <c r="J4777" i="1"/>
  <c r="G4776" i="1"/>
  <c r="I4776" i="1" a="1"/>
  <c r="I4776" i="1"/>
  <c r="J4776" i="1" a="1"/>
  <c r="J4776" i="1"/>
  <c r="G4775" i="1"/>
  <c r="I4775" i="1" a="1"/>
  <c r="I4775" i="1"/>
  <c r="J4775" i="1" a="1"/>
  <c r="J4775" i="1"/>
  <c r="G4774" i="1"/>
  <c r="I4774" i="1" a="1"/>
  <c r="I4774" i="1"/>
  <c r="J4774" i="1" a="1"/>
  <c r="J4774" i="1"/>
  <c r="G4773" i="1"/>
  <c r="I4773" i="1" a="1"/>
  <c r="I4773" i="1"/>
  <c r="J4773" i="1" a="1"/>
  <c r="J4773" i="1"/>
  <c r="G4772" i="1"/>
  <c r="I4772" i="1" a="1"/>
  <c r="I4772" i="1"/>
  <c r="J4772" i="1" a="1"/>
  <c r="J4772" i="1"/>
  <c r="G4771" i="1"/>
  <c r="I4771" i="1" a="1"/>
  <c r="I4771" i="1"/>
  <c r="J4771" i="1" a="1"/>
  <c r="J4771" i="1"/>
  <c r="G4770" i="1"/>
  <c r="I4770" i="1" a="1"/>
  <c r="I4770" i="1"/>
  <c r="J4770" i="1" a="1"/>
  <c r="J4770" i="1"/>
  <c r="G4769" i="1"/>
  <c r="I4769" i="1" a="1"/>
  <c r="I4769" i="1"/>
  <c r="J4769" i="1" a="1"/>
  <c r="J4769" i="1"/>
  <c r="G4768" i="1"/>
  <c r="H4768" i="1"/>
  <c r="I4768" i="1" a="1"/>
  <c r="I4768" i="1"/>
  <c r="J4768" i="1" a="1"/>
  <c r="J4768" i="1"/>
  <c r="G4767" i="1"/>
  <c r="H4767" i="1"/>
  <c r="I4767" i="1" a="1"/>
  <c r="I4767" i="1"/>
  <c r="J4767" i="1" a="1"/>
  <c r="J4767" i="1"/>
  <c r="G4766" i="1"/>
  <c r="H4766" i="1"/>
  <c r="I4766" i="1" a="1"/>
  <c r="I4766" i="1"/>
  <c r="J4766" i="1" a="1"/>
  <c r="J4766" i="1"/>
  <c r="G4765" i="1"/>
  <c r="H4765" i="1"/>
  <c r="I4765" i="1" a="1"/>
  <c r="I4765" i="1"/>
  <c r="J4765" i="1" a="1"/>
  <c r="J4765" i="1"/>
  <c r="G4764" i="1"/>
  <c r="H4764" i="1"/>
  <c r="I4764" i="1" a="1"/>
  <c r="I4764" i="1"/>
  <c r="J4764" i="1" a="1"/>
  <c r="J4764" i="1"/>
  <c r="G4758" i="1"/>
  <c r="G4759" i="1"/>
  <c r="G4760" i="1"/>
  <c r="G4761" i="1"/>
  <c r="G4762" i="1"/>
  <c r="G4763" i="1"/>
  <c r="G4757" i="1"/>
  <c r="H4758" i="1"/>
  <c r="H4759" i="1"/>
  <c r="H4760" i="1"/>
  <c r="H4761" i="1"/>
  <c r="H4762" i="1"/>
  <c r="H4763" i="1"/>
  <c r="H4757" i="1"/>
  <c r="I4758" i="1" a="1"/>
  <c r="I4758" i="1"/>
  <c r="I4759" i="1" a="1"/>
  <c r="I4759" i="1"/>
  <c r="I4760" i="1" a="1"/>
  <c r="I4760" i="1"/>
  <c r="I4761" i="1" a="1"/>
  <c r="I4761" i="1"/>
  <c r="I4762" i="1" a="1"/>
  <c r="I4762" i="1"/>
  <c r="I4763" i="1" a="1"/>
  <c r="I4763" i="1"/>
  <c r="I4757" i="1" a="1"/>
  <c r="I4757" i="1"/>
  <c r="J4758" i="1" a="1"/>
  <c r="J4758" i="1"/>
  <c r="J4759" i="1" a="1"/>
  <c r="J4759" i="1"/>
  <c r="J4760" i="1" a="1"/>
  <c r="J4760" i="1"/>
  <c r="J4761" i="1" a="1"/>
  <c r="J4761" i="1"/>
  <c r="J4762" i="1" a="1"/>
  <c r="J4762" i="1"/>
  <c r="J4763" i="1" a="1"/>
  <c r="J4763" i="1"/>
  <c r="J4757" i="1" a="1"/>
  <c r="J4757" i="1"/>
  <c r="G4756" i="1"/>
  <c r="H4756" i="1"/>
  <c r="I4756" i="1" a="1"/>
  <c r="I4756" i="1"/>
  <c r="J4756" i="1" a="1"/>
  <c r="J4756" i="1"/>
  <c r="G7365" i="3"/>
  <c r="H7365" i="3"/>
  <c r="I7365" i="3" a="1"/>
  <c r="I7365" i="3" s="1"/>
  <c r="J7365" i="3" a="1"/>
  <c r="J7365" i="3" s="1"/>
  <c r="G7364" i="3"/>
  <c r="H7364" i="3"/>
  <c r="I7364" i="3" a="1"/>
  <c r="I7364" i="3" s="1"/>
  <c r="J7364" i="3" a="1"/>
  <c r="J7364" i="3" s="1"/>
  <c r="G7363" i="3"/>
  <c r="H7363" i="3"/>
  <c r="J7363" i="3" a="1"/>
  <c r="J7363" i="3" s="1"/>
  <c r="G7362" i="3"/>
  <c r="H7362" i="3"/>
  <c r="J7362" i="3" a="1"/>
  <c r="J7362" i="3" s="1"/>
  <c r="G7361" i="3"/>
  <c r="H7361" i="3"/>
  <c r="I7361" i="3" a="1"/>
  <c r="I7361" i="3" s="1"/>
  <c r="J7361" i="3" a="1"/>
  <c r="J7361" i="3" s="1"/>
  <c r="G7360" i="3"/>
  <c r="H7360" i="3"/>
  <c r="I7360" i="3" a="1"/>
  <c r="I7360" i="3" s="1"/>
  <c r="J7360" i="3" a="1"/>
  <c r="J7360" i="3" s="1"/>
  <c r="G7359" i="3"/>
  <c r="H7359" i="3"/>
  <c r="I7359" i="3" a="1"/>
  <c r="I7359" i="3" s="1"/>
  <c r="J7359" i="3" a="1"/>
  <c r="J7359" i="3" s="1"/>
  <c r="G7358" i="3"/>
  <c r="H7358" i="3"/>
  <c r="I7358" i="3" a="1"/>
  <c r="I7358" i="3" s="1"/>
  <c r="J7358" i="3" a="1"/>
  <c r="J7358" i="3" s="1"/>
  <c r="G7357" i="3"/>
  <c r="H7357" i="3"/>
  <c r="I7357" i="3" a="1"/>
  <c r="I7357" i="3" s="1"/>
  <c r="J7357" i="3" a="1"/>
  <c r="J7357" i="3" s="1"/>
  <c r="G7356" i="3"/>
  <c r="H7356" i="3"/>
  <c r="I7356" i="3" a="1"/>
  <c r="I7356" i="3" s="1"/>
  <c r="J7356" i="3" a="1"/>
  <c r="J7356" i="3" s="1"/>
  <c r="G7355" i="3"/>
  <c r="H7355" i="3"/>
  <c r="J7355" i="3" a="1"/>
  <c r="J7355" i="3" s="1"/>
  <c r="G7354" i="3"/>
  <c r="H7354" i="3"/>
  <c r="J7354" i="3" a="1"/>
  <c r="J7354" i="3" s="1"/>
  <c r="G7353" i="3"/>
  <c r="H7353" i="3"/>
  <c r="J7353" i="3" a="1"/>
  <c r="J7353" i="3" s="1"/>
  <c r="G7352" i="3"/>
  <c r="H7352" i="3"/>
  <c r="J7352" i="3" a="1"/>
  <c r="J7352" i="3" s="1"/>
  <c r="G4755" i="1"/>
  <c r="H4755" i="1"/>
  <c r="I4755" i="1" a="1"/>
  <c r="I4755" i="1"/>
  <c r="J4755" i="1" a="1"/>
  <c r="J4755" i="1"/>
  <c r="G4754" i="1"/>
  <c r="H4754" i="1"/>
  <c r="I4754" i="1" a="1"/>
  <c r="I4754" i="1"/>
  <c r="J4754" i="1" a="1"/>
  <c r="J4754" i="1"/>
  <c r="G4753" i="1"/>
  <c r="H4753" i="1"/>
  <c r="I4753" i="1" a="1"/>
  <c r="I4753" i="1"/>
  <c r="J4753" i="1" a="1"/>
  <c r="J4753" i="1"/>
  <c r="G4752" i="1"/>
  <c r="H4752" i="1"/>
  <c r="I4752" i="1" a="1"/>
  <c r="I4752" i="1"/>
  <c r="J4752" i="1" a="1"/>
  <c r="J4752" i="1"/>
  <c r="G4751" i="1"/>
  <c r="H4751" i="1"/>
  <c r="I4751" i="1" a="1"/>
  <c r="I4751" i="1"/>
  <c r="J4751" i="1" a="1"/>
  <c r="J4751" i="1"/>
  <c r="G4750" i="1"/>
  <c r="H4750" i="1"/>
  <c r="I4750" i="1" a="1"/>
  <c r="I4750" i="1"/>
  <c r="J4750" i="1" a="1"/>
  <c r="J4750" i="1"/>
  <c r="G4749" i="1"/>
  <c r="H4749" i="1"/>
  <c r="I4749" i="1" a="1"/>
  <c r="I4749" i="1"/>
  <c r="J4749" i="1" a="1"/>
  <c r="J4749" i="1"/>
  <c r="G4748" i="1"/>
  <c r="H4748" i="1"/>
  <c r="I4748" i="1" a="1"/>
  <c r="I4748" i="1"/>
  <c r="J4748" i="1" a="1"/>
  <c r="J4748" i="1"/>
  <c r="G4747" i="1"/>
  <c r="H4747" i="1"/>
  <c r="I4747" i="1" a="1"/>
  <c r="I4747" i="1"/>
  <c r="J4747" i="1" a="1"/>
  <c r="J4747" i="1"/>
  <c r="G7351" i="3"/>
  <c r="H7351" i="3"/>
  <c r="I7351" i="3" a="1"/>
  <c r="I7351" i="3" s="1"/>
  <c r="J7351" i="3" a="1"/>
  <c r="J7351" i="3" s="1"/>
  <c r="G7350" i="3"/>
  <c r="H7350" i="3"/>
  <c r="I7350" i="3" a="1"/>
  <c r="I7350" i="3" s="1"/>
  <c r="J7350" i="3" a="1"/>
  <c r="J7350" i="3" s="1"/>
  <c r="G7349" i="3"/>
  <c r="H7349" i="3"/>
  <c r="J7349" i="3" a="1"/>
  <c r="J7349" i="3" s="1"/>
  <c r="G7348" i="3"/>
  <c r="H7348" i="3"/>
  <c r="J7348" i="3" a="1"/>
  <c r="J7348" i="3" s="1"/>
  <c r="G7347" i="3"/>
  <c r="H7347" i="3"/>
  <c r="I7347" i="3" a="1"/>
  <c r="I7347" i="3" s="1"/>
  <c r="J7347" i="3" a="1"/>
  <c r="J7347" i="3" s="1"/>
  <c r="G7346" i="3"/>
  <c r="H7346" i="3"/>
  <c r="I7346" i="3" a="1"/>
  <c r="I7346" i="3" s="1"/>
  <c r="J7346" i="3" a="1"/>
  <c r="J7346" i="3" s="1"/>
  <c r="G7345" i="3"/>
  <c r="H7345" i="3"/>
  <c r="I7345" i="3" a="1"/>
  <c r="I7345" i="3" s="1"/>
  <c r="J7345" i="3" a="1"/>
  <c r="J7345" i="3" s="1"/>
  <c r="G7344" i="3"/>
  <c r="H7344" i="3"/>
  <c r="I7344" i="3" a="1"/>
  <c r="I7344" i="3" s="1"/>
  <c r="J7344" i="3" a="1"/>
  <c r="J7344" i="3" s="1"/>
  <c r="G7343" i="3"/>
  <c r="H7343" i="3"/>
  <c r="I7343" i="3" a="1"/>
  <c r="I7343" i="3" s="1"/>
  <c r="J7343" i="3" a="1"/>
  <c r="J7343" i="3" s="1"/>
  <c r="G7342" i="3"/>
  <c r="H7342" i="3"/>
  <c r="I7342" i="3" a="1"/>
  <c r="I7342" i="3" s="1"/>
  <c r="J7342" i="3" a="1"/>
  <c r="J7342" i="3" s="1"/>
  <c r="G7341" i="3"/>
  <c r="H7341" i="3"/>
  <c r="J7341" i="3" a="1"/>
  <c r="J7341" i="3" s="1"/>
  <c r="G7340" i="3"/>
  <c r="H7340" i="3"/>
  <c r="J7340" i="3" a="1"/>
  <c r="J7340" i="3" s="1"/>
  <c r="G7339" i="3"/>
  <c r="H7339" i="3"/>
  <c r="J7339" i="3" a="1"/>
  <c r="J7339" i="3" s="1"/>
  <c r="G7338" i="3"/>
  <c r="H7338" i="3"/>
  <c r="J7338" i="3" a="1"/>
  <c r="J7338" i="3" s="1"/>
  <c r="G4746" i="1"/>
  <c r="H4746" i="1"/>
  <c r="I4746" i="1" a="1"/>
  <c r="I4746" i="1"/>
  <c r="J4746" i="1" a="1"/>
  <c r="J4746" i="1"/>
  <c r="G4745" i="1"/>
  <c r="H4745" i="1"/>
  <c r="I4745" i="1" a="1"/>
  <c r="I4745" i="1"/>
  <c r="J4745" i="1" a="1"/>
  <c r="J4745" i="1"/>
  <c r="G4744" i="1"/>
  <c r="H4744" i="1"/>
  <c r="I4744" i="1" a="1"/>
  <c r="I4744" i="1"/>
  <c r="J4744" i="1" a="1"/>
  <c r="J4744" i="1"/>
  <c r="G4743" i="1"/>
  <c r="H4743" i="1"/>
  <c r="I4743" i="1" a="1"/>
  <c r="I4743" i="1"/>
  <c r="J4743" i="1" a="1"/>
  <c r="J4743" i="1"/>
  <c r="G4742" i="1"/>
  <c r="H4742" i="1"/>
  <c r="I4742" i="1" a="1"/>
  <c r="I4742" i="1"/>
  <c r="J4742" i="1" a="1"/>
  <c r="J4742" i="1"/>
  <c r="G4741" i="1"/>
  <c r="H4741" i="1"/>
  <c r="I4741" i="1" a="1"/>
  <c r="I4741" i="1"/>
  <c r="J4741" i="1" a="1"/>
  <c r="J4741" i="1"/>
  <c r="G4740" i="1"/>
  <c r="H4740" i="1"/>
  <c r="I4740" i="1" a="1"/>
  <c r="I4740" i="1"/>
  <c r="J4740" i="1" a="1"/>
  <c r="J4740" i="1"/>
  <c r="G4739" i="1"/>
  <c r="H4739" i="1"/>
  <c r="I4739" i="1" a="1"/>
  <c r="I4739" i="1"/>
  <c r="J4739" i="1" a="1"/>
  <c r="J4739" i="1"/>
  <c r="G4738" i="1"/>
  <c r="H4738" i="1"/>
  <c r="I4738" i="1" a="1"/>
  <c r="I4738" i="1"/>
  <c r="J4738" i="1" a="1"/>
  <c r="J4738" i="1"/>
  <c r="G7337" i="3"/>
  <c r="H7337" i="3"/>
  <c r="I7337" i="3" a="1"/>
  <c r="I7337" i="3" s="1"/>
  <c r="J7337" i="3" a="1"/>
  <c r="J7337" i="3" s="1"/>
  <c r="G7336" i="3"/>
  <c r="H7336" i="3"/>
  <c r="I7336" i="3" a="1"/>
  <c r="I7336" i="3" s="1"/>
  <c r="J7336" i="3" a="1"/>
  <c r="J7336" i="3" s="1"/>
  <c r="G7335" i="3"/>
  <c r="H7335" i="3"/>
  <c r="J7335" i="3" a="1"/>
  <c r="J7335" i="3" s="1"/>
  <c r="G7334" i="3"/>
  <c r="H7334" i="3"/>
  <c r="J7334" i="3" a="1"/>
  <c r="J7334" i="3" s="1"/>
  <c r="G7333" i="3"/>
  <c r="H7333" i="3"/>
  <c r="I7333" i="3" a="1"/>
  <c r="I7333" i="3" s="1"/>
  <c r="J7333" i="3" a="1"/>
  <c r="J7333" i="3" s="1"/>
  <c r="G7332" i="3"/>
  <c r="H7332" i="3"/>
  <c r="I7332" i="3" a="1"/>
  <c r="I7332" i="3" s="1"/>
  <c r="J7332" i="3" a="1"/>
  <c r="J7332" i="3" s="1"/>
  <c r="G7331" i="3"/>
  <c r="H7331" i="3"/>
  <c r="I7331" i="3" a="1"/>
  <c r="I7331" i="3" s="1"/>
  <c r="J7331" i="3" a="1"/>
  <c r="J7331" i="3" s="1"/>
  <c r="G7330" i="3"/>
  <c r="H7330" i="3"/>
  <c r="I7330" i="3" a="1"/>
  <c r="I7330" i="3" s="1"/>
  <c r="J7330" i="3" a="1"/>
  <c r="J7330" i="3" s="1"/>
  <c r="G7329" i="3"/>
  <c r="H7329" i="3"/>
  <c r="I7329" i="3" a="1"/>
  <c r="I7329" i="3" s="1"/>
  <c r="J7329" i="3" a="1"/>
  <c r="J7329" i="3" s="1"/>
  <c r="G7328" i="3"/>
  <c r="H7328" i="3"/>
  <c r="I7328" i="3" a="1"/>
  <c r="I7328" i="3" s="1"/>
  <c r="J7328" i="3" a="1"/>
  <c r="J7328" i="3" s="1"/>
  <c r="G7327" i="3"/>
  <c r="H7327" i="3"/>
  <c r="I7327" i="3" a="1"/>
  <c r="I7327" i="3" s="1"/>
  <c r="J7327" i="3" a="1"/>
  <c r="J7327" i="3" s="1"/>
  <c r="G7326" i="3"/>
  <c r="H7326" i="3"/>
  <c r="I7326" i="3" a="1"/>
  <c r="I7326" i="3" s="1"/>
  <c r="J7326" i="3" a="1"/>
  <c r="J7326" i="3" s="1"/>
  <c r="G7325" i="3"/>
  <c r="H7325" i="3"/>
  <c r="J7325" i="3" a="1"/>
  <c r="J7325" i="3" s="1"/>
  <c r="G7324" i="3"/>
  <c r="H7324" i="3"/>
  <c r="J7324" i="3" a="1"/>
  <c r="J7324" i="3" s="1"/>
  <c r="G7323" i="3"/>
  <c r="H7323" i="3"/>
  <c r="J7323" i="3" a="1"/>
  <c r="J7323" i="3" s="1"/>
  <c r="G7322" i="3"/>
  <c r="H7322" i="3"/>
  <c r="J7322" i="3" a="1"/>
  <c r="J7322" i="3" s="1"/>
  <c r="G4737" i="1"/>
  <c r="H4737" i="1"/>
  <c r="I4737" i="1" a="1"/>
  <c r="I4737" i="1"/>
  <c r="J4737" i="1" a="1"/>
  <c r="J4737" i="1"/>
  <c r="G4736" i="1"/>
  <c r="H4736" i="1"/>
  <c r="I4736" i="1" a="1"/>
  <c r="I4736" i="1"/>
  <c r="J4736" i="1" a="1"/>
  <c r="J4736" i="1"/>
  <c r="G4735" i="1"/>
  <c r="H4735" i="1"/>
  <c r="I4735" i="1" a="1"/>
  <c r="I4735" i="1"/>
  <c r="J4735" i="1" a="1"/>
  <c r="J4735" i="1"/>
  <c r="G4734" i="1"/>
  <c r="H4734" i="1"/>
  <c r="I4734" i="1" a="1"/>
  <c r="I4734" i="1"/>
  <c r="J4734" i="1" a="1"/>
  <c r="J4734" i="1"/>
  <c r="G4733" i="1"/>
  <c r="H4733" i="1"/>
  <c r="I4733" i="1" a="1"/>
  <c r="I4733" i="1"/>
  <c r="J4733" i="1" a="1"/>
  <c r="J4733" i="1"/>
  <c r="G4732" i="1"/>
  <c r="H4732" i="1"/>
  <c r="I4732" i="1" a="1"/>
  <c r="I4732" i="1"/>
  <c r="J4732" i="1" a="1"/>
  <c r="J4732" i="1"/>
  <c r="G4731" i="1"/>
  <c r="H4731" i="1"/>
  <c r="I4731" i="1" a="1"/>
  <c r="I4731" i="1"/>
  <c r="J4731" i="1" a="1"/>
  <c r="J4731" i="1"/>
  <c r="G4730" i="1"/>
  <c r="H4730" i="1"/>
  <c r="I4730" i="1" a="1"/>
  <c r="I4730" i="1"/>
  <c r="J4730" i="1" a="1"/>
  <c r="J4730" i="1"/>
  <c r="G4729" i="1"/>
  <c r="H4729" i="1"/>
  <c r="I4729" i="1" a="1"/>
  <c r="I4729" i="1"/>
  <c r="J4729" i="1" a="1"/>
  <c r="J4729" i="1"/>
  <c r="G4728" i="1"/>
  <c r="H4728" i="1"/>
  <c r="I4728" i="1" a="1"/>
  <c r="I4728" i="1"/>
  <c r="J4728" i="1" a="1"/>
  <c r="J4728" i="1"/>
  <c r="G4726" i="1"/>
  <c r="G4727" i="1"/>
  <c r="H4726" i="1"/>
  <c r="H4727" i="1"/>
  <c r="I4726" i="1" a="1"/>
  <c r="I4726" i="1"/>
  <c r="I4727" i="1" a="1"/>
  <c r="I4727" i="1"/>
  <c r="J4726" i="1" a="1"/>
  <c r="J4726" i="1"/>
  <c r="J4727" i="1" a="1"/>
  <c r="J4727" i="1"/>
  <c r="G7321" i="3"/>
  <c r="H7321" i="3"/>
  <c r="I7321" i="3" a="1"/>
  <c r="I7321" i="3" s="1"/>
  <c r="J7321" i="3" a="1"/>
  <c r="J7321" i="3" s="1"/>
  <c r="G7320" i="3"/>
  <c r="H7320" i="3"/>
  <c r="I7320" i="3" a="1"/>
  <c r="I7320" i="3" s="1"/>
  <c r="J7320" i="3" a="1"/>
  <c r="J7320" i="3" s="1"/>
  <c r="G7319" i="3"/>
  <c r="H7319" i="3"/>
  <c r="J7319" i="3" a="1"/>
  <c r="J7319" i="3" s="1"/>
  <c r="G7318" i="3"/>
  <c r="H7318" i="3"/>
  <c r="J7318" i="3" a="1"/>
  <c r="J7318" i="3" s="1"/>
  <c r="G7317" i="3"/>
  <c r="H7317" i="3"/>
  <c r="I7317" i="3" a="1"/>
  <c r="I7317" i="3" s="1"/>
  <c r="J7317" i="3" a="1"/>
  <c r="J7317" i="3" s="1"/>
  <c r="G7316" i="3"/>
  <c r="H7316" i="3"/>
  <c r="I7316" i="3" a="1"/>
  <c r="I7316" i="3" s="1"/>
  <c r="J7316" i="3" a="1"/>
  <c r="J7316" i="3" s="1"/>
  <c r="G7315" i="3"/>
  <c r="H7315" i="3"/>
  <c r="I7315" i="3" a="1"/>
  <c r="I7315" i="3" s="1"/>
  <c r="J7315" i="3" a="1"/>
  <c r="J7315" i="3" s="1"/>
  <c r="G7314" i="3"/>
  <c r="H7314" i="3"/>
  <c r="I7314" i="3" a="1"/>
  <c r="I7314" i="3" s="1"/>
  <c r="J7314" i="3" a="1"/>
  <c r="J7314" i="3" s="1"/>
  <c r="G7313" i="3"/>
  <c r="H7313" i="3"/>
  <c r="I7313" i="3" a="1"/>
  <c r="I7313" i="3" s="1"/>
  <c r="J7313" i="3" a="1"/>
  <c r="J7313" i="3" s="1"/>
  <c r="G7312" i="3"/>
  <c r="H7312" i="3"/>
  <c r="I7312" i="3" a="1"/>
  <c r="I7312" i="3" s="1"/>
  <c r="J7312" i="3" a="1"/>
  <c r="J7312" i="3" s="1"/>
  <c r="G7311" i="3"/>
  <c r="H7311" i="3"/>
  <c r="J7311" i="3" a="1"/>
  <c r="J7311" i="3" s="1"/>
  <c r="G7310" i="3"/>
  <c r="H7310" i="3"/>
  <c r="J7310" i="3" a="1"/>
  <c r="J7310" i="3" s="1"/>
  <c r="G4723" i="1"/>
  <c r="G4724" i="1"/>
  <c r="G4725" i="1"/>
  <c r="H4723" i="1"/>
  <c r="H4724" i="1"/>
  <c r="H4725" i="1"/>
  <c r="I4723" i="1" a="1"/>
  <c r="I4723" i="1"/>
  <c r="I4724" i="1" a="1"/>
  <c r="I4724" i="1"/>
  <c r="I4725" i="1" a="1"/>
  <c r="I4725" i="1"/>
  <c r="J4723" i="1" a="1"/>
  <c r="J4723" i="1"/>
  <c r="J4724" i="1" a="1"/>
  <c r="J4724" i="1"/>
  <c r="J4725" i="1" a="1"/>
  <c r="J4725" i="1"/>
  <c r="G4722" i="1"/>
  <c r="H4722" i="1"/>
  <c r="I4722" i="1" a="1"/>
  <c r="I4722" i="1"/>
  <c r="J4722" i="1" a="1"/>
  <c r="J4722" i="1"/>
  <c r="I7300" i="3" a="1"/>
  <c r="I7300" i="3" s="1"/>
  <c r="G7309" i="3"/>
  <c r="H7309" i="3"/>
  <c r="I7309" i="3" a="1"/>
  <c r="I7309" i="3"/>
  <c r="J7309" i="3" a="1"/>
  <c r="J7309" i="3"/>
  <c r="G7308" i="3"/>
  <c r="H7308" i="3"/>
  <c r="I7308" i="3" a="1"/>
  <c r="I7308" i="3"/>
  <c r="J7308" i="3" a="1"/>
  <c r="J7308" i="3"/>
  <c r="G7307" i="3"/>
  <c r="H7307" i="3"/>
  <c r="J7307" i="3" a="1"/>
  <c r="J7307" i="3"/>
  <c r="G7306" i="3"/>
  <c r="H7306" i="3"/>
  <c r="J7306" i="3" a="1"/>
  <c r="J7306" i="3"/>
  <c r="G7305" i="3"/>
  <c r="H7305" i="3"/>
  <c r="I7305" i="3" a="1"/>
  <c r="I7305" i="3"/>
  <c r="J7305" i="3" a="1"/>
  <c r="J7305" i="3"/>
  <c r="G7304" i="3"/>
  <c r="H7304" i="3"/>
  <c r="I7304" i="3" a="1"/>
  <c r="I7304" i="3"/>
  <c r="J7304" i="3" a="1"/>
  <c r="J7304" i="3"/>
  <c r="G7303" i="3"/>
  <c r="H7303" i="3"/>
  <c r="I7303" i="3" a="1"/>
  <c r="I7303" i="3"/>
  <c r="J7303" i="3" a="1"/>
  <c r="J7303" i="3"/>
  <c r="G7302" i="3"/>
  <c r="H7302" i="3"/>
  <c r="I7302" i="3" a="1"/>
  <c r="I7302" i="3"/>
  <c r="J7302" i="3" a="1"/>
  <c r="J7302" i="3"/>
  <c r="G7301" i="3"/>
  <c r="H7301" i="3"/>
  <c r="I7301" i="3" a="1"/>
  <c r="I7301" i="3"/>
  <c r="J7301" i="3" a="1"/>
  <c r="J7301" i="3"/>
  <c r="G7300" i="3"/>
  <c r="H7300" i="3"/>
  <c r="J7300" i="3" a="1"/>
  <c r="J7300" i="3"/>
  <c r="G7299" i="3"/>
  <c r="H7299" i="3"/>
  <c r="J7299" i="3" a="1"/>
  <c r="J7299" i="3"/>
  <c r="G7298" i="3"/>
  <c r="H7298" i="3"/>
  <c r="J7298" i="3" a="1"/>
  <c r="J7298" i="3"/>
  <c r="G7297" i="3"/>
  <c r="H7297" i="3"/>
  <c r="J7297" i="3" a="1"/>
  <c r="J7297" i="3"/>
  <c r="G7296" i="3"/>
  <c r="H7296" i="3"/>
  <c r="J7296" i="3" a="1"/>
  <c r="J7296" i="3"/>
  <c r="G4721" i="1"/>
  <c r="H4721" i="1"/>
  <c r="I4721" i="1" a="1"/>
  <c r="I4721" i="1"/>
  <c r="J4721" i="1" a="1"/>
  <c r="J4721" i="1"/>
  <c r="G4720" i="1"/>
  <c r="H4720" i="1"/>
  <c r="I4720" i="1" a="1"/>
  <c r="I4720" i="1"/>
  <c r="J4720" i="1" a="1"/>
  <c r="J4720" i="1"/>
  <c r="G4719" i="1"/>
  <c r="H4719" i="1"/>
  <c r="I4719" i="1" a="1"/>
  <c r="I4719" i="1"/>
  <c r="J4719" i="1" a="1"/>
  <c r="J4719" i="1"/>
  <c r="G4718" i="1"/>
  <c r="H4718" i="1"/>
  <c r="I4718" i="1" a="1"/>
  <c r="I4718" i="1"/>
  <c r="J4718" i="1" a="1"/>
  <c r="J4718" i="1"/>
  <c r="G4717" i="1"/>
  <c r="H4717" i="1"/>
  <c r="I4717" i="1" a="1"/>
  <c r="I4717" i="1"/>
  <c r="J4717" i="1" a="1"/>
  <c r="J4717" i="1"/>
  <c r="G4716" i="1"/>
  <c r="H4716" i="1"/>
  <c r="I4716" i="1" a="1"/>
  <c r="I4716" i="1"/>
  <c r="J4716" i="1" a="1"/>
  <c r="J4716" i="1"/>
  <c r="G4715" i="1"/>
  <c r="H4715" i="1"/>
  <c r="I4715" i="1" a="1"/>
  <c r="I4715" i="1"/>
  <c r="J4715" i="1" a="1"/>
  <c r="J4715" i="1"/>
  <c r="G4714" i="1"/>
  <c r="H4714" i="1"/>
  <c r="I4714" i="1" a="1"/>
  <c r="I4714" i="1"/>
  <c r="J4714" i="1" a="1"/>
  <c r="J4714" i="1"/>
  <c r="G7295" i="3"/>
  <c r="H7295" i="3"/>
  <c r="I7295" i="3" a="1"/>
  <c r="I7295" i="3"/>
  <c r="J7295" i="3" a="1"/>
  <c r="J7295" i="3"/>
  <c r="G7294" i="3"/>
  <c r="H7294" i="3"/>
  <c r="I7294" i="3" a="1"/>
  <c r="I7294" i="3"/>
  <c r="J7294" i="3" a="1"/>
  <c r="J7294" i="3"/>
  <c r="G7293" i="3"/>
  <c r="H7293" i="3"/>
  <c r="J7293" i="3" a="1"/>
  <c r="J7293" i="3"/>
  <c r="G7292" i="3"/>
  <c r="H7292" i="3"/>
  <c r="J7292" i="3" a="1"/>
  <c r="J7292" i="3"/>
  <c r="G7291" i="3"/>
  <c r="H7291" i="3"/>
  <c r="I7291" i="3" a="1"/>
  <c r="I7291" i="3"/>
  <c r="J7291" i="3" a="1"/>
  <c r="J7291" i="3"/>
  <c r="G7290" i="3"/>
  <c r="H7290" i="3"/>
  <c r="I7290" i="3" a="1"/>
  <c r="I7290" i="3"/>
  <c r="J7290" i="3" a="1"/>
  <c r="J7290" i="3"/>
  <c r="G7289" i="3"/>
  <c r="H7289" i="3"/>
  <c r="I7289" i="3" a="1"/>
  <c r="I7289" i="3"/>
  <c r="J7289" i="3" a="1"/>
  <c r="J7289" i="3"/>
  <c r="G7288" i="3"/>
  <c r="H7288" i="3"/>
  <c r="I7288" i="3" a="1"/>
  <c r="I7288" i="3"/>
  <c r="J7288" i="3" a="1"/>
  <c r="J7288" i="3"/>
  <c r="G7287" i="3"/>
  <c r="H7287" i="3"/>
  <c r="I7287" i="3" a="1"/>
  <c r="I7287" i="3"/>
  <c r="J7287" i="3" a="1"/>
  <c r="J7287" i="3"/>
  <c r="G7286" i="3"/>
  <c r="H7286" i="3"/>
  <c r="I7286" i="3" a="1"/>
  <c r="I7286" i="3"/>
  <c r="J7286" i="3" a="1"/>
  <c r="J7286" i="3"/>
  <c r="G7285" i="3"/>
  <c r="H7285" i="3"/>
  <c r="J7285" i="3" a="1"/>
  <c r="J7285" i="3"/>
  <c r="G7284" i="3"/>
  <c r="H7284" i="3"/>
  <c r="J7284" i="3" a="1"/>
  <c r="J7284" i="3"/>
  <c r="G7283" i="3"/>
  <c r="H7283" i="3"/>
  <c r="J7283" i="3" a="1"/>
  <c r="J7283" i="3"/>
  <c r="G7282" i="3"/>
  <c r="H7282" i="3"/>
  <c r="J7282" i="3" a="1"/>
  <c r="J7282" i="3"/>
  <c r="G4713" i="1"/>
  <c r="H4713" i="1"/>
  <c r="I4713" i="1" a="1"/>
  <c r="I4713" i="1"/>
  <c r="J4713" i="1" a="1"/>
  <c r="J4713" i="1"/>
  <c r="G4712" i="1"/>
  <c r="H4712" i="1"/>
  <c r="I4712" i="1" a="1"/>
  <c r="I4712" i="1"/>
  <c r="J4712" i="1" a="1"/>
  <c r="J4712" i="1"/>
  <c r="G4711" i="1"/>
  <c r="H4711" i="1"/>
  <c r="I4711" i="1" a="1"/>
  <c r="I4711" i="1"/>
  <c r="J4711" i="1" a="1"/>
  <c r="J4711" i="1"/>
  <c r="G4710" i="1"/>
  <c r="H4710" i="1"/>
  <c r="I4710" i="1" a="1"/>
  <c r="I4710" i="1"/>
  <c r="J4710" i="1" a="1"/>
  <c r="J4710" i="1"/>
  <c r="G4709" i="1"/>
  <c r="H4709" i="1"/>
  <c r="I4709" i="1" a="1"/>
  <c r="I4709" i="1"/>
  <c r="J4709" i="1" a="1"/>
  <c r="J4709" i="1"/>
  <c r="G4708" i="1"/>
  <c r="H4708" i="1"/>
  <c r="I4708" i="1" a="1"/>
  <c r="I4708" i="1"/>
  <c r="J4708" i="1" a="1"/>
  <c r="J4708" i="1"/>
  <c r="G4707" i="1"/>
  <c r="H4707" i="1"/>
  <c r="I4707" i="1" a="1"/>
  <c r="I4707" i="1"/>
  <c r="J4707" i="1" a="1"/>
  <c r="J4707" i="1"/>
  <c r="G4706" i="1"/>
  <c r="H4706" i="1"/>
  <c r="I4706" i="1" a="1"/>
  <c r="I4706" i="1"/>
  <c r="J4706" i="1" a="1"/>
  <c r="J4706" i="1"/>
  <c r="G4705" i="1"/>
  <c r="H4705" i="1"/>
  <c r="I4705" i="1" a="1"/>
  <c r="I4705" i="1"/>
  <c r="J4705" i="1" a="1"/>
  <c r="J4705" i="1"/>
  <c r="G7281" i="3"/>
  <c r="H7281" i="3"/>
  <c r="I7281" i="3" a="1"/>
  <c r="I7281" i="3"/>
  <c r="J7281" i="3" a="1"/>
  <c r="J7281" i="3"/>
  <c r="G7280" i="3"/>
  <c r="H7280" i="3"/>
  <c r="I7280" i="3" a="1"/>
  <c r="I7280" i="3"/>
  <c r="J7280" i="3" a="1"/>
  <c r="J7280" i="3"/>
  <c r="G7279" i="3"/>
  <c r="H7279" i="3"/>
  <c r="J7279" i="3" a="1"/>
  <c r="J7279" i="3"/>
  <c r="G7278" i="3"/>
  <c r="H7278" i="3"/>
  <c r="J7278" i="3" a="1"/>
  <c r="J7278" i="3"/>
  <c r="G7277" i="3"/>
  <c r="H7277" i="3"/>
  <c r="I7277" i="3" a="1"/>
  <c r="I7277" i="3"/>
  <c r="J7277" i="3" a="1"/>
  <c r="J7277" i="3"/>
  <c r="G7276" i="3"/>
  <c r="H7276" i="3"/>
  <c r="I7276" i="3" a="1"/>
  <c r="I7276" i="3"/>
  <c r="J7276" i="3" a="1"/>
  <c r="J7276" i="3"/>
  <c r="G7275" i="3"/>
  <c r="H7275" i="3"/>
  <c r="I7275" i="3" a="1"/>
  <c r="I7275" i="3"/>
  <c r="J7275" i="3" a="1"/>
  <c r="J7275" i="3"/>
  <c r="G7274" i="3"/>
  <c r="H7274" i="3"/>
  <c r="I7274" i="3" a="1"/>
  <c r="I7274" i="3"/>
  <c r="J7274" i="3" a="1"/>
  <c r="J7274" i="3"/>
  <c r="G7273" i="3"/>
  <c r="H7273" i="3"/>
  <c r="I7273" i="3" a="1"/>
  <c r="I7273" i="3"/>
  <c r="J7273" i="3" a="1"/>
  <c r="J7273" i="3"/>
  <c r="G7272" i="3"/>
  <c r="H7272" i="3"/>
  <c r="I7272" i="3" a="1"/>
  <c r="I7272" i="3"/>
  <c r="J7272" i="3" a="1"/>
  <c r="J7272" i="3"/>
  <c r="G7271" i="3"/>
  <c r="H7271" i="3"/>
  <c r="J7271" i="3" a="1"/>
  <c r="J7271" i="3"/>
  <c r="G7270" i="3"/>
  <c r="H7270" i="3"/>
  <c r="J7270" i="3" a="1"/>
  <c r="J7270" i="3"/>
  <c r="G7269" i="3"/>
  <c r="H7269" i="3"/>
  <c r="J7269" i="3" a="1"/>
  <c r="J7269" i="3"/>
  <c r="G7268" i="3"/>
  <c r="H7268" i="3"/>
  <c r="J7268" i="3" a="1"/>
  <c r="J7268" i="3"/>
  <c r="G4704" i="1"/>
  <c r="H4704" i="1"/>
  <c r="I4704" i="1" a="1"/>
  <c r="I4704" i="1"/>
  <c r="J4704" i="1" a="1"/>
  <c r="J4704" i="1"/>
  <c r="G4703" i="1"/>
  <c r="H4703" i="1"/>
  <c r="I4703" i="1" a="1"/>
  <c r="I4703" i="1"/>
  <c r="J4703" i="1" a="1"/>
  <c r="J4703" i="1"/>
  <c r="G4702" i="1"/>
  <c r="H4702" i="1"/>
  <c r="I4702" i="1" a="1"/>
  <c r="I4702" i="1"/>
  <c r="J4702" i="1" a="1"/>
  <c r="J4702" i="1"/>
  <c r="G4701" i="1"/>
  <c r="H4701" i="1"/>
  <c r="I4701" i="1" a="1"/>
  <c r="I4701" i="1"/>
  <c r="J4701" i="1" a="1"/>
  <c r="J4701" i="1"/>
  <c r="G4700" i="1"/>
  <c r="H4700" i="1"/>
  <c r="I4700" i="1" a="1"/>
  <c r="I4700" i="1"/>
  <c r="J4700" i="1" a="1"/>
  <c r="J4700" i="1"/>
  <c r="G4699" i="1"/>
  <c r="H4699" i="1"/>
  <c r="I4699" i="1" a="1"/>
  <c r="I4699" i="1"/>
  <c r="J4699" i="1" a="1"/>
  <c r="J4699" i="1"/>
  <c r="G4698" i="1"/>
  <c r="H4698" i="1"/>
  <c r="I4698" i="1" a="1"/>
  <c r="I4698" i="1"/>
  <c r="J4698" i="1" a="1"/>
  <c r="J4698" i="1"/>
  <c r="G4697" i="1"/>
  <c r="H4697" i="1"/>
  <c r="I4697" i="1" a="1"/>
  <c r="I4697" i="1"/>
  <c r="J4697" i="1" a="1"/>
  <c r="J4697" i="1"/>
  <c r="G4696" i="1"/>
  <c r="H4696" i="1"/>
  <c r="I4696" i="1" a="1"/>
  <c r="I4696" i="1"/>
  <c r="J4696" i="1" a="1"/>
  <c r="J4696" i="1"/>
  <c r="G7267" i="3"/>
  <c r="H7267" i="3"/>
  <c r="I7267" i="3" a="1"/>
  <c r="I7267" i="3"/>
  <c r="J7267" i="3" a="1"/>
  <c r="J7267" i="3"/>
  <c r="G7266" i="3"/>
  <c r="H7266" i="3"/>
  <c r="I7266" i="3" a="1"/>
  <c r="I7266" i="3"/>
  <c r="J7266" i="3" a="1"/>
  <c r="J7266" i="3"/>
  <c r="G7265" i="3"/>
  <c r="H7265" i="3"/>
  <c r="J7265" i="3" a="1"/>
  <c r="J7265" i="3"/>
  <c r="G7264" i="3"/>
  <c r="H7264" i="3"/>
  <c r="J7264" i="3" a="1"/>
  <c r="J7264" i="3"/>
  <c r="G7263" i="3"/>
  <c r="H7263" i="3"/>
  <c r="I7263" i="3" a="1"/>
  <c r="I7263" i="3"/>
  <c r="J7263" i="3" a="1"/>
  <c r="J7263" i="3"/>
  <c r="G7262" i="3"/>
  <c r="H7262" i="3"/>
  <c r="I7262" i="3" a="1"/>
  <c r="I7262" i="3"/>
  <c r="J7262" i="3" a="1"/>
  <c r="J7262" i="3"/>
  <c r="G7261" i="3"/>
  <c r="H7261" i="3"/>
  <c r="I7261" i="3" a="1"/>
  <c r="I7261" i="3"/>
  <c r="J7261" i="3" a="1"/>
  <c r="J7261" i="3"/>
  <c r="G7260" i="3"/>
  <c r="H7260" i="3"/>
  <c r="I7260" i="3" a="1"/>
  <c r="I7260" i="3"/>
  <c r="J7260" i="3" a="1"/>
  <c r="J7260" i="3"/>
  <c r="G7259" i="3"/>
  <c r="H7259" i="3"/>
  <c r="I7259" i="3" a="1"/>
  <c r="I7259" i="3"/>
  <c r="J7259" i="3" a="1"/>
  <c r="J7259" i="3"/>
  <c r="G7258" i="3"/>
  <c r="H7258" i="3"/>
  <c r="I7258" i="3" a="1"/>
  <c r="I7258" i="3"/>
  <c r="J7258" i="3" a="1"/>
  <c r="J7258" i="3"/>
  <c r="G7257" i="3"/>
  <c r="H7257" i="3"/>
  <c r="J7257" i="3" a="1"/>
  <c r="J7257" i="3"/>
  <c r="G7256" i="3"/>
  <c r="H7256" i="3"/>
  <c r="J7256" i="3" a="1"/>
  <c r="J7256" i="3"/>
  <c r="G7255" i="3"/>
  <c r="H7255" i="3"/>
  <c r="J7255" i="3" a="1"/>
  <c r="J7255" i="3"/>
  <c r="G7254" i="3"/>
  <c r="H7254" i="3"/>
  <c r="J7254" i="3" a="1"/>
  <c r="J7254" i="3"/>
  <c r="G4695" i="1"/>
  <c r="H4695" i="1"/>
  <c r="I4695" i="1" a="1"/>
  <c r="I4695" i="1"/>
  <c r="J4695" i="1" a="1"/>
  <c r="J4695" i="1"/>
  <c r="G4694" i="1"/>
  <c r="H4694" i="1"/>
  <c r="I4694" i="1" a="1"/>
  <c r="I4694" i="1"/>
  <c r="J4694" i="1" a="1"/>
  <c r="J4694" i="1"/>
  <c r="G4693" i="1"/>
  <c r="H4693" i="1"/>
  <c r="I4693" i="1" a="1"/>
  <c r="I4693" i="1"/>
  <c r="J4693" i="1" a="1"/>
  <c r="J4693" i="1"/>
  <c r="G4692" i="1"/>
  <c r="H4692" i="1"/>
  <c r="I4692" i="1" a="1"/>
  <c r="I4692" i="1"/>
  <c r="J4692" i="1" a="1"/>
  <c r="J4692" i="1"/>
  <c r="G4691" i="1"/>
  <c r="H4691" i="1"/>
  <c r="I4691" i="1" a="1"/>
  <c r="I4691" i="1"/>
  <c r="J4691" i="1" a="1"/>
  <c r="J4691" i="1"/>
  <c r="G4690" i="1"/>
  <c r="H4690" i="1"/>
  <c r="I4690" i="1" a="1"/>
  <c r="I4690" i="1"/>
  <c r="J4690" i="1" a="1"/>
  <c r="J4690" i="1"/>
  <c r="G4689" i="1"/>
  <c r="H4689" i="1"/>
  <c r="I4689" i="1" a="1"/>
  <c r="I4689" i="1"/>
  <c r="J4689" i="1" a="1"/>
  <c r="J4689" i="1"/>
  <c r="G4688" i="1"/>
  <c r="H4688" i="1"/>
  <c r="I4688" i="1" a="1"/>
  <c r="I4688" i="1"/>
  <c r="J4688" i="1" a="1"/>
  <c r="J4688" i="1"/>
  <c r="G4687" i="1"/>
  <c r="H4687" i="1"/>
  <c r="I4687" i="1" a="1"/>
  <c r="I4687" i="1"/>
  <c r="J4687" i="1" a="1"/>
  <c r="J4687" i="1"/>
  <c r="G7253" i="3"/>
  <c r="H7253" i="3"/>
  <c r="I7253" i="3" a="1"/>
  <c r="I7253" i="3"/>
  <c r="J7253" i="3" a="1"/>
  <c r="J7253" i="3"/>
  <c r="G7252" i="3"/>
  <c r="H7252" i="3"/>
  <c r="I7252" i="3" a="1"/>
  <c r="I7252" i="3"/>
  <c r="J7252" i="3" a="1"/>
  <c r="J7252" i="3"/>
  <c r="G7251" i="3"/>
  <c r="H7251" i="3"/>
  <c r="J7251" i="3" a="1"/>
  <c r="J7251" i="3"/>
  <c r="G7250" i="3"/>
  <c r="H7250" i="3"/>
  <c r="J7250" i="3" a="1"/>
  <c r="J7250" i="3"/>
  <c r="G7249" i="3"/>
  <c r="H7249" i="3"/>
  <c r="I7249" i="3" a="1"/>
  <c r="I7249" i="3"/>
  <c r="J7249" i="3" a="1"/>
  <c r="J7249" i="3"/>
  <c r="G7248" i="3"/>
  <c r="H7248" i="3"/>
  <c r="I7248" i="3" a="1"/>
  <c r="I7248" i="3"/>
  <c r="J7248" i="3" a="1"/>
  <c r="J7248" i="3"/>
  <c r="G7247" i="3"/>
  <c r="H7247" i="3"/>
  <c r="I7247" i="3" a="1"/>
  <c r="I7247" i="3"/>
  <c r="J7247" i="3" a="1"/>
  <c r="J7247" i="3"/>
  <c r="G7246" i="3"/>
  <c r="H7246" i="3"/>
  <c r="I7246" i="3" a="1"/>
  <c r="I7246" i="3"/>
  <c r="J7246" i="3" a="1"/>
  <c r="J7246" i="3"/>
  <c r="G7245" i="3"/>
  <c r="H7245" i="3"/>
  <c r="I7245" i="3" a="1"/>
  <c r="I7245" i="3"/>
  <c r="J7245" i="3" a="1"/>
  <c r="J7245" i="3"/>
  <c r="G7244" i="3"/>
  <c r="H7244" i="3"/>
  <c r="I7244" i="3" a="1"/>
  <c r="I7244" i="3" s="1"/>
  <c r="J7244" i="3" a="1"/>
  <c r="J7244" i="3"/>
  <c r="G7243" i="3"/>
  <c r="H7243" i="3"/>
  <c r="I7243" i="3" a="1"/>
  <c r="I7243" i="3"/>
  <c r="J7243" i="3" a="1"/>
  <c r="J7243" i="3" s="1"/>
  <c r="G7242" i="3"/>
  <c r="H7242" i="3"/>
  <c r="I7242" i="3" a="1"/>
  <c r="I7242" i="3" s="1"/>
  <c r="J7242" i="3" a="1"/>
  <c r="J7242" i="3"/>
  <c r="G7241" i="3"/>
  <c r="H7241" i="3"/>
  <c r="I7241" i="3" a="1"/>
  <c r="I7241" i="3"/>
  <c r="J7241" i="3" a="1"/>
  <c r="J7241" i="3" s="1"/>
  <c r="G7240" i="3"/>
  <c r="H7240" i="3"/>
  <c r="I7240" i="3" a="1"/>
  <c r="I7240" i="3" s="1"/>
  <c r="J7240" i="3" a="1"/>
  <c r="J7240" i="3"/>
  <c r="G4686" i="1"/>
  <c r="H4686" i="1"/>
  <c r="I4686" i="1" a="1"/>
  <c r="I4686" i="1"/>
  <c r="J4686" i="1" a="1"/>
  <c r="J4686" i="1"/>
  <c r="G4685" i="1"/>
  <c r="H4685" i="1"/>
  <c r="I4685" i="1" a="1"/>
  <c r="I4685" i="1"/>
  <c r="J4685" i="1" a="1"/>
  <c r="J4685" i="1"/>
  <c r="G4684" i="1"/>
  <c r="H4684" i="1"/>
  <c r="I4684" i="1" a="1"/>
  <c r="I4684" i="1"/>
  <c r="J4684" i="1" a="1"/>
  <c r="J4684" i="1"/>
  <c r="G4683" i="1"/>
  <c r="H4683" i="1"/>
  <c r="I4683" i="1" a="1"/>
  <c r="I4683" i="1"/>
  <c r="J4683" i="1" a="1"/>
  <c r="J4683" i="1"/>
  <c r="G4682" i="1"/>
  <c r="H4682" i="1"/>
  <c r="I4682" i="1" a="1"/>
  <c r="I4682" i="1"/>
  <c r="J4682" i="1" a="1"/>
  <c r="J4682" i="1"/>
  <c r="G4681" i="1"/>
  <c r="H4681" i="1"/>
  <c r="I4681" i="1" a="1"/>
  <c r="I4681" i="1"/>
  <c r="J4681" i="1" a="1"/>
  <c r="J4681" i="1"/>
  <c r="G4680" i="1"/>
  <c r="H4680" i="1"/>
  <c r="I4680" i="1" a="1"/>
  <c r="I4680" i="1"/>
  <c r="J4680" i="1" a="1"/>
  <c r="J4680" i="1"/>
  <c r="G4679" i="1"/>
  <c r="H4679" i="1"/>
  <c r="I4679" i="1" a="1"/>
  <c r="I4679" i="1"/>
  <c r="J4679" i="1" a="1"/>
  <c r="J4679" i="1"/>
  <c r="G4678" i="1"/>
  <c r="H4678" i="1"/>
  <c r="I4678" i="1" a="1"/>
  <c r="I4678" i="1"/>
  <c r="J4678" i="1" a="1"/>
  <c r="J4678" i="1"/>
  <c r="G7239" i="3"/>
  <c r="H7239" i="3"/>
  <c r="I7239" i="3" a="1"/>
  <c r="I7239" i="3" s="1"/>
  <c r="J7239" i="3" a="1"/>
  <c r="J7239" i="3"/>
  <c r="G7238" i="3"/>
  <c r="H7238" i="3"/>
  <c r="I7238" i="3" a="1"/>
  <c r="I7238" i="3"/>
  <c r="J7238" i="3" a="1"/>
  <c r="J7238" i="3" s="1"/>
  <c r="G7237" i="3"/>
  <c r="H7237" i="3"/>
  <c r="J7237" i="3" a="1"/>
  <c r="J7237" i="3" s="1"/>
  <c r="G7236" i="3"/>
  <c r="H7236" i="3"/>
  <c r="J7236" i="3" a="1"/>
  <c r="J7236" i="3" s="1"/>
  <c r="G7235" i="3"/>
  <c r="H7235" i="3"/>
  <c r="I7235" i="3" a="1"/>
  <c r="I7235" i="3" s="1"/>
  <c r="J7235" i="3" a="1"/>
  <c r="J7235" i="3"/>
  <c r="G7234" i="3"/>
  <c r="H7234" i="3"/>
  <c r="I7234" i="3" a="1"/>
  <c r="I7234" i="3"/>
  <c r="J7234" i="3" a="1"/>
  <c r="J7234" i="3" s="1"/>
  <c r="G7233" i="3"/>
  <c r="H7233" i="3"/>
  <c r="I7233" i="3" a="1"/>
  <c r="I7233" i="3" s="1"/>
  <c r="J7233" i="3" a="1"/>
  <c r="J7233" i="3"/>
  <c r="G7232" i="3"/>
  <c r="H7232" i="3"/>
  <c r="I7232" i="3" a="1"/>
  <c r="I7232" i="3"/>
  <c r="J7232" i="3" a="1"/>
  <c r="J7232" i="3" s="1"/>
  <c r="G7231" i="3"/>
  <c r="H7231" i="3"/>
  <c r="I7231" i="3" a="1"/>
  <c r="I7231" i="3" s="1"/>
  <c r="J7231" i="3" a="1"/>
  <c r="J7231" i="3"/>
  <c r="G7230" i="3"/>
  <c r="H7230" i="3"/>
  <c r="I7230" i="3" a="1"/>
  <c r="I7230" i="3"/>
  <c r="J7230" i="3" a="1"/>
  <c r="J7230" i="3" s="1"/>
  <c r="G7229" i="3"/>
  <c r="H7229" i="3"/>
  <c r="I7229" i="3" a="1"/>
  <c r="I7229" i="3" s="1"/>
  <c r="J7229" i="3" a="1"/>
  <c r="J7229" i="3"/>
  <c r="G7228" i="3"/>
  <c r="H7228" i="3"/>
  <c r="I7228" i="3" a="1"/>
  <c r="I7228" i="3"/>
  <c r="J7228" i="3" a="1"/>
  <c r="J7228" i="3" s="1"/>
  <c r="G7227" i="3"/>
  <c r="H7227" i="3"/>
  <c r="J7227" i="3" a="1"/>
  <c r="J7227" i="3" s="1"/>
  <c r="G7226" i="3"/>
  <c r="H7226" i="3"/>
  <c r="J7226" i="3" a="1"/>
  <c r="J7226" i="3" s="1"/>
  <c r="G7225" i="3"/>
  <c r="H7225" i="3"/>
  <c r="J7225" i="3" a="1"/>
  <c r="J7225" i="3" s="1"/>
  <c r="G7224" i="3"/>
  <c r="H7224" i="3"/>
  <c r="J7224" i="3" a="1"/>
  <c r="J7224" i="3" s="1"/>
  <c r="G4677" i="1"/>
  <c r="H4677" i="1"/>
  <c r="I4677" i="1" a="1"/>
  <c r="I4677" i="1"/>
  <c r="J4677" i="1" a="1"/>
  <c r="J4677" i="1"/>
  <c r="G4676" i="1"/>
  <c r="H4676" i="1"/>
  <c r="I4676" i="1" a="1"/>
  <c r="I4676" i="1"/>
  <c r="J4676" i="1" a="1"/>
  <c r="J4676" i="1"/>
  <c r="G4675" i="1"/>
  <c r="H4675" i="1"/>
  <c r="I4675" i="1" a="1"/>
  <c r="I4675" i="1"/>
  <c r="J4675" i="1" a="1"/>
  <c r="J4675" i="1"/>
  <c r="G4674" i="1"/>
  <c r="H4674" i="1"/>
  <c r="I4674" i="1" a="1"/>
  <c r="I4674" i="1"/>
  <c r="J4674" i="1" a="1"/>
  <c r="J4674" i="1"/>
  <c r="G4673" i="1"/>
  <c r="H4673" i="1"/>
  <c r="I4673" i="1" a="1"/>
  <c r="I4673" i="1"/>
  <c r="J4673" i="1" a="1"/>
  <c r="J4673" i="1"/>
  <c r="G4672" i="1"/>
  <c r="H4672" i="1"/>
  <c r="I4672" i="1" a="1"/>
  <c r="I4672" i="1"/>
  <c r="J4672" i="1" a="1"/>
  <c r="J4672" i="1"/>
  <c r="G4671" i="1"/>
  <c r="H4671" i="1"/>
  <c r="I4671" i="1" a="1"/>
  <c r="I4671" i="1"/>
  <c r="J4671" i="1" a="1"/>
  <c r="J4671" i="1"/>
  <c r="G4670" i="1"/>
  <c r="H4670" i="1"/>
  <c r="I4670" i="1" a="1"/>
  <c r="I4670" i="1"/>
  <c r="J4670" i="1" a="1"/>
  <c r="J4670" i="1"/>
  <c r="G4669" i="1"/>
  <c r="H4669" i="1"/>
  <c r="I4669" i="1" a="1"/>
  <c r="I4669" i="1"/>
  <c r="J4669" i="1" a="1"/>
  <c r="J4669" i="1"/>
  <c r="G4668" i="1"/>
  <c r="H4668" i="1"/>
  <c r="I4668" i="1" a="1"/>
  <c r="I4668" i="1"/>
  <c r="J4668" i="1" a="1"/>
  <c r="J4668" i="1"/>
  <c r="G4500" i="1"/>
  <c r="H4500" i="1"/>
  <c r="I4500" i="1" a="1"/>
  <c r="I4500" i="1" s="1"/>
  <c r="J4500" i="1" a="1"/>
  <c r="J4500" i="1" s="1"/>
  <c r="G4499" i="1"/>
  <c r="H4499" i="1"/>
  <c r="I4499" i="1" a="1"/>
  <c r="I4499" i="1" s="1"/>
  <c r="J4499" i="1" a="1"/>
  <c r="J4499" i="1" s="1"/>
  <c r="G4525" i="1"/>
  <c r="H4525" i="1"/>
  <c r="I4525" i="1" a="1"/>
  <c r="I4525" i="1" s="1"/>
  <c r="J4525" i="1" a="1"/>
  <c r="J4525" i="1" s="1"/>
  <c r="G4593" i="1"/>
  <c r="G4594" i="1"/>
  <c r="H4593" i="1"/>
  <c r="H4594" i="1"/>
  <c r="I4593" i="1" a="1"/>
  <c r="I4593" i="1" s="1"/>
  <c r="I4594" i="1" a="1"/>
  <c r="I4594" i="1" s="1"/>
  <c r="J4593" i="1" a="1"/>
  <c r="J4593" i="1" s="1"/>
  <c r="J4594" i="1" a="1"/>
  <c r="J4594" i="1" s="1"/>
  <c r="G4610" i="1"/>
  <c r="G4611" i="1"/>
  <c r="G4612" i="1"/>
  <c r="H4610" i="1"/>
  <c r="H4611" i="1"/>
  <c r="H4612" i="1"/>
  <c r="I4610" i="1" a="1"/>
  <c r="I4610" i="1" s="1"/>
  <c r="I4611" i="1" a="1"/>
  <c r="I4611" i="1" s="1"/>
  <c r="I4612" i="1" a="1"/>
  <c r="I4612" i="1" s="1"/>
  <c r="J4610" i="1" a="1"/>
  <c r="J4610" i="1" s="1"/>
  <c r="J4611" i="1" a="1"/>
  <c r="J4611" i="1" s="1"/>
  <c r="J4612" i="1" a="1"/>
  <c r="J4612" i="1" s="1"/>
  <c r="G4609" i="1"/>
  <c r="H4609" i="1"/>
  <c r="I4609" i="1" a="1"/>
  <c r="I4609" i="1" s="1"/>
  <c r="J4609" i="1" a="1"/>
  <c r="J4609" i="1" s="1"/>
  <c r="G4608" i="1"/>
  <c r="H4608" i="1"/>
  <c r="I4608" i="1" a="1"/>
  <c r="I4608" i="1" s="1"/>
  <c r="J4608" i="1" a="1"/>
  <c r="J4608" i="1" s="1"/>
  <c r="G4607" i="1"/>
  <c r="H4607" i="1"/>
  <c r="I4607" i="1" a="1"/>
  <c r="I4607" i="1" s="1"/>
  <c r="J4607" i="1" a="1"/>
  <c r="J4607" i="1" s="1"/>
  <c r="G4606" i="1"/>
  <c r="H4606" i="1"/>
  <c r="I4606" i="1" a="1"/>
  <c r="I4606" i="1" s="1"/>
  <c r="J4606" i="1" a="1"/>
  <c r="J4606" i="1" s="1"/>
  <c r="G7041" i="3"/>
  <c r="H7041" i="3"/>
  <c r="I7041" i="3" a="1"/>
  <c r="I7041" i="3" s="1"/>
  <c r="J7041" i="3" a="1"/>
  <c r="J7041" i="3" s="1"/>
  <c r="G7070" i="3"/>
  <c r="H7070" i="3"/>
  <c r="I7070" i="3" a="1"/>
  <c r="I7070" i="3" s="1"/>
  <c r="J7070" i="3" a="1"/>
  <c r="J7070" i="3" s="1"/>
  <c r="G7141" i="3"/>
  <c r="H7141" i="3"/>
  <c r="I7141" i="3" a="1"/>
  <c r="I7141" i="3" s="1"/>
  <c r="J7141" i="3" a="1"/>
  <c r="J7141" i="3" s="1"/>
  <c r="I7219" i="3" a="1"/>
  <c r="I7219" i="3" s="1"/>
  <c r="I7218" i="3" a="1"/>
  <c r="I7218" i="3" s="1"/>
  <c r="G7221" i="3"/>
  <c r="H7221" i="3"/>
  <c r="G7222" i="3"/>
  <c r="H7222" i="3"/>
  <c r="G7223" i="3"/>
  <c r="H7223" i="3"/>
  <c r="G4662" i="1"/>
  <c r="H4662" i="1"/>
  <c r="I4662" i="1" a="1"/>
  <c r="I4662" i="1" s="1"/>
  <c r="G4663" i="1"/>
  <c r="H4663" i="1"/>
  <c r="I4663" i="1" a="1"/>
  <c r="I4663" i="1" s="1"/>
  <c r="G4664" i="1"/>
  <c r="H4664" i="1"/>
  <c r="I4664" i="1" a="1"/>
  <c r="I4664" i="1" s="1"/>
  <c r="G4665" i="1"/>
  <c r="H4665" i="1"/>
  <c r="I4665" i="1" a="1"/>
  <c r="I4665" i="1" s="1"/>
  <c r="G4666" i="1"/>
  <c r="H4666" i="1"/>
  <c r="I4666" i="1" a="1"/>
  <c r="I4666" i="1" s="1"/>
  <c r="G4667" i="1"/>
  <c r="H4667" i="1"/>
  <c r="I4667" i="1" a="1"/>
  <c r="I4667" i="1" s="1"/>
  <c r="J7223" i="3" a="1"/>
  <c r="J7223" i="3" s="1"/>
  <c r="J7222" i="3" a="1"/>
  <c r="J7222" i="3" s="1"/>
  <c r="J4662" i="1" a="1"/>
  <c r="J4662" i="1"/>
  <c r="J4663" i="1" a="1"/>
  <c r="J4663" i="1"/>
  <c r="J4664" i="1" a="1"/>
  <c r="J4664" i="1" s="1"/>
  <c r="J4665" i="1" a="1"/>
  <c r="J4665" i="1"/>
  <c r="J4666" i="1" a="1"/>
  <c r="J4666" i="1" s="1"/>
  <c r="J4667" i="1" a="1"/>
  <c r="J4667" i="1"/>
  <c r="G7214" i="3"/>
  <c r="G7215" i="3"/>
  <c r="G7217" i="3"/>
  <c r="G7219" i="3"/>
  <c r="H7214" i="3"/>
  <c r="H7215" i="3"/>
  <c r="H7217" i="3"/>
  <c r="H7219" i="3"/>
  <c r="J7214" i="3" a="1"/>
  <c r="J7214" i="3" s="1"/>
  <c r="J7215" i="3" a="1"/>
  <c r="J7215" i="3" s="1"/>
  <c r="J7217" i="3" a="1"/>
  <c r="J7217" i="3" s="1"/>
  <c r="J7219" i="3" a="1"/>
  <c r="J7219" i="3" s="1"/>
  <c r="J7221" i="3" a="1"/>
  <c r="J7221" i="3" s="1"/>
  <c r="J7220" i="3" a="1"/>
  <c r="J7220" i="3" s="1"/>
  <c r="J7218" i="3" a="1"/>
  <c r="J7218" i="3" s="1"/>
  <c r="J7216" i="3" a="1"/>
  <c r="J7216" i="3" s="1"/>
  <c r="J7213" i="3" a="1"/>
  <c r="J7213" i="3" s="1"/>
  <c r="J7212" i="3" a="1"/>
  <c r="J7212" i="3" s="1"/>
  <c r="H7220" i="3"/>
  <c r="H7218" i="3"/>
  <c r="H7216" i="3"/>
  <c r="H7213" i="3"/>
  <c r="H7212" i="3"/>
  <c r="G7220" i="3"/>
  <c r="G7218" i="3"/>
  <c r="G7216" i="3"/>
  <c r="G7213" i="3"/>
  <c r="G7212" i="3"/>
  <c r="G7211" i="3"/>
  <c r="H7211" i="3"/>
  <c r="I7211" i="3" a="1"/>
  <c r="I7211" i="3" s="1"/>
  <c r="J7211" i="3" a="1"/>
  <c r="J7211" i="3" s="1"/>
  <c r="G7210" i="3"/>
  <c r="H7210" i="3"/>
  <c r="I7210" i="3" a="1"/>
  <c r="I7210" i="3" s="1"/>
  <c r="J7210" i="3" a="1"/>
  <c r="J7210" i="3" s="1"/>
  <c r="G7209" i="3"/>
  <c r="H7209" i="3"/>
  <c r="J7209" i="3" a="1"/>
  <c r="J7209" i="3" s="1"/>
  <c r="G7208" i="3"/>
  <c r="H7208" i="3"/>
  <c r="J7208" i="3" a="1"/>
  <c r="J7208" i="3" s="1"/>
  <c r="G7207" i="3"/>
  <c r="H7207" i="3"/>
  <c r="I7207" i="3" a="1"/>
  <c r="I7207" i="3" s="1"/>
  <c r="J7207" i="3" a="1"/>
  <c r="J7207" i="3" s="1"/>
  <c r="G7206" i="3"/>
  <c r="H7206" i="3"/>
  <c r="I7206" i="3" a="1"/>
  <c r="I7206" i="3" s="1"/>
  <c r="J7206" i="3" a="1"/>
  <c r="J7206" i="3" s="1"/>
  <c r="G7205" i="3"/>
  <c r="H7205" i="3"/>
  <c r="I7205" i="3" a="1"/>
  <c r="I7205" i="3" s="1"/>
  <c r="J7205" i="3" a="1"/>
  <c r="J7205" i="3" s="1"/>
  <c r="G7204" i="3"/>
  <c r="H7204" i="3"/>
  <c r="I7204" i="3" a="1"/>
  <c r="I7204" i="3" s="1"/>
  <c r="J7204" i="3" a="1"/>
  <c r="J7204" i="3" s="1"/>
  <c r="G7203" i="3"/>
  <c r="H7203" i="3"/>
  <c r="I7203" i="3" a="1"/>
  <c r="I7203" i="3" s="1"/>
  <c r="J7203" i="3" a="1"/>
  <c r="J7203" i="3" s="1"/>
  <c r="G7202" i="3"/>
  <c r="H7202" i="3"/>
  <c r="I7202" i="3" a="1"/>
  <c r="I7202" i="3" s="1"/>
  <c r="J7202" i="3" a="1"/>
  <c r="J7202" i="3" s="1"/>
  <c r="G7201" i="3"/>
  <c r="H7201" i="3"/>
  <c r="J7201" i="3" a="1"/>
  <c r="J7201" i="3" s="1"/>
  <c r="G7200" i="3"/>
  <c r="H7200" i="3"/>
  <c r="J7200" i="3" a="1"/>
  <c r="J7200" i="3" s="1"/>
  <c r="G7199" i="3"/>
  <c r="H7199" i="3"/>
  <c r="J7199" i="3" a="1"/>
  <c r="J7199" i="3" s="1"/>
  <c r="G7198" i="3"/>
  <c r="H7198" i="3"/>
  <c r="J7198" i="3" a="1"/>
  <c r="J7198" i="3" s="1"/>
  <c r="G4661" i="1"/>
  <c r="H4661" i="1"/>
  <c r="I4661" i="1" a="1"/>
  <c r="I4661" i="1" s="1"/>
  <c r="J4661" i="1" a="1"/>
  <c r="J4661" i="1" s="1"/>
  <c r="G4660" i="1"/>
  <c r="H4660" i="1"/>
  <c r="I4660" i="1" a="1"/>
  <c r="I4660" i="1" s="1"/>
  <c r="J4660" i="1" a="1"/>
  <c r="J4660" i="1" s="1"/>
  <c r="G4659" i="1"/>
  <c r="H4659" i="1"/>
  <c r="I4659" i="1" a="1"/>
  <c r="I4659" i="1" s="1"/>
  <c r="J4659" i="1" a="1"/>
  <c r="J4659" i="1" s="1"/>
  <c r="G4658" i="1"/>
  <c r="H4658" i="1"/>
  <c r="I4658" i="1" a="1"/>
  <c r="I4658" i="1" s="1"/>
  <c r="J4658" i="1" a="1"/>
  <c r="J4658" i="1" s="1"/>
  <c r="G4657" i="1"/>
  <c r="H4657" i="1"/>
  <c r="I4657" i="1" a="1"/>
  <c r="I4657" i="1" s="1"/>
  <c r="J4657" i="1" a="1"/>
  <c r="J4657" i="1" s="1"/>
  <c r="G4656" i="1"/>
  <c r="H4656" i="1"/>
  <c r="I4656" i="1" a="1"/>
  <c r="I4656" i="1" s="1"/>
  <c r="J4656" i="1" a="1"/>
  <c r="J4656" i="1" s="1"/>
  <c r="G4655" i="1"/>
  <c r="H4655" i="1"/>
  <c r="I4655" i="1" a="1"/>
  <c r="I4655" i="1" s="1"/>
  <c r="J4655" i="1" a="1"/>
  <c r="J4655" i="1" s="1"/>
  <c r="G4654" i="1"/>
  <c r="H4654" i="1"/>
  <c r="I4654" i="1" a="1"/>
  <c r="I4654" i="1" s="1"/>
  <c r="J4654" i="1" a="1"/>
  <c r="J4654" i="1" s="1"/>
  <c r="G4653" i="1"/>
  <c r="H4653" i="1"/>
  <c r="I4653" i="1" a="1"/>
  <c r="I4653" i="1" s="1"/>
  <c r="J4653" i="1" a="1"/>
  <c r="J4653" i="1" s="1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I7184" i="3" a="1"/>
  <c r="I7184" i="3" s="1"/>
  <c r="I7185" i="3" a="1"/>
  <c r="I7185" i="3" s="1"/>
  <c r="I7186" i="3" a="1"/>
  <c r="I7186" i="3" s="1"/>
  <c r="I7187" i="3" a="1"/>
  <c r="I7187" i="3" s="1"/>
  <c r="I7188" i="3" a="1"/>
  <c r="I7188" i="3" s="1"/>
  <c r="I7189" i="3" a="1"/>
  <c r="I7189" i="3" s="1"/>
  <c r="I7190" i="3" a="1"/>
  <c r="I7190" i="3" s="1"/>
  <c r="I7191" i="3" a="1"/>
  <c r="I7191" i="3" s="1"/>
  <c r="I7192" i="3" a="1"/>
  <c r="I7192" i="3" s="1"/>
  <c r="I7193" i="3" a="1"/>
  <c r="I7193" i="3" s="1"/>
  <c r="I7194" i="3" a="1"/>
  <c r="I7194" i="3" s="1"/>
  <c r="I7195" i="3" a="1"/>
  <c r="I7195" i="3" s="1"/>
  <c r="I7196" i="3" a="1"/>
  <c r="I7196" i="3" s="1"/>
  <c r="I7197" i="3" a="1"/>
  <c r="I7197" i="3" s="1"/>
  <c r="J7184" i="3" a="1"/>
  <c r="J7184" i="3" s="1"/>
  <c r="J7185" i="3" a="1"/>
  <c r="J7185" i="3" s="1"/>
  <c r="J7186" i="3" a="1"/>
  <c r="J7186" i="3" s="1"/>
  <c r="J7187" i="3" a="1"/>
  <c r="J7187" i="3" s="1"/>
  <c r="J7188" i="3" a="1"/>
  <c r="J7188" i="3" s="1"/>
  <c r="J7189" i="3" a="1"/>
  <c r="J7189" i="3" s="1"/>
  <c r="J7190" i="3" a="1"/>
  <c r="J7190" i="3" s="1"/>
  <c r="J7191" i="3" a="1"/>
  <c r="J7191" i="3" s="1"/>
  <c r="J7192" i="3" a="1"/>
  <c r="J7192" i="3" s="1"/>
  <c r="J7193" i="3" a="1"/>
  <c r="J7193" i="3" s="1"/>
  <c r="J7194" i="3" a="1"/>
  <c r="J7194" i="3" s="1"/>
  <c r="J7195" i="3" a="1"/>
  <c r="J7195" i="3" s="1"/>
  <c r="J7196" i="3" a="1"/>
  <c r="J7196" i="3" s="1"/>
  <c r="J7197" i="3" a="1"/>
  <c r="J7197" i="3" s="1"/>
  <c r="G4652" i="1"/>
  <c r="H4652" i="1"/>
  <c r="I4652" i="1" a="1"/>
  <c r="I4652" i="1" s="1"/>
  <c r="J4652" i="1" a="1"/>
  <c r="J4652" i="1" s="1"/>
  <c r="G4643" i="1"/>
  <c r="G4645" i="1"/>
  <c r="G4647" i="1"/>
  <c r="G4649" i="1"/>
  <c r="G4651" i="1"/>
  <c r="H4643" i="1"/>
  <c r="H4645" i="1"/>
  <c r="H4647" i="1"/>
  <c r="H4649" i="1"/>
  <c r="H4651" i="1"/>
  <c r="I4643" i="1" a="1"/>
  <c r="I4643" i="1" s="1"/>
  <c r="I4645" i="1" a="1"/>
  <c r="I4645" i="1" s="1"/>
  <c r="I4647" i="1" a="1"/>
  <c r="I4647" i="1" s="1"/>
  <c r="I4649" i="1" a="1"/>
  <c r="I4649" i="1" s="1"/>
  <c r="I4651" i="1" a="1"/>
  <c r="I4651" i="1" s="1"/>
  <c r="J4643" i="1" a="1"/>
  <c r="J4643" i="1" s="1"/>
  <c r="J4645" i="1" a="1"/>
  <c r="J4645" i="1" s="1"/>
  <c r="J4647" i="1" a="1"/>
  <c r="J4647" i="1" s="1"/>
  <c r="J4649" i="1" a="1"/>
  <c r="J4649" i="1" s="1"/>
  <c r="J4651" i="1" a="1"/>
  <c r="J4651" i="1" s="1"/>
  <c r="J4650" i="1" a="1"/>
  <c r="J4650" i="1" s="1"/>
  <c r="J4648" i="1" a="1"/>
  <c r="J4648" i="1" s="1"/>
  <c r="J4646" i="1" a="1"/>
  <c r="J4646" i="1" s="1"/>
  <c r="J4644" i="1" a="1"/>
  <c r="J4644" i="1" s="1"/>
  <c r="J4642" i="1" a="1"/>
  <c r="J4642" i="1" s="1"/>
  <c r="I4650" i="1" a="1"/>
  <c r="I4650" i="1" s="1"/>
  <c r="I4648" i="1" a="1"/>
  <c r="I4648" i="1" s="1"/>
  <c r="I4646" i="1" a="1"/>
  <c r="I4646" i="1" s="1"/>
  <c r="I4644" i="1" a="1"/>
  <c r="I4644" i="1" s="1"/>
  <c r="I4642" i="1" a="1"/>
  <c r="I4642" i="1" s="1"/>
  <c r="H4650" i="1"/>
  <c r="H4648" i="1"/>
  <c r="H4646" i="1"/>
  <c r="H4644" i="1"/>
  <c r="H4642" i="1"/>
  <c r="G4650" i="1"/>
  <c r="G4648" i="1"/>
  <c r="G4646" i="1"/>
  <c r="G4644" i="1"/>
  <c r="G4642" i="1"/>
  <c r="G7183" i="3"/>
  <c r="H7183" i="3"/>
  <c r="I7183" i="3" a="1"/>
  <c r="I7183" i="3" s="1"/>
  <c r="J7183" i="3" a="1"/>
  <c r="J7183" i="3" s="1"/>
  <c r="G7182" i="3"/>
  <c r="H7182" i="3"/>
  <c r="I7182" i="3" a="1"/>
  <c r="I7182" i="3" s="1"/>
  <c r="J7182" i="3" a="1"/>
  <c r="J7182" i="3" s="1"/>
  <c r="G7181" i="3"/>
  <c r="H7181" i="3"/>
  <c r="J7181" i="3" a="1"/>
  <c r="J7181" i="3" s="1"/>
  <c r="G7180" i="3"/>
  <c r="H7180" i="3"/>
  <c r="J7180" i="3" a="1"/>
  <c r="J7180" i="3" s="1"/>
  <c r="G7179" i="3"/>
  <c r="H7179" i="3"/>
  <c r="I7179" i="3" a="1"/>
  <c r="I7179" i="3" s="1"/>
  <c r="J7179" i="3" a="1"/>
  <c r="J7179" i="3" s="1"/>
  <c r="G7178" i="3"/>
  <c r="H7178" i="3"/>
  <c r="I7178" i="3" a="1"/>
  <c r="I7178" i="3" s="1"/>
  <c r="J7178" i="3" a="1"/>
  <c r="J7178" i="3" s="1"/>
  <c r="G7177" i="3"/>
  <c r="H7177" i="3"/>
  <c r="I7177" i="3" a="1"/>
  <c r="I7177" i="3" s="1"/>
  <c r="J7177" i="3" a="1"/>
  <c r="J7177" i="3" s="1"/>
  <c r="G7176" i="3"/>
  <c r="H7176" i="3"/>
  <c r="I7176" i="3" a="1"/>
  <c r="I7176" i="3" s="1"/>
  <c r="J7176" i="3" a="1"/>
  <c r="J7176" i="3" s="1"/>
  <c r="G7175" i="3"/>
  <c r="H7175" i="3"/>
  <c r="I7175" i="3" a="1"/>
  <c r="I7175" i="3" s="1"/>
  <c r="J7175" i="3" a="1"/>
  <c r="J7175" i="3" s="1"/>
  <c r="G7174" i="3"/>
  <c r="H7174" i="3"/>
  <c r="I7174" i="3" a="1"/>
  <c r="I7174" i="3" s="1"/>
  <c r="J7174" i="3" a="1"/>
  <c r="J7174" i="3" s="1"/>
  <c r="G7173" i="3"/>
  <c r="H7173" i="3"/>
  <c r="J7173" i="3" a="1"/>
  <c r="J7173" i="3" s="1"/>
  <c r="G7172" i="3"/>
  <c r="H7172" i="3"/>
  <c r="J7172" i="3" a="1"/>
  <c r="J7172" i="3" s="1"/>
  <c r="G7171" i="3"/>
  <c r="H7171" i="3"/>
  <c r="J7171" i="3" a="1"/>
  <c r="J7171" i="3" s="1"/>
  <c r="G7170" i="3"/>
  <c r="H7170" i="3"/>
  <c r="J7170" i="3" a="1"/>
  <c r="J7170" i="3" s="1"/>
  <c r="G4641" i="1"/>
  <c r="H4641" i="1"/>
  <c r="I4641" i="1" a="1"/>
  <c r="I4641" i="1" s="1"/>
  <c r="J4641" i="1" a="1"/>
  <c r="J4641" i="1" s="1"/>
  <c r="G4640" i="1"/>
  <c r="H4640" i="1"/>
  <c r="I4640" i="1" a="1"/>
  <c r="I4640" i="1" s="1"/>
  <c r="J4640" i="1" a="1"/>
  <c r="J4640" i="1" s="1"/>
  <c r="G4639" i="1"/>
  <c r="H4639" i="1"/>
  <c r="I4639" i="1" a="1"/>
  <c r="I4639" i="1" s="1"/>
  <c r="J4639" i="1" a="1"/>
  <c r="J4639" i="1" s="1"/>
  <c r="G4638" i="1"/>
  <c r="H4638" i="1"/>
  <c r="I4638" i="1" a="1"/>
  <c r="I4638" i="1" s="1"/>
  <c r="J4638" i="1" a="1"/>
  <c r="J4638" i="1" s="1"/>
  <c r="G4637" i="1"/>
  <c r="H4637" i="1"/>
  <c r="I4637" i="1" a="1"/>
  <c r="I4637" i="1" s="1"/>
  <c r="J4637" i="1" a="1"/>
  <c r="J4637" i="1" s="1"/>
  <c r="G4636" i="1"/>
  <c r="H4636" i="1"/>
  <c r="I4636" i="1" a="1"/>
  <c r="I4636" i="1" s="1"/>
  <c r="J4636" i="1" a="1"/>
  <c r="J4636" i="1" s="1"/>
  <c r="G4635" i="1"/>
  <c r="H4635" i="1"/>
  <c r="I4635" i="1" a="1"/>
  <c r="I4635" i="1" s="1"/>
  <c r="J4635" i="1" a="1"/>
  <c r="J4635" i="1" s="1"/>
  <c r="G4634" i="1"/>
  <c r="H4634" i="1"/>
  <c r="I4634" i="1" a="1"/>
  <c r="I4634" i="1" s="1"/>
  <c r="J4634" i="1" a="1"/>
  <c r="J4634" i="1" s="1"/>
  <c r="G4633" i="1"/>
  <c r="H4633" i="1"/>
  <c r="I4633" i="1" a="1"/>
  <c r="I4633" i="1" s="1"/>
  <c r="J4633" i="1" a="1"/>
  <c r="J4633" i="1" s="1"/>
  <c r="G7169" i="3"/>
  <c r="H7169" i="3"/>
  <c r="I7169" i="3" a="1"/>
  <c r="I7169" i="3" s="1"/>
  <c r="J7169" i="3" a="1"/>
  <c r="J7169" i="3" s="1"/>
  <c r="G7168" i="3"/>
  <c r="H7168" i="3"/>
  <c r="I7168" i="3" a="1"/>
  <c r="I7168" i="3" s="1"/>
  <c r="J7168" i="3" a="1"/>
  <c r="J7168" i="3" s="1"/>
  <c r="G7167" i="3"/>
  <c r="H7167" i="3"/>
  <c r="J7167" i="3" a="1"/>
  <c r="J7167" i="3" s="1"/>
  <c r="G7166" i="3"/>
  <c r="H7166" i="3"/>
  <c r="J7166" i="3" a="1"/>
  <c r="J7166" i="3" s="1"/>
  <c r="G7165" i="3"/>
  <c r="H7165" i="3"/>
  <c r="I7165" i="3" a="1"/>
  <c r="I7165" i="3" s="1"/>
  <c r="J7165" i="3" a="1"/>
  <c r="J7165" i="3" s="1"/>
  <c r="G7164" i="3"/>
  <c r="H7164" i="3"/>
  <c r="I7164" i="3" a="1"/>
  <c r="I7164" i="3" s="1"/>
  <c r="J7164" i="3" a="1"/>
  <c r="J7164" i="3" s="1"/>
  <c r="G7163" i="3"/>
  <c r="H7163" i="3"/>
  <c r="I7163" i="3" a="1"/>
  <c r="I7163" i="3" s="1"/>
  <c r="J7163" i="3" a="1"/>
  <c r="J7163" i="3" s="1"/>
  <c r="G7162" i="3"/>
  <c r="H7162" i="3"/>
  <c r="I7162" i="3" a="1"/>
  <c r="I7162" i="3" s="1"/>
  <c r="J7162" i="3" a="1"/>
  <c r="J7162" i="3" s="1"/>
  <c r="G7161" i="3"/>
  <c r="H7161" i="3"/>
  <c r="I7161" i="3" a="1"/>
  <c r="I7161" i="3" s="1"/>
  <c r="J7161" i="3" a="1"/>
  <c r="J7161" i="3" s="1"/>
  <c r="G7160" i="3"/>
  <c r="H7160" i="3"/>
  <c r="I7160" i="3" a="1"/>
  <c r="I7160" i="3" s="1"/>
  <c r="J7160" i="3" a="1"/>
  <c r="J7160" i="3" s="1"/>
  <c r="G7159" i="3"/>
  <c r="H7159" i="3"/>
  <c r="J7159" i="3" a="1"/>
  <c r="J7159" i="3" s="1"/>
  <c r="G7158" i="3"/>
  <c r="H7158" i="3"/>
  <c r="J7158" i="3" a="1"/>
  <c r="J7158" i="3" s="1"/>
  <c r="G7157" i="3"/>
  <c r="H7157" i="3"/>
  <c r="J7157" i="3" a="1"/>
  <c r="J7157" i="3" s="1"/>
  <c r="G7156" i="3"/>
  <c r="H7156" i="3"/>
  <c r="J7156" i="3" a="1"/>
  <c r="J7156" i="3" s="1"/>
  <c r="G4632" i="1"/>
  <c r="H4632" i="1"/>
  <c r="I4632" i="1" a="1"/>
  <c r="I4632" i="1" s="1"/>
  <c r="J4632" i="1" a="1"/>
  <c r="J4632" i="1" s="1"/>
  <c r="G4631" i="1"/>
  <c r="H4631" i="1"/>
  <c r="I4631" i="1" a="1"/>
  <c r="I4631" i="1" s="1"/>
  <c r="J4631" i="1" a="1"/>
  <c r="J4631" i="1" s="1"/>
  <c r="G4630" i="1"/>
  <c r="H4630" i="1"/>
  <c r="I4630" i="1" a="1"/>
  <c r="I4630" i="1" s="1"/>
  <c r="J4630" i="1" a="1"/>
  <c r="J4630" i="1" s="1"/>
  <c r="G4629" i="1"/>
  <c r="H4629" i="1"/>
  <c r="I4629" i="1" a="1"/>
  <c r="I4629" i="1" s="1"/>
  <c r="J4629" i="1" a="1"/>
  <c r="J4629" i="1" s="1"/>
  <c r="G4628" i="1"/>
  <c r="H4628" i="1"/>
  <c r="I4628" i="1" a="1"/>
  <c r="I4628" i="1" s="1"/>
  <c r="J4628" i="1" a="1"/>
  <c r="J4628" i="1" s="1"/>
  <c r="G4627" i="1"/>
  <c r="H4627" i="1"/>
  <c r="I4627" i="1" a="1"/>
  <c r="I4627" i="1" s="1"/>
  <c r="J4627" i="1" a="1"/>
  <c r="J4627" i="1" s="1"/>
  <c r="G4626" i="1"/>
  <c r="H4626" i="1"/>
  <c r="I4626" i="1" a="1"/>
  <c r="I4626" i="1" s="1"/>
  <c r="J4626" i="1" a="1"/>
  <c r="J4626" i="1" s="1"/>
  <c r="G4625" i="1"/>
  <c r="H4625" i="1"/>
  <c r="I4625" i="1" a="1"/>
  <c r="I4625" i="1" s="1"/>
  <c r="J4625" i="1" a="1"/>
  <c r="J4625" i="1" s="1"/>
  <c r="G4624" i="1"/>
  <c r="H4624" i="1"/>
  <c r="I4624" i="1" a="1"/>
  <c r="I4624" i="1" s="1"/>
  <c r="J4624" i="1" a="1"/>
  <c r="J4624" i="1" s="1"/>
  <c r="G4623" i="1"/>
  <c r="H4623" i="1"/>
  <c r="I4623" i="1" a="1"/>
  <c r="I4623" i="1" s="1"/>
  <c r="J4623" i="1" a="1"/>
  <c r="J4623" i="1" s="1"/>
  <c r="G4622" i="1"/>
  <c r="H4622" i="1"/>
  <c r="J4622" i="1" a="1"/>
  <c r="J4622" i="1" s="1"/>
  <c r="G7155" i="3"/>
  <c r="H7155" i="3"/>
  <c r="I7155" i="3" a="1"/>
  <c r="I7155" i="3" s="1"/>
  <c r="J7155" i="3" a="1"/>
  <c r="J7155" i="3" s="1"/>
  <c r="G7154" i="3"/>
  <c r="H7154" i="3"/>
  <c r="I7154" i="3" a="1"/>
  <c r="I7154" i="3" s="1"/>
  <c r="J7154" i="3" a="1"/>
  <c r="J7154" i="3" s="1"/>
  <c r="G7153" i="3"/>
  <c r="H7153" i="3"/>
  <c r="J7153" i="3" a="1"/>
  <c r="J7153" i="3" s="1"/>
  <c r="G7152" i="3"/>
  <c r="H7152" i="3"/>
  <c r="J7152" i="3" a="1"/>
  <c r="J7152" i="3" s="1"/>
  <c r="G7151" i="3"/>
  <c r="H7151" i="3"/>
  <c r="I7151" i="3" a="1"/>
  <c r="I7151" i="3" s="1"/>
  <c r="J7151" i="3" a="1"/>
  <c r="J7151" i="3" s="1"/>
  <c r="G7150" i="3"/>
  <c r="H7150" i="3"/>
  <c r="I7150" i="3" a="1"/>
  <c r="I7150" i="3" s="1"/>
  <c r="J7150" i="3" a="1"/>
  <c r="J7150" i="3" s="1"/>
  <c r="G7149" i="3"/>
  <c r="H7149" i="3"/>
  <c r="I7149" i="3" a="1"/>
  <c r="I7149" i="3" s="1"/>
  <c r="J7149" i="3" a="1"/>
  <c r="J7149" i="3" s="1"/>
  <c r="G7148" i="3"/>
  <c r="H7148" i="3"/>
  <c r="I7148" i="3" a="1"/>
  <c r="I7148" i="3" s="1"/>
  <c r="J7148" i="3" a="1"/>
  <c r="J7148" i="3" s="1"/>
  <c r="G7147" i="3"/>
  <c r="H7147" i="3"/>
  <c r="I7147" i="3" a="1"/>
  <c r="I7147" i="3" s="1"/>
  <c r="J7147" i="3" a="1"/>
  <c r="J7147" i="3" s="1"/>
  <c r="G7146" i="3"/>
  <c r="H7146" i="3"/>
  <c r="I7146" i="3" a="1"/>
  <c r="I7146" i="3" s="1"/>
  <c r="J7146" i="3" a="1"/>
  <c r="J7146" i="3" s="1"/>
  <c r="G7145" i="3"/>
  <c r="H7145" i="3"/>
  <c r="J7145" i="3" a="1"/>
  <c r="J7145" i="3" s="1"/>
  <c r="G7144" i="3"/>
  <c r="H7144" i="3"/>
  <c r="J7144" i="3" a="1"/>
  <c r="J7144" i="3" s="1"/>
  <c r="G7143" i="3"/>
  <c r="H7143" i="3"/>
  <c r="J7143" i="3" a="1"/>
  <c r="J7143" i="3" s="1"/>
  <c r="G7142" i="3"/>
  <c r="H7142" i="3"/>
  <c r="J7142" i="3" a="1"/>
  <c r="J7142" i="3" s="1"/>
  <c r="G4621" i="1"/>
  <c r="H4621" i="1"/>
  <c r="I4621" i="1" a="1"/>
  <c r="I4621" i="1" s="1"/>
  <c r="J4621" i="1" a="1"/>
  <c r="J4621" i="1" s="1"/>
  <c r="G4620" i="1"/>
  <c r="H4620" i="1"/>
  <c r="I4620" i="1" a="1"/>
  <c r="I4620" i="1" s="1"/>
  <c r="J4620" i="1" a="1"/>
  <c r="J4620" i="1" s="1"/>
  <c r="G4619" i="1"/>
  <c r="H4619" i="1"/>
  <c r="I4619" i="1" a="1"/>
  <c r="I4619" i="1" s="1"/>
  <c r="J4619" i="1" a="1"/>
  <c r="J4619" i="1" s="1"/>
  <c r="G4618" i="1"/>
  <c r="H4618" i="1"/>
  <c r="I4618" i="1" a="1"/>
  <c r="I4618" i="1" s="1"/>
  <c r="J4618" i="1" a="1"/>
  <c r="J4618" i="1" s="1"/>
  <c r="G4617" i="1"/>
  <c r="H4617" i="1"/>
  <c r="I4617" i="1" a="1"/>
  <c r="I4617" i="1" s="1"/>
  <c r="J4617" i="1" a="1"/>
  <c r="J4617" i="1" s="1"/>
  <c r="G4616" i="1"/>
  <c r="H4616" i="1"/>
  <c r="I4616" i="1" a="1"/>
  <c r="I4616" i="1" s="1"/>
  <c r="J4616" i="1" a="1"/>
  <c r="J4616" i="1" s="1"/>
  <c r="G4615" i="1"/>
  <c r="H4615" i="1"/>
  <c r="I4615" i="1" a="1"/>
  <c r="I4615" i="1" s="1"/>
  <c r="J4615" i="1" a="1"/>
  <c r="J4615" i="1" s="1"/>
  <c r="G4614" i="1"/>
  <c r="H4614" i="1"/>
  <c r="I4614" i="1" a="1"/>
  <c r="I4614" i="1" s="1"/>
  <c r="J4614" i="1" a="1"/>
  <c r="J4614" i="1" s="1"/>
  <c r="G4613" i="1"/>
  <c r="H4613" i="1"/>
  <c r="I4613" i="1" a="1"/>
  <c r="I4613" i="1" s="1"/>
  <c r="J4613" i="1" a="1"/>
  <c r="J4613" i="1" s="1"/>
  <c r="G7140" i="3"/>
  <c r="H7140" i="3"/>
  <c r="I7140" i="3" a="1"/>
  <c r="I7140" i="3" s="1"/>
  <c r="J7140" i="3" a="1"/>
  <c r="J7140" i="3" s="1"/>
  <c r="G7139" i="3"/>
  <c r="H7139" i="3"/>
  <c r="I7139" i="3" a="1"/>
  <c r="I7139" i="3" s="1"/>
  <c r="J7139" i="3" a="1"/>
  <c r="J7139" i="3" s="1"/>
  <c r="G7138" i="3"/>
  <c r="H7138" i="3"/>
  <c r="J7138" i="3" a="1"/>
  <c r="J7138" i="3" s="1"/>
  <c r="G7137" i="3"/>
  <c r="H7137" i="3"/>
  <c r="J7137" i="3" a="1"/>
  <c r="J7137" i="3" s="1"/>
  <c r="G7136" i="3"/>
  <c r="H7136" i="3"/>
  <c r="I7136" i="3" a="1"/>
  <c r="I7136" i="3" s="1"/>
  <c r="J7136" i="3" a="1"/>
  <c r="J7136" i="3" s="1"/>
  <c r="G7135" i="3"/>
  <c r="H7135" i="3"/>
  <c r="I7135" i="3" a="1"/>
  <c r="I7135" i="3" s="1"/>
  <c r="J7135" i="3" a="1"/>
  <c r="J7135" i="3" s="1"/>
  <c r="G7134" i="3"/>
  <c r="H7134" i="3"/>
  <c r="I7134" i="3" a="1"/>
  <c r="I7134" i="3" s="1"/>
  <c r="J7134" i="3" a="1"/>
  <c r="J7134" i="3" s="1"/>
  <c r="G7133" i="3"/>
  <c r="H7133" i="3"/>
  <c r="I7133" i="3" a="1"/>
  <c r="I7133" i="3" s="1"/>
  <c r="J7133" i="3" a="1"/>
  <c r="J7133" i="3" s="1"/>
  <c r="G7132" i="3"/>
  <c r="H7132" i="3"/>
  <c r="I7132" i="3" a="1"/>
  <c r="I7132" i="3" s="1"/>
  <c r="J7132" i="3" a="1"/>
  <c r="J7132" i="3" s="1"/>
  <c r="G7131" i="3"/>
  <c r="H7131" i="3"/>
  <c r="I7131" i="3" a="1"/>
  <c r="I7131" i="3" s="1"/>
  <c r="J7131" i="3" a="1"/>
  <c r="J7131" i="3" s="1"/>
  <c r="G7130" i="3"/>
  <c r="H7130" i="3"/>
  <c r="I7130" i="3" a="1"/>
  <c r="I7130" i="3" s="1"/>
  <c r="J7130" i="3" a="1"/>
  <c r="J7130" i="3" s="1"/>
  <c r="G7129" i="3"/>
  <c r="H7129" i="3"/>
  <c r="I7129" i="3" a="1"/>
  <c r="I7129" i="3" s="1"/>
  <c r="J7129" i="3" a="1"/>
  <c r="J7129" i="3" s="1"/>
  <c r="G7128" i="3"/>
  <c r="H7128" i="3"/>
  <c r="J7128" i="3" a="1"/>
  <c r="J7128" i="3" s="1"/>
  <c r="G7127" i="3"/>
  <c r="H7127" i="3"/>
  <c r="J7127" i="3" a="1"/>
  <c r="J7127" i="3" s="1"/>
  <c r="G7126" i="3"/>
  <c r="H7126" i="3"/>
  <c r="J7126" i="3" a="1"/>
  <c r="J7126" i="3" s="1"/>
  <c r="G7125" i="3"/>
  <c r="H7125" i="3"/>
  <c r="J7125" i="3" a="1"/>
  <c r="J7125" i="3" s="1"/>
  <c r="G4605" i="1"/>
  <c r="H4605" i="1"/>
  <c r="I4605" i="1" a="1"/>
  <c r="I4605" i="1" s="1"/>
  <c r="J4605" i="1" a="1"/>
  <c r="J4605" i="1" s="1"/>
  <c r="G4604" i="1"/>
  <c r="H4604" i="1"/>
  <c r="I4604" i="1" a="1"/>
  <c r="I4604" i="1" s="1"/>
  <c r="J4604" i="1" a="1"/>
  <c r="J4604" i="1" s="1"/>
  <c r="G4603" i="1"/>
  <c r="H4603" i="1"/>
  <c r="I4603" i="1" a="1"/>
  <c r="I4603" i="1" s="1"/>
  <c r="J4603" i="1" a="1"/>
  <c r="J4603" i="1" s="1"/>
  <c r="G4602" i="1"/>
  <c r="H4602" i="1"/>
  <c r="I4602" i="1" a="1"/>
  <c r="I4602" i="1" s="1"/>
  <c r="J4602" i="1" a="1"/>
  <c r="J4602" i="1" s="1"/>
  <c r="G4601" i="1"/>
  <c r="H4601" i="1"/>
  <c r="I4601" i="1" a="1"/>
  <c r="I4601" i="1" s="1"/>
  <c r="J4601" i="1" a="1"/>
  <c r="J4601" i="1" s="1"/>
  <c r="G4600" i="1"/>
  <c r="H4600" i="1"/>
  <c r="I4600" i="1" a="1"/>
  <c r="I4600" i="1" s="1"/>
  <c r="J4600" i="1" a="1"/>
  <c r="J4600" i="1" s="1"/>
  <c r="G4599" i="1"/>
  <c r="H4599" i="1"/>
  <c r="I4599" i="1" a="1"/>
  <c r="I4599" i="1" s="1"/>
  <c r="J4599" i="1" a="1"/>
  <c r="J4599" i="1" s="1"/>
  <c r="G4598" i="1"/>
  <c r="H4598" i="1"/>
  <c r="I4598" i="1" a="1"/>
  <c r="I4598" i="1" s="1"/>
  <c r="J4598" i="1" a="1"/>
  <c r="J4598" i="1" s="1"/>
  <c r="G4597" i="1"/>
  <c r="H4597" i="1"/>
  <c r="I4597" i="1" a="1"/>
  <c r="I4597" i="1" s="1"/>
  <c r="J4597" i="1" a="1"/>
  <c r="J4597" i="1" s="1"/>
  <c r="G4596" i="1"/>
  <c r="H4596" i="1"/>
  <c r="I4596" i="1" a="1"/>
  <c r="I4596" i="1" s="1"/>
  <c r="J4596" i="1" a="1"/>
  <c r="J4596" i="1" s="1"/>
  <c r="G4595" i="1"/>
  <c r="H4595" i="1"/>
  <c r="I4595" i="1" a="1"/>
  <c r="I4595" i="1" s="1"/>
  <c r="J4595" i="1" a="1"/>
  <c r="J4595" i="1" s="1"/>
  <c r="G4592" i="1"/>
  <c r="H4592" i="1"/>
  <c r="I4592" i="1" a="1"/>
  <c r="I4592" i="1" s="1"/>
  <c r="J4592" i="1" a="1"/>
  <c r="J4592" i="1" s="1"/>
  <c r="G7124" i="3"/>
  <c r="H7124" i="3"/>
  <c r="I7124" i="3" a="1"/>
  <c r="I7124" i="3" s="1"/>
  <c r="J7124" i="3" a="1"/>
  <c r="J7124" i="3" s="1"/>
  <c r="G7123" i="3"/>
  <c r="H7123" i="3"/>
  <c r="I7123" i="3" a="1"/>
  <c r="I7123" i="3" s="1"/>
  <c r="J7123" i="3" a="1"/>
  <c r="J7123" i="3" s="1"/>
  <c r="G7122" i="3"/>
  <c r="H7122" i="3"/>
  <c r="J7122" i="3" a="1"/>
  <c r="J7122" i="3" s="1"/>
  <c r="G7121" i="3"/>
  <c r="H7121" i="3"/>
  <c r="J7121" i="3" a="1"/>
  <c r="J7121" i="3" s="1"/>
  <c r="G7120" i="3"/>
  <c r="H7120" i="3"/>
  <c r="I7120" i="3" a="1"/>
  <c r="I7120" i="3" s="1"/>
  <c r="J7120" i="3" a="1"/>
  <c r="J7120" i="3" s="1"/>
  <c r="G7119" i="3"/>
  <c r="H7119" i="3"/>
  <c r="I7119" i="3" a="1"/>
  <c r="I7119" i="3" s="1"/>
  <c r="J7119" i="3" a="1"/>
  <c r="J7119" i="3" s="1"/>
  <c r="G7118" i="3"/>
  <c r="H7118" i="3"/>
  <c r="I7118" i="3" a="1"/>
  <c r="I7118" i="3" s="1"/>
  <c r="J7118" i="3" a="1"/>
  <c r="J7118" i="3" s="1"/>
  <c r="G7117" i="3"/>
  <c r="H7117" i="3"/>
  <c r="I7117" i="3" a="1"/>
  <c r="I7117" i="3" s="1"/>
  <c r="J7117" i="3" a="1"/>
  <c r="J7117" i="3" s="1"/>
  <c r="G7116" i="3"/>
  <c r="H7116" i="3"/>
  <c r="I7116" i="3" a="1"/>
  <c r="I7116" i="3" s="1"/>
  <c r="J7116" i="3" a="1"/>
  <c r="J7116" i="3" s="1"/>
  <c r="G7115" i="3"/>
  <c r="H7115" i="3"/>
  <c r="I7115" i="3" a="1"/>
  <c r="I7115" i="3" s="1"/>
  <c r="J7115" i="3" a="1"/>
  <c r="J7115" i="3" s="1"/>
  <c r="G7114" i="3"/>
  <c r="H7114" i="3"/>
  <c r="J7114" i="3" a="1"/>
  <c r="J7114" i="3" s="1"/>
  <c r="G7113" i="3"/>
  <c r="H7113" i="3"/>
  <c r="J7113" i="3" a="1"/>
  <c r="J7113" i="3" s="1"/>
  <c r="G4591" i="1"/>
  <c r="H4591" i="1"/>
  <c r="I4591" i="1" a="1"/>
  <c r="I4591" i="1" s="1"/>
  <c r="J4591" i="1" a="1"/>
  <c r="J4591" i="1" s="1"/>
  <c r="G4590" i="1"/>
  <c r="H4590" i="1"/>
  <c r="I4590" i="1" a="1"/>
  <c r="I4590" i="1" s="1"/>
  <c r="J4590" i="1" a="1"/>
  <c r="J4590" i="1" s="1"/>
  <c r="G4589" i="1"/>
  <c r="H4589" i="1"/>
  <c r="I4589" i="1" a="1"/>
  <c r="I4589" i="1" s="1"/>
  <c r="J4589" i="1" a="1"/>
  <c r="J4589" i="1" s="1"/>
  <c r="G4588" i="1"/>
  <c r="H4588" i="1"/>
  <c r="I4588" i="1" a="1"/>
  <c r="I4588" i="1" s="1"/>
  <c r="J4588" i="1" a="1"/>
  <c r="J4588" i="1" s="1"/>
  <c r="G4587" i="1"/>
  <c r="H4587" i="1"/>
  <c r="I4587" i="1" a="1"/>
  <c r="I4587" i="1" s="1"/>
  <c r="J4587" i="1" a="1"/>
  <c r="J4587" i="1" s="1"/>
  <c r="G4586" i="1"/>
  <c r="H4586" i="1"/>
  <c r="I4586" i="1" a="1"/>
  <c r="I4586" i="1" s="1"/>
  <c r="J4586" i="1" a="1"/>
  <c r="J4586" i="1" s="1"/>
  <c r="G7112" i="3"/>
  <c r="H7112" i="3"/>
  <c r="I7112" i="3" a="1"/>
  <c r="I7112" i="3" s="1"/>
  <c r="J7112" i="3" a="1"/>
  <c r="J7112" i="3" s="1"/>
  <c r="G7111" i="3"/>
  <c r="H7111" i="3"/>
  <c r="I7111" i="3" a="1"/>
  <c r="I7111" i="3" s="1"/>
  <c r="J7111" i="3" a="1"/>
  <c r="J7111" i="3" s="1"/>
  <c r="G7110" i="3"/>
  <c r="H7110" i="3"/>
  <c r="J7110" i="3" a="1"/>
  <c r="J7110" i="3" s="1"/>
  <c r="G7109" i="3"/>
  <c r="H7109" i="3"/>
  <c r="J7109" i="3" a="1"/>
  <c r="J7109" i="3" s="1"/>
  <c r="G7108" i="3"/>
  <c r="H7108" i="3"/>
  <c r="I7108" i="3" a="1"/>
  <c r="I7108" i="3" s="1"/>
  <c r="J7108" i="3" a="1"/>
  <c r="J7108" i="3" s="1"/>
  <c r="G7107" i="3"/>
  <c r="H7107" i="3"/>
  <c r="I7107" i="3" a="1"/>
  <c r="I7107" i="3" s="1"/>
  <c r="J7107" i="3" a="1"/>
  <c r="J7107" i="3" s="1"/>
  <c r="G7106" i="3"/>
  <c r="H7106" i="3"/>
  <c r="I7106" i="3" a="1"/>
  <c r="I7106" i="3" s="1"/>
  <c r="J7106" i="3" a="1"/>
  <c r="J7106" i="3" s="1"/>
  <c r="G7105" i="3"/>
  <c r="H7105" i="3"/>
  <c r="I7105" i="3" a="1"/>
  <c r="I7105" i="3" s="1"/>
  <c r="J7105" i="3" a="1"/>
  <c r="J7105" i="3" s="1"/>
  <c r="G7104" i="3"/>
  <c r="H7104" i="3"/>
  <c r="I7104" i="3" a="1"/>
  <c r="I7104" i="3" s="1"/>
  <c r="J7104" i="3" a="1"/>
  <c r="J7104" i="3" s="1"/>
  <c r="G7103" i="3"/>
  <c r="H7103" i="3"/>
  <c r="I7103" i="3" a="1"/>
  <c r="I7103" i="3" s="1"/>
  <c r="J7103" i="3" a="1"/>
  <c r="J7103" i="3" s="1"/>
  <c r="G7102" i="3"/>
  <c r="H7102" i="3"/>
  <c r="J7102" i="3" a="1"/>
  <c r="J7102" i="3" s="1"/>
  <c r="G7101" i="3"/>
  <c r="H7101" i="3"/>
  <c r="J7101" i="3" a="1"/>
  <c r="J7101" i="3" s="1"/>
  <c r="G7100" i="3"/>
  <c r="H7100" i="3"/>
  <c r="J7100" i="3" a="1"/>
  <c r="J7100" i="3" s="1"/>
  <c r="G7099" i="3"/>
  <c r="H7099" i="3"/>
  <c r="J7099" i="3" a="1"/>
  <c r="J7099" i="3" s="1"/>
  <c r="G4585" i="1"/>
  <c r="H4585" i="1"/>
  <c r="I4585" i="1" a="1"/>
  <c r="I4585" i="1" s="1"/>
  <c r="J4585" i="1" a="1"/>
  <c r="J4585" i="1" s="1"/>
  <c r="G4584" i="1"/>
  <c r="H4584" i="1"/>
  <c r="I4584" i="1" a="1"/>
  <c r="I4584" i="1" s="1"/>
  <c r="J4584" i="1" a="1"/>
  <c r="J4584" i="1" s="1"/>
  <c r="G4583" i="1"/>
  <c r="H4583" i="1"/>
  <c r="I4583" i="1" a="1"/>
  <c r="I4583" i="1" s="1"/>
  <c r="J4583" i="1" a="1"/>
  <c r="J4583" i="1" s="1"/>
  <c r="G4582" i="1"/>
  <c r="H4582" i="1"/>
  <c r="I4582" i="1" a="1"/>
  <c r="I4582" i="1" s="1"/>
  <c r="J4582" i="1" a="1"/>
  <c r="J4582" i="1" s="1"/>
  <c r="G4581" i="1"/>
  <c r="H4581" i="1"/>
  <c r="I4581" i="1" a="1"/>
  <c r="I4581" i="1" s="1"/>
  <c r="J4581" i="1" a="1"/>
  <c r="J4581" i="1" s="1"/>
  <c r="G4580" i="1"/>
  <c r="H4580" i="1"/>
  <c r="I4580" i="1" a="1"/>
  <c r="I4580" i="1" s="1"/>
  <c r="J4580" i="1" a="1"/>
  <c r="J4580" i="1" s="1"/>
  <c r="G4579" i="1"/>
  <c r="H4579" i="1"/>
  <c r="I4579" i="1" a="1"/>
  <c r="I4579" i="1" s="1"/>
  <c r="J4579" i="1" a="1"/>
  <c r="J4579" i="1" s="1"/>
  <c r="G4578" i="1"/>
  <c r="H4578" i="1"/>
  <c r="I4578" i="1" a="1"/>
  <c r="I4578" i="1" s="1"/>
  <c r="J4578" i="1" a="1"/>
  <c r="J4578" i="1" s="1"/>
  <c r="G7098" i="3"/>
  <c r="H7098" i="3"/>
  <c r="I7098" i="3" a="1"/>
  <c r="I7098" i="3" s="1"/>
  <c r="J7098" i="3" a="1"/>
  <c r="J7098" i="3" s="1"/>
  <c r="G7097" i="3"/>
  <c r="H7097" i="3"/>
  <c r="I7097" i="3" a="1"/>
  <c r="I7097" i="3" s="1"/>
  <c r="J7097" i="3" a="1"/>
  <c r="J7097" i="3" s="1"/>
  <c r="G7096" i="3"/>
  <c r="H7096" i="3"/>
  <c r="J7096" i="3" a="1"/>
  <c r="J7096" i="3" s="1"/>
  <c r="G7095" i="3"/>
  <c r="H7095" i="3"/>
  <c r="J7095" i="3" a="1"/>
  <c r="J7095" i="3" s="1"/>
  <c r="G7094" i="3"/>
  <c r="H7094" i="3"/>
  <c r="I7094" i="3" a="1"/>
  <c r="I7094" i="3" s="1"/>
  <c r="J7094" i="3" a="1"/>
  <c r="J7094" i="3" s="1"/>
  <c r="G7093" i="3"/>
  <c r="H7093" i="3"/>
  <c r="I7093" i="3" a="1"/>
  <c r="I7093" i="3" s="1"/>
  <c r="J7093" i="3" a="1"/>
  <c r="J7093" i="3" s="1"/>
  <c r="G7092" i="3"/>
  <c r="H7092" i="3"/>
  <c r="I7092" i="3" a="1"/>
  <c r="I7092" i="3" s="1"/>
  <c r="J7092" i="3" a="1"/>
  <c r="J7092" i="3" s="1"/>
  <c r="G7091" i="3"/>
  <c r="H7091" i="3"/>
  <c r="I7091" i="3" a="1"/>
  <c r="I7091" i="3" s="1"/>
  <c r="J7091" i="3" a="1"/>
  <c r="J7091" i="3" s="1"/>
  <c r="G7090" i="3"/>
  <c r="H7090" i="3"/>
  <c r="I7090" i="3" a="1"/>
  <c r="I7090" i="3" s="1"/>
  <c r="J7090" i="3" a="1"/>
  <c r="J7090" i="3" s="1"/>
  <c r="G7089" i="3"/>
  <c r="H7089" i="3"/>
  <c r="I7089" i="3" a="1"/>
  <c r="I7089" i="3" s="1"/>
  <c r="J7089" i="3" a="1"/>
  <c r="J7089" i="3" s="1"/>
  <c r="G7088" i="3"/>
  <c r="H7088" i="3"/>
  <c r="J7088" i="3" a="1"/>
  <c r="J7088" i="3" s="1"/>
  <c r="G7087" i="3"/>
  <c r="H7087" i="3"/>
  <c r="J7087" i="3" a="1"/>
  <c r="J7087" i="3" s="1"/>
  <c r="G7086" i="3"/>
  <c r="H7086" i="3"/>
  <c r="J7086" i="3" a="1"/>
  <c r="J7086" i="3" s="1"/>
  <c r="G7085" i="3"/>
  <c r="H7085" i="3"/>
  <c r="J7085" i="3" a="1"/>
  <c r="J7085" i="3" s="1"/>
  <c r="G4577" i="1"/>
  <c r="H4577" i="1"/>
  <c r="I4577" i="1" a="1"/>
  <c r="I4577" i="1" s="1"/>
  <c r="J4577" i="1" a="1"/>
  <c r="J4577" i="1" s="1"/>
  <c r="G4576" i="1"/>
  <c r="H4576" i="1"/>
  <c r="I4576" i="1" a="1"/>
  <c r="I4576" i="1" s="1"/>
  <c r="J4576" i="1" a="1"/>
  <c r="J4576" i="1" s="1"/>
  <c r="G4575" i="1"/>
  <c r="H4575" i="1"/>
  <c r="I4575" i="1" a="1"/>
  <c r="I4575" i="1" s="1"/>
  <c r="J4575" i="1" a="1"/>
  <c r="J4575" i="1" s="1"/>
  <c r="G4574" i="1"/>
  <c r="H4574" i="1"/>
  <c r="I4574" i="1" a="1"/>
  <c r="I4574" i="1" s="1"/>
  <c r="J4574" i="1" a="1"/>
  <c r="J4574" i="1" s="1"/>
  <c r="G4573" i="1"/>
  <c r="H4573" i="1"/>
  <c r="I4573" i="1" a="1"/>
  <c r="I4573" i="1" s="1"/>
  <c r="J4573" i="1" a="1"/>
  <c r="J4573" i="1" s="1"/>
  <c r="G4572" i="1"/>
  <c r="H4572" i="1"/>
  <c r="I4572" i="1" a="1"/>
  <c r="I4572" i="1" s="1"/>
  <c r="J4572" i="1" a="1"/>
  <c r="J4572" i="1" s="1"/>
  <c r="G4571" i="1"/>
  <c r="H4571" i="1"/>
  <c r="I4571" i="1" a="1"/>
  <c r="I4571" i="1" s="1"/>
  <c r="J4571" i="1" a="1"/>
  <c r="J4571" i="1" s="1"/>
  <c r="G4570" i="1"/>
  <c r="H4570" i="1"/>
  <c r="I4570" i="1" a="1"/>
  <c r="I4570" i="1" s="1"/>
  <c r="J4570" i="1" a="1"/>
  <c r="J4570" i="1" s="1"/>
  <c r="G4569" i="1"/>
  <c r="H4569" i="1"/>
  <c r="I4569" i="1" a="1"/>
  <c r="I4569" i="1" s="1"/>
  <c r="J4569" i="1" a="1"/>
  <c r="J4569" i="1" s="1"/>
  <c r="G7084" i="3"/>
  <c r="H7084" i="3"/>
  <c r="I7084" i="3" a="1"/>
  <c r="I7084" i="3" s="1"/>
  <c r="J7084" i="3" a="1"/>
  <c r="J7084" i="3" s="1"/>
  <c r="G7083" i="3"/>
  <c r="H7083" i="3"/>
  <c r="I7083" i="3" a="1"/>
  <c r="I7083" i="3" s="1"/>
  <c r="J7083" i="3" a="1"/>
  <c r="J7083" i="3" s="1"/>
  <c r="G7082" i="3"/>
  <c r="H7082" i="3"/>
  <c r="I7082" i="3" a="1"/>
  <c r="I7082" i="3" s="1"/>
  <c r="J7082" i="3" a="1"/>
  <c r="J7082" i="3" s="1"/>
  <c r="G7081" i="3"/>
  <c r="H7081" i="3"/>
  <c r="I7081" i="3" a="1"/>
  <c r="I7081" i="3" s="1"/>
  <c r="J7081" i="3" a="1"/>
  <c r="J7081" i="3" s="1"/>
  <c r="G7080" i="3"/>
  <c r="H7080" i="3"/>
  <c r="I7080" i="3" a="1"/>
  <c r="I7080" i="3" s="1"/>
  <c r="J7080" i="3" a="1"/>
  <c r="J7080" i="3" s="1"/>
  <c r="G7079" i="3"/>
  <c r="H7079" i="3"/>
  <c r="I7079" i="3" a="1"/>
  <c r="I7079" i="3" s="1"/>
  <c r="J7079" i="3" a="1"/>
  <c r="J7079" i="3" s="1"/>
  <c r="G7078" i="3"/>
  <c r="H7078" i="3"/>
  <c r="I7078" i="3" a="1"/>
  <c r="I7078" i="3" s="1"/>
  <c r="J7078" i="3" a="1"/>
  <c r="J7078" i="3" s="1"/>
  <c r="G7077" i="3"/>
  <c r="H7077" i="3"/>
  <c r="I7077" i="3" a="1"/>
  <c r="I7077" i="3" s="1"/>
  <c r="J7077" i="3" a="1"/>
  <c r="J7077" i="3" s="1"/>
  <c r="G7076" i="3"/>
  <c r="H7076" i="3"/>
  <c r="I7076" i="3" a="1"/>
  <c r="I7076" i="3" s="1"/>
  <c r="J7076" i="3" a="1"/>
  <c r="J7076" i="3" s="1"/>
  <c r="G7075" i="3"/>
  <c r="H7075" i="3"/>
  <c r="I7075" i="3" a="1"/>
  <c r="I7075" i="3" s="1"/>
  <c r="J7075" i="3" a="1"/>
  <c r="J7075" i="3" s="1"/>
  <c r="G7074" i="3"/>
  <c r="H7074" i="3"/>
  <c r="J7074" i="3" a="1"/>
  <c r="J7074" i="3" s="1"/>
  <c r="G7073" i="3"/>
  <c r="H7073" i="3"/>
  <c r="J7073" i="3" a="1"/>
  <c r="J7073" i="3" s="1"/>
  <c r="G7072" i="3"/>
  <c r="H7072" i="3"/>
  <c r="J7072" i="3" a="1"/>
  <c r="J7072" i="3" s="1"/>
  <c r="G7071" i="3"/>
  <c r="H7071" i="3"/>
  <c r="J7071" i="3" a="1"/>
  <c r="J7071" i="3" s="1"/>
  <c r="G4568" i="1"/>
  <c r="H4568" i="1"/>
  <c r="I4568" i="1" a="1"/>
  <c r="I4568" i="1" s="1"/>
  <c r="J4568" i="1" a="1"/>
  <c r="J4568" i="1" s="1"/>
  <c r="G4567" i="1"/>
  <c r="H4567" i="1"/>
  <c r="I4567" i="1" a="1"/>
  <c r="I4567" i="1" s="1"/>
  <c r="J4567" i="1" a="1"/>
  <c r="J4567" i="1" s="1"/>
  <c r="G4566" i="1"/>
  <c r="H4566" i="1"/>
  <c r="I4566" i="1" a="1"/>
  <c r="I4566" i="1" s="1"/>
  <c r="J4566" i="1" a="1"/>
  <c r="J4566" i="1" s="1"/>
  <c r="G4565" i="1"/>
  <c r="H4565" i="1"/>
  <c r="I4565" i="1" a="1"/>
  <c r="I4565" i="1" s="1"/>
  <c r="J4565" i="1" a="1"/>
  <c r="J4565" i="1" s="1"/>
  <c r="G4564" i="1"/>
  <c r="H4564" i="1"/>
  <c r="I4564" i="1" a="1"/>
  <c r="I4564" i="1" s="1"/>
  <c r="J4564" i="1" a="1"/>
  <c r="J4564" i="1" s="1"/>
  <c r="G4563" i="1"/>
  <c r="H4563" i="1"/>
  <c r="I4563" i="1" a="1"/>
  <c r="I4563" i="1" s="1"/>
  <c r="J4563" i="1" a="1"/>
  <c r="J4563" i="1" s="1"/>
  <c r="G4562" i="1"/>
  <c r="H4562" i="1"/>
  <c r="I4562" i="1" a="1"/>
  <c r="I4562" i="1" s="1"/>
  <c r="J4562" i="1" a="1"/>
  <c r="J4562" i="1" s="1"/>
  <c r="G4561" i="1"/>
  <c r="H4561" i="1"/>
  <c r="I4561" i="1" a="1"/>
  <c r="I4561" i="1" s="1"/>
  <c r="J4561" i="1" a="1"/>
  <c r="J4561" i="1" s="1"/>
  <c r="G4560" i="1"/>
  <c r="H4560" i="1"/>
  <c r="I4560" i="1" a="1"/>
  <c r="I4560" i="1" s="1"/>
  <c r="J4560" i="1" a="1"/>
  <c r="J4560" i="1" s="1"/>
  <c r="G4559" i="1"/>
  <c r="H4559" i="1"/>
  <c r="I4559" i="1" a="1"/>
  <c r="I4559" i="1" s="1"/>
  <c r="J4559" i="1" a="1"/>
  <c r="J4559" i="1" s="1"/>
  <c r="I7061" i="3" a="1"/>
  <c r="I7061" i="3" s="1"/>
  <c r="I7060" i="3" a="1"/>
  <c r="I7060" i="3" s="1"/>
  <c r="G7069" i="3"/>
  <c r="H7069" i="3"/>
  <c r="I7069" i="3" a="1"/>
  <c r="I7069" i="3" s="1"/>
  <c r="J7069" i="3" a="1"/>
  <c r="J7069" i="3" s="1"/>
  <c r="G7068" i="3"/>
  <c r="H7068" i="3"/>
  <c r="I7068" i="3" a="1"/>
  <c r="I7068" i="3" s="1"/>
  <c r="J7068" i="3" a="1"/>
  <c r="J7068" i="3" s="1"/>
  <c r="G7067" i="3"/>
  <c r="H7067" i="3"/>
  <c r="J7067" i="3" a="1"/>
  <c r="J7067" i="3" s="1"/>
  <c r="G7066" i="3"/>
  <c r="H7066" i="3"/>
  <c r="J7066" i="3" a="1"/>
  <c r="J7066" i="3" s="1"/>
  <c r="G7065" i="3"/>
  <c r="H7065" i="3"/>
  <c r="G7064" i="3"/>
  <c r="H7064" i="3"/>
  <c r="J7064" i="3" a="1"/>
  <c r="J7064" i="3" s="1"/>
  <c r="G7063" i="3"/>
  <c r="H7063" i="3"/>
  <c r="I7063" i="3" a="1"/>
  <c r="I7063" i="3" s="1"/>
  <c r="J7063" i="3" a="1"/>
  <c r="J7063" i="3" s="1"/>
  <c r="G7062" i="3"/>
  <c r="H7062" i="3"/>
  <c r="I7062" i="3" a="1"/>
  <c r="I7062" i="3" s="1"/>
  <c r="J7062" i="3" a="1"/>
  <c r="J7062" i="3" s="1"/>
  <c r="G7061" i="3"/>
  <c r="H7061" i="3"/>
  <c r="J7061" i="3" a="1"/>
  <c r="J7061" i="3" s="1"/>
  <c r="G7060" i="3"/>
  <c r="H7060" i="3"/>
  <c r="J7060" i="3" a="1"/>
  <c r="J7060" i="3" s="1"/>
  <c r="G7059" i="3"/>
  <c r="H7059" i="3"/>
  <c r="J7059" i="3" a="1"/>
  <c r="J7059" i="3" s="1"/>
  <c r="G7058" i="3"/>
  <c r="H7058" i="3"/>
  <c r="J7058" i="3" a="1"/>
  <c r="J7058" i="3" s="1"/>
  <c r="G7057" i="3"/>
  <c r="H7057" i="3"/>
  <c r="J7057" i="3" a="1"/>
  <c r="J7057" i="3" s="1"/>
  <c r="G7056" i="3"/>
  <c r="H7056" i="3"/>
  <c r="J7056" i="3" a="1"/>
  <c r="J7056" i="3" s="1"/>
  <c r="G4558" i="1"/>
  <c r="H4558" i="1"/>
  <c r="I4558" i="1" a="1"/>
  <c r="I4558" i="1" s="1"/>
  <c r="J4558" i="1" a="1"/>
  <c r="J4558" i="1" s="1"/>
  <c r="G4557" i="1"/>
  <c r="H4557" i="1"/>
  <c r="I4557" i="1" a="1"/>
  <c r="I4557" i="1" s="1"/>
  <c r="J4557" i="1" a="1"/>
  <c r="J4557" i="1" s="1"/>
  <c r="G4556" i="1"/>
  <c r="H4556" i="1"/>
  <c r="I4556" i="1" a="1"/>
  <c r="I4556" i="1" s="1"/>
  <c r="J4556" i="1" a="1"/>
  <c r="J4556" i="1" s="1"/>
  <c r="G4555" i="1"/>
  <c r="H4555" i="1"/>
  <c r="I4555" i="1" a="1"/>
  <c r="I4555" i="1" s="1"/>
  <c r="J4555" i="1" a="1"/>
  <c r="J4555" i="1" s="1"/>
  <c r="G4554" i="1"/>
  <c r="H4554" i="1"/>
  <c r="I4554" i="1" a="1"/>
  <c r="I4554" i="1" s="1"/>
  <c r="J4554" i="1" a="1"/>
  <c r="J4554" i="1" s="1"/>
  <c r="G4553" i="1"/>
  <c r="H4553" i="1"/>
  <c r="I4553" i="1" a="1"/>
  <c r="I4553" i="1" s="1"/>
  <c r="J4553" i="1" a="1"/>
  <c r="J4553" i="1" s="1"/>
  <c r="G4552" i="1"/>
  <c r="H4552" i="1"/>
  <c r="I4552" i="1" a="1"/>
  <c r="I4552" i="1" s="1"/>
  <c r="J4552" i="1" a="1"/>
  <c r="J4552" i="1" s="1"/>
  <c r="G4551" i="1"/>
  <c r="H4551" i="1"/>
  <c r="I4551" i="1" a="1"/>
  <c r="I4551" i="1" s="1"/>
  <c r="J4551" i="1" a="1"/>
  <c r="J4551" i="1" s="1"/>
  <c r="G4550" i="1"/>
  <c r="H4550" i="1"/>
  <c r="I4550" i="1" a="1"/>
  <c r="I4550" i="1" s="1"/>
  <c r="J4550" i="1" a="1"/>
  <c r="J4550" i="1" s="1"/>
  <c r="G4549" i="1"/>
  <c r="H4549" i="1"/>
  <c r="I4549" i="1" a="1"/>
  <c r="I4549" i="1" s="1"/>
  <c r="J4549" i="1" a="1"/>
  <c r="J4549" i="1" s="1"/>
  <c r="G7055" i="3"/>
  <c r="H7055" i="3"/>
  <c r="I7055" i="3" a="1"/>
  <c r="I7055" i="3" s="1"/>
  <c r="J7055" i="3" a="1"/>
  <c r="J7055" i="3" s="1"/>
  <c r="G7054" i="3"/>
  <c r="H7054" i="3"/>
  <c r="I7054" i="3" a="1"/>
  <c r="I7054" i="3" s="1"/>
  <c r="J7054" i="3" a="1"/>
  <c r="J7054" i="3" s="1"/>
  <c r="G7053" i="3"/>
  <c r="H7053" i="3"/>
  <c r="J7053" i="3" a="1"/>
  <c r="J7053" i="3" s="1"/>
  <c r="G7052" i="3"/>
  <c r="H7052" i="3"/>
  <c r="J7052" i="3" a="1"/>
  <c r="J7052" i="3" s="1"/>
  <c r="G7051" i="3"/>
  <c r="H7051" i="3"/>
  <c r="I7051" i="3" a="1"/>
  <c r="I7051" i="3" s="1"/>
  <c r="J7051" i="3" a="1"/>
  <c r="J7051" i="3" s="1"/>
  <c r="G7050" i="3"/>
  <c r="H7050" i="3"/>
  <c r="I7050" i="3" a="1"/>
  <c r="I7050" i="3" s="1"/>
  <c r="J7050" i="3" a="1"/>
  <c r="J7050" i="3" s="1"/>
  <c r="G7049" i="3"/>
  <c r="H7049" i="3"/>
  <c r="I7049" i="3" a="1"/>
  <c r="I7049" i="3" s="1"/>
  <c r="J7049" i="3" a="1"/>
  <c r="J7049" i="3" s="1"/>
  <c r="G7048" i="3"/>
  <c r="H7048" i="3"/>
  <c r="I7048" i="3" a="1"/>
  <c r="I7048" i="3" s="1"/>
  <c r="J7048" i="3" a="1"/>
  <c r="J7048" i="3" s="1"/>
  <c r="G7047" i="3"/>
  <c r="H7047" i="3"/>
  <c r="I7047" i="3" a="1"/>
  <c r="I7047" i="3" s="1"/>
  <c r="J7047" i="3" a="1"/>
  <c r="J7047" i="3" s="1"/>
  <c r="G7046" i="3"/>
  <c r="H7046" i="3"/>
  <c r="I7046" i="3" a="1"/>
  <c r="I7046" i="3" s="1"/>
  <c r="J7046" i="3" a="1"/>
  <c r="J7046" i="3" s="1"/>
  <c r="G7045" i="3"/>
  <c r="H7045" i="3"/>
  <c r="J7045" i="3" a="1"/>
  <c r="J7045" i="3" s="1"/>
  <c r="G7044" i="3"/>
  <c r="H7044" i="3"/>
  <c r="J7044" i="3" a="1"/>
  <c r="J7044" i="3" s="1"/>
  <c r="G7043" i="3"/>
  <c r="H7043" i="3"/>
  <c r="J7043" i="3" a="1"/>
  <c r="J7043" i="3" s="1"/>
  <c r="G7042" i="3"/>
  <c r="H7042" i="3"/>
  <c r="J7042" i="3" a="1"/>
  <c r="J7042" i="3" s="1"/>
  <c r="G4548" i="1"/>
  <c r="H4548" i="1"/>
  <c r="I4548" i="1" a="1"/>
  <c r="I4548" i="1" s="1"/>
  <c r="J4548" i="1" a="1"/>
  <c r="J4548" i="1" s="1"/>
  <c r="G4547" i="1"/>
  <c r="H4547" i="1"/>
  <c r="I4547" i="1" a="1"/>
  <c r="I4547" i="1" s="1"/>
  <c r="J4547" i="1" a="1"/>
  <c r="J4547" i="1" s="1"/>
  <c r="G4546" i="1"/>
  <c r="H4546" i="1"/>
  <c r="I4546" i="1" a="1"/>
  <c r="I4546" i="1" s="1"/>
  <c r="J4546" i="1" a="1"/>
  <c r="J4546" i="1" s="1"/>
  <c r="G4545" i="1"/>
  <c r="H4545" i="1"/>
  <c r="I4545" i="1" a="1"/>
  <c r="I4545" i="1" s="1"/>
  <c r="J4545" i="1" a="1"/>
  <c r="J4545" i="1" s="1"/>
  <c r="G4544" i="1"/>
  <c r="H4544" i="1"/>
  <c r="I4544" i="1" a="1"/>
  <c r="I4544" i="1" s="1"/>
  <c r="J4544" i="1" a="1"/>
  <c r="J4544" i="1" s="1"/>
  <c r="G4543" i="1"/>
  <c r="H4543" i="1"/>
  <c r="I4543" i="1" a="1"/>
  <c r="I4543" i="1" s="1"/>
  <c r="J4543" i="1" a="1"/>
  <c r="J4543" i="1" s="1"/>
  <c r="G4542" i="1"/>
  <c r="H4542" i="1"/>
  <c r="I4542" i="1" a="1"/>
  <c r="I4542" i="1" s="1"/>
  <c r="J4542" i="1" a="1"/>
  <c r="J4542" i="1" s="1"/>
  <c r="G4541" i="1"/>
  <c r="H4541" i="1"/>
  <c r="I4541" i="1" a="1"/>
  <c r="I4541" i="1" s="1"/>
  <c r="J4541" i="1" a="1"/>
  <c r="J4541" i="1" s="1"/>
  <c r="G4540" i="1"/>
  <c r="H4540" i="1"/>
  <c r="I4540" i="1" a="1"/>
  <c r="I4540" i="1" s="1"/>
  <c r="J4540" i="1" a="1"/>
  <c r="J4540" i="1" s="1"/>
  <c r="G4539" i="1"/>
  <c r="H4539" i="1"/>
  <c r="I4539" i="1" a="1"/>
  <c r="I4539" i="1" s="1"/>
  <c r="J4539" i="1" a="1"/>
  <c r="J4539" i="1" s="1"/>
  <c r="G7040" i="3"/>
  <c r="H7040" i="3"/>
  <c r="I7040" i="3" a="1"/>
  <c r="I7040" i="3" s="1"/>
  <c r="J7040" i="3" a="1"/>
  <c r="J7040" i="3" s="1"/>
  <c r="G7039" i="3"/>
  <c r="H7039" i="3"/>
  <c r="I7039" i="3" a="1"/>
  <c r="I7039" i="3" s="1"/>
  <c r="J7039" i="3" a="1"/>
  <c r="J7039" i="3" s="1"/>
  <c r="G7038" i="3"/>
  <c r="H7038" i="3"/>
  <c r="J7038" i="3" a="1"/>
  <c r="J7038" i="3" s="1"/>
  <c r="G7037" i="3"/>
  <c r="H7037" i="3"/>
  <c r="J7037" i="3" a="1"/>
  <c r="J7037" i="3" s="1"/>
  <c r="G7036" i="3"/>
  <c r="H7036" i="3"/>
  <c r="I7036" i="3" a="1"/>
  <c r="I7036" i="3" s="1"/>
  <c r="J7036" i="3" a="1"/>
  <c r="J7036" i="3" s="1"/>
  <c r="G7035" i="3"/>
  <c r="H7035" i="3"/>
  <c r="I7035" i="3" a="1"/>
  <c r="I7035" i="3" s="1"/>
  <c r="J7035" i="3" a="1"/>
  <c r="J7035" i="3" s="1"/>
  <c r="G7034" i="3"/>
  <c r="H7034" i="3"/>
  <c r="I7034" i="3" a="1"/>
  <c r="I7034" i="3" s="1"/>
  <c r="J7034" i="3" a="1"/>
  <c r="J7034" i="3" s="1"/>
  <c r="G7033" i="3"/>
  <c r="H7033" i="3"/>
  <c r="I7033" i="3" a="1"/>
  <c r="I7033" i="3" s="1"/>
  <c r="J7033" i="3" a="1"/>
  <c r="J7033" i="3" s="1"/>
  <c r="G7032" i="3"/>
  <c r="H7032" i="3"/>
  <c r="I7032" i="3" a="1"/>
  <c r="I7032" i="3" s="1"/>
  <c r="J7032" i="3" a="1"/>
  <c r="J7032" i="3" s="1"/>
  <c r="G7031" i="3"/>
  <c r="H7031" i="3"/>
  <c r="I7031" i="3" a="1"/>
  <c r="I7031" i="3" s="1"/>
  <c r="J7031" i="3" a="1"/>
  <c r="J7031" i="3" s="1"/>
  <c r="G7030" i="3"/>
  <c r="H7030" i="3"/>
  <c r="I7030" i="3" a="1"/>
  <c r="I7030" i="3" s="1"/>
  <c r="J7030" i="3" a="1"/>
  <c r="J7030" i="3" s="1"/>
  <c r="G7029" i="3"/>
  <c r="H7029" i="3"/>
  <c r="I7029" i="3" a="1"/>
  <c r="I7029" i="3" s="1"/>
  <c r="J7029" i="3" a="1"/>
  <c r="J7029" i="3" s="1"/>
  <c r="G7028" i="3"/>
  <c r="H7028" i="3"/>
  <c r="I7028" i="3" a="1"/>
  <c r="I7028" i="3" s="1"/>
  <c r="J7028" i="3" a="1"/>
  <c r="J7028" i="3" s="1"/>
  <c r="G7027" i="3"/>
  <c r="H7027" i="3"/>
  <c r="I7027" i="3" a="1"/>
  <c r="I7027" i="3" s="1"/>
  <c r="J7027" i="3" a="1"/>
  <c r="J7027" i="3" s="1"/>
  <c r="G7026" i="3"/>
  <c r="H7026" i="3"/>
  <c r="J7026" i="3" a="1"/>
  <c r="J7026" i="3" s="1"/>
  <c r="G7025" i="3"/>
  <c r="H7025" i="3"/>
  <c r="J7025" i="3" a="1"/>
  <c r="J7025" i="3" s="1"/>
  <c r="G4538" i="1"/>
  <c r="H4538" i="1"/>
  <c r="I4538" i="1" a="1"/>
  <c r="I4538" i="1" s="1"/>
  <c r="J4538" i="1" a="1"/>
  <c r="J4538" i="1" s="1"/>
  <c r="G4537" i="1"/>
  <c r="H4537" i="1"/>
  <c r="J4537" i="1" a="1"/>
  <c r="J4537" i="1" s="1"/>
  <c r="G4536" i="1"/>
  <c r="H4536" i="1"/>
  <c r="I4536" i="1" a="1"/>
  <c r="I4536" i="1" s="1"/>
  <c r="J4536" i="1" a="1"/>
  <c r="J4536" i="1"/>
  <c r="G4535" i="1"/>
  <c r="H4535" i="1"/>
  <c r="I4535" i="1" a="1"/>
  <c r="I4535" i="1"/>
  <c r="J4535" i="1" a="1"/>
  <c r="J4535" i="1" s="1"/>
  <c r="G4534" i="1"/>
  <c r="H4534" i="1"/>
  <c r="I4534" i="1" a="1"/>
  <c r="I4534" i="1" s="1"/>
  <c r="J4534" i="1" a="1"/>
  <c r="J4534" i="1" s="1"/>
  <c r="G4533" i="1"/>
  <c r="H4533" i="1"/>
  <c r="I4533" i="1" a="1"/>
  <c r="I4533" i="1" s="1"/>
  <c r="J4533" i="1" a="1"/>
  <c r="J4533" i="1" s="1"/>
  <c r="G4532" i="1"/>
  <c r="H4532" i="1"/>
  <c r="I4532" i="1" a="1"/>
  <c r="I4532" i="1" s="1"/>
  <c r="J4532" i="1" a="1"/>
  <c r="J4532" i="1"/>
  <c r="G4531" i="1"/>
  <c r="H4531" i="1"/>
  <c r="I4531" i="1" a="1"/>
  <c r="I4531" i="1"/>
  <c r="J4531" i="1" a="1"/>
  <c r="J4531" i="1" s="1"/>
  <c r="G4530" i="1"/>
  <c r="H4530" i="1"/>
  <c r="I4530" i="1" a="1"/>
  <c r="I4530" i="1" s="1"/>
  <c r="J4530" i="1" a="1"/>
  <c r="J4530" i="1" s="1"/>
  <c r="G4529" i="1"/>
  <c r="H4529" i="1"/>
  <c r="I4529" i="1" a="1"/>
  <c r="I4529" i="1" s="1"/>
  <c r="J4529" i="1" a="1"/>
  <c r="J4529" i="1" s="1"/>
  <c r="G4528" i="1"/>
  <c r="H4528" i="1"/>
  <c r="I4528" i="1" a="1"/>
  <c r="I4528" i="1" s="1"/>
  <c r="J4528" i="1" a="1"/>
  <c r="J4528" i="1" s="1"/>
  <c r="G4527" i="1"/>
  <c r="H4527" i="1"/>
  <c r="I4527" i="1" a="1"/>
  <c r="I4527" i="1" s="1"/>
  <c r="J4527" i="1" a="1"/>
  <c r="J4527" i="1" s="1"/>
  <c r="G4526" i="1"/>
  <c r="H4526" i="1"/>
  <c r="I4526" i="1" a="1"/>
  <c r="I4526" i="1" s="1"/>
  <c r="J4526" i="1" a="1"/>
  <c r="J4526" i="1" s="1"/>
  <c r="G7024" i="3"/>
  <c r="H7024" i="3"/>
  <c r="J7024" i="3" a="1"/>
  <c r="J7024" i="3" s="1"/>
  <c r="G7023" i="3"/>
  <c r="H7023" i="3"/>
  <c r="J7023" i="3" a="1"/>
  <c r="J7023" i="3" s="1"/>
  <c r="G7022" i="3"/>
  <c r="H7022" i="3"/>
  <c r="J7022" i="3" a="1"/>
  <c r="J7022" i="3" s="1"/>
  <c r="G7021" i="3"/>
  <c r="H7021" i="3"/>
  <c r="J7021" i="3" a="1"/>
  <c r="J7021" i="3" s="1"/>
  <c r="G7020" i="3"/>
  <c r="H7020" i="3"/>
  <c r="J7020" i="3" a="1"/>
  <c r="J7020" i="3" s="1"/>
  <c r="G7019" i="3"/>
  <c r="H7019" i="3"/>
  <c r="J7019" i="3" a="1"/>
  <c r="J7019" i="3" s="1"/>
  <c r="G7018" i="3"/>
  <c r="H7018" i="3"/>
  <c r="I7018" i="3" a="1"/>
  <c r="I7018" i="3" s="1"/>
  <c r="J7018" i="3" a="1"/>
  <c r="J7018" i="3" s="1"/>
  <c r="G7017" i="3"/>
  <c r="H7017" i="3"/>
  <c r="I7017" i="3" a="1"/>
  <c r="I7017" i="3" s="1"/>
  <c r="J7017" i="3" a="1"/>
  <c r="J7017" i="3" s="1"/>
  <c r="G7016" i="3"/>
  <c r="H7016" i="3"/>
  <c r="I7016" i="3" a="1"/>
  <c r="I7016" i="3" s="1"/>
  <c r="J7016" i="3" a="1"/>
  <c r="J7016" i="3" s="1"/>
  <c r="G7015" i="3"/>
  <c r="H7015" i="3"/>
  <c r="I7015" i="3" a="1"/>
  <c r="I7015" i="3" s="1"/>
  <c r="J7015" i="3" a="1"/>
  <c r="J7015" i="3" s="1"/>
  <c r="G4524" i="1"/>
  <c r="H4524" i="1"/>
  <c r="I4524" i="1" a="1"/>
  <c r="I4524" i="1" s="1"/>
  <c r="J4524" i="1" a="1"/>
  <c r="J4524" i="1" s="1"/>
  <c r="G4523" i="1"/>
  <c r="H4523" i="1"/>
  <c r="I4523" i="1" a="1"/>
  <c r="I4523" i="1" s="1"/>
  <c r="J4523" i="1" a="1"/>
  <c r="J4523" i="1" s="1"/>
  <c r="G4522" i="1"/>
  <c r="H4522" i="1"/>
  <c r="I4522" i="1" a="1"/>
  <c r="I4522" i="1" s="1"/>
  <c r="J4522" i="1" a="1"/>
  <c r="J4522" i="1" s="1"/>
  <c r="G4521" i="1"/>
  <c r="H4521" i="1"/>
  <c r="I4521" i="1" a="1"/>
  <c r="I4521" i="1" s="1"/>
  <c r="J4521" i="1" a="1"/>
  <c r="J4521" i="1" s="1"/>
  <c r="G4520" i="1"/>
  <c r="H4520" i="1"/>
  <c r="I4520" i="1" a="1"/>
  <c r="I4520" i="1" s="1"/>
  <c r="J4520" i="1" a="1"/>
  <c r="J4520" i="1" s="1"/>
  <c r="G7014" i="3"/>
  <c r="H7014" i="3"/>
  <c r="I7014" i="3" a="1"/>
  <c r="I7014" i="3" s="1"/>
  <c r="J7014" i="3" a="1"/>
  <c r="J7014" i="3" s="1"/>
  <c r="G7013" i="3"/>
  <c r="H7013" i="3"/>
  <c r="I7013" i="3" a="1"/>
  <c r="I7013" i="3" s="1"/>
  <c r="J7013" i="3" a="1"/>
  <c r="J7013" i="3" s="1"/>
  <c r="G7012" i="3"/>
  <c r="H7012" i="3"/>
  <c r="J7012" i="3" a="1"/>
  <c r="J7012" i="3" s="1"/>
  <c r="G7011" i="3"/>
  <c r="H7011" i="3"/>
  <c r="J7011" i="3" a="1"/>
  <c r="J7011" i="3" s="1"/>
  <c r="G7010" i="3"/>
  <c r="H7010" i="3"/>
  <c r="I7010" i="3" a="1"/>
  <c r="I7010" i="3" s="1"/>
  <c r="J7010" i="3" a="1"/>
  <c r="J7010" i="3" s="1"/>
  <c r="G7009" i="3"/>
  <c r="H7009" i="3"/>
  <c r="I7009" i="3" a="1"/>
  <c r="I7009" i="3" s="1"/>
  <c r="J7009" i="3" a="1"/>
  <c r="J7009" i="3" s="1"/>
  <c r="G7008" i="3"/>
  <c r="H7008" i="3"/>
  <c r="I7008" i="3" a="1"/>
  <c r="I7008" i="3" s="1"/>
  <c r="J7008" i="3" a="1"/>
  <c r="J7008" i="3" s="1"/>
  <c r="G7007" i="3"/>
  <c r="H7007" i="3"/>
  <c r="I7007" i="3" a="1"/>
  <c r="I7007" i="3" s="1"/>
  <c r="J7007" i="3" a="1"/>
  <c r="J7007" i="3" s="1"/>
  <c r="G7006" i="3"/>
  <c r="H7006" i="3"/>
  <c r="I7006" i="3" a="1"/>
  <c r="I7006" i="3" s="1"/>
  <c r="J7006" i="3" a="1"/>
  <c r="J7006" i="3" s="1"/>
  <c r="G7005" i="3"/>
  <c r="H7005" i="3"/>
  <c r="I7005" i="3" a="1"/>
  <c r="I7005" i="3" s="1"/>
  <c r="J7005" i="3" a="1"/>
  <c r="J7005" i="3" s="1"/>
  <c r="G4519" i="1"/>
  <c r="H4519" i="1"/>
  <c r="I4519" i="1" a="1"/>
  <c r="I4519" i="1" s="1"/>
  <c r="J4519" i="1" a="1"/>
  <c r="J4519" i="1" s="1"/>
  <c r="G4518" i="1"/>
  <c r="H4518" i="1"/>
  <c r="I4518" i="1" a="1"/>
  <c r="I4518" i="1" s="1"/>
  <c r="J4518" i="1" a="1"/>
  <c r="J4518" i="1" s="1"/>
  <c r="G4517" i="1"/>
  <c r="H4517" i="1"/>
  <c r="I4517" i="1" a="1"/>
  <c r="I4517" i="1" s="1"/>
  <c r="J4517" i="1" a="1"/>
  <c r="J4517" i="1" s="1"/>
  <c r="G4516" i="1"/>
  <c r="H4516" i="1"/>
  <c r="I4516" i="1" a="1"/>
  <c r="I4516" i="1" s="1"/>
  <c r="J4516" i="1" a="1"/>
  <c r="J4516" i="1" s="1"/>
  <c r="G4515" i="1"/>
  <c r="H4515" i="1"/>
  <c r="I4515" i="1" a="1"/>
  <c r="I4515" i="1" s="1"/>
  <c r="J4515" i="1" a="1"/>
  <c r="J4515" i="1" s="1"/>
  <c r="G7004" i="3"/>
  <c r="H7004" i="3"/>
  <c r="I7004" i="3" a="1"/>
  <c r="I7004" i="3" s="1"/>
  <c r="J7004" i="3" a="1"/>
  <c r="J7004" i="3" s="1"/>
  <c r="G7003" i="3"/>
  <c r="H7003" i="3"/>
  <c r="I7003" i="3" a="1"/>
  <c r="I7003" i="3" s="1"/>
  <c r="J7003" i="3" a="1"/>
  <c r="J7003" i="3" s="1"/>
  <c r="G7002" i="3"/>
  <c r="H7002" i="3"/>
  <c r="J7002" i="3" a="1"/>
  <c r="J7002" i="3" s="1"/>
  <c r="G7001" i="3"/>
  <c r="H7001" i="3"/>
  <c r="J7001" i="3" a="1"/>
  <c r="J7001" i="3" s="1"/>
  <c r="G7000" i="3"/>
  <c r="H7000" i="3"/>
  <c r="I7000" i="3" a="1"/>
  <c r="I7000" i="3" s="1"/>
  <c r="J7000" i="3" a="1"/>
  <c r="J7000" i="3" s="1"/>
  <c r="G6999" i="3"/>
  <c r="H6999" i="3"/>
  <c r="I6999" i="3" a="1"/>
  <c r="I6999" i="3" s="1"/>
  <c r="J6999" i="3" a="1"/>
  <c r="J6999" i="3" s="1"/>
  <c r="G6998" i="3"/>
  <c r="H6998" i="3"/>
  <c r="I6998" i="3" a="1"/>
  <c r="I6998" i="3" s="1"/>
  <c r="J6998" i="3" a="1"/>
  <c r="J6998" i="3" s="1"/>
  <c r="G6997" i="3"/>
  <c r="H6997" i="3"/>
  <c r="I6997" i="3" a="1"/>
  <c r="I6997" i="3" s="1"/>
  <c r="J6997" i="3" a="1"/>
  <c r="J6997" i="3" s="1"/>
  <c r="G6996" i="3"/>
  <c r="H6996" i="3"/>
  <c r="I6996" i="3" a="1"/>
  <c r="I6996" i="3" s="1"/>
  <c r="J6996" i="3" a="1"/>
  <c r="J6996" i="3" s="1"/>
  <c r="G6995" i="3"/>
  <c r="H6995" i="3"/>
  <c r="I6995" i="3" a="1"/>
  <c r="I6995" i="3" s="1"/>
  <c r="J6995" i="3" a="1"/>
  <c r="J6995" i="3" s="1"/>
  <c r="G4514" i="1"/>
  <c r="H4514" i="1"/>
  <c r="I4514" i="1" a="1"/>
  <c r="I4514" i="1" s="1"/>
  <c r="J4514" i="1" a="1"/>
  <c r="J4514" i="1" s="1"/>
  <c r="G4513" i="1"/>
  <c r="H4513" i="1"/>
  <c r="I4513" i="1" a="1"/>
  <c r="I4513" i="1" s="1"/>
  <c r="J4513" i="1" a="1"/>
  <c r="J4513" i="1" s="1"/>
  <c r="G4512" i="1"/>
  <c r="H4512" i="1"/>
  <c r="I4512" i="1" a="1"/>
  <c r="I4512" i="1" s="1"/>
  <c r="J4512" i="1" a="1"/>
  <c r="J4512" i="1" s="1"/>
  <c r="G4511" i="1"/>
  <c r="H4511" i="1"/>
  <c r="I4511" i="1" a="1"/>
  <c r="I4511" i="1" s="1"/>
  <c r="J4511" i="1" a="1"/>
  <c r="J4511" i="1" s="1"/>
  <c r="G4510" i="1"/>
  <c r="H4510" i="1"/>
  <c r="I4510" i="1" a="1"/>
  <c r="I4510" i="1" s="1"/>
  <c r="J4510" i="1" a="1"/>
  <c r="J4510" i="1" s="1"/>
  <c r="G6994" i="3"/>
  <c r="H6994" i="3"/>
  <c r="I6994" i="3" a="1"/>
  <c r="I6994" i="3" s="1"/>
  <c r="J6994" i="3" a="1"/>
  <c r="J6994" i="3" s="1"/>
  <c r="G6993" i="3"/>
  <c r="H6993" i="3"/>
  <c r="I6993" i="3" a="1"/>
  <c r="I6993" i="3" s="1"/>
  <c r="J6993" i="3" a="1"/>
  <c r="J6993" i="3" s="1"/>
  <c r="G6992" i="3"/>
  <c r="H6992" i="3"/>
  <c r="I6992" i="3" a="1"/>
  <c r="I6992" i="3" s="1"/>
  <c r="J6992" i="3" a="1"/>
  <c r="J6992" i="3" s="1"/>
  <c r="G6991" i="3"/>
  <c r="H6991" i="3"/>
  <c r="I6991" i="3" a="1"/>
  <c r="I6991" i="3" s="1"/>
  <c r="J6991" i="3" a="1"/>
  <c r="J6991" i="3" s="1"/>
  <c r="G4509" i="1"/>
  <c r="H4509" i="1"/>
  <c r="I4509" i="1" a="1"/>
  <c r="I4509" i="1" s="1"/>
  <c r="J4509" i="1" a="1"/>
  <c r="J4509" i="1" s="1"/>
  <c r="G4508" i="1"/>
  <c r="H4508" i="1"/>
  <c r="I4508" i="1" a="1"/>
  <c r="I4508" i="1" s="1"/>
  <c r="J4508" i="1" a="1"/>
  <c r="J4508" i="1" s="1"/>
  <c r="G4507" i="1"/>
  <c r="H4507" i="1"/>
  <c r="I4507" i="1" a="1"/>
  <c r="I4507" i="1" s="1"/>
  <c r="J4507" i="1" a="1"/>
  <c r="J4507" i="1" s="1"/>
  <c r="G4506" i="1"/>
  <c r="H4506" i="1"/>
  <c r="I4506" i="1" a="1"/>
  <c r="I4506" i="1" s="1"/>
  <c r="J4506" i="1" a="1"/>
  <c r="J4506" i="1" s="1"/>
  <c r="G6938" i="3"/>
  <c r="H6938" i="3"/>
  <c r="I6938" i="3" a="1"/>
  <c r="I6938" i="3" s="1"/>
  <c r="J6938" i="3" a="1"/>
  <c r="J6938" i="3" s="1"/>
  <c r="G6927" i="3"/>
  <c r="H6927" i="3"/>
  <c r="I6927" i="3" a="1"/>
  <c r="I6927" i="3" s="1"/>
  <c r="J6927" i="3" a="1"/>
  <c r="J6927" i="3" s="1"/>
  <c r="G6905" i="3"/>
  <c r="G6906" i="3"/>
  <c r="H6905" i="3"/>
  <c r="H6906" i="3"/>
  <c r="I6905" i="3" a="1"/>
  <c r="I6905" i="3" s="1"/>
  <c r="I6906" i="3" a="1"/>
  <c r="I6906" i="3" s="1"/>
  <c r="J6905" i="3" a="1"/>
  <c r="J6905" i="3" s="1"/>
  <c r="J6906" i="3" a="1"/>
  <c r="J6906" i="3" s="1"/>
  <c r="G4473" i="1"/>
  <c r="H4473" i="1"/>
  <c r="I4473" i="1" a="1"/>
  <c r="I4473" i="1" s="1"/>
  <c r="J4473" i="1" a="1"/>
  <c r="J4473" i="1" s="1"/>
  <c r="G4467" i="1"/>
  <c r="H4467" i="1"/>
  <c r="I4467" i="1" a="1"/>
  <c r="I4467" i="1" s="1"/>
  <c r="J4467" i="1" a="1"/>
  <c r="J4467" i="1" s="1"/>
  <c r="G4459" i="1"/>
  <c r="G4460" i="1"/>
  <c r="G4461" i="1"/>
  <c r="H4459" i="1"/>
  <c r="H4460" i="1"/>
  <c r="H4461" i="1"/>
  <c r="I4459" i="1" a="1"/>
  <c r="I4459" i="1" s="1"/>
  <c r="I4460" i="1" a="1"/>
  <c r="I4460" i="1" s="1"/>
  <c r="I4461" i="1" a="1"/>
  <c r="I4461" i="1" s="1"/>
  <c r="J4459" i="1" a="1"/>
  <c r="J4459" i="1" s="1"/>
  <c r="J4460" i="1" a="1"/>
  <c r="J4460" i="1" s="1"/>
  <c r="J4461" i="1" a="1"/>
  <c r="J4461" i="1" s="1"/>
  <c r="G4443" i="1"/>
  <c r="H4443" i="1"/>
  <c r="I4443" i="1" a="1"/>
  <c r="I4443" i="1" s="1"/>
  <c r="J4443" i="1" a="1"/>
  <c r="J4443" i="1" s="1"/>
  <c r="G4433" i="1"/>
  <c r="G4434" i="1"/>
  <c r="H4433" i="1"/>
  <c r="H4434" i="1"/>
  <c r="I4433" i="1" a="1"/>
  <c r="I4433" i="1" s="1"/>
  <c r="I4434" i="1" a="1"/>
  <c r="I4434" i="1"/>
  <c r="J4433" i="1" a="1"/>
  <c r="J4433" i="1" s="1"/>
  <c r="J4434" i="1" a="1"/>
  <c r="J4434" i="1" s="1"/>
  <c r="G4427" i="1"/>
  <c r="H4427" i="1"/>
  <c r="I4427" i="1" a="1"/>
  <c r="I4427" i="1" s="1"/>
  <c r="J4427" i="1" a="1"/>
  <c r="J4427" i="1" s="1"/>
  <c r="G4422" i="1"/>
  <c r="H4422" i="1"/>
  <c r="I4422" i="1" a="1"/>
  <c r="I4422" i="1" s="1"/>
  <c r="J4422" i="1" a="1"/>
  <c r="J4422" i="1" s="1"/>
  <c r="G4421" i="1"/>
  <c r="H4421" i="1"/>
  <c r="I4421" i="1" a="1"/>
  <c r="I4421" i="1" s="1"/>
  <c r="J4421" i="1" a="1"/>
  <c r="J4421" i="1" s="1"/>
  <c r="G4413" i="1"/>
  <c r="H4413" i="1"/>
  <c r="I4413" i="1" a="1"/>
  <c r="I4413" i="1" s="1"/>
  <c r="J4413" i="1" a="1"/>
  <c r="J4413" i="1" s="1"/>
  <c r="G6990" i="3"/>
  <c r="H6990" i="3"/>
  <c r="I6990" i="3" a="1"/>
  <c r="I6990" i="3" s="1"/>
  <c r="J6990" i="3" a="1"/>
  <c r="J6990" i="3" s="1"/>
  <c r="G6989" i="3"/>
  <c r="H6989" i="3"/>
  <c r="I6989" i="3" a="1"/>
  <c r="I6989" i="3" s="1"/>
  <c r="J6989" i="3" a="1"/>
  <c r="J6989" i="3" s="1"/>
  <c r="G6988" i="3"/>
  <c r="H6988" i="3"/>
  <c r="J6988" i="3" a="1"/>
  <c r="J6988" i="3" s="1"/>
  <c r="G6987" i="3"/>
  <c r="H6987" i="3"/>
  <c r="J6987" i="3" a="1"/>
  <c r="J6987" i="3" s="1"/>
  <c r="G6986" i="3"/>
  <c r="H6986" i="3"/>
  <c r="I6986" i="3" a="1"/>
  <c r="I6986" i="3" s="1"/>
  <c r="J6986" i="3" a="1"/>
  <c r="J6986" i="3" s="1"/>
  <c r="G6985" i="3"/>
  <c r="H6985" i="3"/>
  <c r="I6985" i="3" a="1"/>
  <c r="I6985" i="3" s="1"/>
  <c r="J6985" i="3" a="1"/>
  <c r="J6985" i="3" s="1"/>
  <c r="G6984" i="3"/>
  <c r="H6984" i="3"/>
  <c r="I6984" i="3" a="1"/>
  <c r="I6984" i="3" s="1"/>
  <c r="J6984" i="3" a="1"/>
  <c r="J6984" i="3" s="1"/>
  <c r="G6983" i="3"/>
  <c r="H6983" i="3"/>
  <c r="I6983" i="3" a="1"/>
  <c r="I6983" i="3" s="1"/>
  <c r="J6983" i="3" a="1"/>
  <c r="J6983" i="3" s="1"/>
  <c r="G6982" i="3"/>
  <c r="H6982" i="3"/>
  <c r="I6982" i="3" a="1"/>
  <c r="I6982" i="3" s="1"/>
  <c r="J6982" i="3" a="1"/>
  <c r="J6982" i="3" s="1"/>
  <c r="G6981" i="3"/>
  <c r="H6981" i="3"/>
  <c r="I6981" i="3" a="1"/>
  <c r="I6981" i="3" s="1"/>
  <c r="J6981" i="3" a="1"/>
  <c r="J6981" i="3" s="1"/>
  <c r="G4505" i="1"/>
  <c r="H4505" i="1"/>
  <c r="I4505" i="1" a="1"/>
  <c r="I4505" i="1" s="1"/>
  <c r="J4505" i="1" a="1"/>
  <c r="J4505" i="1" s="1"/>
  <c r="G4504" i="1"/>
  <c r="H4504" i="1"/>
  <c r="I4504" i="1" a="1"/>
  <c r="I4504" i="1" s="1"/>
  <c r="J4504" i="1" a="1"/>
  <c r="J4504" i="1" s="1"/>
  <c r="G4503" i="1"/>
  <c r="H4503" i="1"/>
  <c r="I4503" i="1" a="1"/>
  <c r="I4503" i="1" s="1"/>
  <c r="J4503" i="1" a="1"/>
  <c r="J4503" i="1" s="1"/>
  <c r="G4502" i="1"/>
  <c r="H4502" i="1"/>
  <c r="I4502" i="1" a="1"/>
  <c r="I4502" i="1" s="1"/>
  <c r="J4502" i="1" a="1"/>
  <c r="J4502" i="1" s="1"/>
  <c r="G4501" i="1"/>
  <c r="H4501" i="1"/>
  <c r="I4501" i="1" a="1"/>
  <c r="I4501" i="1" s="1"/>
  <c r="J4501" i="1" a="1"/>
  <c r="J4501" i="1" s="1"/>
  <c r="G6980" i="3"/>
  <c r="H6980" i="3"/>
  <c r="I6980" i="3" a="1"/>
  <c r="I6980" i="3" s="1"/>
  <c r="J6980" i="3" a="1"/>
  <c r="J6980" i="3" s="1"/>
  <c r="G6979" i="3"/>
  <c r="H6979" i="3"/>
  <c r="I6979" i="3" a="1"/>
  <c r="I6979" i="3" s="1"/>
  <c r="J6979" i="3" a="1"/>
  <c r="J6979" i="3" s="1"/>
  <c r="G6978" i="3"/>
  <c r="H6978" i="3"/>
  <c r="I6978" i="3" a="1"/>
  <c r="I6978" i="3" s="1"/>
  <c r="J6978" i="3" a="1"/>
  <c r="J6978" i="3" s="1"/>
  <c r="G6977" i="3"/>
  <c r="H6977" i="3"/>
  <c r="I6977" i="3" a="1"/>
  <c r="I6977" i="3" s="1"/>
  <c r="J6977" i="3" a="1"/>
  <c r="J6977" i="3" s="1"/>
  <c r="G6976" i="3"/>
  <c r="H6976" i="3"/>
  <c r="J6976" i="3" a="1"/>
  <c r="J6976" i="3" s="1"/>
  <c r="G6975" i="3"/>
  <c r="H6975" i="3"/>
  <c r="J6975" i="3" a="1"/>
  <c r="J6975" i="3" s="1"/>
  <c r="G6974" i="3"/>
  <c r="H6974" i="3"/>
  <c r="I6974" i="3" a="1"/>
  <c r="I6974" i="3" s="1"/>
  <c r="J6974" i="3" a="1"/>
  <c r="J6974" i="3" s="1"/>
  <c r="G6973" i="3"/>
  <c r="H6973" i="3"/>
  <c r="I6973" i="3" a="1"/>
  <c r="I6973" i="3" s="1"/>
  <c r="J6973" i="3" a="1"/>
  <c r="J6973" i="3" s="1"/>
  <c r="G6972" i="3"/>
  <c r="H6972" i="3"/>
  <c r="I6972" i="3" a="1"/>
  <c r="I6972" i="3" s="1"/>
  <c r="J6972" i="3" a="1"/>
  <c r="J6972" i="3" s="1"/>
  <c r="G6971" i="3"/>
  <c r="H6971" i="3"/>
  <c r="I6971" i="3" a="1"/>
  <c r="I6971" i="3" s="1"/>
  <c r="J6971" i="3" a="1"/>
  <c r="J6971" i="3" s="1"/>
  <c r="G4498" i="1"/>
  <c r="H4498" i="1"/>
  <c r="I4498" i="1" a="1"/>
  <c r="I4498" i="1" s="1"/>
  <c r="J4498" i="1" a="1"/>
  <c r="J4498" i="1" s="1"/>
  <c r="G4497" i="1"/>
  <c r="H4497" i="1"/>
  <c r="I4497" i="1" a="1"/>
  <c r="I4497" i="1" s="1"/>
  <c r="J4497" i="1" a="1"/>
  <c r="J4497" i="1" s="1"/>
  <c r="G4496" i="1"/>
  <c r="H4496" i="1"/>
  <c r="I4496" i="1" a="1"/>
  <c r="I4496" i="1" s="1"/>
  <c r="J4496" i="1" a="1"/>
  <c r="J4496" i="1" s="1"/>
  <c r="G4495" i="1"/>
  <c r="H4495" i="1"/>
  <c r="I4495" i="1" a="1"/>
  <c r="I4495" i="1" s="1"/>
  <c r="J4495" i="1" a="1"/>
  <c r="J4495" i="1" s="1"/>
  <c r="G4494" i="1"/>
  <c r="H4494" i="1"/>
  <c r="I4494" i="1" a="1"/>
  <c r="I4494" i="1" s="1"/>
  <c r="J4494" i="1" a="1"/>
  <c r="J4494" i="1" s="1"/>
  <c r="G6970" i="3"/>
  <c r="H6970" i="3"/>
  <c r="I6970" i="3" a="1"/>
  <c r="I6970" i="3" s="1"/>
  <c r="J6970" i="3" a="1"/>
  <c r="J6970" i="3" s="1"/>
  <c r="G6969" i="3"/>
  <c r="H6969" i="3"/>
  <c r="I6969" i="3" a="1"/>
  <c r="I6969" i="3" s="1"/>
  <c r="J6969" i="3" a="1"/>
  <c r="J6969" i="3" s="1"/>
  <c r="G6968" i="3"/>
  <c r="H6968" i="3"/>
  <c r="J6968" i="3" a="1"/>
  <c r="J6968" i="3" s="1"/>
  <c r="G6967" i="3"/>
  <c r="H6967" i="3"/>
  <c r="J6967" i="3" a="1"/>
  <c r="J6967" i="3" s="1"/>
  <c r="G6966" i="3"/>
  <c r="H6966" i="3"/>
  <c r="I6966" i="3" a="1"/>
  <c r="I6966" i="3" s="1"/>
  <c r="J6966" i="3" a="1"/>
  <c r="J6966" i="3" s="1"/>
  <c r="G6965" i="3"/>
  <c r="H6965" i="3"/>
  <c r="I6965" i="3" a="1"/>
  <c r="I6965" i="3" s="1"/>
  <c r="J6965" i="3" a="1"/>
  <c r="J6965" i="3" s="1"/>
  <c r="G6964" i="3"/>
  <c r="H6964" i="3"/>
  <c r="I6964" i="3" a="1"/>
  <c r="I6964" i="3" s="1"/>
  <c r="J6964" i="3" a="1"/>
  <c r="J6964" i="3" s="1"/>
  <c r="G6963" i="3"/>
  <c r="H6963" i="3"/>
  <c r="I6963" i="3" a="1"/>
  <c r="I6963" i="3" s="1"/>
  <c r="J6963" i="3" a="1"/>
  <c r="J6963" i="3" s="1"/>
  <c r="G6962" i="3"/>
  <c r="H6962" i="3"/>
  <c r="I6962" i="3" a="1"/>
  <c r="I6962" i="3" s="1"/>
  <c r="J6962" i="3" a="1"/>
  <c r="J6962" i="3" s="1"/>
  <c r="G6961" i="3"/>
  <c r="H6961" i="3"/>
  <c r="I6961" i="3" a="1"/>
  <c r="I6961" i="3" s="1"/>
  <c r="J6961" i="3" a="1"/>
  <c r="J6961" i="3" s="1"/>
  <c r="G4493" i="1"/>
  <c r="H4493" i="1"/>
  <c r="I4493" i="1" a="1"/>
  <c r="I4493" i="1" s="1"/>
  <c r="J4493" i="1" a="1"/>
  <c r="J4493" i="1" s="1"/>
  <c r="G4492" i="1"/>
  <c r="H4492" i="1"/>
  <c r="I4492" i="1" a="1"/>
  <c r="I4492" i="1" s="1"/>
  <c r="J4492" i="1" a="1"/>
  <c r="J4492" i="1" s="1"/>
  <c r="G4491" i="1"/>
  <c r="H4491" i="1"/>
  <c r="I4491" i="1" a="1"/>
  <c r="I4491" i="1" s="1"/>
  <c r="J4491" i="1" a="1"/>
  <c r="J4491" i="1" s="1"/>
  <c r="G4490" i="1"/>
  <c r="H4490" i="1"/>
  <c r="I4490" i="1" a="1"/>
  <c r="I4490" i="1" s="1"/>
  <c r="J4490" i="1" a="1"/>
  <c r="J4490" i="1" s="1"/>
  <c r="G4489" i="1"/>
  <c r="H4489" i="1"/>
  <c r="I4489" i="1" a="1"/>
  <c r="I4489" i="1" s="1"/>
  <c r="J4489" i="1" a="1"/>
  <c r="J4489" i="1" s="1"/>
  <c r="G6960" i="3"/>
  <c r="H6960" i="3"/>
  <c r="I6960" i="3" a="1"/>
  <c r="I6960" i="3" s="1"/>
  <c r="J6960" i="3" a="1"/>
  <c r="J6960" i="3" s="1"/>
  <c r="G6959" i="3"/>
  <c r="H6959" i="3"/>
  <c r="I6959" i="3" a="1"/>
  <c r="I6959" i="3" s="1"/>
  <c r="J6959" i="3" a="1"/>
  <c r="J6959" i="3" s="1"/>
  <c r="G6958" i="3"/>
  <c r="H6958" i="3"/>
  <c r="J6958" i="3" a="1"/>
  <c r="J6958" i="3" s="1"/>
  <c r="G6957" i="3"/>
  <c r="H6957" i="3"/>
  <c r="J6957" i="3" a="1"/>
  <c r="J6957" i="3" s="1"/>
  <c r="G6956" i="3"/>
  <c r="H6956" i="3"/>
  <c r="I6956" i="3" a="1"/>
  <c r="I6956" i="3" s="1"/>
  <c r="J6956" i="3" a="1"/>
  <c r="J6956" i="3" s="1"/>
  <c r="G6955" i="3"/>
  <c r="H6955" i="3"/>
  <c r="I6955" i="3" a="1"/>
  <c r="I6955" i="3" s="1"/>
  <c r="J6955" i="3" a="1"/>
  <c r="J6955" i="3" s="1"/>
  <c r="G6954" i="3"/>
  <c r="H6954" i="3"/>
  <c r="I6954" i="3" a="1"/>
  <c r="I6954" i="3" s="1"/>
  <c r="J6954" i="3" a="1"/>
  <c r="J6954" i="3" s="1"/>
  <c r="G6953" i="3"/>
  <c r="H6953" i="3"/>
  <c r="I6953" i="3" a="1"/>
  <c r="I6953" i="3" s="1"/>
  <c r="J6953" i="3" a="1"/>
  <c r="J6953" i="3" s="1"/>
  <c r="G6952" i="3"/>
  <c r="H6952" i="3"/>
  <c r="I6952" i="3" a="1"/>
  <c r="I6952" i="3" s="1"/>
  <c r="J6952" i="3" a="1"/>
  <c r="J6952" i="3" s="1"/>
  <c r="G6951" i="3"/>
  <c r="H6951" i="3"/>
  <c r="I6951" i="3" a="1"/>
  <c r="I6951" i="3" s="1"/>
  <c r="J6951" i="3" a="1"/>
  <c r="J6951" i="3" s="1"/>
  <c r="G6950" i="3"/>
  <c r="H6950" i="3"/>
  <c r="I6950" i="3" a="1"/>
  <c r="I6950" i="3" s="1"/>
  <c r="J6950" i="3" a="1"/>
  <c r="J6950" i="3" s="1"/>
  <c r="G6949" i="3"/>
  <c r="H6949" i="3"/>
  <c r="I6949" i="3" a="1"/>
  <c r="I6949" i="3" s="1"/>
  <c r="J6949" i="3" a="1"/>
  <c r="J6949" i="3" s="1"/>
  <c r="G4488" i="1"/>
  <c r="H4488" i="1"/>
  <c r="I4488" i="1" a="1"/>
  <c r="I4488" i="1" s="1"/>
  <c r="J4488" i="1" a="1"/>
  <c r="J4488" i="1" s="1"/>
  <c r="G4487" i="1"/>
  <c r="H4487" i="1"/>
  <c r="I4487" i="1" a="1"/>
  <c r="I4487" i="1" s="1"/>
  <c r="J4487" i="1" a="1"/>
  <c r="J4487" i="1" s="1"/>
  <c r="G4486" i="1"/>
  <c r="H4486" i="1"/>
  <c r="I4486" i="1" a="1"/>
  <c r="I4486" i="1" s="1"/>
  <c r="J4486" i="1" a="1"/>
  <c r="J4486" i="1" s="1"/>
  <c r="G4485" i="1"/>
  <c r="H4485" i="1"/>
  <c r="I4485" i="1" a="1"/>
  <c r="I4485" i="1" s="1"/>
  <c r="J4485" i="1" a="1"/>
  <c r="J4485" i="1" s="1"/>
  <c r="G4484" i="1"/>
  <c r="H4484" i="1"/>
  <c r="I4484" i="1" a="1"/>
  <c r="I4484" i="1" s="1"/>
  <c r="J4484" i="1" a="1"/>
  <c r="J4484" i="1" s="1"/>
  <c r="G4483" i="1"/>
  <c r="H4483" i="1"/>
  <c r="I4483" i="1" a="1"/>
  <c r="I4483" i="1" s="1"/>
  <c r="J4483" i="1" a="1"/>
  <c r="J4483" i="1" s="1"/>
  <c r="G6948" i="3"/>
  <c r="H6948" i="3"/>
  <c r="I6948" i="3" a="1"/>
  <c r="I6948" i="3" s="1"/>
  <c r="J6948" i="3" a="1"/>
  <c r="J6948" i="3" s="1"/>
  <c r="G6947" i="3"/>
  <c r="H6947" i="3"/>
  <c r="I6947" i="3" a="1"/>
  <c r="I6947" i="3" s="1"/>
  <c r="J6947" i="3" a="1"/>
  <c r="J6947" i="3" s="1"/>
  <c r="G6946" i="3"/>
  <c r="H6946" i="3"/>
  <c r="J6946" i="3" a="1"/>
  <c r="J6946" i="3" s="1"/>
  <c r="G6945" i="3"/>
  <c r="H6945" i="3"/>
  <c r="J6945" i="3" a="1"/>
  <c r="J6945" i="3" s="1"/>
  <c r="G6944" i="3"/>
  <c r="H6944" i="3"/>
  <c r="I6944" i="3" a="1"/>
  <c r="I6944" i="3" s="1"/>
  <c r="J6944" i="3" a="1"/>
  <c r="J6944" i="3" s="1"/>
  <c r="G6943" i="3"/>
  <c r="H6943" i="3"/>
  <c r="I6943" i="3" a="1"/>
  <c r="I6943" i="3" s="1"/>
  <c r="J6943" i="3" a="1"/>
  <c r="J6943" i="3" s="1"/>
  <c r="G6942" i="3"/>
  <c r="H6942" i="3"/>
  <c r="I6942" i="3" a="1"/>
  <c r="I6942" i="3" s="1"/>
  <c r="J6942" i="3" a="1"/>
  <c r="J6942" i="3" s="1"/>
  <c r="G6941" i="3"/>
  <c r="H6941" i="3"/>
  <c r="I6941" i="3" a="1"/>
  <c r="I6941" i="3" s="1"/>
  <c r="J6941" i="3" a="1"/>
  <c r="J6941" i="3" s="1"/>
  <c r="G6940" i="3"/>
  <c r="H6940" i="3"/>
  <c r="I6940" i="3" a="1"/>
  <c r="I6940" i="3" s="1"/>
  <c r="J6940" i="3" a="1"/>
  <c r="J6940" i="3" s="1"/>
  <c r="G6939" i="3"/>
  <c r="H6939" i="3"/>
  <c r="I6939" i="3" a="1"/>
  <c r="I6939" i="3" s="1"/>
  <c r="J6939" i="3" a="1"/>
  <c r="J6939" i="3" s="1"/>
  <c r="G4482" i="1"/>
  <c r="H4482" i="1"/>
  <c r="I4482" i="1" a="1"/>
  <c r="I4482" i="1" s="1"/>
  <c r="J4482" i="1" a="1"/>
  <c r="J4482" i="1" s="1"/>
  <c r="G4481" i="1"/>
  <c r="H4481" i="1"/>
  <c r="I4481" i="1" a="1"/>
  <c r="I4481" i="1" s="1"/>
  <c r="J4481" i="1" a="1"/>
  <c r="J4481" i="1" s="1"/>
  <c r="G4480" i="1"/>
  <c r="H4480" i="1"/>
  <c r="I4480" i="1" a="1"/>
  <c r="I4480" i="1" s="1"/>
  <c r="J4480" i="1" a="1"/>
  <c r="J4480" i="1" s="1"/>
  <c r="G4479" i="1"/>
  <c r="H4479" i="1"/>
  <c r="I4479" i="1" a="1"/>
  <c r="I4479" i="1" s="1"/>
  <c r="J4479" i="1" a="1"/>
  <c r="J4479" i="1" s="1"/>
  <c r="G4478" i="1"/>
  <c r="H4478" i="1"/>
  <c r="I4478" i="1" a="1"/>
  <c r="I4478" i="1" s="1"/>
  <c r="J4478" i="1" a="1"/>
  <c r="J4478" i="1" s="1"/>
  <c r="G4474" i="1"/>
  <c r="G4475" i="1"/>
  <c r="G4476" i="1"/>
  <c r="G4477" i="1"/>
  <c r="H4474" i="1"/>
  <c r="H4475" i="1"/>
  <c r="H4476" i="1"/>
  <c r="H4477" i="1"/>
  <c r="I4474" i="1" a="1"/>
  <c r="I4474" i="1" s="1"/>
  <c r="I4475" i="1" a="1"/>
  <c r="I4475" i="1" s="1"/>
  <c r="I4476" i="1" a="1"/>
  <c r="I4476" i="1" s="1"/>
  <c r="I4477" i="1" a="1"/>
  <c r="I4477" i="1" s="1"/>
  <c r="J4474" i="1" a="1"/>
  <c r="J4474" i="1" s="1"/>
  <c r="J4475" i="1" a="1"/>
  <c r="J4475" i="1" s="1"/>
  <c r="J4476" i="1" a="1"/>
  <c r="J4476" i="1" s="1"/>
  <c r="J4477" i="1" a="1"/>
  <c r="J4477" i="1" s="1"/>
  <c r="G6929" i="3"/>
  <c r="G6931" i="3"/>
  <c r="G6933" i="3"/>
  <c r="G6935" i="3"/>
  <c r="G6937" i="3"/>
  <c r="H6929" i="3"/>
  <c r="H6931" i="3"/>
  <c r="H6933" i="3"/>
  <c r="H6935" i="3"/>
  <c r="H6937" i="3"/>
  <c r="I6929" i="3" a="1"/>
  <c r="I6929" i="3" s="1"/>
  <c r="I6931" i="3" a="1"/>
  <c r="I6931" i="3" s="1"/>
  <c r="I6933" i="3" a="1"/>
  <c r="I6933" i="3" s="1"/>
  <c r="I6935" i="3" a="1"/>
  <c r="I6935" i="3" s="1"/>
  <c r="I6937" i="3" a="1"/>
  <c r="I6937" i="3" s="1"/>
  <c r="J6929" i="3" a="1"/>
  <c r="J6929" i="3" s="1"/>
  <c r="J6931" i="3" a="1"/>
  <c r="J6931" i="3" s="1"/>
  <c r="J6933" i="3" a="1"/>
  <c r="J6933" i="3" s="1"/>
  <c r="J6935" i="3" a="1"/>
  <c r="J6935" i="3" s="1"/>
  <c r="J6937" i="3" a="1"/>
  <c r="J6937" i="3" s="1"/>
  <c r="J6936" i="3" a="1"/>
  <c r="J6936" i="3" s="1"/>
  <c r="J6934" i="3" a="1"/>
  <c r="J6934" i="3" s="1"/>
  <c r="J6932" i="3" a="1"/>
  <c r="J6932" i="3" s="1"/>
  <c r="J6930" i="3" a="1"/>
  <c r="J6930" i="3" s="1"/>
  <c r="J6928" i="3" a="1"/>
  <c r="J6928" i="3" s="1"/>
  <c r="I6936" i="3" a="1"/>
  <c r="I6936" i="3" s="1"/>
  <c r="I6934" i="3" a="1"/>
  <c r="I6934" i="3" s="1"/>
  <c r="I6932" i="3" a="1"/>
  <c r="I6932" i="3" s="1"/>
  <c r="I6930" i="3" a="1"/>
  <c r="I6930" i="3" s="1"/>
  <c r="I6928" i="3" a="1"/>
  <c r="I6928" i="3" s="1"/>
  <c r="H6936" i="3"/>
  <c r="H6934" i="3"/>
  <c r="H6932" i="3"/>
  <c r="H6930" i="3"/>
  <c r="H6928" i="3"/>
  <c r="G6936" i="3"/>
  <c r="G6934" i="3"/>
  <c r="G6932" i="3"/>
  <c r="G6930" i="3"/>
  <c r="G6928" i="3"/>
  <c r="G6926" i="3"/>
  <c r="H6926" i="3"/>
  <c r="I6926" i="3" a="1"/>
  <c r="I6926" i="3" s="1"/>
  <c r="J6926" i="3" a="1"/>
  <c r="J6926" i="3" s="1"/>
  <c r="G6925" i="3"/>
  <c r="H6925" i="3"/>
  <c r="I6925" i="3" a="1"/>
  <c r="I6925" i="3" s="1"/>
  <c r="J6925" i="3" a="1"/>
  <c r="J6925" i="3" s="1"/>
  <c r="G6924" i="3"/>
  <c r="H6924" i="3"/>
  <c r="J6924" i="3" a="1"/>
  <c r="J6924" i="3" s="1"/>
  <c r="G6923" i="3"/>
  <c r="H6923" i="3"/>
  <c r="J6923" i="3" a="1"/>
  <c r="J6923" i="3" s="1"/>
  <c r="G6922" i="3"/>
  <c r="H6922" i="3"/>
  <c r="I6922" i="3" a="1"/>
  <c r="I6922" i="3" s="1"/>
  <c r="J6922" i="3" a="1"/>
  <c r="J6922" i="3" s="1"/>
  <c r="G6921" i="3"/>
  <c r="H6921" i="3"/>
  <c r="I6921" i="3" a="1"/>
  <c r="I6921" i="3" s="1"/>
  <c r="J6921" i="3" a="1"/>
  <c r="J6921" i="3" s="1"/>
  <c r="G6920" i="3"/>
  <c r="H6920" i="3"/>
  <c r="I6920" i="3" a="1"/>
  <c r="I6920" i="3" s="1"/>
  <c r="J6920" i="3" a="1"/>
  <c r="J6920" i="3" s="1"/>
  <c r="G6919" i="3"/>
  <c r="H6919" i="3"/>
  <c r="I6919" i="3" a="1"/>
  <c r="I6919" i="3" s="1"/>
  <c r="J6919" i="3" a="1"/>
  <c r="J6919" i="3" s="1"/>
  <c r="G6918" i="3"/>
  <c r="H6918" i="3"/>
  <c r="I6918" i="3" a="1"/>
  <c r="I6918" i="3" s="1"/>
  <c r="J6918" i="3" a="1"/>
  <c r="J6918" i="3" s="1"/>
  <c r="G6917" i="3"/>
  <c r="H6917" i="3"/>
  <c r="I6917" i="3" a="1"/>
  <c r="I6917" i="3" s="1"/>
  <c r="J6917" i="3" a="1"/>
  <c r="J6917" i="3" s="1"/>
  <c r="G4472" i="1"/>
  <c r="H4472" i="1"/>
  <c r="I4472" i="1" a="1"/>
  <c r="I4472" i="1" s="1"/>
  <c r="J4472" i="1" a="1"/>
  <c r="J4472" i="1" s="1"/>
  <c r="G4471" i="1"/>
  <c r="H4471" i="1"/>
  <c r="I4471" i="1" a="1"/>
  <c r="I4471" i="1" s="1"/>
  <c r="J4471" i="1" a="1"/>
  <c r="J4471" i="1" s="1"/>
  <c r="G4470" i="1"/>
  <c r="H4470" i="1"/>
  <c r="I4470" i="1" a="1"/>
  <c r="I4470" i="1" s="1"/>
  <c r="J4470" i="1" a="1"/>
  <c r="J4470" i="1" s="1"/>
  <c r="G4469" i="1"/>
  <c r="H4469" i="1"/>
  <c r="I4469" i="1" a="1"/>
  <c r="I4469" i="1" s="1"/>
  <c r="J4469" i="1" a="1"/>
  <c r="J4469" i="1" s="1"/>
  <c r="G4468" i="1"/>
  <c r="H4468" i="1"/>
  <c r="I4468" i="1" a="1"/>
  <c r="I4468" i="1" s="1"/>
  <c r="J4468" i="1" a="1"/>
  <c r="J4468" i="1" s="1"/>
  <c r="G6916" i="3"/>
  <c r="H6916" i="3"/>
  <c r="I6916" i="3" a="1"/>
  <c r="I6916" i="3" s="1"/>
  <c r="J6916" i="3" a="1"/>
  <c r="J6916" i="3" s="1"/>
  <c r="G6915" i="3"/>
  <c r="H6915" i="3"/>
  <c r="I6915" i="3" a="1"/>
  <c r="I6915" i="3" s="1"/>
  <c r="J6915" i="3" a="1"/>
  <c r="J6915" i="3" s="1"/>
  <c r="G6914" i="3"/>
  <c r="H6914" i="3"/>
  <c r="J6914" i="3" a="1"/>
  <c r="J6914" i="3" s="1"/>
  <c r="G6913" i="3"/>
  <c r="H6913" i="3"/>
  <c r="J6913" i="3" a="1"/>
  <c r="J6913" i="3" s="1"/>
  <c r="G6912" i="3"/>
  <c r="H6912" i="3"/>
  <c r="I6912" i="3" a="1"/>
  <c r="I6912" i="3" s="1"/>
  <c r="J6912" i="3" a="1"/>
  <c r="J6912" i="3" s="1"/>
  <c r="G6911" i="3"/>
  <c r="H6911" i="3"/>
  <c r="I6911" i="3" a="1"/>
  <c r="I6911" i="3" s="1"/>
  <c r="J6911" i="3" a="1"/>
  <c r="J6911" i="3" s="1"/>
  <c r="G6910" i="3"/>
  <c r="H6910" i="3"/>
  <c r="I6910" i="3" a="1"/>
  <c r="I6910" i="3" s="1"/>
  <c r="J6910" i="3" a="1"/>
  <c r="J6910" i="3" s="1"/>
  <c r="G6909" i="3"/>
  <c r="H6909" i="3"/>
  <c r="I6909" i="3" a="1"/>
  <c r="I6909" i="3" s="1"/>
  <c r="J6909" i="3" a="1"/>
  <c r="J6909" i="3" s="1"/>
  <c r="G6908" i="3"/>
  <c r="H6908" i="3"/>
  <c r="I6908" i="3" a="1"/>
  <c r="I6908" i="3" s="1"/>
  <c r="J6908" i="3" a="1"/>
  <c r="J6908" i="3" s="1"/>
  <c r="G6907" i="3"/>
  <c r="H6907" i="3"/>
  <c r="I6907" i="3" a="1"/>
  <c r="I6907" i="3" s="1"/>
  <c r="J6907" i="3" a="1"/>
  <c r="J6907" i="3" s="1"/>
  <c r="G4466" i="1"/>
  <c r="H4466" i="1"/>
  <c r="I4466" i="1" a="1"/>
  <c r="I4466" i="1" s="1"/>
  <c r="J4466" i="1" a="1"/>
  <c r="J4466" i="1" s="1"/>
  <c r="G4465" i="1"/>
  <c r="H4465" i="1"/>
  <c r="I4465" i="1" a="1"/>
  <c r="I4465" i="1" s="1"/>
  <c r="J4465" i="1" a="1"/>
  <c r="J4465" i="1" s="1"/>
  <c r="G4464" i="1"/>
  <c r="H4464" i="1"/>
  <c r="I4464" i="1" a="1"/>
  <c r="I4464" i="1" s="1"/>
  <c r="J4464" i="1" a="1"/>
  <c r="J4464" i="1" s="1"/>
  <c r="G4463" i="1"/>
  <c r="H4463" i="1"/>
  <c r="I4463" i="1" a="1"/>
  <c r="I4463" i="1" s="1"/>
  <c r="J4463" i="1" a="1"/>
  <c r="J4463" i="1" s="1"/>
  <c r="G4462" i="1"/>
  <c r="H4462" i="1"/>
  <c r="I4462" i="1" a="1"/>
  <c r="I4462" i="1" s="1"/>
  <c r="J4462" i="1" a="1"/>
  <c r="J4462" i="1" s="1"/>
  <c r="G6904" i="3"/>
  <c r="H6904" i="3"/>
  <c r="I6904" i="3" a="1"/>
  <c r="I6904" i="3" s="1"/>
  <c r="J6904" i="3" a="1"/>
  <c r="J6904" i="3" s="1"/>
  <c r="G6903" i="3"/>
  <c r="H6903" i="3"/>
  <c r="I6903" i="3" a="1"/>
  <c r="I6903" i="3" s="1"/>
  <c r="J6903" i="3" a="1"/>
  <c r="J6903" i="3" s="1"/>
  <c r="G4458" i="1"/>
  <c r="H4458" i="1"/>
  <c r="I4458" i="1" a="1"/>
  <c r="I4458" i="1" s="1"/>
  <c r="J4458" i="1" a="1"/>
  <c r="J4458" i="1" s="1"/>
  <c r="G4457" i="1"/>
  <c r="H4457" i="1"/>
  <c r="I4457" i="1" a="1"/>
  <c r="I4457" i="1" s="1"/>
  <c r="J4457" i="1" a="1"/>
  <c r="J4457" i="1" s="1"/>
  <c r="G4456" i="1"/>
  <c r="H4456" i="1"/>
  <c r="I4456" i="1" a="1"/>
  <c r="I4456" i="1" s="1"/>
  <c r="J4456" i="1" a="1"/>
  <c r="J4456" i="1" s="1"/>
  <c r="G4455" i="1"/>
  <c r="H4455" i="1"/>
  <c r="I4455" i="1" a="1"/>
  <c r="I4455" i="1" s="1"/>
  <c r="J4455" i="1" a="1"/>
  <c r="J4455" i="1" s="1"/>
  <c r="G4454" i="1"/>
  <c r="H4454" i="1"/>
  <c r="I4454" i="1" a="1"/>
  <c r="I4454" i="1" s="1"/>
  <c r="J4454" i="1" a="1"/>
  <c r="J4454" i="1" s="1"/>
  <c r="G6902" i="3"/>
  <c r="H6902" i="3"/>
  <c r="I6902" i="3" a="1"/>
  <c r="I6902" i="3" s="1"/>
  <c r="J6902" i="3" a="1"/>
  <c r="J6902" i="3" s="1"/>
  <c r="G6901" i="3"/>
  <c r="H6901" i="3"/>
  <c r="I6901" i="3" a="1"/>
  <c r="I6901" i="3" s="1"/>
  <c r="J6901" i="3" a="1"/>
  <c r="J6901" i="3" s="1"/>
  <c r="G6900" i="3"/>
  <c r="H6900" i="3"/>
  <c r="I6900" i="3" a="1"/>
  <c r="I6900" i="3" s="1"/>
  <c r="J6900" i="3" a="1"/>
  <c r="J6900" i="3" s="1"/>
  <c r="G6899" i="3"/>
  <c r="H6899" i="3"/>
  <c r="I6899" i="3" a="1"/>
  <c r="I6899" i="3" s="1"/>
  <c r="J6899" i="3" a="1"/>
  <c r="J6899" i="3" s="1"/>
  <c r="G6898" i="3"/>
  <c r="H6898" i="3"/>
  <c r="I6898" i="3" a="1"/>
  <c r="I6898" i="3" s="1"/>
  <c r="J6898" i="3" a="1"/>
  <c r="J6898" i="3" s="1"/>
  <c r="G6897" i="3"/>
  <c r="H6897" i="3"/>
  <c r="I6897" i="3" a="1"/>
  <c r="I6897" i="3" s="1"/>
  <c r="J6897" i="3" a="1"/>
  <c r="J6897" i="3" s="1"/>
  <c r="G6896" i="3"/>
  <c r="H6896" i="3"/>
  <c r="I6896" i="3" a="1"/>
  <c r="I6896" i="3" s="1"/>
  <c r="J6896" i="3" a="1"/>
  <c r="J6896" i="3" s="1"/>
  <c r="G6895" i="3"/>
  <c r="H6895" i="3"/>
  <c r="I6895" i="3" a="1"/>
  <c r="I6895" i="3" s="1"/>
  <c r="J6895" i="3" a="1"/>
  <c r="J6895" i="3" s="1"/>
  <c r="G6894" i="3"/>
  <c r="H6894" i="3"/>
  <c r="I6894" i="3" a="1"/>
  <c r="I6894" i="3" s="1"/>
  <c r="J6894" i="3" a="1"/>
  <c r="J6894" i="3" s="1"/>
  <c r="G6893" i="3"/>
  <c r="H6893" i="3"/>
  <c r="I6893" i="3" a="1"/>
  <c r="I6893" i="3" s="1"/>
  <c r="J6893" i="3" a="1"/>
  <c r="J6893" i="3" s="1"/>
  <c r="G6892" i="3"/>
  <c r="H6892" i="3"/>
  <c r="J6892" i="3" a="1"/>
  <c r="J6892" i="3" s="1"/>
  <c r="G6891" i="3"/>
  <c r="H6891" i="3"/>
  <c r="J6891" i="3" a="1"/>
  <c r="J6891" i="3" s="1"/>
  <c r="G6890" i="3"/>
  <c r="H6890" i="3"/>
  <c r="I6890" i="3" a="1"/>
  <c r="I6890" i="3" s="1"/>
  <c r="J6890" i="3" a="1"/>
  <c r="J6890" i="3" s="1"/>
  <c r="G6889" i="3"/>
  <c r="H6889" i="3"/>
  <c r="I6889" i="3" a="1"/>
  <c r="I6889" i="3" s="1"/>
  <c r="J6889" i="3" a="1"/>
  <c r="J6889" i="3" s="1"/>
  <c r="G6888" i="3"/>
  <c r="H6888" i="3"/>
  <c r="I6888" i="3" a="1"/>
  <c r="I6888" i="3" s="1"/>
  <c r="J6888" i="3" a="1"/>
  <c r="J6888" i="3" s="1"/>
  <c r="G6887" i="3"/>
  <c r="H6887" i="3"/>
  <c r="I6887" i="3" a="1"/>
  <c r="I6887" i="3" s="1"/>
  <c r="J6887" i="3" a="1"/>
  <c r="J6887" i="3" s="1"/>
  <c r="G6886" i="3"/>
  <c r="H6886" i="3"/>
  <c r="I6886" i="3" a="1"/>
  <c r="I6886" i="3" s="1"/>
  <c r="J6886" i="3" a="1"/>
  <c r="J6886" i="3" s="1"/>
  <c r="G6885" i="3"/>
  <c r="H6885" i="3"/>
  <c r="I6885" i="3" a="1"/>
  <c r="I6885" i="3" s="1"/>
  <c r="J6885" i="3" a="1"/>
  <c r="J6885" i="3" s="1"/>
  <c r="G4453" i="1"/>
  <c r="H4453" i="1"/>
  <c r="I4453" i="1" a="1"/>
  <c r="I4453" i="1" s="1"/>
  <c r="J4453" i="1" a="1"/>
  <c r="J4453" i="1" s="1"/>
  <c r="G4452" i="1"/>
  <c r="H4452" i="1"/>
  <c r="I4452" i="1" a="1"/>
  <c r="I4452" i="1" s="1"/>
  <c r="J4452" i="1" a="1"/>
  <c r="J4452" i="1" s="1"/>
  <c r="G4451" i="1"/>
  <c r="H4451" i="1"/>
  <c r="I4451" i="1" a="1"/>
  <c r="I4451" i="1" s="1"/>
  <c r="J4451" i="1" a="1"/>
  <c r="J4451" i="1" s="1"/>
  <c r="G4450" i="1"/>
  <c r="H4450" i="1"/>
  <c r="I4450" i="1" a="1"/>
  <c r="I4450" i="1" s="1"/>
  <c r="J4450" i="1" a="1"/>
  <c r="J4450" i="1" s="1"/>
  <c r="G4449" i="1"/>
  <c r="H4449" i="1"/>
  <c r="I4449" i="1" a="1"/>
  <c r="I4449" i="1" s="1"/>
  <c r="J4449" i="1" a="1"/>
  <c r="J4449" i="1" s="1"/>
  <c r="G6884" i="3"/>
  <c r="H6884" i="3"/>
  <c r="I6884" i="3" a="1"/>
  <c r="I6884" i="3" s="1"/>
  <c r="J6884" i="3" a="1"/>
  <c r="J6884" i="3" s="1"/>
  <c r="G6883" i="3"/>
  <c r="H6883" i="3"/>
  <c r="I6883" i="3" a="1"/>
  <c r="I6883" i="3" s="1"/>
  <c r="J6883" i="3" a="1"/>
  <c r="J6883" i="3" s="1"/>
  <c r="G6882" i="3"/>
  <c r="H6882" i="3"/>
  <c r="J6882" i="3" a="1"/>
  <c r="J6882" i="3" s="1"/>
  <c r="G6881" i="3"/>
  <c r="H6881" i="3"/>
  <c r="J6881" i="3" a="1"/>
  <c r="J6881" i="3" s="1"/>
  <c r="G6880" i="3"/>
  <c r="H6880" i="3"/>
  <c r="I6880" i="3" a="1"/>
  <c r="I6880" i="3" s="1"/>
  <c r="J6880" i="3" a="1"/>
  <c r="J6880" i="3" s="1"/>
  <c r="G6879" i="3"/>
  <c r="H6879" i="3"/>
  <c r="I6879" i="3" a="1"/>
  <c r="I6879" i="3" s="1"/>
  <c r="J6879" i="3" a="1"/>
  <c r="J6879" i="3" s="1"/>
  <c r="G6878" i="3"/>
  <c r="H6878" i="3"/>
  <c r="I6878" i="3" a="1"/>
  <c r="I6878" i="3" s="1"/>
  <c r="J6878" i="3" a="1"/>
  <c r="J6878" i="3" s="1"/>
  <c r="G6877" i="3"/>
  <c r="H6877" i="3"/>
  <c r="I6877" i="3" a="1"/>
  <c r="I6877" i="3" s="1"/>
  <c r="J6877" i="3" a="1"/>
  <c r="J6877" i="3" s="1"/>
  <c r="G6876" i="3"/>
  <c r="H6876" i="3"/>
  <c r="I6876" i="3" a="1"/>
  <c r="I6876" i="3" s="1"/>
  <c r="J6876" i="3" a="1"/>
  <c r="J6876" i="3" s="1"/>
  <c r="G6875" i="3"/>
  <c r="H6875" i="3"/>
  <c r="I6875" i="3" a="1"/>
  <c r="I6875" i="3" s="1"/>
  <c r="J6875" i="3" a="1"/>
  <c r="J6875" i="3" s="1"/>
  <c r="G6874" i="3"/>
  <c r="H6874" i="3"/>
  <c r="I6874" i="3" a="1"/>
  <c r="I6874" i="3" s="1"/>
  <c r="J6874" i="3" a="1"/>
  <c r="J6874" i="3" s="1"/>
  <c r="G6873" i="3"/>
  <c r="H6873" i="3"/>
  <c r="I6873" i="3" a="1"/>
  <c r="I6873" i="3" s="1"/>
  <c r="J6873" i="3" a="1"/>
  <c r="J6873" i="3" s="1"/>
  <c r="G4448" i="1"/>
  <c r="H4448" i="1"/>
  <c r="I4448" i="1" a="1"/>
  <c r="I4448" i="1" s="1"/>
  <c r="J4448" i="1" a="1"/>
  <c r="J4448" i="1" s="1"/>
  <c r="G4447" i="1"/>
  <c r="H4447" i="1"/>
  <c r="I4447" i="1" a="1"/>
  <c r="I4447" i="1" s="1"/>
  <c r="J4447" i="1" a="1"/>
  <c r="J4447" i="1" s="1"/>
  <c r="G4446" i="1"/>
  <c r="H4446" i="1"/>
  <c r="I4446" i="1" a="1"/>
  <c r="I4446" i="1" s="1"/>
  <c r="J4446" i="1" a="1"/>
  <c r="J4446" i="1" s="1"/>
  <c r="G4445" i="1"/>
  <c r="H4445" i="1"/>
  <c r="I4445" i="1" a="1"/>
  <c r="I4445" i="1" s="1"/>
  <c r="J4445" i="1" a="1"/>
  <c r="J4445" i="1" s="1"/>
  <c r="G4444" i="1"/>
  <c r="H4444" i="1"/>
  <c r="I4444" i="1" a="1"/>
  <c r="I4444" i="1" s="1"/>
  <c r="J4444" i="1" a="1"/>
  <c r="J4444" i="1" s="1"/>
  <c r="G6863" i="3"/>
  <c r="G6864" i="3"/>
  <c r="G6865" i="3"/>
  <c r="G6866" i="3"/>
  <c r="G6867" i="3"/>
  <c r="G6868" i="3"/>
  <c r="G6869" i="3"/>
  <c r="G6870" i="3"/>
  <c r="G6871" i="3"/>
  <c r="G6872" i="3"/>
  <c r="H6863" i="3"/>
  <c r="H6864" i="3"/>
  <c r="H6865" i="3"/>
  <c r="H6866" i="3"/>
  <c r="H6867" i="3"/>
  <c r="H6868" i="3"/>
  <c r="H6869" i="3"/>
  <c r="H6870" i="3"/>
  <c r="H6871" i="3"/>
  <c r="H6872" i="3"/>
  <c r="I6863" i="3" a="1"/>
  <c r="I6863" i="3" s="1"/>
  <c r="I6864" i="3" a="1"/>
  <c r="I6864" i="3" s="1"/>
  <c r="I6865" i="3" a="1"/>
  <c r="I6865" i="3" s="1"/>
  <c r="I6866" i="3" a="1"/>
  <c r="I6866" i="3" s="1"/>
  <c r="I6867" i="3" a="1"/>
  <c r="I6867" i="3" s="1"/>
  <c r="I6868" i="3" a="1"/>
  <c r="I6868" i="3" s="1"/>
  <c r="I6869" i="3" a="1"/>
  <c r="I6869" i="3" s="1"/>
  <c r="I6870" i="3" a="1"/>
  <c r="I6870" i="3" s="1"/>
  <c r="I6871" i="3" a="1"/>
  <c r="I6871" i="3" s="1"/>
  <c r="I6872" i="3" a="1"/>
  <c r="I6872" i="3" s="1"/>
  <c r="J6863" i="3" a="1"/>
  <c r="J6863" i="3" s="1"/>
  <c r="J6864" i="3" a="1"/>
  <c r="J6864" i="3" s="1"/>
  <c r="J6865" i="3" a="1"/>
  <c r="J6865" i="3" s="1"/>
  <c r="J6866" i="3" a="1"/>
  <c r="J6866" i="3" s="1"/>
  <c r="J6867" i="3" a="1"/>
  <c r="J6867" i="3" s="1"/>
  <c r="J6868" i="3" a="1"/>
  <c r="J6868" i="3" s="1"/>
  <c r="J6869" i="3" a="1"/>
  <c r="J6869" i="3" s="1"/>
  <c r="J6870" i="3" a="1"/>
  <c r="J6870" i="3" s="1"/>
  <c r="J6871" i="3" a="1"/>
  <c r="J6871" i="3" s="1"/>
  <c r="J6872" i="3" a="1"/>
  <c r="J6872" i="3" s="1"/>
  <c r="G4440" i="1"/>
  <c r="G4442" i="1"/>
  <c r="H4440" i="1"/>
  <c r="H4442" i="1"/>
  <c r="I4440" i="1" a="1"/>
  <c r="I4440" i="1" s="1"/>
  <c r="I4442" i="1" a="1"/>
  <c r="I4442" i="1" s="1"/>
  <c r="J4440" i="1" a="1"/>
  <c r="J4440" i="1" s="1"/>
  <c r="J4442" i="1" a="1"/>
  <c r="J4442" i="1" s="1"/>
  <c r="J4441" i="1" a="1"/>
  <c r="J4441" i="1" s="1"/>
  <c r="J4439" i="1" a="1"/>
  <c r="J4439" i="1" s="1"/>
  <c r="I4441" i="1" a="1"/>
  <c r="I4441" i="1" s="1"/>
  <c r="I4439" i="1" a="1"/>
  <c r="I4439" i="1" s="1"/>
  <c r="H4441" i="1"/>
  <c r="H4439" i="1"/>
  <c r="G4441" i="1"/>
  <c r="G4439" i="1"/>
  <c r="G6862" i="3"/>
  <c r="H6862" i="3"/>
  <c r="I6862" i="3" a="1"/>
  <c r="I6862" i="3" s="1"/>
  <c r="J6862" i="3" a="1"/>
  <c r="J6862" i="3" s="1"/>
  <c r="G6861" i="3"/>
  <c r="H6861" i="3"/>
  <c r="I6861" i="3" a="1"/>
  <c r="I6861" i="3" s="1"/>
  <c r="J6861" i="3" a="1"/>
  <c r="J6861" i="3" s="1"/>
  <c r="G6860" i="3"/>
  <c r="H6860" i="3"/>
  <c r="J6860" i="3" a="1"/>
  <c r="J6860" i="3" s="1"/>
  <c r="G6859" i="3"/>
  <c r="H6859" i="3"/>
  <c r="J6859" i="3" a="1"/>
  <c r="J6859" i="3" s="1"/>
  <c r="G6858" i="3"/>
  <c r="H6858" i="3"/>
  <c r="I6858" i="3" a="1"/>
  <c r="I6858" i="3" s="1"/>
  <c r="J6858" i="3" a="1"/>
  <c r="J6858" i="3" s="1"/>
  <c r="G6857" i="3"/>
  <c r="H6857" i="3"/>
  <c r="I6857" i="3" a="1"/>
  <c r="I6857" i="3" s="1"/>
  <c r="J6857" i="3" a="1"/>
  <c r="J6857" i="3" s="1"/>
  <c r="G6856" i="3"/>
  <c r="H6856" i="3"/>
  <c r="I6856" i="3" a="1"/>
  <c r="I6856" i="3" s="1"/>
  <c r="J6856" i="3" a="1"/>
  <c r="J6856" i="3" s="1"/>
  <c r="G6855" i="3"/>
  <c r="H6855" i="3"/>
  <c r="I6855" i="3" a="1"/>
  <c r="I6855" i="3" s="1"/>
  <c r="J6855" i="3" a="1"/>
  <c r="J6855" i="3" s="1"/>
  <c r="G6854" i="3"/>
  <c r="H6854" i="3"/>
  <c r="I6854" i="3" a="1"/>
  <c r="I6854" i="3" s="1"/>
  <c r="J6854" i="3" a="1"/>
  <c r="J6854" i="3" s="1"/>
  <c r="G6853" i="3"/>
  <c r="H6853" i="3"/>
  <c r="I6853" i="3" a="1"/>
  <c r="I6853" i="3" s="1"/>
  <c r="J6853" i="3" a="1"/>
  <c r="J6853" i="3" s="1"/>
  <c r="G4438" i="1"/>
  <c r="H4438" i="1"/>
  <c r="I4438" i="1" a="1"/>
  <c r="I4438" i="1" s="1"/>
  <c r="J4438" i="1" a="1"/>
  <c r="J4438" i="1" s="1"/>
  <c r="G4437" i="1"/>
  <c r="H4437" i="1"/>
  <c r="I4437" i="1" a="1"/>
  <c r="I4437" i="1" s="1"/>
  <c r="J4437" i="1" a="1"/>
  <c r="J4437" i="1" s="1"/>
  <c r="G4436" i="1"/>
  <c r="H4436" i="1"/>
  <c r="I4436" i="1" a="1"/>
  <c r="I4436" i="1" s="1"/>
  <c r="J4436" i="1" a="1"/>
  <c r="J4436" i="1" s="1"/>
  <c r="G4435" i="1"/>
  <c r="H4435" i="1"/>
  <c r="I4435" i="1" a="1"/>
  <c r="I4435" i="1" s="1"/>
  <c r="J4435" i="1" a="1"/>
  <c r="J4435" i="1" s="1"/>
  <c r="G6852" i="3"/>
  <c r="H6852" i="3"/>
  <c r="I6852" i="3" a="1"/>
  <c r="I6852" i="3" s="1"/>
  <c r="J6852" i="3" a="1"/>
  <c r="J6852" i="3" s="1"/>
  <c r="G6851" i="3"/>
  <c r="H6851" i="3"/>
  <c r="I6851" i="3" a="1"/>
  <c r="I6851" i="3" s="1"/>
  <c r="J6851" i="3" a="1"/>
  <c r="J6851" i="3" s="1"/>
  <c r="G6850" i="3"/>
  <c r="H6850" i="3"/>
  <c r="J6850" i="3" a="1"/>
  <c r="J6850" i="3" s="1"/>
  <c r="G6849" i="3"/>
  <c r="H6849" i="3"/>
  <c r="J6849" i="3" a="1"/>
  <c r="J6849" i="3" s="1"/>
  <c r="G6848" i="3"/>
  <c r="H6848" i="3"/>
  <c r="I6848" i="3" a="1"/>
  <c r="I6848" i="3" s="1"/>
  <c r="J6848" i="3" a="1"/>
  <c r="J6848" i="3" s="1"/>
  <c r="G6847" i="3"/>
  <c r="H6847" i="3"/>
  <c r="I6847" i="3" a="1"/>
  <c r="I6847" i="3" s="1"/>
  <c r="J6847" i="3" a="1"/>
  <c r="J6847" i="3" s="1"/>
  <c r="G6846" i="3"/>
  <c r="H6846" i="3"/>
  <c r="I6846" i="3" a="1"/>
  <c r="I6846" i="3" s="1"/>
  <c r="J6846" i="3" a="1"/>
  <c r="J6846" i="3" s="1"/>
  <c r="G6845" i="3"/>
  <c r="H6845" i="3"/>
  <c r="I6845" i="3" a="1"/>
  <c r="I6845" i="3" s="1"/>
  <c r="J6845" i="3" a="1"/>
  <c r="J6845" i="3" s="1"/>
  <c r="G6844" i="3"/>
  <c r="H6844" i="3"/>
  <c r="I6844" i="3" a="1"/>
  <c r="I6844" i="3" s="1"/>
  <c r="J6844" i="3" a="1"/>
  <c r="J6844" i="3" s="1"/>
  <c r="G6843" i="3"/>
  <c r="H6843" i="3"/>
  <c r="I6843" i="3" a="1"/>
  <c r="I6843" i="3" s="1"/>
  <c r="J6843" i="3" a="1"/>
  <c r="J6843" i="3" s="1"/>
  <c r="G4432" i="1"/>
  <c r="H4432" i="1"/>
  <c r="I4432" i="1" a="1"/>
  <c r="I4432" i="1" s="1"/>
  <c r="J4432" i="1" a="1"/>
  <c r="J4432" i="1"/>
  <c r="G4431" i="1"/>
  <c r="H4431" i="1"/>
  <c r="I4431" i="1" a="1"/>
  <c r="I4431" i="1" s="1"/>
  <c r="J4431" i="1" a="1"/>
  <c r="J4431" i="1" s="1"/>
  <c r="G4430" i="1"/>
  <c r="H4430" i="1"/>
  <c r="I4430" i="1" a="1"/>
  <c r="I4430" i="1" s="1"/>
  <c r="J4430" i="1" a="1"/>
  <c r="J4430" i="1" s="1"/>
  <c r="G4429" i="1"/>
  <c r="H4429" i="1"/>
  <c r="I4429" i="1" a="1"/>
  <c r="I4429" i="1" s="1"/>
  <c r="J4429" i="1" a="1"/>
  <c r="J4429" i="1" s="1"/>
  <c r="G4428" i="1"/>
  <c r="H4428" i="1"/>
  <c r="I4428" i="1" a="1"/>
  <c r="I4428" i="1" s="1"/>
  <c r="J4428" i="1" a="1"/>
  <c r="J4428" i="1" s="1"/>
  <c r="G6842" i="3"/>
  <c r="H6842" i="3"/>
  <c r="I6842" i="3" a="1"/>
  <c r="I6842" i="3" s="1"/>
  <c r="J6842" i="3" a="1"/>
  <c r="J6842" i="3" s="1"/>
  <c r="G6841" i="3"/>
  <c r="H6841" i="3"/>
  <c r="I6841" i="3" a="1"/>
  <c r="I6841" i="3" s="1"/>
  <c r="J6841" i="3" a="1"/>
  <c r="J6841" i="3" s="1"/>
  <c r="G6840" i="3"/>
  <c r="H6840" i="3"/>
  <c r="J6840" i="3" a="1"/>
  <c r="J6840" i="3" s="1"/>
  <c r="G6839" i="3"/>
  <c r="H6839" i="3"/>
  <c r="J6839" i="3" a="1"/>
  <c r="J6839" i="3" s="1"/>
  <c r="G6838" i="3"/>
  <c r="H6838" i="3"/>
  <c r="I6838" i="3" a="1"/>
  <c r="I6838" i="3" s="1"/>
  <c r="J6838" i="3" a="1"/>
  <c r="J6838" i="3" s="1"/>
  <c r="G6837" i="3"/>
  <c r="H6837" i="3"/>
  <c r="I6837" i="3" a="1"/>
  <c r="I6837" i="3" s="1"/>
  <c r="J6837" i="3" a="1"/>
  <c r="J6837" i="3" s="1"/>
  <c r="G6836" i="3"/>
  <c r="H6836" i="3"/>
  <c r="I6836" i="3" a="1"/>
  <c r="I6836" i="3" s="1"/>
  <c r="J6836" i="3" a="1"/>
  <c r="J6836" i="3" s="1"/>
  <c r="G6835" i="3"/>
  <c r="H6835" i="3"/>
  <c r="I6835" i="3" a="1"/>
  <c r="I6835" i="3" s="1"/>
  <c r="J6835" i="3" a="1"/>
  <c r="J6835" i="3" s="1"/>
  <c r="G6834" i="3"/>
  <c r="H6834" i="3"/>
  <c r="I6834" i="3" a="1"/>
  <c r="I6834" i="3" s="1"/>
  <c r="J6834" i="3" a="1"/>
  <c r="J6834" i="3" s="1"/>
  <c r="G6833" i="3"/>
  <c r="H6833" i="3"/>
  <c r="I6833" i="3" a="1"/>
  <c r="I6833" i="3" s="1"/>
  <c r="J6833" i="3" a="1"/>
  <c r="J6833" i="3" s="1"/>
  <c r="G4426" i="1"/>
  <c r="H4426" i="1"/>
  <c r="I4426" i="1" a="1"/>
  <c r="I4426" i="1" s="1"/>
  <c r="J4426" i="1" a="1"/>
  <c r="J4426" i="1" s="1"/>
  <c r="G4425" i="1"/>
  <c r="H4425" i="1"/>
  <c r="I4425" i="1" a="1"/>
  <c r="I4425" i="1" s="1"/>
  <c r="J4425" i="1" a="1"/>
  <c r="J4425" i="1" s="1"/>
  <c r="G4424" i="1"/>
  <c r="H4424" i="1"/>
  <c r="I4424" i="1" a="1"/>
  <c r="I4424" i="1" s="1"/>
  <c r="J4424" i="1" a="1"/>
  <c r="J4424" i="1" s="1"/>
  <c r="G4423" i="1"/>
  <c r="H4423" i="1"/>
  <c r="I4423" i="1" a="1"/>
  <c r="I4423" i="1" s="1"/>
  <c r="J4423" i="1" a="1"/>
  <c r="J4423" i="1" s="1"/>
  <c r="G6832" i="3"/>
  <c r="H6832" i="3"/>
  <c r="I6832" i="3" a="1"/>
  <c r="I6832" i="3" s="1"/>
  <c r="J6832" i="3" a="1"/>
  <c r="J6832" i="3" s="1"/>
  <c r="G6831" i="3"/>
  <c r="H6831" i="3"/>
  <c r="I6831" i="3" a="1"/>
  <c r="I6831" i="3" s="1"/>
  <c r="J6831" i="3" a="1"/>
  <c r="J6831" i="3" s="1"/>
  <c r="G6830" i="3"/>
  <c r="H6830" i="3"/>
  <c r="J6830" i="3" a="1"/>
  <c r="J6830" i="3" s="1"/>
  <c r="G6829" i="3"/>
  <c r="H6829" i="3"/>
  <c r="J6829" i="3" a="1"/>
  <c r="J6829" i="3" s="1"/>
  <c r="G6828" i="3"/>
  <c r="H6828" i="3"/>
  <c r="I6828" i="3" a="1"/>
  <c r="I6828" i="3" s="1"/>
  <c r="J6828" i="3" a="1"/>
  <c r="J6828" i="3" s="1"/>
  <c r="G6827" i="3"/>
  <c r="H6827" i="3"/>
  <c r="I6827" i="3" a="1"/>
  <c r="I6827" i="3" s="1"/>
  <c r="J6827" i="3" a="1"/>
  <c r="J6827" i="3" s="1"/>
  <c r="G6826" i="3"/>
  <c r="H6826" i="3"/>
  <c r="I6826" i="3" a="1"/>
  <c r="I6826" i="3" s="1"/>
  <c r="J6826" i="3" a="1"/>
  <c r="J6826" i="3" s="1"/>
  <c r="G6825" i="3"/>
  <c r="H6825" i="3"/>
  <c r="I6825" i="3" a="1"/>
  <c r="I6825" i="3" s="1"/>
  <c r="J6825" i="3" a="1"/>
  <c r="J6825" i="3" s="1"/>
  <c r="G6824" i="3"/>
  <c r="H6824" i="3"/>
  <c r="I6824" i="3" a="1"/>
  <c r="I6824" i="3" s="1"/>
  <c r="J6824" i="3" a="1"/>
  <c r="J6824" i="3" s="1"/>
  <c r="G6823" i="3"/>
  <c r="H6823" i="3"/>
  <c r="I6823" i="3" a="1"/>
  <c r="I6823" i="3" s="1"/>
  <c r="J6823" i="3" a="1"/>
  <c r="J6823" i="3" s="1"/>
  <c r="G4420" i="1"/>
  <c r="H4420" i="1"/>
  <c r="I4420" i="1" a="1"/>
  <c r="I4420" i="1" s="1"/>
  <c r="J4420" i="1" a="1"/>
  <c r="J4420" i="1" s="1"/>
  <c r="G4419" i="1"/>
  <c r="H4419" i="1"/>
  <c r="I4419" i="1" a="1"/>
  <c r="I4419" i="1" s="1"/>
  <c r="J4419" i="1" a="1"/>
  <c r="J4419" i="1" s="1"/>
  <c r="G4418" i="1"/>
  <c r="H4418" i="1"/>
  <c r="I4418" i="1" a="1"/>
  <c r="I4418" i="1" s="1"/>
  <c r="J4418" i="1" a="1"/>
  <c r="J4418" i="1" s="1"/>
  <c r="G4417" i="1"/>
  <c r="H4417" i="1"/>
  <c r="I4417" i="1" a="1"/>
  <c r="I4417" i="1" s="1"/>
  <c r="J4417" i="1" a="1"/>
  <c r="J4417" i="1" s="1"/>
  <c r="G4416" i="1"/>
  <c r="H4416" i="1"/>
  <c r="I4416" i="1" a="1"/>
  <c r="I4416" i="1" s="1"/>
  <c r="J4416" i="1" a="1"/>
  <c r="J4416" i="1" s="1"/>
  <c r="G4415" i="1"/>
  <c r="H4415" i="1"/>
  <c r="I4415" i="1" a="1"/>
  <c r="I4415" i="1" s="1"/>
  <c r="J4415" i="1" a="1"/>
  <c r="J4415" i="1" s="1"/>
  <c r="G6711" i="3"/>
  <c r="H6711" i="3"/>
  <c r="G6722" i="3"/>
  <c r="H6722" i="3"/>
  <c r="I6722" i="3" a="1"/>
  <c r="I6722" i="3" s="1"/>
  <c r="J6722" i="3" a="1"/>
  <c r="J6722" i="3" s="1"/>
  <c r="G6721" i="3"/>
  <c r="H6721" i="3"/>
  <c r="G4414" i="1"/>
  <c r="H4414" i="1"/>
  <c r="I4414" i="1" a="1"/>
  <c r="I4414" i="1" s="1"/>
  <c r="J4414" i="1" a="1"/>
  <c r="J4414" i="1" s="1"/>
  <c r="G6822" i="3"/>
  <c r="H6822" i="3"/>
  <c r="I6822" i="3" a="1"/>
  <c r="I6822" i="3" s="1"/>
  <c r="J6822" i="3" a="1"/>
  <c r="J6822" i="3" s="1"/>
  <c r="G6821" i="3"/>
  <c r="H6821" i="3"/>
  <c r="I6821" i="3" a="1"/>
  <c r="I6821" i="3" s="1"/>
  <c r="J6821" i="3" a="1"/>
  <c r="J6821" i="3" s="1"/>
  <c r="G6820" i="3"/>
  <c r="H6820" i="3"/>
  <c r="J6820" i="3" a="1"/>
  <c r="J6820" i="3" s="1"/>
  <c r="G6819" i="3"/>
  <c r="H6819" i="3"/>
  <c r="J6819" i="3" a="1"/>
  <c r="J6819" i="3" s="1"/>
  <c r="G6818" i="3"/>
  <c r="H6818" i="3"/>
  <c r="I6818" i="3" a="1"/>
  <c r="I6818" i="3" s="1"/>
  <c r="J6818" i="3" a="1"/>
  <c r="J6818" i="3" s="1"/>
  <c r="G6817" i="3"/>
  <c r="H6817" i="3"/>
  <c r="I6817" i="3" a="1"/>
  <c r="I6817" i="3" s="1"/>
  <c r="J6817" i="3" a="1"/>
  <c r="J6817" i="3" s="1"/>
  <c r="G6816" i="3"/>
  <c r="H6816" i="3"/>
  <c r="I6816" i="3" a="1"/>
  <c r="I6816" i="3" s="1"/>
  <c r="J6816" i="3" a="1"/>
  <c r="J6816" i="3" s="1"/>
  <c r="G6815" i="3"/>
  <c r="H6815" i="3"/>
  <c r="I6815" i="3" a="1"/>
  <c r="I6815" i="3" s="1"/>
  <c r="J6815" i="3" a="1"/>
  <c r="J6815" i="3" s="1"/>
  <c r="G6814" i="3"/>
  <c r="H6814" i="3"/>
  <c r="I6814" i="3" a="1"/>
  <c r="I6814" i="3" s="1"/>
  <c r="J6814" i="3" a="1"/>
  <c r="J6814" i="3" s="1"/>
  <c r="G6813" i="3"/>
  <c r="H6813" i="3"/>
  <c r="I6813" i="3" a="1"/>
  <c r="I6813" i="3" s="1"/>
  <c r="J6813" i="3" a="1"/>
  <c r="J6813" i="3" s="1"/>
  <c r="G4412" i="1"/>
  <c r="H4412" i="1"/>
  <c r="I4412" i="1" a="1"/>
  <c r="I4412" i="1" s="1"/>
  <c r="J4412" i="1" a="1"/>
  <c r="J4412" i="1" s="1"/>
  <c r="G4411" i="1"/>
  <c r="H4411" i="1"/>
  <c r="I4411" i="1" a="1"/>
  <c r="I4411" i="1" s="1"/>
  <c r="J4411" i="1" a="1"/>
  <c r="J4411" i="1" s="1"/>
  <c r="G4410" i="1"/>
  <c r="H4410" i="1"/>
  <c r="I4410" i="1" a="1"/>
  <c r="I4410" i="1" s="1"/>
  <c r="J4410" i="1" a="1"/>
  <c r="J4410" i="1" s="1"/>
  <c r="G6812" i="3"/>
  <c r="H6812" i="3"/>
  <c r="I6812" i="3" a="1"/>
  <c r="I6812" i="3" s="1"/>
  <c r="J6812" i="3" a="1"/>
  <c r="J6812" i="3" s="1"/>
  <c r="G6811" i="3"/>
  <c r="H6811" i="3"/>
  <c r="I6811" i="3" a="1"/>
  <c r="I6811" i="3" s="1"/>
  <c r="J6811" i="3" a="1"/>
  <c r="J6811" i="3" s="1"/>
  <c r="G6810" i="3"/>
  <c r="H6810" i="3"/>
  <c r="J6810" i="3" a="1"/>
  <c r="J6810" i="3" s="1"/>
  <c r="G6809" i="3"/>
  <c r="H6809" i="3"/>
  <c r="J6809" i="3" a="1"/>
  <c r="J6809" i="3" s="1"/>
  <c r="G6808" i="3"/>
  <c r="H6808" i="3"/>
  <c r="I6808" i="3" a="1"/>
  <c r="I6808" i="3" s="1"/>
  <c r="J6808" i="3" a="1"/>
  <c r="J6808" i="3" s="1"/>
  <c r="G6807" i="3"/>
  <c r="H6807" i="3"/>
  <c r="I6807" i="3" a="1"/>
  <c r="I6807" i="3" s="1"/>
  <c r="J6807" i="3" a="1"/>
  <c r="J6807" i="3" s="1"/>
  <c r="G6806" i="3"/>
  <c r="H6806" i="3"/>
  <c r="I6806" i="3" a="1"/>
  <c r="I6806" i="3" s="1"/>
  <c r="J6806" i="3" a="1"/>
  <c r="J6806" i="3" s="1"/>
  <c r="G6805" i="3"/>
  <c r="H6805" i="3"/>
  <c r="I6805" i="3" a="1"/>
  <c r="I6805" i="3" s="1"/>
  <c r="J6805" i="3" a="1"/>
  <c r="J6805" i="3" s="1"/>
  <c r="G6804" i="3"/>
  <c r="H6804" i="3"/>
  <c r="I6804" i="3" a="1"/>
  <c r="I6804" i="3" s="1"/>
  <c r="J6804" i="3" a="1"/>
  <c r="J6804" i="3" s="1"/>
  <c r="G6803" i="3"/>
  <c r="H6803" i="3"/>
  <c r="I6803" i="3" a="1"/>
  <c r="I6803" i="3" s="1"/>
  <c r="J6803" i="3" a="1"/>
  <c r="J6803" i="3" s="1"/>
  <c r="G4409" i="1"/>
  <c r="H4409" i="1"/>
  <c r="I4409" i="1" a="1"/>
  <c r="I4409" i="1" s="1"/>
  <c r="J4409" i="1" a="1"/>
  <c r="J4409" i="1" s="1"/>
  <c r="G4408" i="1"/>
  <c r="H4408" i="1"/>
  <c r="I4408" i="1" a="1"/>
  <c r="I4408" i="1" s="1"/>
  <c r="J4408" i="1" a="1"/>
  <c r="J4408" i="1" s="1"/>
  <c r="G4407" i="1"/>
  <c r="H4407" i="1"/>
  <c r="I4407" i="1" a="1"/>
  <c r="I4407" i="1" s="1"/>
  <c r="J4407" i="1" a="1"/>
  <c r="J4407" i="1" s="1"/>
  <c r="G4406" i="1"/>
  <c r="H4406" i="1"/>
  <c r="I4406" i="1" a="1"/>
  <c r="I4406" i="1" s="1"/>
  <c r="J4406" i="1" a="1"/>
  <c r="J4406" i="1" s="1"/>
  <c r="G4405" i="1"/>
  <c r="H4405" i="1"/>
  <c r="I4405" i="1" a="1"/>
  <c r="I4405" i="1" s="1"/>
  <c r="J4405" i="1" a="1"/>
  <c r="J4405" i="1" s="1"/>
  <c r="G6802" i="3"/>
  <c r="H6802" i="3"/>
  <c r="I6802" i="3" a="1"/>
  <c r="I6802" i="3" s="1"/>
  <c r="J6802" i="3" a="1"/>
  <c r="J6802" i="3" s="1"/>
  <c r="G6801" i="3"/>
  <c r="H6801" i="3"/>
  <c r="I6801" i="3" a="1"/>
  <c r="I6801" i="3" s="1"/>
  <c r="J6801" i="3" a="1"/>
  <c r="J6801" i="3" s="1"/>
  <c r="G6800" i="3"/>
  <c r="H6800" i="3"/>
  <c r="J6800" i="3" a="1"/>
  <c r="J6800" i="3" s="1"/>
  <c r="G6799" i="3"/>
  <c r="H6799" i="3"/>
  <c r="J6799" i="3" a="1"/>
  <c r="J6799" i="3" s="1"/>
  <c r="G6798" i="3"/>
  <c r="H6798" i="3"/>
  <c r="I6798" i="3" a="1"/>
  <c r="I6798" i="3" s="1"/>
  <c r="J6798" i="3" a="1"/>
  <c r="J6798" i="3" s="1"/>
  <c r="G6797" i="3"/>
  <c r="H6797" i="3"/>
  <c r="I6797" i="3" a="1"/>
  <c r="I6797" i="3" s="1"/>
  <c r="J6797" i="3" a="1"/>
  <c r="J6797" i="3" s="1"/>
  <c r="G6796" i="3"/>
  <c r="H6796" i="3"/>
  <c r="I6796" i="3" a="1"/>
  <c r="I6796" i="3" s="1"/>
  <c r="J6796" i="3" a="1"/>
  <c r="J6796" i="3" s="1"/>
  <c r="G6795" i="3"/>
  <c r="H6795" i="3"/>
  <c r="I6795" i="3" a="1"/>
  <c r="I6795" i="3" s="1"/>
  <c r="J6795" i="3" a="1"/>
  <c r="J6795" i="3" s="1"/>
  <c r="G6794" i="3"/>
  <c r="H6794" i="3"/>
  <c r="I6794" i="3" a="1"/>
  <c r="I6794" i="3" s="1"/>
  <c r="J6794" i="3" a="1"/>
  <c r="J6794" i="3" s="1"/>
  <c r="G6793" i="3"/>
  <c r="H6793" i="3"/>
  <c r="I6793" i="3" a="1"/>
  <c r="I6793" i="3" s="1"/>
  <c r="J6793" i="3" a="1"/>
  <c r="J6793" i="3" s="1"/>
  <c r="G4404" i="1"/>
  <c r="H4404" i="1"/>
  <c r="I4404" i="1" a="1"/>
  <c r="I4404" i="1" s="1"/>
  <c r="J4404" i="1" a="1"/>
  <c r="J4404" i="1" s="1"/>
  <c r="G4403" i="1"/>
  <c r="H4403" i="1"/>
  <c r="I4403" i="1" a="1"/>
  <c r="I4403" i="1" s="1"/>
  <c r="J4403" i="1" a="1"/>
  <c r="J4403" i="1" s="1"/>
  <c r="G4402" i="1"/>
  <c r="H4402" i="1"/>
  <c r="I4402" i="1" a="1"/>
  <c r="I4402" i="1" s="1"/>
  <c r="J4402" i="1" a="1"/>
  <c r="J4402" i="1" s="1"/>
  <c r="G4401" i="1"/>
  <c r="H4401" i="1"/>
  <c r="I4401" i="1" a="1"/>
  <c r="I4401" i="1" s="1"/>
  <c r="J4401" i="1" a="1"/>
  <c r="J4401" i="1"/>
  <c r="G6792" i="3"/>
  <c r="H6792" i="3"/>
  <c r="I6792" i="3" a="1"/>
  <c r="I6792" i="3" s="1"/>
  <c r="J6792" i="3" a="1"/>
  <c r="J6792" i="3" s="1"/>
  <c r="G6791" i="3"/>
  <c r="H6791" i="3"/>
  <c r="I6791" i="3" a="1"/>
  <c r="I6791" i="3" s="1"/>
  <c r="J6791" i="3" a="1"/>
  <c r="J6791" i="3" s="1"/>
  <c r="G6790" i="3"/>
  <c r="H6790" i="3"/>
  <c r="J6790" i="3" a="1"/>
  <c r="J6790" i="3" s="1"/>
  <c r="G6789" i="3"/>
  <c r="H6789" i="3"/>
  <c r="J6789" i="3" a="1"/>
  <c r="J6789" i="3" s="1"/>
  <c r="G6788" i="3"/>
  <c r="H6788" i="3"/>
  <c r="I6788" i="3" a="1"/>
  <c r="I6788" i="3" s="1"/>
  <c r="J6788" i="3" a="1"/>
  <c r="J6788" i="3" s="1"/>
  <c r="G6787" i="3"/>
  <c r="H6787" i="3"/>
  <c r="I6787" i="3" a="1"/>
  <c r="I6787" i="3" s="1"/>
  <c r="J6787" i="3" a="1"/>
  <c r="J6787" i="3" s="1"/>
  <c r="G6786" i="3"/>
  <c r="H6786" i="3"/>
  <c r="I6786" i="3" a="1"/>
  <c r="I6786" i="3" s="1"/>
  <c r="J6786" i="3" a="1"/>
  <c r="J6786" i="3" s="1"/>
  <c r="G6785" i="3"/>
  <c r="H6785" i="3"/>
  <c r="I6785" i="3" a="1"/>
  <c r="I6785" i="3" s="1"/>
  <c r="J6785" i="3" a="1"/>
  <c r="J6785" i="3" s="1"/>
  <c r="G6784" i="3"/>
  <c r="H6784" i="3"/>
  <c r="I6784" i="3" a="1"/>
  <c r="I6784" i="3" s="1"/>
  <c r="J6784" i="3" a="1"/>
  <c r="J6784" i="3" s="1"/>
  <c r="G6783" i="3"/>
  <c r="H6783" i="3"/>
  <c r="I6783" i="3" a="1"/>
  <c r="I6783" i="3" s="1"/>
  <c r="J6783" i="3" a="1"/>
  <c r="J6783" i="3" s="1"/>
  <c r="G4400" i="1"/>
  <c r="H4400" i="1"/>
  <c r="I4400" i="1" a="1"/>
  <c r="I4400" i="1" s="1"/>
  <c r="J4400" i="1" a="1"/>
  <c r="J4400" i="1" s="1"/>
  <c r="G4399" i="1"/>
  <c r="H4399" i="1"/>
  <c r="I4399" i="1" a="1"/>
  <c r="I4399" i="1" s="1"/>
  <c r="J4399" i="1" a="1"/>
  <c r="J4399" i="1" s="1"/>
  <c r="G4398" i="1"/>
  <c r="H4398" i="1"/>
  <c r="I4398" i="1" a="1"/>
  <c r="I4398" i="1" s="1"/>
  <c r="J4398" i="1" a="1"/>
  <c r="J4398" i="1" s="1"/>
  <c r="G4397" i="1"/>
  <c r="H4397" i="1"/>
  <c r="I4397" i="1" a="1"/>
  <c r="I4397" i="1" s="1"/>
  <c r="J4397" i="1" a="1"/>
  <c r="J4397" i="1" s="1"/>
  <c r="G4396" i="1"/>
  <c r="H4396" i="1"/>
  <c r="I4396" i="1" a="1"/>
  <c r="I4396" i="1" s="1"/>
  <c r="J4396" i="1" a="1"/>
  <c r="J4396" i="1" s="1"/>
  <c r="G6782" i="3"/>
  <c r="H6782" i="3"/>
  <c r="I6782" i="3" a="1"/>
  <c r="I6782" i="3" s="1"/>
  <c r="J6782" i="3" a="1"/>
  <c r="J6782" i="3" s="1"/>
  <c r="G6781" i="3"/>
  <c r="H6781" i="3"/>
  <c r="I6781" i="3" a="1"/>
  <c r="I6781" i="3" s="1"/>
  <c r="J6781" i="3" a="1"/>
  <c r="J6781" i="3" s="1"/>
  <c r="G6780" i="3"/>
  <c r="H6780" i="3"/>
  <c r="J6780" i="3" a="1"/>
  <c r="J6780" i="3" s="1"/>
  <c r="G6779" i="3"/>
  <c r="H6779" i="3"/>
  <c r="J6779" i="3" a="1"/>
  <c r="J6779" i="3" s="1"/>
  <c r="G6778" i="3"/>
  <c r="H6778" i="3"/>
  <c r="I6778" i="3" a="1"/>
  <c r="I6778" i="3" s="1"/>
  <c r="J6778" i="3" a="1"/>
  <c r="J6778" i="3" s="1"/>
  <c r="G6777" i="3"/>
  <c r="H6777" i="3"/>
  <c r="I6777" i="3" a="1"/>
  <c r="I6777" i="3" s="1"/>
  <c r="J6777" i="3" a="1"/>
  <c r="J6777" i="3" s="1"/>
  <c r="G6776" i="3"/>
  <c r="H6776" i="3"/>
  <c r="I6776" i="3" a="1"/>
  <c r="I6776" i="3" s="1"/>
  <c r="J6776" i="3" a="1"/>
  <c r="J6776" i="3" s="1"/>
  <c r="G6775" i="3"/>
  <c r="H6775" i="3"/>
  <c r="I6775" i="3" a="1"/>
  <c r="I6775" i="3" s="1"/>
  <c r="J6775" i="3" a="1"/>
  <c r="J6775" i="3" s="1"/>
  <c r="G6774" i="3"/>
  <c r="H6774" i="3"/>
  <c r="I6774" i="3" a="1"/>
  <c r="I6774" i="3" s="1"/>
  <c r="J6774" i="3" a="1"/>
  <c r="J6774" i="3" s="1"/>
  <c r="G6773" i="3"/>
  <c r="H6773" i="3"/>
  <c r="I6773" i="3" a="1"/>
  <c r="I6773" i="3" s="1"/>
  <c r="J6773" i="3" a="1"/>
  <c r="J6773" i="3" s="1"/>
  <c r="G4395" i="1"/>
  <c r="H4395" i="1"/>
  <c r="I4395" i="1" a="1"/>
  <c r="I4395" i="1" s="1"/>
  <c r="J4395" i="1" a="1"/>
  <c r="J4395" i="1" s="1"/>
  <c r="G4394" i="1"/>
  <c r="H4394" i="1"/>
  <c r="I4394" i="1" a="1"/>
  <c r="I4394" i="1" s="1"/>
  <c r="J4394" i="1" a="1"/>
  <c r="J4394" i="1" s="1"/>
  <c r="G4393" i="1"/>
  <c r="H4393" i="1"/>
  <c r="I4393" i="1" a="1"/>
  <c r="I4393" i="1" s="1"/>
  <c r="J4393" i="1" a="1"/>
  <c r="J4393" i="1" s="1"/>
  <c r="G4392" i="1"/>
  <c r="H4392" i="1"/>
  <c r="J4392" i="1" a="1"/>
  <c r="J4392" i="1" s="1"/>
  <c r="G4391" i="1"/>
  <c r="H4391" i="1"/>
  <c r="J4391" i="1" a="1"/>
  <c r="J4391" i="1" s="1"/>
  <c r="G4390" i="1"/>
  <c r="H4390" i="1"/>
  <c r="I4390" i="1" a="1"/>
  <c r="I4390" i="1" s="1"/>
  <c r="J4390" i="1" a="1"/>
  <c r="J4390" i="1" s="1"/>
  <c r="G4389" i="1"/>
  <c r="H4389" i="1"/>
  <c r="I4389" i="1" a="1"/>
  <c r="I4389" i="1" s="1"/>
  <c r="J4389" i="1" a="1"/>
  <c r="J4389" i="1" s="1"/>
  <c r="G4388" i="1"/>
  <c r="H4388" i="1"/>
  <c r="I4388" i="1" a="1"/>
  <c r="I4388" i="1" s="1"/>
  <c r="J4388" i="1" a="1"/>
  <c r="J4388" i="1" s="1"/>
  <c r="G4387" i="1"/>
  <c r="H4387" i="1"/>
  <c r="I4387" i="1" a="1"/>
  <c r="I4387" i="1" s="1"/>
  <c r="J4387" i="1" a="1"/>
  <c r="J4387" i="1" s="1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G103" i="4"/>
  <c r="H103" i="4"/>
  <c r="G81" i="4"/>
  <c r="G82" i="4"/>
  <c r="G83" i="4"/>
  <c r="G84" i="4"/>
  <c r="G102" i="4"/>
  <c r="H81" i="4"/>
  <c r="H82" i="4"/>
  <c r="H83" i="4"/>
  <c r="H84" i="4"/>
  <c r="H102" i="4"/>
  <c r="G80" i="4"/>
  <c r="H80" i="4"/>
  <c r="C650" i="2"/>
  <c r="C649" i="2"/>
  <c r="C648" i="2"/>
  <c r="I6772" i="3" a="1"/>
  <c r="I6772" i="3" s="1"/>
  <c r="H6772" i="3"/>
  <c r="G6772" i="3"/>
  <c r="I6771" i="3" a="1"/>
  <c r="I6771" i="3" s="1"/>
  <c r="H6771" i="3"/>
  <c r="G6771" i="3"/>
  <c r="I6770" i="3" a="1"/>
  <c r="I6770" i="3" s="1"/>
  <c r="H6770" i="3"/>
  <c r="G6770" i="3"/>
  <c r="I6769" i="3" a="1"/>
  <c r="I6769" i="3" s="1"/>
  <c r="H6769" i="3"/>
  <c r="G6769" i="3"/>
  <c r="I6768" i="3" a="1"/>
  <c r="I6768" i="3" s="1"/>
  <c r="H6768" i="3"/>
  <c r="G6768" i="3"/>
  <c r="I6767" i="3" a="1"/>
  <c r="I6767" i="3" s="1"/>
  <c r="H6767" i="3"/>
  <c r="G6767" i="3"/>
  <c r="I6766" i="3" a="1"/>
  <c r="I6766" i="3" s="1"/>
  <c r="H6766" i="3"/>
  <c r="G6766" i="3"/>
  <c r="I6765" i="3" a="1"/>
  <c r="I6765" i="3" s="1"/>
  <c r="H6765" i="3"/>
  <c r="G6765" i="3"/>
  <c r="I6764" i="3" a="1"/>
  <c r="I6764" i="3" s="1"/>
  <c r="H6764" i="3"/>
  <c r="G6764" i="3"/>
  <c r="G4386" i="1"/>
  <c r="H4386" i="1"/>
  <c r="I4386" i="1" a="1"/>
  <c r="I4386" i="1" s="1"/>
  <c r="J4386" i="1" a="1"/>
  <c r="J4386" i="1" s="1"/>
  <c r="G4382" i="1"/>
  <c r="G4383" i="1"/>
  <c r="G4384" i="1"/>
  <c r="G4385" i="1"/>
  <c r="H4382" i="1"/>
  <c r="H4383" i="1"/>
  <c r="H4384" i="1"/>
  <c r="H4385" i="1"/>
  <c r="I4382" i="1" a="1"/>
  <c r="I4382" i="1" s="1"/>
  <c r="I4383" i="1" a="1"/>
  <c r="I4383" i="1" s="1"/>
  <c r="I4384" i="1" a="1"/>
  <c r="I4384" i="1" s="1"/>
  <c r="I4385" i="1" a="1"/>
  <c r="I4385" i="1" s="1"/>
  <c r="J4382" i="1" a="1"/>
  <c r="J4382" i="1" s="1"/>
  <c r="J4383" i="1" a="1"/>
  <c r="J4383" i="1" s="1"/>
  <c r="J4384" i="1" a="1"/>
  <c r="J4384" i="1" s="1"/>
  <c r="J4385" i="1" a="1"/>
  <c r="J4385" i="1" s="1"/>
  <c r="J6764" i="3" a="1"/>
  <c r="J6764" i="3" s="1"/>
  <c r="J6766" i="3" a="1"/>
  <c r="J6766" i="3" s="1"/>
  <c r="J6768" i="3" a="1"/>
  <c r="J6768" i="3" s="1"/>
  <c r="J6770" i="3" a="1"/>
  <c r="J6770" i="3" s="1"/>
  <c r="J6772" i="3" a="1"/>
  <c r="J6772" i="3" s="1"/>
  <c r="J6771" i="3" a="1"/>
  <c r="J6771" i="3" s="1"/>
  <c r="J6769" i="3" a="1"/>
  <c r="J6769" i="3" s="1"/>
  <c r="J6767" i="3" a="1"/>
  <c r="J6767" i="3" s="1"/>
  <c r="J6765" i="3" a="1"/>
  <c r="J6765" i="3" s="1"/>
  <c r="G6763" i="3"/>
  <c r="H6763" i="3"/>
  <c r="I6763" i="3" a="1"/>
  <c r="I6763" i="3" s="1"/>
  <c r="J6763" i="3" a="1"/>
  <c r="J6763" i="3" s="1"/>
  <c r="G6762" i="3"/>
  <c r="H6762" i="3"/>
  <c r="I6762" i="3" a="1"/>
  <c r="I6762" i="3" s="1"/>
  <c r="J6762" i="3" a="1"/>
  <c r="J6762" i="3" s="1"/>
  <c r="G6761" i="3"/>
  <c r="H6761" i="3"/>
  <c r="I6761" i="3" a="1"/>
  <c r="I6761" i="3" s="1"/>
  <c r="J6761" i="3" a="1"/>
  <c r="J6761" i="3" s="1"/>
  <c r="G6760" i="3"/>
  <c r="H6760" i="3"/>
  <c r="J6760" i="3" a="1"/>
  <c r="J6760" i="3" s="1"/>
  <c r="G6759" i="3"/>
  <c r="H6759" i="3"/>
  <c r="J6759" i="3" a="1"/>
  <c r="J6759" i="3" s="1"/>
  <c r="G6758" i="3"/>
  <c r="H6758" i="3"/>
  <c r="I6758" i="3" a="1"/>
  <c r="I6758" i="3" s="1"/>
  <c r="J6758" i="3" a="1"/>
  <c r="J6758" i="3" s="1"/>
  <c r="G6757" i="3"/>
  <c r="H6757" i="3"/>
  <c r="I6757" i="3" a="1"/>
  <c r="I6757" i="3" s="1"/>
  <c r="J6757" i="3" a="1"/>
  <c r="J6757" i="3" s="1"/>
  <c r="G6756" i="3"/>
  <c r="H6756" i="3"/>
  <c r="I6756" i="3" a="1"/>
  <c r="I6756" i="3" s="1"/>
  <c r="J6756" i="3" a="1"/>
  <c r="J6756" i="3" s="1"/>
  <c r="G6755" i="3"/>
  <c r="H6755" i="3"/>
  <c r="I6755" i="3" a="1"/>
  <c r="I6755" i="3" s="1"/>
  <c r="J6755" i="3" a="1"/>
  <c r="J6755" i="3" s="1"/>
  <c r="G6754" i="3"/>
  <c r="H6754" i="3"/>
  <c r="I6754" i="3" a="1"/>
  <c r="I6754" i="3" s="1"/>
  <c r="J6754" i="3" a="1"/>
  <c r="J6754" i="3" s="1"/>
  <c r="G6753" i="3"/>
  <c r="H6753" i="3"/>
  <c r="I6753" i="3" a="1"/>
  <c r="I6753" i="3" s="1"/>
  <c r="J6753" i="3" a="1"/>
  <c r="J6753" i="3" s="1"/>
  <c r="G4381" i="1"/>
  <c r="H4381" i="1"/>
  <c r="I4381" i="1" a="1"/>
  <c r="I4381" i="1" s="1"/>
  <c r="J4381" i="1" a="1"/>
  <c r="J4381" i="1" s="1"/>
  <c r="G4380" i="1"/>
  <c r="H4380" i="1"/>
  <c r="I4380" i="1" a="1"/>
  <c r="I4380" i="1" s="1"/>
  <c r="J4380" i="1" a="1"/>
  <c r="J4380" i="1" s="1"/>
  <c r="G4379" i="1"/>
  <c r="H4379" i="1"/>
  <c r="I4379" i="1" a="1"/>
  <c r="I4379" i="1" s="1"/>
  <c r="J4379" i="1" a="1"/>
  <c r="J4379" i="1" s="1"/>
  <c r="G4378" i="1"/>
  <c r="H4378" i="1"/>
  <c r="I4378" i="1" a="1"/>
  <c r="I4378" i="1" s="1"/>
  <c r="J4378" i="1" a="1"/>
  <c r="J4378" i="1" s="1"/>
  <c r="G4377" i="1"/>
  <c r="H4377" i="1"/>
  <c r="I4377" i="1" a="1"/>
  <c r="I4377" i="1" s="1"/>
  <c r="J4377" i="1" a="1"/>
  <c r="J4377" i="1" s="1"/>
  <c r="G4376" i="1"/>
  <c r="H4376" i="1"/>
  <c r="I4376" i="1" a="1"/>
  <c r="I4376" i="1" s="1"/>
  <c r="J4376" i="1" a="1"/>
  <c r="J4376" i="1" s="1"/>
  <c r="G4373" i="1"/>
  <c r="G4374" i="1"/>
  <c r="G4375" i="1"/>
  <c r="H4373" i="1"/>
  <c r="H4374" i="1"/>
  <c r="H4375" i="1"/>
  <c r="I4373" i="1" a="1"/>
  <c r="I4373" i="1" s="1"/>
  <c r="I4374" i="1" a="1"/>
  <c r="I4374" i="1" s="1"/>
  <c r="I4375" i="1" a="1"/>
  <c r="I4375" i="1" s="1"/>
  <c r="J4373" i="1" a="1"/>
  <c r="J4373" i="1" s="1"/>
  <c r="J4374" i="1" a="1"/>
  <c r="J4374" i="1" s="1"/>
  <c r="J4375" i="1" a="1"/>
  <c r="J4375" i="1" s="1"/>
  <c r="G6744" i="3"/>
  <c r="G6746" i="3"/>
  <c r="G6748" i="3"/>
  <c r="G6750" i="3"/>
  <c r="G6752" i="3"/>
  <c r="H6744" i="3"/>
  <c r="H6746" i="3"/>
  <c r="H6748" i="3"/>
  <c r="H6750" i="3"/>
  <c r="H6752" i="3"/>
  <c r="I6744" i="3" a="1"/>
  <c r="I6744" i="3" s="1"/>
  <c r="I6746" i="3" a="1"/>
  <c r="I6746" i="3" s="1"/>
  <c r="I6748" i="3" a="1"/>
  <c r="I6748" i="3" s="1"/>
  <c r="I6750" i="3" a="1"/>
  <c r="I6750" i="3" s="1"/>
  <c r="I6752" i="3" a="1"/>
  <c r="I6752" i="3" s="1"/>
  <c r="J6744" i="3" a="1"/>
  <c r="J6744" i="3" s="1"/>
  <c r="J6746" i="3" a="1"/>
  <c r="J6746" i="3" s="1"/>
  <c r="J6748" i="3" a="1"/>
  <c r="J6748" i="3" s="1"/>
  <c r="J6750" i="3" a="1"/>
  <c r="J6750" i="3" s="1"/>
  <c r="J6752" i="3" a="1"/>
  <c r="J6752" i="3" s="1"/>
  <c r="J6751" i="3" a="1"/>
  <c r="J6751" i="3" s="1"/>
  <c r="J6749" i="3" a="1"/>
  <c r="J6749" i="3" s="1"/>
  <c r="J6747" i="3" a="1"/>
  <c r="J6747" i="3" s="1"/>
  <c r="J6745" i="3" a="1"/>
  <c r="J6745" i="3" s="1"/>
  <c r="I6751" i="3" a="1"/>
  <c r="I6751" i="3" s="1"/>
  <c r="I6749" i="3" a="1"/>
  <c r="I6749" i="3" s="1"/>
  <c r="I6747" i="3" a="1"/>
  <c r="I6747" i="3" s="1"/>
  <c r="I6745" i="3" a="1"/>
  <c r="I6745" i="3" s="1"/>
  <c r="H6751" i="3"/>
  <c r="H6749" i="3"/>
  <c r="H6747" i="3"/>
  <c r="H6745" i="3"/>
  <c r="G6751" i="3"/>
  <c r="G6749" i="3"/>
  <c r="G6747" i="3"/>
  <c r="G6745" i="3"/>
  <c r="G6743" i="3"/>
  <c r="H6743" i="3"/>
  <c r="I6743" i="3" a="1"/>
  <c r="I6743" i="3" s="1"/>
  <c r="J6743" i="3" a="1"/>
  <c r="J6743" i="3" s="1"/>
  <c r="G4372" i="1"/>
  <c r="H4372" i="1"/>
  <c r="I4372" i="1" a="1"/>
  <c r="I4372" i="1" s="1"/>
  <c r="J4372" i="1" a="1"/>
  <c r="J4372" i="1"/>
  <c r="G6742" i="3"/>
  <c r="H6742" i="3"/>
  <c r="I6742" i="3" a="1"/>
  <c r="I6742" i="3" s="1"/>
  <c r="J6742" i="3" a="1"/>
  <c r="J6742" i="3" s="1"/>
  <c r="G6741" i="3"/>
  <c r="H6741" i="3"/>
  <c r="I6741" i="3" a="1"/>
  <c r="I6741" i="3" s="1"/>
  <c r="J6741" i="3" a="1"/>
  <c r="J6741" i="3" s="1"/>
  <c r="G6740" i="3"/>
  <c r="H6740" i="3"/>
  <c r="J6740" i="3" a="1"/>
  <c r="J6740" i="3" s="1"/>
  <c r="G6739" i="3"/>
  <c r="H6739" i="3"/>
  <c r="J6739" i="3" a="1"/>
  <c r="J6739" i="3" s="1"/>
  <c r="G6738" i="3"/>
  <c r="H6738" i="3"/>
  <c r="I6738" i="3" a="1"/>
  <c r="I6738" i="3" s="1"/>
  <c r="J6738" i="3" a="1"/>
  <c r="J6738" i="3" s="1"/>
  <c r="G6737" i="3"/>
  <c r="H6737" i="3"/>
  <c r="I6737" i="3" a="1"/>
  <c r="I6737" i="3" s="1"/>
  <c r="J6737" i="3" a="1"/>
  <c r="J6737" i="3" s="1"/>
  <c r="G6736" i="3"/>
  <c r="H6736" i="3"/>
  <c r="I6736" i="3" a="1"/>
  <c r="I6736" i="3" s="1"/>
  <c r="J6736" i="3" a="1"/>
  <c r="J6736" i="3" s="1"/>
  <c r="G6735" i="3"/>
  <c r="H6735" i="3"/>
  <c r="I6735" i="3" a="1"/>
  <c r="I6735" i="3" s="1"/>
  <c r="J6735" i="3" a="1"/>
  <c r="J6735" i="3" s="1"/>
  <c r="G6734" i="3"/>
  <c r="H6734" i="3"/>
  <c r="I6734" i="3" a="1"/>
  <c r="I6734" i="3" s="1"/>
  <c r="J6734" i="3" a="1"/>
  <c r="J6734" i="3" s="1"/>
  <c r="G6733" i="3"/>
  <c r="H6733" i="3"/>
  <c r="I6733" i="3" a="1"/>
  <c r="I6733" i="3" s="1"/>
  <c r="J6733" i="3" a="1"/>
  <c r="J6733" i="3" s="1"/>
  <c r="G4371" i="1"/>
  <c r="H4371" i="1"/>
  <c r="I4371" i="1" a="1"/>
  <c r="I4371" i="1" s="1"/>
  <c r="J4371" i="1" a="1"/>
  <c r="J4371" i="1" s="1"/>
  <c r="G4370" i="1"/>
  <c r="H4370" i="1"/>
  <c r="I4370" i="1" a="1"/>
  <c r="I4370" i="1" s="1"/>
  <c r="J4370" i="1" a="1"/>
  <c r="J4370" i="1" s="1"/>
  <c r="G4369" i="1"/>
  <c r="H4369" i="1"/>
  <c r="I4369" i="1" a="1"/>
  <c r="I4369" i="1" s="1"/>
  <c r="J4369" i="1" a="1"/>
  <c r="J4369" i="1" s="1"/>
  <c r="G4368" i="1"/>
  <c r="H4368" i="1"/>
  <c r="I4368" i="1" a="1"/>
  <c r="I4368" i="1" s="1"/>
  <c r="J4368" i="1" a="1"/>
  <c r="J4368" i="1" s="1"/>
  <c r="G4364" i="1"/>
  <c r="G4365" i="1"/>
  <c r="G4366" i="1"/>
  <c r="G4367" i="1"/>
  <c r="H4364" i="1"/>
  <c r="H4365" i="1"/>
  <c r="H4366" i="1"/>
  <c r="H4367" i="1"/>
  <c r="I4364" i="1" a="1"/>
  <c r="I4364" i="1" s="1"/>
  <c r="I4365" i="1" a="1"/>
  <c r="I4365" i="1" s="1"/>
  <c r="I4366" i="1" a="1"/>
  <c r="I4366" i="1" s="1"/>
  <c r="I4367" i="1" a="1"/>
  <c r="I4367" i="1" s="1"/>
  <c r="J4364" i="1" a="1"/>
  <c r="J4364" i="1"/>
  <c r="J4365" i="1" a="1"/>
  <c r="J4365" i="1" s="1"/>
  <c r="J4366" i="1" a="1"/>
  <c r="J4366" i="1" s="1"/>
  <c r="J4367" i="1" a="1"/>
  <c r="J4367" i="1" s="1"/>
  <c r="G6724" i="3"/>
  <c r="G6726" i="3"/>
  <c r="G6728" i="3"/>
  <c r="G6730" i="3"/>
  <c r="G6732" i="3"/>
  <c r="H6724" i="3"/>
  <c r="H6726" i="3"/>
  <c r="H6728" i="3"/>
  <c r="H6730" i="3"/>
  <c r="H6732" i="3"/>
  <c r="I6724" i="3" a="1"/>
  <c r="I6724" i="3" s="1"/>
  <c r="I6726" i="3" a="1"/>
  <c r="I6726" i="3" s="1"/>
  <c r="I6728" i="3" a="1"/>
  <c r="I6728" i="3" s="1"/>
  <c r="I6730" i="3" a="1"/>
  <c r="I6730" i="3" s="1"/>
  <c r="I6732" i="3" a="1"/>
  <c r="I6732" i="3" s="1"/>
  <c r="J6724" i="3" a="1"/>
  <c r="J6724" i="3" s="1"/>
  <c r="J6726" i="3" a="1"/>
  <c r="J6726" i="3" s="1"/>
  <c r="J6728" i="3" a="1"/>
  <c r="J6728" i="3" s="1"/>
  <c r="J6730" i="3" a="1"/>
  <c r="J6730" i="3" s="1"/>
  <c r="J6732" i="3" a="1"/>
  <c r="J6732" i="3" s="1"/>
  <c r="J6731" i="3" a="1"/>
  <c r="J6731" i="3" s="1"/>
  <c r="J6729" i="3" a="1"/>
  <c r="J6729" i="3" s="1"/>
  <c r="J6727" i="3" a="1"/>
  <c r="J6727" i="3" s="1"/>
  <c r="J6725" i="3" a="1"/>
  <c r="J6725" i="3" s="1"/>
  <c r="J6723" i="3" a="1"/>
  <c r="J6723" i="3" s="1"/>
  <c r="I6731" i="3" a="1"/>
  <c r="I6731" i="3" s="1"/>
  <c r="I6729" i="3" a="1"/>
  <c r="I6729" i="3" s="1"/>
  <c r="I6727" i="3" a="1"/>
  <c r="I6727" i="3" s="1"/>
  <c r="I6725" i="3" a="1"/>
  <c r="I6725" i="3" s="1"/>
  <c r="I6723" i="3" a="1"/>
  <c r="I6723" i="3" s="1"/>
  <c r="H6731" i="3"/>
  <c r="H6729" i="3"/>
  <c r="H6727" i="3"/>
  <c r="H6725" i="3"/>
  <c r="H6723" i="3"/>
  <c r="G6731" i="3"/>
  <c r="G6729" i="3"/>
  <c r="G6727" i="3"/>
  <c r="G6725" i="3"/>
  <c r="G6723" i="3"/>
  <c r="G6720" i="3"/>
  <c r="H6720" i="3"/>
  <c r="I6720" i="3" a="1"/>
  <c r="I6720" i="3" s="1"/>
  <c r="J6720" i="3" a="1"/>
  <c r="J6720" i="3" s="1"/>
  <c r="G6719" i="3"/>
  <c r="H6719" i="3"/>
  <c r="I6719" i="3" a="1"/>
  <c r="I6719" i="3" s="1"/>
  <c r="J6719" i="3" a="1"/>
  <c r="J6719" i="3" s="1"/>
  <c r="G6718" i="3"/>
  <c r="H6718" i="3"/>
  <c r="J6718" i="3" a="1"/>
  <c r="J6718" i="3" s="1"/>
  <c r="G3" i="3"/>
  <c r="H3" i="3"/>
  <c r="J3" i="3" a="1"/>
  <c r="J3" i="3" s="1"/>
  <c r="G6717" i="3"/>
  <c r="H6717" i="3"/>
  <c r="I6717" i="3" a="1"/>
  <c r="I6717" i="3" s="1"/>
  <c r="J6717" i="3" a="1"/>
  <c r="J6717" i="3" s="1"/>
  <c r="G6716" i="3"/>
  <c r="H6716" i="3"/>
  <c r="I6716" i="3" a="1"/>
  <c r="I6716" i="3" s="1"/>
  <c r="J6716" i="3" a="1"/>
  <c r="J6716" i="3" s="1"/>
  <c r="G6715" i="3"/>
  <c r="H6715" i="3"/>
  <c r="I6715" i="3" a="1"/>
  <c r="I6715" i="3" s="1"/>
  <c r="J6715" i="3" a="1"/>
  <c r="J6715" i="3" s="1"/>
  <c r="G6714" i="3"/>
  <c r="H6714" i="3"/>
  <c r="I6714" i="3" a="1"/>
  <c r="I6714" i="3" s="1"/>
  <c r="J6714" i="3" a="1"/>
  <c r="J6714" i="3" s="1"/>
  <c r="G6713" i="3"/>
  <c r="H6713" i="3"/>
  <c r="I6713" i="3" a="1"/>
  <c r="I6713" i="3" s="1"/>
  <c r="J6713" i="3" a="1"/>
  <c r="J6713" i="3" s="1"/>
  <c r="G6712" i="3"/>
  <c r="H6712" i="3"/>
  <c r="I6712" i="3" a="1"/>
  <c r="I6712" i="3" s="1"/>
  <c r="J6712" i="3" a="1"/>
  <c r="J6712" i="3" s="1"/>
  <c r="G4363" i="1"/>
  <c r="H4363" i="1"/>
  <c r="I4363" i="1" a="1"/>
  <c r="I4363" i="1" s="1"/>
  <c r="J4363" i="1" a="1"/>
  <c r="J4363" i="1" s="1"/>
  <c r="G4362" i="1"/>
  <c r="H4362" i="1"/>
  <c r="I4362" i="1" a="1"/>
  <c r="I4362" i="1" s="1"/>
  <c r="J4362" i="1" a="1"/>
  <c r="J4362" i="1" s="1"/>
  <c r="G4361" i="1"/>
  <c r="H4361" i="1"/>
  <c r="I4361" i="1" a="1"/>
  <c r="I4361" i="1" s="1"/>
  <c r="J4361" i="1" a="1"/>
  <c r="J4361" i="1" s="1"/>
  <c r="G4360" i="1"/>
  <c r="H4360" i="1"/>
  <c r="I4360" i="1" a="1"/>
  <c r="I4360" i="1" s="1"/>
  <c r="J4360" i="1" a="1"/>
  <c r="J4360" i="1" s="1"/>
  <c r="G4359" i="1"/>
  <c r="H4359" i="1"/>
  <c r="I4359" i="1" a="1"/>
  <c r="I4359" i="1" s="1"/>
  <c r="J4359" i="1" a="1"/>
  <c r="J4359" i="1" s="1"/>
  <c r="G4358" i="1"/>
  <c r="H4358" i="1"/>
  <c r="I4358" i="1" a="1"/>
  <c r="I4358" i="1" s="1"/>
  <c r="J4358" i="1" a="1"/>
  <c r="J4358" i="1" s="1"/>
  <c r="G4357" i="1"/>
  <c r="H4357" i="1"/>
  <c r="I4357" i="1" a="1"/>
  <c r="I4357" i="1" s="1"/>
  <c r="J4357" i="1" a="1"/>
  <c r="J4357" i="1" s="1"/>
  <c r="G4356" i="1"/>
  <c r="H4356" i="1"/>
  <c r="I4356" i="1" a="1"/>
  <c r="I4356" i="1" s="1"/>
  <c r="J4356" i="1" a="1"/>
  <c r="J4356" i="1" s="1"/>
  <c r="G4352" i="1"/>
  <c r="G4353" i="1"/>
  <c r="G4354" i="1"/>
  <c r="G4355" i="1"/>
  <c r="H4352" i="1"/>
  <c r="H4353" i="1"/>
  <c r="H4354" i="1"/>
  <c r="H4355" i="1"/>
  <c r="I4352" i="1" a="1"/>
  <c r="I4352" i="1" s="1"/>
  <c r="I4353" i="1" a="1"/>
  <c r="I4353" i="1" s="1"/>
  <c r="I4354" i="1" a="1"/>
  <c r="I4354" i="1" s="1"/>
  <c r="I4355" i="1" a="1"/>
  <c r="I4355" i="1" s="1"/>
  <c r="J4352" i="1" a="1"/>
  <c r="J4352" i="1" s="1"/>
  <c r="J4353" i="1" a="1"/>
  <c r="J4353" i="1" s="1"/>
  <c r="J4354" i="1" a="1"/>
  <c r="J4354" i="1" s="1"/>
  <c r="J4355" i="1" a="1"/>
  <c r="J4355" i="1" s="1"/>
  <c r="G6702" i="3"/>
  <c r="G6704" i="3"/>
  <c r="G6706" i="3"/>
  <c r="G6708" i="3"/>
  <c r="G6710" i="3"/>
  <c r="H6702" i="3"/>
  <c r="H6704" i="3"/>
  <c r="H6706" i="3"/>
  <c r="H6708" i="3"/>
  <c r="H6710" i="3"/>
  <c r="I6702" i="3" a="1"/>
  <c r="I6702" i="3" s="1"/>
  <c r="I6704" i="3" a="1"/>
  <c r="I6704" i="3" s="1"/>
  <c r="I6706" i="3" a="1"/>
  <c r="I6706" i="3" s="1"/>
  <c r="I6708" i="3" a="1"/>
  <c r="I6708" i="3" s="1"/>
  <c r="I6710" i="3" a="1"/>
  <c r="I6710" i="3" s="1"/>
  <c r="J6702" i="3" a="1"/>
  <c r="J6702" i="3" s="1"/>
  <c r="J6704" i="3" a="1"/>
  <c r="J6704" i="3" s="1"/>
  <c r="J6706" i="3" a="1"/>
  <c r="J6706" i="3" s="1"/>
  <c r="J6708" i="3" a="1"/>
  <c r="J6708" i="3" s="1"/>
  <c r="J6710" i="3" a="1"/>
  <c r="J6710" i="3" s="1"/>
  <c r="J6709" i="3" a="1"/>
  <c r="J6709" i="3" s="1"/>
  <c r="J6707" i="3" a="1"/>
  <c r="J6707" i="3" s="1"/>
  <c r="J6705" i="3" a="1"/>
  <c r="J6705" i="3" s="1"/>
  <c r="J6703" i="3" a="1"/>
  <c r="J6703" i="3" s="1"/>
  <c r="I6709" i="3" a="1"/>
  <c r="I6709" i="3" s="1"/>
  <c r="I6707" i="3" a="1"/>
  <c r="I6707" i="3" s="1"/>
  <c r="I6705" i="3" a="1"/>
  <c r="I6705" i="3" s="1"/>
  <c r="I6703" i="3" a="1"/>
  <c r="I6703" i="3" s="1"/>
  <c r="H6709" i="3"/>
  <c r="H6707" i="3"/>
  <c r="H6705" i="3"/>
  <c r="H6703" i="3"/>
  <c r="G6709" i="3"/>
  <c r="G6707" i="3"/>
  <c r="G6705" i="3"/>
  <c r="G6703" i="3"/>
  <c r="G6701" i="3"/>
  <c r="H6701" i="3"/>
  <c r="I6701" i="3" a="1"/>
  <c r="I6701" i="3" s="1"/>
  <c r="J6701" i="3" a="1"/>
  <c r="J6701" i="3" s="1"/>
  <c r="G6700" i="3"/>
  <c r="H6700" i="3"/>
  <c r="I6700" i="3" a="1"/>
  <c r="I6700" i="3" s="1"/>
  <c r="J6700" i="3" a="1"/>
  <c r="J6700" i="3" s="1"/>
  <c r="G6699" i="3"/>
  <c r="H6699" i="3"/>
  <c r="I6699" i="3" a="1"/>
  <c r="I6699" i="3" s="1"/>
  <c r="J6699" i="3" a="1"/>
  <c r="J6699" i="3" s="1"/>
  <c r="G6698" i="3"/>
  <c r="H6698" i="3"/>
  <c r="J6698" i="3" a="1"/>
  <c r="J6698" i="3" s="1"/>
  <c r="G6697" i="3"/>
  <c r="H6697" i="3"/>
  <c r="J6697" i="3" a="1"/>
  <c r="J6697" i="3" s="1"/>
  <c r="G6696" i="3"/>
  <c r="H6696" i="3"/>
  <c r="I6696" i="3" a="1"/>
  <c r="I6696" i="3" s="1"/>
  <c r="J6696" i="3" a="1"/>
  <c r="J6696" i="3" s="1"/>
  <c r="G6695" i="3"/>
  <c r="H6695" i="3"/>
  <c r="I6695" i="3" a="1"/>
  <c r="I6695" i="3" s="1"/>
  <c r="J6695" i="3" a="1"/>
  <c r="J6695" i="3" s="1"/>
  <c r="G6694" i="3"/>
  <c r="H6694" i="3"/>
  <c r="I6694" i="3" a="1"/>
  <c r="I6694" i="3" s="1"/>
  <c r="J6694" i="3" a="1"/>
  <c r="J6694" i="3" s="1"/>
  <c r="G6693" i="3"/>
  <c r="H6693" i="3"/>
  <c r="I6693" i="3" a="1"/>
  <c r="I6693" i="3" s="1"/>
  <c r="J6693" i="3" a="1"/>
  <c r="J6693" i="3" s="1"/>
  <c r="G6692" i="3"/>
  <c r="H6692" i="3"/>
  <c r="I6692" i="3" a="1"/>
  <c r="I6692" i="3" s="1"/>
  <c r="J6692" i="3" a="1"/>
  <c r="J6692" i="3" s="1"/>
  <c r="G6691" i="3"/>
  <c r="H6691" i="3"/>
  <c r="I6691" i="3" a="1"/>
  <c r="I6691" i="3" s="1"/>
  <c r="J6691" i="3" a="1"/>
  <c r="J6691" i="3" s="1"/>
  <c r="G4351" i="1"/>
  <c r="H4351" i="1"/>
  <c r="I4351" i="1" a="1"/>
  <c r="I4351" i="1" s="1"/>
  <c r="J4351" i="1" a="1"/>
  <c r="J4351" i="1" s="1"/>
  <c r="G4350" i="1"/>
  <c r="H4350" i="1"/>
  <c r="I4350" i="1" a="1"/>
  <c r="I4350" i="1" s="1"/>
  <c r="J4350" i="1" a="1"/>
  <c r="J4350" i="1" s="1"/>
  <c r="G4349" i="1"/>
  <c r="H4349" i="1"/>
  <c r="I4349" i="1" a="1"/>
  <c r="I4349" i="1" s="1"/>
  <c r="J4349" i="1" a="1"/>
  <c r="J4349" i="1" s="1"/>
  <c r="G4348" i="1"/>
  <c r="H4348" i="1"/>
  <c r="I4348" i="1" a="1"/>
  <c r="I4348" i="1" s="1"/>
  <c r="J4348" i="1" a="1"/>
  <c r="J4348" i="1" s="1"/>
  <c r="G4347" i="1"/>
  <c r="H4347" i="1"/>
  <c r="I4347" i="1" a="1"/>
  <c r="I4347" i="1" s="1"/>
  <c r="J4347" i="1" a="1"/>
  <c r="J4347" i="1" s="1"/>
  <c r="G6690" i="3"/>
  <c r="H6690" i="3"/>
  <c r="J6690" i="3" a="1"/>
  <c r="J6690" i="3" s="1"/>
  <c r="G6689" i="3"/>
  <c r="H6689" i="3"/>
  <c r="J6689" i="3" a="1"/>
  <c r="J6689" i="3" s="1"/>
  <c r="G6688" i="3"/>
  <c r="H6688" i="3"/>
  <c r="J6688" i="3" a="1"/>
  <c r="J6688" i="3" s="1"/>
  <c r="G6687" i="3"/>
  <c r="H6687" i="3"/>
  <c r="J6687" i="3" a="1"/>
  <c r="J6687" i="3" s="1"/>
  <c r="G6686" i="3"/>
  <c r="H6686" i="3"/>
  <c r="J6686" i="3" a="1"/>
  <c r="J6686" i="3" s="1"/>
  <c r="G6685" i="3"/>
  <c r="H6685" i="3"/>
  <c r="J6685" i="3" a="1"/>
  <c r="J6685" i="3" s="1"/>
  <c r="G6684" i="3"/>
  <c r="H6684" i="3"/>
  <c r="J6684" i="3" a="1"/>
  <c r="J6684" i="3" s="1"/>
  <c r="G6683" i="3"/>
  <c r="H6683" i="3"/>
  <c r="J6683" i="3" a="1"/>
  <c r="J6683" i="3" s="1"/>
  <c r="G6682" i="3"/>
  <c r="H6682" i="3"/>
  <c r="J6682" i="3" a="1"/>
  <c r="J6682" i="3" s="1"/>
  <c r="G6681" i="3"/>
  <c r="H6681" i="3"/>
  <c r="J6681" i="3" a="1"/>
  <c r="J6681" i="3" s="1"/>
  <c r="G4346" i="1"/>
  <c r="H4346" i="1"/>
  <c r="I4346" i="1" a="1"/>
  <c r="I4346" i="1" s="1"/>
  <c r="J4346" i="1" a="1"/>
  <c r="J4346" i="1" s="1"/>
  <c r="G4345" i="1"/>
  <c r="H4345" i="1"/>
  <c r="I4345" i="1" a="1"/>
  <c r="I4345" i="1" s="1"/>
  <c r="J4345" i="1" a="1"/>
  <c r="J4345" i="1" s="1"/>
  <c r="G4344" i="1"/>
  <c r="H4344" i="1"/>
  <c r="I4344" i="1" a="1"/>
  <c r="I4344" i="1" s="1"/>
  <c r="J4344" i="1" a="1"/>
  <c r="J4344" i="1" s="1"/>
  <c r="G4343" i="1"/>
  <c r="H4343" i="1"/>
  <c r="I4343" i="1" a="1"/>
  <c r="I4343" i="1" s="1"/>
  <c r="J4343" i="1" a="1"/>
  <c r="J4343" i="1" s="1"/>
  <c r="G4342" i="1"/>
  <c r="H4342" i="1"/>
  <c r="I4342" i="1" a="1"/>
  <c r="I4342" i="1" s="1"/>
  <c r="J4342" i="1" a="1"/>
  <c r="J4342" i="1" s="1"/>
  <c r="C647" i="2"/>
  <c r="C646" i="2"/>
  <c r="C645" i="2"/>
  <c r="C644" i="2"/>
  <c r="C643" i="2"/>
  <c r="G4341" i="1"/>
  <c r="H4341" i="1"/>
  <c r="I4341" i="1" a="1"/>
  <c r="I4341" i="1" s="1"/>
  <c r="J4341" i="1" a="1"/>
  <c r="J4341" i="1" s="1"/>
  <c r="G4340" i="1"/>
  <c r="H4340" i="1"/>
  <c r="I4340" i="1" a="1"/>
  <c r="I4340" i="1" s="1"/>
  <c r="J4340" i="1" a="1"/>
  <c r="J4340" i="1" s="1"/>
  <c r="G4339" i="1"/>
  <c r="H4339" i="1"/>
  <c r="I4339" i="1" a="1"/>
  <c r="I4339" i="1" s="1"/>
  <c r="J4339" i="1" a="1"/>
  <c r="J4339" i="1" s="1"/>
  <c r="G4338" i="1"/>
  <c r="H4338" i="1"/>
  <c r="I4338" i="1" a="1"/>
  <c r="I4338" i="1" s="1"/>
  <c r="J4338" i="1" a="1"/>
  <c r="J4338" i="1" s="1"/>
  <c r="G4337" i="1"/>
  <c r="H4337" i="1"/>
  <c r="I4337" i="1" a="1"/>
  <c r="I4337" i="1" s="1"/>
  <c r="J4337" i="1" a="1"/>
  <c r="J4337" i="1" s="1"/>
  <c r="G4336" i="1"/>
  <c r="H4336" i="1"/>
  <c r="I4336" i="1" a="1"/>
  <c r="I4336" i="1" s="1"/>
  <c r="J4336" i="1" a="1"/>
  <c r="J4336" i="1" s="1"/>
  <c r="G4332" i="1"/>
  <c r="G4333" i="1"/>
  <c r="G4334" i="1"/>
  <c r="G4335" i="1"/>
  <c r="H4332" i="1"/>
  <c r="H4333" i="1"/>
  <c r="H4334" i="1"/>
  <c r="H4335" i="1"/>
  <c r="I4332" i="1" a="1"/>
  <c r="I4332" i="1" s="1"/>
  <c r="I4333" i="1" a="1"/>
  <c r="I4333" i="1" s="1"/>
  <c r="I4334" i="1" a="1"/>
  <c r="I4334" i="1" s="1"/>
  <c r="I4335" i="1" a="1"/>
  <c r="I4335" i="1"/>
  <c r="J4332" i="1" a="1"/>
  <c r="J4332" i="1" s="1"/>
  <c r="J4333" i="1" a="1"/>
  <c r="J4333" i="1" s="1"/>
  <c r="J4334" i="1" a="1"/>
  <c r="J4334" i="1" s="1"/>
  <c r="J4335" i="1" a="1"/>
  <c r="J4335" i="1" s="1"/>
  <c r="G6672" i="3"/>
  <c r="G6674" i="3"/>
  <c r="G6676" i="3"/>
  <c r="G6678" i="3"/>
  <c r="G6680" i="3"/>
  <c r="H6672" i="3"/>
  <c r="H6674" i="3"/>
  <c r="H6676" i="3"/>
  <c r="H6678" i="3"/>
  <c r="H6680" i="3"/>
  <c r="I6672" i="3" a="1"/>
  <c r="I6672" i="3" s="1"/>
  <c r="I6674" i="3" a="1"/>
  <c r="I6674" i="3" s="1"/>
  <c r="I6676" i="3" a="1"/>
  <c r="I6676" i="3" s="1"/>
  <c r="I6680" i="3" a="1"/>
  <c r="I6680" i="3" s="1"/>
  <c r="J6672" i="3" a="1"/>
  <c r="J6672" i="3" s="1"/>
  <c r="J6674" i="3" a="1"/>
  <c r="J6674" i="3" s="1"/>
  <c r="J6676" i="3" a="1"/>
  <c r="J6676" i="3" s="1"/>
  <c r="J6678" i="3" a="1"/>
  <c r="J6678" i="3"/>
  <c r="J6680" i="3" a="1"/>
  <c r="J6680" i="3" s="1"/>
  <c r="J6679" i="3" a="1"/>
  <c r="J6679" i="3" s="1"/>
  <c r="J6677" i="3" a="1"/>
  <c r="J6677" i="3" s="1"/>
  <c r="J6675" i="3" a="1"/>
  <c r="J6675" i="3" s="1"/>
  <c r="J6673" i="3" a="1"/>
  <c r="J6673" i="3" s="1"/>
  <c r="J6671" i="3" a="1"/>
  <c r="J6671" i="3" s="1"/>
  <c r="I6679" i="3" a="1"/>
  <c r="I6679" i="3" s="1"/>
  <c r="I6675" i="3" a="1"/>
  <c r="I6675" i="3" s="1"/>
  <c r="I6673" i="3" a="1"/>
  <c r="I6673" i="3" s="1"/>
  <c r="I6671" i="3" a="1"/>
  <c r="I6671" i="3" s="1"/>
  <c r="H6679" i="3"/>
  <c r="H6677" i="3"/>
  <c r="H6675" i="3"/>
  <c r="H6673" i="3"/>
  <c r="H6671" i="3"/>
  <c r="G6679" i="3"/>
  <c r="G6677" i="3"/>
  <c r="G6675" i="3"/>
  <c r="G6673" i="3"/>
  <c r="G6671" i="3"/>
  <c r="G6662" i="3"/>
  <c r="G6664" i="3"/>
  <c r="G6666" i="3"/>
  <c r="G6668" i="3"/>
  <c r="G6670" i="3"/>
  <c r="H6662" i="3"/>
  <c r="H6664" i="3"/>
  <c r="H6666" i="3"/>
  <c r="H6668" i="3"/>
  <c r="H6670" i="3"/>
  <c r="I6662" i="3" a="1"/>
  <c r="I6662" i="3" s="1"/>
  <c r="I6664" i="3" a="1"/>
  <c r="I6664" i="3" s="1"/>
  <c r="I6666" i="3" a="1"/>
  <c r="I6666" i="3" s="1"/>
  <c r="I6668" i="3" a="1"/>
  <c r="I6668" i="3" s="1"/>
  <c r="I6670" i="3" a="1"/>
  <c r="I6670" i="3" s="1"/>
  <c r="J6662" i="3" a="1"/>
  <c r="J6662" i="3" s="1"/>
  <c r="J6664" i="3" a="1"/>
  <c r="J6664" i="3" s="1"/>
  <c r="J6666" i="3" a="1"/>
  <c r="J6666" i="3" s="1"/>
  <c r="J6668" i="3" a="1"/>
  <c r="J6668" i="3" s="1"/>
  <c r="J6670" i="3" a="1"/>
  <c r="J6670" i="3" s="1"/>
  <c r="J6669" i="3" a="1"/>
  <c r="J6669" i="3" s="1"/>
  <c r="J6667" i="3" a="1"/>
  <c r="J6667" i="3" s="1"/>
  <c r="J6665" i="3" a="1"/>
  <c r="J6665" i="3" s="1"/>
  <c r="J6663" i="3" a="1"/>
  <c r="J6663" i="3" s="1"/>
  <c r="J6661" i="3" a="1"/>
  <c r="J6661" i="3" s="1"/>
  <c r="I6669" i="3" a="1"/>
  <c r="I6669" i="3" s="1"/>
  <c r="I6667" i="3" a="1"/>
  <c r="I6667" i="3" s="1"/>
  <c r="I6665" i="3" a="1"/>
  <c r="I6665" i="3" s="1"/>
  <c r="I6663" i="3" a="1"/>
  <c r="I6663" i="3" s="1"/>
  <c r="I6661" i="3" a="1"/>
  <c r="I6661" i="3" s="1"/>
  <c r="H6669" i="3"/>
  <c r="H6667" i="3"/>
  <c r="H6665" i="3"/>
  <c r="H6663" i="3"/>
  <c r="H6661" i="3"/>
  <c r="G6669" i="3"/>
  <c r="G6667" i="3"/>
  <c r="G6665" i="3"/>
  <c r="G6663" i="3"/>
  <c r="G6661" i="3"/>
  <c r="G6660" i="3"/>
  <c r="H6660" i="3"/>
  <c r="I6660" i="3" a="1"/>
  <c r="I6660" i="3" s="1"/>
  <c r="J6660" i="3" a="1"/>
  <c r="J6660" i="3" s="1"/>
  <c r="G6659" i="3"/>
  <c r="H6659" i="3"/>
  <c r="I6659" i="3" a="1"/>
  <c r="I6659" i="3" s="1"/>
  <c r="J6659" i="3" a="1"/>
  <c r="J6659" i="3" s="1"/>
  <c r="G6658" i="3"/>
  <c r="H6658" i="3"/>
  <c r="I6658" i="3" a="1"/>
  <c r="I6658" i="3" s="1"/>
  <c r="J6658" i="3" a="1"/>
  <c r="J6658" i="3" s="1"/>
  <c r="G6657" i="3"/>
  <c r="H6657" i="3"/>
  <c r="I6657" i="3" a="1"/>
  <c r="I6657" i="3" s="1"/>
  <c r="J6657" i="3" a="1"/>
  <c r="J6657" i="3" s="1"/>
  <c r="G4331" i="1"/>
  <c r="H4331" i="1"/>
  <c r="I4331" i="1" a="1"/>
  <c r="I4331" i="1" s="1"/>
  <c r="J4331" i="1" a="1"/>
  <c r="J4331" i="1" s="1"/>
  <c r="G4330" i="1"/>
  <c r="H4330" i="1"/>
  <c r="I4330" i="1" a="1"/>
  <c r="I4330" i="1" s="1"/>
  <c r="J4330" i="1" a="1"/>
  <c r="J4330" i="1" s="1"/>
  <c r="G4329" i="1"/>
  <c r="H4329" i="1"/>
  <c r="I4329" i="1" a="1"/>
  <c r="I4329" i="1" s="1"/>
  <c r="J4329" i="1" a="1"/>
  <c r="J4329" i="1" s="1"/>
  <c r="G4328" i="1"/>
  <c r="H4328" i="1"/>
  <c r="I4328" i="1" a="1"/>
  <c r="I4328" i="1" s="1"/>
  <c r="J4328" i="1" a="1"/>
  <c r="J4328" i="1" s="1"/>
  <c r="G6656" i="3"/>
  <c r="H6656" i="3"/>
  <c r="I6656" i="3" a="1"/>
  <c r="I6656" i="3" s="1"/>
  <c r="J6656" i="3" a="1"/>
  <c r="J6656" i="3" s="1"/>
  <c r="G6655" i="3"/>
  <c r="H6655" i="3"/>
  <c r="I6655" i="3" a="1"/>
  <c r="I6655" i="3" s="1"/>
  <c r="J6655" i="3" a="1"/>
  <c r="J6655" i="3" s="1"/>
  <c r="G6654" i="3"/>
  <c r="H6654" i="3"/>
  <c r="I6654" i="3" a="1"/>
  <c r="I6654" i="3" s="1"/>
  <c r="J6654" i="3" a="1"/>
  <c r="J6654" i="3" s="1"/>
  <c r="G6653" i="3"/>
  <c r="H6653" i="3"/>
  <c r="I6653" i="3" a="1"/>
  <c r="I6653" i="3" s="1"/>
  <c r="J6653" i="3" a="1"/>
  <c r="J6653" i="3" s="1"/>
  <c r="G6652" i="3"/>
  <c r="H6652" i="3"/>
  <c r="I6652" i="3" a="1"/>
  <c r="I6652" i="3" s="1"/>
  <c r="J6652" i="3" a="1"/>
  <c r="J6652" i="3" s="1"/>
  <c r="G6651" i="3"/>
  <c r="H6651" i="3"/>
  <c r="I6651" i="3" a="1"/>
  <c r="I6651" i="3" s="1"/>
  <c r="J6651" i="3" a="1"/>
  <c r="J6651" i="3" s="1"/>
  <c r="G4271" i="1"/>
  <c r="G4272" i="1"/>
  <c r="H4271" i="1"/>
  <c r="H4272" i="1"/>
  <c r="I4271" i="1" a="1"/>
  <c r="I4271" i="1" s="1"/>
  <c r="I4272" i="1" a="1"/>
  <c r="I4272" i="1" s="1"/>
  <c r="J4271" i="1" a="1"/>
  <c r="J4271" i="1" s="1"/>
  <c r="J4272" i="1" a="1"/>
  <c r="J4272" i="1" s="1"/>
  <c r="G4265" i="1"/>
  <c r="H4265" i="1"/>
  <c r="I4265" i="1" a="1"/>
  <c r="I4265" i="1" s="1"/>
  <c r="J4265" i="1" a="1"/>
  <c r="J4265" i="1" s="1"/>
  <c r="G4324" i="1"/>
  <c r="G4325" i="1"/>
  <c r="G4326" i="1"/>
  <c r="G4327" i="1"/>
  <c r="H4324" i="1"/>
  <c r="H4325" i="1"/>
  <c r="H4326" i="1"/>
  <c r="H4327" i="1"/>
  <c r="I4324" i="1" a="1"/>
  <c r="I4324" i="1" s="1"/>
  <c r="I4325" i="1" a="1"/>
  <c r="I4325" i="1" s="1"/>
  <c r="I4326" i="1" a="1"/>
  <c r="I4326" i="1" s="1"/>
  <c r="I4327" i="1" a="1"/>
  <c r="I4327" i="1" s="1"/>
  <c r="J4324" i="1" a="1"/>
  <c r="J4324" i="1"/>
  <c r="J4325" i="1" a="1"/>
  <c r="J4325" i="1" s="1"/>
  <c r="J4326" i="1" a="1"/>
  <c r="J4326" i="1" s="1"/>
  <c r="J4327" i="1" a="1"/>
  <c r="J4327" i="1" s="1"/>
  <c r="G6642" i="3"/>
  <c r="G6644" i="3"/>
  <c r="G6646" i="3"/>
  <c r="G6648" i="3"/>
  <c r="G6650" i="3"/>
  <c r="H6642" i="3"/>
  <c r="H6644" i="3"/>
  <c r="H6646" i="3"/>
  <c r="H6648" i="3"/>
  <c r="H6650" i="3"/>
  <c r="I6642" i="3" a="1"/>
  <c r="I6642" i="3" s="1"/>
  <c r="I6644" i="3" a="1"/>
  <c r="I6644" i="3" s="1"/>
  <c r="I6646" i="3" a="1"/>
  <c r="I6646" i="3" s="1"/>
  <c r="I6648" i="3" a="1"/>
  <c r="I6648" i="3" s="1"/>
  <c r="I6650" i="3" a="1"/>
  <c r="I6650" i="3" s="1"/>
  <c r="J6642" i="3" a="1"/>
  <c r="J6642" i="3" s="1"/>
  <c r="J6644" i="3" a="1"/>
  <c r="J6644" i="3" s="1"/>
  <c r="J6646" i="3" a="1"/>
  <c r="J6646" i="3" s="1"/>
  <c r="J6648" i="3" a="1"/>
  <c r="J6648" i="3" s="1"/>
  <c r="J6650" i="3" a="1"/>
  <c r="J6650" i="3" s="1"/>
  <c r="J6649" i="3" a="1"/>
  <c r="J6649" i="3" s="1"/>
  <c r="J6647" i="3" a="1"/>
  <c r="J6647" i="3" s="1"/>
  <c r="J6645" i="3" a="1"/>
  <c r="J6645" i="3" s="1"/>
  <c r="J6643" i="3" a="1"/>
  <c r="J6643" i="3" s="1"/>
  <c r="I6649" i="3" a="1"/>
  <c r="I6649" i="3" s="1"/>
  <c r="I6647" i="3" a="1"/>
  <c r="I6647" i="3" s="1"/>
  <c r="I6645" i="3" a="1"/>
  <c r="I6645" i="3" s="1"/>
  <c r="I6643" i="3" a="1"/>
  <c r="I6643" i="3" s="1"/>
  <c r="H6649" i="3"/>
  <c r="H6647" i="3"/>
  <c r="H6645" i="3"/>
  <c r="H6643" i="3"/>
  <c r="G6649" i="3"/>
  <c r="G6647" i="3"/>
  <c r="G6645" i="3"/>
  <c r="G6643" i="3"/>
  <c r="G6641" i="3"/>
  <c r="H6641" i="3"/>
  <c r="I6641" i="3" a="1"/>
  <c r="I6641" i="3" s="1"/>
  <c r="J6641" i="3" a="1"/>
  <c r="J6641" i="3" s="1"/>
  <c r="G6640" i="3"/>
  <c r="H6640" i="3"/>
  <c r="I6640" i="3" a="1"/>
  <c r="I6640" i="3" s="1"/>
  <c r="J6640" i="3" a="1"/>
  <c r="J6640" i="3" s="1"/>
  <c r="G6639" i="3"/>
  <c r="H6639" i="3"/>
  <c r="I6639" i="3" a="1"/>
  <c r="I6639" i="3" s="1"/>
  <c r="J6639" i="3" a="1"/>
  <c r="J6639" i="3" s="1"/>
  <c r="G6638" i="3"/>
  <c r="H6638" i="3"/>
  <c r="J6638" i="3" a="1"/>
  <c r="J6638" i="3" s="1"/>
  <c r="G6637" i="3"/>
  <c r="H6637" i="3"/>
  <c r="J6637" i="3" a="1"/>
  <c r="J6637" i="3" s="1"/>
  <c r="G6636" i="3"/>
  <c r="H6636" i="3"/>
  <c r="I6636" i="3" a="1"/>
  <c r="I6636" i="3" s="1"/>
  <c r="J6636" i="3" a="1"/>
  <c r="J6636" i="3" s="1"/>
  <c r="G6635" i="3"/>
  <c r="H6635" i="3"/>
  <c r="I6635" i="3" a="1"/>
  <c r="I6635" i="3" s="1"/>
  <c r="J6635" i="3" a="1"/>
  <c r="J6635" i="3" s="1"/>
  <c r="G6634" i="3"/>
  <c r="H6634" i="3"/>
  <c r="I6634" i="3" a="1"/>
  <c r="I6634" i="3" s="1"/>
  <c r="J6634" i="3" a="1"/>
  <c r="J6634" i="3" s="1"/>
  <c r="G6633" i="3"/>
  <c r="H6633" i="3"/>
  <c r="I6633" i="3" a="1"/>
  <c r="I6633" i="3" s="1"/>
  <c r="J6633" i="3" a="1"/>
  <c r="J6633" i="3" s="1"/>
  <c r="G6632" i="3"/>
  <c r="H6632" i="3"/>
  <c r="I6632" i="3" a="1"/>
  <c r="I6632" i="3" s="1"/>
  <c r="J6632" i="3" a="1"/>
  <c r="J6632" i="3" s="1"/>
  <c r="G6631" i="3"/>
  <c r="H6631" i="3"/>
  <c r="I6631" i="3" a="1"/>
  <c r="I6631" i="3" s="1"/>
  <c r="J6631" i="3" a="1"/>
  <c r="J6631" i="3" s="1"/>
  <c r="G4323" i="1"/>
  <c r="H4323" i="1"/>
  <c r="I4323" i="1" a="1"/>
  <c r="I4323" i="1" s="1"/>
  <c r="J4323" i="1" a="1"/>
  <c r="J4323" i="1" s="1"/>
  <c r="G4322" i="1"/>
  <c r="H4322" i="1"/>
  <c r="I4322" i="1" a="1"/>
  <c r="I4322" i="1" s="1"/>
  <c r="J4322" i="1" a="1"/>
  <c r="J4322" i="1" s="1"/>
  <c r="G4321" i="1"/>
  <c r="H4321" i="1"/>
  <c r="I4321" i="1" a="1"/>
  <c r="I4321" i="1" s="1"/>
  <c r="J4321" i="1" a="1"/>
  <c r="J4321" i="1" s="1"/>
  <c r="G4320" i="1"/>
  <c r="H4320" i="1"/>
  <c r="I4320" i="1" a="1"/>
  <c r="I4320" i="1" s="1"/>
  <c r="J4320" i="1" a="1"/>
  <c r="J4320" i="1" s="1"/>
  <c r="G4319" i="1"/>
  <c r="H4319" i="1"/>
  <c r="I4319" i="1" a="1"/>
  <c r="I4319" i="1" s="1"/>
  <c r="J4319" i="1" a="1"/>
  <c r="J4319" i="1" s="1"/>
  <c r="G6621" i="3"/>
  <c r="G6622" i="3"/>
  <c r="G6623" i="3"/>
  <c r="G6624" i="3"/>
  <c r="G6625" i="3"/>
  <c r="G6626" i="3"/>
  <c r="G6627" i="3"/>
  <c r="G6628" i="3"/>
  <c r="G6629" i="3"/>
  <c r="G6630" i="3"/>
  <c r="H6621" i="3"/>
  <c r="H6622" i="3"/>
  <c r="H6623" i="3"/>
  <c r="H6624" i="3"/>
  <c r="H6625" i="3"/>
  <c r="H6626" i="3"/>
  <c r="H6627" i="3"/>
  <c r="H6628" i="3"/>
  <c r="H6629" i="3"/>
  <c r="H6630" i="3"/>
  <c r="I6621" i="3" a="1"/>
  <c r="I6621" i="3" s="1"/>
  <c r="I6622" i="3" a="1"/>
  <c r="I6622" i="3" s="1"/>
  <c r="I6623" i="3" a="1"/>
  <c r="I6623" i="3" s="1"/>
  <c r="I6624" i="3" a="1"/>
  <c r="I6624" i="3" s="1"/>
  <c r="I6625" i="3" a="1"/>
  <c r="I6625" i="3" s="1"/>
  <c r="I6626" i="3" a="1"/>
  <c r="I6626" i="3" s="1"/>
  <c r="I6627" i="3" a="1"/>
  <c r="I6627" i="3" s="1"/>
  <c r="I6628" i="3" a="1"/>
  <c r="I6628" i="3" s="1"/>
  <c r="I6629" i="3" a="1"/>
  <c r="I6629" i="3" s="1"/>
  <c r="I6630" i="3" a="1"/>
  <c r="I6630" i="3" s="1"/>
  <c r="J6621" i="3" a="1"/>
  <c r="J6621" i="3" s="1"/>
  <c r="J6622" i="3" a="1"/>
  <c r="J6622" i="3" s="1"/>
  <c r="J6623" i="3" a="1"/>
  <c r="J6623" i="3" s="1"/>
  <c r="J6624" i="3" a="1"/>
  <c r="J6624" i="3" s="1"/>
  <c r="J6625" i="3" a="1"/>
  <c r="J6625" i="3" s="1"/>
  <c r="J6626" i="3" a="1"/>
  <c r="J6626" i="3" s="1"/>
  <c r="J6627" i="3" a="1"/>
  <c r="J6627" i="3" s="1"/>
  <c r="J6628" i="3" a="1"/>
  <c r="J6628" i="3" s="1"/>
  <c r="J6629" i="3" a="1"/>
  <c r="J6629" i="3" s="1"/>
  <c r="J6630" i="3" a="1"/>
  <c r="J6630" i="3" s="1"/>
  <c r="G4318" i="1"/>
  <c r="H4318" i="1"/>
  <c r="I4318" i="1" a="1"/>
  <c r="I4318" i="1" s="1"/>
  <c r="J4318" i="1" a="1"/>
  <c r="J4318" i="1" s="1"/>
  <c r="G4315" i="1"/>
  <c r="G4317" i="1"/>
  <c r="H4315" i="1"/>
  <c r="H4317" i="1"/>
  <c r="I4315" i="1" a="1"/>
  <c r="I4315" i="1" s="1"/>
  <c r="I4317" i="1" a="1"/>
  <c r="I4317" i="1" s="1"/>
  <c r="J4315" i="1" a="1"/>
  <c r="J4315" i="1" s="1"/>
  <c r="J4317" i="1" a="1"/>
  <c r="J4317" i="1" s="1"/>
  <c r="J4316" i="1" a="1"/>
  <c r="J4316" i="1" s="1"/>
  <c r="J4314" i="1" a="1"/>
  <c r="J4314" i="1" s="1"/>
  <c r="I4316" i="1" a="1"/>
  <c r="I4316" i="1" s="1"/>
  <c r="I4314" i="1" a="1"/>
  <c r="I4314" i="1" s="1"/>
  <c r="H4316" i="1"/>
  <c r="H4314" i="1"/>
  <c r="G4316" i="1"/>
  <c r="G4314" i="1"/>
  <c r="G4313" i="1"/>
  <c r="H4313" i="1"/>
  <c r="I4313" i="1" a="1"/>
  <c r="I4313" i="1" s="1"/>
  <c r="J4313" i="1" a="1"/>
  <c r="J4313" i="1" s="1"/>
  <c r="G4312" i="1"/>
  <c r="H4312" i="1"/>
  <c r="I4312" i="1" a="1"/>
  <c r="I4312" i="1" s="1"/>
  <c r="J4312" i="1" a="1"/>
  <c r="J4312" i="1" s="1"/>
  <c r="G4308" i="1"/>
  <c r="G4309" i="1"/>
  <c r="G4310" i="1"/>
  <c r="G4311" i="1"/>
  <c r="H4308" i="1"/>
  <c r="H4309" i="1"/>
  <c r="H4310" i="1"/>
  <c r="H4311" i="1"/>
  <c r="I4308" i="1" a="1"/>
  <c r="I4308" i="1" s="1"/>
  <c r="I4309" i="1" a="1"/>
  <c r="I4309" i="1" s="1"/>
  <c r="I4310" i="1" a="1"/>
  <c r="I4310" i="1" s="1"/>
  <c r="I4311" i="1" a="1"/>
  <c r="I4311" i="1" s="1"/>
  <c r="J4308" i="1" a="1"/>
  <c r="J4308" i="1" s="1"/>
  <c r="J4309" i="1" a="1"/>
  <c r="J4309" i="1"/>
  <c r="J4310" i="1" a="1"/>
  <c r="J4310" i="1" s="1"/>
  <c r="J4311" i="1" a="1"/>
  <c r="J4311" i="1" s="1"/>
  <c r="G6612" i="3"/>
  <c r="G6614" i="3"/>
  <c r="G6616" i="3"/>
  <c r="G6618" i="3"/>
  <c r="G6620" i="3"/>
  <c r="H6612" i="3"/>
  <c r="H6614" i="3"/>
  <c r="H6616" i="3"/>
  <c r="H6618" i="3"/>
  <c r="H6620" i="3"/>
  <c r="I6612" i="3" a="1"/>
  <c r="I6612" i="3" s="1"/>
  <c r="I6614" i="3" a="1"/>
  <c r="I6614" i="3" s="1"/>
  <c r="I6616" i="3" a="1"/>
  <c r="I6616" i="3" s="1"/>
  <c r="I6620" i="3" a="1"/>
  <c r="I6620" i="3" s="1"/>
  <c r="J6612" i="3" a="1"/>
  <c r="J6612" i="3" s="1"/>
  <c r="J6614" i="3" a="1"/>
  <c r="J6614" i="3" s="1"/>
  <c r="J6616" i="3" a="1"/>
  <c r="J6616" i="3" s="1"/>
  <c r="J6618" i="3" a="1"/>
  <c r="J6618" i="3" s="1"/>
  <c r="J6620" i="3" a="1"/>
  <c r="J6620" i="3" s="1"/>
  <c r="J6619" i="3" a="1"/>
  <c r="J6619" i="3" s="1"/>
  <c r="J6617" i="3" a="1"/>
  <c r="J6617" i="3" s="1"/>
  <c r="J6615" i="3" a="1"/>
  <c r="J6615" i="3" s="1"/>
  <c r="J6613" i="3" a="1"/>
  <c r="J6613" i="3" s="1"/>
  <c r="J6611" i="3" a="1"/>
  <c r="J6611" i="3" s="1"/>
  <c r="I6619" i="3" a="1"/>
  <c r="I6619" i="3" s="1"/>
  <c r="I6615" i="3" a="1"/>
  <c r="I6615" i="3" s="1"/>
  <c r="I6613" i="3" a="1"/>
  <c r="I6613" i="3" s="1"/>
  <c r="I6611" i="3" a="1"/>
  <c r="I6611" i="3" s="1"/>
  <c r="H6619" i="3"/>
  <c r="H6617" i="3"/>
  <c r="H6615" i="3"/>
  <c r="H6613" i="3"/>
  <c r="H6611" i="3"/>
  <c r="G6619" i="3"/>
  <c r="G6617" i="3"/>
  <c r="G6615" i="3"/>
  <c r="G6613" i="3"/>
  <c r="G6611" i="3"/>
  <c r="G4307" i="1"/>
  <c r="H4307" i="1"/>
  <c r="I4307" i="1" a="1"/>
  <c r="I4307" i="1" s="1"/>
  <c r="J4307" i="1" a="1"/>
  <c r="J4307" i="1" s="1"/>
  <c r="G6601" i="3"/>
  <c r="G6602" i="3"/>
  <c r="G6603" i="3"/>
  <c r="G6604" i="3"/>
  <c r="G6605" i="3"/>
  <c r="G6606" i="3"/>
  <c r="G6607" i="3"/>
  <c r="G6608" i="3"/>
  <c r="G6609" i="3"/>
  <c r="G6610" i="3"/>
  <c r="H6601" i="3"/>
  <c r="H6602" i="3"/>
  <c r="H6603" i="3"/>
  <c r="H6604" i="3"/>
  <c r="H6605" i="3"/>
  <c r="H6606" i="3"/>
  <c r="H6607" i="3"/>
  <c r="H6608" i="3"/>
  <c r="H6609" i="3"/>
  <c r="H6610" i="3"/>
  <c r="I6601" i="3" a="1"/>
  <c r="I6601" i="3" s="1"/>
  <c r="I6602" i="3" a="1"/>
  <c r="I6602" i="3" s="1"/>
  <c r="I6603" i="3" a="1"/>
  <c r="I6603" i="3" s="1"/>
  <c r="I6604" i="3" a="1"/>
  <c r="I6604" i="3" s="1"/>
  <c r="I6605" i="3" a="1"/>
  <c r="I6605" i="3" s="1"/>
  <c r="I6606" i="3" a="1"/>
  <c r="I6606" i="3" s="1"/>
  <c r="I6607" i="3" a="1"/>
  <c r="I6607" i="3" s="1"/>
  <c r="I6608" i="3" a="1"/>
  <c r="I6608" i="3" s="1"/>
  <c r="I6609" i="3" a="1"/>
  <c r="I6609" i="3" s="1"/>
  <c r="I6610" i="3" a="1"/>
  <c r="I6610" i="3" s="1"/>
  <c r="J6601" i="3" a="1"/>
  <c r="J6601" i="3" s="1"/>
  <c r="J6602" i="3" a="1"/>
  <c r="J6602" i="3" s="1"/>
  <c r="J6603" i="3" a="1"/>
  <c r="J6603" i="3" s="1"/>
  <c r="J6604" i="3" a="1"/>
  <c r="J6604" i="3" s="1"/>
  <c r="J6605" i="3" a="1"/>
  <c r="J6605" i="3" s="1"/>
  <c r="J6606" i="3" a="1"/>
  <c r="J6606" i="3" s="1"/>
  <c r="J6607" i="3" a="1"/>
  <c r="J6607" i="3" s="1"/>
  <c r="J6608" i="3" a="1"/>
  <c r="J6608" i="3" s="1"/>
  <c r="J6609" i="3" a="1"/>
  <c r="J6609" i="3" s="1"/>
  <c r="J6610" i="3" a="1"/>
  <c r="J6610" i="3" s="1"/>
  <c r="G4304" i="1"/>
  <c r="G4306" i="1"/>
  <c r="H4304" i="1"/>
  <c r="H4306" i="1"/>
  <c r="I4304" i="1" a="1"/>
  <c r="I4304" i="1" s="1"/>
  <c r="I4306" i="1" a="1"/>
  <c r="I4306" i="1" s="1"/>
  <c r="J4304" i="1" a="1"/>
  <c r="J4304" i="1" s="1"/>
  <c r="J4306" i="1" a="1"/>
  <c r="J4306" i="1" s="1"/>
  <c r="J4305" i="1" a="1"/>
  <c r="J4305" i="1" s="1"/>
  <c r="J4303" i="1" a="1"/>
  <c r="J4303" i="1" s="1"/>
  <c r="I4305" i="1" a="1"/>
  <c r="I4305" i="1" s="1"/>
  <c r="I4303" i="1" a="1"/>
  <c r="I4303" i="1" s="1"/>
  <c r="H4305" i="1"/>
  <c r="H4303" i="1"/>
  <c r="G4305" i="1"/>
  <c r="G4303" i="1"/>
  <c r="G6600" i="3"/>
  <c r="H6600" i="3"/>
  <c r="I6600" i="3" a="1"/>
  <c r="I6600" i="3" s="1"/>
  <c r="J6600" i="3" a="1"/>
  <c r="J6600" i="3" s="1"/>
  <c r="G6599" i="3"/>
  <c r="H6599" i="3"/>
  <c r="I6599" i="3" a="1"/>
  <c r="I6599" i="3" s="1"/>
  <c r="J6599" i="3" a="1"/>
  <c r="J6599" i="3" s="1"/>
  <c r="G6598" i="3"/>
  <c r="H6598" i="3"/>
  <c r="J6598" i="3" a="1"/>
  <c r="J6598" i="3" s="1"/>
  <c r="G6597" i="3"/>
  <c r="H6597" i="3"/>
  <c r="J6597" i="3" a="1"/>
  <c r="J6597" i="3" s="1"/>
  <c r="G6596" i="3"/>
  <c r="H6596" i="3"/>
  <c r="I6596" i="3" a="1"/>
  <c r="I6596" i="3" s="1"/>
  <c r="J6596" i="3" a="1"/>
  <c r="J6596" i="3" s="1"/>
  <c r="G6595" i="3"/>
  <c r="H6595" i="3"/>
  <c r="I6595" i="3" a="1"/>
  <c r="I6595" i="3" s="1"/>
  <c r="J6595" i="3" a="1"/>
  <c r="J6595" i="3" s="1"/>
  <c r="G6594" i="3"/>
  <c r="H6594" i="3"/>
  <c r="I6594" i="3" a="1"/>
  <c r="I6594" i="3" s="1"/>
  <c r="J6594" i="3" a="1"/>
  <c r="J6594" i="3" s="1"/>
  <c r="G6593" i="3"/>
  <c r="H6593" i="3"/>
  <c r="I6593" i="3" a="1"/>
  <c r="I6593" i="3" s="1"/>
  <c r="J6593" i="3" a="1"/>
  <c r="J6593" i="3" s="1"/>
  <c r="G6592" i="3"/>
  <c r="H6592" i="3"/>
  <c r="I6592" i="3" a="1"/>
  <c r="I6592" i="3" s="1"/>
  <c r="J6592" i="3" a="1"/>
  <c r="J6592" i="3" s="1"/>
  <c r="G6591" i="3"/>
  <c r="H6591" i="3"/>
  <c r="I6591" i="3" a="1"/>
  <c r="I6591" i="3" s="1"/>
  <c r="J6591" i="3" a="1"/>
  <c r="J6591" i="3" s="1"/>
  <c r="G4302" i="1"/>
  <c r="H4302" i="1"/>
  <c r="I4302" i="1" a="1"/>
  <c r="I4302" i="1" s="1"/>
  <c r="J4302" i="1" a="1"/>
  <c r="J4302" i="1" s="1"/>
  <c r="G4301" i="1"/>
  <c r="H4301" i="1"/>
  <c r="I4301" i="1" a="1"/>
  <c r="I4301" i="1" s="1"/>
  <c r="J4301" i="1" a="1"/>
  <c r="J4301" i="1" s="1"/>
  <c r="G4300" i="1"/>
  <c r="H4300" i="1"/>
  <c r="I4300" i="1" a="1"/>
  <c r="I4300" i="1" s="1"/>
  <c r="J4300" i="1" a="1"/>
  <c r="J4300" i="1" s="1"/>
  <c r="G4299" i="1"/>
  <c r="H4299" i="1"/>
  <c r="I4299" i="1" a="1"/>
  <c r="I4299" i="1" s="1"/>
  <c r="J4299" i="1" a="1"/>
  <c r="J4299" i="1" s="1"/>
  <c r="G4298" i="1"/>
  <c r="H4298" i="1"/>
  <c r="I4298" i="1" a="1"/>
  <c r="I4298" i="1" s="1"/>
  <c r="J4298" i="1" a="1"/>
  <c r="J4298" i="1" s="1"/>
  <c r="G4294" i="1"/>
  <c r="G4295" i="1"/>
  <c r="G4296" i="1"/>
  <c r="G4297" i="1"/>
  <c r="H4294" i="1"/>
  <c r="H4295" i="1"/>
  <c r="H4296" i="1"/>
  <c r="H4297" i="1"/>
  <c r="I4294" i="1" a="1"/>
  <c r="I4294" i="1" s="1"/>
  <c r="I4295" i="1" a="1"/>
  <c r="I4295" i="1" s="1"/>
  <c r="I4296" i="1" a="1"/>
  <c r="I4296" i="1" s="1"/>
  <c r="I4297" i="1" a="1"/>
  <c r="I4297" i="1" s="1"/>
  <c r="J4294" i="1" a="1"/>
  <c r="J4294" i="1" s="1"/>
  <c r="J4295" i="1" a="1"/>
  <c r="J4295" i="1" s="1"/>
  <c r="J4296" i="1" a="1"/>
  <c r="J4296" i="1" s="1"/>
  <c r="J4297" i="1" a="1"/>
  <c r="J4297" i="1" s="1"/>
  <c r="G6582" i="3"/>
  <c r="G6584" i="3"/>
  <c r="G6586" i="3"/>
  <c r="G6588" i="3"/>
  <c r="G6590" i="3"/>
  <c r="H6582" i="3"/>
  <c r="H6584" i="3"/>
  <c r="H6586" i="3"/>
  <c r="H6588" i="3"/>
  <c r="H6590" i="3"/>
  <c r="I6582" i="3" a="1"/>
  <c r="I6582" i="3" s="1"/>
  <c r="I6584" i="3" a="1"/>
  <c r="I6584" i="3" s="1"/>
  <c r="I6586" i="3" a="1"/>
  <c r="I6586" i="3" s="1"/>
  <c r="I6588" i="3" a="1"/>
  <c r="I6588" i="3" s="1"/>
  <c r="I6590" i="3" a="1"/>
  <c r="I6590" i="3" s="1"/>
  <c r="J6582" i="3" a="1"/>
  <c r="J6582" i="3" s="1"/>
  <c r="J6584" i="3" a="1"/>
  <c r="J6584" i="3" s="1"/>
  <c r="J6586" i="3" a="1"/>
  <c r="J6586" i="3" s="1"/>
  <c r="J6588" i="3" a="1"/>
  <c r="J6588" i="3" s="1"/>
  <c r="J6590" i="3" a="1"/>
  <c r="J6590" i="3" s="1"/>
  <c r="J6589" i="3" a="1"/>
  <c r="J6589" i="3" s="1"/>
  <c r="J6587" i="3" a="1"/>
  <c r="J6587" i="3" s="1"/>
  <c r="J6585" i="3" a="1"/>
  <c r="J6585" i="3" s="1"/>
  <c r="J6583" i="3" a="1"/>
  <c r="J6583" i="3" s="1"/>
  <c r="I6589" i="3" a="1"/>
  <c r="I6589" i="3" s="1"/>
  <c r="I6587" i="3" a="1"/>
  <c r="I6587" i="3" s="1"/>
  <c r="I6585" i="3" a="1"/>
  <c r="I6585" i="3" s="1"/>
  <c r="I6583" i="3" a="1"/>
  <c r="I6583" i="3" s="1"/>
  <c r="H6589" i="3"/>
  <c r="H6587" i="3"/>
  <c r="H6585" i="3"/>
  <c r="H6583" i="3"/>
  <c r="G6589" i="3"/>
  <c r="G6587" i="3"/>
  <c r="G6585" i="3"/>
  <c r="G6583" i="3"/>
  <c r="G6581" i="3"/>
  <c r="H6581" i="3"/>
  <c r="I6581" i="3" a="1"/>
  <c r="I6581" i="3" s="1"/>
  <c r="J6581" i="3" a="1"/>
  <c r="J6581" i="3" s="1"/>
  <c r="G4293" i="1"/>
  <c r="H4293" i="1"/>
  <c r="I4293" i="1" a="1"/>
  <c r="I4293" i="1" s="1"/>
  <c r="J4293" i="1" a="1"/>
  <c r="J4293" i="1" s="1"/>
  <c r="G4292" i="1"/>
  <c r="H4292" i="1"/>
  <c r="I4292" i="1" a="1"/>
  <c r="I4292" i="1" s="1"/>
  <c r="J4292" i="1" a="1"/>
  <c r="J4292" i="1" s="1"/>
  <c r="G6580" i="3"/>
  <c r="H6580" i="3"/>
  <c r="I6580" i="3" a="1"/>
  <c r="I6580" i="3" s="1"/>
  <c r="J6580" i="3" a="1"/>
  <c r="J6580" i="3" s="1"/>
  <c r="G6579" i="3"/>
  <c r="H6579" i="3"/>
  <c r="I6579" i="3" a="1"/>
  <c r="I6579" i="3" s="1"/>
  <c r="J6579" i="3" a="1"/>
  <c r="J6579" i="3" s="1"/>
  <c r="G6578" i="3"/>
  <c r="H6578" i="3"/>
  <c r="J6578" i="3" a="1"/>
  <c r="J6578" i="3" s="1"/>
  <c r="G6577" i="3"/>
  <c r="H6577" i="3"/>
  <c r="J6577" i="3" a="1"/>
  <c r="J6577" i="3" s="1"/>
  <c r="G6576" i="3"/>
  <c r="H6576" i="3"/>
  <c r="I6576" i="3" a="1"/>
  <c r="I6576" i="3" s="1"/>
  <c r="J6576" i="3" a="1"/>
  <c r="J6576" i="3" s="1"/>
  <c r="G6575" i="3"/>
  <c r="H6575" i="3"/>
  <c r="I6575" i="3" a="1"/>
  <c r="I6575" i="3" s="1"/>
  <c r="J6575" i="3" a="1"/>
  <c r="J6575" i="3" s="1"/>
  <c r="G6574" i="3"/>
  <c r="H6574" i="3"/>
  <c r="I6574" i="3" a="1"/>
  <c r="I6574" i="3" s="1"/>
  <c r="J6574" i="3" a="1"/>
  <c r="J6574" i="3" s="1"/>
  <c r="G6573" i="3"/>
  <c r="H6573" i="3"/>
  <c r="I6573" i="3" a="1"/>
  <c r="I6573" i="3" s="1"/>
  <c r="J6573" i="3" a="1"/>
  <c r="J6573" i="3" s="1"/>
  <c r="G6572" i="3"/>
  <c r="H6572" i="3"/>
  <c r="I6572" i="3" a="1"/>
  <c r="I6572" i="3" s="1"/>
  <c r="J6572" i="3" a="1"/>
  <c r="J6572" i="3" s="1"/>
  <c r="G6571" i="3"/>
  <c r="H6571" i="3"/>
  <c r="I6571" i="3" a="1"/>
  <c r="I6571" i="3" s="1"/>
  <c r="J6571" i="3" a="1"/>
  <c r="J6571" i="3" s="1"/>
  <c r="G4291" i="1"/>
  <c r="H4291" i="1"/>
  <c r="I4291" i="1" a="1"/>
  <c r="I4291" i="1" s="1"/>
  <c r="J4291" i="1" a="1"/>
  <c r="J4291" i="1" s="1"/>
  <c r="G4290" i="1"/>
  <c r="H4290" i="1"/>
  <c r="I4290" i="1" a="1"/>
  <c r="I4290" i="1" s="1"/>
  <c r="J4290" i="1" a="1"/>
  <c r="J4290" i="1" s="1"/>
  <c r="G4289" i="1"/>
  <c r="H4289" i="1"/>
  <c r="I4289" i="1" a="1"/>
  <c r="I4289" i="1" s="1"/>
  <c r="J4289" i="1" a="1"/>
  <c r="J4289" i="1" s="1"/>
  <c r="G4288" i="1"/>
  <c r="H4288" i="1"/>
  <c r="I4288" i="1" a="1"/>
  <c r="I4288" i="1" s="1"/>
  <c r="J4288" i="1" a="1"/>
  <c r="J4288" i="1" s="1"/>
  <c r="G6570" i="3"/>
  <c r="H6570" i="3"/>
  <c r="I6570" i="3" a="1"/>
  <c r="I6570" i="3" s="1"/>
  <c r="J6570" i="3" a="1"/>
  <c r="J6570" i="3" s="1"/>
  <c r="G6561" i="3"/>
  <c r="G6562" i="3"/>
  <c r="G6563" i="3"/>
  <c r="G6564" i="3"/>
  <c r="G6565" i="3"/>
  <c r="G6566" i="3"/>
  <c r="G6567" i="3"/>
  <c r="G6568" i="3"/>
  <c r="G6569" i="3"/>
  <c r="H6561" i="3"/>
  <c r="H6562" i="3"/>
  <c r="H6563" i="3"/>
  <c r="H6564" i="3"/>
  <c r="H6565" i="3"/>
  <c r="H6566" i="3"/>
  <c r="H6567" i="3"/>
  <c r="H6568" i="3"/>
  <c r="H6569" i="3"/>
  <c r="I6561" i="3" a="1"/>
  <c r="I6561" i="3" s="1"/>
  <c r="I6562" i="3" a="1"/>
  <c r="I6562" i="3" s="1"/>
  <c r="I6563" i="3" a="1"/>
  <c r="I6563" i="3" s="1"/>
  <c r="I6564" i="3" a="1"/>
  <c r="I6564" i="3" s="1"/>
  <c r="I6565" i="3" a="1"/>
  <c r="I6565" i="3" s="1"/>
  <c r="I6566" i="3" a="1"/>
  <c r="I6566" i="3" s="1"/>
  <c r="I6567" i="3" a="1"/>
  <c r="I6567" i="3" s="1"/>
  <c r="I6568" i="3" a="1"/>
  <c r="I6568" i="3" s="1"/>
  <c r="I6569" i="3" a="1"/>
  <c r="I6569" i="3" s="1"/>
  <c r="J6561" i="3" a="1"/>
  <c r="J6561" i="3" s="1"/>
  <c r="J6562" i="3" a="1"/>
  <c r="J6562" i="3" s="1"/>
  <c r="J6563" i="3" a="1"/>
  <c r="J6563" i="3" s="1"/>
  <c r="J6564" i="3" a="1"/>
  <c r="J6564" i="3" s="1"/>
  <c r="J6565" i="3" a="1"/>
  <c r="J6565" i="3" s="1"/>
  <c r="J6566" i="3" a="1"/>
  <c r="J6566" i="3" s="1"/>
  <c r="J6567" i="3" a="1"/>
  <c r="J6567" i="3" s="1"/>
  <c r="J6568" i="3" a="1"/>
  <c r="J6568" i="3" s="1"/>
  <c r="J6569" i="3" a="1"/>
  <c r="J6569" i="3" s="1"/>
  <c r="G4287" i="1"/>
  <c r="H4287" i="1"/>
  <c r="I4287" i="1" a="1"/>
  <c r="I4287" i="1" s="1"/>
  <c r="J4287" i="1" a="1"/>
  <c r="J4287" i="1" s="1"/>
  <c r="G4284" i="1"/>
  <c r="G4286" i="1"/>
  <c r="H4284" i="1"/>
  <c r="H4286" i="1"/>
  <c r="I4284" i="1" a="1"/>
  <c r="I4284" i="1" s="1"/>
  <c r="I4286" i="1" a="1"/>
  <c r="I4286" i="1" s="1"/>
  <c r="J4284" i="1" a="1"/>
  <c r="J4284" i="1" s="1"/>
  <c r="J4286" i="1" a="1"/>
  <c r="J4286" i="1" s="1"/>
  <c r="J4285" i="1" a="1"/>
  <c r="J4285" i="1" s="1"/>
  <c r="I4285" i="1" a="1"/>
  <c r="I4285" i="1" s="1"/>
  <c r="H4285" i="1"/>
  <c r="G4285" i="1"/>
  <c r="G4283" i="1"/>
  <c r="H4283" i="1"/>
  <c r="I4283" i="1" a="1"/>
  <c r="I4283" i="1" s="1"/>
  <c r="J4283" i="1" a="1"/>
  <c r="J4283" i="1" s="1"/>
  <c r="G6560" i="3"/>
  <c r="H6560" i="3"/>
  <c r="I6560" i="3" a="1"/>
  <c r="I6560" i="3" s="1"/>
  <c r="J6560" i="3" a="1"/>
  <c r="J6560" i="3" s="1"/>
  <c r="G6559" i="3"/>
  <c r="H6559" i="3"/>
  <c r="I6559" i="3" a="1"/>
  <c r="I6559" i="3" s="1"/>
  <c r="J6559" i="3" a="1"/>
  <c r="J6559" i="3" s="1"/>
  <c r="G6558" i="3"/>
  <c r="H6558" i="3"/>
  <c r="J6558" i="3" a="1"/>
  <c r="J6558" i="3" s="1"/>
  <c r="G6557" i="3"/>
  <c r="H6557" i="3"/>
  <c r="J6557" i="3" a="1"/>
  <c r="J6557" i="3" s="1"/>
  <c r="G6556" i="3"/>
  <c r="H6556" i="3"/>
  <c r="I6556" i="3" a="1"/>
  <c r="I6556" i="3" s="1"/>
  <c r="J6556" i="3" a="1"/>
  <c r="J6556" i="3" s="1"/>
  <c r="G6555" i="3"/>
  <c r="H6555" i="3"/>
  <c r="I6555" i="3" a="1"/>
  <c r="I6555" i="3" s="1"/>
  <c r="J6555" i="3" a="1"/>
  <c r="J6555" i="3" s="1"/>
  <c r="G6554" i="3"/>
  <c r="H6554" i="3"/>
  <c r="I6554" i="3" a="1"/>
  <c r="I6554" i="3" s="1"/>
  <c r="J6554" i="3" a="1"/>
  <c r="J6554" i="3" s="1"/>
  <c r="G6553" i="3"/>
  <c r="H6553" i="3"/>
  <c r="I6553" i="3" a="1"/>
  <c r="I6553" i="3" s="1"/>
  <c r="J6553" i="3" a="1"/>
  <c r="J6553" i="3" s="1"/>
  <c r="G6552" i="3"/>
  <c r="H6552" i="3"/>
  <c r="I6552" i="3" a="1"/>
  <c r="I6552" i="3" s="1"/>
  <c r="J6552" i="3" a="1"/>
  <c r="J6552" i="3" s="1"/>
  <c r="G6551" i="3"/>
  <c r="H6551" i="3"/>
  <c r="I6551" i="3" a="1"/>
  <c r="I6551" i="3" s="1"/>
  <c r="J6551" i="3" a="1"/>
  <c r="J6551" i="3" s="1"/>
  <c r="G4282" i="1"/>
  <c r="H4282" i="1"/>
  <c r="I4282" i="1" a="1"/>
  <c r="I4282" i="1" s="1"/>
  <c r="J4282" i="1" a="1"/>
  <c r="J4282" i="1" s="1"/>
  <c r="G4281" i="1"/>
  <c r="H4281" i="1"/>
  <c r="I4281" i="1" a="1"/>
  <c r="I4281" i="1" s="1"/>
  <c r="J4281" i="1" a="1"/>
  <c r="J4281" i="1" s="1"/>
  <c r="G4280" i="1"/>
  <c r="H4280" i="1"/>
  <c r="I4280" i="1" a="1"/>
  <c r="I4280" i="1" s="1"/>
  <c r="J4280" i="1" a="1"/>
  <c r="J4280" i="1" s="1"/>
  <c r="G4279" i="1"/>
  <c r="H4279" i="1"/>
  <c r="I4279" i="1" a="1"/>
  <c r="I4279" i="1" s="1"/>
  <c r="J4279" i="1" a="1"/>
  <c r="J4279" i="1" s="1"/>
  <c r="G4278" i="1"/>
  <c r="H4278" i="1"/>
  <c r="I4278" i="1" a="1"/>
  <c r="I4278" i="1" s="1"/>
  <c r="J4278" i="1" a="1"/>
  <c r="J4278" i="1" s="1"/>
  <c r="G6540" i="3"/>
  <c r="G6541" i="3"/>
  <c r="G6542" i="3"/>
  <c r="G6543" i="3"/>
  <c r="G6544" i="3"/>
  <c r="G6545" i="3"/>
  <c r="G6546" i="3"/>
  <c r="G6547" i="3"/>
  <c r="G6548" i="3"/>
  <c r="G6549" i="3"/>
  <c r="G6550" i="3"/>
  <c r="H6540" i="3"/>
  <c r="H6541" i="3"/>
  <c r="H6542" i="3"/>
  <c r="H6543" i="3"/>
  <c r="H6544" i="3"/>
  <c r="H6545" i="3"/>
  <c r="H6546" i="3"/>
  <c r="H6547" i="3"/>
  <c r="H6548" i="3"/>
  <c r="H6549" i="3"/>
  <c r="H6550" i="3"/>
  <c r="I6540" i="3" a="1"/>
  <c r="I6540" i="3" s="1"/>
  <c r="I6541" i="3" a="1"/>
  <c r="I6541" i="3" s="1"/>
  <c r="I6542" i="3" a="1"/>
  <c r="I6542" i="3" s="1"/>
  <c r="I6543" i="3" a="1"/>
  <c r="I6543" i="3" s="1"/>
  <c r="I6545" i="3" a="1"/>
  <c r="I6545" i="3" s="1"/>
  <c r="I6546" i="3" a="1"/>
  <c r="I6546" i="3" s="1"/>
  <c r="I6547" i="3" a="1"/>
  <c r="I6547" i="3" s="1"/>
  <c r="I6548" i="3" a="1"/>
  <c r="I6548" i="3" s="1"/>
  <c r="I6549" i="3" a="1"/>
  <c r="I6549" i="3" s="1"/>
  <c r="I6550" i="3" a="1"/>
  <c r="I6550" i="3" s="1"/>
  <c r="J6540" i="3" a="1"/>
  <c r="J6540" i="3" s="1"/>
  <c r="J6541" i="3" a="1"/>
  <c r="J6541" i="3" s="1"/>
  <c r="J6542" i="3" a="1"/>
  <c r="J6542" i="3" s="1"/>
  <c r="J6543" i="3" a="1"/>
  <c r="J6543" i="3" s="1"/>
  <c r="J6544" i="3" a="1"/>
  <c r="J6544" i="3" s="1"/>
  <c r="J6545" i="3" a="1"/>
  <c r="J6545" i="3" s="1"/>
  <c r="J6546" i="3" a="1"/>
  <c r="J6546" i="3" s="1"/>
  <c r="J6547" i="3" a="1"/>
  <c r="J6547" i="3" s="1"/>
  <c r="J6548" i="3" a="1"/>
  <c r="J6548" i="3" s="1"/>
  <c r="J6549" i="3" a="1"/>
  <c r="J6549" i="3" s="1"/>
  <c r="J6550" i="3" a="1"/>
  <c r="J6550" i="3" s="1"/>
  <c r="G4277" i="1"/>
  <c r="H4277" i="1"/>
  <c r="I4277" i="1" a="1"/>
  <c r="I4277" i="1" s="1"/>
  <c r="J4277" i="1" a="1"/>
  <c r="J4277" i="1" s="1"/>
  <c r="G4274" i="1"/>
  <c r="G4276" i="1"/>
  <c r="H4274" i="1"/>
  <c r="H4276" i="1"/>
  <c r="I4274" i="1" a="1"/>
  <c r="I4274" i="1" s="1"/>
  <c r="I4276" i="1" a="1"/>
  <c r="I4276" i="1" s="1"/>
  <c r="J4274" i="1" a="1"/>
  <c r="J4274" i="1" s="1"/>
  <c r="J4276" i="1" a="1"/>
  <c r="J4276" i="1" s="1"/>
  <c r="J4275" i="1" a="1"/>
  <c r="J4275" i="1" s="1"/>
  <c r="I4275" i="1" a="1"/>
  <c r="I4275" i="1" s="1"/>
  <c r="H4275" i="1"/>
  <c r="G4275" i="1"/>
  <c r="G4273" i="1"/>
  <c r="H4273" i="1"/>
  <c r="I4273" i="1" a="1"/>
  <c r="I4273" i="1" s="1"/>
  <c r="J4273" i="1" a="1"/>
  <c r="J4273" i="1" s="1"/>
  <c r="I6453" i="3" a="1"/>
  <c r="I6453" i="3" s="1"/>
  <c r="H6453" i="3"/>
  <c r="G6453" i="3"/>
  <c r="I6452" i="3" a="1"/>
  <c r="I6452" i="3" s="1"/>
  <c r="H6452" i="3"/>
  <c r="G6452" i="3"/>
  <c r="A6452" i="3"/>
  <c r="A6453" i="3" s="1"/>
  <c r="A6440" i="3"/>
  <c r="A6441" i="3" s="1"/>
  <c r="G6440" i="3"/>
  <c r="G6441" i="3"/>
  <c r="H6440" i="3"/>
  <c r="H6441" i="3"/>
  <c r="I6440" i="3" a="1"/>
  <c r="I6440" i="3" s="1"/>
  <c r="I6441" i="3" a="1"/>
  <c r="I6441" i="3" s="1"/>
  <c r="G4240" i="1"/>
  <c r="H4240" i="1"/>
  <c r="I4240" i="1" a="1"/>
  <c r="I4240" i="1" s="1"/>
  <c r="J4240" i="1" a="1"/>
  <c r="J4240" i="1" s="1"/>
  <c r="G4233" i="1"/>
  <c r="G4234" i="1"/>
  <c r="H4233" i="1"/>
  <c r="H4234" i="1"/>
  <c r="I4233" i="1" a="1"/>
  <c r="I4233" i="1" s="1"/>
  <c r="I4234" i="1" a="1"/>
  <c r="I4234" i="1" s="1"/>
  <c r="G4226" i="1"/>
  <c r="G4227" i="1"/>
  <c r="H4226" i="1"/>
  <c r="H4227" i="1"/>
  <c r="I4226" i="1" a="1"/>
  <c r="I4226" i="1" s="1"/>
  <c r="I4227" i="1" a="1"/>
  <c r="I4227" i="1" s="1"/>
  <c r="G4220" i="1"/>
  <c r="H4220" i="1"/>
  <c r="I4220" i="1" a="1"/>
  <c r="I4220" i="1" s="1"/>
  <c r="G4219" i="1"/>
  <c r="H4219" i="1"/>
  <c r="I4219" i="1" a="1"/>
  <c r="I4219" i="1" s="1"/>
  <c r="G4208" i="1"/>
  <c r="H4208" i="1"/>
  <c r="I4208" i="1" a="1"/>
  <c r="I4208" i="1" s="1"/>
  <c r="J4208" i="1" a="1"/>
  <c r="J4208" i="1" s="1"/>
  <c r="G4207" i="1"/>
  <c r="H4207" i="1"/>
  <c r="I4207" i="1" a="1"/>
  <c r="I4207" i="1" s="1"/>
  <c r="J4207" i="1" a="1"/>
  <c r="J4207" i="1" s="1"/>
  <c r="G4149" i="1"/>
  <c r="H4149" i="1"/>
  <c r="I4149" i="1" a="1"/>
  <c r="I4149" i="1" s="1"/>
  <c r="J4149" i="1" a="1"/>
  <c r="J4149" i="1" s="1"/>
  <c r="G6539" i="3"/>
  <c r="H6539" i="3"/>
  <c r="I6539" i="3" a="1"/>
  <c r="I6539" i="3" s="1"/>
  <c r="J6539" i="3" a="1"/>
  <c r="J6539" i="3" s="1"/>
  <c r="G6538" i="3"/>
  <c r="H6538" i="3"/>
  <c r="I6538" i="3" a="1"/>
  <c r="I6538" i="3" s="1"/>
  <c r="J6538" i="3" a="1"/>
  <c r="J6538" i="3" s="1"/>
  <c r="G6537" i="3"/>
  <c r="H6537" i="3"/>
  <c r="J6537" i="3" a="1"/>
  <c r="J6537" i="3" s="1"/>
  <c r="G6536" i="3"/>
  <c r="H6536" i="3"/>
  <c r="J6536" i="3" a="1"/>
  <c r="J6536" i="3" s="1"/>
  <c r="G6535" i="3"/>
  <c r="H6535" i="3"/>
  <c r="I6535" i="3" a="1"/>
  <c r="I6535" i="3" s="1"/>
  <c r="J6535" i="3" a="1"/>
  <c r="J6535" i="3" s="1"/>
  <c r="G6534" i="3"/>
  <c r="H6534" i="3"/>
  <c r="I6534" i="3" a="1"/>
  <c r="I6534" i="3" s="1"/>
  <c r="J6534" i="3" a="1"/>
  <c r="J6534" i="3" s="1"/>
  <c r="G6533" i="3"/>
  <c r="H6533" i="3"/>
  <c r="I6533" i="3" a="1"/>
  <c r="I6533" i="3" s="1"/>
  <c r="J6533" i="3" a="1"/>
  <c r="J6533" i="3" s="1"/>
  <c r="G6532" i="3"/>
  <c r="H6532" i="3"/>
  <c r="I6532" i="3" a="1"/>
  <c r="I6532" i="3" s="1"/>
  <c r="J6532" i="3" a="1"/>
  <c r="J6532" i="3" s="1"/>
  <c r="G6531" i="3"/>
  <c r="H6531" i="3"/>
  <c r="I6531" i="3" a="1"/>
  <c r="I6531" i="3" s="1"/>
  <c r="J6531" i="3" a="1"/>
  <c r="J6531" i="3" s="1"/>
  <c r="G6530" i="3"/>
  <c r="H6530" i="3"/>
  <c r="I6530" i="3" a="1"/>
  <c r="I6530" i="3" s="1"/>
  <c r="J6530" i="3" a="1"/>
  <c r="J6530" i="3" s="1"/>
  <c r="G4270" i="1"/>
  <c r="H4270" i="1"/>
  <c r="I4270" i="1" a="1"/>
  <c r="I4270" i="1" s="1"/>
  <c r="J4270" i="1" a="1"/>
  <c r="J4270" i="1" s="1"/>
  <c r="G4269" i="1"/>
  <c r="H4269" i="1"/>
  <c r="I4269" i="1" a="1"/>
  <c r="I4269" i="1" s="1"/>
  <c r="J4269" i="1" a="1"/>
  <c r="J4269" i="1" s="1"/>
  <c r="G4268" i="1"/>
  <c r="H4268" i="1"/>
  <c r="I4268" i="1" a="1"/>
  <c r="I4268" i="1" s="1"/>
  <c r="J4268" i="1" a="1"/>
  <c r="J4268" i="1" s="1"/>
  <c r="G4267" i="1"/>
  <c r="H4267" i="1"/>
  <c r="I4267" i="1" a="1"/>
  <c r="I4267" i="1" s="1"/>
  <c r="J4267" i="1" a="1"/>
  <c r="J4267" i="1" s="1"/>
  <c r="G4266" i="1"/>
  <c r="H4266" i="1"/>
  <c r="I4266" i="1" a="1"/>
  <c r="I4266" i="1" s="1"/>
  <c r="J4266" i="1" a="1"/>
  <c r="J4266" i="1" s="1"/>
  <c r="G4264" i="1"/>
  <c r="H4264" i="1"/>
  <c r="I4264" i="1" a="1"/>
  <c r="I4264" i="1" s="1"/>
  <c r="J4264" i="1" a="1"/>
  <c r="J4264" i="1" s="1"/>
  <c r="G4260" i="1"/>
  <c r="G4261" i="1"/>
  <c r="G4262" i="1"/>
  <c r="G4263" i="1"/>
  <c r="H4260" i="1"/>
  <c r="H4261" i="1"/>
  <c r="H4262" i="1"/>
  <c r="H4263" i="1"/>
  <c r="I4260" i="1" a="1"/>
  <c r="I4260" i="1" s="1"/>
  <c r="I4261" i="1" a="1"/>
  <c r="I4261" i="1" s="1"/>
  <c r="I4262" i="1" a="1"/>
  <c r="I4262" i="1"/>
  <c r="I4263" i="1" a="1"/>
  <c r="I4263" i="1" s="1"/>
  <c r="J4260" i="1" a="1"/>
  <c r="J4260" i="1" s="1"/>
  <c r="J4261" i="1" a="1"/>
  <c r="J4261" i="1" s="1"/>
  <c r="J4262" i="1" a="1"/>
  <c r="J4262" i="1" s="1"/>
  <c r="J4263" i="1" a="1"/>
  <c r="J4263" i="1" s="1"/>
  <c r="G6521" i="3"/>
  <c r="G6523" i="3"/>
  <c r="G6525" i="3"/>
  <c r="G6527" i="3"/>
  <c r="G6529" i="3"/>
  <c r="H6521" i="3"/>
  <c r="H6523" i="3"/>
  <c r="H6525" i="3"/>
  <c r="H6527" i="3"/>
  <c r="H6529" i="3"/>
  <c r="I6521" i="3" a="1"/>
  <c r="I6521" i="3" s="1"/>
  <c r="I6523" i="3" a="1"/>
  <c r="I6523" i="3" s="1"/>
  <c r="I6525" i="3" a="1"/>
  <c r="I6525" i="3" s="1"/>
  <c r="I6529" i="3" a="1"/>
  <c r="I6529" i="3" s="1"/>
  <c r="J6521" i="3" a="1"/>
  <c r="J6521" i="3" s="1"/>
  <c r="J6523" i="3" a="1"/>
  <c r="J6523" i="3" s="1"/>
  <c r="J6525" i="3" a="1"/>
  <c r="J6525" i="3" s="1"/>
  <c r="J6527" i="3" a="1"/>
  <c r="J6527" i="3" s="1"/>
  <c r="J6529" i="3" a="1"/>
  <c r="J6529" i="3" s="1"/>
  <c r="J6528" i="3" a="1"/>
  <c r="J6528" i="3" s="1"/>
  <c r="J6526" i="3" a="1"/>
  <c r="J6526" i="3" s="1"/>
  <c r="J6524" i="3" a="1"/>
  <c r="J6524" i="3" s="1"/>
  <c r="J6522" i="3" a="1"/>
  <c r="J6522" i="3" s="1"/>
  <c r="I6528" i="3" a="1"/>
  <c r="I6528" i="3" s="1"/>
  <c r="I6524" i="3" a="1"/>
  <c r="I6524" i="3" s="1"/>
  <c r="I6522" i="3" a="1"/>
  <c r="I6522" i="3" s="1"/>
  <c r="H6528" i="3"/>
  <c r="H6526" i="3"/>
  <c r="H6524" i="3"/>
  <c r="H6522" i="3"/>
  <c r="G6528" i="3"/>
  <c r="G6526" i="3"/>
  <c r="G6524" i="3"/>
  <c r="G6522" i="3"/>
  <c r="G6520" i="3"/>
  <c r="H6520" i="3"/>
  <c r="I6520" i="3" a="1"/>
  <c r="I6520" i="3" s="1"/>
  <c r="J6520" i="3" a="1"/>
  <c r="J6520" i="3" s="1"/>
  <c r="G6512" i="3"/>
  <c r="G6513" i="3"/>
  <c r="H6512" i="3"/>
  <c r="H6513" i="3"/>
  <c r="I6512" i="3" a="1"/>
  <c r="I6512" i="3" s="1"/>
  <c r="I6513" i="3" a="1"/>
  <c r="I6513" i="3" s="1"/>
  <c r="J6512" i="3" a="1"/>
  <c r="J6512" i="3" s="1"/>
  <c r="J6513" i="3" a="1"/>
  <c r="J6513" i="3" s="1"/>
  <c r="G6518" i="3"/>
  <c r="G6519" i="3"/>
  <c r="H6518" i="3"/>
  <c r="H6519" i="3"/>
  <c r="I6518" i="3" a="1"/>
  <c r="I6518" i="3" s="1"/>
  <c r="I6519" i="3" a="1"/>
  <c r="I6519" i="3" s="1"/>
  <c r="J6518" i="3" a="1"/>
  <c r="J6518" i="3" s="1"/>
  <c r="J6519" i="3" a="1"/>
  <c r="J6519" i="3" s="1"/>
  <c r="G6511" i="3"/>
  <c r="G6514" i="3"/>
  <c r="G6515" i="3"/>
  <c r="G6516" i="3"/>
  <c r="G6517" i="3"/>
  <c r="H6511" i="3"/>
  <c r="H6514" i="3"/>
  <c r="H6515" i="3"/>
  <c r="H6516" i="3"/>
  <c r="H6517" i="3"/>
  <c r="I6511" i="3" a="1"/>
  <c r="I6511" i="3" s="1"/>
  <c r="I6514" i="3" a="1"/>
  <c r="I6514" i="3" s="1"/>
  <c r="I6515" i="3" a="1"/>
  <c r="I6515" i="3" s="1"/>
  <c r="I6516" i="3" a="1"/>
  <c r="I6516" i="3" s="1"/>
  <c r="I6517" i="3" a="1"/>
  <c r="I6517" i="3" s="1"/>
  <c r="J6511" i="3" a="1"/>
  <c r="J6511" i="3" s="1"/>
  <c r="J6514" i="3" a="1"/>
  <c r="J6514" i="3" s="1"/>
  <c r="J6515" i="3" a="1"/>
  <c r="J6515" i="3" s="1"/>
  <c r="J6516" i="3" a="1"/>
  <c r="J6516" i="3" s="1"/>
  <c r="J6517" i="3" a="1"/>
  <c r="J6517" i="3" s="1"/>
  <c r="G6510" i="3"/>
  <c r="H6510" i="3"/>
  <c r="I6510" i="3" a="1"/>
  <c r="I6510" i="3" s="1"/>
  <c r="J6510" i="3" a="1"/>
  <c r="J6510" i="3" s="1"/>
  <c r="G4259" i="1"/>
  <c r="H4259" i="1"/>
  <c r="I4259" i="1" a="1"/>
  <c r="I4259" i="1" s="1"/>
  <c r="J4259" i="1" a="1"/>
  <c r="J4259" i="1" s="1"/>
  <c r="G4258" i="1"/>
  <c r="H4258" i="1"/>
  <c r="I4258" i="1" a="1"/>
  <c r="I4258" i="1" s="1"/>
  <c r="J4258" i="1" a="1"/>
  <c r="J4258" i="1" s="1"/>
  <c r="G4257" i="1"/>
  <c r="H4257" i="1"/>
  <c r="I4257" i="1" a="1"/>
  <c r="I4257" i="1" s="1"/>
  <c r="J4257" i="1" a="1"/>
  <c r="J4257" i="1" s="1"/>
  <c r="G4256" i="1"/>
  <c r="H4256" i="1"/>
  <c r="I4256" i="1" a="1"/>
  <c r="I4256" i="1" s="1"/>
  <c r="J4256" i="1" a="1"/>
  <c r="J4256" i="1" s="1"/>
  <c r="I6509" i="3" a="1"/>
  <c r="I6509" i="3" s="1"/>
  <c r="H6509" i="3"/>
  <c r="G6509" i="3"/>
  <c r="G4254" i="1"/>
  <c r="G4255" i="1"/>
  <c r="H4254" i="1"/>
  <c r="H4255" i="1"/>
  <c r="I4254" i="1" a="1"/>
  <c r="I4254" i="1" s="1"/>
  <c r="I4255" i="1" a="1"/>
  <c r="I4255" i="1" s="1"/>
  <c r="J4254" i="1" a="1"/>
  <c r="J4254" i="1" s="1"/>
  <c r="J4255" i="1" a="1"/>
  <c r="J4255" i="1" s="1"/>
  <c r="G6508" i="3"/>
  <c r="H6508" i="3"/>
  <c r="I6508" i="3" a="1"/>
  <c r="I6508" i="3" s="1"/>
  <c r="J6508" i="3" a="1"/>
  <c r="J6508" i="3" s="1"/>
  <c r="J6509" i="3" a="1"/>
  <c r="J6509" i="3" s="1"/>
  <c r="I6507" i="3" a="1"/>
  <c r="I6507" i="3" s="1"/>
  <c r="I6506" i="3" a="1"/>
  <c r="I6506" i="3" s="1"/>
  <c r="I6505" i="3" a="1"/>
  <c r="I6505" i="3" s="1"/>
  <c r="I6504" i="3" a="1"/>
  <c r="I6504" i="3" s="1"/>
  <c r="I6503" i="3" a="1"/>
  <c r="I6503" i="3" s="1"/>
  <c r="I6502" i="3" a="1"/>
  <c r="I6502" i="3" s="1"/>
  <c r="I6501" i="3" a="1"/>
  <c r="I6501" i="3" s="1"/>
  <c r="I6500" i="3" a="1"/>
  <c r="I6500" i="3" s="1"/>
  <c r="I6499" i="3" a="1"/>
  <c r="I6499" i="3" s="1"/>
  <c r="I6498" i="3" a="1"/>
  <c r="I6498" i="3" s="1"/>
  <c r="I4252" i="1" a="1"/>
  <c r="I4252" i="1" s="1"/>
  <c r="G4250" i="1"/>
  <c r="G4251" i="1"/>
  <c r="G4252" i="1"/>
  <c r="G4253" i="1"/>
  <c r="H4250" i="1"/>
  <c r="H4251" i="1"/>
  <c r="H4252" i="1"/>
  <c r="H4253" i="1"/>
  <c r="I4250" i="1" a="1"/>
  <c r="I4250" i="1" s="1"/>
  <c r="I4251" i="1" a="1"/>
  <c r="I4251" i="1" s="1"/>
  <c r="I4253" i="1" a="1"/>
  <c r="I4253" i="1" s="1"/>
  <c r="J4250" i="1" a="1"/>
  <c r="J4250" i="1" s="1"/>
  <c r="J4251" i="1" a="1"/>
  <c r="J4251" i="1" s="1"/>
  <c r="J4252" i="1" a="1"/>
  <c r="J4252" i="1" s="1"/>
  <c r="J4253" i="1" a="1"/>
  <c r="J4253" i="1" s="1"/>
  <c r="G6499" i="3"/>
  <c r="G6501" i="3"/>
  <c r="G6503" i="3"/>
  <c r="G6505" i="3"/>
  <c r="G6507" i="3"/>
  <c r="H6499" i="3"/>
  <c r="H6501" i="3"/>
  <c r="H6503" i="3"/>
  <c r="H6505" i="3"/>
  <c r="H6507" i="3"/>
  <c r="J6499" i="3" a="1"/>
  <c r="J6499" i="3" s="1"/>
  <c r="J6501" i="3" a="1"/>
  <c r="J6501" i="3" s="1"/>
  <c r="J6503" i="3" a="1"/>
  <c r="J6503" i="3" s="1"/>
  <c r="J6505" i="3" a="1"/>
  <c r="J6505" i="3" s="1"/>
  <c r="J6507" i="3" a="1"/>
  <c r="J6507" i="3" s="1"/>
  <c r="J6498" i="3" a="1"/>
  <c r="J6498" i="3" s="1"/>
  <c r="J6506" i="3" a="1"/>
  <c r="J6506" i="3" s="1"/>
  <c r="J6504" i="3" a="1"/>
  <c r="J6504" i="3" s="1"/>
  <c r="J6502" i="3" a="1"/>
  <c r="J6502" i="3" s="1"/>
  <c r="H6498" i="3"/>
  <c r="H6506" i="3"/>
  <c r="H6504" i="3"/>
  <c r="H6502" i="3"/>
  <c r="G6498" i="3"/>
  <c r="G6506" i="3"/>
  <c r="G6504" i="3"/>
  <c r="G6502" i="3"/>
  <c r="G6500" i="3"/>
  <c r="H6500" i="3"/>
  <c r="J6500" i="3" a="1"/>
  <c r="J6500" i="3" s="1"/>
  <c r="G6497" i="3"/>
  <c r="H6497" i="3"/>
  <c r="I6497" i="3" a="1"/>
  <c r="I6497" i="3" s="1"/>
  <c r="J6497" i="3" a="1"/>
  <c r="J6497" i="3" s="1"/>
  <c r="G6496" i="3"/>
  <c r="H6496" i="3"/>
  <c r="I6496" i="3" a="1"/>
  <c r="I6496" i="3" s="1"/>
  <c r="J6496" i="3" a="1"/>
  <c r="J6496" i="3" s="1"/>
  <c r="G6495" i="3"/>
  <c r="H6495" i="3"/>
  <c r="I6495" i="3" a="1"/>
  <c r="I6495" i="3" s="1"/>
  <c r="J6495" i="3" a="1"/>
  <c r="J6495" i="3" s="1"/>
  <c r="G6494" i="3"/>
  <c r="H6494" i="3"/>
  <c r="I6494" i="3" a="1"/>
  <c r="I6494" i="3" s="1"/>
  <c r="J6494" i="3" a="1"/>
  <c r="J6494" i="3" s="1"/>
  <c r="G6493" i="3"/>
  <c r="H6493" i="3"/>
  <c r="J6493" i="3" a="1"/>
  <c r="J6493" i="3" s="1"/>
  <c r="G6492" i="3"/>
  <c r="H6492" i="3"/>
  <c r="J6492" i="3" a="1"/>
  <c r="J6492" i="3" s="1"/>
  <c r="G6491" i="3"/>
  <c r="H6491" i="3"/>
  <c r="I6491" i="3" a="1"/>
  <c r="I6491" i="3" s="1"/>
  <c r="J6491" i="3" a="1"/>
  <c r="J6491" i="3" s="1"/>
  <c r="G6490" i="3"/>
  <c r="H6490" i="3"/>
  <c r="I6490" i="3" a="1"/>
  <c r="I6490" i="3" s="1"/>
  <c r="J6490" i="3" a="1"/>
  <c r="J6490" i="3" s="1"/>
  <c r="G6489" i="3"/>
  <c r="H6489" i="3"/>
  <c r="I6489" i="3" a="1"/>
  <c r="I6489" i="3" s="1"/>
  <c r="J6489" i="3" a="1"/>
  <c r="J6489" i="3" s="1"/>
  <c r="G6488" i="3"/>
  <c r="H6488" i="3"/>
  <c r="I6488" i="3" a="1"/>
  <c r="I6488" i="3" s="1"/>
  <c r="J6488" i="3" a="1"/>
  <c r="J6488" i="3" s="1"/>
  <c r="G6487" i="3"/>
  <c r="H6487" i="3"/>
  <c r="I6487" i="3" a="1"/>
  <c r="I6487" i="3" s="1"/>
  <c r="J6487" i="3" a="1"/>
  <c r="J6487" i="3" s="1"/>
  <c r="G6486" i="3"/>
  <c r="H6486" i="3"/>
  <c r="I6486" i="3" a="1"/>
  <c r="I6486" i="3" s="1"/>
  <c r="J6486" i="3" a="1"/>
  <c r="J6486" i="3" s="1"/>
  <c r="G4249" i="1"/>
  <c r="H4249" i="1"/>
  <c r="I4249" i="1" a="1"/>
  <c r="I4249" i="1" s="1"/>
  <c r="J4249" i="1" a="1"/>
  <c r="J4249" i="1" s="1"/>
  <c r="G4248" i="1"/>
  <c r="H4248" i="1"/>
  <c r="I4248" i="1" a="1"/>
  <c r="I4248" i="1" s="1"/>
  <c r="J4248" i="1" a="1"/>
  <c r="J4248" i="1" s="1"/>
  <c r="G4247" i="1"/>
  <c r="H4247" i="1"/>
  <c r="I4247" i="1" a="1"/>
  <c r="I4247" i="1" s="1"/>
  <c r="J4247" i="1" a="1"/>
  <c r="J4247" i="1" s="1"/>
  <c r="G4246" i="1"/>
  <c r="H4246" i="1"/>
  <c r="I4246" i="1" a="1"/>
  <c r="I4246" i="1" s="1"/>
  <c r="J4246" i="1" a="1"/>
  <c r="J4246" i="1" s="1"/>
  <c r="G6485" i="3"/>
  <c r="H6485" i="3"/>
  <c r="I6485" i="3" a="1"/>
  <c r="I6485" i="3" s="1"/>
  <c r="J6485" i="3" a="1"/>
  <c r="J6485" i="3" s="1"/>
  <c r="G6484" i="3"/>
  <c r="H6484" i="3"/>
  <c r="I6484" i="3" a="1"/>
  <c r="I6484" i="3" s="1"/>
  <c r="J6484" i="3" a="1"/>
  <c r="J6484" i="3" s="1"/>
  <c r="G6483" i="3"/>
  <c r="H6483" i="3"/>
  <c r="J6483" i="3" a="1"/>
  <c r="J6483" i="3" s="1"/>
  <c r="G6482" i="3"/>
  <c r="H6482" i="3"/>
  <c r="J6482" i="3" a="1"/>
  <c r="J6482" i="3" s="1"/>
  <c r="G6481" i="3"/>
  <c r="H6481" i="3"/>
  <c r="I6481" i="3" a="1"/>
  <c r="I6481" i="3" s="1"/>
  <c r="J6481" i="3" a="1"/>
  <c r="J6481" i="3" s="1"/>
  <c r="G6480" i="3"/>
  <c r="H6480" i="3"/>
  <c r="I6480" i="3" a="1"/>
  <c r="I6480" i="3" s="1"/>
  <c r="J6480" i="3" a="1"/>
  <c r="J6480" i="3" s="1"/>
  <c r="G6479" i="3"/>
  <c r="H6479" i="3"/>
  <c r="I6479" i="3" a="1"/>
  <c r="I6479" i="3" s="1"/>
  <c r="J6479" i="3" a="1"/>
  <c r="J6479" i="3" s="1"/>
  <c r="G6478" i="3"/>
  <c r="H6478" i="3"/>
  <c r="I6478" i="3" a="1"/>
  <c r="I6478" i="3" s="1"/>
  <c r="J6478" i="3" a="1"/>
  <c r="J6478" i="3" s="1"/>
  <c r="G6477" i="3"/>
  <c r="H6477" i="3"/>
  <c r="I6477" i="3" a="1"/>
  <c r="I6477" i="3" s="1"/>
  <c r="J6477" i="3" a="1"/>
  <c r="J6477" i="3" s="1"/>
  <c r="G6476" i="3"/>
  <c r="H6476" i="3"/>
  <c r="I6476" i="3" a="1"/>
  <c r="I6476" i="3" s="1"/>
  <c r="J6476" i="3" a="1"/>
  <c r="J6476" i="3" s="1"/>
  <c r="G4245" i="1"/>
  <c r="H4245" i="1"/>
  <c r="I4245" i="1" a="1"/>
  <c r="I4245" i="1" s="1"/>
  <c r="J4245" i="1" a="1"/>
  <c r="J4245" i="1" s="1"/>
  <c r="G4244" i="1"/>
  <c r="H4244" i="1"/>
  <c r="I4244" i="1" a="1"/>
  <c r="I4244" i="1" s="1"/>
  <c r="J4244" i="1" a="1"/>
  <c r="J4244" i="1" s="1"/>
  <c r="G4243" i="1"/>
  <c r="H4243" i="1"/>
  <c r="I4243" i="1" a="1"/>
  <c r="I4243" i="1" s="1"/>
  <c r="J4243" i="1" a="1"/>
  <c r="J4243" i="1" s="1"/>
  <c r="G4242" i="1"/>
  <c r="H4242" i="1"/>
  <c r="I4242" i="1" a="1"/>
  <c r="I4242" i="1" s="1"/>
  <c r="J4242" i="1" a="1"/>
  <c r="J4242" i="1" s="1"/>
  <c r="G4241" i="1"/>
  <c r="H4241" i="1"/>
  <c r="I4241" i="1" a="1"/>
  <c r="I4241" i="1" s="1"/>
  <c r="J4241" i="1" a="1"/>
  <c r="J4241" i="1" s="1"/>
  <c r="G6475" i="3"/>
  <c r="H6475" i="3"/>
  <c r="I6475" i="3" a="1"/>
  <c r="I6475" i="3" s="1"/>
  <c r="J6475" i="3" a="1"/>
  <c r="J6475" i="3" s="1"/>
  <c r="G6474" i="3"/>
  <c r="H6474" i="3"/>
  <c r="I6474" i="3" a="1"/>
  <c r="I6474" i="3" s="1"/>
  <c r="J6474" i="3" a="1"/>
  <c r="J6474" i="3" s="1"/>
  <c r="G6473" i="3"/>
  <c r="H6473" i="3"/>
  <c r="J6473" i="3" a="1"/>
  <c r="J6473" i="3" s="1"/>
  <c r="G6472" i="3"/>
  <c r="H6472" i="3"/>
  <c r="J6472" i="3" a="1"/>
  <c r="J6472" i="3" s="1"/>
  <c r="G6471" i="3"/>
  <c r="H6471" i="3"/>
  <c r="I6471" i="3" a="1"/>
  <c r="I6471" i="3" s="1"/>
  <c r="J6471" i="3" a="1"/>
  <c r="J6471" i="3" s="1"/>
  <c r="G6470" i="3"/>
  <c r="H6470" i="3"/>
  <c r="I6470" i="3" a="1"/>
  <c r="I6470" i="3" s="1"/>
  <c r="J6470" i="3" a="1"/>
  <c r="J6470" i="3" s="1"/>
  <c r="G6469" i="3"/>
  <c r="H6469" i="3"/>
  <c r="I6469" i="3" a="1"/>
  <c r="I6469" i="3" s="1"/>
  <c r="J6469" i="3" a="1"/>
  <c r="J6469" i="3" s="1"/>
  <c r="G6468" i="3"/>
  <c r="H6468" i="3"/>
  <c r="I6468" i="3" a="1"/>
  <c r="I6468" i="3" s="1"/>
  <c r="J6468" i="3" a="1"/>
  <c r="J6468" i="3" s="1"/>
  <c r="G6467" i="3"/>
  <c r="H6467" i="3"/>
  <c r="I6467" i="3" a="1"/>
  <c r="I6467" i="3" s="1"/>
  <c r="J6467" i="3" a="1"/>
  <c r="J6467" i="3" s="1"/>
  <c r="G6466" i="3"/>
  <c r="H6466" i="3"/>
  <c r="I6466" i="3" a="1"/>
  <c r="I6466" i="3" s="1"/>
  <c r="J6466" i="3" a="1"/>
  <c r="J6466" i="3" s="1"/>
  <c r="G4239" i="1"/>
  <c r="H4239" i="1"/>
  <c r="I4239" i="1" a="1"/>
  <c r="I4239" i="1" s="1"/>
  <c r="J4239" i="1" a="1"/>
  <c r="J4239" i="1" s="1"/>
  <c r="G4238" i="1"/>
  <c r="H4238" i="1"/>
  <c r="I4238" i="1" a="1"/>
  <c r="I4238" i="1" s="1"/>
  <c r="J4238" i="1" a="1"/>
  <c r="J4238" i="1" s="1"/>
  <c r="G4237" i="1"/>
  <c r="H4237" i="1"/>
  <c r="I4237" i="1" a="1"/>
  <c r="I4237" i="1" s="1"/>
  <c r="J4237" i="1" a="1"/>
  <c r="J4237" i="1" s="1"/>
  <c r="G4236" i="1"/>
  <c r="H4236" i="1"/>
  <c r="I4236" i="1" a="1"/>
  <c r="I4236" i="1" s="1"/>
  <c r="J4236" i="1" a="1"/>
  <c r="J4236" i="1" s="1"/>
  <c r="G4235" i="1"/>
  <c r="H4235" i="1"/>
  <c r="I4235" i="1" a="1"/>
  <c r="I4235" i="1" s="1"/>
  <c r="J4235" i="1" a="1"/>
  <c r="J4235" i="1" s="1"/>
  <c r="G4232" i="1"/>
  <c r="H4232" i="1"/>
  <c r="I4232" i="1" a="1"/>
  <c r="I4232" i="1" s="1"/>
  <c r="J4232" i="1" a="1"/>
  <c r="J4232" i="1" s="1"/>
  <c r="G4228" i="1"/>
  <c r="G4229" i="1"/>
  <c r="G4230" i="1"/>
  <c r="G4231" i="1"/>
  <c r="H4228" i="1"/>
  <c r="H4229" i="1"/>
  <c r="H4230" i="1"/>
  <c r="H4231" i="1"/>
  <c r="I4228" i="1" a="1"/>
  <c r="I4228" i="1" s="1"/>
  <c r="I4229" i="1" a="1"/>
  <c r="I4229" i="1" s="1"/>
  <c r="I4230" i="1" a="1"/>
  <c r="I4230" i="1" s="1"/>
  <c r="I4231" i="1" a="1"/>
  <c r="I4231" i="1" s="1"/>
  <c r="J4228" i="1" a="1"/>
  <c r="J4228" i="1" s="1"/>
  <c r="J4229" i="1" a="1"/>
  <c r="J4229" i="1" s="1"/>
  <c r="J4230" i="1" a="1"/>
  <c r="J4230" i="1" s="1"/>
  <c r="J4231" i="1" a="1"/>
  <c r="J4231" i="1" s="1"/>
  <c r="G6455" i="3"/>
  <c r="G6459" i="3"/>
  <c r="G6461" i="3"/>
  <c r="G6463" i="3"/>
  <c r="G6465" i="3"/>
  <c r="G6457" i="3"/>
  <c r="H6455" i="3"/>
  <c r="H6459" i="3"/>
  <c r="H6461" i="3"/>
  <c r="H6463" i="3"/>
  <c r="H6465" i="3"/>
  <c r="H6457" i="3"/>
  <c r="I6455" i="3" a="1"/>
  <c r="I6455" i="3" s="1"/>
  <c r="I6459" i="3" a="1"/>
  <c r="I6459" i="3" s="1"/>
  <c r="I6461" i="3" a="1"/>
  <c r="I6461" i="3" s="1"/>
  <c r="I6463" i="3" a="1"/>
  <c r="I6463" i="3" s="1"/>
  <c r="I6465" i="3" a="1"/>
  <c r="I6465" i="3" s="1"/>
  <c r="I6457" i="3" a="1"/>
  <c r="I6457" i="3" s="1"/>
  <c r="J6455" i="3" a="1"/>
  <c r="J6455" i="3" s="1"/>
  <c r="J6459" i="3" a="1"/>
  <c r="J6459" i="3" s="1"/>
  <c r="J6461" i="3" a="1"/>
  <c r="J6461" i="3" s="1"/>
  <c r="J6463" i="3" a="1"/>
  <c r="J6463" i="3" s="1"/>
  <c r="J6465" i="3" a="1"/>
  <c r="J6465" i="3" s="1"/>
  <c r="J6457" i="3" a="1"/>
  <c r="J6457" i="3" s="1"/>
  <c r="G6456" i="3"/>
  <c r="H6456" i="3"/>
  <c r="I6456" i="3" a="1"/>
  <c r="I6456" i="3" s="1"/>
  <c r="J6456" i="3" a="1"/>
  <c r="J6456" i="3" s="1"/>
  <c r="J6464" i="3" a="1"/>
  <c r="J6464" i="3" s="1"/>
  <c r="J6462" i="3" a="1"/>
  <c r="J6462" i="3" s="1"/>
  <c r="J6460" i="3" a="1"/>
  <c r="J6460" i="3" s="1"/>
  <c r="J6458" i="3" a="1"/>
  <c r="J6458" i="3" s="1"/>
  <c r="I6464" i="3" a="1"/>
  <c r="I6464" i="3" s="1"/>
  <c r="I6462" i="3" a="1"/>
  <c r="I6462" i="3" s="1"/>
  <c r="I6460" i="3" a="1"/>
  <c r="I6460" i="3" s="1"/>
  <c r="I6458" i="3" a="1"/>
  <c r="I6458" i="3" s="1"/>
  <c r="H6464" i="3"/>
  <c r="H6462" i="3"/>
  <c r="H6460" i="3"/>
  <c r="H6458" i="3"/>
  <c r="G6464" i="3"/>
  <c r="G6462" i="3"/>
  <c r="G6460" i="3"/>
  <c r="G6458" i="3"/>
  <c r="G6454" i="3"/>
  <c r="H6454" i="3"/>
  <c r="I6454" i="3" a="1"/>
  <c r="I6454" i="3" s="1"/>
  <c r="J6454" i="3" a="1"/>
  <c r="J6454" i="3" s="1"/>
  <c r="G6450" i="3"/>
  <c r="G6451" i="3"/>
  <c r="H6450" i="3"/>
  <c r="H6451" i="3"/>
  <c r="I6450" i="3" a="1"/>
  <c r="I6450" i="3" s="1"/>
  <c r="I6451" i="3" a="1"/>
  <c r="I6451" i="3" s="1"/>
  <c r="J6450" i="3" a="1"/>
  <c r="J6450" i="3" s="1"/>
  <c r="J6451" i="3" a="1"/>
  <c r="J6451" i="3" s="1"/>
  <c r="G6446" i="3"/>
  <c r="G6447" i="3"/>
  <c r="G6448" i="3"/>
  <c r="G6449" i="3"/>
  <c r="H6446" i="3"/>
  <c r="H6447" i="3"/>
  <c r="H6448" i="3"/>
  <c r="H6449" i="3"/>
  <c r="I6446" i="3" a="1"/>
  <c r="I6446" i="3" s="1"/>
  <c r="I6447" i="3" a="1"/>
  <c r="I6447" i="3" s="1"/>
  <c r="I6448" i="3" a="1"/>
  <c r="I6448" i="3" s="1"/>
  <c r="I6449" i="3" a="1"/>
  <c r="I6449" i="3" s="1"/>
  <c r="J6446" i="3" a="1"/>
  <c r="J6446" i="3" s="1"/>
  <c r="J6447" i="3" a="1"/>
  <c r="J6447" i="3" s="1"/>
  <c r="J6448" i="3" a="1"/>
  <c r="J6448" i="3" s="1"/>
  <c r="J6449" i="3" a="1"/>
  <c r="J6449" i="3" s="1"/>
  <c r="J6445" i="3" a="1"/>
  <c r="J6445" i="3" s="1"/>
  <c r="I6445" i="3" a="1"/>
  <c r="I6445" i="3" s="1"/>
  <c r="H6445" i="3"/>
  <c r="G6445" i="3"/>
  <c r="J6444" i="3" a="1"/>
  <c r="J6444" i="3" s="1"/>
  <c r="I6444" i="3" a="1"/>
  <c r="I6444" i="3" s="1"/>
  <c r="H6444" i="3"/>
  <c r="G6444" i="3"/>
  <c r="J6443" i="3" a="1"/>
  <c r="J6443" i="3" s="1"/>
  <c r="I6443" i="3" a="1"/>
  <c r="I6443" i="3" s="1"/>
  <c r="H6443" i="3"/>
  <c r="G6443" i="3"/>
  <c r="J6442" i="3" a="1"/>
  <c r="J6442" i="3" s="1"/>
  <c r="I6442" i="3" a="1"/>
  <c r="I6442" i="3" s="1"/>
  <c r="H6442" i="3"/>
  <c r="G6442" i="3"/>
  <c r="G4225" i="1"/>
  <c r="H4225" i="1"/>
  <c r="I4225" i="1" a="1"/>
  <c r="I4225" i="1" s="1"/>
  <c r="J4225" i="1" a="1"/>
  <c r="J4225" i="1" s="1"/>
  <c r="G4222" i="1"/>
  <c r="G4223" i="1"/>
  <c r="G4224" i="1"/>
  <c r="H4222" i="1"/>
  <c r="H4223" i="1"/>
  <c r="H4224" i="1"/>
  <c r="I4222" i="1" a="1"/>
  <c r="I4222" i="1" s="1"/>
  <c r="I4223" i="1" a="1"/>
  <c r="I4223" i="1" s="1"/>
  <c r="I4224" i="1" a="1"/>
  <c r="I4224" i="1" s="1"/>
  <c r="J4222" i="1" a="1"/>
  <c r="J4222" i="1" s="1"/>
  <c r="J4223" i="1" a="1"/>
  <c r="J4223" i="1" s="1"/>
  <c r="J4224" i="1" a="1"/>
  <c r="J4224" i="1" s="1"/>
  <c r="G4221" i="1"/>
  <c r="H4221" i="1"/>
  <c r="I4221" i="1" a="1"/>
  <c r="I4221" i="1" s="1"/>
  <c r="J4221" i="1" a="1"/>
  <c r="J4221" i="1" s="1"/>
  <c r="G6439" i="3"/>
  <c r="H6439" i="3"/>
  <c r="I6439" i="3" a="1"/>
  <c r="I6439" i="3" s="1"/>
  <c r="J6439" i="3" a="1"/>
  <c r="J6439" i="3" s="1"/>
  <c r="G6438" i="3"/>
  <c r="H6438" i="3"/>
  <c r="I6438" i="3" a="1"/>
  <c r="I6438" i="3" s="1"/>
  <c r="J6438" i="3" a="1"/>
  <c r="J6438" i="3" s="1"/>
  <c r="G6437" i="3"/>
  <c r="H6437" i="3"/>
  <c r="J6437" i="3" a="1"/>
  <c r="J6437" i="3" s="1"/>
  <c r="G6436" i="3"/>
  <c r="H6436" i="3"/>
  <c r="J6436" i="3" a="1"/>
  <c r="J6436" i="3" s="1"/>
  <c r="G6435" i="3"/>
  <c r="H6435" i="3"/>
  <c r="I6435" i="3" a="1"/>
  <c r="I6435" i="3" s="1"/>
  <c r="J6435" i="3" a="1"/>
  <c r="J6435" i="3" s="1"/>
  <c r="G6434" i="3"/>
  <c r="H6434" i="3"/>
  <c r="I6434" i="3" a="1"/>
  <c r="I6434" i="3" s="1"/>
  <c r="J6434" i="3" a="1"/>
  <c r="J6434" i="3" s="1"/>
  <c r="G6433" i="3"/>
  <c r="H6433" i="3"/>
  <c r="I6433" i="3" a="1"/>
  <c r="I6433" i="3" s="1"/>
  <c r="J6433" i="3" a="1"/>
  <c r="J6433" i="3" s="1"/>
  <c r="G6432" i="3"/>
  <c r="H6432" i="3"/>
  <c r="I6432" i="3" a="1"/>
  <c r="I6432" i="3" s="1"/>
  <c r="J6432" i="3" a="1"/>
  <c r="J6432" i="3" s="1"/>
  <c r="G6431" i="3"/>
  <c r="H6431" i="3"/>
  <c r="I6431" i="3" a="1"/>
  <c r="I6431" i="3" s="1"/>
  <c r="J6431" i="3" a="1"/>
  <c r="J6431" i="3" s="1"/>
  <c r="G6430" i="3"/>
  <c r="H6430" i="3"/>
  <c r="I6430" i="3" a="1"/>
  <c r="I6430" i="3" s="1"/>
  <c r="J6430" i="3" a="1"/>
  <c r="J6430" i="3" s="1"/>
  <c r="G4218" i="1"/>
  <c r="H4218" i="1"/>
  <c r="I4218" i="1" a="1"/>
  <c r="I4218" i="1" s="1"/>
  <c r="J4218" i="1" a="1"/>
  <c r="J4218" i="1" s="1"/>
  <c r="G4217" i="1"/>
  <c r="H4217" i="1"/>
  <c r="I4217" i="1" a="1"/>
  <c r="I4217" i="1" s="1"/>
  <c r="J4217" i="1" a="1"/>
  <c r="J4217" i="1" s="1"/>
  <c r="G4216" i="1"/>
  <c r="H4216" i="1"/>
  <c r="I4216" i="1" a="1"/>
  <c r="I4216" i="1" s="1"/>
  <c r="J4216" i="1" a="1"/>
  <c r="J4216" i="1" s="1"/>
  <c r="G4215" i="1"/>
  <c r="H4215" i="1"/>
  <c r="I4215" i="1" a="1"/>
  <c r="I4215" i="1" s="1"/>
  <c r="J4215" i="1" a="1"/>
  <c r="J4215" i="1" s="1"/>
  <c r="G6429" i="3"/>
  <c r="H6429" i="3"/>
  <c r="I6429" i="3" a="1"/>
  <c r="I6429" i="3" s="1"/>
  <c r="J6429" i="3" a="1"/>
  <c r="J6429" i="3" s="1"/>
  <c r="G6428" i="3"/>
  <c r="H6428" i="3"/>
  <c r="I6428" i="3" a="1"/>
  <c r="I6428" i="3" s="1"/>
  <c r="J6428" i="3" a="1"/>
  <c r="J6428" i="3" s="1"/>
  <c r="G4214" i="1"/>
  <c r="H4214" i="1"/>
  <c r="I4214" i="1" a="1"/>
  <c r="I4214" i="1" s="1"/>
  <c r="J4214" i="1" a="1"/>
  <c r="J4214" i="1" s="1"/>
  <c r="G4213" i="1"/>
  <c r="H4213" i="1"/>
  <c r="I4213" i="1" a="1"/>
  <c r="I4213" i="1" s="1"/>
  <c r="J4213" i="1" a="1"/>
  <c r="J4213" i="1" s="1"/>
  <c r="G6427" i="3"/>
  <c r="H6427" i="3"/>
  <c r="I6427" i="3" a="1"/>
  <c r="I6427" i="3" s="1"/>
  <c r="J6427" i="3" a="1"/>
  <c r="J6427" i="3" s="1"/>
  <c r="G6426" i="3"/>
  <c r="H6426" i="3"/>
  <c r="I6426" i="3" a="1"/>
  <c r="I6426" i="3" s="1"/>
  <c r="J6426" i="3" a="1"/>
  <c r="J6426" i="3" s="1"/>
  <c r="G6425" i="3"/>
  <c r="H6425" i="3"/>
  <c r="J6425" i="3" a="1"/>
  <c r="J6425" i="3" s="1"/>
  <c r="G6424" i="3"/>
  <c r="H6424" i="3"/>
  <c r="J6424" i="3" a="1"/>
  <c r="J6424" i="3" s="1"/>
  <c r="G6423" i="3"/>
  <c r="H6423" i="3"/>
  <c r="I6423" i="3" a="1"/>
  <c r="I6423" i="3" s="1"/>
  <c r="J6423" i="3" a="1"/>
  <c r="J6423" i="3" s="1"/>
  <c r="G6422" i="3"/>
  <c r="H6422" i="3"/>
  <c r="I6422" i="3" a="1"/>
  <c r="I6422" i="3" s="1"/>
  <c r="J6422" i="3" a="1"/>
  <c r="J6422" i="3" s="1"/>
  <c r="G6421" i="3"/>
  <c r="H6421" i="3"/>
  <c r="I6421" i="3" a="1"/>
  <c r="I6421" i="3" s="1"/>
  <c r="J6421" i="3" a="1"/>
  <c r="J6421" i="3" s="1"/>
  <c r="G6420" i="3"/>
  <c r="H6420" i="3"/>
  <c r="I6420" i="3" a="1"/>
  <c r="I6420" i="3" s="1"/>
  <c r="J6420" i="3" a="1"/>
  <c r="J6420" i="3" s="1"/>
  <c r="G6419" i="3"/>
  <c r="H6419" i="3"/>
  <c r="I6419" i="3" a="1"/>
  <c r="I6419" i="3" s="1"/>
  <c r="J6419" i="3" a="1"/>
  <c r="J6419" i="3" s="1"/>
  <c r="G6418" i="3"/>
  <c r="H6418" i="3"/>
  <c r="I6418" i="3" a="1"/>
  <c r="I6418" i="3" s="1"/>
  <c r="J6418" i="3" a="1"/>
  <c r="J6418" i="3" s="1"/>
  <c r="G4212" i="1"/>
  <c r="H4212" i="1"/>
  <c r="I4212" i="1" a="1"/>
  <c r="I4212" i="1" s="1"/>
  <c r="J4212" i="1" a="1"/>
  <c r="J4212" i="1" s="1"/>
  <c r="G4211" i="1"/>
  <c r="H4211" i="1"/>
  <c r="I4211" i="1" a="1"/>
  <c r="I4211" i="1" s="1"/>
  <c r="J4211" i="1" a="1"/>
  <c r="J4211" i="1" s="1"/>
  <c r="G4210" i="1"/>
  <c r="H4210" i="1"/>
  <c r="I4210" i="1" a="1"/>
  <c r="I4210" i="1" s="1"/>
  <c r="J4210" i="1" a="1"/>
  <c r="J4210" i="1" s="1"/>
  <c r="G4209" i="1"/>
  <c r="H4209" i="1"/>
  <c r="I4209" i="1" a="1"/>
  <c r="I4209" i="1" s="1"/>
  <c r="J4209" i="1" a="1"/>
  <c r="J4209" i="1" s="1"/>
  <c r="G6417" i="3"/>
  <c r="H6417" i="3"/>
  <c r="I6417" i="3" a="1"/>
  <c r="I6417" i="3" s="1"/>
  <c r="J6417" i="3" a="1"/>
  <c r="J6417" i="3" s="1"/>
  <c r="G6416" i="3"/>
  <c r="H6416" i="3"/>
  <c r="I6416" i="3" a="1"/>
  <c r="I6416" i="3" s="1"/>
  <c r="J6416" i="3" a="1"/>
  <c r="J6416" i="3" s="1"/>
  <c r="G6415" i="3"/>
  <c r="H6415" i="3"/>
  <c r="J6415" i="3" a="1"/>
  <c r="J6415" i="3" s="1"/>
  <c r="G6414" i="3"/>
  <c r="H6414" i="3"/>
  <c r="J6414" i="3" a="1"/>
  <c r="J6414" i="3" s="1"/>
  <c r="G6413" i="3"/>
  <c r="H6413" i="3"/>
  <c r="I6413" i="3" a="1"/>
  <c r="I6413" i="3" s="1"/>
  <c r="J6413" i="3" a="1"/>
  <c r="J6413" i="3" s="1"/>
  <c r="G6412" i="3"/>
  <c r="H6412" i="3"/>
  <c r="I6412" i="3" a="1"/>
  <c r="I6412" i="3" s="1"/>
  <c r="J6412" i="3" a="1"/>
  <c r="J6412" i="3" s="1"/>
  <c r="G6411" i="3"/>
  <c r="H6411" i="3"/>
  <c r="I6411" i="3" a="1"/>
  <c r="I6411" i="3" s="1"/>
  <c r="J6411" i="3" a="1"/>
  <c r="J6411" i="3" s="1"/>
  <c r="G6410" i="3"/>
  <c r="H6410" i="3"/>
  <c r="I6410" i="3" a="1"/>
  <c r="I6410" i="3" s="1"/>
  <c r="J6410" i="3" a="1"/>
  <c r="J6410" i="3" s="1"/>
  <c r="G6409" i="3"/>
  <c r="H6409" i="3"/>
  <c r="I6409" i="3" a="1"/>
  <c r="I6409" i="3" s="1"/>
  <c r="J6409" i="3" a="1"/>
  <c r="J6409" i="3" s="1"/>
  <c r="G6408" i="3"/>
  <c r="H6408" i="3"/>
  <c r="I6408" i="3" a="1"/>
  <c r="I6408" i="3" s="1"/>
  <c r="J6408" i="3" a="1"/>
  <c r="J6408" i="3" s="1"/>
  <c r="G4206" i="1"/>
  <c r="H4206" i="1"/>
  <c r="I4206" i="1" a="1"/>
  <c r="I4206" i="1" s="1"/>
  <c r="J4206" i="1" a="1"/>
  <c r="J4206" i="1" s="1"/>
  <c r="G4205" i="1"/>
  <c r="H4205" i="1"/>
  <c r="I4205" i="1" a="1"/>
  <c r="I4205" i="1" s="1"/>
  <c r="J4205" i="1" a="1"/>
  <c r="J4205" i="1" s="1"/>
  <c r="G4204" i="1"/>
  <c r="H4204" i="1"/>
  <c r="I4204" i="1" a="1"/>
  <c r="I4204" i="1" s="1"/>
  <c r="J4204" i="1" a="1"/>
  <c r="J4204" i="1" s="1"/>
  <c r="G4203" i="1"/>
  <c r="H4203" i="1"/>
  <c r="I4203" i="1" a="1"/>
  <c r="I4203" i="1" s="1"/>
  <c r="J4203" i="1" a="1"/>
  <c r="J4203" i="1" s="1"/>
  <c r="G4202" i="1"/>
  <c r="H4202" i="1"/>
  <c r="I4202" i="1" a="1"/>
  <c r="I4202" i="1" s="1"/>
  <c r="J4202" i="1" a="1"/>
  <c r="J4202" i="1" s="1"/>
  <c r="G6407" i="3"/>
  <c r="H6407" i="3"/>
  <c r="I6407" i="3" a="1"/>
  <c r="I6407" i="3" s="1"/>
  <c r="J6407" i="3" a="1"/>
  <c r="J6407" i="3" s="1"/>
  <c r="G6406" i="3"/>
  <c r="H6406" i="3"/>
  <c r="I6406" i="3" a="1"/>
  <c r="I6406" i="3" s="1"/>
  <c r="J6406" i="3" a="1"/>
  <c r="J6406" i="3" s="1"/>
  <c r="G6405" i="3"/>
  <c r="H6405" i="3"/>
  <c r="J6405" i="3" a="1"/>
  <c r="J6405" i="3" s="1"/>
  <c r="G6404" i="3"/>
  <c r="H6404" i="3"/>
  <c r="J6404" i="3" a="1"/>
  <c r="J6404" i="3" s="1"/>
  <c r="G6403" i="3"/>
  <c r="H6403" i="3"/>
  <c r="I6403" i="3" a="1"/>
  <c r="I6403" i="3" s="1"/>
  <c r="J6403" i="3" a="1"/>
  <c r="J6403" i="3" s="1"/>
  <c r="G6402" i="3"/>
  <c r="H6402" i="3"/>
  <c r="I6402" i="3" a="1"/>
  <c r="I6402" i="3" s="1"/>
  <c r="J6402" i="3" a="1"/>
  <c r="J6402" i="3" s="1"/>
  <c r="G6401" i="3"/>
  <c r="H6401" i="3"/>
  <c r="I6401" i="3" a="1"/>
  <c r="I6401" i="3" s="1"/>
  <c r="J6401" i="3" a="1"/>
  <c r="J6401" i="3" s="1"/>
  <c r="G6400" i="3"/>
  <c r="H6400" i="3"/>
  <c r="I6400" i="3" a="1"/>
  <c r="I6400" i="3" s="1"/>
  <c r="J6400" i="3" a="1"/>
  <c r="J6400" i="3" s="1"/>
  <c r="G6399" i="3"/>
  <c r="H6399" i="3"/>
  <c r="I6399" i="3" a="1"/>
  <c r="I6399" i="3" s="1"/>
  <c r="J6399" i="3" a="1"/>
  <c r="J6399" i="3" s="1"/>
  <c r="G6398" i="3"/>
  <c r="H6398" i="3"/>
  <c r="I6398" i="3" a="1"/>
  <c r="I6398" i="3" s="1"/>
  <c r="J6398" i="3" a="1"/>
  <c r="J6398" i="3" s="1"/>
  <c r="G4201" i="1"/>
  <c r="H4201" i="1"/>
  <c r="I4201" i="1" a="1"/>
  <c r="I4201" i="1" s="1"/>
  <c r="J4201" i="1" a="1"/>
  <c r="J4201" i="1" s="1"/>
  <c r="G4200" i="1"/>
  <c r="H4200" i="1"/>
  <c r="I4200" i="1" a="1"/>
  <c r="I4200" i="1" s="1"/>
  <c r="J4200" i="1" a="1"/>
  <c r="J4200" i="1" s="1"/>
  <c r="G4199" i="1"/>
  <c r="H4199" i="1"/>
  <c r="I4199" i="1" a="1"/>
  <c r="I4199" i="1" s="1"/>
  <c r="J4199" i="1" a="1"/>
  <c r="J4199" i="1" s="1"/>
  <c r="G4198" i="1"/>
  <c r="H4198" i="1"/>
  <c r="I4198" i="1" a="1"/>
  <c r="I4198" i="1" s="1"/>
  <c r="J4198" i="1" a="1"/>
  <c r="J4198" i="1" s="1"/>
  <c r="G4197" i="1"/>
  <c r="H4197" i="1"/>
  <c r="I4197" i="1" a="1"/>
  <c r="I4197" i="1" s="1"/>
  <c r="J4197" i="1" a="1"/>
  <c r="J4197" i="1" s="1"/>
  <c r="G6397" i="3"/>
  <c r="H6397" i="3"/>
  <c r="I6397" i="3" a="1"/>
  <c r="I6397" i="3" s="1"/>
  <c r="J6397" i="3" a="1"/>
  <c r="J6397" i="3" s="1"/>
  <c r="G6396" i="3"/>
  <c r="H6396" i="3"/>
  <c r="I6396" i="3" a="1"/>
  <c r="I6396" i="3" s="1"/>
  <c r="J6396" i="3" a="1"/>
  <c r="J6396" i="3" s="1"/>
  <c r="G6395" i="3"/>
  <c r="H6395" i="3"/>
  <c r="I6395" i="3" a="1"/>
  <c r="I6395" i="3" s="1"/>
  <c r="J6395" i="3" a="1"/>
  <c r="J6395" i="3" s="1"/>
  <c r="G6394" i="3"/>
  <c r="H6394" i="3"/>
  <c r="I6394" i="3" a="1"/>
  <c r="I6394" i="3" s="1"/>
  <c r="J6394" i="3" a="1"/>
  <c r="J6394" i="3" s="1"/>
  <c r="G6393" i="3"/>
  <c r="H6393" i="3"/>
  <c r="I6393" i="3" a="1"/>
  <c r="I6393" i="3" s="1"/>
  <c r="J6393" i="3" a="1"/>
  <c r="J6393" i="3" s="1"/>
  <c r="G6392" i="3"/>
  <c r="H6392" i="3"/>
  <c r="I6392" i="3" a="1"/>
  <c r="I6392" i="3" s="1"/>
  <c r="J6392" i="3" a="1"/>
  <c r="J6392" i="3" s="1"/>
  <c r="G6391" i="3"/>
  <c r="H6391" i="3"/>
  <c r="I6391" i="3" a="1"/>
  <c r="I6391" i="3" s="1"/>
  <c r="J6391" i="3" a="1"/>
  <c r="J6391" i="3" s="1"/>
  <c r="G6390" i="3"/>
  <c r="H6390" i="3"/>
  <c r="I6390" i="3" a="1"/>
  <c r="I6390" i="3" s="1"/>
  <c r="J6390" i="3" a="1"/>
  <c r="J6390" i="3" s="1"/>
  <c r="G6389" i="3"/>
  <c r="H6389" i="3"/>
  <c r="I6389" i="3" a="1"/>
  <c r="I6389" i="3" s="1"/>
  <c r="J6389" i="3" a="1"/>
  <c r="J6389" i="3" s="1"/>
  <c r="G6388" i="3"/>
  <c r="H6388" i="3"/>
  <c r="I6388" i="3" a="1"/>
  <c r="I6388" i="3" s="1"/>
  <c r="J6388" i="3" a="1"/>
  <c r="J6388" i="3" s="1"/>
  <c r="G4196" i="1"/>
  <c r="H4196" i="1"/>
  <c r="I4196" i="1" a="1"/>
  <c r="I4196" i="1" s="1"/>
  <c r="J4196" i="1" a="1"/>
  <c r="J4196" i="1" s="1"/>
  <c r="G4195" i="1"/>
  <c r="H4195" i="1"/>
  <c r="I4195" i="1" a="1"/>
  <c r="I4195" i="1" s="1"/>
  <c r="J4195" i="1" a="1"/>
  <c r="J4195" i="1" s="1"/>
  <c r="G4194" i="1"/>
  <c r="H4194" i="1"/>
  <c r="I4194" i="1" a="1"/>
  <c r="I4194" i="1" s="1"/>
  <c r="J4194" i="1" a="1"/>
  <c r="J4194" i="1" s="1"/>
  <c r="G4193" i="1"/>
  <c r="H4193" i="1"/>
  <c r="I4193" i="1" a="1"/>
  <c r="I4193" i="1" s="1"/>
  <c r="J4193" i="1" a="1"/>
  <c r="J4193" i="1" s="1"/>
  <c r="G4192" i="1"/>
  <c r="H4192" i="1"/>
  <c r="I4192" i="1" a="1"/>
  <c r="I4192" i="1" s="1"/>
  <c r="J4192" i="1" a="1"/>
  <c r="J4192" i="1" s="1"/>
  <c r="G4191" i="1"/>
  <c r="H4191" i="1"/>
  <c r="I4191" i="1" a="1"/>
  <c r="I4191" i="1" s="1"/>
  <c r="J4191" i="1" a="1"/>
  <c r="J4191" i="1" s="1"/>
  <c r="G4190" i="1"/>
  <c r="H4190" i="1"/>
  <c r="I4190" i="1" a="1"/>
  <c r="I4190" i="1" s="1"/>
  <c r="J4190" i="1" a="1"/>
  <c r="J4190" i="1" s="1"/>
  <c r="G6387" i="3"/>
  <c r="H6387" i="3"/>
  <c r="I6387" i="3" a="1"/>
  <c r="I6387" i="3" s="1"/>
  <c r="J6387" i="3" a="1"/>
  <c r="J6387" i="3" s="1"/>
  <c r="G6386" i="3"/>
  <c r="H6386" i="3"/>
  <c r="I6386" i="3" a="1"/>
  <c r="I6386" i="3" s="1"/>
  <c r="J6386" i="3" a="1"/>
  <c r="J6386" i="3" s="1"/>
  <c r="G6385" i="3"/>
  <c r="H6385" i="3"/>
  <c r="J6385" i="3" a="1"/>
  <c r="J6385" i="3" s="1"/>
  <c r="G6384" i="3"/>
  <c r="H6384" i="3"/>
  <c r="J6384" i="3" a="1"/>
  <c r="J6384" i="3" s="1"/>
  <c r="G6383" i="3"/>
  <c r="H6383" i="3"/>
  <c r="I6383" i="3" a="1"/>
  <c r="I6383" i="3" s="1"/>
  <c r="J6383" i="3" a="1"/>
  <c r="J6383" i="3" s="1"/>
  <c r="G6382" i="3"/>
  <c r="H6382" i="3"/>
  <c r="I6382" i="3" a="1"/>
  <c r="I6382" i="3" s="1"/>
  <c r="J6382" i="3" a="1"/>
  <c r="J6382" i="3" s="1"/>
  <c r="G6381" i="3"/>
  <c r="H6381" i="3"/>
  <c r="I6381" i="3" a="1"/>
  <c r="I6381" i="3" s="1"/>
  <c r="J6381" i="3" a="1"/>
  <c r="J6381" i="3" s="1"/>
  <c r="G6380" i="3"/>
  <c r="H6380" i="3"/>
  <c r="I6380" i="3" a="1"/>
  <c r="I6380" i="3" s="1"/>
  <c r="J6380" i="3" a="1"/>
  <c r="J6380" i="3" s="1"/>
  <c r="G6379" i="3"/>
  <c r="H6379" i="3"/>
  <c r="I6379" i="3" a="1"/>
  <c r="I6379" i="3" s="1"/>
  <c r="J6379" i="3" a="1"/>
  <c r="J6379" i="3" s="1"/>
  <c r="G6378" i="3"/>
  <c r="H6378" i="3"/>
  <c r="I6378" i="3" a="1"/>
  <c r="I6378" i="3" s="1"/>
  <c r="J6378" i="3" a="1"/>
  <c r="J6378" i="3" s="1"/>
  <c r="G4189" i="1"/>
  <c r="H4189" i="1"/>
  <c r="I4189" i="1" a="1"/>
  <c r="I4189" i="1" s="1"/>
  <c r="J4189" i="1" a="1"/>
  <c r="J4189" i="1" s="1"/>
  <c r="G4188" i="1"/>
  <c r="H4188" i="1"/>
  <c r="I4188" i="1" a="1"/>
  <c r="I4188" i="1" s="1"/>
  <c r="J4188" i="1" a="1"/>
  <c r="J4188" i="1" s="1"/>
  <c r="G4187" i="1"/>
  <c r="H4187" i="1"/>
  <c r="I4187" i="1" a="1"/>
  <c r="I4187" i="1" s="1"/>
  <c r="J4187" i="1" a="1"/>
  <c r="J4187" i="1" s="1"/>
  <c r="G4186" i="1"/>
  <c r="H4186" i="1"/>
  <c r="I4186" i="1" a="1"/>
  <c r="I4186" i="1" s="1"/>
  <c r="J4186" i="1" a="1"/>
  <c r="J4186" i="1" s="1"/>
  <c r="G4185" i="1"/>
  <c r="H4185" i="1"/>
  <c r="I4185" i="1" a="1"/>
  <c r="I4185" i="1" s="1"/>
  <c r="J4185" i="1" a="1"/>
  <c r="J4185" i="1" s="1"/>
  <c r="G4184" i="1"/>
  <c r="H4184" i="1"/>
  <c r="I4184" i="1" a="1"/>
  <c r="I4184" i="1" s="1"/>
  <c r="J4184" i="1" a="1"/>
  <c r="J4184" i="1" s="1"/>
  <c r="G4180" i="1"/>
  <c r="G4181" i="1"/>
  <c r="G4182" i="1"/>
  <c r="G4183" i="1"/>
  <c r="H4180" i="1"/>
  <c r="H4181" i="1"/>
  <c r="H4182" i="1"/>
  <c r="H4183" i="1"/>
  <c r="I4180" i="1" a="1"/>
  <c r="I4180" i="1" s="1"/>
  <c r="I4181" i="1" a="1"/>
  <c r="I4181" i="1" s="1"/>
  <c r="I4182" i="1" a="1"/>
  <c r="I4182" i="1" s="1"/>
  <c r="I4183" i="1" a="1"/>
  <c r="I4183" i="1" s="1"/>
  <c r="J4180" i="1" a="1"/>
  <c r="J4180" i="1" s="1"/>
  <c r="J4181" i="1" a="1"/>
  <c r="J4181" i="1" s="1"/>
  <c r="J4182" i="1" a="1"/>
  <c r="J4182" i="1" s="1"/>
  <c r="J4183" i="1" a="1"/>
  <c r="J4183" i="1" s="1"/>
  <c r="G6369" i="3"/>
  <c r="G6371" i="3"/>
  <c r="G6373" i="3"/>
  <c r="G6375" i="3"/>
  <c r="G6377" i="3"/>
  <c r="H6369" i="3"/>
  <c r="H6371" i="3"/>
  <c r="H6373" i="3"/>
  <c r="H6375" i="3"/>
  <c r="H6377" i="3"/>
  <c r="I6369" i="3" a="1"/>
  <c r="I6369" i="3" s="1"/>
  <c r="I6371" i="3" a="1"/>
  <c r="I6371" i="3" s="1"/>
  <c r="I6373" i="3" a="1"/>
  <c r="I6373" i="3" s="1"/>
  <c r="I6375" i="3" a="1"/>
  <c r="I6375" i="3" s="1"/>
  <c r="I6377" i="3" a="1"/>
  <c r="I6377" i="3" s="1"/>
  <c r="J6369" i="3" a="1"/>
  <c r="J6369" i="3" s="1"/>
  <c r="J6371" i="3" a="1"/>
  <c r="J6371" i="3" s="1"/>
  <c r="J6373" i="3" a="1"/>
  <c r="J6373" i="3" s="1"/>
  <c r="J6375" i="3" a="1"/>
  <c r="J6375" i="3" s="1"/>
  <c r="J6377" i="3" a="1"/>
  <c r="J6377" i="3" s="1"/>
  <c r="J6376" i="3" a="1"/>
  <c r="J6376" i="3" s="1"/>
  <c r="J6374" i="3" a="1"/>
  <c r="J6374" i="3" s="1"/>
  <c r="J6372" i="3" a="1"/>
  <c r="J6372" i="3" s="1"/>
  <c r="J6370" i="3" a="1"/>
  <c r="J6370" i="3" s="1"/>
  <c r="J6368" i="3" a="1"/>
  <c r="J6368" i="3" s="1"/>
  <c r="I6376" i="3" a="1"/>
  <c r="I6376" i="3" s="1"/>
  <c r="I6374" i="3" a="1"/>
  <c r="I6374" i="3" s="1"/>
  <c r="I6372" i="3" a="1"/>
  <c r="I6372" i="3" s="1"/>
  <c r="I6370" i="3" a="1"/>
  <c r="I6370" i="3" s="1"/>
  <c r="I6368" i="3" a="1"/>
  <c r="I6368" i="3" s="1"/>
  <c r="H6376" i="3"/>
  <c r="H6374" i="3"/>
  <c r="H6372" i="3"/>
  <c r="H6370" i="3"/>
  <c r="H6368" i="3"/>
  <c r="G6376" i="3"/>
  <c r="G6374" i="3"/>
  <c r="G6372" i="3"/>
  <c r="G6370" i="3"/>
  <c r="G6368" i="3"/>
  <c r="G6367" i="3"/>
  <c r="H6367" i="3"/>
  <c r="I6367" i="3" a="1"/>
  <c r="I6367" i="3" s="1"/>
  <c r="J6367" i="3" a="1"/>
  <c r="J6367" i="3" s="1"/>
  <c r="G6366" i="3"/>
  <c r="H6366" i="3"/>
  <c r="I6366" i="3" a="1"/>
  <c r="I6366" i="3" s="1"/>
  <c r="J6366" i="3" a="1"/>
  <c r="J6366" i="3" s="1"/>
  <c r="G6365" i="3"/>
  <c r="H6365" i="3"/>
  <c r="J6365" i="3" a="1"/>
  <c r="J6365" i="3" s="1"/>
  <c r="G6364" i="3"/>
  <c r="H6364" i="3"/>
  <c r="J6364" i="3" a="1"/>
  <c r="J6364" i="3" s="1"/>
  <c r="G6363" i="3"/>
  <c r="H6363" i="3"/>
  <c r="I6363" i="3" a="1"/>
  <c r="I6363" i="3" s="1"/>
  <c r="J6363" i="3" a="1"/>
  <c r="J6363" i="3" s="1"/>
  <c r="G6362" i="3"/>
  <c r="H6362" i="3"/>
  <c r="I6362" i="3" a="1"/>
  <c r="I6362" i="3" s="1"/>
  <c r="J6362" i="3" a="1"/>
  <c r="J6362" i="3" s="1"/>
  <c r="G6361" i="3"/>
  <c r="H6361" i="3"/>
  <c r="I6361" i="3" a="1"/>
  <c r="I6361" i="3" s="1"/>
  <c r="J6361" i="3" a="1"/>
  <c r="J6361" i="3" s="1"/>
  <c r="G6360" i="3"/>
  <c r="H6360" i="3"/>
  <c r="I6360" i="3" a="1"/>
  <c r="I6360" i="3" s="1"/>
  <c r="J6360" i="3" a="1"/>
  <c r="J6360" i="3" s="1"/>
  <c r="G6359" i="3"/>
  <c r="H6359" i="3"/>
  <c r="I6359" i="3" a="1"/>
  <c r="I6359" i="3" s="1"/>
  <c r="J6359" i="3" a="1"/>
  <c r="J6359" i="3" s="1"/>
  <c r="G6358" i="3"/>
  <c r="H6358" i="3"/>
  <c r="I6358" i="3" a="1"/>
  <c r="I6358" i="3" s="1"/>
  <c r="J6358" i="3" a="1"/>
  <c r="J6358" i="3" s="1"/>
  <c r="G4179" i="1"/>
  <c r="H4179" i="1"/>
  <c r="I4179" i="1" a="1"/>
  <c r="I4179" i="1" s="1"/>
  <c r="J4179" i="1" a="1"/>
  <c r="J4179" i="1" s="1"/>
  <c r="G4178" i="1"/>
  <c r="H4178" i="1"/>
  <c r="I4178" i="1" a="1"/>
  <c r="I4178" i="1" s="1"/>
  <c r="J4178" i="1" a="1"/>
  <c r="J4178" i="1" s="1"/>
  <c r="G4177" i="1"/>
  <c r="H4177" i="1"/>
  <c r="I4177" i="1" a="1"/>
  <c r="I4177" i="1" s="1"/>
  <c r="J4177" i="1" a="1"/>
  <c r="J4177" i="1" s="1"/>
  <c r="G4176" i="1"/>
  <c r="H4176" i="1"/>
  <c r="I4176" i="1" a="1"/>
  <c r="I4176" i="1" s="1"/>
  <c r="J4176" i="1" a="1"/>
  <c r="J4176" i="1" s="1"/>
  <c r="G4175" i="1"/>
  <c r="H4175" i="1"/>
  <c r="I4175" i="1" a="1"/>
  <c r="I4175" i="1" s="1"/>
  <c r="J4175" i="1" a="1"/>
  <c r="J4175" i="1" s="1"/>
  <c r="G6357" i="3"/>
  <c r="H6357" i="3"/>
  <c r="I6357" i="3" a="1"/>
  <c r="I6357" i="3" s="1"/>
  <c r="J6357" i="3" a="1"/>
  <c r="J6357" i="3" s="1"/>
  <c r="G6356" i="3"/>
  <c r="H6356" i="3"/>
  <c r="I6356" i="3" a="1"/>
  <c r="I6356" i="3" s="1"/>
  <c r="J6356" i="3" a="1"/>
  <c r="J6356" i="3" s="1"/>
  <c r="G6355" i="3"/>
  <c r="H6355" i="3"/>
  <c r="J6355" i="3" a="1"/>
  <c r="J6355" i="3" s="1"/>
  <c r="G6354" i="3"/>
  <c r="H6354" i="3"/>
  <c r="J6354" i="3" a="1"/>
  <c r="J6354" i="3" s="1"/>
  <c r="G6353" i="3"/>
  <c r="H6353" i="3"/>
  <c r="I6353" i="3" a="1"/>
  <c r="I6353" i="3" s="1"/>
  <c r="J6353" i="3" a="1"/>
  <c r="J6353" i="3" s="1"/>
  <c r="G6352" i="3"/>
  <c r="H6352" i="3"/>
  <c r="I6352" i="3" a="1"/>
  <c r="I6352" i="3" s="1"/>
  <c r="J6352" i="3" a="1"/>
  <c r="J6352" i="3" s="1"/>
  <c r="G6351" i="3"/>
  <c r="H6351" i="3"/>
  <c r="I6351" i="3" a="1"/>
  <c r="I6351" i="3" s="1"/>
  <c r="J6351" i="3" a="1"/>
  <c r="J6351" i="3" s="1"/>
  <c r="G6350" i="3"/>
  <c r="H6350" i="3"/>
  <c r="I6350" i="3" a="1"/>
  <c r="I6350" i="3" s="1"/>
  <c r="J6350" i="3" a="1"/>
  <c r="J6350" i="3" s="1"/>
  <c r="G6349" i="3"/>
  <c r="H6349" i="3"/>
  <c r="I6349" i="3" a="1"/>
  <c r="I6349" i="3" s="1"/>
  <c r="J6349" i="3" a="1"/>
  <c r="J6349" i="3" s="1"/>
  <c r="G6348" i="3"/>
  <c r="H6348" i="3"/>
  <c r="I6348" i="3" a="1"/>
  <c r="I6348" i="3" s="1"/>
  <c r="J6348" i="3" a="1"/>
  <c r="J6348" i="3" s="1"/>
  <c r="G6347" i="3"/>
  <c r="H6347" i="3"/>
  <c r="I6347" i="3" a="1"/>
  <c r="I6347" i="3" s="1"/>
  <c r="J6347" i="3" a="1"/>
  <c r="J6347" i="3" s="1"/>
  <c r="G6346" i="3"/>
  <c r="H6346" i="3"/>
  <c r="I6346" i="3" a="1"/>
  <c r="I6346" i="3" s="1"/>
  <c r="J6346" i="3" a="1"/>
  <c r="J6346" i="3" s="1"/>
  <c r="G4174" i="1"/>
  <c r="H4174" i="1"/>
  <c r="I4174" i="1" a="1"/>
  <c r="I4174" i="1" s="1"/>
  <c r="J4174" i="1" a="1"/>
  <c r="J4174" i="1" s="1"/>
  <c r="G4173" i="1"/>
  <c r="H4173" i="1"/>
  <c r="I4173" i="1" a="1"/>
  <c r="I4173" i="1" s="1"/>
  <c r="J4173" i="1" a="1"/>
  <c r="J4173" i="1" s="1"/>
  <c r="G4172" i="1"/>
  <c r="H4172" i="1"/>
  <c r="I4172" i="1" a="1"/>
  <c r="I4172" i="1" s="1"/>
  <c r="J4172" i="1" a="1"/>
  <c r="J4172" i="1" s="1"/>
  <c r="G4171" i="1"/>
  <c r="H4171" i="1"/>
  <c r="I4171" i="1" a="1"/>
  <c r="I4171" i="1" s="1"/>
  <c r="J4171" i="1" a="1"/>
  <c r="J4171" i="1"/>
  <c r="G4170" i="1"/>
  <c r="H4170" i="1"/>
  <c r="I4170" i="1" a="1"/>
  <c r="I4170" i="1"/>
  <c r="J4170" i="1" a="1"/>
  <c r="J4170" i="1" s="1"/>
  <c r="G4169" i="1"/>
  <c r="H4169" i="1"/>
  <c r="I4169" i="1" a="1"/>
  <c r="I4169" i="1" s="1"/>
  <c r="J4169" i="1" a="1"/>
  <c r="J4169" i="1" s="1"/>
  <c r="G4168" i="1"/>
  <c r="H4168" i="1"/>
  <c r="I4168" i="1" a="1"/>
  <c r="I4168" i="1" s="1"/>
  <c r="J4168" i="1" a="1"/>
  <c r="J4168" i="1" s="1"/>
  <c r="G6345" i="3"/>
  <c r="H6345" i="3"/>
  <c r="I6345" i="3" a="1"/>
  <c r="I6345" i="3" s="1"/>
  <c r="J6345" i="3" a="1"/>
  <c r="J6345" i="3" s="1"/>
  <c r="G6344" i="3"/>
  <c r="H6344" i="3"/>
  <c r="I6344" i="3" a="1"/>
  <c r="I6344" i="3" s="1"/>
  <c r="J6344" i="3" a="1"/>
  <c r="J6344" i="3" s="1"/>
  <c r="G6343" i="3"/>
  <c r="H6343" i="3"/>
  <c r="J6343" i="3" a="1"/>
  <c r="J6343" i="3" s="1"/>
  <c r="G6342" i="3"/>
  <c r="H6342" i="3"/>
  <c r="J6342" i="3" a="1"/>
  <c r="J6342" i="3" s="1"/>
  <c r="G6341" i="3"/>
  <c r="H6341" i="3"/>
  <c r="I6341" i="3" a="1"/>
  <c r="I6341" i="3" s="1"/>
  <c r="J6341" i="3" a="1"/>
  <c r="J6341" i="3" s="1"/>
  <c r="G6340" i="3"/>
  <c r="H6340" i="3"/>
  <c r="I6340" i="3" a="1"/>
  <c r="I6340" i="3" s="1"/>
  <c r="J6340" i="3" a="1"/>
  <c r="J6340" i="3" s="1"/>
  <c r="G6339" i="3"/>
  <c r="H6339" i="3"/>
  <c r="I6339" i="3" a="1"/>
  <c r="I6339" i="3" s="1"/>
  <c r="J6339" i="3" a="1"/>
  <c r="J6339" i="3" s="1"/>
  <c r="G6338" i="3"/>
  <c r="H6338" i="3"/>
  <c r="I6338" i="3" a="1"/>
  <c r="I6338" i="3" s="1"/>
  <c r="J6338" i="3" a="1"/>
  <c r="J6338" i="3" s="1"/>
  <c r="G6337" i="3"/>
  <c r="H6337" i="3"/>
  <c r="I6337" i="3" a="1"/>
  <c r="I6337" i="3" s="1"/>
  <c r="J6337" i="3" a="1"/>
  <c r="J6337" i="3" s="1"/>
  <c r="G6336" i="3"/>
  <c r="H6336" i="3"/>
  <c r="I6336" i="3" a="1"/>
  <c r="I6336" i="3" s="1"/>
  <c r="J6336" i="3" a="1"/>
  <c r="J6336" i="3" s="1"/>
  <c r="G6335" i="3"/>
  <c r="H6335" i="3"/>
  <c r="I6335" i="3" a="1"/>
  <c r="I6335" i="3" s="1"/>
  <c r="J6335" i="3" a="1"/>
  <c r="J6335" i="3" s="1"/>
  <c r="G6334" i="3"/>
  <c r="H6334" i="3"/>
  <c r="I6334" i="3" a="1"/>
  <c r="I6334" i="3" s="1"/>
  <c r="J6334" i="3" a="1"/>
  <c r="J6334" i="3" s="1"/>
  <c r="G6333" i="3"/>
  <c r="H6333" i="3"/>
  <c r="I6333" i="3" a="1"/>
  <c r="I6333" i="3" s="1"/>
  <c r="J6333" i="3" a="1"/>
  <c r="J6333" i="3" s="1"/>
  <c r="G6332" i="3"/>
  <c r="H6332" i="3"/>
  <c r="I6332" i="3" a="1"/>
  <c r="I6332" i="3" s="1"/>
  <c r="J6332" i="3" a="1"/>
  <c r="J6332" i="3" s="1"/>
  <c r="G4167" i="1"/>
  <c r="H4167" i="1"/>
  <c r="I4167" i="1" a="1"/>
  <c r="I4167" i="1" s="1"/>
  <c r="J4167" i="1" a="1"/>
  <c r="J4167" i="1" s="1"/>
  <c r="G4166" i="1"/>
  <c r="H4166" i="1"/>
  <c r="I4166" i="1" a="1"/>
  <c r="I4166" i="1" s="1"/>
  <c r="J4166" i="1" a="1"/>
  <c r="J4166" i="1"/>
  <c r="G4165" i="1"/>
  <c r="H4165" i="1"/>
  <c r="I4165" i="1" a="1"/>
  <c r="I4165" i="1" s="1"/>
  <c r="J4165" i="1" a="1"/>
  <c r="J4165" i="1" s="1"/>
  <c r="G4164" i="1"/>
  <c r="H4164" i="1"/>
  <c r="I4164" i="1" a="1"/>
  <c r="I4164" i="1" s="1"/>
  <c r="J4164" i="1" a="1"/>
  <c r="J4164" i="1" s="1"/>
  <c r="G4163" i="1"/>
  <c r="H4163" i="1"/>
  <c r="I4163" i="1" a="1"/>
  <c r="I4163" i="1" s="1"/>
  <c r="J4163" i="1" a="1"/>
  <c r="J4163" i="1" s="1"/>
  <c r="G4162" i="1"/>
  <c r="H4162" i="1"/>
  <c r="I4162" i="1" a="1"/>
  <c r="I4162" i="1" s="1"/>
  <c r="J4162" i="1" a="1"/>
  <c r="J4162" i="1" s="1"/>
  <c r="G4161" i="1"/>
  <c r="H4161" i="1"/>
  <c r="I4161" i="1" a="1"/>
  <c r="I4161" i="1" s="1"/>
  <c r="J4161" i="1" a="1"/>
  <c r="J4161" i="1" s="1"/>
  <c r="G4160" i="1"/>
  <c r="H4160" i="1"/>
  <c r="I4160" i="1" a="1"/>
  <c r="I4160" i="1" s="1"/>
  <c r="J4160" i="1" a="1"/>
  <c r="J4160" i="1" s="1"/>
  <c r="G4159" i="1"/>
  <c r="H4159" i="1"/>
  <c r="I4159" i="1" a="1"/>
  <c r="I4159" i="1" s="1"/>
  <c r="J4159" i="1" a="1"/>
  <c r="J4159" i="1" s="1"/>
  <c r="G6271" i="3"/>
  <c r="H6271" i="3"/>
  <c r="I6271" i="3" a="1"/>
  <c r="I6271" i="3" s="1"/>
  <c r="J6271" i="3" a="1"/>
  <c r="J6271" i="3" s="1"/>
  <c r="G6270" i="3"/>
  <c r="H6270" i="3"/>
  <c r="I6270" i="3" a="1"/>
  <c r="I6270" i="3" s="1"/>
  <c r="J6270" i="3" a="1"/>
  <c r="J6270" i="3" s="1"/>
  <c r="G6269" i="3"/>
  <c r="H6269" i="3"/>
  <c r="I6269" i="3" a="1"/>
  <c r="I6269" i="3" s="1"/>
  <c r="J6269" i="3" a="1"/>
  <c r="J6269" i="3" s="1"/>
  <c r="G6268" i="3"/>
  <c r="H6268" i="3"/>
  <c r="I6268" i="3" a="1"/>
  <c r="I6268" i="3" s="1"/>
  <c r="J6268" i="3" a="1"/>
  <c r="J6268" i="3" s="1"/>
  <c r="G6267" i="3"/>
  <c r="H6267" i="3"/>
  <c r="J6267" i="3" a="1"/>
  <c r="J6267" i="3" s="1"/>
  <c r="G6220" i="3"/>
  <c r="H6220" i="3"/>
  <c r="I6220" i="3" a="1"/>
  <c r="I6220" i="3" s="1"/>
  <c r="J6220" i="3" a="1"/>
  <c r="J6220" i="3" s="1"/>
  <c r="G6219" i="3"/>
  <c r="H6219" i="3"/>
  <c r="I6219" i="3" a="1"/>
  <c r="I6219" i="3" s="1"/>
  <c r="J6219" i="3" a="1"/>
  <c r="J6219" i="3" s="1"/>
  <c r="G4128" i="1"/>
  <c r="H4128" i="1"/>
  <c r="I4128" i="1" a="1"/>
  <c r="I4128" i="1" s="1"/>
  <c r="J4128" i="1" a="1"/>
  <c r="J4128" i="1"/>
  <c r="G4117" i="1"/>
  <c r="H4117" i="1"/>
  <c r="I4117" i="1" a="1"/>
  <c r="I4117" i="1" s="1"/>
  <c r="J4117" i="1" a="1"/>
  <c r="J4117" i="1" s="1"/>
  <c r="G4116" i="1"/>
  <c r="H4116" i="1"/>
  <c r="I4116" i="1" a="1"/>
  <c r="I4116" i="1" s="1"/>
  <c r="J4116" i="1" a="1"/>
  <c r="J4116" i="1" s="1"/>
  <c r="G4115" i="1"/>
  <c r="H4115" i="1"/>
  <c r="I4115" i="1" a="1"/>
  <c r="I4115" i="1" s="1"/>
  <c r="J4115" i="1" a="1"/>
  <c r="J4115" i="1" s="1"/>
  <c r="G4114" i="1"/>
  <c r="H4114" i="1"/>
  <c r="I4114" i="1" a="1"/>
  <c r="I4114" i="1" s="1"/>
  <c r="J4114" i="1" a="1"/>
  <c r="J4114" i="1" s="1"/>
  <c r="G4113" i="1"/>
  <c r="H4113" i="1"/>
  <c r="I4113" i="1" a="1"/>
  <c r="I4113" i="1" s="1"/>
  <c r="J4113" i="1" a="1"/>
  <c r="J4113" i="1" s="1"/>
  <c r="G4102" i="1"/>
  <c r="H4102" i="1"/>
  <c r="I4102" i="1" a="1"/>
  <c r="I4102" i="1" s="1"/>
  <c r="J4102" i="1" a="1"/>
  <c r="J4102" i="1" s="1"/>
  <c r="G4091" i="1"/>
  <c r="H4091" i="1"/>
  <c r="J4091" i="1" a="1"/>
  <c r="J4091" i="1" s="1"/>
  <c r="G4090" i="1"/>
  <c r="H4090" i="1"/>
  <c r="J4090" i="1" a="1"/>
  <c r="J4090" i="1" s="1"/>
  <c r="G4051" i="1"/>
  <c r="H4051" i="1"/>
  <c r="I4051" i="1" a="1"/>
  <c r="I4051" i="1" s="1"/>
  <c r="J4051" i="1" a="1"/>
  <c r="J4051" i="1" s="1"/>
  <c r="G4050" i="1"/>
  <c r="H4050" i="1"/>
  <c r="I4050" i="1" a="1"/>
  <c r="I4050" i="1" s="1"/>
  <c r="J4050" i="1" a="1"/>
  <c r="J4050" i="1" s="1"/>
  <c r="G4049" i="1"/>
  <c r="H4049" i="1"/>
  <c r="J4049" i="1" a="1"/>
  <c r="J4049" i="1" s="1"/>
  <c r="G4042" i="1"/>
  <c r="H4042" i="1"/>
  <c r="J4042" i="1" a="1"/>
  <c r="J4042" i="1" s="1"/>
  <c r="G4041" i="1"/>
  <c r="H4041" i="1"/>
  <c r="I4041" i="1" a="1"/>
  <c r="I4041" i="1" s="1"/>
  <c r="J4041" i="1" a="1"/>
  <c r="J4041" i="1" s="1"/>
  <c r="G47" i="4"/>
  <c r="H47" i="4"/>
  <c r="G25" i="4"/>
  <c r="H25" i="4"/>
  <c r="G10" i="4"/>
  <c r="H10" i="4"/>
  <c r="G40" i="4"/>
  <c r="G41" i="4"/>
  <c r="G42" i="4"/>
  <c r="G43" i="4"/>
  <c r="G44" i="4"/>
  <c r="G45" i="4"/>
  <c r="G46" i="4"/>
  <c r="H40" i="4"/>
  <c r="H41" i="4"/>
  <c r="H42" i="4"/>
  <c r="H43" i="4"/>
  <c r="H44" i="4"/>
  <c r="H45" i="4"/>
  <c r="H46" i="4"/>
  <c r="G48" i="4"/>
  <c r="G49" i="4"/>
  <c r="G50" i="4"/>
  <c r="G51" i="4"/>
  <c r="G52" i="4"/>
  <c r="G53" i="4"/>
  <c r="G54" i="4"/>
  <c r="H48" i="4"/>
  <c r="H49" i="4"/>
  <c r="H50" i="4"/>
  <c r="H51" i="4"/>
  <c r="H52" i="4"/>
  <c r="H53" i="4"/>
  <c r="H54" i="4"/>
  <c r="G4158" i="1"/>
  <c r="H4158" i="1"/>
  <c r="I4158" i="1" a="1"/>
  <c r="I4158" i="1" s="1"/>
  <c r="J4158" i="1" a="1"/>
  <c r="J4158" i="1" s="1"/>
  <c r="G4151" i="1"/>
  <c r="G4152" i="1"/>
  <c r="G4153" i="1"/>
  <c r="G4154" i="1"/>
  <c r="G4155" i="1"/>
  <c r="G4156" i="1"/>
  <c r="G4157" i="1"/>
  <c r="H4151" i="1"/>
  <c r="H4152" i="1"/>
  <c r="H4153" i="1"/>
  <c r="H4154" i="1"/>
  <c r="H4155" i="1"/>
  <c r="H4156" i="1"/>
  <c r="H4157" i="1"/>
  <c r="I4151" i="1" a="1"/>
  <c r="I4151" i="1" s="1"/>
  <c r="I4152" i="1" a="1"/>
  <c r="I4152" i="1" s="1"/>
  <c r="I4153" i="1" a="1"/>
  <c r="I4153" i="1" s="1"/>
  <c r="I4154" i="1" a="1"/>
  <c r="I4154" i="1" s="1"/>
  <c r="I4155" i="1" a="1"/>
  <c r="I4155" i="1" s="1"/>
  <c r="I4156" i="1" a="1"/>
  <c r="I4156" i="1" s="1"/>
  <c r="I4157" i="1" a="1"/>
  <c r="I4157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G6321" i="3"/>
  <c r="G6322" i="3"/>
  <c r="G6323" i="3"/>
  <c r="G6325" i="3"/>
  <c r="G6327" i="3"/>
  <c r="G6329" i="3"/>
  <c r="G6331" i="3"/>
  <c r="H6321" i="3"/>
  <c r="H6322" i="3"/>
  <c r="H6323" i="3"/>
  <c r="H6325" i="3"/>
  <c r="H6327" i="3"/>
  <c r="H6329" i="3"/>
  <c r="H6331" i="3"/>
  <c r="I6321" i="3" a="1"/>
  <c r="I6321" i="3" s="1"/>
  <c r="I6322" i="3" a="1"/>
  <c r="I6322" i="3" s="1"/>
  <c r="I6323" i="3" a="1"/>
  <c r="I6323" i="3" s="1"/>
  <c r="I6325" i="3" a="1"/>
  <c r="I6325" i="3" s="1"/>
  <c r="I6327" i="3" a="1"/>
  <c r="I6327" i="3" s="1"/>
  <c r="I6331" i="3" a="1"/>
  <c r="I6331" i="3" s="1"/>
  <c r="J6321" i="3" a="1"/>
  <c r="J6321" i="3" s="1"/>
  <c r="J6322" i="3" a="1"/>
  <c r="J6322" i="3" s="1"/>
  <c r="J6323" i="3" a="1"/>
  <c r="J6323" i="3" s="1"/>
  <c r="J6325" i="3" a="1"/>
  <c r="J6325" i="3" s="1"/>
  <c r="J6327" i="3" a="1"/>
  <c r="J6327" i="3" s="1"/>
  <c r="J6329" i="3" a="1"/>
  <c r="J6329" i="3" s="1"/>
  <c r="J6331" i="3" a="1"/>
  <c r="J6331" i="3" s="1"/>
  <c r="J6330" i="3" a="1"/>
  <c r="J6330" i="3" s="1"/>
  <c r="J6328" i="3" a="1"/>
  <c r="J6328" i="3" s="1"/>
  <c r="J6326" i="3" a="1"/>
  <c r="J6326" i="3" s="1"/>
  <c r="J6324" i="3" a="1"/>
  <c r="J6324" i="3" s="1"/>
  <c r="J6320" i="3" a="1"/>
  <c r="J6320" i="3" s="1"/>
  <c r="J6319" i="3" a="1"/>
  <c r="J6319" i="3" s="1"/>
  <c r="I6330" i="3" a="1"/>
  <c r="I6330" i="3" s="1"/>
  <c r="I6326" i="3" a="1"/>
  <c r="I6326" i="3" s="1"/>
  <c r="I6324" i="3" a="1"/>
  <c r="I6324" i="3" s="1"/>
  <c r="I6320" i="3" a="1"/>
  <c r="I6320" i="3" s="1"/>
  <c r="I6319" i="3" a="1"/>
  <c r="I6319" i="3" s="1"/>
  <c r="H6330" i="3"/>
  <c r="H6328" i="3"/>
  <c r="H6326" i="3"/>
  <c r="H6324" i="3"/>
  <c r="H6320" i="3"/>
  <c r="H6319" i="3"/>
  <c r="G6330" i="3"/>
  <c r="G6328" i="3"/>
  <c r="G6326" i="3"/>
  <c r="G6324" i="3"/>
  <c r="G6320" i="3"/>
  <c r="G6319" i="3"/>
  <c r="G6318" i="3"/>
  <c r="H6318" i="3"/>
  <c r="I6318" i="3" a="1"/>
  <c r="I6318" i="3" s="1"/>
  <c r="J6318" i="3" a="1"/>
  <c r="J6318" i="3" s="1"/>
  <c r="G4150" i="1"/>
  <c r="H4150" i="1"/>
  <c r="I4150" i="1" a="1"/>
  <c r="I4150" i="1" s="1"/>
  <c r="J4150" i="1" a="1"/>
  <c r="J4150" i="1" s="1"/>
  <c r="G6317" i="3"/>
  <c r="H6317" i="3"/>
  <c r="I6317" i="3" a="1"/>
  <c r="I6317" i="3" s="1"/>
  <c r="J6317" i="3" a="1"/>
  <c r="J6317" i="3" s="1"/>
  <c r="G6316" i="3"/>
  <c r="H6316" i="3"/>
  <c r="I6316" i="3" a="1"/>
  <c r="I6316" i="3" s="1"/>
  <c r="J6316" i="3" a="1"/>
  <c r="J6316" i="3" s="1"/>
  <c r="G6315" i="3"/>
  <c r="H6315" i="3"/>
  <c r="J6315" i="3" a="1"/>
  <c r="J6315" i="3" s="1"/>
  <c r="G6314" i="3"/>
  <c r="H6314" i="3"/>
  <c r="J6314" i="3" a="1"/>
  <c r="J6314" i="3" s="1"/>
  <c r="G6313" i="3"/>
  <c r="H6313" i="3"/>
  <c r="I6313" i="3" a="1"/>
  <c r="I6313" i="3" s="1"/>
  <c r="J6313" i="3" a="1"/>
  <c r="J6313" i="3" s="1"/>
  <c r="G6312" i="3"/>
  <c r="H6312" i="3"/>
  <c r="I6312" i="3" a="1"/>
  <c r="I6312" i="3" s="1"/>
  <c r="J6312" i="3" a="1"/>
  <c r="J6312" i="3" s="1"/>
  <c r="G6311" i="3"/>
  <c r="H6311" i="3"/>
  <c r="I6311" i="3" a="1"/>
  <c r="I6311" i="3" s="1"/>
  <c r="J6311" i="3" a="1"/>
  <c r="J6311" i="3" s="1"/>
  <c r="G6310" i="3"/>
  <c r="H6310" i="3"/>
  <c r="I6310" i="3" a="1"/>
  <c r="I6310" i="3" s="1"/>
  <c r="J6310" i="3" a="1"/>
  <c r="J6310" i="3" s="1"/>
  <c r="G6309" i="3"/>
  <c r="H6309" i="3"/>
  <c r="I6309" i="3" a="1"/>
  <c r="I6309" i="3" s="1"/>
  <c r="J6309" i="3" a="1"/>
  <c r="J6309" i="3" s="1"/>
  <c r="G6308" i="3"/>
  <c r="H6308" i="3"/>
  <c r="I6308" i="3" a="1"/>
  <c r="I6308" i="3" s="1"/>
  <c r="J6308" i="3" a="1"/>
  <c r="J6308" i="3" s="1"/>
  <c r="G6307" i="3"/>
  <c r="H6307" i="3"/>
  <c r="I6307" i="3" a="1"/>
  <c r="I6307" i="3" s="1"/>
  <c r="J6307" i="3" a="1"/>
  <c r="J6307" i="3" s="1"/>
  <c r="G6306" i="3"/>
  <c r="H6306" i="3"/>
  <c r="I6306" i="3" a="1"/>
  <c r="I6306" i="3" s="1"/>
  <c r="J6306" i="3" a="1"/>
  <c r="J6306" i="3" s="1"/>
  <c r="G6305" i="3"/>
  <c r="H6305" i="3"/>
  <c r="I6305" i="3" a="1"/>
  <c r="I6305" i="3" s="1"/>
  <c r="J6305" i="3" a="1"/>
  <c r="J6305" i="3" s="1"/>
  <c r="G6304" i="3"/>
  <c r="H6304" i="3"/>
  <c r="I6304" i="3" a="1"/>
  <c r="I6304" i="3" s="1"/>
  <c r="J6304" i="3" a="1"/>
  <c r="J6304" i="3" s="1"/>
  <c r="G4148" i="1"/>
  <c r="H4148" i="1"/>
  <c r="I4148" i="1" a="1"/>
  <c r="I4148" i="1" s="1"/>
  <c r="J4148" i="1" a="1"/>
  <c r="J4148" i="1" s="1"/>
  <c r="G4147" i="1"/>
  <c r="H4147" i="1"/>
  <c r="I4147" i="1" a="1"/>
  <c r="I4147" i="1" s="1"/>
  <c r="J4147" i="1" a="1"/>
  <c r="J4147" i="1" s="1"/>
  <c r="G4146" i="1"/>
  <c r="H4146" i="1"/>
  <c r="I4146" i="1" a="1"/>
  <c r="I4146" i="1" s="1"/>
  <c r="J4146" i="1" a="1"/>
  <c r="J4146" i="1" s="1"/>
  <c r="G4145" i="1"/>
  <c r="H4145" i="1"/>
  <c r="I4145" i="1" a="1"/>
  <c r="I4145" i="1" s="1"/>
  <c r="J4145" i="1" a="1"/>
  <c r="J4145" i="1" s="1"/>
  <c r="G4144" i="1"/>
  <c r="H4144" i="1"/>
  <c r="I4144" i="1" a="1"/>
  <c r="I4144" i="1" s="1"/>
  <c r="J4144" i="1" a="1"/>
  <c r="J4144" i="1" s="1"/>
  <c r="G4143" i="1"/>
  <c r="H4143" i="1"/>
  <c r="I4143" i="1" a="1"/>
  <c r="I4143" i="1" s="1"/>
  <c r="J4143" i="1" a="1"/>
  <c r="J4143" i="1" s="1"/>
  <c r="G4142" i="1"/>
  <c r="H4142" i="1"/>
  <c r="I4142" i="1" a="1"/>
  <c r="I4142" i="1" s="1"/>
  <c r="J4142" i="1" a="1"/>
  <c r="J4142" i="1" s="1"/>
  <c r="G4141" i="1"/>
  <c r="H4141" i="1"/>
  <c r="I4141" i="1" a="1"/>
  <c r="I4141" i="1" s="1"/>
  <c r="J4141" i="1" a="1"/>
  <c r="J4141" i="1" s="1"/>
  <c r="L6289" i="3"/>
  <c r="L6288" i="3"/>
  <c r="L6287" i="3"/>
  <c r="L6286" i="3"/>
  <c r="L6285" i="3"/>
  <c r="L6284" i="3"/>
  <c r="L6291" i="3"/>
  <c r="L6290" i="3"/>
  <c r="L6293" i="3"/>
  <c r="L6292" i="3"/>
  <c r="L6295" i="3"/>
  <c r="L6294" i="3"/>
  <c r="L6283" i="3"/>
  <c r="L6282" i="3"/>
  <c r="L6281" i="3"/>
  <c r="L6280" i="3"/>
  <c r="G4140" i="1"/>
  <c r="H4140" i="1"/>
  <c r="I4140" i="1" a="1"/>
  <c r="I4140" i="1" s="1"/>
  <c r="J4140" i="1" a="1"/>
  <c r="J4140" i="1" s="1"/>
  <c r="G4139" i="1"/>
  <c r="H4139" i="1"/>
  <c r="I4139" i="1" a="1"/>
  <c r="I4139" i="1" s="1"/>
  <c r="J4139" i="1" a="1"/>
  <c r="J4139" i="1" s="1"/>
  <c r="G6289" i="3"/>
  <c r="H6289" i="3"/>
  <c r="I6289" i="3" a="1"/>
  <c r="I6289" i="3" s="1"/>
  <c r="J6289" i="3" a="1"/>
  <c r="J6289" i="3" s="1"/>
  <c r="G6288" i="3"/>
  <c r="H6288" i="3"/>
  <c r="I6288" i="3" a="1"/>
  <c r="I6288" i="3" s="1"/>
  <c r="J6288" i="3" a="1"/>
  <c r="J6288" i="3" s="1"/>
  <c r="G6303" i="3"/>
  <c r="H6303" i="3"/>
  <c r="I6303" i="3" a="1"/>
  <c r="I6303" i="3" s="1"/>
  <c r="J6303" i="3" a="1"/>
  <c r="J6303" i="3" s="1"/>
  <c r="G6302" i="3"/>
  <c r="H6302" i="3"/>
  <c r="I6302" i="3" a="1"/>
  <c r="I6302" i="3" s="1"/>
  <c r="J6302" i="3" a="1"/>
  <c r="J6302" i="3" s="1"/>
  <c r="G6301" i="3"/>
  <c r="H6301" i="3"/>
  <c r="I6301" i="3" a="1"/>
  <c r="I6301" i="3" s="1"/>
  <c r="J6301" i="3" a="1"/>
  <c r="J6301" i="3" s="1"/>
  <c r="G6300" i="3"/>
  <c r="H6300" i="3"/>
  <c r="I6300" i="3" a="1"/>
  <c r="I6300" i="3" s="1"/>
  <c r="J6300" i="3" a="1"/>
  <c r="J6300" i="3" s="1"/>
  <c r="G4138" i="1"/>
  <c r="H4138" i="1"/>
  <c r="I4138" i="1" a="1"/>
  <c r="I4138" i="1" s="1"/>
  <c r="J4138" i="1" a="1"/>
  <c r="J4138" i="1" s="1"/>
  <c r="G4137" i="1"/>
  <c r="H4137" i="1"/>
  <c r="I4137" i="1" a="1"/>
  <c r="I4137" i="1" s="1"/>
  <c r="J4137" i="1" a="1"/>
  <c r="J4137" i="1" s="1"/>
  <c r="G4136" i="1"/>
  <c r="H4136" i="1"/>
  <c r="I4136" i="1" a="1"/>
  <c r="I4136" i="1" s="1"/>
  <c r="J4136" i="1" a="1"/>
  <c r="J4136" i="1" s="1"/>
  <c r="G4135" i="1"/>
  <c r="H4135" i="1"/>
  <c r="I4135" i="1" a="1"/>
  <c r="I4135" i="1" s="1"/>
  <c r="J4135" i="1" a="1"/>
  <c r="J4135" i="1" s="1"/>
  <c r="G4134" i="1"/>
  <c r="H4134" i="1"/>
  <c r="I4134" i="1" a="1"/>
  <c r="I4134" i="1" s="1"/>
  <c r="J4134" i="1" a="1"/>
  <c r="J4134" i="1" s="1"/>
  <c r="G4133" i="1"/>
  <c r="H4133" i="1"/>
  <c r="I4133" i="1" a="1"/>
  <c r="I4133" i="1" s="1"/>
  <c r="J4133" i="1" a="1"/>
  <c r="J4133" i="1" s="1"/>
  <c r="G4129" i="1"/>
  <c r="G4130" i="1"/>
  <c r="G4131" i="1"/>
  <c r="G4132" i="1"/>
  <c r="H4129" i="1"/>
  <c r="H4130" i="1"/>
  <c r="H4131" i="1"/>
  <c r="H4132" i="1"/>
  <c r="I4129" i="1" a="1"/>
  <c r="I4129" i="1" s="1"/>
  <c r="I4130" i="1" a="1"/>
  <c r="I4130" i="1" s="1"/>
  <c r="I4131" i="1" a="1"/>
  <c r="I4131" i="1" s="1"/>
  <c r="I4132" i="1" a="1"/>
  <c r="I4132" i="1" s="1"/>
  <c r="J4129" i="1" a="1"/>
  <c r="J4129" i="1" s="1"/>
  <c r="J4130" i="1" a="1"/>
  <c r="J4130" i="1" s="1"/>
  <c r="J4131" i="1" a="1"/>
  <c r="J4131" i="1" s="1"/>
  <c r="J4132" i="1" a="1"/>
  <c r="J4132" i="1" s="1"/>
  <c r="G6291" i="3"/>
  <c r="G6297" i="3"/>
  <c r="G6295" i="3"/>
  <c r="G6293" i="3"/>
  <c r="G6299" i="3"/>
  <c r="H6291" i="3"/>
  <c r="H6297" i="3"/>
  <c r="H6295" i="3"/>
  <c r="H6293" i="3"/>
  <c r="H6299" i="3"/>
  <c r="I6291" i="3" a="1"/>
  <c r="I6291" i="3" s="1"/>
  <c r="I6297" i="3" a="1"/>
  <c r="I6297" i="3" s="1"/>
  <c r="I6295" i="3" a="1"/>
  <c r="I6295" i="3" s="1"/>
  <c r="I6293" i="3" a="1"/>
  <c r="I6293" i="3" s="1"/>
  <c r="I6299" i="3" a="1"/>
  <c r="I6299" i="3" s="1"/>
  <c r="J6291" i="3" a="1"/>
  <c r="J6291" i="3" s="1"/>
  <c r="J6297" i="3" a="1"/>
  <c r="J6297" i="3" s="1"/>
  <c r="J6295" i="3" a="1"/>
  <c r="J6295" i="3" s="1"/>
  <c r="J6293" i="3" a="1"/>
  <c r="J6293" i="3" s="1"/>
  <c r="J6299" i="3" a="1"/>
  <c r="J6299" i="3" s="1"/>
  <c r="J6298" i="3" a="1"/>
  <c r="J6298" i="3" s="1"/>
  <c r="J6292" i="3" a="1"/>
  <c r="J6292" i="3" s="1"/>
  <c r="J6294" i="3" a="1"/>
  <c r="J6294" i="3" s="1"/>
  <c r="J6296" i="3" a="1"/>
  <c r="J6296" i="3" s="1"/>
  <c r="J6290" i="3" a="1"/>
  <c r="J6290" i="3" s="1"/>
  <c r="I6298" i="3" a="1"/>
  <c r="I6298" i="3" s="1"/>
  <c r="I6292" i="3" a="1"/>
  <c r="I6292" i="3" s="1"/>
  <c r="I6294" i="3" a="1"/>
  <c r="I6294" i="3" s="1"/>
  <c r="I6296" i="3" a="1"/>
  <c r="I6296" i="3" s="1"/>
  <c r="I6290" i="3" a="1"/>
  <c r="I6290" i="3" s="1"/>
  <c r="H6298" i="3"/>
  <c r="H6292" i="3"/>
  <c r="H6294" i="3"/>
  <c r="H6296" i="3"/>
  <c r="H6290" i="3"/>
  <c r="G6298" i="3"/>
  <c r="G6292" i="3"/>
  <c r="G6294" i="3"/>
  <c r="G6296" i="3"/>
  <c r="G6290" i="3"/>
  <c r="G6287" i="3"/>
  <c r="H6287" i="3"/>
  <c r="I6287" i="3" a="1"/>
  <c r="I6287" i="3" s="1"/>
  <c r="J6287" i="3" a="1"/>
  <c r="J6287" i="3" s="1"/>
  <c r="G6286" i="3"/>
  <c r="H6286" i="3"/>
  <c r="I6286" i="3" a="1"/>
  <c r="I6286" i="3" s="1"/>
  <c r="J6286" i="3" a="1"/>
  <c r="J6286" i="3" s="1"/>
  <c r="G6285" i="3"/>
  <c r="H6285" i="3"/>
  <c r="I6285" i="3" a="1"/>
  <c r="I6285" i="3" s="1"/>
  <c r="J6285" i="3" a="1"/>
  <c r="J6285" i="3" s="1"/>
  <c r="G6284" i="3"/>
  <c r="H6284" i="3"/>
  <c r="I6284" i="3" a="1"/>
  <c r="I6284" i="3" s="1"/>
  <c r="J6284" i="3" a="1"/>
  <c r="J6284" i="3" s="1"/>
  <c r="G6283" i="3"/>
  <c r="H6283" i="3"/>
  <c r="I6283" i="3" a="1"/>
  <c r="I6283" i="3" s="1"/>
  <c r="J6283" i="3" a="1"/>
  <c r="J6283" i="3" s="1"/>
  <c r="G6282" i="3"/>
  <c r="H6282" i="3"/>
  <c r="I6282" i="3" a="1"/>
  <c r="I6282" i="3" s="1"/>
  <c r="J6282" i="3" a="1"/>
  <c r="J6282" i="3" s="1"/>
  <c r="G6281" i="3"/>
  <c r="H6281" i="3"/>
  <c r="I6281" i="3" a="1"/>
  <c r="I6281" i="3" s="1"/>
  <c r="J6281" i="3" a="1"/>
  <c r="J6281" i="3" s="1"/>
  <c r="G6280" i="3"/>
  <c r="H6280" i="3"/>
  <c r="I6280" i="3" a="1"/>
  <c r="I6280" i="3" s="1"/>
  <c r="J6280" i="3" a="1"/>
  <c r="J6280" i="3" s="1"/>
  <c r="G6279" i="3"/>
  <c r="H6279" i="3"/>
  <c r="I6279" i="3" a="1"/>
  <c r="I6279" i="3" s="1"/>
  <c r="J6279" i="3" a="1"/>
  <c r="J6279" i="3" s="1"/>
  <c r="G6278" i="3"/>
  <c r="H6278" i="3"/>
  <c r="I6278" i="3" a="1"/>
  <c r="I6278" i="3" s="1"/>
  <c r="J6278" i="3" a="1"/>
  <c r="J6278" i="3" s="1"/>
  <c r="G6277" i="3"/>
  <c r="H6277" i="3"/>
  <c r="I6277" i="3" a="1"/>
  <c r="I6277" i="3" s="1"/>
  <c r="J6277" i="3" a="1"/>
  <c r="J6277" i="3" s="1"/>
  <c r="G6276" i="3"/>
  <c r="H6276" i="3"/>
  <c r="I6276" i="3" a="1"/>
  <c r="I6276" i="3" s="1"/>
  <c r="J6276" i="3" a="1"/>
  <c r="J6276" i="3" s="1"/>
  <c r="G6275" i="3"/>
  <c r="H6275" i="3"/>
  <c r="I6275" i="3" a="1"/>
  <c r="I6275" i="3" s="1"/>
  <c r="J6275" i="3" a="1"/>
  <c r="J6275" i="3" s="1"/>
  <c r="G6274" i="3"/>
  <c r="H6274" i="3"/>
  <c r="I6274" i="3" a="1"/>
  <c r="I6274" i="3" s="1"/>
  <c r="J6274" i="3" a="1"/>
  <c r="J6274" i="3" s="1"/>
  <c r="G6273" i="3"/>
  <c r="H6273" i="3"/>
  <c r="I6273" i="3" a="1"/>
  <c r="I6273" i="3" s="1"/>
  <c r="J6273" i="3" a="1"/>
  <c r="J6273" i="3" s="1"/>
  <c r="G6272" i="3"/>
  <c r="H6272" i="3"/>
  <c r="I6272" i="3" a="1"/>
  <c r="I6272" i="3" s="1"/>
  <c r="J6272" i="3" a="1"/>
  <c r="J6272" i="3" s="1"/>
  <c r="G4127" i="1"/>
  <c r="H4127" i="1"/>
  <c r="I4127" i="1" a="1"/>
  <c r="I4127" i="1" s="1"/>
  <c r="J4127" i="1" a="1"/>
  <c r="J4127" i="1" s="1"/>
  <c r="G4126" i="1"/>
  <c r="H4126" i="1"/>
  <c r="I4126" i="1" a="1"/>
  <c r="I4126" i="1" s="1"/>
  <c r="J4126" i="1" a="1"/>
  <c r="J4126" i="1"/>
  <c r="G4125" i="1"/>
  <c r="H4125" i="1"/>
  <c r="I4125" i="1" a="1"/>
  <c r="I4125" i="1"/>
  <c r="J4125" i="1" a="1"/>
  <c r="J4125" i="1" s="1"/>
  <c r="G4124" i="1"/>
  <c r="H4124" i="1"/>
  <c r="I4124" i="1" a="1"/>
  <c r="I4124" i="1" s="1"/>
  <c r="J4124" i="1" a="1"/>
  <c r="J4124" i="1" s="1"/>
  <c r="G4123" i="1"/>
  <c r="H4123" i="1"/>
  <c r="I4123" i="1" a="1"/>
  <c r="I4123" i="1" s="1"/>
  <c r="J4123" i="1" a="1"/>
  <c r="J4123" i="1" s="1"/>
  <c r="G4122" i="1"/>
  <c r="H4122" i="1"/>
  <c r="I4122" i="1" a="1"/>
  <c r="I4122" i="1" s="1"/>
  <c r="J4122" i="1" a="1"/>
  <c r="J4122" i="1" s="1"/>
  <c r="G4121" i="1"/>
  <c r="H4121" i="1"/>
  <c r="I4121" i="1" a="1"/>
  <c r="I4121" i="1" s="1"/>
  <c r="J4121" i="1" a="1"/>
  <c r="J4121" i="1" s="1"/>
  <c r="G4120" i="1"/>
  <c r="H4120" i="1"/>
  <c r="I4120" i="1" a="1"/>
  <c r="I4120" i="1" s="1"/>
  <c r="J4120" i="1" a="1"/>
  <c r="J4120" i="1" s="1"/>
  <c r="G4119" i="1"/>
  <c r="H4119" i="1"/>
  <c r="I4119" i="1" a="1"/>
  <c r="I4119" i="1" s="1"/>
  <c r="J4119" i="1" a="1"/>
  <c r="J4119" i="1" s="1"/>
  <c r="G4118" i="1"/>
  <c r="H4118" i="1"/>
  <c r="I4118" i="1" a="1"/>
  <c r="I4118" i="1" s="1"/>
  <c r="J4118" i="1" a="1"/>
  <c r="J4118" i="1" s="1"/>
  <c r="G33" i="4"/>
  <c r="G34" i="4"/>
  <c r="G35" i="4"/>
  <c r="G36" i="4"/>
  <c r="G37" i="4"/>
  <c r="G38" i="4"/>
  <c r="G39" i="4"/>
  <c r="G55" i="4"/>
  <c r="G56" i="4"/>
  <c r="G57" i="4"/>
  <c r="G58" i="4"/>
  <c r="G59" i="4"/>
  <c r="G60" i="4"/>
  <c r="G61" i="4"/>
  <c r="H33" i="4"/>
  <c r="H34" i="4"/>
  <c r="H35" i="4"/>
  <c r="H36" i="4"/>
  <c r="H37" i="4"/>
  <c r="H38" i="4"/>
  <c r="H39" i="4"/>
  <c r="H55" i="4"/>
  <c r="H56" i="4"/>
  <c r="H57" i="4"/>
  <c r="H58" i="4"/>
  <c r="H59" i="4"/>
  <c r="H60" i="4"/>
  <c r="H61" i="4"/>
  <c r="G6257" i="3"/>
  <c r="G6258" i="3"/>
  <c r="G6259" i="3"/>
  <c r="G6260" i="3"/>
  <c r="G6261" i="3"/>
  <c r="G6262" i="3"/>
  <c r="G6263" i="3"/>
  <c r="G6264" i="3"/>
  <c r="G6265" i="3"/>
  <c r="G6266" i="3"/>
  <c r="H6257" i="3"/>
  <c r="H6258" i="3"/>
  <c r="H6259" i="3"/>
  <c r="H6260" i="3"/>
  <c r="H6261" i="3"/>
  <c r="H6262" i="3"/>
  <c r="H6263" i="3"/>
  <c r="H6264" i="3"/>
  <c r="H6265" i="3"/>
  <c r="H6266" i="3"/>
  <c r="I6257" i="3" a="1"/>
  <c r="I6257" i="3" s="1"/>
  <c r="I6258" i="3" a="1"/>
  <c r="I6258" i="3" s="1"/>
  <c r="I6259" i="3" a="1"/>
  <c r="I6259" i="3" s="1"/>
  <c r="I6260" i="3" a="1"/>
  <c r="I6260" i="3" s="1"/>
  <c r="I6261" i="3" a="1"/>
  <c r="I6261" i="3" s="1"/>
  <c r="I6262" i="3" a="1"/>
  <c r="I6262" i="3" s="1"/>
  <c r="I6263" i="3" a="1"/>
  <c r="I6263" i="3" s="1"/>
  <c r="I6264" i="3" a="1"/>
  <c r="I6264" i="3" s="1"/>
  <c r="I6265" i="3" a="1"/>
  <c r="I6265" i="3" s="1"/>
  <c r="I6266" i="3" a="1"/>
  <c r="I6266" i="3" s="1"/>
  <c r="J6257" i="3" a="1"/>
  <c r="J6257" i="3" s="1"/>
  <c r="J6258" i="3" a="1"/>
  <c r="J6258" i="3" s="1"/>
  <c r="J6259" i="3" a="1"/>
  <c r="J6259" i="3" s="1"/>
  <c r="J6260" i="3" a="1"/>
  <c r="J6260" i="3" s="1"/>
  <c r="J6261" i="3" a="1"/>
  <c r="J6261" i="3" s="1"/>
  <c r="J6262" i="3" a="1"/>
  <c r="J6262" i="3" s="1"/>
  <c r="J6263" i="3" a="1"/>
  <c r="J6263" i="3" s="1"/>
  <c r="J6264" i="3" a="1"/>
  <c r="J6264" i="3" s="1"/>
  <c r="J6265" i="3" a="1"/>
  <c r="J6265" i="3" s="1"/>
  <c r="J6266" i="3" a="1"/>
  <c r="J6266" i="3" s="1"/>
  <c r="G4110" i="1"/>
  <c r="G4112" i="1"/>
  <c r="H4110" i="1"/>
  <c r="H4112" i="1"/>
  <c r="I4110" i="1" a="1"/>
  <c r="I4110" i="1" s="1"/>
  <c r="I4112" i="1" a="1"/>
  <c r="I4112" i="1" s="1"/>
  <c r="J4110" i="1" a="1"/>
  <c r="J4110" i="1" s="1"/>
  <c r="J4112" i="1" a="1"/>
  <c r="J4112" i="1" s="1"/>
  <c r="J4111" i="1" a="1"/>
  <c r="J4111" i="1" s="1"/>
  <c r="I4111" i="1" a="1"/>
  <c r="I4111" i="1" s="1"/>
  <c r="H4111" i="1"/>
  <c r="G4111" i="1"/>
  <c r="G4109" i="1"/>
  <c r="H4109" i="1"/>
  <c r="I4109" i="1" a="1"/>
  <c r="I4109" i="1" s="1"/>
  <c r="J4109" i="1" a="1"/>
  <c r="J4109" i="1" s="1"/>
  <c r="G6256" i="3"/>
  <c r="H6256" i="3"/>
  <c r="I6256" i="3" a="1"/>
  <c r="I6256" i="3" s="1"/>
  <c r="J6256" i="3" a="1"/>
  <c r="J6256" i="3" s="1"/>
  <c r="G6255" i="3"/>
  <c r="H6255" i="3"/>
  <c r="I6255" i="3" a="1"/>
  <c r="I6255" i="3" s="1"/>
  <c r="J6255" i="3" a="1"/>
  <c r="J6255" i="3" s="1"/>
  <c r="G6254" i="3"/>
  <c r="H6254" i="3"/>
  <c r="J6254" i="3" a="1"/>
  <c r="J6254" i="3" s="1"/>
  <c r="G6253" i="3"/>
  <c r="H6253" i="3"/>
  <c r="J6253" i="3" a="1"/>
  <c r="J6253" i="3" s="1"/>
  <c r="G6252" i="3"/>
  <c r="H6252" i="3"/>
  <c r="J6252" i="3" a="1"/>
  <c r="J6252" i="3" s="1"/>
  <c r="G6251" i="3"/>
  <c r="H6251" i="3"/>
  <c r="J6251" i="3" a="1"/>
  <c r="J6251" i="3" s="1"/>
  <c r="G6250" i="3"/>
  <c r="H6250" i="3"/>
  <c r="I6250" i="3" a="1"/>
  <c r="I6250" i="3" s="1"/>
  <c r="J6250" i="3" a="1"/>
  <c r="J6250" i="3" s="1"/>
  <c r="G6249" i="3"/>
  <c r="H6249" i="3"/>
  <c r="I6249" i="3" a="1"/>
  <c r="I6249" i="3" s="1"/>
  <c r="J6249" i="3" a="1"/>
  <c r="J6249" i="3" s="1"/>
  <c r="G6248" i="3"/>
  <c r="H6248" i="3"/>
  <c r="I6248" i="3" a="1"/>
  <c r="I6248" i="3" s="1"/>
  <c r="J6248" i="3" a="1"/>
  <c r="J6248" i="3" s="1"/>
  <c r="G6247" i="3"/>
  <c r="H6247" i="3"/>
  <c r="I6247" i="3" a="1"/>
  <c r="I6247" i="3" s="1"/>
  <c r="J6247" i="3" a="1"/>
  <c r="J6247" i="3" s="1"/>
  <c r="G6246" i="3"/>
  <c r="H6246" i="3"/>
  <c r="I6246" i="3" a="1"/>
  <c r="I6246" i="3" s="1"/>
  <c r="J6246" i="3" a="1"/>
  <c r="J6246" i="3" s="1"/>
  <c r="G6245" i="3"/>
  <c r="H6245" i="3"/>
  <c r="I6245" i="3" a="1"/>
  <c r="I6245" i="3" s="1"/>
  <c r="J6245" i="3" a="1"/>
  <c r="J6245" i="3" s="1"/>
  <c r="G6244" i="3"/>
  <c r="H6244" i="3"/>
  <c r="I6244" i="3" a="1"/>
  <c r="I6244" i="3" s="1"/>
  <c r="J6244" i="3" a="1"/>
  <c r="J6244" i="3" s="1"/>
  <c r="G6243" i="3"/>
  <c r="H6243" i="3"/>
  <c r="I6243" i="3" a="1"/>
  <c r="I6243" i="3" s="1"/>
  <c r="J6243" i="3" a="1"/>
  <c r="J6243" i="3" s="1"/>
  <c r="G4108" i="1"/>
  <c r="H4108" i="1"/>
  <c r="I4108" i="1" a="1"/>
  <c r="I4108" i="1" s="1"/>
  <c r="J4108" i="1" a="1"/>
  <c r="J4108" i="1" s="1"/>
  <c r="G4107" i="1"/>
  <c r="H4107" i="1"/>
  <c r="I4107" i="1" a="1"/>
  <c r="I4107" i="1" s="1"/>
  <c r="J4107" i="1" a="1"/>
  <c r="J4107" i="1" s="1"/>
  <c r="G4106" i="1"/>
  <c r="H4106" i="1"/>
  <c r="I4106" i="1" a="1"/>
  <c r="I4106" i="1" s="1"/>
  <c r="J4106" i="1" a="1"/>
  <c r="J4106" i="1" s="1"/>
  <c r="G4105" i="1"/>
  <c r="H4105" i="1"/>
  <c r="I4105" i="1" a="1"/>
  <c r="I4105" i="1" s="1"/>
  <c r="J4105" i="1" a="1"/>
  <c r="J4105" i="1" s="1"/>
  <c r="G4104" i="1"/>
  <c r="H4104" i="1"/>
  <c r="I4104" i="1" a="1"/>
  <c r="I4104" i="1" s="1"/>
  <c r="J4104" i="1" a="1"/>
  <c r="J4104" i="1" s="1"/>
  <c r="G4103" i="1"/>
  <c r="H4103" i="1"/>
  <c r="I4103" i="1" a="1"/>
  <c r="I4103" i="1" s="1"/>
  <c r="J4103" i="1" a="1"/>
  <c r="J4103" i="1" s="1"/>
  <c r="G18" i="4"/>
  <c r="G19" i="4"/>
  <c r="G20" i="4"/>
  <c r="G21" i="4"/>
  <c r="G22" i="4"/>
  <c r="G23" i="4"/>
  <c r="G24" i="4"/>
  <c r="G26" i="4"/>
  <c r="G27" i="4"/>
  <c r="G28" i="4"/>
  <c r="G29" i="4"/>
  <c r="G30" i="4"/>
  <c r="G31" i="4"/>
  <c r="G32" i="4"/>
  <c r="H18" i="4"/>
  <c r="H19" i="4"/>
  <c r="H20" i="4"/>
  <c r="H21" i="4"/>
  <c r="H22" i="4"/>
  <c r="H23" i="4"/>
  <c r="H24" i="4"/>
  <c r="H26" i="4"/>
  <c r="H27" i="4"/>
  <c r="H28" i="4"/>
  <c r="H29" i="4"/>
  <c r="H30" i="4"/>
  <c r="H31" i="4"/>
  <c r="H32" i="4"/>
  <c r="G12" i="4"/>
  <c r="G13" i="4"/>
  <c r="G14" i="4"/>
  <c r="G15" i="4"/>
  <c r="G16" i="4"/>
  <c r="G17" i="4"/>
  <c r="H12" i="4"/>
  <c r="H13" i="4"/>
  <c r="H14" i="4"/>
  <c r="H15" i="4"/>
  <c r="H16" i="4"/>
  <c r="H17" i="4"/>
  <c r="G4101" i="1"/>
  <c r="H4101" i="1"/>
  <c r="I4101" i="1" a="1"/>
  <c r="I4101" i="1" s="1"/>
  <c r="J4101" i="1" a="1"/>
  <c r="J4101" i="1" s="1"/>
  <c r="G4097" i="1"/>
  <c r="G4098" i="1"/>
  <c r="G4099" i="1"/>
  <c r="G4100" i="1"/>
  <c r="H4097" i="1"/>
  <c r="H4098" i="1"/>
  <c r="H4099" i="1"/>
  <c r="H4100" i="1"/>
  <c r="I4097" i="1" a="1"/>
  <c r="I4097" i="1" s="1"/>
  <c r="I4098" i="1" a="1"/>
  <c r="I4098" i="1" s="1"/>
  <c r="I4099" i="1" a="1"/>
  <c r="I4099" i="1" s="1"/>
  <c r="I4100" i="1" a="1"/>
  <c r="I4100" i="1" s="1"/>
  <c r="J4097" i="1" a="1"/>
  <c r="J4097" i="1" s="1"/>
  <c r="J4098" i="1" a="1"/>
  <c r="J4098" i="1" s="1"/>
  <c r="J4099" i="1" a="1"/>
  <c r="J4099" i="1" s="1"/>
  <c r="J4100" i="1" a="1"/>
  <c r="J4100" i="1" s="1"/>
  <c r="G6232" i="3"/>
  <c r="G6234" i="3"/>
  <c r="G6237" i="3"/>
  <c r="G6238" i="3"/>
  <c r="G6240" i="3"/>
  <c r="G6242" i="3"/>
  <c r="H6232" i="3"/>
  <c r="H6234" i="3"/>
  <c r="H6237" i="3"/>
  <c r="H6238" i="3"/>
  <c r="H6240" i="3"/>
  <c r="H6242" i="3"/>
  <c r="I6232" i="3" a="1"/>
  <c r="I6232" i="3" s="1"/>
  <c r="I6234" i="3" a="1"/>
  <c r="I6234" i="3" s="1"/>
  <c r="I6237" i="3" a="1"/>
  <c r="I6237" i="3" s="1"/>
  <c r="I6238" i="3" a="1"/>
  <c r="I6238" i="3" s="1"/>
  <c r="I6240" i="3" a="1"/>
  <c r="I6240" i="3" s="1"/>
  <c r="I6242" i="3" a="1"/>
  <c r="I6242" i="3" s="1"/>
  <c r="J6232" i="3" a="1"/>
  <c r="J6232" i="3" s="1"/>
  <c r="J6234" i="3" a="1"/>
  <c r="J6234" i="3" s="1"/>
  <c r="J6237" i="3" a="1"/>
  <c r="J6237" i="3" s="1"/>
  <c r="J6238" i="3" a="1"/>
  <c r="J6238" i="3" s="1"/>
  <c r="J6240" i="3" a="1"/>
  <c r="J6240" i="3" s="1"/>
  <c r="J6242" i="3" a="1"/>
  <c r="J6242" i="3" s="1"/>
  <c r="J6241" i="3" a="1"/>
  <c r="J6241" i="3" s="1"/>
  <c r="J6239" i="3" a="1"/>
  <c r="J6239" i="3" s="1"/>
  <c r="J6236" i="3" a="1"/>
  <c r="J6236" i="3" s="1"/>
  <c r="J6235" i="3" a="1"/>
  <c r="J6235" i="3" s="1"/>
  <c r="J6233" i="3" a="1"/>
  <c r="J6233" i="3" s="1"/>
  <c r="J6231" i="3" a="1"/>
  <c r="J6231" i="3" s="1"/>
  <c r="I6241" i="3" a="1"/>
  <c r="I6241" i="3" s="1"/>
  <c r="I6239" i="3" a="1"/>
  <c r="I6239" i="3" s="1"/>
  <c r="I6236" i="3" a="1"/>
  <c r="I6236" i="3" s="1"/>
  <c r="I6235" i="3" a="1"/>
  <c r="I6235" i="3" s="1"/>
  <c r="I6233" i="3" a="1"/>
  <c r="I6233" i="3" s="1"/>
  <c r="I6231" i="3" a="1"/>
  <c r="I6231" i="3" s="1"/>
  <c r="H6241" i="3"/>
  <c r="H6239" i="3"/>
  <c r="H6236" i="3"/>
  <c r="H6235" i="3"/>
  <c r="H6233" i="3"/>
  <c r="H6231" i="3"/>
  <c r="G6241" i="3"/>
  <c r="G6239" i="3"/>
  <c r="G6236" i="3"/>
  <c r="G6235" i="3"/>
  <c r="G6233" i="3"/>
  <c r="G6231" i="3"/>
  <c r="G4092" i="1"/>
  <c r="G4093" i="1"/>
  <c r="G4094" i="1"/>
  <c r="G4095" i="1"/>
  <c r="G4096" i="1"/>
  <c r="H4092" i="1"/>
  <c r="H4093" i="1"/>
  <c r="H4094" i="1"/>
  <c r="H4095" i="1"/>
  <c r="H4096" i="1"/>
  <c r="I4092" i="1" a="1"/>
  <c r="I4092" i="1" s="1"/>
  <c r="I4093" i="1" a="1"/>
  <c r="I4093" i="1" s="1"/>
  <c r="I4094" i="1" a="1"/>
  <c r="I4094" i="1" s="1"/>
  <c r="I4095" i="1" a="1"/>
  <c r="I4095" i="1" s="1"/>
  <c r="I4096" i="1" a="1"/>
  <c r="I4096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G6224" i="3"/>
  <c r="G6226" i="3"/>
  <c r="G6228" i="3"/>
  <c r="G6230" i="3"/>
  <c r="H6224" i="3"/>
  <c r="H6226" i="3"/>
  <c r="H6228" i="3"/>
  <c r="H6230" i="3"/>
  <c r="I6224" i="3" a="1"/>
  <c r="I6224" i="3" s="1"/>
  <c r="I6226" i="3" a="1"/>
  <c r="I6226" i="3" s="1"/>
  <c r="I6228" i="3" a="1"/>
  <c r="I6228" i="3" s="1"/>
  <c r="I6230" i="3" a="1"/>
  <c r="I6230" i="3" s="1"/>
  <c r="J6224" i="3" a="1"/>
  <c r="J6224" i="3" s="1"/>
  <c r="J6226" i="3" a="1"/>
  <c r="J6226" i="3" s="1"/>
  <c r="J6228" i="3" a="1"/>
  <c r="J6228" i="3" s="1"/>
  <c r="J6230" i="3" a="1"/>
  <c r="J6230" i="3" s="1"/>
  <c r="J6229" i="3" a="1"/>
  <c r="J6229" i="3" s="1"/>
  <c r="J6227" i="3" a="1"/>
  <c r="J6227" i="3" s="1"/>
  <c r="J6225" i="3" a="1"/>
  <c r="J6225" i="3" s="1"/>
  <c r="J6223" i="3" a="1"/>
  <c r="J6223" i="3" s="1"/>
  <c r="I6229" i="3" a="1"/>
  <c r="I6229" i="3" s="1"/>
  <c r="I6227" i="3" a="1"/>
  <c r="I6227" i="3" s="1"/>
  <c r="I6225" i="3" a="1"/>
  <c r="I6225" i="3" s="1"/>
  <c r="I6223" i="3" a="1"/>
  <c r="I6223" i="3" s="1"/>
  <c r="H6229" i="3"/>
  <c r="H6227" i="3"/>
  <c r="H6225" i="3"/>
  <c r="H6223" i="3"/>
  <c r="G6229" i="3"/>
  <c r="G6227" i="3"/>
  <c r="G6225" i="3"/>
  <c r="G6223" i="3"/>
  <c r="G6221" i="3"/>
  <c r="G6222" i="3"/>
  <c r="H6221" i="3"/>
  <c r="H6222" i="3"/>
  <c r="I6221" i="3" a="1"/>
  <c r="I6221" i="3" s="1"/>
  <c r="I6222" i="3" a="1"/>
  <c r="I6222" i="3" s="1"/>
  <c r="J6221" i="3" a="1"/>
  <c r="J6221" i="3" s="1"/>
  <c r="J6222" i="3" a="1"/>
  <c r="J6222" i="3" s="1"/>
  <c r="G4085" i="1"/>
  <c r="G4086" i="1"/>
  <c r="G4089" i="1"/>
  <c r="G4087" i="1"/>
  <c r="G4088" i="1"/>
  <c r="H4085" i="1"/>
  <c r="H4086" i="1"/>
  <c r="H4089" i="1"/>
  <c r="H4087" i="1"/>
  <c r="H4088" i="1"/>
  <c r="I4085" i="1" a="1"/>
  <c r="I4085" i="1" s="1"/>
  <c r="I4086" i="1" a="1"/>
  <c r="I4086" i="1" s="1"/>
  <c r="I4089" i="1" a="1"/>
  <c r="I4089" i="1" s="1"/>
  <c r="I4087" i="1" a="1"/>
  <c r="I4087" i="1" s="1"/>
  <c r="I4088" i="1" a="1"/>
  <c r="I4088" i="1" s="1"/>
  <c r="J4085" i="1" a="1"/>
  <c r="J4085" i="1" s="1"/>
  <c r="J4086" i="1" a="1"/>
  <c r="J4086" i="1" s="1"/>
  <c r="J4089" i="1" a="1"/>
  <c r="J4089" i="1" s="1"/>
  <c r="J4087" i="1" a="1"/>
  <c r="J4087" i="1" s="1"/>
  <c r="J4088" i="1" a="1"/>
  <c r="J4088" i="1" s="1"/>
  <c r="G6210" i="3"/>
  <c r="G6212" i="3"/>
  <c r="G6214" i="3"/>
  <c r="G6216" i="3"/>
  <c r="G6218" i="3"/>
  <c r="H6210" i="3"/>
  <c r="H6212" i="3"/>
  <c r="H6214" i="3"/>
  <c r="H6216" i="3"/>
  <c r="H6218" i="3"/>
  <c r="I6210" i="3" a="1"/>
  <c r="I6210" i="3" s="1"/>
  <c r="I6212" i="3" a="1"/>
  <c r="I6212" i="3" s="1"/>
  <c r="I6214" i="3" a="1"/>
  <c r="I6214" i="3" s="1"/>
  <c r="I6216" i="3" a="1"/>
  <c r="I6216" i="3" s="1"/>
  <c r="I6218" i="3" a="1"/>
  <c r="I6218" i="3" s="1"/>
  <c r="J6210" i="3" a="1"/>
  <c r="J6210" i="3" s="1"/>
  <c r="J6212" i="3" a="1"/>
  <c r="J6212" i="3" s="1"/>
  <c r="J6214" i="3" a="1"/>
  <c r="J6214" i="3" s="1"/>
  <c r="J6216" i="3" a="1"/>
  <c r="J6216" i="3" s="1"/>
  <c r="J6218" i="3" a="1"/>
  <c r="J6218" i="3" s="1"/>
  <c r="J6217" i="3" a="1"/>
  <c r="J6217" i="3" s="1"/>
  <c r="J6215" i="3" a="1"/>
  <c r="J6215" i="3" s="1"/>
  <c r="J6213" i="3" a="1"/>
  <c r="J6213" i="3" s="1"/>
  <c r="J6211" i="3" a="1"/>
  <c r="J6211" i="3" s="1"/>
  <c r="J6209" i="3" a="1"/>
  <c r="J6209" i="3" s="1"/>
  <c r="I6217" i="3" a="1"/>
  <c r="I6217" i="3" s="1"/>
  <c r="I6215" i="3" a="1"/>
  <c r="I6215" i="3" s="1"/>
  <c r="I6213" i="3" a="1"/>
  <c r="I6213" i="3" s="1"/>
  <c r="I6211" i="3" a="1"/>
  <c r="I6211" i="3" s="1"/>
  <c r="I6209" i="3" a="1"/>
  <c r="I6209" i="3" s="1"/>
  <c r="H6217" i="3"/>
  <c r="H6215" i="3"/>
  <c r="H6213" i="3"/>
  <c r="H6211" i="3"/>
  <c r="H6209" i="3"/>
  <c r="G6217" i="3"/>
  <c r="G6215" i="3"/>
  <c r="G6213" i="3"/>
  <c r="G6211" i="3"/>
  <c r="G6209" i="3"/>
  <c r="G6208" i="3"/>
  <c r="H6208" i="3"/>
  <c r="I6208" i="3" a="1"/>
  <c r="I6208" i="3" s="1"/>
  <c r="J6208" i="3" a="1"/>
  <c r="J6208" i="3" s="1"/>
  <c r="G6207" i="3"/>
  <c r="H6207" i="3"/>
  <c r="I6207" i="3" a="1"/>
  <c r="I6207" i="3" s="1"/>
  <c r="J6207" i="3" a="1"/>
  <c r="J6207" i="3" s="1"/>
  <c r="G6206" i="3"/>
  <c r="H6206" i="3"/>
  <c r="I6206" i="3" a="1"/>
  <c r="I6206" i="3" s="1"/>
  <c r="J6206" i="3" a="1"/>
  <c r="J6206" i="3" s="1"/>
  <c r="G6205" i="3"/>
  <c r="H6205" i="3"/>
  <c r="I6205" i="3" a="1"/>
  <c r="I6205" i="3" s="1"/>
  <c r="J6205" i="3" a="1"/>
  <c r="J6205" i="3" s="1"/>
  <c r="G6204" i="3"/>
  <c r="H6204" i="3"/>
  <c r="I6204" i="3" a="1"/>
  <c r="I6204" i="3" s="1"/>
  <c r="J6204" i="3" a="1"/>
  <c r="J6204" i="3" s="1"/>
  <c r="G6203" i="3"/>
  <c r="H6203" i="3"/>
  <c r="I6203" i="3" a="1"/>
  <c r="I6203" i="3" s="1"/>
  <c r="J6203" i="3" a="1"/>
  <c r="J6203" i="3" s="1"/>
  <c r="G6202" i="3"/>
  <c r="H6202" i="3"/>
  <c r="I6202" i="3" a="1"/>
  <c r="I6202" i="3" s="1"/>
  <c r="J6202" i="3" a="1"/>
  <c r="J6202" i="3" s="1"/>
  <c r="G6201" i="3"/>
  <c r="H6201" i="3"/>
  <c r="I6201" i="3" a="1"/>
  <c r="I6201" i="3" s="1"/>
  <c r="J6201" i="3" a="1"/>
  <c r="J6201" i="3" s="1"/>
  <c r="G6200" i="3"/>
  <c r="H6200" i="3"/>
  <c r="I6200" i="3" a="1"/>
  <c r="I6200" i="3" s="1"/>
  <c r="J6200" i="3" a="1"/>
  <c r="J6200" i="3" s="1"/>
  <c r="G6199" i="3"/>
  <c r="H6199" i="3"/>
  <c r="I6199" i="3" a="1"/>
  <c r="I6199" i="3" s="1"/>
  <c r="J6199" i="3" a="1"/>
  <c r="J6199" i="3" s="1"/>
  <c r="G6198" i="3"/>
  <c r="H6198" i="3"/>
  <c r="I6198" i="3" a="1"/>
  <c r="I6198" i="3" s="1"/>
  <c r="J6198" i="3" a="1"/>
  <c r="J6198" i="3" s="1"/>
  <c r="G6197" i="3"/>
  <c r="H6197" i="3"/>
  <c r="I6197" i="3" a="1"/>
  <c r="I6197" i="3" s="1"/>
  <c r="J6197" i="3" a="1"/>
  <c r="J6197" i="3" s="1"/>
  <c r="G4084" i="1"/>
  <c r="H4084" i="1"/>
  <c r="I4084" i="1" a="1"/>
  <c r="I4084" i="1" s="1"/>
  <c r="J4084" i="1" a="1"/>
  <c r="J4084" i="1" s="1"/>
  <c r="G4083" i="1"/>
  <c r="H4083" i="1"/>
  <c r="I4083" i="1" a="1"/>
  <c r="I4083" i="1" s="1"/>
  <c r="J4083" i="1" a="1"/>
  <c r="J4083" i="1" s="1"/>
  <c r="G4082" i="1"/>
  <c r="H4082" i="1"/>
  <c r="I4082" i="1" a="1"/>
  <c r="I4082" i="1" s="1"/>
  <c r="J4082" i="1" a="1"/>
  <c r="J4082" i="1" s="1"/>
  <c r="G4081" i="1"/>
  <c r="H4081" i="1"/>
  <c r="I4081" i="1" a="1"/>
  <c r="I4081" i="1" s="1"/>
  <c r="J4081" i="1" a="1"/>
  <c r="J4081" i="1" s="1"/>
  <c r="G4080" i="1"/>
  <c r="H4080" i="1"/>
  <c r="I4080" i="1" a="1"/>
  <c r="I4080" i="1" s="1"/>
  <c r="J4080" i="1" a="1"/>
  <c r="J4080" i="1" s="1"/>
  <c r="G4079" i="1"/>
  <c r="H4079" i="1"/>
  <c r="I4079" i="1" a="1"/>
  <c r="I4079" i="1" s="1"/>
  <c r="J4079" i="1" a="1"/>
  <c r="J4079" i="1" s="1"/>
  <c r="G4078" i="1"/>
  <c r="H4078" i="1"/>
  <c r="I4078" i="1" a="1"/>
  <c r="I4078" i="1" s="1"/>
  <c r="J4078" i="1" a="1"/>
  <c r="J4078" i="1" s="1"/>
  <c r="G6191" i="3"/>
  <c r="H6191" i="3"/>
  <c r="I6191" i="3" a="1"/>
  <c r="I6191" i="3" s="1"/>
  <c r="J6191" i="3" a="1"/>
  <c r="J6191" i="3" s="1"/>
  <c r="G6192" i="3"/>
  <c r="H6192" i="3"/>
  <c r="I6192" i="3" a="1"/>
  <c r="I6192" i="3" s="1"/>
  <c r="J6192" i="3" a="1"/>
  <c r="J6192" i="3" s="1"/>
  <c r="G6193" i="3"/>
  <c r="H6193" i="3"/>
  <c r="I6193" i="3" a="1"/>
  <c r="I6193" i="3" s="1"/>
  <c r="J6193" i="3" a="1"/>
  <c r="J6193" i="3" s="1"/>
  <c r="G6194" i="3"/>
  <c r="H6194" i="3"/>
  <c r="I6194" i="3" a="1"/>
  <c r="I6194" i="3" s="1"/>
  <c r="J6194" i="3" a="1"/>
  <c r="J6194" i="3" s="1"/>
  <c r="G6195" i="3"/>
  <c r="H6195" i="3"/>
  <c r="I6195" i="3" a="1"/>
  <c r="I6195" i="3" s="1"/>
  <c r="J6195" i="3" a="1"/>
  <c r="J6195" i="3" s="1"/>
  <c r="G6196" i="3"/>
  <c r="H6196" i="3"/>
  <c r="I6196" i="3" a="1"/>
  <c r="I6196" i="3" s="1"/>
  <c r="J6196" i="3" a="1"/>
  <c r="J6196" i="3" s="1"/>
  <c r="G6187" i="3"/>
  <c r="G6188" i="3"/>
  <c r="G6189" i="3"/>
  <c r="G6190" i="3"/>
  <c r="G6183" i="3"/>
  <c r="G6184" i="3"/>
  <c r="G6185" i="3"/>
  <c r="G6186" i="3"/>
  <c r="H6187" i="3"/>
  <c r="H6188" i="3"/>
  <c r="H6189" i="3"/>
  <c r="H6190" i="3"/>
  <c r="H6183" i="3"/>
  <c r="H6184" i="3"/>
  <c r="H6185" i="3"/>
  <c r="H6186" i="3"/>
  <c r="I6187" i="3" a="1"/>
  <c r="I6187" i="3" s="1"/>
  <c r="I6188" i="3" a="1"/>
  <c r="I6188" i="3" s="1"/>
  <c r="I6189" i="3" a="1"/>
  <c r="I6189" i="3" s="1"/>
  <c r="I6190" i="3" a="1"/>
  <c r="I6190" i="3" s="1"/>
  <c r="I6183" i="3" a="1"/>
  <c r="I6183" i="3" s="1"/>
  <c r="I6184" i="3" a="1"/>
  <c r="I6184" i="3" s="1"/>
  <c r="I6185" i="3" a="1"/>
  <c r="I6185" i="3" s="1"/>
  <c r="I6186" i="3" a="1"/>
  <c r="I6186" i="3" s="1"/>
  <c r="J6187" i="3" a="1"/>
  <c r="J6187" i="3" s="1"/>
  <c r="J6188" i="3" a="1"/>
  <c r="J6188" i="3" s="1"/>
  <c r="J6189" i="3" a="1"/>
  <c r="J6189" i="3" s="1"/>
  <c r="J6190" i="3" a="1"/>
  <c r="J6190" i="3" s="1"/>
  <c r="J6183" i="3" a="1"/>
  <c r="J6183" i="3" s="1"/>
  <c r="J6184" i="3" a="1"/>
  <c r="J6184" i="3" s="1"/>
  <c r="J6185" i="3" a="1"/>
  <c r="J6185" i="3" s="1"/>
  <c r="J6186" i="3" a="1"/>
  <c r="J6186" i="3" s="1"/>
  <c r="G4070" i="1"/>
  <c r="G4072" i="1"/>
  <c r="G4074" i="1"/>
  <c r="G4076" i="1"/>
  <c r="H4070" i="1"/>
  <c r="H4072" i="1"/>
  <c r="H4074" i="1"/>
  <c r="H4076" i="1"/>
  <c r="I4070" i="1" a="1"/>
  <c r="I4070" i="1" s="1"/>
  <c r="I4072" i="1" a="1"/>
  <c r="I4072" i="1" s="1"/>
  <c r="I4074" i="1" a="1"/>
  <c r="I4074" i="1" s="1"/>
  <c r="I4076" i="1" a="1"/>
  <c r="I4076" i="1" s="1"/>
  <c r="J4070" i="1" a="1"/>
  <c r="J4070" i="1" s="1"/>
  <c r="J4072" i="1" a="1"/>
  <c r="J4072" i="1" s="1"/>
  <c r="J4074" i="1" a="1"/>
  <c r="J4074" i="1" s="1"/>
  <c r="J4076" i="1" a="1"/>
  <c r="J4076" i="1" s="1"/>
  <c r="G4077" i="1"/>
  <c r="H4077" i="1"/>
  <c r="I4077" i="1" a="1"/>
  <c r="I4077" i="1" s="1"/>
  <c r="J4077" i="1" a="1"/>
  <c r="J4077" i="1" s="1"/>
  <c r="G4073" i="1"/>
  <c r="H4073" i="1"/>
  <c r="I4073" i="1" a="1"/>
  <c r="I4073" i="1" s="1"/>
  <c r="J4073" i="1" a="1"/>
  <c r="J4073" i="1" s="1"/>
  <c r="J4075" i="1" a="1"/>
  <c r="J4075" i="1" s="1"/>
  <c r="J4071" i="1" a="1"/>
  <c r="J4071" i="1" s="1"/>
  <c r="J4069" i="1" a="1"/>
  <c r="J4069" i="1" s="1"/>
  <c r="I4075" i="1" a="1"/>
  <c r="I4075" i="1" s="1"/>
  <c r="I4071" i="1" a="1"/>
  <c r="I4071" i="1" s="1"/>
  <c r="I4069" i="1" a="1"/>
  <c r="I4069" i="1" s="1"/>
  <c r="H4075" i="1"/>
  <c r="H4071" i="1"/>
  <c r="H4069" i="1"/>
  <c r="G4075" i="1"/>
  <c r="G4071" i="1"/>
  <c r="G4069" i="1"/>
  <c r="G6182" i="3"/>
  <c r="H6182" i="3"/>
  <c r="I6182" i="3" a="1"/>
  <c r="I6182" i="3" s="1"/>
  <c r="J6182" i="3" a="1"/>
  <c r="J6182" i="3" s="1"/>
  <c r="G6181" i="3"/>
  <c r="H6181" i="3"/>
  <c r="I6181" i="3" a="1"/>
  <c r="I6181" i="3" s="1"/>
  <c r="J6181" i="3" a="1"/>
  <c r="J6181" i="3" s="1"/>
  <c r="G6180" i="3"/>
  <c r="H6180" i="3"/>
  <c r="J6180" i="3" a="1"/>
  <c r="J6180" i="3" s="1"/>
  <c r="G6179" i="3"/>
  <c r="H6179" i="3"/>
  <c r="J6179" i="3" a="1"/>
  <c r="J6179" i="3" s="1"/>
  <c r="G6178" i="3"/>
  <c r="H6178" i="3"/>
  <c r="I6178" i="3" a="1"/>
  <c r="I6178" i="3" s="1"/>
  <c r="J6178" i="3" a="1"/>
  <c r="J6178" i="3" s="1"/>
  <c r="G6177" i="3"/>
  <c r="H6177" i="3"/>
  <c r="I6177" i="3" a="1"/>
  <c r="I6177" i="3" s="1"/>
  <c r="J6177" i="3" a="1"/>
  <c r="J6177" i="3" s="1"/>
  <c r="G6176" i="3"/>
  <c r="H6176" i="3"/>
  <c r="I6176" i="3" a="1"/>
  <c r="I6176" i="3" s="1"/>
  <c r="J6176" i="3" a="1"/>
  <c r="J6176" i="3" s="1"/>
  <c r="G6175" i="3"/>
  <c r="H6175" i="3"/>
  <c r="I6175" i="3" a="1"/>
  <c r="I6175" i="3" s="1"/>
  <c r="J6175" i="3" a="1"/>
  <c r="J6175" i="3" s="1"/>
  <c r="G6174" i="3"/>
  <c r="H6174" i="3"/>
  <c r="I6174" i="3" a="1"/>
  <c r="I6174" i="3" s="1"/>
  <c r="J6174" i="3" a="1"/>
  <c r="J6174" i="3" s="1"/>
  <c r="G6173" i="3"/>
  <c r="H6173" i="3"/>
  <c r="I6173" i="3" a="1"/>
  <c r="I6173" i="3" s="1"/>
  <c r="J6173" i="3" a="1"/>
  <c r="J6173" i="3" s="1"/>
  <c r="G6172" i="3"/>
  <c r="H6172" i="3"/>
  <c r="I6172" i="3" a="1"/>
  <c r="I6172" i="3" s="1"/>
  <c r="J6172" i="3" a="1"/>
  <c r="J6172" i="3" s="1"/>
  <c r="G6171" i="3"/>
  <c r="H6171" i="3"/>
  <c r="I6171" i="3" a="1"/>
  <c r="I6171" i="3" s="1"/>
  <c r="J6171" i="3" a="1"/>
  <c r="J6171" i="3" s="1"/>
  <c r="G4064" i="1"/>
  <c r="G4065" i="1"/>
  <c r="G4066" i="1"/>
  <c r="G4067" i="1"/>
  <c r="G4068" i="1"/>
  <c r="H4064" i="1"/>
  <c r="H4065" i="1"/>
  <c r="H4066" i="1"/>
  <c r="H4067" i="1"/>
  <c r="H4068" i="1"/>
  <c r="I4064" i="1" a="1"/>
  <c r="I4064" i="1" s="1"/>
  <c r="I4067" i="1" a="1"/>
  <c r="I4067" i="1" s="1"/>
  <c r="I4068" i="1" a="1"/>
  <c r="I4068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G4063" i="1"/>
  <c r="H4063" i="1"/>
  <c r="I4063" i="1" a="1"/>
  <c r="I4063" i="1" s="1"/>
  <c r="J4063" i="1" a="1"/>
  <c r="J4063" i="1" s="1"/>
  <c r="G4059" i="1"/>
  <c r="G4060" i="1"/>
  <c r="G4061" i="1"/>
  <c r="G4062" i="1"/>
  <c r="H4059" i="1"/>
  <c r="H4060" i="1"/>
  <c r="H4061" i="1"/>
  <c r="H4062" i="1"/>
  <c r="I4059" i="1" a="1"/>
  <c r="I4059" i="1" s="1"/>
  <c r="I4060" i="1" a="1"/>
  <c r="I4060" i="1" s="1"/>
  <c r="I4061" i="1" a="1"/>
  <c r="I4061" i="1" s="1"/>
  <c r="I4062" i="1" a="1"/>
  <c r="I4062" i="1" s="1"/>
  <c r="J4059" i="1" a="1"/>
  <c r="J4059" i="1" s="1"/>
  <c r="J4060" i="1" a="1"/>
  <c r="J4060" i="1" s="1"/>
  <c r="J4061" i="1" a="1"/>
  <c r="J4061" i="1" s="1"/>
  <c r="J4062" i="1" a="1"/>
  <c r="J4062" i="1" s="1"/>
  <c r="G6160" i="3"/>
  <c r="G6162" i="3"/>
  <c r="G6164" i="3"/>
  <c r="G6166" i="3"/>
  <c r="G6168" i="3"/>
  <c r="G6170" i="3"/>
  <c r="H6160" i="3"/>
  <c r="H6162" i="3"/>
  <c r="H6164" i="3"/>
  <c r="H6166" i="3"/>
  <c r="H6168" i="3"/>
  <c r="H6170" i="3"/>
  <c r="I6160" i="3" a="1"/>
  <c r="I6160" i="3" s="1"/>
  <c r="I6162" i="3" a="1"/>
  <c r="I6162" i="3" s="1"/>
  <c r="I6164" i="3" a="1"/>
  <c r="I6164" i="3" s="1"/>
  <c r="I6166" i="3" a="1"/>
  <c r="I6166" i="3" s="1"/>
  <c r="I6168" i="3" a="1"/>
  <c r="I6168" i="3" s="1"/>
  <c r="I6170" i="3" a="1"/>
  <c r="I6170" i="3" s="1"/>
  <c r="J6160" i="3" a="1"/>
  <c r="J6160" i="3" s="1"/>
  <c r="J6162" i="3" a="1"/>
  <c r="J6162" i="3" s="1"/>
  <c r="J6164" i="3" a="1"/>
  <c r="J6164" i="3" s="1"/>
  <c r="J6166" i="3" a="1"/>
  <c r="J6166" i="3" s="1"/>
  <c r="J6168" i="3" a="1"/>
  <c r="J6168" i="3" s="1"/>
  <c r="J6170" i="3" a="1"/>
  <c r="J6170" i="3" s="1"/>
  <c r="J6169" i="3" a="1"/>
  <c r="J6169" i="3" s="1"/>
  <c r="I6169" i="3" a="1"/>
  <c r="I6169" i="3" s="1"/>
  <c r="H6169" i="3"/>
  <c r="G6169" i="3"/>
  <c r="J6167" i="3" a="1"/>
  <c r="J6167" i="3" s="1"/>
  <c r="I6167" i="3" a="1"/>
  <c r="I6167" i="3" s="1"/>
  <c r="H6167" i="3"/>
  <c r="G6167" i="3"/>
  <c r="J6165" i="3" a="1"/>
  <c r="J6165" i="3" s="1"/>
  <c r="J6163" i="3" a="1"/>
  <c r="J6163" i="3" s="1"/>
  <c r="J6161" i="3" a="1"/>
  <c r="J6161" i="3" s="1"/>
  <c r="I6165" i="3" a="1"/>
  <c r="I6165" i="3" s="1"/>
  <c r="I6163" i="3" a="1"/>
  <c r="I6163" i="3" s="1"/>
  <c r="I6161" i="3" a="1"/>
  <c r="I6161" i="3" s="1"/>
  <c r="H6165" i="3"/>
  <c r="H6163" i="3"/>
  <c r="H6161" i="3"/>
  <c r="G6165" i="3"/>
  <c r="G6163" i="3"/>
  <c r="G6161" i="3"/>
  <c r="G6159" i="3"/>
  <c r="H6159" i="3"/>
  <c r="I6159" i="3" a="1"/>
  <c r="I6159" i="3" s="1"/>
  <c r="J6159" i="3" a="1"/>
  <c r="J6159" i="3" s="1"/>
  <c r="G6158" i="3"/>
  <c r="H6158" i="3"/>
  <c r="I6158" i="3" a="1"/>
  <c r="I6158" i="3" s="1"/>
  <c r="J6158" i="3" a="1"/>
  <c r="J6158" i="3" s="1"/>
  <c r="G6157" i="3"/>
  <c r="H6157" i="3"/>
  <c r="I6157" i="3" a="1"/>
  <c r="I6157" i="3" s="1"/>
  <c r="J6157" i="3" a="1"/>
  <c r="J6157" i="3" s="1"/>
  <c r="G6156" i="3"/>
  <c r="H6156" i="3"/>
  <c r="I6156" i="3" a="1"/>
  <c r="I6156" i="3" s="1"/>
  <c r="J6156" i="3" a="1"/>
  <c r="J6156" i="3" s="1"/>
  <c r="G6155" i="3"/>
  <c r="H6155" i="3"/>
  <c r="I6155" i="3" a="1"/>
  <c r="I6155" i="3" s="1"/>
  <c r="J6155" i="3" a="1"/>
  <c r="J6155" i="3" s="1"/>
  <c r="G6154" i="3"/>
  <c r="H6154" i="3"/>
  <c r="I6154" i="3" a="1"/>
  <c r="I6154" i="3" s="1"/>
  <c r="J6154" i="3" a="1"/>
  <c r="J6154" i="3" s="1"/>
  <c r="G6153" i="3"/>
  <c r="H6153" i="3"/>
  <c r="I6153" i="3" a="1"/>
  <c r="I6153" i="3" s="1"/>
  <c r="J6153" i="3" a="1"/>
  <c r="J6153" i="3" s="1"/>
  <c r="G6152" i="3"/>
  <c r="H6152" i="3"/>
  <c r="I6152" i="3" a="1"/>
  <c r="I6152" i="3" s="1"/>
  <c r="J6152" i="3" a="1"/>
  <c r="J6152" i="3" s="1"/>
  <c r="G6151" i="3"/>
  <c r="H6151" i="3"/>
  <c r="I6151" i="3" a="1"/>
  <c r="I6151" i="3" s="1"/>
  <c r="J6151" i="3" a="1"/>
  <c r="J6151" i="3" s="1"/>
  <c r="G6150" i="3"/>
  <c r="H6150" i="3"/>
  <c r="I6150" i="3" a="1"/>
  <c r="I6150" i="3" s="1"/>
  <c r="J6150" i="3" a="1"/>
  <c r="J6150" i="3" s="1"/>
  <c r="G6149" i="3"/>
  <c r="H6149" i="3"/>
  <c r="I6149" i="3" a="1"/>
  <c r="I6149" i="3" s="1"/>
  <c r="J6149" i="3" a="1"/>
  <c r="J6149" i="3" s="1"/>
  <c r="G4058" i="1"/>
  <c r="H4058" i="1"/>
  <c r="I4058" i="1" a="1"/>
  <c r="I4058" i="1" s="1"/>
  <c r="J4058" i="1" a="1"/>
  <c r="J4058" i="1" s="1"/>
  <c r="G4057" i="1"/>
  <c r="H4057" i="1"/>
  <c r="I4057" i="1" a="1"/>
  <c r="I4057" i="1" s="1"/>
  <c r="J4057" i="1" a="1"/>
  <c r="J4057" i="1" s="1"/>
  <c r="G4056" i="1"/>
  <c r="H4056" i="1"/>
  <c r="I4056" i="1" a="1"/>
  <c r="I4056" i="1" s="1"/>
  <c r="J4056" i="1" a="1"/>
  <c r="J4056" i="1" s="1"/>
  <c r="G4055" i="1"/>
  <c r="H4055" i="1"/>
  <c r="I4055" i="1" a="1"/>
  <c r="I4055" i="1" s="1"/>
  <c r="J4055" i="1" a="1"/>
  <c r="J4055" i="1" s="1"/>
  <c r="M18" i="2"/>
  <c r="G4031" i="1"/>
  <c r="G4032" i="1"/>
  <c r="H4031" i="1"/>
  <c r="H4032" i="1"/>
  <c r="I4031" i="1" a="1"/>
  <c r="I4031" i="1" s="1"/>
  <c r="I4032" i="1" a="1"/>
  <c r="I4032" i="1" s="1"/>
  <c r="J4031" i="1" a="1"/>
  <c r="J4031" i="1" s="1"/>
  <c r="J4032" i="1" a="1"/>
  <c r="J4032" i="1" s="1"/>
  <c r="G4012" i="1"/>
  <c r="G4021" i="1"/>
  <c r="G4026" i="1"/>
  <c r="H4012" i="1"/>
  <c r="H4021" i="1"/>
  <c r="H4026" i="1"/>
  <c r="I4012" i="1" a="1"/>
  <c r="I4012" i="1" s="1"/>
  <c r="I4021" i="1" a="1"/>
  <c r="I4021" i="1" s="1"/>
  <c r="I4026" i="1" a="1"/>
  <c r="I4026" i="1" s="1"/>
  <c r="J4012" i="1" a="1"/>
  <c r="J4012" i="1" s="1"/>
  <c r="J4021" i="1" a="1"/>
  <c r="J4021" i="1" s="1"/>
  <c r="J4026" i="1" a="1"/>
  <c r="J4026" i="1" s="1"/>
  <c r="G3974" i="1"/>
  <c r="G3980" i="1"/>
  <c r="H3974" i="1"/>
  <c r="H3980" i="1"/>
  <c r="I3974" i="1" a="1"/>
  <c r="I3974" i="1" s="1"/>
  <c r="I3980" i="1" a="1"/>
  <c r="I3980" i="1" s="1"/>
  <c r="J3974" i="1" a="1"/>
  <c r="J3974" i="1" s="1"/>
  <c r="J3980" i="1" a="1"/>
  <c r="J3980" i="1" s="1"/>
  <c r="G4052" i="1"/>
  <c r="G4053" i="1"/>
  <c r="G4054" i="1"/>
  <c r="H4052" i="1"/>
  <c r="H4053" i="1"/>
  <c r="H4054" i="1"/>
  <c r="I4052" i="1" a="1"/>
  <c r="I4052" i="1" s="1"/>
  <c r="I4053" i="1" a="1"/>
  <c r="I4053" i="1" s="1"/>
  <c r="I4054" i="1" a="1"/>
  <c r="I4054" i="1" s="1"/>
  <c r="J4052" i="1" a="1"/>
  <c r="J4052" i="1" s="1"/>
  <c r="J4053" i="1" a="1"/>
  <c r="J4053" i="1" s="1"/>
  <c r="J4054" i="1" a="1"/>
  <c r="J4054" i="1" s="1"/>
  <c r="G6142" i="3"/>
  <c r="G6144" i="3"/>
  <c r="G6146" i="3"/>
  <c r="G6148" i="3"/>
  <c r="H6142" i="3"/>
  <c r="H6144" i="3"/>
  <c r="H6146" i="3"/>
  <c r="H6148" i="3"/>
  <c r="I6142" i="3" a="1"/>
  <c r="I6142" i="3" s="1"/>
  <c r="I6144" i="3" a="1"/>
  <c r="I6144" i="3" s="1"/>
  <c r="I6146" i="3" a="1"/>
  <c r="I6146" i="3" s="1"/>
  <c r="I6148" i="3" a="1"/>
  <c r="I6148" i="3" s="1"/>
  <c r="J6142" i="3" a="1"/>
  <c r="J6142" i="3" s="1"/>
  <c r="J6144" i="3" a="1"/>
  <c r="J6144" i="3" s="1"/>
  <c r="J6146" i="3" a="1"/>
  <c r="J6146" i="3" s="1"/>
  <c r="J6148" i="3" a="1"/>
  <c r="J6148" i="3" s="1"/>
  <c r="J6147" i="3" a="1"/>
  <c r="J6147" i="3" s="1"/>
  <c r="J6145" i="3" a="1"/>
  <c r="J6145" i="3" s="1"/>
  <c r="J6143" i="3" a="1"/>
  <c r="J6143" i="3" s="1"/>
  <c r="J6141" i="3" a="1"/>
  <c r="J6141" i="3" s="1"/>
  <c r="I6147" i="3" a="1"/>
  <c r="I6147" i="3" s="1"/>
  <c r="I6145" i="3" a="1"/>
  <c r="I6145" i="3" s="1"/>
  <c r="I6143" i="3" a="1"/>
  <c r="I6143" i="3" s="1"/>
  <c r="I6141" i="3" a="1"/>
  <c r="I6141" i="3" s="1"/>
  <c r="H6147" i="3"/>
  <c r="H6145" i="3"/>
  <c r="H6143" i="3"/>
  <c r="H6141" i="3"/>
  <c r="G6147" i="3"/>
  <c r="G6145" i="3"/>
  <c r="G6143" i="3"/>
  <c r="G6141" i="3"/>
  <c r="G6140" i="3"/>
  <c r="H6140" i="3"/>
  <c r="I6140" i="3" a="1"/>
  <c r="I6140" i="3" s="1"/>
  <c r="J6140" i="3" a="1"/>
  <c r="J6140" i="3" s="1"/>
  <c r="G6139" i="3"/>
  <c r="H6139" i="3"/>
  <c r="I6139" i="3" a="1"/>
  <c r="I6139" i="3" s="1"/>
  <c r="J6139" i="3" a="1"/>
  <c r="J6139" i="3" s="1"/>
  <c r="G6138" i="3"/>
  <c r="H6138" i="3"/>
  <c r="I6138" i="3" a="1"/>
  <c r="I6138" i="3" s="1"/>
  <c r="J6138" i="3" a="1"/>
  <c r="J6138" i="3" s="1"/>
  <c r="G4048" i="1"/>
  <c r="H4048" i="1"/>
  <c r="I4048" i="1" a="1"/>
  <c r="I4048" i="1" s="1"/>
  <c r="J4048" i="1" a="1"/>
  <c r="J4048" i="1" s="1"/>
  <c r="G4047" i="1"/>
  <c r="H4047" i="1"/>
  <c r="I4047" i="1" a="1"/>
  <c r="I4047" i="1" s="1"/>
  <c r="J4047" i="1" a="1"/>
  <c r="J4047" i="1" s="1"/>
  <c r="G6137" i="3"/>
  <c r="H6137" i="3"/>
  <c r="I6137" i="3" a="1"/>
  <c r="I6137" i="3" s="1"/>
  <c r="J6137" i="3" a="1"/>
  <c r="J6137" i="3" s="1"/>
  <c r="G6136" i="3"/>
  <c r="H6136" i="3"/>
  <c r="I6136" i="3" a="1"/>
  <c r="I6136" i="3" s="1"/>
  <c r="J6136" i="3" a="1"/>
  <c r="J6136" i="3" s="1"/>
  <c r="G6135" i="3"/>
  <c r="H6135" i="3"/>
  <c r="I6135" i="3" a="1"/>
  <c r="I6135" i="3" s="1"/>
  <c r="J6135" i="3" a="1"/>
  <c r="J6135" i="3" s="1"/>
  <c r="G6134" i="3"/>
  <c r="H6134" i="3"/>
  <c r="I6134" i="3" a="1"/>
  <c r="I6134" i="3" s="1"/>
  <c r="J6134" i="3" a="1"/>
  <c r="J6134" i="3" s="1"/>
  <c r="G6133" i="3"/>
  <c r="H6133" i="3"/>
  <c r="I6133" i="3" a="1"/>
  <c r="I6133" i="3" s="1"/>
  <c r="J6133" i="3" a="1"/>
  <c r="J6133" i="3" s="1"/>
  <c r="G6132" i="3"/>
  <c r="H6132" i="3"/>
  <c r="I6132" i="3" a="1"/>
  <c r="I6132" i="3" s="1"/>
  <c r="J6132" i="3" a="1"/>
  <c r="J6132" i="3" s="1"/>
  <c r="G6131" i="3"/>
  <c r="H6131" i="3"/>
  <c r="I6131" i="3" a="1"/>
  <c r="I6131" i="3" s="1"/>
  <c r="J6131" i="3" a="1"/>
  <c r="J6131" i="3" s="1"/>
  <c r="G6130" i="3"/>
  <c r="H6130" i="3"/>
  <c r="I6130" i="3" a="1"/>
  <c r="I6130" i="3" s="1"/>
  <c r="J6130" i="3" a="1"/>
  <c r="J6130" i="3" s="1"/>
  <c r="G4046" i="1"/>
  <c r="H4046" i="1"/>
  <c r="I4046" i="1" a="1"/>
  <c r="I4046" i="1" s="1"/>
  <c r="J4046" i="1" a="1"/>
  <c r="J4046" i="1" s="1"/>
  <c r="G4045" i="1"/>
  <c r="H4045" i="1"/>
  <c r="I4045" i="1" a="1"/>
  <c r="I4045" i="1" s="1"/>
  <c r="J4045" i="1" a="1"/>
  <c r="J4045" i="1" s="1"/>
  <c r="G4044" i="1"/>
  <c r="H4044" i="1"/>
  <c r="I4044" i="1" a="1"/>
  <c r="I4044" i="1" s="1"/>
  <c r="J4044" i="1" a="1"/>
  <c r="J4044" i="1" s="1"/>
  <c r="G4043" i="1"/>
  <c r="H4043" i="1"/>
  <c r="I4043" i="1" a="1"/>
  <c r="I4043" i="1" s="1"/>
  <c r="J4043" i="1" a="1"/>
  <c r="J4043" i="1" s="1"/>
  <c r="G4033" i="1"/>
  <c r="G4034" i="1"/>
  <c r="G4035" i="1"/>
  <c r="G4036" i="1"/>
  <c r="G4037" i="1"/>
  <c r="G4038" i="1"/>
  <c r="G4039" i="1"/>
  <c r="G4040" i="1"/>
  <c r="H4033" i="1"/>
  <c r="H4034" i="1"/>
  <c r="H4035" i="1"/>
  <c r="H4036" i="1"/>
  <c r="H4037" i="1"/>
  <c r="H4038" i="1"/>
  <c r="H4039" i="1"/>
  <c r="H4040" i="1"/>
  <c r="I4033" i="1" a="1"/>
  <c r="I4033" i="1" s="1"/>
  <c r="I4034" i="1" a="1"/>
  <c r="I4034" i="1" s="1"/>
  <c r="I4035" i="1" a="1"/>
  <c r="I4035" i="1" s="1"/>
  <c r="I4036" i="1" a="1"/>
  <c r="I4036" i="1" s="1"/>
  <c r="I4037" i="1" a="1"/>
  <c r="I4037" i="1" s="1"/>
  <c r="I4038" i="1" a="1"/>
  <c r="I4038" i="1" s="1"/>
  <c r="I4039" i="1" a="1"/>
  <c r="I4039" i="1" s="1"/>
  <c r="I4040" i="1" a="1"/>
  <c r="I4040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G6110" i="3"/>
  <c r="G6111" i="3"/>
  <c r="G6113" i="3"/>
  <c r="G6119" i="3"/>
  <c r="G6117" i="3"/>
  <c r="G6115" i="3"/>
  <c r="G6121" i="3"/>
  <c r="G6123" i="3"/>
  <c r="G6125" i="3"/>
  <c r="G6127" i="3"/>
  <c r="G6129" i="3"/>
  <c r="H6110" i="3"/>
  <c r="H6111" i="3"/>
  <c r="H6113" i="3"/>
  <c r="H6119" i="3"/>
  <c r="H6117" i="3"/>
  <c r="H6115" i="3"/>
  <c r="H6121" i="3"/>
  <c r="H6123" i="3"/>
  <c r="H6125" i="3"/>
  <c r="H6127" i="3"/>
  <c r="H6129" i="3"/>
  <c r="I6110" i="3" a="1"/>
  <c r="I6110" i="3" s="1"/>
  <c r="I6111" i="3" a="1"/>
  <c r="I6111" i="3" s="1"/>
  <c r="I6113" i="3" a="1"/>
  <c r="I6113" i="3" s="1"/>
  <c r="I6119" i="3" a="1"/>
  <c r="I6119" i="3" s="1"/>
  <c r="I6115" i="3" a="1"/>
  <c r="I6115" i="3" s="1"/>
  <c r="I6121" i="3" a="1"/>
  <c r="I6121" i="3" s="1"/>
  <c r="I6123" i="3" a="1"/>
  <c r="I6123" i="3" s="1"/>
  <c r="I6125" i="3" a="1"/>
  <c r="I6125" i="3" s="1"/>
  <c r="I6127" i="3" a="1"/>
  <c r="I6127" i="3" s="1"/>
  <c r="I6129" i="3" a="1"/>
  <c r="I6129" i="3" s="1"/>
  <c r="J6110" i="3" a="1"/>
  <c r="J6110" i="3"/>
  <c r="J6111" i="3" a="1"/>
  <c r="J6111" i="3" s="1"/>
  <c r="J6113" i="3" a="1"/>
  <c r="J6113" i="3" s="1"/>
  <c r="J6119" i="3" a="1"/>
  <c r="J6119" i="3" s="1"/>
  <c r="J6117" i="3" a="1"/>
  <c r="J6117" i="3" s="1"/>
  <c r="J6115" i="3" a="1"/>
  <c r="J6115" i="3" s="1"/>
  <c r="J6121" i="3" a="1"/>
  <c r="J6121" i="3" s="1"/>
  <c r="J6123" i="3" a="1"/>
  <c r="J6123" i="3" s="1"/>
  <c r="J6125" i="3" a="1"/>
  <c r="J6125" i="3" s="1"/>
  <c r="J6127" i="3" a="1"/>
  <c r="J6127" i="3" s="1"/>
  <c r="J6129" i="3" a="1"/>
  <c r="J6129" i="3" s="1"/>
  <c r="J6128" i="3" a="1"/>
  <c r="J6128" i="3" s="1"/>
  <c r="J6126" i="3" a="1"/>
  <c r="J6126" i="3" s="1"/>
  <c r="J6124" i="3" a="1"/>
  <c r="J6124" i="3" s="1"/>
  <c r="J6122" i="3" a="1"/>
  <c r="J6122" i="3" s="1"/>
  <c r="J6120" i="3" a="1"/>
  <c r="J6120" i="3" s="1"/>
  <c r="I6128" i="3" a="1"/>
  <c r="I6128" i="3" s="1"/>
  <c r="I6126" i="3" a="1"/>
  <c r="I6126" i="3" s="1"/>
  <c r="I6124" i="3" a="1"/>
  <c r="I6124" i="3" s="1"/>
  <c r="I6122" i="3" a="1"/>
  <c r="I6122" i="3" s="1"/>
  <c r="I6120" i="3" a="1"/>
  <c r="I6120" i="3" s="1"/>
  <c r="H6128" i="3"/>
  <c r="H6126" i="3"/>
  <c r="H6124" i="3"/>
  <c r="H6122" i="3"/>
  <c r="H6120" i="3"/>
  <c r="G6128" i="3"/>
  <c r="G6126" i="3"/>
  <c r="G6124" i="3"/>
  <c r="G6122" i="3"/>
  <c r="G6120" i="3"/>
  <c r="J6114" i="3" a="1"/>
  <c r="J6114" i="3" s="1"/>
  <c r="I6114" i="3" a="1"/>
  <c r="I6114" i="3" s="1"/>
  <c r="H6114" i="3"/>
  <c r="G6114" i="3"/>
  <c r="J6116" i="3" a="1"/>
  <c r="J6116" i="3" s="1"/>
  <c r="J6118" i="3" a="1"/>
  <c r="J6118" i="3" s="1"/>
  <c r="J6112" i="3" a="1"/>
  <c r="J6112" i="3" s="1"/>
  <c r="J6109" i="3" a="1"/>
  <c r="J6109" i="3" s="1"/>
  <c r="J6108" i="3" a="1"/>
  <c r="J6108" i="3" s="1"/>
  <c r="I6118" i="3" a="1"/>
  <c r="I6118" i="3" s="1"/>
  <c r="I6112" i="3" a="1"/>
  <c r="I6112" i="3" s="1"/>
  <c r="I6109" i="3" a="1"/>
  <c r="I6109" i="3" s="1"/>
  <c r="I6108" i="3" a="1"/>
  <c r="I6108" i="3" s="1"/>
  <c r="H6116" i="3"/>
  <c r="H6118" i="3"/>
  <c r="H6112" i="3"/>
  <c r="H6109" i="3"/>
  <c r="H6108" i="3"/>
  <c r="G6116" i="3"/>
  <c r="G6118" i="3"/>
  <c r="G6112" i="3"/>
  <c r="G6109" i="3"/>
  <c r="G6108" i="3"/>
  <c r="G4027" i="1"/>
  <c r="G4028" i="1"/>
  <c r="G4029" i="1"/>
  <c r="G4030" i="1"/>
  <c r="H4027" i="1"/>
  <c r="H4028" i="1"/>
  <c r="H4029" i="1"/>
  <c r="H4030" i="1"/>
  <c r="I4027" i="1" a="1"/>
  <c r="I4027" i="1" s="1"/>
  <c r="I4028" i="1" a="1"/>
  <c r="I4028" i="1"/>
  <c r="I4029" i="1" a="1"/>
  <c r="I4029" i="1" s="1"/>
  <c r="I4030" i="1" a="1"/>
  <c r="I4030" i="1"/>
  <c r="J4027" i="1" a="1"/>
  <c r="J4027" i="1" s="1"/>
  <c r="J4028" i="1" a="1"/>
  <c r="J4028" i="1" s="1"/>
  <c r="J4029" i="1" a="1"/>
  <c r="J4029" i="1" s="1"/>
  <c r="J4030" i="1" a="1"/>
  <c r="J4030" i="1"/>
  <c r="G6099" i="3"/>
  <c r="G6107" i="3"/>
  <c r="G6105" i="3"/>
  <c r="G6101" i="3"/>
  <c r="G6103" i="3"/>
  <c r="H6099" i="3"/>
  <c r="H6107" i="3"/>
  <c r="H6105" i="3"/>
  <c r="H6101" i="3"/>
  <c r="H6103" i="3"/>
  <c r="I6099" i="3" a="1"/>
  <c r="I6099" i="3" s="1"/>
  <c r="I6107" i="3" a="1"/>
  <c r="I6107" i="3" s="1"/>
  <c r="I6105" i="3" a="1"/>
  <c r="I6105" i="3" s="1"/>
  <c r="I6101" i="3" a="1"/>
  <c r="I6101" i="3" s="1"/>
  <c r="I6103" i="3" a="1"/>
  <c r="I6103" i="3" s="1"/>
  <c r="J6099" i="3" a="1"/>
  <c r="J6099" i="3" s="1"/>
  <c r="J6107" i="3" a="1"/>
  <c r="J6107" i="3" s="1"/>
  <c r="J6105" i="3" a="1"/>
  <c r="J6105" i="3" s="1"/>
  <c r="J6101" i="3" a="1"/>
  <c r="J6101" i="3" s="1"/>
  <c r="J6103" i="3" a="1"/>
  <c r="J6103" i="3" s="1"/>
  <c r="J6102" i="3" a="1"/>
  <c r="J6102" i="3" s="1"/>
  <c r="J6100" i="3" a="1"/>
  <c r="J6100" i="3" s="1"/>
  <c r="J6104" i="3" a="1"/>
  <c r="J6104" i="3" s="1"/>
  <c r="J6106" i="3" a="1"/>
  <c r="J6106" i="3" s="1"/>
  <c r="I6102" i="3" a="1"/>
  <c r="I6102" i="3" s="1"/>
  <c r="I6100" i="3" a="1"/>
  <c r="I6100" i="3" s="1"/>
  <c r="I6104" i="3" a="1"/>
  <c r="I6104" i="3" s="1"/>
  <c r="I6106" i="3" a="1"/>
  <c r="I6106" i="3" s="1"/>
  <c r="H6102" i="3"/>
  <c r="H6100" i="3"/>
  <c r="H6104" i="3"/>
  <c r="H6106" i="3"/>
  <c r="G6102" i="3"/>
  <c r="G6100" i="3"/>
  <c r="G6104" i="3"/>
  <c r="G6106" i="3"/>
  <c r="G6098" i="3"/>
  <c r="H6098" i="3"/>
  <c r="I6098" i="3" a="1"/>
  <c r="I6098" i="3" s="1"/>
  <c r="J6098" i="3" a="1"/>
  <c r="J6098" i="3" s="1"/>
  <c r="G6097" i="3"/>
  <c r="H6097" i="3"/>
  <c r="I6097" i="3" a="1"/>
  <c r="I6097" i="3" s="1"/>
  <c r="J6097" i="3" a="1"/>
  <c r="J6097" i="3" s="1"/>
  <c r="G6096" i="3"/>
  <c r="H6096" i="3"/>
  <c r="I6096" i="3" a="1"/>
  <c r="I6096" i="3" s="1"/>
  <c r="J6096" i="3" a="1"/>
  <c r="J6096" i="3" s="1"/>
  <c r="G6095" i="3"/>
  <c r="H6095" i="3"/>
  <c r="J6095" i="3" a="1"/>
  <c r="J6095" i="3" s="1"/>
  <c r="G6094" i="3"/>
  <c r="H6094" i="3"/>
  <c r="J6094" i="3" a="1"/>
  <c r="J6094" i="3" s="1"/>
  <c r="G6093" i="3"/>
  <c r="H6093" i="3"/>
  <c r="I6093" i="3" a="1"/>
  <c r="I6093" i="3" s="1"/>
  <c r="J6093" i="3" a="1"/>
  <c r="J6093" i="3" s="1"/>
  <c r="G6092" i="3"/>
  <c r="H6092" i="3"/>
  <c r="I6092" i="3" a="1"/>
  <c r="I6092" i="3" s="1"/>
  <c r="J6092" i="3" a="1"/>
  <c r="J6092" i="3" s="1"/>
  <c r="G6091" i="3"/>
  <c r="H6091" i="3"/>
  <c r="I6091" i="3" a="1"/>
  <c r="I6091" i="3" s="1"/>
  <c r="J6091" i="3" a="1"/>
  <c r="J6091" i="3" s="1"/>
  <c r="G6090" i="3"/>
  <c r="H6090" i="3"/>
  <c r="I6090" i="3" a="1"/>
  <c r="I6090" i="3" s="1"/>
  <c r="J6090" i="3" a="1"/>
  <c r="J6090" i="3" s="1"/>
  <c r="G6089" i="3"/>
  <c r="H6089" i="3"/>
  <c r="I6089" i="3" a="1"/>
  <c r="I6089" i="3" s="1"/>
  <c r="J6089" i="3" a="1"/>
  <c r="J6089" i="3" s="1"/>
  <c r="G6088" i="3"/>
  <c r="H6088" i="3"/>
  <c r="I6088" i="3" a="1"/>
  <c r="I6088" i="3" s="1"/>
  <c r="J6088" i="3" a="1"/>
  <c r="J6088" i="3" s="1"/>
  <c r="G4025" i="1"/>
  <c r="H4025" i="1"/>
  <c r="I4025" i="1" a="1"/>
  <c r="I4025" i="1" s="1"/>
  <c r="J4025" i="1" a="1"/>
  <c r="J4025" i="1"/>
  <c r="G4024" i="1"/>
  <c r="H4024" i="1"/>
  <c r="I4024" i="1" a="1"/>
  <c r="I4024" i="1"/>
  <c r="J4024" i="1" a="1"/>
  <c r="J4024" i="1" s="1"/>
  <c r="G4023" i="1"/>
  <c r="H4023" i="1"/>
  <c r="I4023" i="1" a="1"/>
  <c r="I4023" i="1" s="1"/>
  <c r="J4023" i="1" a="1"/>
  <c r="J4023" i="1" s="1"/>
  <c r="G4022" i="1"/>
  <c r="H4022" i="1"/>
  <c r="I4022" i="1" a="1"/>
  <c r="I4022" i="1" s="1"/>
  <c r="J4022" i="1" a="1"/>
  <c r="J4022" i="1" s="1"/>
  <c r="G4020" i="1"/>
  <c r="H4020" i="1"/>
  <c r="I4020" i="1" a="1"/>
  <c r="I4020" i="1" s="1"/>
  <c r="J4020" i="1" a="1"/>
  <c r="J4020" i="1" s="1"/>
  <c r="G4016" i="1"/>
  <c r="G4017" i="1"/>
  <c r="G4018" i="1"/>
  <c r="G4019" i="1"/>
  <c r="H4016" i="1"/>
  <c r="H4017" i="1"/>
  <c r="H4018" i="1"/>
  <c r="H4019" i="1"/>
  <c r="I4016" i="1" a="1"/>
  <c r="I4016" i="1" s="1"/>
  <c r="I4017" i="1" a="1"/>
  <c r="I4017" i="1"/>
  <c r="I4018" i="1" a="1"/>
  <c r="I4018" i="1" s="1"/>
  <c r="I4019" i="1" a="1"/>
  <c r="I4019" i="1" s="1"/>
  <c r="J4016" i="1" a="1"/>
  <c r="J4016" i="1" s="1"/>
  <c r="J4017" i="1" a="1"/>
  <c r="J4017" i="1" s="1"/>
  <c r="J4018" i="1" a="1"/>
  <c r="J4018" i="1" s="1"/>
  <c r="J4019" i="1" a="1"/>
  <c r="J4019" i="1"/>
  <c r="G6079" i="3"/>
  <c r="G6081" i="3"/>
  <c r="G6083" i="3"/>
  <c r="G6085" i="3"/>
  <c r="G6087" i="3"/>
  <c r="H6079" i="3"/>
  <c r="H6081" i="3"/>
  <c r="H6083" i="3"/>
  <c r="H6085" i="3"/>
  <c r="H6087" i="3"/>
  <c r="I6079" i="3" a="1"/>
  <c r="I6079" i="3" s="1"/>
  <c r="I6081" i="3" a="1"/>
  <c r="I6081" i="3" s="1"/>
  <c r="I6083" i="3" a="1"/>
  <c r="I6083" i="3" s="1"/>
  <c r="I6085" i="3" a="1"/>
  <c r="I6085" i="3" s="1"/>
  <c r="I6087" i="3" a="1"/>
  <c r="I6087" i="3" s="1"/>
  <c r="J6079" i="3" a="1"/>
  <c r="J6079" i="3" s="1"/>
  <c r="J6081" i="3" a="1"/>
  <c r="J6081" i="3" s="1"/>
  <c r="J6083" i="3" a="1"/>
  <c r="J6083" i="3" s="1"/>
  <c r="J6085" i="3" a="1"/>
  <c r="J6085" i="3" s="1"/>
  <c r="J6087" i="3" a="1"/>
  <c r="J6087" i="3" s="1"/>
  <c r="J6086" i="3" a="1"/>
  <c r="J6086" i="3" s="1"/>
  <c r="J6084" i="3" a="1"/>
  <c r="J6084" i="3" s="1"/>
  <c r="J6082" i="3" a="1"/>
  <c r="J6082" i="3" s="1"/>
  <c r="J6080" i="3" a="1"/>
  <c r="J6080" i="3" s="1"/>
  <c r="J6078" i="3" a="1"/>
  <c r="J6078" i="3" s="1"/>
  <c r="I6086" i="3" a="1"/>
  <c r="I6086" i="3" s="1"/>
  <c r="I6084" i="3" a="1"/>
  <c r="I6084" i="3" s="1"/>
  <c r="I6082" i="3" a="1"/>
  <c r="I6082" i="3" s="1"/>
  <c r="I6080" i="3" a="1"/>
  <c r="I6080" i="3" s="1"/>
  <c r="I6078" i="3" a="1"/>
  <c r="I6078" i="3" s="1"/>
  <c r="H6086" i="3"/>
  <c r="H6084" i="3"/>
  <c r="H6082" i="3"/>
  <c r="H6080" i="3"/>
  <c r="H6078" i="3"/>
  <c r="G6086" i="3"/>
  <c r="G6084" i="3"/>
  <c r="G6082" i="3"/>
  <c r="G6080" i="3"/>
  <c r="G6078" i="3"/>
  <c r="G6077" i="3"/>
  <c r="H6077" i="3"/>
  <c r="I6077" i="3" a="1"/>
  <c r="I6077" i="3" s="1"/>
  <c r="J6077" i="3" a="1"/>
  <c r="J6077" i="3" s="1"/>
  <c r="G6076" i="3"/>
  <c r="H6076" i="3"/>
  <c r="I6076" i="3" a="1"/>
  <c r="I6076" i="3" s="1"/>
  <c r="J6076" i="3" a="1"/>
  <c r="J6076" i="3" s="1"/>
  <c r="G6075" i="3"/>
  <c r="H6075" i="3"/>
  <c r="I6075" i="3" a="1"/>
  <c r="I6075" i="3" s="1"/>
  <c r="J6075" i="3" a="1"/>
  <c r="J6075" i="3" s="1"/>
  <c r="G6074" i="3"/>
  <c r="H6074" i="3"/>
  <c r="I6074" i="3" a="1"/>
  <c r="I6074" i="3" s="1"/>
  <c r="J6074" i="3" a="1"/>
  <c r="J6074" i="3" s="1"/>
  <c r="G6073" i="3"/>
  <c r="H6073" i="3"/>
  <c r="I6073" i="3" a="1"/>
  <c r="I6073" i="3" s="1"/>
  <c r="J6073" i="3" a="1"/>
  <c r="J6073" i="3" s="1"/>
  <c r="G6072" i="3"/>
  <c r="H6072" i="3"/>
  <c r="I6072" i="3" a="1"/>
  <c r="I6072" i="3" s="1"/>
  <c r="J6072" i="3" a="1"/>
  <c r="J6072" i="3" s="1"/>
  <c r="G6071" i="3"/>
  <c r="H6071" i="3"/>
  <c r="I6071" i="3" a="1"/>
  <c r="I6071" i="3" s="1"/>
  <c r="J6071" i="3" a="1"/>
  <c r="J6071" i="3" s="1"/>
  <c r="G6070" i="3"/>
  <c r="H6070" i="3"/>
  <c r="I6070" i="3" a="1"/>
  <c r="I6070" i="3" s="1"/>
  <c r="J6070" i="3" a="1"/>
  <c r="J6070" i="3" s="1"/>
  <c r="G4015" i="1"/>
  <c r="H4015" i="1"/>
  <c r="I4015" i="1" a="1"/>
  <c r="I4015" i="1"/>
  <c r="J4015" i="1" a="1"/>
  <c r="J4015" i="1" s="1"/>
  <c r="G4014" i="1"/>
  <c r="H4014" i="1"/>
  <c r="I4014" i="1" a="1"/>
  <c r="I4014" i="1" s="1"/>
  <c r="J4014" i="1" a="1"/>
  <c r="J4014" i="1" s="1"/>
  <c r="G4013" i="1"/>
  <c r="H4013" i="1"/>
  <c r="I4013" i="1" a="1"/>
  <c r="I4013" i="1" s="1"/>
  <c r="J4013" i="1" a="1"/>
  <c r="J4013" i="1" s="1"/>
  <c r="J3" i="12" a="1"/>
  <c r="J3" i="12"/>
  <c r="J4" i="12" a="1"/>
  <c r="J4" i="12"/>
  <c r="J5" i="12" a="1"/>
  <c r="J5" i="12"/>
  <c r="J6" i="12" a="1"/>
  <c r="J6" i="12"/>
  <c r="J7" i="12" a="1"/>
  <c r="J7" i="12"/>
  <c r="J8" i="12" a="1"/>
  <c r="J8" i="12"/>
  <c r="J9" i="12" a="1"/>
  <c r="J9" i="12"/>
  <c r="J10" i="12" a="1"/>
  <c r="J10" i="12"/>
  <c r="G19" i="12"/>
  <c r="H19" i="12"/>
  <c r="J3" i="10" a="1"/>
  <c r="J3" i="10"/>
  <c r="J4" i="10" a="1"/>
  <c r="J4" i="10"/>
  <c r="J5" i="10" a="1"/>
  <c r="J5" i="10"/>
  <c r="J6" i="10" a="1"/>
  <c r="J6" i="10"/>
  <c r="J7" i="10" a="1"/>
  <c r="J7" i="10"/>
  <c r="J8" i="10" a="1"/>
  <c r="J8" i="10"/>
  <c r="J9" i="10" a="1"/>
  <c r="J9" i="10"/>
  <c r="J10" i="10" a="1"/>
  <c r="J10" i="10"/>
  <c r="G19" i="10"/>
  <c r="H19" i="10"/>
  <c r="J3" i="11" a="1"/>
  <c r="J3" i="11"/>
  <c r="J4" i="11" a="1"/>
  <c r="J4" i="11"/>
  <c r="J5" i="11" a="1"/>
  <c r="J5" i="11"/>
  <c r="J6" i="11" a="1"/>
  <c r="J6" i="11"/>
  <c r="J7" i="11" a="1"/>
  <c r="J7" i="11"/>
  <c r="J8" i="11" a="1"/>
  <c r="J8" i="11"/>
  <c r="J9" i="11" a="1"/>
  <c r="J9" i="11"/>
  <c r="J10" i="11" a="1"/>
  <c r="J10" i="11"/>
  <c r="G19" i="11"/>
  <c r="H19" i="11"/>
  <c r="G6069" i="3"/>
  <c r="H6069" i="3"/>
  <c r="I6069" i="3" a="1"/>
  <c r="I6069" i="3" s="1"/>
  <c r="J6069" i="3" a="1"/>
  <c r="J6069" i="3" s="1"/>
  <c r="G6068" i="3"/>
  <c r="H6068" i="3"/>
  <c r="I6068" i="3" a="1"/>
  <c r="I6068" i="3" s="1"/>
  <c r="J6068" i="3" a="1"/>
  <c r="J6068" i="3" s="1"/>
  <c r="G6067" i="3"/>
  <c r="H6067" i="3"/>
  <c r="I6067" i="3" a="1"/>
  <c r="I6067" i="3" s="1"/>
  <c r="J6067" i="3" a="1"/>
  <c r="J6067" i="3" s="1"/>
  <c r="G6066" i="3"/>
  <c r="H6066" i="3"/>
  <c r="I6066" i="3" a="1"/>
  <c r="I6066" i="3" s="1"/>
  <c r="J6066" i="3" a="1"/>
  <c r="J6066" i="3" s="1"/>
  <c r="G6065" i="3"/>
  <c r="H6065" i="3"/>
  <c r="I6065" i="3" a="1"/>
  <c r="I6065" i="3" s="1"/>
  <c r="J6065" i="3" a="1"/>
  <c r="J6065" i="3" s="1"/>
  <c r="G6064" i="3"/>
  <c r="H6064" i="3"/>
  <c r="I6064" i="3" a="1"/>
  <c r="I6064" i="3" s="1"/>
  <c r="J6064" i="3" a="1"/>
  <c r="J6064" i="3" s="1"/>
  <c r="G6063" i="3"/>
  <c r="H6063" i="3"/>
  <c r="I6063" i="3" a="1"/>
  <c r="I6063" i="3" s="1"/>
  <c r="J6063" i="3" a="1"/>
  <c r="J6063" i="3" s="1"/>
  <c r="G6062" i="3"/>
  <c r="H6062" i="3"/>
  <c r="I6062" i="3" a="1"/>
  <c r="I6062" i="3" s="1"/>
  <c r="J6062" i="3" a="1"/>
  <c r="J6062" i="3" s="1"/>
  <c r="G6061" i="3"/>
  <c r="H6061" i="3"/>
  <c r="I6061" i="3" a="1"/>
  <c r="I6061" i="3" s="1"/>
  <c r="J6061" i="3" a="1"/>
  <c r="J6061" i="3" s="1"/>
  <c r="G6060" i="3"/>
  <c r="H6060" i="3"/>
  <c r="I6060" i="3" a="1"/>
  <c r="I6060" i="3" s="1"/>
  <c r="J6060" i="3" a="1"/>
  <c r="J6060" i="3" s="1"/>
  <c r="G4011" i="1"/>
  <c r="H4011" i="1"/>
  <c r="I4011" i="1" a="1"/>
  <c r="I4011" i="1"/>
  <c r="J4011" i="1" a="1"/>
  <c r="J4011" i="1" s="1"/>
  <c r="G4010" i="1"/>
  <c r="H4010" i="1"/>
  <c r="I4010" i="1" a="1"/>
  <c r="I4010" i="1" s="1"/>
  <c r="J4010" i="1" a="1"/>
  <c r="J4010" i="1" s="1"/>
  <c r="G4009" i="1"/>
  <c r="H4009" i="1"/>
  <c r="I4009" i="1" a="1"/>
  <c r="I4009" i="1" s="1"/>
  <c r="J4009" i="1" a="1"/>
  <c r="J4009" i="1" s="1"/>
  <c r="G4008" i="1"/>
  <c r="H4008" i="1"/>
  <c r="I4008" i="1" a="1"/>
  <c r="I4008" i="1" s="1"/>
  <c r="J4008" i="1" a="1"/>
  <c r="J4008" i="1" s="1"/>
  <c r="G4007" i="1"/>
  <c r="H4007" i="1"/>
  <c r="I4007" i="1" a="1"/>
  <c r="I4007" i="1" s="1"/>
  <c r="J4007" i="1" a="1"/>
  <c r="J4007" i="1" s="1"/>
  <c r="G6059" i="3"/>
  <c r="H6059" i="3"/>
  <c r="I6059" i="3" a="1"/>
  <c r="I6059" i="3" s="1"/>
  <c r="J6059" i="3" a="1"/>
  <c r="J6059" i="3" s="1"/>
  <c r="G6058" i="3"/>
  <c r="H6058" i="3"/>
  <c r="I6058" i="3" a="1"/>
  <c r="I6058" i="3" s="1"/>
  <c r="J6058" i="3" a="1"/>
  <c r="J6058" i="3" s="1"/>
  <c r="G6057" i="3"/>
  <c r="H6057" i="3"/>
  <c r="J6057" i="3" a="1"/>
  <c r="J6057" i="3" s="1"/>
  <c r="G6056" i="3"/>
  <c r="H6056" i="3"/>
  <c r="J6056" i="3" a="1"/>
  <c r="J6056" i="3" s="1"/>
  <c r="G6055" i="3"/>
  <c r="H6055" i="3"/>
  <c r="I6055" i="3" a="1"/>
  <c r="I6055" i="3" s="1"/>
  <c r="J6055" i="3" a="1"/>
  <c r="J6055" i="3" s="1"/>
  <c r="G6054" i="3"/>
  <c r="H6054" i="3"/>
  <c r="I6054" i="3" a="1"/>
  <c r="I6054" i="3" s="1"/>
  <c r="J6054" i="3" a="1"/>
  <c r="J6054" i="3" s="1"/>
  <c r="G6053" i="3"/>
  <c r="H6053" i="3"/>
  <c r="I6053" i="3" a="1"/>
  <c r="I6053" i="3" s="1"/>
  <c r="J6053" i="3" a="1"/>
  <c r="J6053" i="3" s="1"/>
  <c r="G6052" i="3"/>
  <c r="H6052" i="3"/>
  <c r="I6052" i="3" a="1"/>
  <c r="I6052" i="3" s="1"/>
  <c r="J6052" i="3" a="1"/>
  <c r="J6052" i="3" s="1"/>
  <c r="G6051" i="3"/>
  <c r="H6051" i="3"/>
  <c r="I6051" i="3" a="1"/>
  <c r="I6051" i="3" s="1"/>
  <c r="J6051" i="3" a="1"/>
  <c r="J6051" i="3" s="1"/>
  <c r="G6050" i="3"/>
  <c r="H6050" i="3"/>
  <c r="I6050" i="3" a="1"/>
  <c r="I6050" i="3" s="1"/>
  <c r="J6050" i="3" a="1"/>
  <c r="J6050" i="3" s="1"/>
  <c r="G4006" i="1"/>
  <c r="H4006" i="1"/>
  <c r="I4006" i="1" a="1"/>
  <c r="I4006" i="1" s="1"/>
  <c r="J4006" i="1" a="1"/>
  <c r="J4006" i="1" s="1"/>
  <c r="G4005" i="1"/>
  <c r="H4005" i="1"/>
  <c r="I4005" i="1" a="1"/>
  <c r="I4005" i="1" s="1"/>
  <c r="J4005" i="1" a="1"/>
  <c r="J4005" i="1" s="1"/>
  <c r="G4004" i="1"/>
  <c r="H4004" i="1"/>
  <c r="I4004" i="1" a="1"/>
  <c r="I4004" i="1" s="1"/>
  <c r="J4004" i="1" a="1"/>
  <c r="J4004" i="1" s="1"/>
  <c r="G4003" i="1"/>
  <c r="H4003" i="1"/>
  <c r="I4003" i="1" a="1"/>
  <c r="I4003" i="1" s="1"/>
  <c r="J4003" i="1" a="1"/>
  <c r="J4003" i="1"/>
  <c r="G6049" i="3"/>
  <c r="H6049" i="3"/>
  <c r="I6049" i="3" a="1"/>
  <c r="I6049" i="3" s="1"/>
  <c r="J6049" i="3" a="1"/>
  <c r="J6049" i="3" s="1"/>
  <c r="G6048" i="3"/>
  <c r="H6048" i="3"/>
  <c r="I6048" i="3" a="1"/>
  <c r="I6048" i="3" s="1"/>
  <c r="J6048" i="3" a="1"/>
  <c r="J6048" i="3" s="1"/>
  <c r="G4002" i="1"/>
  <c r="H4002" i="1"/>
  <c r="I4002" i="1" a="1"/>
  <c r="I4002" i="1"/>
  <c r="J4002" i="1" a="1"/>
  <c r="J4002" i="1" s="1"/>
  <c r="G4001" i="1"/>
  <c r="H4001" i="1"/>
  <c r="I4001" i="1" a="1"/>
  <c r="I4001" i="1" s="1"/>
  <c r="J4001" i="1" a="1"/>
  <c r="J4001" i="1" s="1"/>
  <c r="G3996" i="1"/>
  <c r="G3997" i="1"/>
  <c r="G3998" i="1"/>
  <c r="G3999" i="1"/>
  <c r="G4000" i="1"/>
  <c r="H3996" i="1"/>
  <c r="H3997" i="1"/>
  <c r="H3998" i="1"/>
  <c r="H3999" i="1"/>
  <c r="H4000" i="1"/>
  <c r="I3996" i="1" a="1"/>
  <c r="I3996" i="1" s="1"/>
  <c r="I3997" i="1" a="1"/>
  <c r="I3997" i="1" s="1"/>
  <c r="I3998" i="1" a="1"/>
  <c r="I3998" i="1" s="1"/>
  <c r="I3999" i="1" a="1"/>
  <c r="I3999" i="1" s="1"/>
  <c r="I4000" i="1" a="1"/>
  <c r="I4000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G6039" i="3"/>
  <c r="G6041" i="3"/>
  <c r="G6043" i="3"/>
  <c r="G6045" i="3"/>
  <c r="G6047" i="3"/>
  <c r="H6039" i="3"/>
  <c r="H6041" i="3"/>
  <c r="H6043" i="3"/>
  <c r="H6045" i="3"/>
  <c r="H6047" i="3"/>
  <c r="I6039" i="3" a="1"/>
  <c r="I6039" i="3" s="1"/>
  <c r="I6041" i="3" a="1"/>
  <c r="I6041" i="3" s="1"/>
  <c r="I6043" i="3" a="1"/>
  <c r="I6043" i="3" s="1"/>
  <c r="I6045" i="3" a="1"/>
  <c r="I6045" i="3" s="1"/>
  <c r="J6039" i="3" a="1"/>
  <c r="J6039" i="3" s="1"/>
  <c r="J6041" i="3" a="1"/>
  <c r="J6041" i="3" s="1"/>
  <c r="J6043" i="3" a="1"/>
  <c r="J6043" i="3" s="1"/>
  <c r="J6045" i="3" a="1"/>
  <c r="J6045" i="3" s="1"/>
  <c r="J6047" i="3" a="1"/>
  <c r="J6047" i="3" s="1"/>
  <c r="J6046" i="3" a="1"/>
  <c r="J6046" i="3" s="1"/>
  <c r="J6044" i="3" a="1"/>
  <c r="J6044" i="3" s="1"/>
  <c r="J6042" i="3" a="1"/>
  <c r="J6042" i="3" s="1"/>
  <c r="J6040" i="3" a="1"/>
  <c r="J6040" i="3" s="1"/>
  <c r="J6038" i="3" a="1"/>
  <c r="J6038" i="3" s="1"/>
  <c r="I6044" i="3" a="1"/>
  <c r="I6044" i="3" s="1"/>
  <c r="I6042" i="3" a="1"/>
  <c r="I6042" i="3" s="1"/>
  <c r="I6040" i="3" a="1"/>
  <c r="I6040" i="3" s="1"/>
  <c r="I6038" i="3" a="1"/>
  <c r="I6038" i="3" s="1"/>
  <c r="H6046" i="3"/>
  <c r="H6044" i="3"/>
  <c r="H6042" i="3"/>
  <c r="H6040" i="3"/>
  <c r="H6038" i="3"/>
  <c r="G6046" i="3"/>
  <c r="G6044" i="3"/>
  <c r="G6042" i="3"/>
  <c r="G6040" i="3"/>
  <c r="G6038" i="3"/>
  <c r="G6033" i="3"/>
  <c r="H6033" i="3"/>
  <c r="I6033" i="3" a="1"/>
  <c r="I6033" i="3" s="1"/>
  <c r="J6033" i="3" a="1"/>
  <c r="J6033" i="3" s="1"/>
  <c r="G6037" i="3"/>
  <c r="H6037" i="3"/>
  <c r="J6037" i="3" a="1"/>
  <c r="J6037" i="3" s="1"/>
  <c r="G6036" i="3"/>
  <c r="H6036" i="3"/>
  <c r="J6036" i="3" a="1"/>
  <c r="J6036" i="3" s="1"/>
  <c r="G6035" i="3"/>
  <c r="H6035" i="3"/>
  <c r="I6035" i="3" a="1"/>
  <c r="I6035" i="3" s="1"/>
  <c r="J6035" i="3" a="1"/>
  <c r="J6035" i="3" s="1"/>
  <c r="G6034" i="3"/>
  <c r="H6034" i="3"/>
  <c r="I6034" i="3" a="1"/>
  <c r="I6034" i="3" s="1"/>
  <c r="J6034" i="3" a="1"/>
  <c r="J6034" i="3" s="1"/>
  <c r="G6032" i="3"/>
  <c r="H6032" i="3"/>
  <c r="I6032" i="3" a="1"/>
  <c r="I6032" i="3" s="1"/>
  <c r="J6032" i="3" a="1"/>
  <c r="J6032" i="3" s="1"/>
  <c r="G6031" i="3"/>
  <c r="H6031" i="3"/>
  <c r="I6031" i="3" a="1"/>
  <c r="I6031" i="3" s="1"/>
  <c r="J6031" i="3" a="1"/>
  <c r="J6031" i="3" s="1"/>
  <c r="G6030" i="3"/>
  <c r="H6030" i="3"/>
  <c r="I6030" i="3" a="1"/>
  <c r="I6030" i="3" s="1"/>
  <c r="J6030" i="3" a="1"/>
  <c r="J6030" i="3" s="1"/>
  <c r="G6029" i="3"/>
  <c r="H6029" i="3"/>
  <c r="I6029" i="3" a="1"/>
  <c r="I6029" i="3" s="1"/>
  <c r="J6029" i="3" a="1"/>
  <c r="J6029" i="3" s="1"/>
  <c r="G6028" i="3"/>
  <c r="H6028" i="3"/>
  <c r="I6028" i="3" a="1"/>
  <c r="I6028" i="3" s="1"/>
  <c r="J6028" i="3" a="1"/>
  <c r="J6028" i="3" s="1"/>
  <c r="G3995" i="1"/>
  <c r="H3995" i="1"/>
  <c r="I3995" i="1" a="1"/>
  <c r="I3995" i="1" s="1"/>
  <c r="J3995" i="1" a="1"/>
  <c r="J3995" i="1" s="1"/>
  <c r="G3994" i="1"/>
  <c r="H3994" i="1"/>
  <c r="I3994" i="1" a="1"/>
  <c r="I3994" i="1" s="1"/>
  <c r="J3994" i="1" a="1"/>
  <c r="J3994" i="1" s="1"/>
  <c r="G3993" i="1"/>
  <c r="H3993" i="1"/>
  <c r="J3993" i="1" a="1"/>
  <c r="J3993" i="1" s="1"/>
  <c r="G3992" i="1"/>
  <c r="H3992" i="1"/>
  <c r="J3992" i="1" a="1"/>
  <c r="J3992" i="1" s="1"/>
  <c r="G3991" i="1"/>
  <c r="H3991" i="1"/>
  <c r="I3991" i="1" a="1"/>
  <c r="I3991" i="1" s="1"/>
  <c r="J3991" i="1" a="1"/>
  <c r="J3991" i="1" s="1"/>
  <c r="G3990" i="1"/>
  <c r="H3990" i="1"/>
  <c r="I3990" i="1" a="1"/>
  <c r="I3990" i="1" s="1"/>
  <c r="J3990" i="1" a="1"/>
  <c r="J3990" i="1" s="1"/>
  <c r="G3986" i="1"/>
  <c r="G3987" i="1"/>
  <c r="G3988" i="1"/>
  <c r="G3989" i="1"/>
  <c r="H3986" i="1"/>
  <c r="H3987" i="1"/>
  <c r="H3988" i="1"/>
  <c r="H3989" i="1"/>
  <c r="I3986" i="1" a="1"/>
  <c r="I3986" i="1" s="1"/>
  <c r="I3987" i="1" a="1"/>
  <c r="I3987" i="1" s="1"/>
  <c r="I3988" i="1" a="1"/>
  <c r="I3988" i="1" s="1"/>
  <c r="I3989" i="1" a="1"/>
  <c r="I3989" i="1" s="1"/>
  <c r="J3986" i="1" a="1"/>
  <c r="J3986" i="1" s="1"/>
  <c r="J3987" i="1" a="1"/>
  <c r="J3987" i="1" s="1"/>
  <c r="J3988" i="1" a="1"/>
  <c r="J3988" i="1" s="1"/>
  <c r="J3989" i="1" a="1"/>
  <c r="J3989" i="1" s="1"/>
  <c r="G6019" i="3"/>
  <c r="G6021" i="3"/>
  <c r="G6023" i="3"/>
  <c r="G6025" i="3"/>
  <c r="G6027" i="3"/>
  <c r="H6019" i="3"/>
  <c r="H6021" i="3"/>
  <c r="H6023" i="3"/>
  <c r="H6025" i="3"/>
  <c r="H6027" i="3"/>
  <c r="I6019" i="3" a="1"/>
  <c r="I6019" i="3" s="1"/>
  <c r="I6021" i="3" a="1"/>
  <c r="I6021" i="3" s="1"/>
  <c r="I6023" i="3" a="1"/>
  <c r="I6023" i="3" s="1"/>
  <c r="I6025" i="3" a="1"/>
  <c r="I6025" i="3" s="1"/>
  <c r="I6027" i="3" a="1"/>
  <c r="I6027" i="3" s="1"/>
  <c r="J6019" i="3" a="1"/>
  <c r="J6019" i="3" s="1"/>
  <c r="J6021" i="3" a="1"/>
  <c r="J6021" i="3" s="1"/>
  <c r="J6023" i="3" a="1"/>
  <c r="J6023" i="3" s="1"/>
  <c r="J6025" i="3" a="1"/>
  <c r="J6025" i="3" s="1"/>
  <c r="J6027" i="3" a="1"/>
  <c r="J6027" i="3" s="1"/>
  <c r="J6026" i="3" a="1"/>
  <c r="J6026" i="3" s="1"/>
  <c r="J6024" i="3" a="1"/>
  <c r="J6024" i="3" s="1"/>
  <c r="J6022" i="3" a="1"/>
  <c r="J6022" i="3" s="1"/>
  <c r="J6020" i="3" a="1"/>
  <c r="J6020" i="3" s="1"/>
  <c r="J6018" i="3" a="1"/>
  <c r="J6018" i="3" s="1"/>
  <c r="I6026" i="3" a="1"/>
  <c r="I6026" i="3" s="1"/>
  <c r="I6024" i="3" a="1"/>
  <c r="I6024" i="3" s="1"/>
  <c r="I6022" i="3" a="1"/>
  <c r="I6022" i="3" s="1"/>
  <c r="I6020" i="3" a="1"/>
  <c r="I6020" i="3" s="1"/>
  <c r="I6018" i="3" a="1"/>
  <c r="I6018" i="3" s="1"/>
  <c r="H6026" i="3"/>
  <c r="H6024" i="3"/>
  <c r="H6022" i="3"/>
  <c r="H6020" i="3"/>
  <c r="H6018" i="3"/>
  <c r="G6026" i="3"/>
  <c r="G6024" i="3"/>
  <c r="G6022" i="3"/>
  <c r="G6020" i="3"/>
  <c r="G6018" i="3"/>
  <c r="G6017" i="3"/>
  <c r="H6017" i="3"/>
  <c r="I6017" i="3" a="1"/>
  <c r="I6017" i="3" s="1"/>
  <c r="J6017" i="3" a="1"/>
  <c r="J6017" i="3" s="1"/>
  <c r="G6016" i="3"/>
  <c r="H6016" i="3"/>
  <c r="I6016" i="3" a="1"/>
  <c r="I6016" i="3" s="1"/>
  <c r="J6016" i="3" a="1"/>
  <c r="J6016" i="3" s="1"/>
  <c r="G6015" i="3"/>
  <c r="H6015" i="3"/>
  <c r="J6015" i="3" a="1"/>
  <c r="J6015" i="3" s="1"/>
  <c r="G6014" i="3"/>
  <c r="H6014" i="3"/>
  <c r="J6014" i="3" a="1"/>
  <c r="J6014" i="3" s="1"/>
  <c r="G6013" i="3"/>
  <c r="H6013" i="3"/>
  <c r="I6013" i="3" a="1"/>
  <c r="I6013" i="3" s="1"/>
  <c r="J6013" i="3" a="1"/>
  <c r="J6013" i="3" s="1"/>
  <c r="G6012" i="3"/>
  <c r="H6012" i="3"/>
  <c r="I6012" i="3" a="1"/>
  <c r="I6012" i="3" s="1"/>
  <c r="J6012" i="3" a="1"/>
  <c r="J6012" i="3" s="1"/>
  <c r="G6011" i="3"/>
  <c r="H6011" i="3"/>
  <c r="I6011" i="3" a="1"/>
  <c r="I6011" i="3" s="1"/>
  <c r="J6011" i="3" a="1"/>
  <c r="J6011" i="3" s="1"/>
  <c r="G6010" i="3"/>
  <c r="H6010" i="3"/>
  <c r="I6010" i="3" a="1"/>
  <c r="I6010" i="3" s="1"/>
  <c r="J6010" i="3" a="1"/>
  <c r="J6010" i="3" s="1"/>
  <c r="G6009" i="3"/>
  <c r="H6009" i="3"/>
  <c r="I6009" i="3" a="1"/>
  <c r="I6009" i="3" s="1"/>
  <c r="J6009" i="3" a="1"/>
  <c r="J6009" i="3" s="1"/>
  <c r="G6008" i="3"/>
  <c r="H6008" i="3"/>
  <c r="I6008" i="3" a="1"/>
  <c r="I6008" i="3" s="1"/>
  <c r="J6008" i="3" a="1"/>
  <c r="J6008" i="3" s="1"/>
  <c r="G3985" i="1"/>
  <c r="H3985" i="1"/>
  <c r="I3985" i="1" a="1"/>
  <c r="I3985" i="1" s="1"/>
  <c r="J3985" i="1" a="1"/>
  <c r="J3985" i="1" s="1"/>
  <c r="G3984" i="1"/>
  <c r="H3984" i="1"/>
  <c r="I3984" i="1" a="1"/>
  <c r="I3984" i="1" s="1"/>
  <c r="J3984" i="1" a="1"/>
  <c r="J3984" i="1" s="1"/>
  <c r="G3983" i="1"/>
  <c r="H3983" i="1"/>
  <c r="I3983" i="1" a="1"/>
  <c r="I3983" i="1" s="1"/>
  <c r="J3983" i="1" a="1"/>
  <c r="J3983" i="1" s="1"/>
  <c r="G3982" i="1"/>
  <c r="H3982" i="1"/>
  <c r="I3982" i="1" a="1"/>
  <c r="I3982" i="1" s="1"/>
  <c r="J3982" i="1" a="1"/>
  <c r="J3982" i="1" s="1"/>
  <c r="G3981" i="1"/>
  <c r="H3981" i="1"/>
  <c r="I3981" i="1" a="1"/>
  <c r="I3981" i="1" s="1"/>
  <c r="J3981" i="1" a="1"/>
  <c r="J3981" i="1" s="1"/>
  <c r="G3975" i="1"/>
  <c r="G3976" i="1"/>
  <c r="G3977" i="1"/>
  <c r="G3978" i="1"/>
  <c r="G3979" i="1"/>
  <c r="H3975" i="1"/>
  <c r="H3976" i="1"/>
  <c r="H3977" i="1"/>
  <c r="H3978" i="1"/>
  <c r="H3979" i="1"/>
  <c r="I3975" i="1" a="1"/>
  <c r="I3975" i="1" s="1"/>
  <c r="I3976" i="1" a="1"/>
  <c r="I3976" i="1" s="1"/>
  <c r="I3977" i="1" a="1"/>
  <c r="I3977" i="1" s="1"/>
  <c r="I3978" i="1" a="1"/>
  <c r="I3978" i="1" s="1"/>
  <c r="I3979" i="1" a="1"/>
  <c r="I3979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G5999" i="3"/>
  <c r="G6001" i="3"/>
  <c r="G6003" i="3"/>
  <c r="G6005" i="3"/>
  <c r="G6007" i="3"/>
  <c r="H5999" i="3"/>
  <c r="H6001" i="3"/>
  <c r="H6003" i="3"/>
  <c r="H6005" i="3"/>
  <c r="H6007" i="3"/>
  <c r="I5999" i="3" a="1"/>
  <c r="I5999" i="3" s="1"/>
  <c r="I6001" i="3" a="1"/>
  <c r="I6001" i="3" s="1"/>
  <c r="I6003" i="3" a="1"/>
  <c r="I6003" i="3" s="1"/>
  <c r="I6005" i="3" a="1"/>
  <c r="I6005" i="3" s="1"/>
  <c r="I6007" i="3" a="1"/>
  <c r="I6007" i="3" s="1"/>
  <c r="J5999" i="3" a="1"/>
  <c r="J5999" i="3" s="1"/>
  <c r="J6001" i="3" a="1"/>
  <c r="J6001" i="3" s="1"/>
  <c r="J6003" i="3" a="1"/>
  <c r="J6003" i="3" s="1"/>
  <c r="J6005" i="3" a="1"/>
  <c r="J6005" i="3" s="1"/>
  <c r="J6007" i="3" a="1"/>
  <c r="J6007" i="3" s="1"/>
  <c r="J6006" i="3" a="1"/>
  <c r="J6006" i="3" s="1"/>
  <c r="J6004" i="3" a="1"/>
  <c r="J6004" i="3" s="1"/>
  <c r="J6002" i="3" a="1"/>
  <c r="J6002" i="3" s="1"/>
  <c r="J6000" i="3" a="1"/>
  <c r="J6000" i="3" s="1"/>
  <c r="J5998" i="3" a="1"/>
  <c r="J5998" i="3" s="1"/>
  <c r="I6006" i="3" a="1"/>
  <c r="I6006" i="3" s="1"/>
  <c r="I6004" i="3" a="1"/>
  <c r="I6004" i="3" s="1"/>
  <c r="I6002" i="3" a="1"/>
  <c r="I6002" i="3" s="1"/>
  <c r="I6000" i="3" a="1"/>
  <c r="I6000" i="3" s="1"/>
  <c r="I5998" i="3" a="1"/>
  <c r="I5998" i="3" s="1"/>
  <c r="H6006" i="3"/>
  <c r="H6004" i="3"/>
  <c r="H6002" i="3"/>
  <c r="H6000" i="3"/>
  <c r="H5998" i="3"/>
  <c r="G6006" i="3"/>
  <c r="G6004" i="3"/>
  <c r="G6002" i="3"/>
  <c r="G6000" i="3"/>
  <c r="G5998" i="3"/>
  <c r="G5997" i="3"/>
  <c r="H5997" i="3"/>
  <c r="I5997" i="3" a="1"/>
  <c r="I5997" i="3" s="1"/>
  <c r="J5997" i="3" a="1"/>
  <c r="J5997" i="3" s="1"/>
  <c r="G5996" i="3"/>
  <c r="H5996" i="3"/>
  <c r="I5996" i="3" a="1"/>
  <c r="I5996" i="3" s="1"/>
  <c r="J5996" i="3" a="1"/>
  <c r="J5996" i="3" s="1"/>
  <c r="G5995" i="3"/>
  <c r="H5995" i="3"/>
  <c r="J5995" i="3" a="1"/>
  <c r="J5995" i="3" s="1"/>
  <c r="G5994" i="3"/>
  <c r="H5994" i="3"/>
  <c r="J5994" i="3" a="1"/>
  <c r="J5994" i="3" s="1"/>
  <c r="G5993" i="3"/>
  <c r="H5993" i="3"/>
  <c r="I5993" i="3" a="1"/>
  <c r="I5993" i="3" s="1"/>
  <c r="J5993" i="3" a="1"/>
  <c r="J5993" i="3" s="1"/>
  <c r="G5992" i="3"/>
  <c r="H5992" i="3"/>
  <c r="I5992" i="3" a="1"/>
  <c r="I5992" i="3" s="1"/>
  <c r="J5992" i="3" a="1"/>
  <c r="J5992" i="3" s="1"/>
  <c r="G5991" i="3"/>
  <c r="H5991" i="3"/>
  <c r="I5991" i="3" a="1"/>
  <c r="I5991" i="3" s="1"/>
  <c r="J5991" i="3" a="1"/>
  <c r="J5991" i="3" s="1"/>
  <c r="G5990" i="3"/>
  <c r="H5990" i="3"/>
  <c r="I5990" i="3" a="1"/>
  <c r="I5990" i="3" s="1"/>
  <c r="J5990" i="3" a="1"/>
  <c r="J5990" i="3" s="1"/>
  <c r="G5989" i="3"/>
  <c r="H5989" i="3"/>
  <c r="I5989" i="3" a="1"/>
  <c r="I5989" i="3" s="1"/>
  <c r="J5989" i="3" a="1"/>
  <c r="J5989" i="3" s="1"/>
  <c r="G5988" i="3"/>
  <c r="H5988" i="3"/>
  <c r="I5988" i="3" a="1"/>
  <c r="I5988" i="3" s="1"/>
  <c r="J5988" i="3" a="1"/>
  <c r="J5988" i="3" s="1"/>
  <c r="G3973" i="1"/>
  <c r="H3973" i="1"/>
  <c r="I3973" i="1" a="1"/>
  <c r="I3973" i="1" s="1"/>
  <c r="J3973" i="1" a="1"/>
  <c r="J3973" i="1" s="1"/>
  <c r="G3972" i="1"/>
  <c r="H3972" i="1"/>
  <c r="I3972" i="1" a="1"/>
  <c r="I3972" i="1" s="1"/>
  <c r="J3972" i="1" a="1"/>
  <c r="J3972" i="1" s="1"/>
  <c r="G3971" i="1"/>
  <c r="H3971" i="1"/>
  <c r="I3971" i="1" a="1"/>
  <c r="I3971" i="1" s="1"/>
  <c r="J3971" i="1" a="1"/>
  <c r="J3971" i="1"/>
  <c r="G3970" i="1"/>
  <c r="H3970" i="1"/>
  <c r="I3970" i="1" a="1"/>
  <c r="I3970" i="1"/>
  <c r="J3970" i="1" a="1"/>
  <c r="J3970" i="1" s="1"/>
  <c r="G3969" i="1"/>
  <c r="H3969" i="1"/>
  <c r="I3969" i="1" a="1"/>
  <c r="I3969" i="1" s="1"/>
  <c r="J3969" i="1" a="1"/>
  <c r="J3969" i="1" s="1"/>
  <c r="G3964" i="1"/>
  <c r="G3965" i="1"/>
  <c r="G3966" i="1"/>
  <c r="G3967" i="1"/>
  <c r="G3968" i="1"/>
  <c r="H3964" i="1"/>
  <c r="H3965" i="1"/>
  <c r="H3966" i="1"/>
  <c r="H3967" i="1"/>
  <c r="H3968" i="1"/>
  <c r="I3964" i="1" a="1"/>
  <c r="I3964" i="1" s="1"/>
  <c r="I3965" i="1" a="1"/>
  <c r="I3965" i="1" s="1"/>
  <c r="I3966" i="1" a="1"/>
  <c r="I3966" i="1" s="1"/>
  <c r="I3967" i="1" a="1"/>
  <c r="I3967" i="1" s="1"/>
  <c r="I3968" i="1" a="1"/>
  <c r="I3968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G5980" i="3"/>
  <c r="G5981" i="3"/>
  <c r="G5983" i="3"/>
  <c r="G5987" i="3"/>
  <c r="G5985" i="3"/>
  <c r="H5980" i="3"/>
  <c r="H5981" i="3"/>
  <c r="H5983" i="3"/>
  <c r="H5987" i="3"/>
  <c r="H5985" i="3"/>
  <c r="I5980" i="3" a="1"/>
  <c r="I5980" i="3" s="1"/>
  <c r="I5981" i="3" a="1"/>
  <c r="I5981" i="3" s="1"/>
  <c r="I5983" i="3" a="1"/>
  <c r="I5983" i="3" s="1"/>
  <c r="I5987" i="3" a="1"/>
  <c r="I5987" i="3" s="1"/>
  <c r="I5985" i="3" a="1"/>
  <c r="I5985" i="3" s="1"/>
  <c r="J5980" i="3" a="1"/>
  <c r="J5980" i="3" s="1"/>
  <c r="J5981" i="3" a="1"/>
  <c r="J5981" i="3" s="1"/>
  <c r="J5983" i="3" a="1"/>
  <c r="J5983" i="3" s="1"/>
  <c r="J5987" i="3" a="1"/>
  <c r="J5987" i="3" s="1"/>
  <c r="J5985" i="3" a="1"/>
  <c r="J5985" i="3" s="1"/>
  <c r="J5984" i="3" a="1"/>
  <c r="J5984" i="3" s="1"/>
  <c r="J5986" i="3" a="1"/>
  <c r="J5986" i="3" s="1"/>
  <c r="J5982" i="3" a="1"/>
  <c r="J5982" i="3" s="1"/>
  <c r="J5979" i="3" a="1"/>
  <c r="J5979" i="3" s="1"/>
  <c r="J5978" i="3" a="1"/>
  <c r="J5978" i="3" s="1"/>
  <c r="I5984" i="3" a="1"/>
  <c r="I5984" i="3" s="1"/>
  <c r="I5986" i="3" a="1"/>
  <c r="I5986" i="3" s="1"/>
  <c r="I5982" i="3" a="1"/>
  <c r="I5982" i="3" s="1"/>
  <c r="I5979" i="3" a="1"/>
  <c r="I5979" i="3" s="1"/>
  <c r="I5978" i="3" a="1"/>
  <c r="I5978" i="3" s="1"/>
  <c r="H5984" i="3"/>
  <c r="H5986" i="3"/>
  <c r="H5982" i="3"/>
  <c r="H5979" i="3"/>
  <c r="H5978" i="3"/>
  <c r="G5984" i="3"/>
  <c r="G5986" i="3"/>
  <c r="G5982" i="3"/>
  <c r="G5979" i="3"/>
  <c r="G5978" i="3"/>
  <c r="G5977" i="3"/>
  <c r="H5977" i="3"/>
  <c r="I5977" i="3" a="1"/>
  <c r="I5977" i="3" s="1"/>
  <c r="J5977" i="3" a="1"/>
  <c r="J5977" i="3" s="1"/>
  <c r="G5976" i="3"/>
  <c r="H5976" i="3"/>
  <c r="I5976" i="3" a="1"/>
  <c r="I5976" i="3" s="1"/>
  <c r="J5976" i="3" a="1"/>
  <c r="J5976" i="3" s="1"/>
  <c r="G5975" i="3"/>
  <c r="H5975" i="3"/>
  <c r="J5975" i="3" a="1"/>
  <c r="J5975" i="3" s="1"/>
  <c r="G5974" i="3"/>
  <c r="H5974" i="3"/>
  <c r="J5974" i="3" a="1"/>
  <c r="J5974" i="3" s="1"/>
  <c r="G5973" i="3"/>
  <c r="H5973" i="3"/>
  <c r="I5973" i="3" a="1"/>
  <c r="I5973" i="3" s="1"/>
  <c r="J5973" i="3" a="1"/>
  <c r="J5973" i="3" s="1"/>
  <c r="G5972" i="3"/>
  <c r="H5972" i="3"/>
  <c r="I5972" i="3" a="1"/>
  <c r="I5972" i="3" s="1"/>
  <c r="J5972" i="3" a="1"/>
  <c r="J5972" i="3" s="1"/>
  <c r="G5971" i="3"/>
  <c r="H5971" i="3"/>
  <c r="I5971" i="3" a="1"/>
  <c r="I5971" i="3" s="1"/>
  <c r="J5971" i="3" a="1"/>
  <c r="J5971" i="3" s="1"/>
  <c r="G5970" i="3"/>
  <c r="H5970" i="3"/>
  <c r="I5970" i="3" a="1"/>
  <c r="I5970" i="3" s="1"/>
  <c r="J5970" i="3" a="1"/>
  <c r="J5970" i="3" s="1"/>
  <c r="G5969" i="3"/>
  <c r="H5969" i="3"/>
  <c r="I5969" i="3" a="1"/>
  <c r="I5969" i="3" s="1"/>
  <c r="J5969" i="3" a="1"/>
  <c r="J5969" i="3" s="1"/>
  <c r="G5968" i="3"/>
  <c r="H5968" i="3"/>
  <c r="I5968" i="3" a="1"/>
  <c r="I5968" i="3" s="1"/>
  <c r="J5968" i="3" a="1"/>
  <c r="J5968" i="3" s="1"/>
  <c r="G5967" i="3"/>
  <c r="H5967" i="3"/>
  <c r="I5967" i="3" a="1"/>
  <c r="I5967" i="3" s="1"/>
  <c r="J5967" i="3" a="1"/>
  <c r="J5967" i="3" s="1"/>
  <c r="G5966" i="3"/>
  <c r="H5966" i="3"/>
  <c r="I5966" i="3" a="1"/>
  <c r="I5966" i="3" s="1"/>
  <c r="J5966" i="3" a="1"/>
  <c r="J5966" i="3" s="1"/>
  <c r="G3963" i="1"/>
  <c r="H3963" i="1"/>
  <c r="I3963" i="1" a="1"/>
  <c r="I3963" i="1"/>
  <c r="J3963" i="1" a="1"/>
  <c r="J3963" i="1" s="1"/>
  <c r="G3962" i="1"/>
  <c r="H3962" i="1"/>
  <c r="I3962" i="1" a="1"/>
  <c r="I3962" i="1" s="1"/>
  <c r="J3962" i="1" a="1"/>
  <c r="J3962" i="1" s="1"/>
  <c r="G3961" i="1"/>
  <c r="H3961" i="1"/>
  <c r="I3961" i="1" a="1"/>
  <c r="I3961" i="1" s="1"/>
  <c r="J3961" i="1" a="1"/>
  <c r="J3961" i="1" s="1"/>
  <c r="G3960" i="1"/>
  <c r="H3960" i="1"/>
  <c r="I3960" i="1" a="1"/>
  <c r="I3960" i="1" s="1"/>
  <c r="J3960" i="1" a="1"/>
  <c r="J3960" i="1" s="1"/>
  <c r="G3959" i="1"/>
  <c r="H3959" i="1"/>
  <c r="I3959" i="1" a="1"/>
  <c r="I3959" i="1" s="1"/>
  <c r="J3959" i="1" a="1"/>
  <c r="J3959" i="1" s="1"/>
  <c r="G3958" i="1"/>
  <c r="H3958" i="1"/>
  <c r="I3958" i="1" a="1"/>
  <c r="I3958" i="1" s="1"/>
  <c r="J3958" i="1" a="1"/>
  <c r="J3958" i="1" s="1"/>
  <c r="G3957" i="1"/>
  <c r="H3957" i="1"/>
  <c r="I3957" i="1" a="1"/>
  <c r="I3957" i="1" s="1"/>
  <c r="J3957" i="1" a="1"/>
  <c r="J3957" i="1" s="1"/>
  <c r="G3952" i="1"/>
  <c r="H3952" i="1"/>
  <c r="I3952" i="1" a="1"/>
  <c r="I3952" i="1" s="1"/>
  <c r="J3952" i="1" a="1"/>
  <c r="J3952" i="1" s="1"/>
  <c r="G3934" i="1"/>
  <c r="H3934" i="1"/>
  <c r="I3934" i="1" a="1"/>
  <c r="I3934" i="1" s="1"/>
  <c r="J3934" i="1" a="1"/>
  <c r="J3934" i="1" s="1"/>
  <c r="G3953" i="1"/>
  <c r="G3954" i="1"/>
  <c r="G3955" i="1"/>
  <c r="G3956" i="1"/>
  <c r="H3953" i="1"/>
  <c r="H3954" i="1"/>
  <c r="H3955" i="1"/>
  <c r="H3956" i="1"/>
  <c r="I3953" i="1" a="1"/>
  <c r="I3953" i="1" s="1"/>
  <c r="I3954" i="1" a="1"/>
  <c r="I3954" i="1" s="1"/>
  <c r="I3955" i="1" a="1"/>
  <c r="I3955" i="1" s="1"/>
  <c r="I3956" i="1" a="1"/>
  <c r="I3956" i="1" s="1"/>
  <c r="J3953" i="1" a="1"/>
  <c r="J3953" i="1" s="1"/>
  <c r="J3954" i="1" a="1"/>
  <c r="J3954" i="1" s="1"/>
  <c r="J3955" i="1" a="1"/>
  <c r="J3955" i="1" s="1"/>
  <c r="J3956" i="1" a="1"/>
  <c r="J3956" i="1" s="1"/>
  <c r="G5957" i="3"/>
  <c r="G5959" i="3"/>
  <c r="G5961" i="3"/>
  <c r="G5963" i="3"/>
  <c r="G5965" i="3"/>
  <c r="H5957" i="3"/>
  <c r="H5959" i="3"/>
  <c r="H5961" i="3"/>
  <c r="H5963" i="3"/>
  <c r="H5965" i="3"/>
  <c r="I5957" i="3" a="1"/>
  <c r="I5957" i="3" s="1"/>
  <c r="I5959" i="3" a="1"/>
  <c r="I5959" i="3" s="1"/>
  <c r="I5961" i="3" a="1"/>
  <c r="I5961" i="3" s="1"/>
  <c r="I5963" i="3" a="1"/>
  <c r="I5963" i="3" s="1"/>
  <c r="I5965" i="3" a="1"/>
  <c r="I5965" i="3" s="1"/>
  <c r="J5957" i="3" a="1"/>
  <c r="J5957" i="3" s="1"/>
  <c r="J5959" i="3" a="1"/>
  <c r="J5959" i="3" s="1"/>
  <c r="J5961" i="3" a="1"/>
  <c r="J5961" i="3" s="1"/>
  <c r="J5963" i="3" a="1"/>
  <c r="J5963" i="3" s="1"/>
  <c r="J5965" i="3" a="1"/>
  <c r="J5965" i="3" s="1"/>
  <c r="J5964" i="3" a="1"/>
  <c r="J5964" i="3" s="1"/>
  <c r="J5962" i="3" a="1"/>
  <c r="J5962" i="3" s="1"/>
  <c r="J5960" i="3" a="1"/>
  <c r="J5960" i="3" s="1"/>
  <c r="J5958" i="3" a="1"/>
  <c r="J5958" i="3" s="1"/>
  <c r="J5956" i="3" a="1"/>
  <c r="J5956" i="3" s="1"/>
  <c r="I5964" i="3" a="1"/>
  <c r="I5964" i="3" s="1"/>
  <c r="I5962" i="3" a="1"/>
  <c r="I5962" i="3" s="1"/>
  <c r="I5960" i="3" a="1"/>
  <c r="I5960" i="3" s="1"/>
  <c r="I5958" i="3" a="1"/>
  <c r="I5958" i="3" s="1"/>
  <c r="I5956" i="3" a="1"/>
  <c r="I5956" i="3" s="1"/>
  <c r="H5964" i="3"/>
  <c r="H5962" i="3"/>
  <c r="H5960" i="3"/>
  <c r="H5958" i="3"/>
  <c r="H5956" i="3"/>
  <c r="G5964" i="3"/>
  <c r="G5962" i="3"/>
  <c r="G5960" i="3"/>
  <c r="G5958" i="3"/>
  <c r="G5956" i="3"/>
  <c r="G5955" i="3"/>
  <c r="H5955" i="3"/>
  <c r="I5955" i="3" a="1"/>
  <c r="I5955" i="3" s="1"/>
  <c r="J5955" i="3" a="1"/>
  <c r="J5955" i="3" s="1"/>
  <c r="G5954" i="3"/>
  <c r="H5954" i="3"/>
  <c r="I5954" i="3" a="1"/>
  <c r="I5954" i="3" s="1"/>
  <c r="J5954" i="3" a="1"/>
  <c r="J5954" i="3" s="1"/>
  <c r="G5953" i="3"/>
  <c r="H5953" i="3"/>
  <c r="J5953" i="3" a="1"/>
  <c r="J5953" i="3" s="1"/>
  <c r="G5952" i="3"/>
  <c r="H5952" i="3"/>
  <c r="J5952" i="3" a="1"/>
  <c r="J5952" i="3" s="1"/>
  <c r="G5951" i="3"/>
  <c r="H5951" i="3"/>
  <c r="I5951" i="3" a="1"/>
  <c r="I5951" i="3" s="1"/>
  <c r="J5951" i="3" a="1"/>
  <c r="J5951" i="3" s="1"/>
  <c r="G5950" i="3"/>
  <c r="H5950" i="3"/>
  <c r="I5950" i="3" a="1"/>
  <c r="I5950" i="3" s="1"/>
  <c r="J5950" i="3" a="1"/>
  <c r="J5950" i="3" s="1"/>
  <c r="G3951" i="1"/>
  <c r="H3951" i="1"/>
  <c r="I3951" i="1" a="1"/>
  <c r="I3951" i="1" s="1"/>
  <c r="J3951" i="1" a="1"/>
  <c r="J3951" i="1" s="1"/>
  <c r="G3950" i="1"/>
  <c r="H3950" i="1"/>
  <c r="I3950" i="1" a="1"/>
  <c r="I3950" i="1" s="1"/>
  <c r="J3950" i="1" a="1"/>
  <c r="J3950" i="1" s="1"/>
  <c r="G5949" i="3"/>
  <c r="H5949" i="3"/>
  <c r="I5949" i="3" a="1"/>
  <c r="I5949" i="3" s="1"/>
  <c r="J5949" i="3" a="1"/>
  <c r="J5949" i="3" s="1"/>
  <c r="G5948" i="3"/>
  <c r="H5948" i="3"/>
  <c r="I5948" i="3" a="1"/>
  <c r="I5948" i="3" s="1"/>
  <c r="J5948" i="3" a="1"/>
  <c r="J5948" i="3" s="1"/>
  <c r="B5945" i="3"/>
  <c r="B5943" i="3"/>
  <c r="B5941" i="3"/>
  <c r="B5939" i="3"/>
  <c r="G3949" i="1"/>
  <c r="H3949" i="1"/>
  <c r="I3949" i="1" a="1"/>
  <c r="I3949" i="1" s="1"/>
  <c r="J3949" i="1" a="1"/>
  <c r="J3949" i="1"/>
  <c r="G3945" i="1"/>
  <c r="G3946" i="1"/>
  <c r="G3947" i="1"/>
  <c r="G3948" i="1"/>
  <c r="H3945" i="1"/>
  <c r="H3946" i="1"/>
  <c r="H3947" i="1"/>
  <c r="H3948" i="1"/>
  <c r="I3945" i="1" a="1"/>
  <c r="I3945" i="1" s="1"/>
  <c r="I3946" i="1" a="1"/>
  <c r="I3946" i="1" s="1"/>
  <c r="I3947" i="1" a="1"/>
  <c r="I3947" i="1" s="1"/>
  <c r="I3948" i="1" a="1"/>
  <c r="I3948" i="1" s="1"/>
  <c r="J3945" i="1" a="1"/>
  <c r="J3945" i="1" s="1"/>
  <c r="J3946" i="1" a="1"/>
  <c r="J3946" i="1" s="1"/>
  <c r="J3947" i="1" a="1"/>
  <c r="J3947" i="1" s="1"/>
  <c r="J3948" i="1" a="1"/>
  <c r="J3948" i="1" s="1"/>
  <c r="G5939" i="3"/>
  <c r="G5941" i="3"/>
  <c r="G5943" i="3"/>
  <c r="G5945" i="3"/>
  <c r="G5947" i="3"/>
  <c r="H5939" i="3"/>
  <c r="H5941" i="3"/>
  <c r="H5943" i="3"/>
  <c r="H5945" i="3"/>
  <c r="H5947" i="3"/>
  <c r="I5939" i="3" a="1"/>
  <c r="I5939" i="3" s="1"/>
  <c r="I5941" i="3" a="1"/>
  <c r="I5941" i="3" s="1"/>
  <c r="I5943" i="3" a="1"/>
  <c r="I5943" i="3" s="1"/>
  <c r="I5945" i="3" a="1"/>
  <c r="I5945" i="3" s="1"/>
  <c r="I5947" i="3" a="1"/>
  <c r="I5947" i="3" s="1"/>
  <c r="J5939" i="3" a="1"/>
  <c r="J5939" i="3" s="1"/>
  <c r="J5941" i="3" a="1"/>
  <c r="J5941" i="3" s="1"/>
  <c r="J5943" i="3" a="1"/>
  <c r="J5943" i="3" s="1"/>
  <c r="J5945" i="3" a="1"/>
  <c r="J5945" i="3" s="1"/>
  <c r="J5947" i="3" a="1"/>
  <c r="J5947" i="3" s="1"/>
  <c r="J5946" i="3" a="1"/>
  <c r="J5946" i="3" s="1"/>
  <c r="J5944" i="3" a="1"/>
  <c r="J5944" i="3" s="1"/>
  <c r="J5942" i="3" a="1"/>
  <c r="J5942" i="3" s="1"/>
  <c r="J5940" i="3" a="1"/>
  <c r="J5940" i="3" s="1"/>
  <c r="J5938" i="3" a="1"/>
  <c r="J5938" i="3" s="1"/>
  <c r="I5946" i="3" a="1"/>
  <c r="I5946" i="3" s="1"/>
  <c r="I5944" i="3" a="1"/>
  <c r="I5944" i="3" s="1"/>
  <c r="I5942" i="3" a="1"/>
  <c r="I5942" i="3" s="1"/>
  <c r="I5940" i="3" a="1"/>
  <c r="I5940" i="3" s="1"/>
  <c r="I5938" i="3" a="1"/>
  <c r="I5938" i="3" s="1"/>
  <c r="H5946" i="3"/>
  <c r="H5944" i="3"/>
  <c r="H5942" i="3"/>
  <c r="H5940" i="3"/>
  <c r="H5938" i="3"/>
  <c r="G5946" i="3"/>
  <c r="G5944" i="3"/>
  <c r="G5942" i="3"/>
  <c r="G5940" i="3"/>
  <c r="G5938" i="3"/>
  <c r="G5937" i="3"/>
  <c r="H5937" i="3"/>
  <c r="I5937" i="3" a="1"/>
  <c r="I5937" i="3" s="1"/>
  <c r="J5937" i="3" a="1"/>
  <c r="J5937" i="3" s="1"/>
  <c r="G5936" i="3"/>
  <c r="H5936" i="3"/>
  <c r="I5936" i="3" a="1"/>
  <c r="I5936" i="3" s="1"/>
  <c r="J5936" i="3" a="1"/>
  <c r="J5936" i="3" s="1"/>
  <c r="G5935" i="3"/>
  <c r="H5935" i="3"/>
  <c r="I5935" i="3" a="1"/>
  <c r="I5935" i="3" s="1"/>
  <c r="J5935" i="3" a="1"/>
  <c r="J5935" i="3" s="1"/>
  <c r="G5934" i="3"/>
  <c r="H5934" i="3"/>
  <c r="I5934" i="3" a="1"/>
  <c r="I5934" i="3" s="1"/>
  <c r="J5934" i="3" a="1"/>
  <c r="J5934" i="3" s="1"/>
  <c r="G5933" i="3"/>
  <c r="H5933" i="3"/>
  <c r="I5933" i="3" a="1"/>
  <c r="I5933" i="3" s="1"/>
  <c r="J5933" i="3" a="1"/>
  <c r="J5933" i="3" s="1"/>
  <c r="G5932" i="3"/>
  <c r="H5932" i="3"/>
  <c r="I5932" i="3" a="1"/>
  <c r="I5932" i="3" s="1"/>
  <c r="J5932" i="3" a="1"/>
  <c r="J5932" i="3" s="1"/>
  <c r="G5931" i="3"/>
  <c r="H5931" i="3"/>
  <c r="I5931" i="3" a="1"/>
  <c r="I5931" i="3" s="1"/>
  <c r="J5931" i="3" a="1"/>
  <c r="J5931" i="3" s="1"/>
  <c r="G5930" i="3"/>
  <c r="H5930" i="3"/>
  <c r="I5930" i="3" a="1"/>
  <c r="I5930" i="3" s="1"/>
  <c r="J5930" i="3" a="1"/>
  <c r="J5930" i="3" s="1"/>
  <c r="G5929" i="3"/>
  <c r="H5929" i="3"/>
  <c r="I5929" i="3" a="1"/>
  <c r="I5929" i="3" s="1"/>
  <c r="J5929" i="3" a="1"/>
  <c r="J5929" i="3" s="1"/>
  <c r="G5928" i="3"/>
  <c r="H5928" i="3"/>
  <c r="I5928" i="3" a="1"/>
  <c r="I5928" i="3" s="1"/>
  <c r="J5928" i="3" a="1"/>
  <c r="J5928" i="3" s="1"/>
  <c r="G3944" i="1"/>
  <c r="H3944" i="1"/>
  <c r="I3944" i="1" a="1"/>
  <c r="I3944" i="1" s="1"/>
  <c r="J3944" i="1" a="1"/>
  <c r="J3944" i="1" s="1"/>
  <c r="G3943" i="1"/>
  <c r="H3943" i="1"/>
  <c r="I3943" i="1" a="1"/>
  <c r="I3943" i="1" s="1"/>
  <c r="J3943" i="1" a="1"/>
  <c r="J3943" i="1" s="1"/>
  <c r="G3942" i="1"/>
  <c r="H3942" i="1"/>
  <c r="I3942" i="1" a="1"/>
  <c r="I3942" i="1" s="1"/>
  <c r="J3942" i="1" a="1"/>
  <c r="J3942" i="1" s="1"/>
  <c r="G3941" i="1"/>
  <c r="H3941" i="1"/>
  <c r="I3941" i="1" a="1"/>
  <c r="I3941" i="1" s="1"/>
  <c r="J3941" i="1" a="1"/>
  <c r="J3941" i="1" s="1"/>
  <c r="G3940" i="1"/>
  <c r="H3940" i="1"/>
  <c r="I3940" i="1" a="1"/>
  <c r="I3940" i="1" s="1"/>
  <c r="J3940" i="1" a="1"/>
  <c r="J3940" i="1" s="1"/>
  <c r="G3935" i="1"/>
  <c r="G3936" i="1"/>
  <c r="G3937" i="1"/>
  <c r="G3938" i="1"/>
  <c r="G3939" i="1"/>
  <c r="H3935" i="1"/>
  <c r="H3936" i="1"/>
  <c r="H3937" i="1"/>
  <c r="H3938" i="1"/>
  <c r="H3939" i="1"/>
  <c r="I3935" i="1" a="1"/>
  <c r="I3935" i="1" s="1"/>
  <c r="I3936" i="1" a="1"/>
  <c r="I3936" i="1" s="1"/>
  <c r="I3937" i="1" a="1"/>
  <c r="I3937" i="1" s="1"/>
  <c r="I3938" i="1" a="1"/>
  <c r="I3938" i="1" s="1"/>
  <c r="I3939" i="1" a="1"/>
  <c r="I3939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G5919" i="3"/>
  <c r="G5921" i="3"/>
  <c r="G5923" i="3"/>
  <c r="G5925" i="3"/>
  <c r="G5927" i="3"/>
  <c r="H5919" i="3"/>
  <c r="H5921" i="3"/>
  <c r="H5923" i="3"/>
  <c r="H5925" i="3"/>
  <c r="H5927" i="3"/>
  <c r="I5919" i="3" a="1"/>
  <c r="I5919" i="3" s="1"/>
  <c r="I5921" i="3" a="1"/>
  <c r="I5921" i="3" s="1"/>
  <c r="I5923" i="3" a="1"/>
  <c r="I5923" i="3" s="1"/>
  <c r="I5925" i="3" a="1"/>
  <c r="I5925" i="3" s="1"/>
  <c r="I5927" i="3" a="1"/>
  <c r="I5927" i="3" s="1"/>
  <c r="J5919" i="3" a="1"/>
  <c r="J5919" i="3" s="1"/>
  <c r="J5921" i="3" a="1"/>
  <c r="J5921" i="3" s="1"/>
  <c r="J5923" i="3" a="1"/>
  <c r="J5923" i="3" s="1"/>
  <c r="J5925" i="3" a="1"/>
  <c r="J5925" i="3" s="1"/>
  <c r="J5927" i="3" a="1"/>
  <c r="J5927" i="3" s="1"/>
  <c r="J5926" i="3" a="1"/>
  <c r="J5926" i="3" s="1"/>
  <c r="J5924" i="3" a="1"/>
  <c r="J5924" i="3" s="1"/>
  <c r="J5922" i="3" a="1"/>
  <c r="J5922" i="3" s="1"/>
  <c r="J5920" i="3" a="1"/>
  <c r="J5920" i="3" s="1"/>
  <c r="J5918" i="3" a="1"/>
  <c r="J5918" i="3" s="1"/>
  <c r="I5926" i="3" a="1"/>
  <c r="I5926" i="3" s="1"/>
  <c r="I5924" i="3" a="1"/>
  <c r="I5924" i="3" s="1"/>
  <c r="I5922" i="3" a="1"/>
  <c r="I5922" i="3" s="1"/>
  <c r="I5920" i="3" a="1"/>
  <c r="I5920" i="3" s="1"/>
  <c r="I5918" i="3" a="1"/>
  <c r="I5918" i="3" s="1"/>
  <c r="H5926" i="3"/>
  <c r="H5924" i="3"/>
  <c r="H5922" i="3"/>
  <c r="H5920" i="3"/>
  <c r="H5918" i="3"/>
  <c r="G5926" i="3"/>
  <c r="G5924" i="3"/>
  <c r="G5922" i="3"/>
  <c r="G5920" i="3"/>
  <c r="G5918" i="3"/>
  <c r="G5917" i="3"/>
  <c r="H5917" i="3"/>
  <c r="I5917" i="3" a="1"/>
  <c r="I5917" i="3" s="1"/>
  <c r="J5917" i="3" a="1"/>
  <c r="J5917" i="3" s="1"/>
  <c r="G5916" i="3"/>
  <c r="H5916" i="3"/>
  <c r="I5916" i="3" a="1"/>
  <c r="I5916" i="3" s="1"/>
  <c r="J5916" i="3" a="1"/>
  <c r="J5916" i="3" s="1"/>
  <c r="G5915" i="3"/>
  <c r="H5915" i="3"/>
  <c r="I5915" i="3" a="1"/>
  <c r="I5915" i="3" s="1"/>
  <c r="J5915" i="3" a="1"/>
  <c r="J5915" i="3" s="1"/>
  <c r="G5914" i="3"/>
  <c r="H5914" i="3"/>
  <c r="I5914" i="3" a="1"/>
  <c r="I5914" i="3" s="1"/>
  <c r="J5914" i="3" a="1"/>
  <c r="J5914" i="3" s="1"/>
  <c r="G5913" i="3"/>
  <c r="H5913" i="3"/>
  <c r="I5913" i="3" a="1"/>
  <c r="I5913" i="3" s="1"/>
  <c r="J5913" i="3" a="1"/>
  <c r="J5913" i="3" s="1"/>
  <c r="G5912" i="3"/>
  <c r="H5912" i="3"/>
  <c r="I5912" i="3" a="1"/>
  <c r="I5912" i="3" s="1"/>
  <c r="J5912" i="3" a="1"/>
  <c r="J5912" i="3" s="1"/>
  <c r="G5911" i="3"/>
  <c r="H5911" i="3"/>
  <c r="I5911" i="3" a="1"/>
  <c r="I5911" i="3" s="1"/>
  <c r="J5911" i="3" a="1"/>
  <c r="J5911" i="3" s="1"/>
  <c r="G5910" i="3"/>
  <c r="H5910" i="3"/>
  <c r="I5910" i="3" a="1"/>
  <c r="I5910" i="3" s="1"/>
  <c r="J5910" i="3" a="1"/>
  <c r="J5910" i="3" s="1"/>
  <c r="G3933" i="1"/>
  <c r="H3933" i="1"/>
  <c r="I3933" i="1" a="1"/>
  <c r="I3933" i="1" s="1"/>
  <c r="J3933" i="1" a="1"/>
  <c r="J3933" i="1" s="1"/>
  <c r="G3932" i="1"/>
  <c r="H3932" i="1"/>
  <c r="I3932" i="1" a="1"/>
  <c r="I3932" i="1" s="1"/>
  <c r="J3932" i="1" a="1"/>
  <c r="J3932" i="1" s="1"/>
  <c r="G3931" i="1"/>
  <c r="H3931" i="1"/>
  <c r="I3931" i="1" a="1"/>
  <c r="I3931" i="1" s="1"/>
  <c r="J3931" i="1" a="1"/>
  <c r="J3931" i="1" s="1"/>
  <c r="G3930" i="1"/>
  <c r="H3930" i="1"/>
  <c r="I3930" i="1" a="1"/>
  <c r="I3930" i="1" s="1"/>
  <c r="J3930" i="1" a="1"/>
  <c r="J3930" i="1" s="1"/>
  <c r="G5899" i="3"/>
  <c r="G5901" i="3"/>
  <c r="G5903" i="3"/>
  <c r="G5905" i="3"/>
  <c r="G5907" i="3"/>
  <c r="G5909" i="3"/>
  <c r="H5899" i="3"/>
  <c r="H5901" i="3"/>
  <c r="H5903" i="3"/>
  <c r="H5905" i="3"/>
  <c r="H5907" i="3"/>
  <c r="H5909" i="3"/>
  <c r="I5899" i="3" a="1"/>
  <c r="I5899" i="3" s="1"/>
  <c r="I5901" i="3" a="1"/>
  <c r="I5901" i="3" s="1"/>
  <c r="I5903" i="3" a="1"/>
  <c r="I5903" i="3" s="1"/>
  <c r="I5905" i="3" a="1"/>
  <c r="I5905" i="3" s="1"/>
  <c r="I5907" i="3" a="1"/>
  <c r="I5907" i="3" s="1"/>
  <c r="I5909" i="3" a="1"/>
  <c r="I5909" i="3" s="1"/>
  <c r="J5899" i="3" a="1"/>
  <c r="J5899" i="3" s="1"/>
  <c r="J5901" i="3" a="1"/>
  <c r="J5901" i="3" s="1"/>
  <c r="J5903" i="3" a="1"/>
  <c r="J5903" i="3" s="1"/>
  <c r="J5905" i="3" a="1"/>
  <c r="J5905" i="3" s="1"/>
  <c r="J5907" i="3" a="1"/>
  <c r="J5907" i="3" s="1"/>
  <c r="J5909" i="3" a="1"/>
  <c r="J5909" i="3" s="1"/>
  <c r="G3925" i="1"/>
  <c r="G3927" i="1"/>
  <c r="G3929" i="1"/>
  <c r="H3925" i="1"/>
  <c r="H3927" i="1"/>
  <c r="H3929" i="1"/>
  <c r="I3925" i="1" a="1"/>
  <c r="I3925" i="1" s="1"/>
  <c r="I3927" i="1" a="1"/>
  <c r="I3927" i="1" s="1"/>
  <c r="I3929" i="1" a="1"/>
  <c r="I3929" i="1" s="1"/>
  <c r="J3925" i="1" a="1"/>
  <c r="J3925" i="1" s="1"/>
  <c r="J3927" i="1" a="1"/>
  <c r="J3927" i="1" s="1"/>
  <c r="J3929" i="1" a="1"/>
  <c r="J3929" i="1" s="1"/>
  <c r="G3924" i="1"/>
  <c r="G3926" i="1"/>
  <c r="G3928" i="1"/>
  <c r="H3924" i="1"/>
  <c r="H3926" i="1"/>
  <c r="H3928" i="1"/>
  <c r="I3924" i="1" a="1"/>
  <c r="I3924" i="1" s="1"/>
  <c r="I3926" i="1" a="1"/>
  <c r="I3926" i="1" s="1"/>
  <c r="I3928" i="1" a="1"/>
  <c r="I3928" i="1" s="1"/>
  <c r="J3924" i="1" a="1"/>
  <c r="J3924" i="1" s="1"/>
  <c r="J3926" i="1" a="1"/>
  <c r="J3926" i="1" s="1"/>
  <c r="J3928" i="1" a="1"/>
  <c r="J3928" i="1" s="1"/>
  <c r="J5908" i="3" a="1"/>
  <c r="J5908" i="3" s="1"/>
  <c r="J5906" i="3" a="1"/>
  <c r="J5906" i="3" s="1"/>
  <c r="J5904" i="3" a="1"/>
  <c r="J5904" i="3" s="1"/>
  <c r="J5902" i="3" a="1"/>
  <c r="J5902" i="3" s="1"/>
  <c r="J5900" i="3" a="1"/>
  <c r="J5900" i="3" s="1"/>
  <c r="I5908" i="3" a="1"/>
  <c r="I5908" i="3" s="1"/>
  <c r="I5906" i="3" a="1"/>
  <c r="I5906" i="3" s="1"/>
  <c r="I5904" i="3" a="1"/>
  <c r="I5904" i="3" s="1"/>
  <c r="I5902" i="3" a="1"/>
  <c r="I5902" i="3" s="1"/>
  <c r="I5900" i="3" a="1"/>
  <c r="I5900" i="3" s="1"/>
  <c r="H5908" i="3"/>
  <c r="H5906" i="3"/>
  <c r="H5904" i="3"/>
  <c r="H5902" i="3"/>
  <c r="H5900" i="3"/>
  <c r="G5908" i="3"/>
  <c r="G5906" i="3"/>
  <c r="G5904" i="3"/>
  <c r="G5902" i="3"/>
  <c r="G5900" i="3"/>
  <c r="G5898" i="3"/>
  <c r="H5898" i="3"/>
  <c r="I5898" i="3" a="1"/>
  <c r="I5898" i="3" s="1"/>
  <c r="J5898" i="3" a="1"/>
  <c r="J5898" i="3" s="1"/>
  <c r="B5893" i="3"/>
  <c r="B5891" i="3"/>
  <c r="G3920" i="1"/>
  <c r="G3921" i="1"/>
  <c r="G3922" i="1"/>
  <c r="G3923" i="1"/>
  <c r="H3920" i="1"/>
  <c r="H3921" i="1"/>
  <c r="H3922" i="1"/>
  <c r="H3923" i="1"/>
  <c r="I3920" i="1" a="1"/>
  <c r="I3920" i="1"/>
  <c r="I3921" i="1" a="1"/>
  <c r="I3921" i="1" s="1"/>
  <c r="I3922" i="1" a="1"/>
  <c r="I3922" i="1" s="1"/>
  <c r="I3923" i="1" a="1"/>
  <c r="I3923" i="1" s="1"/>
  <c r="J3920" i="1" a="1"/>
  <c r="J3920" i="1" s="1"/>
  <c r="J3921" i="1" a="1"/>
  <c r="J3921" i="1" s="1"/>
  <c r="J3922" i="1" a="1"/>
  <c r="J3922" i="1" s="1"/>
  <c r="J3923" i="1" a="1"/>
  <c r="J3923" i="1" s="1"/>
  <c r="G5889" i="3"/>
  <c r="G5891" i="3"/>
  <c r="G5893" i="3"/>
  <c r="G5895" i="3"/>
  <c r="G5897" i="3"/>
  <c r="H5889" i="3"/>
  <c r="H5891" i="3"/>
  <c r="H5893" i="3"/>
  <c r="H5895" i="3"/>
  <c r="H5897" i="3"/>
  <c r="I5889" i="3" a="1"/>
  <c r="I5889" i="3" s="1"/>
  <c r="I5891" i="3" a="1"/>
  <c r="I5891" i="3" s="1"/>
  <c r="I5893" i="3" a="1"/>
  <c r="I5893" i="3" s="1"/>
  <c r="I5895" i="3" a="1"/>
  <c r="I5895" i="3" s="1"/>
  <c r="I5897" i="3" a="1"/>
  <c r="I5897" i="3" s="1"/>
  <c r="J5889" i="3" a="1"/>
  <c r="J5889" i="3" s="1"/>
  <c r="J5891" i="3" a="1"/>
  <c r="J5891" i="3" s="1"/>
  <c r="J5893" i="3" a="1"/>
  <c r="J5893" i="3" s="1"/>
  <c r="J5895" i="3" a="1"/>
  <c r="J5895" i="3" s="1"/>
  <c r="J5897" i="3" a="1"/>
  <c r="J5897" i="3" s="1"/>
  <c r="J5896" i="3" a="1"/>
  <c r="J5896" i="3" s="1"/>
  <c r="J5894" i="3" a="1"/>
  <c r="J5894" i="3" s="1"/>
  <c r="J5892" i="3" a="1"/>
  <c r="J5892" i="3" s="1"/>
  <c r="J5890" i="3" a="1"/>
  <c r="J5890" i="3" s="1"/>
  <c r="J5888" i="3" a="1"/>
  <c r="J5888" i="3" s="1"/>
  <c r="I5896" i="3" a="1"/>
  <c r="I5896" i="3" s="1"/>
  <c r="I5894" i="3" a="1"/>
  <c r="I5894" i="3" s="1"/>
  <c r="I5892" i="3" a="1"/>
  <c r="I5892" i="3" s="1"/>
  <c r="I5890" i="3" a="1"/>
  <c r="I5890" i="3" s="1"/>
  <c r="I5888" i="3" a="1"/>
  <c r="I5888" i="3" s="1"/>
  <c r="H5896" i="3"/>
  <c r="H5894" i="3"/>
  <c r="H5892" i="3"/>
  <c r="H5890" i="3"/>
  <c r="H5888" i="3"/>
  <c r="G5896" i="3"/>
  <c r="G5894" i="3"/>
  <c r="G5892" i="3"/>
  <c r="G5890" i="3"/>
  <c r="G5888" i="3"/>
  <c r="G3914" i="1"/>
  <c r="G3915" i="1"/>
  <c r="G3916" i="1"/>
  <c r="G3917" i="1"/>
  <c r="G3918" i="1"/>
  <c r="G3919" i="1"/>
  <c r="H3914" i="1"/>
  <c r="H3915" i="1"/>
  <c r="H3916" i="1"/>
  <c r="H3917" i="1"/>
  <c r="H3918" i="1"/>
  <c r="H3919" i="1"/>
  <c r="I3914" i="1" a="1"/>
  <c r="I3914" i="1" s="1"/>
  <c r="I3915" i="1" a="1"/>
  <c r="I3915" i="1" s="1"/>
  <c r="I3916" i="1" a="1"/>
  <c r="I3916" i="1"/>
  <c r="I3917" i="1" a="1"/>
  <c r="I3917" i="1" s="1"/>
  <c r="I3918" i="1" a="1"/>
  <c r="I3918" i="1" s="1"/>
  <c r="I3919" i="1" a="1"/>
  <c r="I3919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G5879" i="3"/>
  <c r="G5881" i="3"/>
  <c r="G5883" i="3"/>
  <c r="G5885" i="3"/>
  <c r="G5887" i="3"/>
  <c r="H5879" i="3"/>
  <c r="H5881" i="3"/>
  <c r="H5883" i="3"/>
  <c r="H5885" i="3"/>
  <c r="H5887" i="3"/>
  <c r="I5879" i="3" a="1"/>
  <c r="I5879" i="3" s="1"/>
  <c r="I5881" i="3" a="1"/>
  <c r="I5881" i="3" s="1"/>
  <c r="I5883" i="3" a="1"/>
  <c r="I5883" i="3" s="1"/>
  <c r="I5885" i="3" a="1"/>
  <c r="I5885" i="3" s="1"/>
  <c r="I5887" i="3" a="1"/>
  <c r="I5887" i="3" s="1"/>
  <c r="J5879" i="3" a="1"/>
  <c r="J5879" i="3" s="1"/>
  <c r="J5881" i="3" a="1"/>
  <c r="J5881" i="3" s="1"/>
  <c r="J5883" i="3" a="1"/>
  <c r="J5883" i="3" s="1"/>
  <c r="J5885" i="3" a="1"/>
  <c r="J5885" i="3" s="1"/>
  <c r="J5887" i="3" a="1"/>
  <c r="J5887" i="3" s="1"/>
  <c r="G5886" i="3"/>
  <c r="H5886" i="3"/>
  <c r="I5886" i="3" a="1"/>
  <c r="I5886" i="3" s="1"/>
  <c r="J5886" i="3" a="1"/>
  <c r="J5886" i="3" s="1"/>
  <c r="J5884" i="3" a="1"/>
  <c r="J5884" i="3" s="1"/>
  <c r="J5882" i="3" a="1"/>
  <c r="J5882" i="3" s="1"/>
  <c r="J5880" i="3" a="1"/>
  <c r="J5880" i="3" s="1"/>
  <c r="J5878" i="3" a="1"/>
  <c r="J5878" i="3" s="1"/>
  <c r="I5884" i="3" a="1"/>
  <c r="I5884" i="3" s="1"/>
  <c r="I5882" i="3" a="1"/>
  <c r="I5882" i="3" s="1"/>
  <c r="I5880" i="3" a="1"/>
  <c r="I5880" i="3" s="1"/>
  <c r="I5878" i="3" a="1"/>
  <c r="I5878" i="3" s="1"/>
  <c r="H5884" i="3"/>
  <c r="H5882" i="3"/>
  <c r="H5880" i="3"/>
  <c r="H5878" i="3"/>
  <c r="G5884" i="3"/>
  <c r="G5882" i="3"/>
  <c r="G5880" i="3"/>
  <c r="G5878" i="3"/>
  <c r="G5877" i="3"/>
  <c r="H5877" i="3"/>
  <c r="I5877" i="3" a="1"/>
  <c r="I5877" i="3" s="1"/>
  <c r="J5877" i="3" a="1"/>
  <c r="J5877" i="3" s="1"/>
  <c r="G5876" i="3"/>
  <c r="H5876" i="3"/>
  <c r="I5876" i="3" a="1"/>
  <c r="I5876" i="3" s="1"/>
  <c r="J5876" i="3" a="1"/>
  <c r="J5876" i="3" s="1"/>
  <c r="G5875" i="3"/>
  <c r="H5875" i="3"/>
  <c r="J5875" i="3" a="1"/>
  <c r="J5875" i="3" s="1"/>
  <c r="G5874" i="3"/>
  <c r="H5874" i="3"/>
  <c r="J5874" i="3" a="1"/>
  <c r="J5874" i="3" s="1"/>
  <c r="G5873" i="3"/>
  <c r="H5873" i="3"/>
  <c r="I5873" i="3" a="1"/>
  <c r="I5873" i="3" s="1"/>
  <c r="J5873" i="3" a="1"/>
  <c r="J5873" i="3" s="1"/>
  <c r="G5872" i="3"/>
  <c r="H5872" i="3"/>
  <c r="I5872" i="3" a="1"/>
  <c r="I5872" i="3" s="1"/>
  <c r="J5872" i="3" a="1"/>
  <c r="J5872" i="3" s="1"/>
  <c r="G5871" i="3"/>
  <c r="H5871" i="3"/>
  <c r="I5871" i="3" a="1"/>
  <c r="I5871" i="3" s="1"/>
  <c r="J5871" i="3" a="1"/>
  <c r="J5871" i="3" s="1"/>
  <c r="G5870" i="3"/>
  <c r="H5870" i="3"/>
  <c r="I5870" i="3" a="1"/>
  <c r="I5870" i="3" s="1"/>
  <c r="J5870" i="3" a="1"/>
  <c r="J5870" i="3" s="1"/>
  <c r="G5869" i="3"/>
  <c r="H5869" i="3"/>
  <c r="I5869" i="3" a="1"/>
  <c r="I5869" i="3" s="1"/>
  <c r="J5869" i="3" a="1"/>
  <c r="J5869" i="3" s="1"/>
  <c r="G5868" i="3"/>
  <c r="H5868" i="3"/>
  <c r="I5868" i="3" a="1"/>
  <c r="I5868" i="3" s="1"/>
  <c r="J5868" i="3" a="1"/>
  <c r="J5868" i="3" s="1"/>
  <c r="G3913" i="1"/>
  <c r="H3913" i="1"/>
  <c r="I3913" i="1" a="1"/>
  <c r="I3913" i="1" s="1"/>
  <c r="J3913" i="1" a="1"/>
  <c r="J3913" i="1" s="1"/>
  <c r="G3912" i="1"/>
  <c r="H3912" i="1"/>
  <c r="I3912" i="1" a="1"/>
  <c r="I3912" i="1" s="1"/>
  <c r="J3912" i="1" a="1"/>
  <c r="J3912" i="1" s="1"/>
  <c r="G3911" i="1"/>
  <c r="H3911" i="1"/>
  <c r="I3911" i="1" a="1"/>
  <c r="I3911" i="1" s="1"/>
  <c r="J3911" i="1" a="1"/>
  <c r="J3911" i="1" s="1"/>
  <c r="G3910" i="1"/>
  <c r="H3910" i="1"/>
  <c r="I3910" i="1" a="1"/>
  <c r="I3910" i="1" s="1"/>
  <c r="J3910" i="1" a="1"/>
  <c r="J3910" i="1" s="1"/>
  <c r="G3906" i="1"/>
  <c r="G3907" i="1"/>
  <c r="G3908" i="1"/>
  <c r="G3909" i="1"/>
  <c r="H3906" i="1"/>
  <c r="H3907" i="1"/>
  <c r="H3908" i="1"/>
  <c r="H3909" i="1"/>
  <c r="I3906" i="1" a="1"/>
  <c r="I3906" i="1" s="1"/>
  <c r="I3907" i="1" a="1"/>
  <c r="I3907" i="1" s="1"/>
  <c r="I3908" i="1" a="1"/>
  <c r="I3908" i="1" s="1"/>
  <c r="I3909" i="1" a="1"/>
  <c r="I3909" i="1" s="1"/>
  <c r="J3906" i="1" a="1"/>
  <c r="J3906" i="1" s="1"/>
  <c r="J3907" i="1" a="1"/>
  <c r="J3907" i="1" s="1"/>
  <c r="J3908" i="1" a="1"/>
  <c r="J3908" i="1" s="1"/>
  <c r="J3909" i="1" a="1"/>
  <c r="J3909" i="1" s="1"/>
  <c r="G5859" i="3"/>
  <c r="G5861" i="3"/>
  <c r="G5863" i="3"/>
  <c r="G5865" i="3"/>
  <c r="G5867" i="3"/>
  <c r="H5859" i="3"/>
  <c r="H5861" i="3"/>
  <c r="H5863" i="3"/>
  <c r="H5865" i="3"/>
  <c r="H5867" i="3"/>
  <c r="I5859" i="3" a="1"/>
  <c r="I5859" i="3" s="1"/>
  <c r="I5861" i="3" a="1"/>
  <c r="I5861" i="3" s="1"/>
  <c r="I5863" i="3" a="1"/>
  <c r="I5863" i="3" s="1"/>
  <c r="I5865" i="3" a="1"/>
  <c r="I5865" i="3" s="1"/>
  <c r="I5867" i="3" a="1"/>
  <c r="I5867" i="3" s="1"/>
  <c r="J5859" i="3" a="1"/>
  <c r="J5859" i="3" s="1"/>
  <c r="J5861" i="3" a="1"/>
  <c r="J5861" i="3" s="1"/>
  <c r="J5863" i="3" a="1"/>
  <c r="J5863" i="3" s="1"/>
  <c r="J5865" i="3" a="1"/>
  <c r="J5865" i="3" s="1"/>
  <c r="J5867" i="3" a="1"/>
  <c r="J5867" i="3" s="1"/>
  <c r="J5866" i="3" a="1"/>
  <c r="J5866" i="3" s="1"/>
  <c r="J5864" i="3" a="1"/>
  <c r="J5864" i="3" s="1"/>
  <c r="J5862" i="3" a="1"/>
  <c r="J5862" i="3" s="1"/>
  <c r="J5860" i="3" a="1"/>
  <c r="J5860" i="3" s="1"/>
  <c r="J5858" i="3" a="1"/>
  <c r="J5858" i="3" s="1"/>
  <c r="I5866" i="3" a="1"/>
  <c r="I5866" i="3" s="1"/>
  <c r="I5864" i="3" a="1"/>
  <c r="I5864" i="3" s="1"/>
  <c r="I5862" i="3" a="1"/>
  <c r="I5862" i="3" s="1"/>
  <c r="I5860" i="3" a="1"/>
  <c r="I5860" i="3" s="1"/>
  <c r="I5858" i="3" a="1"/>
  <c r="I5858" i="3" s="1"/>
  <c r="H5866" i="3"/>
  <c r="H5864" i="3"/>
  <c r="H5862" i="3"/>
  <c r="H5860" i="3"/>
  <c r="H5858" i="3"/>
  <c r="G5866" i="3"/>
  <c r="G5864" i="3"/>
  <c r="G5862" i="3"/>
  <c r="G5860" i="3"/>
  <c r="G5858" i="3"/>
  <c r="G5857" i="3"/>
  <c r="H5857" i="3"/>
  <c r="I5857" i="3" a="1"/>
  <c r="I5857" i="3" s="1"/>
  <c r="J5857" i="3" a="1"/>
  <c r="J5857" i="3" s="1"/>
  <c r="G5856" i="3"/>
  <c r="H5856" i="3"/>
  <c r="I5856" i="3" a="1"/>
  <c r="I5856" i="3" s="1"/>
  <c r="J5856" i="3" a="1"/>
  <c r="J5856" i="3" s="1"/>
  <c r="G5855" i="3"/>
  <c r="H5855" i="3"/>
  <c r="J5855" i="3" a="1"/>
  <c r="J5855" i="3" s="1"/>
  <c r="G5854" i="3"/>
  <c r="H5854" i="3"/>
  <c r="J5854" i="3" a="1"/>
  <c r="J5854" i="3" s="1"/>
  <c r="G5853" i="3"/>
  <c r="H5853" i="3"/>
  <c r="I5853" i="3" a="1"/>
  <c r="I5853" i="3" s="1"/>
  <c r="J5853" i="3" a="1"/>
  <c r="J5853" i="3" s="1"/>
  <c r="G5852" i="3"/>
  <c r="H5852" i="3"/>
  <c r="I5852" i="3" a="1"/>
  <c r="I5852" i="3" s="1"/>
  <c r="J5852" i="3" a="1"/>
  <c r="J5852" i="3" s="1"/>
  <c r="G5851" i="3"/>
  <c r="H5851" i="3"/>
  <c r="I5851" i="3" a="1"/>
  <c r="I5851" i="3" s="1"/>
  <c r="J5851" i="3" a="1"/>
  <c r="J5851" i="3" s="1"/>
  <c r="G5850" i="3"/>
  <c r="H5850" i="3"/>
  <c r="I5850" i="3" a="1"/>
  <c r="I5850" i="3" s="1"/>
  <c r="J5850" i="3" a="1"/>
  <c r="J5850" i="3" s="1"/>
  <c r="G5849" i="3"/>
  <c r="H5849" i="3"/>
  <c r="I5849" i="3" a="1"/>
  <c r="I5849" i="3" s="1"/>
  <c r="J5849" i="3" a="1"/>
  <c r="J5849" i="3" s="1"/>
  <c r="G3905" i="1"/>
  <c r="H3905" i="1"/>
  <c r="I3905" i="1" a="1"/>
  <c r="I3905" i="1" s="1"/>
  <c r="J3905" i="1" a="1"/>
  <c r="J3905" i="1" s="1"/>
  <c r="G5793" i="3"/>
  <c r="H5793" i="3"/>
  <c r="I5793" i="3" a="1"/>
  <c r="I5793" i="3" s="1"/>
  <c r="G5771" i="3"/>
  <c r="H5771" i="3"/>
  <c r="G5746" i="3"/>
  <c r="H5746" i="3"/>
  <c r="I5746" i="3" a="1"/>
  <c r="I5746" i="3" s="1"/>
  <c r="G5695" i="3"/>
  <c r="H5695" i="3"/>
  <c r="I5695" i="3" a="1"/>
  <c r="I5695" i="3" s="1"/>
  <c r="J5695" i="3" a="1"/>
  <c r="J5695" i="3" s="1"/>
  <c r="G3887" i="1"/>
  <c r="G3888" i="1"/>
  <c r="H3887" i="1"/>
  <c r="H3888" i="1"/>
  <c r="I3887" i="1" a="1"/>
  <c r="I3887" i="1" s="1"/>
  <c r="I3888" i="1" a="1"/>
  <c r="I3888" i="1" s="1"/>
  <c r="J3887" i="1" a="1"/>
  <c r="J3887" i="1" s="1"/>
  <c r="J3888" i="1" a="1"/>
  <c r="J3888" i="1" s="1"/>
  <c r="G3883" i="1"/>
  <c r="G3884" i="1"/>
  <c r="G3885" i="1"/>
  <c r="G3886" i="1"/>
  <c r="H3883" i="1"/>
  <c r="H3884" i="1"/>
  <c r="H3885" i="1"/>
  <c r="H3886" i="1"/>
  <c r="I3883" i="1" a="1"/>
  <c r="I3883" i="1" s="1"/>
  <c r="I3884" i="1" a="1"/>
  <c r="I3884" i="1" s="1"/>
  <c r="I3885" i="1" a="1"/>
  <c r="I3885" i="1" s="1"/>
  <c r="I3886" i="1" a="1"/>
  <c r="I3886" i="1" s="1"/>
  <c r="J3883" i="1" a="1"/>
  <c r="J3883" i="1" s="1"/>
  <c r="J3884" i="1" a="1"/>
  <c r="J3884" i="1" s="1"/>
  <c r="J3885" i="1" a="1"/>
  <c r="J3885" i="1" s="1"/>
  <c r="J3886" i="1" a="1"/>
  <c r="J3886" i="1" s="1"/>
  <c r="G3879" i="1"/>
  <c r="G3880" i="1"/>
  <c r="H3879" i="1"/>
  <c r="H3880" i="1"/>
  <c r="I3879" i="1" a="1"/>
  <c r="I3879" i="1" s="1"/>
  <c r="I3880" i="1" a="1"/>
  <c r="I3880" i="1" s="1"/>
  <c r="J3879" i="1" a="1"/>
  <c r="J3879" i="1" s="1"/>
  <c r="J3880" i="1" a="1"/>
  <c r="J3880" i="1" s="1"/>
  <c r="G3869" i="1"/>
  <c r="G3870" i="1"/>
  <c r="H3869" i="1"/>
  <c r="H3870" i="1"/>
  <c r="I3869" i="1" a="1"/>
  <c r="I3869" i="1" s="1"/>
  <c r="I3870" i="1" a="1"/>
  <c r="I3870" i="1" s="1"/>
  <c r="J3869" i="1" a="1"/>
  <c r="J3869" i="1" s="1"/>
  <c r="J3870" i="1" a="1"/>
  <c r="J3870" i="1" s="1"/>
  <c r="G3850" i="1"/>
  <c r="G3851" i="1"/>
  <c r="H3850" i="1"/>
  <c r="H3851" i="1"/>
  <c r="I3850" i="1" a="1"/>
  <c r="I3850" i="1" s="1"/>
  <c r="I3851" i="1" a="1"/>
  <c r="I3851" i="1" s="1"/>
  <c r="J3850" i="1" a="1"/>
  <c r="J3850" i="1" s="1"/>
  <c r="J3851" i="1" a="1"/>
  <c r="J3851" i="1" s="1"/>
  <c r="G3827" i="1"/>
  <c r="H3827" i="1"/>
  <c r="I3827" i="1" a="1"/>
  <c r="I3827" i="1" s="1"/>
  <c r="J3827" i="1" a="1"/>
  <c r="J3827" i="1" s="1"/>
  <c r="G3808" i="1"/>
  <c r="G3809" i="1"/>
  <c r="H3808" i="1"/>
  <c r="H3809" i="1"/>
  <c r="I3808" i="1" a="1"/>
  <c r="I3808" i="1" s="1"/>
  <c r="I3809" i="1" a="1"/>
  <c r="I3809" i="1" s="1"/>
  <c r="J3808" i="1" a="1"/>
  <c r="J3808" i="1" s="1"/>
  <c r="J3809" i="1" a="1"/>
  <c r="J3809" i="1" s="1"/>
  <c r="G3791" i="1"/>
  <c r="G3792" i="1"/>
  <c r="H3791" i="1"/>
  <c r="H3792" i="1"/>
  <c r="I3791" i="1" a="1"/>
  <c r="I3791" i="1" s="1"/>
  <c r="I3792" i="1" a="1"/>
  <c r="I3792" i="1" s="1"/>
  <c r="J3791" i="1" a="1"/>
  <c r="J3791" i="1" s="1"/>
  <c r="J3792" i="1" a="1"/>
  <c r="J3792" i="1" s="1"/>
  <c r="G3903" i="1"/>
  <c r="G3904" i="1"/>
  <c r="H3903" i="1"/>
  <c r="H3904" i="1"/>
  <c r="I3903" i="1" a="1"/>
  <c r="I3903" i="1" s="1"/>
  <c r="I3904" i="1" a="1"/>
  <c r="I3904" i="1" s="1"/>
  <c r="J3903" i="1" a="1"/>
  <c r="J3903" i="1" s="1"/>
  <c r="J3904" i="1" a="1"/>
  <c r="J3904" i="1" s="1"/>
  <c r="G3901" i="1"/>
  <c r="G3902" i="1"/>
  <c r="H3901" i="1"/>
  <c r="H3902" i="1"/>
  <c r="I3901" i="1" a="1"/>
  <c r="I3901" i="1" s="1"/>
  <c r="I3902" i="1" a="1"/>
  <c r="I3902" i="1" s="1"/>
  <c r="J3901" i="1" a="1"/>
  <c r="J3901" i="1" s="1"/>
  <c r="J3902" i="1" a="1"/>
  <c r="J3902" i="1" s="1"/>
  <c r="G5842" i="3"/>
  <c r="G5844" i="3"/>
  <c r="G5846" i="3"/>
  <c r="G5848" i="3"/>
  <c r="H5842" i="3"/>
  <c r="H5844" i="3"/>
  <c r="H5846" i="3"/>
  <c r="H5848" i="3"/>
  <c r="I5842" i="3" a="1"/>
  <c r="I5842" i="3" s="1"/>
  <c r="I5844" i="3" a="1"/>
  <c r="I5844" i="3" s="1"/>
  <c r="I5848" i="3" a="1"/>
  <c r="I5848" i="3" s="1"/>
  <c r="J5842" i="3" a="1"/>
  <c r="J5842" i="3" s="1"/>
  <c r="J5844" i="3" a="1"/>
  <c r="J5844" i="3" s="1"/>
  <c r="J5846" i="3" a="1"/>
  <c r="J5846" i="3" s="1"/>
  <c r="J5848" i="3" a="1"/>
  <c r="J5848" i="3" s="1"/>
  <c r="J5847" i="3" a="1"/>
  <c r="J5847" i="3" s="1"/>
  <c r="J5845" i="3" a="1"/>
  <c r="J5845" i="3" s="1"/>
  <c r="J5843" i="3" a="1"/>
  <c r="J5843" i="3" s="1"/>
  <c r="J5841" i="3" a="1"/>
  <c r="J5841" i="3" s="1"/>
  <c r="I5847" i="3" a="1"/>
  <c r="I5847" i="3" s="1"/>
  <c r="I5843" i="3" a="1"/>
  <c r="I5843" i="3" s="1"/>
  <c r="I5841" i="3" a="1"/>
  <c r="I5841" i="3" s="1"/>
  <c r="H5847" i="3"/>
  <c r="H5845" i="3"/>
  <c r="H5843" i="3"/>
  <c r="H5841" i="3"/>
  <c r="G5847" i="3"/>
  <c r="G5845" i="3"/>
  <c r="G5843" i="3"/>
  <c r="G5841" i="3"/>
  <c r="G5839" i="3"/>
  <c r="G5840" i="3"/>
  <c r="H5839" i="3"/>
  <c r="H5840" i="3"/>
  <c r="I5839" i="3" a="1"/>
  <c r="I5839" i="3" s="1"/>
  <c r="I5840" i="3" a="1"/>
  <c r="I5840" i="3" s="1"/>
  <c r="J5839" i="3" a="1"/>
  <c r="J5839" i="3" s="1"/>
  <c r="J5840" i="3" a="1"/>
  <c r="J5840" i="3" s="1"/>
  <c r="G3899" i="1"/>
  <c r="G3900" i="1"/>
  <c r="H3899" i="1"/>
  <c r="H3900" i="1"/>
  <c r="J3899" i="1" a="1"/>
  <c r="J3899" i="1" s="1"/>
  <c r="J3900" i="1" a="1"/>
  <c r="J3900" i="1" s="1"/>
  <c r="G3898" i="1"/>
  <c r="H3898" i="1"/>
  <c r="I3898" i="1" a="1"/>
  <c r="I3898" i="1" s="1"/>
  <c r="J3898" i="1" a="1"/>
  <c r="J3898" i="1" s="1"/>
  <c r="G3897" i="1"/>
  <c r="H3897" i="1"/>
  <c r="I3897" i="1" a="1"/>
  <c r="I3897" i="1" s="1"/>
  <c r="J3897" i="1" a="1"/>
  <c r="J3897" i="1" s="1"/>
  <c r="G5835" i="3"/>
  <c r="G5836" i="3"/>
  <c r="G5837" i="3"/>
  <c r="G5838" i="3"/>
  <c r="H5835" i="3"/>
  <c r="H5836" i="3"/>
  <c r="H5837" i="3"/>
  <c r="H5838" i="3"/>
  <c r="I5835" i="3" a="1"/>
  <c r="I5835" i="3" s="1"/>
  <c r="I5836" i="3" a="1"/>
  <c r="I5836" i="3" s="1"/>
  <c r="J5835" i="3" a="1"/>
  <c r="J5835" i="3" s="1"/>
  <c r="J5836" i="3" a="1"/>
  <c r="J5836" i="3" s="1"/>
  <c r="J5837" i="3" a="1"/>
  <c r="J5837" i="3" s="1"/>
  <c r="J5838" i="3" a="1"/>
  <c r="J5838" i="3" s="1"/>
  <c r="G5832" i="3"/>
  <c r="G5833" i="3"/>
  <c r="G5834" i="3"/>
  <c r="H5832" i="3"/>
  <c r="H5833" i="3"/>
  <c r="H5834" i="3"/>
  <c r="I5832" i="3" a="1"/>
  <c r="I5832" i="3" s="1"/>
  <c r="I5833" i="3" a="1"/>
  <c r="I5833" i="3" s="1"/>
  <c r="I5834" i="3" a="1"/>
  <c r="I5834" i="3" s="1"/>
  <c r="J5832" i="3" a="1"/>
  <c r="J5832" i="3" s="1"/>
  <c r="J5833" i="3" a="1"/>
  <c r="J5833" i="3" s="1"/>
  <c r="J5834" i="3" a="1"/>
  <c r="J5834" i="3" s="1"/>
  <c r="G5831" i="3"/>
  <c r="H5831" i="3"/>
  <c r="I5831" i="3" a="1"/>
  <c r="I5831" i="3" s="1"/>
  <c r="J5831" i="3" a="1"/>
  <c r="J5831" i="3" s="1"/>
  <c r="G3893" i="1"/>
  <c r="G3894" i="1"/>
  <c r="G3895" i="1"/>
  <c r="G3896" i="1"/>
  <c r="H3893" i="1"/>
  <c r="H3894" i="1"/>
  <c r="H3895" i="1"/>
  <c r="H3896" i="1"/>
  <c r="I3893" i="1" a="1"/>
  <c r="I3893" i="1" s="1"/>
  <c r="I3894" i="1" a="1"/>
  <c r="I3894" i="1" s="1"/>
  <c r="I3895" i="1" a="1"/>
  <c r="I3895" i="1" s="1"/>
  <c r="I3896" i="1" a="1"/>
  <c r="I3896" i="1" s="1"/>
  <c r="J3893" i="1" a="1"/>
  <c r="J3893" i="1" s="1"/>
  <c r="J3894" i="1" a="1"/>
  <c r="J3894" i="1" s="1"/>
  <c r="J3895" i="1" a="1"/>
  <c r="J3895" i="1" s="1"/>
  <c r="J3896" i="1" a="1"/>
  <c r="J3896" i="1" s="1"/>
  <c r="G5826" i="3"/>
  <c r="G5828" i="3"/>
  <c r="G5830" i="3"/>
  <c r="H5826" i="3"/>
  <c r="H5828" i="3"/>
  <c r="H5830" i="3"/>
  <c r="I5826" i="3" a="1"/>
  <c r="I5826" i="3" s="1"/>
  <c r="I5828" i="3" a="1"/>
  <c r="I5828" i="3" s="1"/>
  <c r="I5830" i="3" a="1"/>
  <c r="I5830" i="3" s="1"/>
  <c r="J5826" i="3" a="1"/>
  <c r="J5826" i="3" s="1"/>
  <c r="J5828" i="3" a="1"/>
  <c r="J5828" i="3" s="1"/>
  <c r="J5830" i="3" a="1"/>
  <c r="J5830" i="3" s="1"/>
  <c r="J5829" i="3" a="1"/>
  <c r="J5829" i="3" s="1"/>
  <c r="J5827" i="3" a="1"/>
  <c r="J5827" i="3" s="1"/>
  <c r="J5825" i="3" a="1"/>
  <c r="J5825" i="3" s="1"/>
  <c r="I5829" i="3" a="1"/>
  <c r="I5829" i="3" s="1"/>
  <c r="I5827" i="3" a="1"/>
  <c r="I5827" i="3" s="1"/>
  <c r="I5825" i="3" a="1"/>
  <c r="I5825" i="3" s="1"/>
  <c r="H5829" i="3"/>
  <c r="H5827" i="3"/>
  <c r="H5825" i="3"/>
  <c r="G5829" i="3"/>
  <c r="G5827" i="3"/>
  <c r="G5825" i="3"/>
  <c r="G5822" i="3"/>
  <c r="G5824" i="3"/>
  <c r="H5822" i="3"/>
  <c r="H5824" i="3"/>
  <c r="I5822" i="3" a="1"/>
  <c r="I5822" i="3" s="1"/>
  <c r="I5824" i="3" a="1"/>
  <c r="I5824" i="3" s="1"/>
  <c r="J5822" i="3" a="1"/>
  <c r="J5822" i="3" s="1"/>
  <c r="J5824" i="3" a="1"/>
  <c r="J5824" i="3" s="1"/>
  <c r="J5823" i="3" a="1"/>
  <c r="J5823" i="3" s="1"/>
  <c r="I5823" i="3" a="1"/>
  <c r="I5823" i="3" s="1"/>
  <c r="H5823" i="3"/>
  <c r="G5823" i="3"/>
  <c r="G5821" i="3"/>
  <c r="H5821" i="3"/>
  <c r="I5821" i="3" a="1"/>
  <c r="I5821" i="3" s="1"/>
  <c r="J5821" i="3" a="1"/>
  <c r="J5821" i="3" s="1"/>
  <c r="G5820" i="3"/>
  <c r="H5820" i="3"/>
  <c r="J5820" i="3" a="1"/>
  <c r="J5820" i="3" s="1"/>
  <c r="G5819" i="3"/>
  <c r="H5819" i="3"/>
  <c r="J5819" i="3" a="1"/>
  <c r="J5819" i="3" s="1"/>
  <c r="G5812" i="3"/>
  <c r="G5813" i="3"/>
  <c r="G5814" i="3"/>
  <c r="G5815" i="3"/>
  <c r="G5816" i="3"/>
  <c r="G5817" i="3"/>
  <c r="G5818" i="3"/>
  <c r="H5812" i="3"/>
  <c r="H5813" i="3"/>
  <c r="H5814" i="3"/>
  <c r="H5815" i="3"/>
  <c r="H5816" i="3"/>
  <c r="H5817" i="3"/>
  <c r="H5818" i="3"/>
  <c r="J5812" i="3" a="1"/>
  <c r="J5812" i="3" s="1"/>
  <c r="J5813" i="3" a="1"/>
  <c r="J5813" i="3" s="1"/>
  <c r="J5814" i="3" a="1"/>
  <c r="J5814" i="3" s="1"/>
  <c r="J5815" i="3" a="1"/>
  <c r="J5815" i="3" s="1"/>
  <c r="J5816" i="3" a="1"/>
  <c r="J5816" i="3" s="1"/>
  <c r="J5817" i="3" a="1"/>
  <c r="J5817" i="3" s="1"/>
  <c r="J5818" i="3" a="1"/>
  <c r="J5818" i="3" s="1"/>
  <c r="G5811" i="3"/>
  <c r="H5811" i="3"/>
  <c r="J5811" i="3" a="1"/>
  <c r="J5811" i="3" s="1"/>
  <c r="G3892" i="1"/>
  <c r="H3892" i="1"/>
  <c r="I3892" i="1" a="1"/>
  <c r="I3892" i="1" s="1"/>
  <c r="J3892" i="1" a="1"/>
  <c r="J3892" i="1" s="1"/>
  <c r="G3891" i="1"/>
  <c r="H3891" i="1"/>
  <c r="I3891" i="1" a="1"/>
  <c r="I3891" i="1" s="1"/>
  <c r="J3891" i="1" a="1"/>
  <c r="J3891" i="1" s="1"/>
  <c r="G3890" i="1"/>
  <c r="H3890" i="1"/>
  <c r="J3890" i="1" a="1"/>
  <c r="J3890" i="1" s="1"/>
  <c r="G3889" i="1"/>
  <c r="H3889" i="1"/>
  <c r="J3889" i="1" a="1"/>
  <c r="J3889" i="1" s="1"/>
  <c r="G15" i="8"/>
  <c r="G16" i="8"/>
  <c r="H15" i="8"/>
  <c r="H16" i="8"/>
  <c r="I15" i="8" a="1"/>
  <c r="I15" i="8"/>
  <c r="I16" i="8" a="1"/>
  <c r="I16" i="8"/>
  <c r="J15" i="8" a="1"/>
  <c r="J15" i="8"/>
  <c r="J16" i="8" a="1"/>
  <c r="J16" i="8"/>
  <c r="G17" i="8"/>
  <c r="H17" i="8"/>
  <c r="G21" i="7"/>
  <c r="G22" i="7"/>
  <c r="G23" i="7"/>
  <c r="G24" i="7"/>
  <c r="H21" i="7"/>
  <c r="H22" i="7"/>
  <c r="H23" i="7"/>
  <c r="H24" i="7"/>
  <c r="I21" i="7" a="1"/>
  <c r="I21" i="7"/>
  <c r="I22" i="7" a="1"/>
  <c r="I22" i="7"/>
  <c r="I23" i="7" a="1"/>
  <c r="I23" i="7"/>
  <c r="I24" i="7" a="1"/>
  <c r="I24" i="7"/>
  <c r="J21" i="7" a="1"/>
  <c r="J21" i="7"/>
  <c r="J22" i="7" a="1"/>
  <c r="J22" i="7"/>
  <c r="J23" i="7" a="1"/>
  <c r="J23" i="7"/>
  <c r="J24" i="7" a="1"/>
  <c r="J24" i="7"/>
  <c r="G25" i="7"/>
  <c r="H25" i="7"/>
  <c r="G3881" i="1"/>
  <c r="G3882" i="1"/>
  <c r="H3881" i="1"/>
  <c r="H3882" i="1"/>
  <c r="I3881" i="1" a="1"/>
  <c r="I3881" i="1" s="1"/>
  <c r="I3882" i="1" a="1"/>
  <c r="I3882" i="1" s="1"/>
  <c r="J3881" i="1" a="1"/>
  <c r="J3881" i="1" s="1"/>
  <c r="J3882" i="1" a="1"/>
  <c r="J3882" i="1" s="1"/>
  <c r="G5804" i="3"/>
  <c r="G5806" i="3"/>
  <c r="G5808" i="3"/>
  <c r="G5810" i="3"/>
  <c r="H5804" i="3"/>
  <c r="H5806" i="3"/>
  <c r="H5808" i="3"/>
  <c r="H5810" i="3"/>
  <c r="I5804" i="3" a="1"/>
  <c r="I5804" i="3" s="1"/>
  <c r="I5806" i="3" a="1"/>
  <c r="I5806" i="3" s="1"/>
  <c r="I5808" i="3" a="1"/>
  <c r="I5808" i="3" s="1"/>
  <c r="I5810" i="3" a="1"/>
  <c r="I5810" i="3" s="1"/>
  <c r="J5804" i="3" a="1"/>
  <c r="J5804" i="3" s="1"/>
  <c r="J5806" i="3" a="1"/>
  <c r="J5806" i="3" s="1"/>
  <c r="J5808" i="3" a="1"/>
  <c r="J5808" i="3" s="1"/>
  <c r="J5810" i="3" a="1"/>
  <c r="J5810" i="3" s="1"/>
  <c r="J5809" i="3" a="1"/>
  <c r="J5809" i="3" s="1"/>
  <c r="J5807" i="3" a="1"/>
  <c r="J5807" i="3" s="1"/>
  <c r="J5805" i="3" a="1"/>
  <c r="J5805" i="3" s="1"/>
  <c r="J5803" i="3" a="1"/>
  <c r="J5803" i="3" s="1"/>
  <c r="I5809" i="3" a="1"/>
  <c r="I5809" i="3" s="1"/>
  <c r="I5807" i="3" a="1"/>
  <c r="I5807" i="3" s="1"/>
  <c r="I5805" i="3" a="1"/>
  <c r="I5805" i="3" s="1"/>
  <c r="I5803" i="3" a="1"/>
  <c r="I5803" i="3" s="1"/>
  <c r="H5809" i="3"/>
  <c r="H5807" i="3"/>
  <c r="H5805" i="3"/>
  <c r="H5803" i="3"/>
  <c r="G5809" i="3"/>
  <c r="G5807" i="3"/>
  <c r="G5805" i="3"/>
  <c r="G5803" i="3"/>
  <c r="G5802" i="3"/>
  <c r="H5802" i="3"/>
  <c r="J5802" i="3" a="1"/>
  <c r="J5802" i="3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H3878" i="1"/>
  <c r="G3878" i="1"/>
  <c r="H3877" i="1"/>
  <c r="G3877" i="1"/>
  <c r="H3876" i="1"/>
  <c r="G3876" i="1"/>
  <c r="H3875" i="1"/>
  <c r="G3875" i="1"/>
  <c r="I3874" i="1" a="1"/>
  <c r="I3874" i="1" s="1"/>
  <c r="H3874" i="1"/>
  <c r="G3874" i="1"/>
  <c r="I3873" i="1" a="1"/>
  <c r="I3873" i="1" s="1"/>
  <c r="H3873" i="1"/>
  <c r="G3873" i="1"/>
  <c r="I3872" i="1" a="1"/>
  <c r="I3872" i="1" s="1"/>
  <c r="H3872" i="1"/>
  <c r="G3872" i="1"/>
  <c r="I3871" i="1" a="1"/>
  <c r="I3871" i="1" s="1"/>
  <c r="H3871" i="1"/>
  <c r="G3871" i="1"/>
  <c r="G5800" i="3"/>
  <c r="H5800" i="3"/>
  <c r="J5800" i="3" a="1"/>
  <c r="J5800" i="3" s="1"/>
  <c r="G4" i="4"/>
  <c r="G5" i="4"/>
  <c r="G6" i="4"/>
  <c r="G7" i="4"/>
  <c r="G8" i="4"/>
  <c r="G9" i="4"/>
  <c r="G11" i="4"/>
  <c r="H4" i="4"/>
  <c r="H5" i="4"/>
  <c r="H6" i="4"/>
  <c r="H7" i="4"/>
  <c r="H8" i="4"/>
  <c r="H9" i="4"/>
  <c r="H11" i="4"/>
  <c r="G3" i="4"/>
  <c r="H3" i="4"/>
  <c r="G5795" i="3"/>
  <c r="G5796" i="3"/>
  <c r="G5797" i="3"/>
  <c r="G5798" i="3"/>
  <c r="G5799" i="3"/>
  <c r="G5801" i="3"/>
  <c r="H5795" i="3"/>
  <c r="H5796" i="3"/>
  <c r="H5797" i="3"/>
  <c r="H5798" i="3"/>
  <c r="H5799" i="3"/>
  <c r="H5801" i="3"/>
  <c r="I5795" i="3" a="1"/>
  <c r="I5795" i="3" s="1"/>
  <c r="I5796" i="3" a="1"/>
  <c r="I5796" i="3" s="1"/>
  <c r="I5797" i="3" a="1"/>
  <c r="I5797" i="3" s="1"/>
  <c r="J5795" i="3" a="1"/>
  <c r="J5795" i="3" s="1"/>
  <c r="J5796" i="3" a="1"/>
  <c r="J5796" i="3" s="1"/>
  <c r="J5797" i="3" a="1"/>
  <c r="J5797" i="3" s="1"/>
  <c r="J5798" i="3" a="1"/>
  <c r="J5798" i="3" s="1"/>
  <c r="J5799" i="3" a="1"/>
  <c r="J5799" i="3" s="1"/>
  <c r="J5801" i="3" a="1"/>
  <c r="J5801" i="3" s="1"/>
  <c r="G5794" i="3"/>
  <c r="H5794" i="3"/>
  <c r="I5794" i="3" a="1"/>
  <c r="I5794" i="3" s="1"/>
  <c r="J5794" i="3" a="1"/>
  <c r="J5794" i="3" s="1"/>
  <c r="J3866" i="1" a="1"/>
  <c r="J3866" i="1" s="1"/>
  <c r="J3867" i="1" a="1"/>
  <c r="J3867" i="1" s="1"/>
  <c r="J3862" i="1" a="1"/>
  <c r="J3862" i="1" s="1"/>
  <c r="J3863" i="1" a="1"/>
  <c r="J3863" i="1" s="1"/>
  <c r="J3864" i="1" a="1"/>
  <c r="J3864" i="1" s="1"/>
  <c r="J3865" i="1" a="1"/>
  <c r="J3865" i="1" s="1"/>
  <c r="J3868" i="1" a="1"/>
  <c r="J3868" i="1" s="1"/>
  <c r="G5792" i="3"/>
  <c r="H5792" i="3"/>
  <c r="I5792" i="3" a="1"/>
  <c r="I5792" i="3" s="1"/>
  <c r="G5783" i="3"/>
  <c r="G5785" i="3"/>
  <c r="G5787" i="3"/>
  <c r="G5789" i="3"/>
  <c r="G5791" i="3"/>
  <c r="H5783" i="3"/>
  <c r="H5785" i="3"/>
  <c r="H5787" i="3"/>
  <c r="H5789" i="3"/>
  <c r="H5791" i="3"/>
  <c r="I5783" i="3" a="1"/>
  <c r="I5783" i="3" s="1"/>
  <c r="I5785" i="3" a="1"/>
  <c r="I5785" i="3" s="1"/>
  <c r="I5787" i="3" a="1"/>
  <c r="I5787" i="3" s="1"/>
  <c r="I5789" i="3" a="1"/>
  <c r="I5789" i="3" s="1"/>
  <c r="I5791" i="3" a="1"/>
  <c r="I5791" i="3" s="1"/>
  <c r="J5783" i="3" a="1"/>
  <c r="J5783" i="3" s="1"/>
  <c r="J5785" i="3" a="1"/>
  <c r="J5785" i="3" s="1"/>
  <c r="J5787" i="3" a="1"/>
  <c r="J5787" i="3" s="1"/>
  <c r="J5789" i="3" a="1"/>
  <c r="J5789" i="3" s="1"/>
  <c r="J5791" i="3" a="1"/>
  <c r="J5791" i="3" s="1"/>
  <c r="J5790" i="3" a="1"/>
  <c r="J5790" i="3" s="1"/>
  <c r="J5788" i="3" a="1"/>
  <c r="J5788" i="3" s="1"/>
  <c r="J5786" i="3" a="1"/>
  <c r="J5786" i="3" s="1"/>
  <c r="J5784" i="3" a="1"/>
  <c r="J5784" i="3" s="1"/>
  <c r="J5782" i="3" a="1"/>
  <c r="J5782" i="3" s="1"/>
  <c r="I5790" i="3" a="1"/>
  <c r="I5790" i="3" s="1"/>
  <c r="I5788" i="3" a="1"/>
  <c r="I5788" i="3" s="1"/>
  <c r="I5786" i="3" a="1"/>
  <c r="I5786" i="3" s="1"/>
  <c r="I5784" i="3" a="1"/>
  <c r="I5784" i="3" s="1"/>
  <c r="I5782" i="3" a="1"/>
  <c r="I5782" i="3" s="1"/>
  <c r="H5790" i="3"/>
  <c r="H5788" i="3"/>
  <c r="H5786" i="3"/>
  <c r="H5784" i="3"/>
  <c r="H5782" i="3"/>
  <c r="G5790" i="3"/>
  <c r="G5788" i="3"/>
  <c r="G5786" i="3"/>
  <c r="G5784" i="3"/>
  <c r="G5782" i="3"/>
  <c r="C641" i="2"/>
  <c r="G5780" i="3"/>
  <c r="G5781" i="3"/>
  <c r="H5780" i="3"/>
  <c r="H5781" i="3"/>
  <c r="I5780" i="3" a="1"/>
  <c r="I5780" i="3" s="1"/>
  <c r="I5781" i="3" a="1"/>
  <c r="I5781" i="3" s="1"/>
  <c r="J5780" i="3" a="1"/>
  <c r="J5780" i="3" s="1"/>
  <c r="J5781" i="3" a="1"/>
  <c r="J5781" i="3" s="1"/>
  <c r="G5777" i="3"/>
  <c r="G5778" i="3"/>
  <c r="G5779" i="3"/>
  <c r="H5777" i="3"/>
  <c r="H5778" i="3"/>
  <c r="H5779" i="3"/>
  <c r="I5777" i="3" a="1"/>
  <c r="I5777" i="3" s="1"/>
  <c r="J5777" i="3" a="1"/>
  <c r="J5777" i="3" s="1"/>
  <c r="J5778" i="3" a="1"/>
  <c r="J5778" i="3" s="1"/>
  <c r="J5779" i="3" a="1"/>
  <c r="J5779" i="3" s="1"/>
  <c r="G3860" i="1"/>
  <c r="G3861" i="1"/>
  <c r="H3860" i="1"/>
  <c r="H3861" i="1"/>
  <c r="J3860" i="1" a="1"/>
  <c r="J3860" i="1" s="1"/>
  <c r="J3861" i="1" a="1"/>
  <c r="J3861" i="1" s="1"/>
  <c r="G3859" i="1"/>
  <c r="H3859" i="1"/>
  <c r="I3859" i="1" a="1"/>
  <c r="I3859" i="1" s="1"/>
  <c r="J3859" i="1" a="1"/>
  <c r="J3859" i="1" s="1"/>
  <c r="G3858" i="1"/>
  <c r="H3858" i="1"/>
  <c r="I3858" i="1" a="1"/>
  <c r="I3858" i="1" s="1"/>
  <c r="J3858" i="1" a="1"/>
  <c r="J3858" i="1" s="1"/>
  <c r="G5773" i="3"/>
  <c r="G5774" i="3"/>
  <c r="G5775" i="3"/>
  <c r="G5776" i="3"/>
  <c r="H5773" i="3"/>
  <c r="H5774" i="3"/>
  <c r="H5775" i="3"/>
  <c r="H5776" i="3"/>
  <c r="I5773" i="3" a="1"/>
  <c r="I5773" i="3" s="1"/>
  <c r="I5774" i="3" a="1"/>
  <c r="I5774" i="3" s="1"/>
  <c r="I5775" i="3" a="1"/>
  <c r="I5775" i="3" s="1"/>
  <c r="I5776" i="3" a="1"/>
  <c r="I5776" i="3" s="1"/>
  <c r="J5773" i="3" a="1"/>
  <c r="J5773" i="3" s="1"/>
  <c r="J5774" i="3" a="1"/>
  <c r="J5774" i="3" s="1"/>
  <c r="J5775" i="3" a="1"/>
  <c r="J5775" i="3" s="1"/>
  <c r="J5776" i="3" a="1"/>
  <c r="J5776" i="3" s="1"/>
  <c r="G5772" i="3"/>
  <c r="H5772" i="3"/>
  <c r="I5772" i="3" a="1"/>
  <c r="I5772" i="3" s="1"/>
  <c r="J5772" i="3" a="1"/>
  <c r="J5772" i="3" s="1"/>
  <c r="J18" i="12" a="1"/>
  <c r="J18" i="12" s="1"/>
  <c r="J17" i="12" a="1"/>
  <c r="J17" i="12" s="1"/>
  <c r="J16" i="12" a="1"/>
  <c r="J16" i="12" s="1"/>
  <c r="J15" i="12" a="1"/>
  <c r="J15" i="12" s="1"/>
  <c r="J14" i="12" a="1"/>
  <c r="J14" i="12" s="1"/>
  <c r="J13" i="12" a="1"/>
  <c r="J13" i="12" s="1"/>
  <c r="J12" i="12" a="1"/>
  <c r="J12" i="12" s="1"/>
  <c r="J11" i="12" a="1"/>
  <c r="J11" i="12" s="1"/>
  <c r="J19" i="12" s="1"/>
  <c r="J18" i="11" a="1"/>
  <c r="J18" i="11" s="1"/>
  <c r="J17" i="11" a="1"/>
  <c r="J17" i="11" s="1"/>
  <c r="J16" i="11" a="1"/>
  <c r="J16" i="11" s="1"/>
  <c r="J15" i="11" a="1"/>
  <c r="J15" i="11" s="1"/>
  <c r="J14" i="11" a="1"/>
  <c r="J14" i="11" s="1"/>
  <c r="J13" i="11" a="1"/>
  <c r="J13" i="11" s="1"/>
  <c r="J12" i="11" a="1"/>
  <c r="J12" i="11" s="1"/>
  <c r="J11" i="11" a="1"/>
  <c r="J11" i="11" s="1"/>
  <c r="J19" i="11" s="1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J13" i="10" a="1"/>
  <c r="J13" i="10" s="1"/>
  <c r="J12" i="10" a="1"/>
  <c r="J12" i="10" s="1"/>
  <c r="J11" i="10" a="1"/>
  <c r="J11" i="10" s="1"/>
  <c r="J19" i="10" s="1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I5759" i="3" a="1"/>
  <c r="I5759" i="3" s="1"/>
  <c r="I5760" i="3" a="1"/>
  <c r="I5760" i="3" s="1"/>
  <c r="I5761" i="3" a="1"/>
  <c r="I5761" i="3" s="1"/>
  <c r="I5762" i="3" a="1"/>
  <c r="I5762" i="3" s="1"/>
  <c r="I5763" i="3" a="1"/>
  <c r="I5763" i="3" s="1"/>
  <c r="I5764" i="3" a="1"/>
  <c r="I5764" i="3" s="1"/>
  <c r="I5765" i="3" a="1"/>
  <c r="I5765" i="3" s="1"/>
  <c r="I5766" i="3" a="1"/>
  <c r="I5766" i="3"/>
  <c r="I5767" i="3" a="1"/>
  <c r="I5767" i="3" s="1"/>
  <c r="I5768" i="3" a="1"/>
  <c r="I5768" i="3" s="1"/>
  <c r="I5769" i="3" a="1"/>
  <c r="I5769" i="3" s="1"/>
  <c r="I5770" i="3" a="1"/>
  <c r="I5770" i="3" s="1"/>
  <c r="J5759" i="3" a="1"/>
  <c r="J5759" i="3" s="1"/>
  <c r="J5760" i="3" a="1"/>
  <c r="J5760" i="3" s="1"/>
  <c r="J5761" i="3" a="1"/>
  <c r="J5761" i="3" s="1"/>
  <c r="J5762" i="3" a="1"/>
  <c r="J5762" i="3" s="1"/>
  <c r="J5763" i="3" a="1"/>
  <c r="J5763" i="3" s="1"/>
  <c r="J5764" i="3" a="1"/>
  <c r="J5764" i="3" s="1"/>
  <c r="J5765" i="3" a="1"/>
  <c r="J5765" i="3" s="1"/>
  <c r="J5766" i="3" a="1"/>
  <c r="J5766" i="3" s="1"/>
  <c r="J5767" i="3" a="1"/>
  <c r="J5767" i="3" s="1"/>
  <c r="J5768" i="3" a="1"/>
  <c r="J5768" i="3" s="1"/>
  <c r="J5769" i="3" a="1"/>
  <c r="J5769" i="3" s="1"/>
  <c r="J5770" i="3" a="1"/>
  <c r="J5770" i="3" s="1"/>
  <c r="G3853" i="1"/>
  <c r="G3855" i="1"/>
  <c r="G3857" i="1"/>
  <c r="H3853" i="1"/>
  <c r="H3855" i="1"/>
  <c r="H3857" i="1"/>
  <c r="I3853" i="1" a="1"/>
  <c r="I3853" i="1" s="1"/>
  <c r="I3855" i="1" a="1"/>
  <c r="I3855" i="1" s="1"/>
  <c r="I3857" i="1" a="1"/>
  <c r="I3857" i="1" s="1"/>
  <c r="J3853" i="1" a="1"/>
  <c r="J3853" i="1" s="1"/>
  <c r="J3855" i="1" a="1"/>
  <c r="J3855" i="1" s="1"/>
  <c r="J3857" i="1" a="1"/>
  <c r="J3857" i="1" s="1"/>
  <c r="J3856" i="1" a="1"/>
  <c r="J3856" i="1" s="1"/>
  <c r="J3854" i="1" a="1"/>
  <c r="J3854" i="1" s="1"/>
  <c r="J3852" i="1" a="1"/>
  <c r="J3852" i="1" s="1"/>
  <c r="I3856" i="1" a="1"/>
  <c r="I3856" i="1" s="1"/>
  <c r="I3854" i="1" a="1"/>
  <c r="I3854" i="1" s="1"/>
  <c r="I3852" i="1" a="1"/>
  <c r="I3852" i="1" s="1"/>
  <c r="H3856" i="1"/>
  <c r="H3854" i="1"/>
  <c r="H3852" i="1"/>
  <c r="G3856" i="1"/>
  <c r="G3854" i="1"/>
  <c r="G3852" i="1"/>
  <c r="G5758" i="3"/>
  <c r="H5758" i="3"/>
  <c r="J5758" i="3" a="1"/>
  <c r="J5758" i="3" s="1"/>
  <c r="G3844" i="1"/>
  <c r="G3845" i="1"/>
  <c r="G3846" i="1"/>
  <c r="G3847" i="1"/>
  <c r="G3848" i="1"/>
  <c r="G3849" i="1"/>
  <c r="H3844" i="1"/>
  <c r="H3845" i="1"/>
  <c r="H3846" i="1"/>
  <c r="H3847" i="1"/>
  <c r="H3848" i="1"/>
  <c r="H3849" i="1"/>
  <c r="I3845" i="1" a="1"/>
  <c r="I3845" i="1" s="1"/>
  <c r="I3846" i="1" a="1"/>
  <c r="I3846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G3843" i="1"/>
  <c r="H3843" i="1"/>
  <c r="J3843" i="1" a="1"/>
  <c r="J3843" i="1" s="1"/>
  <c r="G5756" i="3"/>
  <c r="G5757" i="3"/>
  <c r="H5756" i="3"/>
  <c r="H5757" i="3"/>
  <c r="J5756" i="3" a="1"/>
  <c r="J5756" i="3" s="1"/>
  <c r="J5757" i="3" a="1"/>
  <c r="J5757" i="3" s="1"/>
  <c r="G5754" i="3"/>
  <c r="G5755" i="3"/>
  <c r="H5754" i="3"/>
  <c r="H5755" i="3"/>
  <c r="J5754" i="3" a="1"/>
  <c r="J5754" i="3" s="1"/>
  <c r="J5755" i="3" a="1"/>
  <c r="J5755" i="3" s="1"/>
  <c r="G5748" i="3"/>
  <c r="G5749" i="3"/>
  <c r="G5750" i="3"/>
  <c r="G5751" i="3"/>
  <c r="G5752" i="3"/>
  <c r="G5753" i="3"/>
  <c r="H5748" i="3"/>
  <c r="H5749" i="3"/>
  <c r="H5750" i="3"/>
  <c r="H5751" i="3"/>
  <c r="H5752" i="3"/>
  <c r="H5753" i="3"/>
  <c r="J5748" i="3" a="1"/>
  <c r="J5748" i="3" s="1"/>
  <c r="J5749" i="3" a="1"/>
  <c r="J5749" i="3" s="1"/>
  <c r="J5750" i="3" a="1"/>
  <c r="J5750" i="3" s="1"/>
  <c r="J5751" i="3" a="1"/>
  <c r="J5751" i="3" s="1"/>
  <c r="J5752" i="3" a="1"/>
  <c r="J5752" i="3" s="1"/>
  <c r="J5753" i="3" a="1"/>
  <c r="J5753" i="3" s="1"/>
  <c r="G5747" i="3"/>
  <c r="H5747" i="3"/>
  <c r="J5747" i="3" a="1"/>
  <c r="J5747" i="3" s="1"/>
  <c r="G3836" i="1"/>
  <c r="G3837" i="1"/>
  <c r="G3838" i="1"/>
  <c r="G3839" i="1"/>
  <c r="G3840" i="1"/>
  <c r="G3841" i="1"/>
  <c r="G3842" i="1"/>
  <c r="H3836" i="1"/>
  <c r="H3837" i="1"/>
  <c r="H3838" i="1"/>
  <c r="H3839" i="1"/>
  <c r="H3840" i="1"/>
  <c r="H3841" i="1"/>
  <c r="H3842" i="1"/>
  <c r="I3836" i="1" a="1"/>
  <c r="I3836" i="1" s="1"/>
  <c r="I3837" i="1" a="1"/>
  <c r="I3837" i="1" s="1"/>
  <c r="I3838" i="1" a="1"/>
  <c r="I3838" i="1" s="1"/>
  <c r="I3839" i="1" a="1"/>
  <c r="I3839" i="1" s="1"/>
  <c r="I3840" i="1" a="1"/>
  <c r="I3840" i="1" s="1"/>
  <c r="I3841" i="1" a="1"/>
  <c r="I3841" i="1" s="1"/>
  <c r="I3842" i="1" a="1"/>
  <c r="I3842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G5735" i="3"/>
  <c r="G5737" i="3"/>
  <c r="G5739" i="3"/>
  <c r="G5741" i="3"/>
  <c r="G5743" i="3"/>
  <c r="G5745" i="3"/>
  <c r="H5735" i="3"/>
  <c r="H5737" i="3"/>
  <c r="H5739" i="3"/>
  <c r="H5741" i="3"/>
  <c r="H5743" i="3"/>
  <c r="H5745" i="3"/>
  <c r="I5735" i="3" a="1"/>
  <c r="I5735" i="3" s="1"/>
  <c r="I5737" i="3" a="1"/>
  <c r="I5737" i="3" s="1"/>
  <c r="I5739" i="3" a="1"/>
  <c r="I5739" i="3" s="1"/>
  <c r="I5741" i="3" a="1"/>
  <c r="I5741" i="3" s="1"/>
  <c r="I5743" i="3" a="1"/>
  <c r="I5743" i="3" s="1"/>
  <c r="I5745" i="3" a="1"/>
  <c r="I5745" i="3" s="1"/>
  <c r="J5735" i="3" a="1"/>
  <c r="J5735" i="3" s="1"/>
  <c r="J5737" i="3" a="1"/>
  <c r="J5737" i="3" s="1"/>
  <c r="J5739" i="3" a="1"/>
  <c r="J5739" i="3" s="1"/>
  <c r="J5741" i="3" a="1"/>
  <c r="J5741" i="3" s="1"/>
  <c r="J5743" i="3" a="1"/>
  <c r="J5743" i="3" s="1"/>
  <c r="J5745" i="3" a="1"/>
  <c r="J5745" i="3" s="1"/>
  <c r="J5744" i="3" a="1"/>
  <c r="J5744" i="3" s="1"/>
  <c r="J5738" i="3" a="1"/>
  <c r="J5738" i="3" s="1"/>
  <c r="J5742" i="3" a="1"/>
  <c r="J5742" i="3" s="1"/>
  <c r="J5740" i="3" a="1"/>
  <c r="J5740" i="3" s="1"/>
  <c r="J5736" i="3" a="1"/>
  <c r="J5736" i="3" s="1"/>
  <c r="J5734" i="3" a="1"/>
  <c r="J5734" i="3" s="1"/>
  <c r="I5744" i="3" a="1"/>
  <c r="I5744" i="3" s="1"/>
  <c r="I5738" i="3" a="1"/>
  <c r="I5738" i="3" s="1"/>
  <c r="I5742" i="3" a="1"/>
  <c r="I5742" i="3" s="1"/>
  <c r="I5740" i="3" a="1"/>
  <c r="I5740" i="3" s="1"/>
  <c r="I5736" i="3" a="1"/>
  <c r="I5736" i="3" s="1"/>
  <c r="I5734" i="3" a="1"/>
  <c r="I5734" i="3" s="1"/>
  <c r="H5744" i="3"/>
  <c r="H5738" i="3"/>
  <c r="H5742" i="3"/>
  <c r="H5740" i="3"/>
  <c r="H5736" i="3"/>
  <c r="H5734" i="3"/>
  <c r="G5744" i="3"/>
  <c r="G5738" i="3"/>
  <c r="G5742" i="3"/>
  <c r="G5740" i="3"/>
  <c r="G5736" i="3"/>
  <c r="G5734" i="3"/>
  <c r="G5733" i="3"/>
  <c r="H5733" i="3"/>
  <c r="I5733" i="3" a="1"/>
  <c r="I5733" i="3" s="1"/>
  <c r="J5733" i="3" a="1"/>
  <c r="J5733" i="3" s="1"/>
  <c r="G3835" i="1"/>
  <c r="H3835" i="1"/>
  <c r="G5728" i="3"/>
  <c r="G5729" i="3"/>
  <c r="G5730" i="3"/>
  <c r="G5731" i="3"/>
  <c r="G5732" i="3"/>
  <c r="H5728" i="3"/>
  <c r="H5729" i="3"/>
  <c r="H5730" i="3"/>
  <c r="H5731" i="3"/>
  <c r="H5732" i="3"/>
  <c r="I5730" i="3" a="1"/>
  <c r="I5730" i="3" s="1"/>
  <c r="I5731" i="3" a="1"/>
  <c r="I5731" i="3" s="1"/>
  <c r="I5732" i="3" a="1"/>
  <c r="I5732" i="3" s="1"/>
  <c r="J5728" i="3" a="1"/>
  <c r="J5728" i="3" s="1"/>
  <c r="J5729" i="3" a="1"/>
  <c r="J5729" i="3" s="1"/>
  <c r="J5730" i="3" a="1"/>
  <c r="J5730" i="3" s="1"/>
  <c r="J5731" i="3" a="1"/>
  <c r="J5731" i="3" s="1"/>
  <c r="J5732" i="3" a="1"/>
  <c r="J5732" i="3" s="1"/>
  <c r="G5723" i="3"/>
  <c r="G5724" i="3"/>
  <c r="G5725" i="3"/>
  <c r="G5726" i="3"/>
  <c r="G5727" i="3"/>
  <c r="H5723" i="3"/>
  <c r="H5724" i="3"/>
  <c r="H5725" i="3"/>
  <c r="H5726" i="3"/>
  <c r="H5727" i="3"/>
  <c r="I5723" i="3" a="1"/>
  <c r="I5723" i="3" s="1"/>
  <c r="I5724" i="3" a="1"/>
  <c r="I5724" i="3" s="1"/>
  <c r="I5725" i="3" a="1"/>
  <c r="I5725" i="3" s="1"/>
  <c r="I5726" i="3" a="1"/>
  <c r="I5726" i="3" s="1"/>
  <c r="I5727" i="3" a="1"/>
  <c r="I5727" i="3" s="1"/>
  <c r="J5723" i="3" a="1"/>
  <c r="J5723" i="3" s="1"/>
  <c r="J5724" i="3" a="1"/>
  <c r="J5724" i="3" s="1"/>
  <c r="J5725" i="3" a="1"/>
  <c r="J5725" i="3" s="1"/>
  <c r="J5726" i="3" a="1"/>
  <c r="J5726" i="3" s="1"/>
  <c r="J5727" i="3" a="1"/>
  <c r="J5727" i="3" s="1"/>
  <c r="G5722" i="3"/>
  <c r="H5722" i="3"/>
  <c r="I5722" i="3" a="1"/>
  <c r="I5722" i="3" s="1"/>
  <c r="J5722" i="3" a="1"/>
  <c r="J5722" i="3" s="1"/>
  <c r="G3834" i="1"/>
  <c r="H3834" i="1"/>
  <c r="G3829" i="1"/>
  <c r="G3830" i="1"/>
  <c r="G3831" i="1"/>
  <c r="G3832" i="1"/>
  <c r="G3833" i="1"/>
  <c r="H3829" i="1"/>
  <c r="H3830" i="1"/>
  <c r="H3831" i="1"/>
  <c r="H3832" i="1"/>
  <c r="H3833" i="1"/>
  <c r="I3829" i="1" a="1"/>
  <c r="I3829" i="1" s="1"/>
  <c r="I3830" i="1" a="1"/>
  <c r="I3830" i="1" s="1"/>
  <c r="I3831" i="1" a="1"/>
  <c r="I3831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G3828" i="1"/>
  <c r="H3828" i="1"/>
  <c r="I3828" i="1" a="1"/>
  <c r="I3828" i="1" s="1"/>
  <c r="J3828" i="1" a="1"/>
  <c r="J3828" i="1" s="1"/>
  <c r="G11" i="9"/>
  <c r="H11" i="9"/>
  <c r="H26" i="7"/>
  <c r="H18" i="8"/>
  <c r="G19" i="8"/>
  <c r="J3" i="9" a="1"/>
  <c r="J3" i="9"/>
  <c r="J4" i="9" a="1"/>
  <c r="J4" i="9"/>
  <c r="J5" i="9" a="1"/>
  <c r="J5" i="9"/>
  <c r="J6" i="9" a="1"/>
  <c r="J6" i="9"/>
  <c r="J7" i="9" a="1"/>
  <c r="J7" i="9"/>
  <c r="J8" i="9" a="1"/>
  <c r="J8" i="9"/>
  <c r="J9" i="9" a="1"/>
  <c r="J9" i="9"/>
  <c r="J10" i="9" a="1"/>
  <c r="J10" i="9"/>
  <c r="J13" i="8" a="1"/>
  <c r="J13" i="8"/>
  <c r="J14" i="8" a="1"/>
  <c r="J14" i="8"/>
  <c r="J12" i="8" a="1"/>
  <c r="J12" i="8"/>
  <c r="J11" i="8" a="1"/>
  <c r="J11" i="8"/>
  <c r="J10" i="8" a="1"/>
  <c r="J10" i="8"/>
  <c r="J9" i="8" a="1"/>
  <c r="J9" i="8"/>
  <c r="J8" i="8" a="1"/>
  <c r="J8" i="8" s="1"/>
  <c r="J7" i="8" a="1"/>
  <c r="J7" i="8" s="1"/>
  <c r="J6" i="8" a="1"/>
  <c r="J6" i="8" s="1"/>
  <c r="J5" i="8" a="1"/>
  <c r="J5" i="8" s="1"/>
  <c r="J4" i="8" a="1"/>
  <c r="J4" i="8" s="1"/>
  <c r="J3" i="8" a="1"/>
  <c r="J3" i="8" s="1"/>
  <c r="J17" i="8" s="1"/>
  <c r="J18" i="7" a="1"/>
  <c r="J18" i="7"/>
  <c r="J17" i="7" a="1"/>
  <c r="J17" i="7"/>
  <c r="J20" i="7" a="1"/>
  <c r="J20" i="7"/>
  <c r="J19" i="7" a="1"/>
  <c r="J19" i="7"/>
  <c r="J14" i="7" a="1"/>
  <c r="J14" i="7"/>
  <c r="J13" i="7" a="1"/>
  <c r="J13" i="7"/>
  <c r="J12" i="7" a="1"/>
  <c r="J12" i="7"/>
  <c r="J11" i="7" a="1"/>
  <c r="J11" i="7"/>
  <c r="J16" i="7" a="1"/>
  <c r="J16" i="7"/>
  <c r="J15" i="7" a="1"/>
  <c r="J15" i="7"/>
  <c r="C640" i="2"/>
  <c r="J4" i="7" a="1"/>
  <c r="J4" i="7"/>
  <c r="J3" i="7" a="1"/>
  <c r="J3" i="7"/>
  <c r="J8" i="7" a="1"/>
  <c r="J8" i="7"/>
  <c r="J7" i="7" a="1"/>
  <c r="J7" i="7"/>
  <c r="J10" i="7" a="1"/>
  <c r="J10" i="7"/>
  <c r="J9" i="7" a="1"/>
  <c r="J9" i="7"/>
  <c r="J6" i="7" a="1"/>
  <c r="J6" i="7"/>
  <c r="J5" i="7" a="1"/>
  <c r="J5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G5721" i="3"/>
  <c r="I5721" i="3" a="1"/>
  <c r="I5721" i="3" s="1"/>
  <c r="J5721" i="3" a="1"/>
  <c r="J5721" i="3" s="1"/>
  <c r="G3826" i="1"/>
  <c r="H3826" i="1"/>
  <c r="I3826" i="1" a="1"/>
  <c r="I3826" i="1" s="1"/>
  <c r="J3826" i="1" a="1"/>
  <c r="J3826" i="1" s="1"/>
  <c r="G3820" i="1"/>
  <c r="G3821" i="1"/>
  <c r="H3820" i="1"/>
  <c r="H3821" i="1"/>
  <c r="I3820" i="1" a="1"/>
  <c r="I3820" i="1" s="1"/>
  <c r="I3821" i="1" a="1"/>
  <c r="I3821" i="1" s="1"/>
  <c r="J3820" i="1" a="1"/>
  <c r="J3820" i="1" s="1"/>
  <c r="J3821" i="1" a="1"/>
  <c r="J3821" i="1" s="1"/>
  <c r="G3818" i="1"/>
  <c r="G3819" i="1"/>
  <c r="G3822" i="1"/>
  <c r="G3823" i="1"/>
  <c r="G3824" i="1"/>
  <c r="G3825" i="1"/>
  <c r="H3818" i="1"/>
  <c r="H3819" i="1"/>
  <c r="H3822" i="1"/>
  <c r="H3823" i="1"/>
  <c r="H3824" i="1"/>
  <c r="H3825" i="1"/>
  <c r="I3818" i="1" a="1"/>
  <c r="I3818" i="1" s="1"/>
  <c r="I3819" i="1" a="1"/>
  <c r="I3819" i="1" s="1"/>
  <c r="I3822" i="1" a="1"/>
  <c r="I3822" i="1" s="1"/>
  <c r="I3823" i="1" a="1"/>
  <c r="I3823" i="1" s="1"/>
  <c r="I3824" i="1" a="1"/>
  <c r="I3824" i="1" s="1"/>
  <c r="I3825" i="1" a="1"/>
  <c r="I3825" i="1" s="1"/>
  <c r="J3818" i="1" a="1"/>
  <c r="J3818" i="1" s="1"/>
  <c r="J3819" i="1" a="1"/>
  <c r="J3819" i="1" s="1"/>
  <c r="J3822" i="1" a="1"/>
  <c r="J3822" i="1" s="1"/>
  <c r="J3823" i="1" a="1"/>
  <c r="J3823" i="1" s="1"/>
  <c r="J3824" i="1" a="1"/>
  <c r="J3824" i="1" s="1"/>
  <c r="J3825" i="1" a="1"/>
  <c r="J3825" i="1" s="1"/>
  <c r="G5710" i="3"/>
  <c r="G5712" i="3"/>
  <c r="G5714" i="3"/>
  <c r="G5718" i="3"/>
  <c r="G5716" i="3"/>
  <c r="G5720" i="3"/>
  <c r="I5710" i="3" a="1"/>
  <c r="I5710" i="3" s="1"/>
  <c r="I5712" i="3" a="1"/>
  <c r="I5712" i="3" s="1"/>
  <c r="I5714" i="3" a="1"/>
  <c r="I5714" i="3" s="1"/>
  <c r="I5718" i="3" a="1"/>
  <c r="I5718" i="3" s="1"/>
  <c r="I5716" i="3" a="1"/>
  <c r="I5716" i="3" s="1"/>
  <c r="I5720" i="3" a="1"/>
  <c r="I5720" i="3" s="1"/>
  <c r="J5710" i="3" a="1"/>
  <c r="J5710" i="3" s="1"/>
  <c r="J5712" i="3" a="1"/>
  <c r="J5712" i="3" s="1"/>
  <c r="J5714" i="3" a="1"/>
  <c r="J5714" i="3" s="1"/>
  <c r="J5718" i="3" a="1"/>
  <c r="J5718" i="3" s="1"/>
  <c r="J5716" i="3" a="1"/>
  <c r="J5716" i="3" s="1"/>
  <c r="J5720" i="3" a="1"/>
  <c r="J5720" i="3" s="1"/>
  <c r="J5719" i="3" a="1"/>
  <c r="J5719" i="3" s="1"/>
  <c r="J5715" i="3" a="1"/>
  <c r="J5715" i="3" s="1"/>
  <c r="J5717" i="3" a="1"/>
  <c r="J5717" i="3" s="1"/>
  <c r="J5713" i="3" a="1"/>
  <c r="J5713" i="3" s="1"/>
  <c r="J5711" i="3" a="1"/>
  <c r="J5711" i="3" s="1"/>
  <c r="J5709" i="3" a="1"/>
  <c r="J5709" i="3" s="1"/>
  <c r="I5719" i="3" a="1"/>
  <c r="I5719" i="3" s="1"/>
  <c r="I5715" i="3" a="1"/>
  <c r="I5715" i="3" s="1"/>
  <c r="I5717" i="3" a="1"/>
  <c r="I5717" i="3" s="1"/>
  <c r="I5713" i="3" a="1"/>
  <c r="I5713" i="3" s="1"/>
  <c r="I5711" i="3" a="1"/>
  <c r="I5711" i="3" s="1"/>
  <c r="I5709" i="3" a="1"/>
  <c r="I5709" i="3" s="1"/>
  <c r="G5719" i="3"/>
  <c r="G5715" i="3"/>
  <c r="G5717" i="3"/>
  <c r="G5713" i="3"/>
  <c r="G5711" i="3"/>
  <c r="G5709" i="3"/>
  <c r="G5708" i="3"/>
  <c r="H5708" i="3"/>
  <c r="I5708" i="3" a="1"/>
  <c r="I5708" i="3" s="1"/>
  <c r="J5708" i="3" a="1"/>
  <c r="J5708" i="3" s="1"/>
  <c r="G5706" i="3"/>
  <c r="G5707" i="3"/>
  <c r="H5706" i="3"/>
  <c r="H5707" i="3"/>
  <c r="I5706" i="3" a="1"/>
  <c r="I5706" i="3" s="1"/>
  <c r="I5707" i="3" a="1"/>
  <c r="I5707" i="3" s="1"/>
  <c r="J5706" i="3" a="1"/>
  <c r="J5706" i="3" s="1"/>
  <c r="J5707" i="3" a="1"/>
  <c r="J5707" i="3" s="1"/>
  <c r="G5702" i="3"/>
  <c r="G5703" i="3"/>
  <c r="G5704" i="3"/>
  <c r="G5705" i="3"/>
  <c r="H5702" i="3"/>
  <c r="H5703" i="3"/>
  <c r="H5704" i="3"/>
  <c r="H5705" i="3"/>
  <c r="I5703" i="3" a="1"/>
  <c r="I5703" i="3" s="1"/>
  <c r="I5704" i="3" a="1"/>
  <c r="I5704" i="3" s="1"/>
  <c r="I5705" i="3" a="1"/>
  <c r="I5705" i="3" s="1"/>
  <c r="J5703" i="3" a="1"/>
  <c r="J5703" i="3" s="1"/>
  <c r="J5704" i="3" a="1"/>
  <c r="J5704" i="3" s="1"/>
  <c r="J5705" i="3" a="1"/>
  <c r="J5705" i="3" s="1"/>
  <c r="G5697" i="3"/>
  <c r="G5698" i="3"/>
  <c r="G5699" i="3"/>
  <c r="G5700" i="3"/>
  <c r="G5701" i="3"/>
  <c r="H5697" i="3"/>
  <c r="H5698" i="3"/>
  <c r="H5699" i="3"/>
  <c r="H5700" i="3"/>
  <c r="H5701" i="3"/>
  <c r="I5697" i="3" a="1"/>
  <c r="I5697" i="3" s="1"/>
  <c r="I5698" i="3" a="1"/>
  <c r="I5698" i="3" s="1"/>
  <c r="I5699" i="3" a="1"/>
  <c r="I5699" i="3" s="1"/>
  <c r="I5700" i="3" a="1"/>
  <c r="I5700" i="3" s="1"/>
  <c r="I5701" i="3" a="1"/>
  <c r="I5701" i="3" s="1"/>
  <c r="J5697" i="3" a="1"/>
  <c r="J5697" i="3" s="1"/>
  <c r="J5698" i="3" a="1"/>
  <c r="J5698" i="3" s="1"/>
  <c r="J5699" i="3" a="1"/>
  <c r="J5699" i="3" s="1"/>
  <c r="J5700" i="3" a="1"/>
  <c r="J5700" i="3" s="1"/>
  <c r="J5701" i="3" a="1"/>
  <c r="J5701" i="3" s="1"/>
  <c r="G5696" i="3"/>
  <c r="H5696" i="3"/>
  <c r="I5696" i="3" a="1"/>
  <c r="I5696" i="3" s="1"/>
  <c r="J5696" i="3" a="1"/>
  <c r="J5696" i="3" s="1"/>
  <c r="G3813" i="1"/>
  <c r="G3814" i="1"/>
  <c r="G3815" i="1"/>
  <c r="G3816" i="1"/>
  <c r="G3817" i="1"/>
  <c r="H3813" i="1"/>
  <c r="H3814" i="1"/>
  <c r="H3815" i="1"/>
  <c r="H3816" i="1"/>
  <c r="H3817" i="1"/>
  <c r="I3813" i="1" a="1"/>
  <c r="I3813" i="1" s="1"/>
  <c r="I3814" i="1" a="1"/>
  <c r="I3814" i="1" s="1"/>
  <c r="I3815" i="1" a="1"/>
  <c r="I3815" i="1" s="1"/>
  <c r="I3816" i="1" a="1"/>
  <c r="I3816" i="1" s="1"/>
  <c r="I3817" i="1" a="1"/>
  <c r="I3817" i="1" s="1"/>
  <c r="J3813" i="1" a="1"/>
  <c r="J3813" i="1" s="1"/>
  <c r="J3814" i="1" a="1"/>
  <c r="J3814" i="1" s="1"/>
  <c r="J3815" i="1" a="1"/>
  <c r="J3815" i="1" s="1"/>
  <c r="J3816" i="1" a="1"/>
  <c r="J3816" i="1" s="1"/>
  <c r="G3811" i="1"/>
  <c r="G3812" i="1"/>
  <c r="H3811" i="1"/>
  <c r="H3812" i="1"/>
  <c r="I3811" i="1" a="1"/>
  <c r="I3811" i="1" s="1"/>
  <c r="I3812" i="1" a="1"/>
  <c r="I3812" i="1" s="1"/>
  <c r="J3811" i="1" a="1"/>
  <c r="J3811" i="1" s="1"/>
  <c r="J3812" i="1" a="1"/>
  <c r="J3812" i="1" s="1"/>
  <c r="G3810" i="1"/>
  <c r="H3810" i="1"/>
  <c r="I3810" i="1" a="1"/>
  <c r="I3810" i="1" s="1"/>
  <c r="J3810" i="1" a="1"/>
  <c r="J3810" i="1" s="1"/>
  <c r="G3807" i="1"/>
  <c r="H3807" i="1"/>
  <c r="I3807" i="1" a="1"/>
  <c r="I3807" i="1" s="1"/>
  <c r="J3807" i="1" a="1"/>
  <c r="J3807" i="1" s="1"/>
  <c r="G3801" i="1"/>
  <c r="G3802" i="1"/>
  <c r="G3803" i="1"/>
  <c r="G3804" i="1"/>
  <c r="G3805" i="1"/>
  <c r="G3806" i="1"/>
  <c r="H3801" i="1"/>
  <c r="H3802" i="1"/>
  <c r="H3803" i="1"/>
  <c r="H3804" i="1"/>
  <c r="H3805" i="1"/>
  <c r="H3806" i="1"/>
  <c r="I3801" i="1" a="1"/>
  <c r="I3801" i="1" s="1"/>
  <c r="I3802" i="1" a="1"/>
  <c r="I3802" i="1" s="1"/>
  <c r="I3803" i="1" a="1"/>
  <c r="I3803" i="1" s="1"/>
  <c r="I3804" i="1" a="1"/>
  <c r="I3804" i="1" s="1"/>
  <c r="I3805" i="1" a="1"/>
  <c r="I3805" i="1" s="1"/>
  <c r="I3806" i="1" a="1"/>
  <c r="I3806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G5684" i="3"/>
  <c r="G5686" i="3"/>
  <c r="G5688" i="3"/>
  <c r="G5690" i="3"/>
  <c r="G5692" i="3"/>
  <c r="G5694" i="3"/>
  <c r="H5684" i="3"/>
  <c r="H5686" i="3"/>
  <c r="H5688" i="3"/>
  <c r="H5690" i="3"/>
  <c r="H5692" i="3"/>
  <c r="H5694" i="3"/>
  <c r="I5684" i="3" a="1"/>
  <c r="I5684" i="3" s="1"/>
  <c r="I5686" i="3" a="1"/>
  <c r="I5686" i="3" s="1"/>
  <c r="I5688" i="3" a="1"/>
  <c r="I5688" i="3" s="1"/>
  <c r="I5690" i="3" a="1"/>
  <c r="I5690" i="3" s="1"/>
  <c r="I5692" i="3" a="1"/>
  <c r="I5692" i="3" s="1"/>
  <c r="I5694" i="3" a="1"/>
  <c r="I5694" i="3" s="1"/>
  <c r="J5684" i="3" a="1"/>
  <c r="J5684" i="3" s="1"/>
  <c r="J5686" i="3" a="1"/>
  <c r="J5686" i="3" s="1"/>
  <c r="J5688" i="3" a="1"/>
  <c r="J5688" i="3" s="1"/>
  <c r="J5690" i="3" a="1"/>
  <c r="J5690" i="3" s="1"/>
  <c r="J5692" i="3" a="1"/>
  <c r="J5692" i="3" s="1"/>
  <c r="J5694" i="3" a="1"/>
  <c r="J5694" i="3" s="1"/>
  <c r="J5693" i="3" a="1"/>
  <c r="J5693" i="3" s="1"/>
  <c r="J5687" i="3" a="1"/>
  <c r="J5687" i="3" s="1"/>
  <c r="J5691" i="3" a="1"/>
  <c r="J5691" i="3" s="1"/>
  <c r="J5689" i="3" a="1"/>
  <c r="J5689" i="3" s="1"/>
  <c r="J5685" i="3" a="1"/>
  <c r="J5685" i="3" s="1"/>
  <c r="J5683" i="3" a="1"/>
  <c r="J5683" i="3" s="1"/>
  <c r="I5693" i="3" a="1"/>
  <c r="I5693" i="3" s="1"/>
  <c r="I5687" i="3" a="1"/>
  <c r="I5687" i="3" s="1"/>
  <c r="I5691" i="3" a="1"/>
  <c r="I5691" i="3" s="1"/>
  <c r="I5689" i="3" a="1"/>
  <c r="I5689" i="3" s="1"/>
  <c r="I5685" i="3" a="1"/>
  <c r="I5685" i="3" s="1"/>
  <c r="I5683" i="3" a="1"/>
  <c r="I5683" i="3" s="1"/>
  <c r="H5693" i="3"/>
  <c r="H5687" i="3"/>
  <c r="H5691" i="3"/>
  <c r="H5689" i="3"/>
  <c r="H5685" i="3"/>
  <c r="H5683" i="3"/>
  <c r="G5693" i="3"/>
  <c r="G5687" i="3"/>
  <c r="G5691" i="3"/>
  <c r="G5689" i="3"/>
  <c r="G5685" i="3"/>
  <c r="G5683" i="3"/>
  <c r="G5682" i="3"/>
  <c r="H5682" i="3"/>
  <c r="I5682" i="3" a="1"/>
  <c r="I5682" i="3" s="1"/>
  <c r="J5682" i="3" a="1"/>
  <c r="J5682" i="3" s="1"/>
  <c r="G5681" i="3"/>
  <c r="H5681" i="3"/>
  <c r="I5681" i="3" a="1"/>
  <c r="I5681" i="3" s="1"/>
  <c r="J5681" i="3" a="1"/>
  <c r="J5681" i="3" s="1"/>
  <c r="G5680" i="3"/>
  <c r="H5680" i="3"/>
  <c r="J5680" i="3" a="1"/>
  <c r="J5680" i="3" s="1"/>
  <c r="G5679" i="3"/>
  <c r="H5679" i="3"/>
  <c r="J5679" i="3" a="1"/>
  <c r="J5679" i="3" s="1"/>
  <c r="G5678" i="3"/>
  <c r="H5678" i="3"/>
  <c r="I5678" i="3" a="1"/>
  <c r="I5678" i="3" s="1"/>
  <c r="J5678" i="3" a="1"/>
  <c r="J5678" i="3" s="1"/>
  <c r="G5677" i="3"/>
  <c r="H5677" i="3"/>
  <c r="I5677" i="3" a="1"/>
  <c r="I5677" i="3" s="1"/>
  <c r="J5677" i="3" a="1"/>
  <c r="J5677" i="3" s="1"/>
  <c r="G5676" i="3"/>
  <c r="H5676" i="3"/>
  <c r="J5676" i="3" a="1"/>
  <c r="J5676" i="3" s="1"/>
  <c r="G5675" i="3"/>
  <c r="H5675" i="3"/>
  <c r="J5675" i="3" a="1"/>
  <c r="J5675" i="3" s="1"/>
  <c r="G3800" i="1"/>
  <c r="H3800" i="1"/>
  <c r="J3800" i="1" a="1"/>
  <c r="J3800" i="1" s="1"/>
  <c r="G3794" i="1"/>
  <c r="G3795" i="1"/>
  <c r="G3796" i="1"/>
  <c r="G3797" i="1"/>
  <c r="G3798" i="1"/>
  <c r="G3799" i="1"/>
  <c r="H3794" i="1"/>
  <c r="H3795" i="1"/>
  <c r="H3796" i="1"/>
  <c r="H3797" i="1"/>
  <c r="H3798" i="1"/>
  <c r="H3799" i="1"/>
  <c r="I3794" i="1" a="1"/>
  <c r="I3794" i="1" s="1"/>
  <c r="I3795" i="1" a="1"/>
  <c r="I3795" i="1" s="1"/>
  <c r="I3796" i="1" a="1"/>
  <c r="I3796" i="1" s="1"/>
  <c r="I3797" i="1" a="1"/>
  <c r="I3797" i="1" s="1"/>
  <c r="I3798" i="1" a="1"/>
  <c r="I3798" i="1" s="1"/>
  <c r="J3794" i="1" a="1"/>
  <c r="J3794" i="1" s="1"/>
  <c r="J3795" i="1" a="1"/>
  <c r="J3795" i="1"/>
  <c r="J3796" i="1" a="1"/>
  <c r="J3796" i="1" s="1"/>
  <c r="J3797" i="1" a="1"/>
  <c r="J3797" i="1" s="1"/>
  <c r="J3798" i="1" a="1"/>
  <c r="J3798" i="1" s="1"/>
  <c r="J3799" i="1" a="1"/>
  <c r="J3799" i="1" s="1"/>
  <c r="G5670" i="3"/>
  <c r="G5671" i="3"/>
  <c r="G5672" i="3"/>
  <c r="G5673" i="3"/>
  <c r="G5674" i="3"/>
  <c r="H5670" i="3"/>
  <c r="H5671" i="3"/>
  <c r="H5672" i="3"/>
  <c r="H5673" i="3"/>
  <c r="H5674" i="3"/>
  <c r="I5670" i="3" a="1"/>
  <c r="I5670" i="3" s="1"/>
  <c r="I5671" i="3" a="1"/>
  <c r="I5671" i="3" s="1"/>
  <c r="I5672" i="3" a="1"/>
  <c r="I5672" i="3" s="1"/>
  <c r="I5673" i="3" a="1"/>
  <c r="I5673" i="3" s="1"/>
  <c r="I5674" i="3" a="1"/>
  <c r="I5674" i="3" s="1"/>
  <c r="J5670" i="3" a="1"/>
  <c r="J5670" i="3" s="1"/>
  <c r="J5671" i="3" a="1"/>
  <c r="J5671" i="3" s="1"/>
  <c r="J5672" i="3" a="1"/>
  <c r="J5672" i="3" s="1"/>
  <c r="J5673" i="3" a="1"/>
  <c r="J5673" i="3" s="1"/>
  <c r="J5674" i="3" a="1"/>
  <c r="J5674" i="3" s="1"/>
  <c r="G3793" i="1"/>
  <c r="H3793" i="1"/>
  <c r="I3793" i="1" a="1"/>
  <c r="I3793" i="1" s="1"/>
  <c r="J3793" i="1" a="1"/>
  <c r="J3793" i="1" s="1"/>
  <c r="G5669" i="3"/>
  <c r="H5669" i="3"/>
  <c r="I5669" i="3" a="1"/>
  <c r="I5669" i="3" s="1"/>
  <c r="J5669" i="3" a="1"/>
  <c r="J5669" i="3" s="1"/>
  <c r="G3756" i="1"/>
  <c r="G3757" i="1"/>
  <c r="H3756" i="1"/>
  <c r="H3757" i="1"/>
  <c r="I3756" i="1" a="1"/>
  <c r="I3756" i="1" s="1"/>
  <c r="I3757" i="1" a="1"/>
  <c r="I3757" i="1" s="1"/>
  <c r="J3756" i="1" a="1"/>
  <c r="J3756" i="1" s="1"/>
  <c r="J3757" i="1" a="1"/>
  <c r="J3757" i="1" s="1"/>
  <c r="G3758" i="1"/>
  <c r="H3758" i="1"/>
  <c r="I3758" i="1" a="1"/>
  <c r="I3758" i="1" s="1"/>
  <c r="J3758" i="1" a="1"/>
  <c r="J3758" i="1" s="1"/>
  <c r="G3766" i="1"/>
  <c r="H3766" i="1"/>
  <c r="I3766" i="1" a="1"/>
  <c r="I3766" i="1" s="1"/>
  <c r="J3766" i="1" a="1"/>
  <c r="J3766" i="1" s="1"/>
  <c r="G3767" i="1"/>
  <c r="H3767" i="1"/>
  <c r="I3767" i="1" a="1"/>
  <c r="I3767" i="1" s="1"/>
  <c r="J3767" i="1" a="1"/>
  <c r="J3767" i="1" s="1"/>
  <c r="G3672" i="1"/>
  <c r="H3672" i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K4" i="6" a="1"/>
  <c r="K4" i="6"/>
  <c r="K5" i="6" a="1"/>
  <c r="K5" i="6"/>
  <c r="K6" i="6" a="1"/>
  <c r="K6" i="6"/>
  <c r="K7" i="6" a="1"/>
  <c r="K7" i="6"/>
  <c r="K8" i="6" a="1"/>
  <c r="K8" i="6"/>
  <c r="K9" i="6" a="1"/>
  <c r="K9" i="6"/>
  <c r="K10" i="6" a="1"/>
  <c r="K10" i="6"/>
  <c r="K11" i="6" a="1"/>
  <c r="K11" i="6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/>
  <c r="K30" i="6" a="1"/>
  <c r="K30" i="6"/>
  <c r="K31" i="6" a="1"/>
  <c r="K31" i="6"/>
  <c r="K32" i="6" a="1"/>
  <c r="K32" i="6"/>
  <c r="K33" i="6" a="1"/>
  <c r="K33" i="6"/>
  <c r="K34" i="6" a="1"/>
  <c r="K34" i="6"/>
  <c r="K35" i="6" a="1"/>
  <c r="K35" i="6"/>
  <c r="K36" i="6" a="1"/>
  <c r="K36" i="6"/>
  <c r="K37" i="6" a="1"/>
  <c r="K37" i="6"/>
  <c r="K38" i="6" a="1"/>
  <c r="K38" i="6"/>
  <c r="K39" i="6" a="1"/>
  <c r="K39" i="6"/>
  <c r="K40" i="6" a="1"/>
  <c r="K40" i="6"/>
  <c r="K41" i="6" a="1"/>
  <c r="K41" i="6"/>
  <c r="K42" i="6" a="1"/>
  <c r="K42" i="6"/>
  <c r="K43" i="6" a="1"/>
  <c r="K43" i="6"/>
  <c r="K44" i="6" a="1"/>
  <c r="K44" i="6"/>
  <c r="K45" i="6" a="1"/>
  <c r="K45" i="6"/>
  <c r="K46" i="6" a="1"/>
  <c r="K46" i="6"/>
  <c r="K47" i="6" a="1"/>
  <c r="K47" i="6"/>
  <c r="K48" i="6" a="1"/>
  <c r="K48" i="6"/>
  <c r="K49" i="6" a="1"/>
  <c r="K49" i="6"/>
  <c r="K50" i="6" a="1"/>
  <c r="K50" i="6"/>
  <c r="K51" i="6" a="1"/>
  <c r="K51" i="6"/>
  <c r="K52" i="6" a="1"/>
  <c r="K52" i="6"/>
  <c r="H3" i="6"/>
  <c r="K3" i="6" a="1"/>
  <c r="K3" i="6"/>
  <c r="G5662" i="3"/>
  <c r="G5664" i="3"/>
  <c r="G5666" i="3"/>
  <c r="G5668" i="3"/>
  <c r="H5662" i="3"/>
  <c r="H5664" i="3"/>
  <c r="H5666" i="3"/>
  <c r="H5668" i="3"/>
  <c r="I5662" i="3" a="1"/>
  <c r="I5662" i="3" s="1"/>
  <c r="I5664" i="3" a="1"/>
  <c r="I5664" i="3" s="1"/>
  <c r="I5666" i="3" a="1"/>
  <c r="I5666" i="3" s="1"/>
  <c r="I5668" i="3" a="1"/>
  <c r="I5668" i="3" s="1"/>
  <c r="J5662" i="3" a="1"/>
  <c r="J5662" i="3" s="1"/>
  <c r="J5664" i="3" a="1"/>
  <c r="J5664" i="3" s="1"/>
  <c r="J5666" i="3" a="1"/>
  <c r="J5666" i="3" s="1"/>
  <c r="J5668" i="3" a="1"/>
  <c r="J5668" i="3" s="1"/>
  <c r="J5667" i="3" a="1"/>
  <c r="J5667" i="3" s="1"/>
  <c r="I5667" i="3" a="1"/>
  <c r="I5667" i="3" s="1"/>
  <c r="H5667" i="3"/>
  <c r="G5667" i="3"/>
  <c r="J5665" i="3" a="1"/>
  <c r="J5665" i="3" s="1"/>
  <c r="J5663" i="3" a="1"/>
  <c r="J5663" i="3" s="1"/>
  <c r="J5661" i="3" a="1"/>
  <c r="J5661" i="3" s="1"/>
  <c r="I5665" i="3" a="1"/>
  <c r="I5665" i="3" s="1"/>
  <c r="I5663" i="3" a="1"/>
  <c r="I5663" i="3" s="1"/>
  <c r="I5661" i="3" a="1"/>
  <c r="I5661" i="3" s="1"/>
  <c r="H5665" i="3"/>
  <c r="H5663" i="3"/>
  <c r="H5661" i="3"/>
  <c r="G5665" i="3"/>
  <c r="G5663" i="3"/>
  <c r="G5661" i="3"/>
  <c r="G3783" i="1"/>
  <c r="G3784" i="1"/>
  <c r="G3789" i="1"/>
  <c r="G3790" i="1"/>
  <c r="G3785" i="1"/>
  <c r="G3786" i="1"/>
  <c r="G3787" i="1"/>
  <c r="G3788" i="1"/>
  <c r="H3783" i="1"/>
  <c r="H3784" i="1"/>
  <c r="H3789" i="1"/>
  <c r="H3790" i="1"/>
  <c r="H3785" i="1"/>
  <c r="H3786" i="1"/>
  <c r="H3787" i="1"/>
  <c r="H3788" i="1"/>
  <c r="I3783" i="1" a="1"/>
  <c r="I3783" i="1" s="1"/>
  <c r="I3784" i="1" a="1"/>
  <c r="I3784" i="1" s="1"/>
  <c r="I3789" i="1" a="1"/>
  <c r="I3789" i="1" s="1"/>
  <c r="I3790" i="1" a="1"/>
  <c r="I3790" i="1" s="1"/>
  <c r="I3785" i="1" a="1"/>
  <c r="I3785" i="1" s="1"/>
  <c r="I3786" i="1" a="1"/>
  <c r="I3786" i="1" s="1"/>
  <c r="I3787" i="1" a="1"/>
  <c r="I3787" i="1" s="1"/>
  <c r="I3788" i="1" a="1"/>
  <c r="I3788" i="1" s="1"/>
  <c r="J3783" i="1" a="1"/>
  <c r="J3783" i="1" s="1"/>
  <c r="J3784" i="1" a="1"/>
  <c r="J3784" i="1" s="1"/>
  <c r="J3789" i="1" a="1"/>
  <c r="J3789" i="1" s="1"/>
  <c r="J3790" i="1" a="1"/>
  <c r="J3790" i="1" s="1"/>
  <c r="J3785" i="1" a="1"/>
  <c r="J3785" i="1" s="1"/>
  <c r="J3786" i="1" a="1"/>
  <c r="J3786" i="1" s="1"/>
  <c r="J3787" i="1" a="1"/>
  <c r="J3787" i="1" s="1"/>
  <c r="J3788" i="1" a="1"/>
  <c r="J3788" i="1" s="1"/>
  <c r="G5656" i="3"/>
  <c r="G5658" i="3"/>
  <c r="G5660" i="3"/>
  <c r="H5656" i="3"/>
  <c r="H5658" i="3"/>
  <c r="H5660" i="3"/>
  <c r="I5656" i="3" a="1"/>
  <c r="I5656" i="3" s="1"/>
  <c r="I5658" i="3" a="1"/>
  <c r="I5658" i="3" s="1"/>
  <c r="I5660" i="3" a="1"/>
  <c r="I5660" i="3" s="1"/>
  <c r="J5656" i="3" a="1"/>
  <c r="J5656" i="3" s="1"/>
  <c r="J5658" i="3" a="1"/>
  <c r="J5658" i="3" s="1"/>
  <c r="J5660" i="3" a="1"/>
  <c r="J5660" i="3" s="1"/>
  <c r="J5659" i="3" a="1"/>
  <c r="J5659" i="3" s="1"/>
  <c r="J5657" i="3" a="1"/>
  <c r="J5657" i="3" s="1"/>
  <c r="J5655" i="3" a="1"/>
  <c r="J5655" i="3" s="1"/>
  <c r="I5659" i="3" a="1"/>
  <c r="I5659" i="3" s="1"/>
  <c r="I5657" i="3" a="1"/>
  <c r="I5657" i="3" s="1"/>
  <c r="I5655" i="3" a="1"/>
  <c r="I5655" i="3" s="1"/>
  <c r="H5659" i="3"/>
  <c r="H5657" i="3"/>
  <c r="H5655" i="3"/>
  <c r="G5659" i="3"/>
  <c r="G5657" i="3"/>
  <c r="G5655" i="3"/>
  <c r="G5647" i="3"/>
  <c r="H5647" i="3"/>
  <c r="I5647" i="3" a="1"/>
  <c r="I5647" i="3" s="1"/>
  <c r="J5647" i="3" a="1"/>
  <c r="J5647" i="3" s="1"/>
  <c r="G5651" i="3"/>
  <c r="H5651" i="3"/>
  <c r="I5651" i="3" a="1"/>
  <c r="I5651" i="3" s="1"/>
  <c r="J5651" i="3" a="1"/>
  <c r="J5651" i="3" s="1"/>
  <c r="G5650" i="3"/>
  <c r="G5652" i="3"/>
  <c r="G5653" i="3"/>
  <c r="G5654" i="3"/>
  <c r="H5650" i="3"/>
  <c r="H5652" i="3"/>
  <c r="H5653" i="3"/>
  <c r="H5654" i="3"/>
  <c r="I5650" i="3" a="1"/>
  <c r="I5650" i="3" s="1"/>
  <c r="I5652" i="3" a="1"/>
  <c r="I5652" i="3" s="1"/>
  <c r="I5653" i="3" a="1"/>
  <c r="I5653" i="3" s="1"/>
  <c r="I5654" i="3" a="1"/>
  <c r="I5654" i="3" s="1"/>
  <c r="J5650" i="3" a="1"/>
  <c r="J5650" i="3" s="1"/>
  <c r="J5652" i="3" a="1"/>
  <c r="J5652" i="3" s="1"/>
  <c r="J5653" i="3" a="1"/>
  <c r="J5653" i="3" s="1"/>
  <c r="J5654" i="3" a="1"/>
  <c r="J5654" i="3" s="1"/>
  <c r="G5644" i="3"/>
  <c r="G5645" i="3"/>
  <c r="G5646" i="3"/>
  <c r="G5648" i="3"/>
  <c r="G5649" i="3"/>
  <c r="H5644" i="3"/>
  <c r="H5645" i="3"/>
  <c r="H5646" i="3"/>
  <c r="H5648" i="3"/>
  <c r="H5649" i="3"/>
  <c r="I5644" i="3" a="1"/>
  <c r="I5644" i="3" s="1"/>
  <c r="I5645" i="3" a="1"/>
  <c r="I5645" i="3" s="1"/>
  <c r="I5646" i="3" a="1"/>
  <c r="I5646" i="3" s="1"/>
  <c r="I5648" i="3" a="1"/>
  <c r="I5648" i="3" s="1"/>
  <c r="I5649" i="3" a="1"/>
  <c r="I5649" i="3" s="1"/>
  <c r="J5644" i="3" a="1"/>
  <c r="J5644" i="3" s="1"/>
  <c r="J5645" i="3" a="1"/>
  <c r="J5645" i="3" s="1"/>
  <c r="J5646" i="3" a="1"/>
  <c r="J5646" i="3" s="1"/>
  <c r="J5648" i="3" a="1"/>
  <c r="J5648" i="3" s="1"/>
  <c r="J5649" i="3" a="1"/>
  <c r="J5649" i="3" s="1"/>
  <c r="G5643" i="3"/>
  <c r="H5643" i="3"/>
  <c r="I5643" i="3" a="1"/>
  <c r="I5643" i="3" s="1"/>
  <c r="J5643" i="3" a="1"/>
  <c r="J5643" i="3" s="1"/>
  <c r="G3781" i="1"/>
  <c r="G3782" i="1"/>
  <c r="H3781" i="1"/>
  <c r="H3782" i="1"/>
  <c r="G3776" i="1"/>
  <c r="G3777" i="1"/>
  <c r="G3778" i="1"/>
  <c r="G3779" i="1"/>
  <c r="G3780" i="1"/>
  <c r="H3776" i="1"/>
  <c r="H3777" i="1"/>
  <c r="H3778" i="1"/>
  <c r="H3779" i="1"/>
  <c r="H3780" i="1"/>
  <c r="I3776" i="1" a="1"/>
  <c r="I3776" i="1" s="1"/>
  <c r="I3777" i="1" a="1"/>
  <c r="I3777" i="1" s="1"/>
  <c r="I3778" i="1" a="1"/>
  <c r="I3778" i="1" s="1"/>
  <c r="G3775" i="1"/>
  <c r="H3775" i="1"/>
  <c r="I3775" i="1" a="1"/>
  <c r="I3775" i="1" s="1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I5631" i="3" a="1"/>
  <c r="I5631" i="3" s="1"/>
  <c r="I5632" i="3" a="1"/>
  <c r="I5632" i="3" s="1"/>
  <c r="I5633" i="3" a="1"/>
  <c r="I5633" i="3" s="1"/>
  <c r="I5634" i="3" a="1"/>
  <c r="I5634" i="3" s="1"/>
  <c r="I5635" i="3" a="1"/>
  <c r="I5635" i="3" s="1"/>
  <c r="I5636" i="3" a="1"/>
  <c r="I5636" i="3" s="1"/>
  <c r="I5637" i="3" a="1"/>
  <c r="I5637" i="3" s="1"/>
  <c r="I5638" i="3" a="1"/>
  <c r="I5638" i="3" s="1"/>
  <c r="I5639" i="3" a="1"/>
  <c r="I5639" i="3" s="1"/>
  <c r="I5640" i="3" a="1"/>
  <c r="I5640" i="3" s="1"/>
  <c r="I5641" i="3" a="1"/>
  <c r="I5641" i="3" s="1"/>
  <c r="I5642" i="3" a="1"/>
  <c r="I5642" i="3" s="1"/>
  <c r="J5631" i="3" a="1"/>
  <c r="J5631" i="3" s="1"/>
  <c r="J5632" i="3" a="1"/>
  <c r="J5632" i="3" s="1"/>
  <c r="J5633" i="3" a="1"/>
  <c r="J5633" i="3" s="1"/>
  <c r="J5634" i="3" a="1"/>
  <c r="J5634" i="3" s="1"/>
  <c r="J5635" i="3" a="1"/>
  <c r="J5635" i="3" s="1"/>
  <c r="J5636" i="3" a="1"/>
  <c r="J5636" i="3" s="1"/>
  <c r="J5637" i="3" a="1"/>
  <c r="J5637" i="3" s="1"/>
  <c r="J5638" i="3" a="1"/>
  <c r="J5638" i="3" s="1"/>
  <c r="J5639" i="3" a="1"/>
  <c r="J5639" i="3" s="1"/>
  <c r="J5640" i="3" a="1"/>
  <c r="J5640" i="3" s="1"/>
  <c r="J5641" i="3" a="1"/>
  <c r="J5641" i="3" s="1"/>
  <c r="J5642" i="3" a="1"/>
  <c r="J5642" i="3" s="1"/>
  <c r="G3769" i="1"/>
  <c r="G3771" i="1"/>
  <c r="G3773" i="1"/>
  <c r="H3769" i="1"/>
  <c r="H3771" i="1"/>
  <c r="H3773" i="1"/>
  <c r="I3769" i="1" a="1"/>
  <c r="I3769" i="1" s="1"/>
  <c r="I3771" i="1" a="1"/>
  <c r="I3771" i="1" s="1"/>
  <c r="I3773" i="1" a="1"/>
  <c r="I3773" i="1" s="1"/>
  <c r="J3769" i="1" a="1"/>
  <c r="J3769" i="1" s="1"/>
  <c r="J3771" i="1" a="1"/>
  <c r="J3771" i="1" s="1"/>
  <c r="J3773" i="1" a="1"/>
  <c r="J3773" i="1" s="1"/>
  <c r="G3774" i="1"/>
  <c r="H3774" i="1"/>
  <c r="I3774" i="1" a="1"/>
  <c r="I3774" i="1" s="1"/>
  <c r="J3774" i="1" a="1"/>
  <c r="J3774" i="1" s="1"/>
  <c r="J3772" i="1" a="1"/>
  <c r="J3772" i="1" s="1"/>
  <c r="J3770" i="1" a="1"/>
  <c r="J3770" i="1" s="1"/>
  <c r="J3768" i="1" a="1"/>
  <c r="J3768" i="1" s="1"/>
  <c r="I3772" i="1" a="1"/>
  <c r="I3772" i="1" s="1"/>
  <c r="I3770" i="1" a="1"/>
  <c r="I3770" i="1" s="1"/>
  <c r="I3768" i="1" a="1"/>
  <c r="I3768" i="1" s="1"/>
  <c r="H3772" i="1"/>
  <c r="H3770" i="1"/>
  <c r="H3768" i="1"/>
  <c r="G3772" i="1"/>
  <c r="G3770" i="1"/>
  <c r="G3768" i="1"/>
  <c r="G5630" i="3"/>
  <c r="H5630" i="3"/>
  <c r="I5630" i="3" a="1"/>
  <c r="I5630" i="3" s="1"/>
  <c r="J5630" i="3" a="1"/>
  <c r="J5630" i="3" s="1"/>
  <c r="G5628" i="3"/>
  <c r="G5629" i="3"/>
  <c r="H5628" i="3"/>
  <c r="H5629" i="3"/>
  <c r="I5629" i="3" a="1"/>
  <c r="I5629" i="3" s="1"/>
  <c r="J5628" i="3" a="1"/>
  <c r="J5628" i="3" s="1"/>
  <c r="J5629" i="3" a="1"/>
  <c r="J5629" i="3" s="1"/>
  <c r="G5624" i="3"/>
  <c r="G5625" i="3"/>
  <c r="G5626" i="3"/>
  <c r="G5627" i="3"/>
  <c r="H5624" i="3"/>
  <c r="H5625" i="3"/>
  <c r="H5626" i="3"/>
  <c r="H5627" i="3"/>
  <c r="I5624" i="3" a="1"/>
  <c r="I5624" i="3" s="1"/>
  <c r="I5625" i="3" a="1"/>
  <c r="I5625" i="3" s="1"/>
  <c r="I5626" i="3" a="1"/>
  <c r="I5626" i="3" s="1"/>
  <c r="J5624" i="3" a="1"/>
  <c r="J5624" i="3" s="1"/>
  <c r="J5625" i="3" a="1"/>
  <c r="J5625" i="3" s="1"/>
  <c r="J5626" i="3" a="1"/>
  <c r="J5626" i="3" s="1"/>
  <c r="J5627" i="3" a="1"/>
  <c r="J5627" i="3" s="1"/>
  <c r="G3760" i="1"/>
  <c r="G3761" i="1"/>
  <c r="G3762" i="1"/>
  <c r="G3763" i="1"/>
  <c r="G3764" i="1"/>
  <c r="G3765" i="1"/>
  <c r="H3760" i="1"/>
  <c r="H3761" i="1"/>
  <c r="H3762" i="1"/>
  <c r="H3763" i="1"/>
  <c r="H3764" i="1"/>
  <c r="H3765" i="1"/>
  <c r="I3760" i="1" a="1"/>
  <c r="I3760" i="1" s="1"/>
  <c r="I3763" i="1" a="1"/>
  <c r="I3763" i="1" s="1"/>
  <c r="I3764" i="1" a="1"/>
  <c r="I3764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G3759" i="1"/>
  <c r="H3759" i="1"/>
  <c r="I3759" i="1" a="1"/>
  <c r="I3759" i="1" s="1"/>
  <c r="J3759" i="1" a="1"/>
  <c r="J3759" i="1" s="1"/>
  <c r="G5620" i="3"/>
  <c r="G5621" i="3"/>
  <c r="G5622" i="3"/>
  <c r="G5623" i="3"/>
  <c r="H5620" i="3"/>
  <c r="H5621" i="3"/>
  <c r="H5622" i="3"/>
  <c r="H5623" i="3"/>
  <c r="I5620" i="3" a="1"/>
  <c r="I5620" i="3" s="1"/>
  <c r="I5623" i="3" a="1"/>
  <c r="I5623" i="3" s="1"/>
  <c r="J5620" i="3" a="1"/>
  <c r="J5620" i="3" s="1"/>
  <c r="J5621" i="3" a="1"/>
  <c r="J5621" i="3" s="1"/>
  <c r="J5622" i="3" a="1"/>
  <c r="J5622" i="3" s="1"/>
  <c r="J5623" i="3" a="1"/>
  <c r="J5623" i="3" s="1"/>
  <c r="G5619" i="3"/>
  <c r="H5619" i="3"/>
  <c r="I5619" i="3" a="1"/>
  <c r="I5619" i="3" s="1"/>
  <c r="J5619" i="3" a="1"/>
  <c r="J5619" i="3" s="1"/>
  <c r="G3749" i="1"/>
  <c r="G3750" i="1"/>
  <c r="G3751" i="1"/>
  <c r="G3752" i="1"/>
  <c r="G3753" i="1"/>
  <c r="G3754" i="1"/>
  <c r="G3755" i="1"/>
  <c r="H3749" i="1"/>
  <c r="H3750" i="1"/>
  <c r="H3751" i="1"/>
  <c r="H3752" i="1"/>
  <c r="H3753" i="1"/>
  <c r="H3754" i="1"/>
  <c r="H3755" i="1"/>
  <c r="I3749" i="1" a="1"/>
  <c r="I3749" i="1" s="1"/>
  <c r="I3750" i="1" a="1"/>
  <c r="I3750" i="1" s="1"/>
  <c r="I3751" i="1" a="1"/>
  <c r="I3751" i="1" s="1"/>
  <c r="I3752" i="1" a="1"/>
  <c r="I3752" i="1" s="1"/>
  <c r="I3753" i="1" a="1"/>
  <c r="I3753" i="1" s="1"/>
  <c r="I3754" i="1" a="1"/>
  <c r="I3754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G5608" i="3"/>
  <c r="G5610" i="3"/>
  <c r="G5612" i="3"/>
  <c r="G5614" i="3"/>
  <c r="G5616" i="3"/>
  <c r="G5618" i="3"/>
  <c r="H5608" i="3"/>
  <c r="H5610" i="3"/>
  <c r="H5612" i="3"/>
  <c r="H5614" i="3"/>
  <c r="H5616" i="3"/>
  <c r="H5618" i="3"/>
  <c r="I5608" i="3" a="1"/>
  <c r="I5608" i="3" s="1"/>
  <c r="I5610" i="3" a="1"/>
  <c r="I5610" i="3" s="1"/>
  <c r="I5612" i="3" a="1"/>
  <c r="I5612" i="3" s="1"/>
  <c r="I5614" i="3" a="1"/>
  <c r="I5614" i="3" s="1"/>
  <c r="I5616" i="3" a="1"/>
  <c r="I5616" i="3" s="1"/>
  <c r="I5618" i="3" a="1"/>
  <c r="I5618" i="3" s="1"/>
  <c r="J5608" i="3" a="1"/>
  <c r="J5608" i="3" s="1"/>
  <c r="J5610" i="3" a="1"/>
  <c r="J5610" i="3" s="1"/>
  <c r="J5612" i="3" a="1"/>
  <c r="J5612" i="3" s="1"/>
  <c r="J5614" i="3" a="1"/>
  <c r="J5614" i="3" s="1"/>
  <c r="J5616" i="3" a="1"/>
  <c r="J5616" i="3" s="1"/>
  <c r="J5618" i="3" a="1"/>
  <c r="J5618" i="3" s="1"/>
  <c r="J5611" i="3" a="1"/>
  <c r="J5611" i="3" s="1"/>
  <c r="I5611" i="3" a="1"/>
  <c r="I5611" i="3" s="1"/>
  <c r="H5611" i="3"/>
  <c r="G5611" i="3"/>
  <c r="J5617" i="3" a="1"/>
  <c r="J5617" i="3" s="1"/>
  <c r="J5615" i="3" a="1"/>
  <c r="J5615" i="3" s="1"/>
  <c r="J5613" i="3" a="1"/>
  <c r="J5613" i="3" s="1"/>
  <c r="J5609" i="3" a="1"/>
  <c r="J5609" i="3" s="1"/>
  <c r="J5607" i="3" a="1"/>
  <c r="J5607" i="3" s="1"/>
  <c r="I5617" i="3" a="1"/>
  <c r="I5617" i="3" s="1"/>
  <c r="I5615" i="3" a="1"/>
  <c r="I5615" i="3" s="1"/>
  <c r="I5613" i="3" a="1"/>
  <c r="I5613" i="3" s="1"/>
  <c r="I5609" i="3" a="1"/>
  <c r="I5609" i="3" s="1"/>
  <c r="I5607" i="3" a="1"/>
  <c r="I5607" i="3" s="1"/>
  <c r="H5617" i="3"/>
  <c r="H5615" i="3"/>
  <c r="H5613" i="3"/>
  <c r="H5609" i="3"/>
  <c r="H5607" i="3"/>
  <c r="G5617" i="3"/>
  <c r="G5615" i="3"/>
  <c r="G5613" i="3"/>
  <c r="G5609" i="3"/>
  <c r="G5607" i="3"/>
  <c r="G5599" i="3"/>
  <c r="G5600" i="3"/>
  <c r="H5599" i="3"/>
  <c r="H5600" i="3"/>
  <c r="I5599" i="3" a="1"/>
  <c r="I5599" i="3" s="1"/>
  <c r="I5600" i="3" a="1"/>
  <c r="I5600" i="3" s="1"/>
  <c r="J5599" i="3" a="1"/>
  <c r="J5599" i="3" s="1"/>
  <c r="J5600" i="3" a="1"/>
  <c r="J5600" i="3" s="1"/>
  <c r="G3746" i="1"/>
  <c r="G3747" i="1"/>
  <c r="H3746" i="1"/>
  <c r="H3747" i="1"/>
  <c r="J3746" i="1" a="1"/>
  <c r="J3746" i="1" s="1"/>
  <c r="J3747" i="1" a="1"/>
  <c r="J3747" i="1" s="1"/>
  <c r="G3742" i="1"/>
  <c r="G3743" i="1"/>
  <c r="G3744" i="1"/>
  <c r="G3745" i="1"/>
  <c r="G3748" i="1"/>
  <c r="H3742" i="1"/>
  <c r="H3743" i="1"/>
  <c r="H3744" i="1"/>
  <c r="H3745" i="1"/>
  <c r="H3748" i="1"/>
  <c r="I3742" i="1" a="1"/>
  <c r="I3742" i="1" s="1"/>
  <c r="I3743" i="1" a="1"/>
  <c r="I3743" i="1" s="1"/>
  <c r="J3742" i="1" a="1"/>
  <c r="J3742" i="1" s="1"/>
  <c r="J3743" i="1" a="1"/>
  <c r="J3743" i="1" s="1"/>
  <c r="J3744" i="1" a="1"/>
  <c r="J3744" i="1" s="1"/>
  <c r="J3745" i="1" a="1"/>
  <c r="J3745" i="1" s="1"/>
  <c r="G5594" i="3"/>
  <c r="G5596" i="3"/>
  <c r="G5598" i="3"/>
  <c r="G5602" i="3"/>
  <c r="G5604" i="3"/>
  <c r="G5606" i="3"/>
  <c r="H5594" i="3"/>
  <c r="H5596" i="3"/>
  <c r="H5598" i="3"/>
  <c r="H5602" i="3"/>
  <c r="H5604" i="3"/>
  <c r="H5606" i="3"/>
  <c r="I5594" i="3" a="1"/>
  <c r="I5594" i="3" s="1"/>
  <c r="I5596" i="3" a="1"/>
  <c r="I5596" i="3" s="1"/>
  <c r="I5598" i="3" a="1"/>
  <c r="I5598" i="3" s="1"/>
  <c r="I5602" i="3" a="1"/>
  <c r="I5602" i="3" s="1"/>
  <c r="I5604" i="3" a="1"/>
  <c r="I5604" i="3" s="1"/>
  <c r="I5606" i="3" a="1"/>
  <c r="I5606" i="3" s="1"/>
  <c r="J5594" i="3" a="1"/>
  <c r="J5594" i="3" s="1"/>
  <c r="J5596" i="3" a="1"/>
  <c r="J5596" i="3" s="1"/>
  <c r="J5598" i="3" a="1"/>
  <c r="J5598" i="3" s="1"/>
  <c r="J5602" i="3" a="1"/>
  <c r="J5602" i="3" s="1"/>
  <c r="J5604" i="3" a="1"/>
  <c r="J5604" i="3" s="1"/>
  <c r="J5606" i="3" a="1"/>
  <c r="J5606" i="3" s="1"/>
  <c r="J5605" i="3" a="1"/>
  <c r="J5605" i="3" s="1"/>
  <c r="J5603" i="3" a="1"/>
  <c r="J5603" i="3" s="1"/>
  <c r="J5601" i="3" a="1"/>
  <c r="J5601" i="3" s="1"/>
  <c r="J5597" i="3" a="1"/>
  <c r="J5597" i="3" s="1"/>
  <c r="J5595" i="3" a="1"/>
  <c r="J5595" i="3" s="1"/>
  <c r="J5593" i="3" a="1"/>
  <c r="J5593" i="3" s="1"/>
  <c r="I5605" i="3" a="1"/>
  <c r="I5605" i="3" s="1"/>
  <c r="I5603" i="3" a="1"/>
  <c r="I5603" i="3" s="1"/>
  <c r="I5601" i="3" a="1"/>
  <c r="I5601" i="3" s="1"/>
  <c r="I5597" i="3" a="1"/>
  <c r="I5597" i="3" s="1"/>
  <c r="I5595" i="3" a="1"/>
  <c r="I5595" i="3" s="1"/>
  <c r="I5593" i="3" a="1"/>
  <c r="I5593" i="3" s="1"/>
  <c r="H5605" i="3"/>
  <c r="H5603" i="3"/>
  <c r="H5601" i="3"/>
  <c r="H5597" i="3"/>
  <c r="H5595" i="3"/>
  <c r="H5593" i="3"/>
  <c r="G5605" i="3"/>
  <c r="G5603" i="3"/>
  <c r="G5601" i="3"/>
  <c r="G5597" i="3"/>
  <c r="G5595" i="3"/>
  <c r="G5593" i="3"/>
  <c r="G3734" i="1"/>
  <c r="G3735" i="1"/>
  <c r="G3736" i="1"/>
  <c r="G3737" i="1"/>
  <c r="G3738" i="1"/>
  <c r="G3739" i="1"/>
  <c r="G3740" i="1"/>
  <c r="G3741" i="1"/>
  <c r="H3734" i="1"/>
  <c r="H3735" i="1"/>
  <c r="H3736" i="1"/>
  <c r="H3737" i="1"/>
  <c r="H3738" i="1"/>
  <c r="H3739" i="1"/>
  <c r="H3740" i="1"/>
  <c r="H3741" i="1"/>
  <c r="I3734" i="1" a="1"/>
  <c r="I3734" i="1" s="1"/>
  <c r="I3735" i="1" a="1"/>
  <c r="I3735" i="1" s="1"/>
  <c r="I3736" i="1" a="1"/>
  <c r="I3736" i="1" s="1"/>
  <c r="I3737" i="1" a="1"/>
  <c r="I3737" i="1" s="1"/>
  <c r="I3738" i="1" a="1"/>
  <c r="I3738" i="1" s="1"/>
  <c r="I3739" i="1" a="1"/>
  <c r="I3739" i="1" s="1"/>
  <c r="I3740" i="1" a="1"/>
  <c r="I3740" i="1" s="1"/>
  <c r="I3741" i="1" a="1"/>
  <c r="I3741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G5580" i="3"/>
  <c r="G5582" i="3"/>
  <c r="G5584" i="3"/>
  <c r="G5586" i="3"/>
  <c r="G5588" i="3"/>
  <c r="G5590" i="3"/>
  <c r="G5592" i="3"/>
  <c r="H5580" i="3"/>
  <c r="H5582" i="3"/>
  <c r="H5584" i="3"/>
  <c r="H5586" i="3"/>
  <c r="H5588" i="3"/>
  <c r="H5590" i="3"/>
  <c r="H5592" i="3"/>
  <c r="I5580" i="3" a="1"/>
  <c r="I5580" i="3" s="1"/>
  <c r="I5582" i="3" a="1"/>
  <c r="I5582" i="3" s="1"/>
  <c r="I5584" i="3" a="1"/>
  <c r="I5584" i="3" s="1"/>
  <c r="I5586" i="3" a="1"/>
  <c r="I5586" i="3" s="1"/>
  <c r="I5588" i="3" a="1"/>
  <c r="I5588" i="3" s="1"/>
  <c r="I5590" i="3" a="1"/>
  <c r="I5590" i="3" s="1"/>
  <c r="I5592" i="3" a="1"/>
  <c r="I5592" i="3" s="1"/>
  <c r="J5580" i="3" a="1"/>
  <c r="J5580" i="3" s="1"/>
  <c r="J5582" i="3" a="1"/>
  <c r="J5582" i="3" s="1"/>
  <c r="J5584" i="3" a="1"/>
  <c r="J5584" i="3" s="1"/>
  <c r="J5586" i="3" a="1"/>
  <c r="J5586" i="3" s="1"/>
  <c r="J5588" i="3" a="1"/>
  <c r="J5588" i="3" s="1"/>
  <c r="J5590" i="3" a="1"/>
  <c r="J5590" i="3" s="1"/>
  <c r="J5592" i="3" a="1"/>
  <c r="J5592" i="3" s="1"/>
  <c r="J5591" i="3" a="1"/>
  <c r="J5591" i="3" s="1"/>
  <c r="J5589" i="3" a="1"/>
  <c r="J5589" i="3" s="1"/>
  <c r="J5585" i="3" a="1"/>
  <c r="J5585" i="3" s="1"/>
  <c r="J5587" i="3" a="1"/>
  <c r="J5587" i="3" s="1"/>
  <c r="J5583" i="3" a="1"/>
  <c r="J5583" i="3" s="1"/>
  <c r="J5581" i="3" a="1"/>
  <c r="J5581" i="3" s="1"/>
  <c r="J5579" i="3" a="1"/>
  <c r="J5579" i="3" s="1"/>
  <c r="I5591" i="3" a="1"/>
  <c r="I5591" i="3" s="1"/>
  <c r="I5589" i="3" a="1"/>
  <c r="I5589" i="3" s="1"/>
  <c r="I5585" i="3" a="1"/>
  <c r="I5585" i="3" s="1"/>
  <c r="I5587" i="3" a="1"/>
  <c r="I5587" i="3" s="1"/>
  <c r="I5583" i="3" a="1"/>
  <c r="I5583" i="3" s="1"/>
  <c r="I5581" i="3" a="1"/>
  <c r="I5581" i="3" s="1"/>
  <c r="I5579" i="3" a="1"/>
  <c r="I5579" i="3" s="1"/>
  <c r="H5591" i="3"/>
  <c r="H5589" i="3"/>
  <c r="H5585" i="3"/>
  <c r="H5587" i="3"/>
  <c r="H5583" i="3"/>
  <c r="H5581" i="3"/>
  <c r="H5579" i="3"/>
  <c r="G5591" i="3"/>
  <c r="G5589" i="3"/>
  <c r="G5585" i="3"/>
  <c r="G5587" i="3"/>
  <c r="G5583" i="3"/>
  <c r="G5581" i="3"/>
  <c r="G5579" i="3"/>
  <c r="G5578" i="3"/>
  <c r="H5578" i="3"/>
  <c r="I5578" i="3" a="1"/>
  <c r="I5578" i="3" s="1"/>
  <c r="G5567" i="3"/>
  <c r="G5568" i="3"/>
  <c r="G5569" i="3"/>
  <c r="G5570" i="3"/>
  <c r="G5571" i="3"/>
  <c r="G5572" i="3"/>
  <c r="G5573" i="3"/>
  <c r="G5574" i="3"/>
  <c r="G5575" i="3"/>
  <c r="G5576" i="3"/>
  <c r="G5577" i="3"/>
  <c r="H5567" i="3"/>
  <c r="H5568" i="3"/>
  <c r="H5569" i="3"/>
  <c r="H5570" i="3"/>
  <c r="H5571" i="3"/>
  <c r="H5572" i="3"/>
  <c r="H5573" i="3"/>
  <c r="H5574" i="3"/>
  <c r="H5575" i="3"/>
  <c r="H5576" i="3"/>
  <c r="H5577" i="3"/>
  <c r="I5567" i="3" a="1"/>
  <c r="I5567" i="3" s="1"/>
  <c r="I5568" i="3" a="1"/>
  <c r="I5568" i="3" s="1"/>
  <c r="I5569" i="3" a="1"/>
  <c r="I5569" i="3" s="1"/>
  <c r="I5570" i="3" a="1"/>
  <c r="I5570" i="3" s="1"/>
  <c r="I5571" i="3" a="1"/>
  <c r="I5571" i="3" s="1"/>
  <c r="I5572" i="3" a="1"/>
  <c r="I5572" i="3" s="1"/>
  <c r="I5573" i="3" a="1"/>
  <c r="I5573" i="3" s="1"/>
  <c r="I5574" i="3" a="1"/>
  <c r="I5574" i="3" s="1"/>
  <c r="I5575" i="3" a="1"/>
  <c r="I5575" i="3" s="1"/>
  <c r="I5576" i="3" a="1"/>
  <c r="I5576" i="3" s="1"/>
  <c r="I5577" i="3" a="1"/>
  <c r="I5577" i="3" s="1"/>
  <c r="J5567" i="3" a="1"/>
  <c r="J5567" i="3" s="1"/>
  <c r="J5568" i="3" a="1"/>
  <c r="J5568" i="3" s="1"/>
  <c r="J5569" i="3" a="1"/>
  <c r="J5569" i="3" s="1"/>
  <c r="J5570" i="3" a="1"/>
  <c r="J5570" i="3" s="1"/>
  <c r="J5571" i="3" a="1"/>
  <c r="J5571" i="3" s="1"/>
  <c r="J5572" i="3" a="1"/>
  <c r="J5572" i="3" s="1"/>
  <c r="J5573" i="3" a="1"/>
  <c r="J5573" i="3" s="1"/>
  <c r="J5574" i="3" a="1"/>
  <c r="J5574" i="3" s="1"/>
  <c r="J5575" i="3" a="1"/>
  <c r="J5575" i="3" s="1"/>
  <c r="J5576" i="3" a="1"/>
  <c r="J5576" i="3" s="1"/>
  <c r="J5577" i="3" a="1"/>
  <c r="J5577" i="3" s="1"/>
  <c r="G3729" i="1"/>
  <c r="G3730" i="1"/>
  <c r="G3731" i="1"/>
  <c r="G3732" i="1"/>
  <c r="G3733" i="1"/>
  <c r="H3729" i="1"/>
  <c r="H3730" i="1"/>
  <c r="H3731" i="1"/>
  <c r="H3732" i="1"/>
  <c r="H3733" i="1"/>
  <c r="I3729" i="1" a="1"/>
  <c r="I3729" i="1" s="1"/>
  <c r="I3730" i="1" a="1"/>
  <c r="I3730" i="1" s="1"/>
  <c r="I3731" i="1" a="1"/>
  <c r="I3731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G3728" i="1"/>
  <c r="H3728" i="1"/>
  <c r="I3728" i="1" a="1"/>
  <c r="I3728" i="1" s="1"/>
  <c r="J3728" i="1" a="1"/>
  <c r="J3728" i="1" s="1"/>
  <c r="G5566" i="3"/>
  <c r="H5566" i="3"/>
  <c r="I5566" i="3" a="1"/>
  <c r="I5566" i="3" s="1"/>
  <c r="J5566" i="3" a="1"/>
  <c r="J5566" i="3" s="1"/>
  <c r="G3722" i="1"/>
  <c r="G3723" i="1"/>
  <c r="G3724" i="1"/>
  <c r="G3725" i="1"/>
  <c r="G3726" i="1"/>
  <c r="G3727" i="1"/>
  <c r="H3722" i="1"/>
  <c r="H3723" i="1"/>
  <c r="H3724" i="1"/>
  <c r="H3725" i="1"/>
  <c r="H3726" i="1"/>
  <c r="H3727" i="1"/>
  <c r="I3722" i="1" a="1"/>
  <c r="I3722" i="1" s="1"/>
  <c r="I3723" i="1" a="1"/>
  <c r="I3723" i="1" s="1"/>
  <c r="I3724" i="1" a="1"/>
  <c r="I3724" i="1" s="1"/>
  <c r="I3725" i="1" a="1"/>
  <c r="I3725" i="1" s="1"/>
  <c r="I3726" i="1" a="1"/>
  <c r="I3726" i="1" s="1"/>
  <c r="I3727" i="1" a="1"/>
  <c r="I3727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G5555" i="3"/>
  <c r="G5557" i="3"/>
  <c r="G5561" i="3"/>
  <c r="G5563" i="3"/>
  <c r="G5565" i="3"/>
  <c r="G5559" i="3"/>
  <c r="H5555" i="3"/>
  <c r="H5557" i="3"/>
  <c r="H5561" i="3"/>
  <c r="H5563" i="3"/>
  <c r="H5565" i="3"/>
  <c r="H5559" i="3"/>
  <c r="I5555" i="3" a="1"/>
  <c r="I5555" i="3" s="1"/>
  <c r="I5557" i="3" a="1"/>
  <c r="I5557" i="3" s="1"/>
  <c r="I5561" i="3" a="1"/>
  <c r="I5561" i="3" s="1"/>
  <c r="I5563" i="3" a="1"/>
  <c r="I5563" i="3" s="1"/>
  <c r="I5565" i="3" a="1"/>
  <c r="I5565" i="3" s="1"/>
  <c r="I5559" i="3" a="1"/>
  <c r="I5559" i="3" s="1"/>
  <c r="J5555" i="3" a="1"/>
  <c r="J5555" i="3" s="1"/>
  <c r="J5557" i="3" a="1"/>
  <c r="J5557" i="3" s="1"/>
  <c r="J5561" i="3" a="1"/>
  <c r="J5561" i="3" s="1"/>
  <c r="J5563" i="3" a="1"/>
  <c r="J5563" i="3" s="1"/>
  <c r="J5565" i="3" a="1"/>
  <c r="J5565" i="3" s="1"/>
  <c r="J5559" i="3" a="1"/>
  <c r="J5559" i="3" s="1"/>
  <c r="J5558" i="3" a="1"/>
  <c r="J5558" i="3" s="1"/>
  <c r="I5558" i="3" a="1"/>
  <c r="I5558" i="3" s="1"/>
  <c r="H5558" i="3"/>
  <c r="G5558" i="3"/>
  <c r="J5564" i="3" a="1"/>
  <c r="J5564" i="3" s="1"/>
  <c r="J5562" i="3" a="1"/>
  <c r="J5562" i="3" s="1"/>
  <c r="J5560" i="3" a="1"/>
  <c r="J5560" i="3" s="1"/>
  <c r="J5556" i="3" a="1"/>
  <c r="J5556" i="3" s="1"/>
  <c r="I5564" i="3" a="1"/>
  <c r="I5564" i="3" s="1"/>
  <c r="I5562" i="3" a="1"/>
  <c r="I5562" i="3" s="1"/>
  <c r="I5560" i="3" a="1"/>
  <c r="I5560" i="3" s="1"/>
  <c r="I5556" i="3" a="1"/>
  <c r="I5556" i="3" s="1"/>
  <c r="H5564" i="3"/>
  <c r="H5562" i="3"/>
  <c r="H5560" i="3"/>
  <c r="H5556" i="3"/>
  <c r="G5564" i="3"/>
  <c r="G5562" i="3"/>
  <c r="G5560" i="3"/>
  <c r="G5556" i="3"/>
  <c r="G5554" i="3"/>
  <c r="H5554" i="3"/>
  <c r="I5554" i="3" a="1"/>
  <c r="I5554" i="3" s="1"/>
  <c r="J5554" i="3" a="1"/>
  <c r="J5554" i="3" s="1"/>
  <c r="G5548" i="3"/>
  <c r="G5549" i="3"/>
  <c r="G5550" i="3"/>
  <c r="G5551" i="3"/>
  <c r="G5552" i="3"/>
  <c r="G5553" i="3"/>
  <c r="H5548" i="3"/>
  <c r="H5549" i="3"/>
  <c r="H5550" i="3"/>
  <c r="H5551" i="3"/>
  <c r="H5552" i="3"/>
  <c r="H5553" i="3"/>
  <c r="J5548" i="3" a="1"/>
  <c r="J5548" i="3" s="1"/>
  <c r="J5549" i="3" a="1"/>
  <c r="J5549" i="3" s="1"/>
  <c r="J5550" i="3" a="1"/>
  <c r="J5550" i="3" s="1"/>
  <c r="J5551" i="3" a="1"/>
  <c r="J5551" i="3" s="1"/>
  <c r="J5552" i="3" a="1"/>
  <c r="J5552" i="3" s="1"/>
  <c r="J5553" i="3" a="1"/>
  <c r="J5553" i="3" s="1"/>
  <c r="G3716" i="1"/>
  <c r="G3717" i="1"/>
  <c r="G3718" i="1"/>
  <c r="G3719" i="1"/>
  <c r="G3720" i="1"/>
  <c r="G3721" i="1"/>
  <c r="H3716" i="1"/>
  <c r="H3717" i="1"/>
  <c r="H3718" i="1"/>
  <c r="H3719" i="1"/>
  <c r="H3720" i="1"/>
  <c r="H3721" i="1"/>
  <c r="I3716" i="1" a="1"/>
  <c r="I3716" i="1" s="1"/>
  <c r="I3717" i="1" a="1"/>
  <c r="I3717" i="1" s="1"/>
  <c r="I3718" i="1" a="1"/>
  <c r="I3718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G3715" i="1"/>
  <c r="H3715" i="1"/>
  <c r="I3715" i="1" a="1"/>
  <c r="I3715" i="1" s="1"/>
  <c r="J3715" i="1" a="1"/>
  <c r="J3715" i="1" s="1"/>
  <c r="G5543" i="3"/>
  <c r="G5544" i="3"/>
  <c r="G5545" i="3"/>
  <c r="G5546" i="3"/>
  <c r="G5547" i="3"/>
  <c r="H5543" i="3"/>
  <c r="H5544" i="3"/>
  <c r="H5545" i="3"/>
  <c r="H5546" i="3"/>
  <c r="H5547" i="3"/>
  <c r="J5543" i="3" a="1"/>
  <c r="J5543" i="3" s="1"/>
  <c r="J5544" i="3" a="1"/>
  <c r="J5544" i="3" s="1"/>
  <c r="J5545" i="3" a="1"/>
  <c r="J5545" i="3" s="1"/>
  <c r="J5546" i="3" a="1"/>
  <c r="J5546" i="3" s="1"/>
  <c r="J5547" i="3" a="1"/>
  <c r="J5547" i="3" s="1"/>
  <c r="G5542" i="3"/>
  <c r="H5542" i="3"/>
  <c r="J5542" i="3" a="1"/>
  <c r="J5542" i="3" s="1"/>
  <c r="B5537" i="3"/>
  <c r="B5535" i="3"/>
  <c r="B5533" i="3"/>
  <c r="B5531" i="3"/>
  <c r="C5537" i="3"/>
  <c r="I5537" i="3" s="1" a="1"/>
  <c r="I5537" i="3" s="1"/>
  <c r="C5535" i="3"/>
  <c r="I5535" i="3" s="1" a="1"/>
  <c r="I5535" i="3" s="1"/>
  <c r="C5533" i="3"/>
  <c r="I5533" i="3" s="1" a="1"/>
  <c r="I5533" i="3" s="1"/>
  <c r="C5531" i="3"/>
  <c r="I5531" i="3" s="1" a="1"/>
  <c r="I5531" i="3" s="1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I5530" i="3" a="1"/>
  <c r="I5530" i="3" s="1"/>
  <c r="I5532" i="3" a="1"/>
  <c r="I5532" i="3" s="1"/>
  <c r="I5534" i="3" a="1"/>
  <c r="I5534" i="3" s="1"/>
  <c r="I5536" i="3" a="1"/>
  <c r="I5536" i="3" s="1"/>
  <c r="I5538" i="3" a="1"/>
  <c r="I5538" i="3" s="1"/>
  <c r="I5539" i="3" a="1"/>
  <c r="I5539" i="3" s="1"/>
  <c r="I5540" i="3" a="1"/>
  <c r="I5540" i="3" s="1"/>
  <c r="I5541" i="3" a="1"/>
  <c r="I5541" i="3" s="1"/>
  <c r="J5530" i="3" a="1"/>
  <c r="J5530" i="3" s="1"/>
  <c r="J5531" i="3" a="1"/>
  <c r="J5531" i="3" s="1"/>
  <c r="J5532" i="3" a="1"/>
  <c r="J5532" i="3" s="1"/>
  <c r="J5533" i="3" a="1"/>
  <c r="J5533" i="3" s="1"/>
  <c r="J5534" i="3" a="1"/>
  <c r="J5534" i="3" s="1"/>
  <c r="J5535" i="3" a="1"/>
  <c r="J5535" i="3" s="1"/>
  <c r="J5536" i="3" a="1"/>
  <c r="J5536" i="3" s="1"/>
  <c r="J5537" i="3" a="1"/>
  <c r="J5537" i="3" s="1"/>
  <c r="J5538" i="3" a="1"/>
  <c r="J5538" i="3" s="1"/>
  <c r="J5539" i="3" a="1"/>
  <c r="J5539" i="3" s="1"/>
  <c r="J5540" i="3" a="1"/>
  <c r="J5540" i="3" s="1"/>
  <c r="J5541" i="3" a="1"/>
  <c r="J5541" i="3" s="1"/>
  <c r="J3713" i="1" a="1"/>
  <c r="J3713" i="1" s="1"/>
  <c r="I3713" i="1" a="1"/>
  <c r="I3713" i="1" s="1"/>
  <c r="H3713" i="1"/>
  <c r="G3713" i="1"/>
  <c r="J3711" i="1" a="1"/>
  <c r="J3711" i="1" s="1"/>
  <c r="I3711" i="1" a="1"/>
  <c r="I3711" i="1" s="1"/>
  <c r="H3711" i="1"/>
  <c r="G3711" i="1"/>
  <c r="J3709" i="1" a="1"/>
  <c r="J3709" i="1" s="1"/>
  <c r="I3709" i="1" a="1"/>
  <c r="I3709" i="1" s="1"/>
  <c r="H3709" i="1"/>
  <c r="G3709" i="1"/>
  <c r="J3707" i="1" a="1"/>
  <c r="J3707" i="1" s="1"/>
  <c r="I3707" i="1" a="1"/>
  <c r="I3707" i="1" s="1"/>
  <c r="H3707" i="1"/>
  <c r="G3707" i="1"/>
  <c r="G3714" i="1"/>
  <c r="H3714" i="1"/>
  <c r="J3712" i="1" a="1"/>
  <c r="J3712" i="1" s="1"/>
  <c r="J3710" i="1" a="1"/>
  <c r="J3710" i="1" s="1"/>
  <c r="J3708" i="1" a="1"/>
  <c r="J3708" i="1" s="1"/>
  <c r="J3706" i="1" a="1"/>
  <c r="J3706" i="1" s="1"/>
  <c r="I3712" i="1" a="1"/>
  <c r="I3712" i="1" s="1"/>
  <c r="I3710" i="1" a="1"/>
  <c r="I3710" i="1" s="1"/>
  <c r="I3708" i="1" a="1"/>
  <c r="I3708" i="1" s="1"/>
  <c r="I3706" i="1" a="1"/>
  <c r="I3706" i="1" s="1"/>
  <c r="H3712" i="1"/>
  <c r="H3710" i="1"/>
  <c r="H3708" i="1"/>
  <c r="H3706" i="1"/>
  <c r="G3712" i="1"/>
  <c r="G3710" i="1"/>
  <c r="G3708" i="1"/>
  <c r="G3706" i="1"/>
  <c r="G5529" i="3"/>
  <c r="H5529" i="3"/>
  <c r="I5529" i="3" a="1"/>
  <c r="I5529" i="3" s="1"/>
  <c r="J5529" i="3" a="1"/>
  <c r="J5529" i="3" s="1"/>
  <c r="G5525" i="3"/>
  <c r="G5526" i="3"/>
  <c r="G5527" i="3"/>
  <c r="G5528" i="3"/>
  <c r="H5525" i="3"/>
  <c r="H5526" i="3"/>
  <c r="H5527" i="3"/>
  <c r="H5528" i="3"/>
  <c r="I5525" i="3" a="1"/>
  <c r="I5525" i="3" s="1"/>
  <c r="I5526" i="3" a="1"/>
  <c r="I5526" i="3" s="1"/>
  <c r="I5527" i="3" a="1"/>
  <c r="I5527" i="3" s="1"/>
  <c r="I5528" i="3" a="1"/>
  <c r="I5528" i="3" s="1"/>
  <c r="J5525" i="3" a="1"/>
  <c r="J5525" i="3" s="1"/>
  <c r="J5526" i="3" a="1"/>
  <c r="J5526" i="3" s="1"/>
  <c r="J5527" i="3" a="1"/>
  <c r="J5527" i="3" s="1"/>
  <c r="J5528" i="3" a="1"/>
  <c r="J5528" i="3" s="1"/>
  <c r="G5522" i="3"/>
  <c r="G5523" i="3"/>
  <c r="G5524" i="3"/>
  <c r="H5522" i="3"/>
  <c r="H5523" i="3"/>
  <c r="H5524" i="3"/>
  <c r="I5522" i="3" a="1"/>
  <c r="I5522" i="3" s="1"/>
  <c r="I5523" i="3" a="1"/>
  <c r="I5523" i="3" s="1"/>
  <c r="I5524" i="3" a="1"/>
  <c r="I5524" i="3" s="1"/>
  <c r="J5522" i="3" a="1"/>
  <c r="J5522" i="3" s="1"/>
  <c r="J5523" i="3" a="1"/>
  <c r="J5523" i="3" s="1"/>
  <c r="J5524" i="3" a="1"/>
  <c r="J5524" i="3" s="1"/>
  <c r="G3700" i="1"/>
  <c r="G3701" i="1"/>
  <c r="G3702" i="1"/>
  <c r="G3703" i="1"/>
  <c r="G3704" i="1"/>
  <c r="G3705" i="1"/>
  <c r="H3700" i="1"/>
  <c r="H3701" i="1"/>
  <c r="H3702" i="1"/>
  <c r="H3703" i="1"/>
  <c r="H3704" i="1"/>
  <c r="H3705" i="1"/>
  <c r="I3700" i="1" a="1"/>
  <c r="I3700" i="1" s="1"/>
  <c r="I3701" i="1" a="1"/>
  <c r="I3701" i="1" s="1"/>
  <c r="I3702" i="1" a="1"/>
  <c r="I3702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G3699" i="1"/>
  <c r="H3699" i="1"/>
  <c r="I3699" i="1" a="1"/>
  <c r="I3699" i="1" s="1"/>
  <c r="J3699" i="1" a="1"/>
  <c r="J3699" i="1" s="1"/>
  <c r="G5519" i="3"/>
  <c r="G5520" i="3"/>
  <c r="G5521" i="3"/>
  <c r="H5519" i="3"/>
  <c r="H5520" i="3"/>
  <c r="H5521" i="3"/>
  <c r="I5519" i="3" a="1"/>
  <c r="I5519" i="3" s="1"/>
  <c r="I5520" i="3" a="1"/>
  <c r="I5520" i="3" s="1"/>
  <c r="I5521" i="3" a="1"/>
  <c r="I5521" i="3" s="1"/>
  <c r="J5519" i="3" a="1"/>
  <c r="J5519" i="3" s="1"/>
  <c r="J5520" i="3" a="1"/>
  <c r="J5520" i="3" s="1"/>
  <c r="J5521" i="3" a="1"/>
  <c r="J5521" i="3" s="1"/>
  <c r="G5518" i="3"/>
  <c r="H5518" i="3"/>
  <c r="I5518" i="3" a="1"/>
  <c r="I5518" i="3" s="1"/>
  <c r="J5518" i="3" a="1"/>
  <c r="J5518" i="3" s="1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I5506" i="3" a="1"/>
  <c r="I5506" i="3" s="1"/>
  <c r="I5507" i="3" a="1"/>
  <c r="I5507" i="3" s="1"/>
  <c r="I5508" i="3" a="1"/>
  <c r="I5508" i="3" s="1"/>
  <c r="I5509" i="3" a="1"/>
  <c r="I5509" i="3" s="1"/>
  <c r="I5510" i="3" a="1"/>
  <c r="I5510" i="3" s="1"/>
  <c r="I5511" i="3" a="1"/>
  <c r="I5511" i="3" s="1"/>
  <c r="I5512" i="3" a="1"/>
  <c r="I5512" i="3" s="1"/>
  <c r="I5513" i="3" a="1"/>
  <c r="I5513" i="3" s="1"/>
  <c r="I5514" i="3" a="1"/>
  <c r="I5514" i="3" s="1"/>
  <c r="I5515" i="3" a="1"/>
  <c r="I5515" i="3" s="1"/>
  <c r="I5516" i="3" a="1"/>
  <c r="I5516" i="3" s="1"/>
  <c r="I5517" i="3" a="1"/>
  <c r="I5517" i="3" s="1"/>
  <c r="J5506" i="3" a="1"/>
  <c r="J5506" i="3" s="1"/>
  <c r="J5507" i="3" a="1"/>
  <c r="J5507" i="3" s="1"/>
  <c r="J5508" i="3" a="1"/>
  <c r="J5508" i="3" s="1"/>
  <c r="J5509" i="3" a="1"/>
  <c r="J5509" i="3" s="1"/>
  <c r="J5510" i="3" a="1"/>
  <c r="J5510" i="3" s="1"/>
  <c r="J5511" i="3" a="1"/>
  <c r="J5511" i="3" s="1"/>
  <c r="J5512" i="3" a="1"/>
  <c r="J5512" i="3" s="1"/>
  <c r="J5513" i="3" a="1"/>
  <c r="J5513" i="3" s="1"/>
  <c r="J5514" i="3" a="1"/>
  <c r="J5514" i="3" s="1"/>
  <c r="J5515" i="3" a="1"/>
  <c r="J5515" i="3" s="1"/>
  <c r="J5516" i="3" a="1"/>
  <c r="J5516" i="3" s="1"/>
  <c r="J5517" i="3" a="1"/>
  <c r="J5517" i="3" s="1"/>
  <c r="G3691" i="1"/>
  <c r="G3693" i="1"/>
  <c r="G3695" i="1"/>
  <c r="G3697" i="1"/>
  <c r="H3691" i="1"/>
  <c r="H3693" i="1"/>
  <c r="H3695" i="1"/>
  <c r="H3697" i="1"/>
  <c r="I3691" i="1" a="1"/>
  <c r="I3691" i="1" s="1"/>
  <c r="I3693" i="1" a="1"/>
  <c r="I3693" i="1" s="1"/>
  <c r="I3695" i="1" a="1"/>
  <c r="I3695" i="1" s="1"/>
  <c r="I3697" i="1" a="1"/>
  <c r="I3697" i="1" s="1"/>
  <c r="J3691" i="1" a="1"/>
  <c r="J3691" i="1" s="1"/>
  <c r="J3693" i="1" a="1"/>
  <c r="J3693" i="1" s="1"/>
  <c r="J3695" i="1" a="1"/>
  <c r="J3695" i="1" s="1"/>
  <c r="J3697" i="1" a="1"/>
  <c r="J3697" i="1" s="1"/>
  <c r="G3698" i="1"/>
  <c r="H3698" i="1"/>
  <c r="G3696" i="1"/>
  <c r="H3696" i="1"/>
  <c r="I3696" i="1" a="1"/>
  <c r="I3696" i="1" s="1"/>
  <c r="J3696" i="1" a="1"/>
  <c r="J3696" i="1" s="1"/>
  <c r="J3694" i="1" a="1"/>
  <c r="J3694" i="1" s="1"/>
  <c r="I3694" i="1" a="1"/>
  <c r="I3694" i="1" s="1"/>
  <c r="H3694" i="1"/>
  <c r="G3694" i="1"/>
  <c r="J3692" i="1" a="1"/>
  <c r="J3692" i="1" s="1"/>
  <c r="J3690" i="1" a="1"/>
  <c r="J3690" i="1" s="1"/>
  <c r="I3692" i="1" a="1"/>
  <c r="I3692" i="1" s="1"/>
  <c r="I3690" i="1" a="1"/>
  <c r="I3690" i="1" s="1"/>
  <c r="H3692" i="1"/>
  <c r="H3690" i="1"/>
  <c r="G3692" i="1"/>
  <c r="G3690" i="1"/>
  <c r="G3689" i="1"/>
  <c r="H3689" i="1"/>
  <c r="I3689" i="1" a="1"/>
  <c r="I3689" i="1" s="1"/>
  <c r="G3685" i="1"/>
  <c r="H3685" i="1"/>
  <c r="I3685" i="1" a="1"/>
  <c r="I3685" i="1" s="1"/>
  <c r="G5496" i="3"/>
  <c r="H5496" i="3"/>
  <c r="I5496" i="3" a="1"/>
  <c r="I5496" i="3" s="1"/>
  <c r="J5496" i="3" a="1"/>
  <c r="J5496" i="3" s="1"/>
  <c r="G5504" i="3"/>
  <c r="G5505" i="3"/>
  <c r="H5504" i="3"/>
  <c r="H5505" i="3"/>
  <c r="I5504" i="3" a="1"/>
  <c r="I5504" i="3" s="1"/>
  <c r="I5505" i="3" a="1"/>
  <c r="I5505" i="3" s="1"/>
  <c r="J5504" i="3" a="1"/>
  <c r="J5504" i="3" s="1"/>
  <c r="J5505" i="3" a="1"/>
  <c r="J5505" i="3" s="1"/>
  <c r="G5501" i="3"/>
  <c r="G5502" i="3"/>
  <c r="G5503" i="3"/>
  <c r="H5501" i="3"/>
  <c r="H5502" i="3"/>
  <c r="H5503" i="3"/>
  <c r="I5501" i="3" a="1"/>
  <c r="I5501" i="3" s="1"/>
  <c r="I5502" i="3" a="1"/>
  <c r="I5502" i="3" s="1"/>
  <c r="I5503" i="3" a="1"/>
  <c r="I5503" i="3" s="1"/>
  <c r="J5501" i="3" a="1"/>
  <c r="J5501" i="3" s="1"/>
  <c r="J5502" i="3" a="1"/>
  <c r="J5502" i="3" s="1"/>
  <c r="J5503" i="3" a="1"/>
  <c r="J5503" i="3" s="1"/>
  <c r="G3688" i="1"/>
  <c r="H3688" i="1"/>
  <c r="I3688" i="1" a="1"/>
  <c r="I3688" i="1" s="1"/>
  <c r="G5493" i="3"/>
  <c r="G5494" i="3"/>
  <c r="G5495" i="3"/>
  <c r="G5497" i="3"/>
  <c r="G5498" i="3"/>
  <c r="G5499" i="3"/>
  <c r="G5500" i="3"/>
  <c r="H5493" i="3"/>
  <c r="H5494" i="3"/>
  <c r="H5495" i="3"/>
  <c r="H5497" i="3"/>
  <c r="H5498" i="3"/>
  <c r="H5499" i="3"/>
  <c r="H5500" i="3"/>
  <c r="I5493" i="3" a="1"/>
  <c r="I5493" i="3" s="1"/>
  <c r="I5494" i="3" a="1"/>
  <c r="I5494" i="3" s="1"/>
  <c r="I5495" i="3" a="1"/>
  <c r="I5495" i="3" s="1"/>
  <c r="I5497" i="3" a="1"/>
  <c r="I5497" i="3" s="1"/>
  <c r="I5498" i="3" a="1"/>
  <c r="I5498" i="3" s="1"/>
  <c r="I5499" i="3" a="1"/>
  <c r="I5499" i="3" s="1"/>
  <c r="I5500" i="3" a="1"/>
  <c r="I5500" i="3" s="1"/>
  <c r="J5493" i="3" a="1"/>
  <c r="J5493" i="3" s="1"/>
  <c r="J5494" i="3" a="1"/>
  <c r="J5494" i="3" s="1"/>
  <c r="J5495" i="3" a="1"/>
  <c r="J5495" i="3" s="1"/>
  <c r="J5497" i="3" a="1"/>
  <c r="J5497" i="3" s="1"/>
  <c r="J5498" i="3" a="1"/>
  <c r="J5498" i="3" s="1"/>
  <c r="J5499" i="3" a="1"/>
  <c r="J5499" i="3" s="1"/>
  <c r="J5500" i="3" a="1"/>
  <c r="J5500" i="3" s="1"/>
  <c r="G5492" i="3"/>
  <c r="H5492" i="3"/>
  <c r="I5492" i="3" a="1"/>
  <c r="I5492" i="3" s="1"/>
  <c r="J5492" i="3" a="1"/>
  <c r="J5492" i="3" s="1"/>
  <c r="G3682" i="1"/>
  <c r="G3683" i="1"/>
  <c r="G3684" i="1"/>
  <c r="G3686" i="1"/>
  <c r="G3687" i="1"/>
  <c r="H3682" i="1"/>
  <c r="H3683" i="1"/>
  <c r="H3684" i="1"/>
  <c r="H3686" i="1"/>
  <c r="H3687" i="1"/>
  <c r="I3682" i="1" a="1"/>
  <c r="I3682" i="1" s="1"/>
  <c r="I3683" i="1" a="1"/>
  <c r="I3683" i="1" s="1"/>
  <c r="I3684" i="1" a="1"/>
  <c r="I3684" i="1" s="1"/>
  <c r="I3686" i="1" a="1"/>
  <c r="I3686" i="1" s="1"/>
  <c r="I3687" i="1" a="1"/>
  <c r="I3687" i="1" s="1"/>
  <c r="G3681" i="1"/>
  <c r="H3681" i="1"/>
  <c r="I3681" i="1" a="1"/>
  <c r="I3681" i="1" s="1"/>
  <c r="G3679" i="1"/>
  <c r="G3680" i="1"/>
  <c r="H3679" i="1"/>
  <c r="H3680" i="1"/>
  <c r="I3679" i="1" a="1"/>
  <c r="I3679" i="1" s="1"/>
  <c r="I3680" i="1" a="1"/>
  <c r="I3680" i="1" s="1"/>
  <c r="J3679" i="1" a="1"/>
  <c r="J3679" i="1" s="1"/>
  <c r="J3680" i="1" a="1"/>
  <c r="J3680" i="1" s="1"/>
  <c r="G5491" i="3"/>
  <c r="H5491" i="3"/>
  <c r="I5491" i="3" a="1"/>
  <c r="I5491" i="3" s="1"/>
  <c r="J5491" i="3" a="1"/>
  <c r="J5491" i="3" s="1"/>
  <c r="J5490" i="3" a="1"/>
  <c r="J5490" i="3" s="1"/>
  <c r="I5490" i="3" a="1"/>
  <c r="I5490" i="3" s="1"/>
  <c r="H5490" i="3"/>
  <c r="G5490" i="3"/>
  <c r="G5481" i="3"/>
  <c r="G5483" i="3"/>
  <c r="G5485" i="3"/>
  <c r="G5487" i="3"/>
  <c r="G5489" i="3"/>
  <c r="H5481" i="3"/>
  <c r="H5483" i="3"/>
  <c r="H5485" i="3"/>
  <c r="H5487" i="3"/>
  <c r="H5489" i="3"/>
  <c r="I5481" i="3" a="1"/>
  <c r="I5481" i="3" s="1"/>
  <c r="I5483" i="3" a="1"/>
  <c r="I5483" i="3" s="1"/>
  <c r="I5485" i="3" a="1"/>
  <c r="I5485" i="3" s="1"/>
  <c r="I5487" i="3" a="1"/>
  <c r="I5487" i="3" s="1"/>
  <c r="I5489" i="3" a="1"/>
  <c r="I5489" i="3" s="1"/>
  <c r="J5481" i="3" a="1"/>
  <c r="J5481" i="3" s="1"/>
  <c r="J5483" i="3" a="1"/>
  <c r="J5483" i="3" s="1"/>
  <c r="J5485" i="3" a="1"/>
  <c r="J5485" i="3" s="1"/>
  <c r="J5487" i="3" a="1"/>
  <c r="J5487" i="3" s="1"/>
  <c r="J5489" i="3" a="1"/>
  <c r="J5489" i="3" s="1"/>
  <c r="G3674" i="1"/>
  <c r="G3676" i="1"/>
  <c r="G3678" i="1"/>
  <c r="H3674" i="1"/>
  <c r="H3676" i="1"/>
  <c r="H3678" i="1"/>
  <c r="I3674" i="1" a="1"/>
  <c r="I3674" i="1" s="1"/>
  <c r="I3676" i="1" a="1"/>
  <c r="I3676" i="1" s="1"/>
  <c r="I3678" i="1" a="1"/>
  <c r="I3678" i="1" s="1"/>
  <c r="J3674" i="1" a="1"/>
  <c r="J3674" i="1" s="1"/>
  <c r="J3676" i="1" a="1"/>
  <c r="J3676" i="1" s="1"/>
  <c r="J3678" i="1" a="1"/>
  <c r="J3678" i="1" s="1"/>
  <c r="G3673" i="1"/>
  <c r="G3675" i="1"/>
  <c r="G3677" i="1"/>
  <c r="H3673" i="1"/>
  <c r="H3675" i="1"/>
  <c r="H3677" i="1"/>
  <c r="I3673" i="1" a="1"/>
  <c r="I3673" i="1" s="1"/>
  <c r="I3675" i="1" a="1"/>
  <c r="I3675" i="1" s="1"/>
  <c r="I3677" i="1" a="1"/>
  <c r="I3677" i="1" s="1"/>
  <c r="J3673" i="1" a="1"/>
  <c r="J3673" i="1" s="1"/>
  <c r="J3675" i="1" a="1"/>
  <c r="J3675" i="1" s="1"/>
  <c r="J3677" i="1" a="1"/>
  <c r="J3677" i="1" s="1"/>
  <c r="J5488" i="3" a="1"/>
  <c r="J5488" i="3" s="1"/>
  <c r="J5486" i="3" a="1"/>
  <c r="J5486" i="3" s="1"/>
  <c r="J5484" i="3" a="1"/>
  <c r="J5484" i="3" s="1"/>
  <c r="J5482" i="3" a="1"/>
  <c r="J5482" i="3" s="1"/>
  <c r="J5480" i="3" a="1"/>
  <c r="J5480" i="3" s="1"/>
  <c r="I5488" i="3" a="1"/>
  <c r="I5488" i="3" s="1"/>
  <c r="I5486" i="3" a="1"/>
  <c r="I5486" i="3" s="1"/>
  <c r="I5484" i="3" a="1"/>
  <c r="I5484" i="3" s="1"/>
  <c r="I5482" i="3" a="1"/>
  <c r="I5482" i="3" s="1"/>
  <c r="I5480" i="3" a="1"/>
  <c r="I5480" i="3" s="1"/>
  <c r="H5488" i="3"/>
  <c r="H5486" i="3"/>
  <c r="H5484" i="3"/>
  <c r="H5482" i="3"/>
  <c r="H5480" i="3"/>
  <c r="G5488" i="3"/>
  <c r="G5486" i="3"/>
  <c r="G5484" i="3"/>
  <c r="G5482" i="3"/>
  <c r="G5480" i="3"/>
  <c r="G5479" i="3"/>
  <c r="H5479" i="3"/>
  <c r="I5479" i="3" a="1"/>
  <c r="I5479" i="3" s="1"/>
  <c r="J5479" i="3" a="1"/>
  <c r="J5479" i="3" s="1"/>
  <c r="G5478" i="3"/>
  <c r="H5478" i="3"/>
  <c r="I5478" i="3" a="1"/>
  <c r="I5478" i="3" s="1"/>
  <c r="J5478" i="3" a="1"/>
  <c r="J5478" i="3" s="1"/>
  <c r="G5477" i="3"/>
  <c r="H5477" i="3"/>
  <c r="J5477" i="3" a="1"/>
  <c r="J5477" i="3" s="1"/>
  <c r="G5476" i="3"/>
  <c r="H5476" i="3"/>
  <c r="J5476" i="3" a="1"/>
  <c r="J5476" i="3" s="1"/>
  <c r="G5475" i="3"/>
  <c r="H5475" i="3"/>
  <c r="I5475" i="3" a="1"/>
  <c r="I5475" i="3" s="1"/>
  <c r="J5475" i="3" a="1"/>
  <c r="J5475" i="3" s="1"/>
  <c r="G5474" i="3"/>
  <c r="H5474" i="3"/>
  <c r="I5474" i="3" a="1"/>
  <c r="I5474" i="3" s="1"/>
  <c r="J5474" i="3" a="1"/>
  <c r="J5474" i="3" s="1"/>
  <c r="G5473" i="3"/>
  <c r="H5473" i="3"/>
  <c r="J5473" i="3" a="1"/>
  <c r="J5473" i="3" s="1"/>
  <c r="G5472" i="3"/>
  <c r="H5472" i="3"/>
  <c r="J5472" i="3" a="1"/>
  <c r="J5472" i="3" s="1"/>
  <c r="G5471" i="3"/>
  <c r="H5471" i="3"/>
  <c r="I5471" i="3" a="1"/>
  <c r="I5471" i="3" s="1"/>
  <c r="J5471" i="3" a="1"/>
  <c r="J5471" i="3" s="1"/>
  <c r="G5470" i="3"/>
  <c r="H5470" i="3"/>
  <c r="I5470" i="3" a="1"/>
  <c r="I5470" i="3" s="1"/>
  <c r="J5470" i="3" a="1"/>
  <c r="J5470" i="3" s="1"/>
  <c r="G5469" i="3"/>
  <c r="H5469" i="3"/>
  <c r="I5469" i="3" a="1"/>
  <c r="I5469" i="3" s="1"/>
  <c r="J5469" i="3" a="1"/>
  <c r="J5469" i="3" s="1"/>
  <c r="G5468" i="3"/>
  <c r="H5468" i="3"/>
  <c r="I5468" i="3" a="1"/>
  <c r="I5468" i="3" s="1"/>
  <c r="J5468" i="3" a="1"/>
  <c r="J5468" i="3" s="1"/>
  <c r="G3671" i="1"/>
  <c r="H3671" i="1"/>
  <c r="J3671" i="1" a="1"/>
  <c r="J3671" i="1" s="1"/>
  <c r="G3670" i="1"/>
  <c r="H3670" i="1"/>
  <c r="J3670" i="1" a="1"/>
  <c r="J3670" i="1" s="1"/>
  <c r="G3669" i="1"/>
  <c r="H3669" i="1"/>
  <c r="I3669" i="1" a="1"/>
  <c r="I3669" i="1" s="1"/>
  <c r="J3669" i="1" a="1"/>
  <c r="J3669" i="1" s="1"/>
  <c r="G3668" i="1"/>
  <c r="H3668" i="1"/>
  <c r="I3668" i="1" a="1"/>
  <c r="I3668" i="1" s="1"/>
  <c r="J3668" i="1" a="1"/>
  <c r="J3668" i="1" s="1"/>
  <c r="G3667" i="1"/>
  <c r="H3667" i="1"/>
  <c r="I3667" i="1" a="1"/>
  <c r="I3667" i="1" s="1"/>
  <c r="J3667" i="1" a="1"/>
  <c r="J3667" i="1" s="1"/>
  <c r="G3666" i="1"/>
  <c r="H3666" i="1"/>
  <c r="I3666" i="1" a="1"/>
  <c r="I3666" i="1" s="1"/>
  <c r="J3666" i="1" a="1"/>
  <c r="J3666" i="1" s="1"/>
  <c r="G5467" i="3"/>
  <c r="H5467" i="3"/>
  <c r="I5467" i="3" a="1"/>
  <c r="I5467" i="3" s="1"/>
  <c r="J5467" i="3" a="1"/>
  <c r="J5467" i="3" s="1"/>
  <c r="G5466" i="3"/>
  <c r="H5466" i="3"/>
  <c r="I5466" i="3" a="1"/>
  <c r="I5466" i="3" s="1"/>
  <c r="J5466" i="3" a="1"/>
  <c r="J5466" i="3" s="1"/>
  <c r="G5465" i="3"/>
  <c r="H5465" i="3"/>
  <c r="J5465" i="3" a="1"/>
  <c r="J5465" i="3" s="1"/>
  <c r="G5464" i="3"/>
  <c r="H5464" i="3"/>
  <c r="J5464" i="3" a="1"/>
  <c r="J5464" i="3" s="1"/>
  <c r="G5463" i="3"/>
  <c r="H5463" i="3"/>
  <c r="I5463" i="3" a="1"/>
  <c r="I5463" i="3" s="1"/>
  <c r="J5463" i="3" a="1"/>
  <c r="J5463" i="3" s="1"/>
  <c r="G5462" i="3"/>
  <c r="H5462" i="3"/>
  <c r="I5462" i="3" a="1"/>
  <c r="I5462" i="3" s="1"/>
  <c r="J5462" i="3" a="1"/>
  <c r="J5462" i="3" s="1"/>
  <c r="G5461" i="3"/>
  <c r="H5461" i="3"/>
  <c r="J5461" i="3" a="1"/>
  <c r="J5461" i="3" s="1"/>
  <c r="G5460" i="3"/>
  <c r="H5460" i="3"/>
  <c r="J5460" i="3" a="1"/>
  <c r="J5460" i="3" s="1"/>
  <c r="G5459" i="3"/>
  <c r="H5459" i="3"/>
  <c r="I5459" i="3" a="1"/>
  <c r="I5459" i="3" s="1"/>
  <c r="J5459" i="3" a="1"/>
  <c r="J5459" i="3" s="1"/>
  <c r="G5458" i="3"/>
  <c r="H5458" i="3"/>
  <c r="I5458" i="3" a="1"/>
  <c r="I5458" i="3" s="1"/>
  <c r="J5458" i="3" a="1"/>
  <c r="J5458" i="3" s="1"/>
  <c r="G5457" i="3"/>
  <c r="H5457" i="3"/>
  <c r="I5457" i="3" a="1"/>
  <c r="I5457" i="3" s="1"/>
  <c r="J5457" i="3" a="1"/>
  <c r="J5457" i="3" s="1"/>
  <c r="G5456" i="3"/>
  <c r="H5456" i="3"/>
  <c r="I5456" i="3" a="1"/>
  <c r="I5456" i="3" s="1"/>
  <c r="J5456" i="3" a="1"/>
  <c r="J5456" i="3" s="1"/>
  <c r="G3665" i="1"/>
  <c r="H3665" i="1"/>
  <c r="G3664" i="1"/>
  <c r="H3664" i="1"/>
  <c r="J3664" i="1" a="1"/>
  <c r="J3664" i="1" s="1"/>
  <c r="G3663" i="1"/>
  <c r="H3663" i="1"/>
  <c r="J3663" i="1" a="1"/>
  <c r="J3663" i="1" s="1"/>
  <c r="G3662" i="1"/>
  <c r="H3662" i="1"/>
  <c r="I3662" i="1" a="1"/>
  <c r="I3662" i="1" s="1"/>
  <c r="J3662" i="1" a="1"/>
  <c r="J3662" i="1" s="1"/>
  <c r="G3661" i="1"/>
  <c r="H3661" i="1"/>
  <c r="I3661" i="1" a="1"/>
  <c r="I3661" i="1" s="1"/>
  <c r="J3661" i="1" a="1"/>
  <c r="J3661" i="1" s="1"/>
  <c r="G3660" i="1"/>
  <c r="H3660" i="1"/>
  <c r="I3660" i="1" a="1"/>
  <c r="I3660" i="1" s="1"/>
  <c r="J3660" i="1" a="1"/>
  <c r="J3660" i="1" s="1"/>
  <c r="G3659" i="1"/>
  <c r="H3659" i="1"/>
  <c r="I3659" i="1" a="1"/>
  <c r="I3659" i="1" s="1"/>
  <c r="J3659" i="1" a="1"/>
  <c r="J3659" i="1" s="1"/>
  <c r="G5455" i="3"/>
  <c r="H5455" i="3"/>
  <c r="I5455" i="3" a="1"/>
  <c r="I5455" i="3" s="1"/>
  <c r="J5455" i="3" a="1"/>
  <c r="J5455" i="3" s="1"/>
  <c r="G5454" i="3"/>
  <c r="H5454" i="3"/>
  <c r="I5454" i="3" a="1"/>
  <c r="I5454" i="3" s="1"/>
  <c r="J5454" i="3" a="1"/>
  <c r="J5454" i="3" s="1"/>
  <c r="G5453" i="3"/>
  <c r="H5453" i="3"/>
  <c r="J5453" i="3" a="1"/>
  <c r="J5453" i="3" s="1"/>
  <c r="G5452" i="3"/>
  <c r="H5452" i="3"/>
  <c r="J5452" i="3" a="1"/>
  <c r="J5452" i="3" s="1"/>
  <c r="G5450" i="3"/>
  <c r="G5451" i="3"/>
  <c r="H5450" i="3"/>
  <c r="H5451" i="3"/>
  <c r="J5450" i="3" a="1"/>
  <c r="J5450" i="3" s="1"/>
  <c r="G3658" i="1"/>
  <c r="H3658" i="1"/>
  <c r="G3657" i="1"/>
  <c r="H3657" i="1"/>
  <c r="G3654" i="1"/>
  <c r="G3655" i="1"/>
  <c r="G3656" i="1"/>
  <c r="H3654" i="1"/>
  <c r="H3655" i="1"/>
  <c r="H3656" i="1"/>
  <c r="I3654" i="1" a="1"/>
  <c r="I3654" i="1" s="1"/>
  <c r="J3654" i="1" a="1"/>
  <c r="J3654" i="1" s="1"/>
  <c r="J3655" i="1" a="1"/>
  <c r="J3655" i="1" s="1"/>
  <c r="J3656" i="1" a="1"/>
  <c r="J3656" i="1" s="1"/>
  <c r="G3650" i="1"/>
  <c r="G3651" i="1"/>
  <c r="G3652" i="1"/>
  <c r="G3653" i="1"/>
  <c r="H3650" i="1"/>
  <c r="H3651" i="1"/>
  <c r="H3652" i="1"/>
  <c r="H3653" i="1"/>
  <c r="I3650" i="1" a="1"/>
  <c r="I3650" i="1" s="1"/>
  <c r="I3651" i="1" a="1"/>
  <c r="I3651" i="1" s="1"/>
  <c r="I3652" i="1" a="1"/>
  <c r="I3652" i="1" s="1"/>
  <c r="I3653" i="1" a="1"/>
  <c r="I3653" i="1" s="1"/>
  <c r="J3650" i="1" a="1"/>
  <c r="J3650" i="1" s="1"/>
  <c r="J3651" i="1" a="1"/>
  <c r="J3651" i="1" s="1"/>
  <c r="J3652" i="1" a="1"/>
  <c r="J3652" i="1" s="1"/>
  <c r="J3653" i="1" a="1"/>
  <c r="J3653" i="1" s="1"/>
  <c r="G3649" i="1"/>
  <c r="H3649" i="1"/>
  <c r="I3649" i="1" a="1"/>
  <c r="I3649" i="1" s="1"/>
  <c r="J3649" i="1" a="1"/>
  <c r="J3649" i="1" s="1"/>
  <c r="G5444" i="3"/>
  <c r="G5445" i="3"/>
  <c r="G5446" i="3"/>
  <c r="G5447" i="3"/>
  <c r="G5448" i="3"/>
  <c r="G5449" i="3"/>
  <c r="H5444" i="3"/>
  <c r="H5445" i="3"/>
  <c r="H5446" i="3"/>
  <c r="H5447" i="3"/>
  <c r="H5448" i="3"/>
  <c r="H5449" i="3"/>
  <c r="I5444" i="3" a="1"/>
  <c r="I5444" i="3" s="1"/>
  <c r="I5445" i="3" a="1"/>
  <c r="I5445" i="3" s="1"/>
  <c r="I5446" i="3" a="1"/>
  <c r="I5446" i="3" s="1"/>
  <c r="I5447" i="3" a="1"/>
  <c r="I5447" i="3" s="1"/>
  <c r="I5448" i="3" a="1"/>
  <c r="I5448" i="3" s="1"/>
  <c r="J5444" i="3" a="1"/>
  <c r="J5444" i="3" s="1"/>
  <c r="J5445" i="3" a="1"/>
  <c r="J5445" i="3" s="1"/>
  <c r="J5446" i="3" a="1"/>
  <c r="J5446" i="3" s="1"/>
  <c r="J5447" i="3" a="1"/>
  <c r="J5447" i="3" s="1"/>
  <c r="J5448" i="3" a="1"/>
  <c r="J5448" i="3" s="1"/>
  <c r="J5449" i="3" a="1"/>
  <c r="J5449" i="3" s="1"/>
  <c r="G5443" i="3"/>
  <c r="H5443" i="3"/>
  <c r="I5443" i="3" a="1"/>
  <c r="I5443" i="3" s="1"/>
  <c r="J5443" i="3" a="1"/>
  <c r="J5443" i="3" s="1"/>
  <c r="G3574" i="1"/>
  <c r="G3575" i="1"/>
  <c r="H3574" i="1"/>
  <c r="H3575" i="1"/>
  <c r="I3574" i="1" a="1"/>
  <c r="I3574" i="1" s="1"/>
  <c r="I3575" i="1" a="1"/>
  <c r="I3575" i="1" s="1"/>
  <c r="J3574" i="1" a="1"/>
  <c r="J3574" i="1" s="1"/>
  <c r="J3575" i="1" a="1"/>
  <c r="J3575" i="1" s="1"/>
  <c r="G3611" i="1"/>
  <c r="H3611" i="1"/>
  <c r="I3611" i="1" a="1"/>
  <c r="I3611" i="1" s="1"/>
  <c r="J3611" i="1" a="1"/>
  <c r="J3611" i="1" s="1"/>
  <c r="G3552" i="1"/>
  <c r="G3553" i="1"/>
  <c r="G3554" i="1"/>
  <c r="H3552" i="1"/>
  <c r="H3553" i="1"/>
  <c r="H3554" i="1"/>
  <c r="I3552" i="1" a="1"/>
  <c r="I3552" i="1" s="1"/>
  <c r="I3553" i="1" a="1"/>
  <c r="I3553" i="1" s="1"/>
  <c r="I3554" i="1" a="1"/>
  <c r="I3554" i="1" s="1"/>
  <c r="J3552" i="1" a="1"/>
  <c r="J3552" i="1" s="1"/>
  <c r="J3553" i="1" a="1"/>
  <c r="J3553" i="1" s="1"/>
  <c r="J3554" i="1" a="1"/>
  <c r="J3554" i="1" s="1"/>
  <c r="G3527" i="1"/>
  <c r="G3528" i="1"/>
  <c r="H3527" i="1"/>
  <c r="H3528" i="1"/>
  <c r="I3527" i="1" a="1"/>
  <c r="I3527" i="1" s="1"/>
  <c r="I3528" i="1" a="1"/>
  <c r="I3528" i="1" s="1"/>
  <c r="J3527" i="1" a="1"/>
  <c r="J3527" i="1" s="1"/>
  <c r="J3528" i="1" a="1"/>
  <c r="J3528" i="1" s="1"/>
  <c r="G3520" i="1"/>
  <c r="H3520" i="1"/>
  <c r="I3520" i="1" a="1"/>
  <c r="I3520" i="1" s="1"/>
  <c r="J3520" i="1" a="1"/>
  <c r="J3520" i="1" s="1"/>
  <c r="J3508" i="1" a="1"/>
  <c r="J3508" i="1" s="1"/>
  <c r="J3513" i="1" a="1"/>
  <c r="J3513" i="1" s="1"/>
  <c r="J3512" i="1" a="1"/>
  <c r="J3512" i="1" s="1"/>
  <c r="J3511" i="1" a="1"/>
  <c r="J3511" i="1" s="1"/>
  <c r="J3510" i="1" a="1"/>
  <c r="J3510" i="1" s="1"/>
  <c r="J3509" i="1" a="1"/>
  <c r="J3509" i="1" s="1"/>
  <c r="G3509" i="1"/>
  <c r="G3511" i="1"/>
  <c r="G3510" i="1"/>
  <c r="G3512" i="1"/>
  <c r="H3509" i="1"/>
  <c r="H3511" i="1"/>
  <c r="H3510" i="1"/>
  <c r="H3512" i="1"/>
  <c r="I3509" i="1" a="1"/>
  <c r="I3509" i="1" s="1"/>
  <c r="I3511" i="1" a="1"/>
  <c r="I3511" i="1" s="1"/>
  <c r="I3510" i="1" a="1"/>
  <c r="I3510" i="1" s="1"/>
  <c r="I3512" i="1" a="1"/>
  <c r="I3512" i="1" s="1"/>
  <c r="G5442" i="3"/>
  <c r="H5442" i="3"/>
  <c r="I5442" i="3" a="1"/>
  <c r="I5442" i="3" s="1"/>
  <c r="J5442" i="3" a="1"/>
  <c r="J5442" i="3" s="1"/>
  <c r="G5441" i="3"/>
  <c r="H5441" i="3"/>
  <c r="I5441" i="3" a="1"/>
  <c r="I5441" i="3" s="1"/>
  <c r="J5441" i="3" a="1"/>
  <c r="J5441" i="3" s="1"/>
  <c r="G5440" i="3"/>
  <c r="H5440" i="3"/>
  <c r="I5440" i="3" a="1"/>
  <c r="I5440" i="3" s="1"/>
  <c r="J5440" i="3" a="1"/>
  <c r="J5440" i="3" s="1"/>
  <c r="G5439" i="3"/>
  <c r="H5439" i="3"/>
  <c r="J5439" i="3" a="1"/>
  <c r="J5439" i="3" s="1"/>
  <c r="G5438" i="3"/>
  <c r="H5438" i="3"/>
  <c r="J5438" i="3" a="1"/>
  <c r="J5438" i="3" s="1"/>
  <c r="G5437" i="3"/>
  <c r="H5437" i="3"/>
  <c r="I5437" i="3" a="1"/>
  <c r="I5437" i="3" s="1"/>
  <c r="J5437" i="3" a="1"/>
  <c r="J5437" i="3" s="1"/>
  <c r="G5436" i="3"/>
  <c r="H5436" i="3"/>
  <c r="I5436" i="3" a="1"/>
  <c r="I5436" i="3" s="1"/>
  <c r="J5436" i="3" a="1"/>
  <c r="J5436" i="3" s="1"/>
  <c r="G5435" i="3"/>
  <c r="H5435" i="3"/>
  <c r="J5435" i="3" a="1"/>
  <c r="J5435" i="3" s="1"/>
  <c r="G5434" i="3"/>
  <c r="H5434" i="3"/>
  <c r="J5434" i="3" a="1"/>
  <c r="J5434" i="3" s="1"/>
  <c r="G5433" i="3"/>
  <c r="H5433" i="3"/>
  <c r="I5433" i="3" a="1"/>
  <c r="I5433" i="3" s="1"/>
  <c r="J5433" i="3" a="1"/>
  <c r="J5433" i="3" s="1"/>
  <c r="G5432" i="3"/>
  <c r="H5432" i="3"/>
  <c r="I5432" i="3" a="1"/>
  <c r="I5432" i="3" s="1"/>
  <c r="J5432" i="3" a="1"/>
  <c r="J5432" i="3" s="1"/>
  <c r="G5431" i="3"/>
  <c r="H5431" i="3"/>
  <c r="I5431" i="3" a="1"/>
  <c r="I5431" i="3" s="1"/>
  <c r="J5431" i="3" a="1"/>
  <c r="J5431" i="3" s="1"/>
  <c r="G5430" i="3"/>
  <c r="H5430" i="3"/>
  <c r="I5430" i="3" a="1"/>
  <c r="I5430" i="3" s="1"/>
  <c r="J5430" i="3" a="1"/>
  <c r="J5430" i="3" s="1"/>
  <c r="G5429" i="3"/>
  <c r="H5429" i="3"/>
  <c r="I5429" i="3" a="1"/>
  <c r="I5429" i="3" s="1"/>
  <c r="J5429" i="3" a="1"/>
  <c r="J5429" i="3" s="1"/>
  <c r="G5428" i="3"/>
  <c r="H5428" i="3"/>
  <c r="I5428" i="3" a="1"/>
  <c r="I5428" i="3" s="1"/>
  <c r="J5428" i="3" a="1"/>
  <c r="J5428" i="3" s="1"/>
  <c r="G3648" i="1"/>
  <c r="H3648" i="1"/>
  <c r="I3648" i="1" a="1"/>
  <c r="I3648" i="1" s="1"/>
  <c r="J3648" i="1" a="1"/>
  <c r="J3648" i="1" s="1"/>
  <c r="G3647" i="1"/>
  <c r="H3647" i="1"/>
  <c r="I3647" i="1" a="1"/>
  <c r="I3647" i="1" s="1"/>
  <c r="J3647" i="1" a="1"/>
  <c r="J3647" i="1" s="1"/>
  <c r="G3646" i="1"/>
  <c r="H3646" i="1"/>
  <c r="J3646" i="1" a="1"/>
  <c r="J3646" i="1" s="1"/>
  <c r="G3645" i="1"/>
  <c r="H3645" i="1"/>
  <c r="J3645" i="1" a="1"/>
  <c r="J3645" i="1" s="1"/>
  <c r="G3644" i="1"/>
  <c r="H3644" i="1"/>
  <c r="I3644" i="1" a="1"/>
  <c r="I3644" i="1" s="1"/>
  <c r="J3644" i="1" a="1"/>
  <c r="J3644" i="1" s="1"/>
  <c r="G3643" i="1"/>
  <c r="H3643" i="1"/>
  <c r="I3643" i="1" a="1"/>
  <c r="I3643" i="1" s="1"/>
  <c r="J3643" i="1" a="1"/>
  <c r="J3643" i="1" s="1"/>
  <c r="G3642" i="1"/>
  <c r="H3642" i="1"/>
  <c r="I3642" i="1" a="1"/>
  <c r="I3642" i="1" s="1"/>
  <c r="J3642" i="1" a="1"/>
  <c r="J3642" i="1" s="1"/>
  <c r="G3641" i="1"/>
  <c r="H3641" i="1"/>
  <c r="I3641" i="1" a="1"/>
  <c r="I3641" i="1" s="1"/>
  <c r="J3641" i="1" a="1"/>
  <c r="J3641" i="1" s="1"/>
  <c r="G3640" i="1"/>
  <c r="H3640" i="1"/>
  <c r="I3640" i="1" a="1"/>
  <c r="I3640" i="1" s="1"/>
  <c r="J3640" i="1" a="1"/>
  <c r="J3640" i="1" s="1"/>
  <c r="G3639" i="1"/>
  <c r="H3639" i="1"/>
  <c r="I3639" i="1" a="1"/>
  <c r="I3639" i="1" s="1"/>
  <c r="J3639" i="1" a="1"/>
  <c r="J3639" i="1" s="1"/>
  <c r="G5427" i="3"/>
  <c r="H5427" i="3"/>
  <c r="I5427" i="3" a="1"/>
  <c r="I5427" i="3" s="1"/>
  <c r="J5427" i="3" a="1"/>
  <c r="J5427" i="3" s="1"/>
  <c r="G5426" i="3"/>
  <c r="H5426" i="3"/>
  <c r="I5426" i="3" a="1"/>
  <c r="I5426" i="3" s="1"/>
  <c r="J5426" i="3" a="1"/>
  <c r="J5426" i="3" s="1"/>
  <c r="G5425" i="3"/>
  <c r="H5425" i="3"/>
  <c r="I5425" i="3" a="1"/>
  <c r="I5425" i="3" s="1"/>
  <c r="J5425" i="3" a="1"/>
  <c r="J5425" i="3" s="1"/>
  <c r="G5424" i="3"/>
  <c r="H5424" i="3"/>
  <c r="J5424" i="3" a="1"/>
  <c r="J5424" i="3" s="1"/>
  <c r="G5423" i="3"/>
  <c r="H5423" i="3"/>
  <c r="J5423" i="3" a="1"/>
  <c r="J5423" i="3" s="1"/>
  <c r="G5422" i="3"/>
  <c r="H5422" i="3"/>
  <c r="I5422" i="3" a="1"/>
  <c r="I5422" i="3" s="1"/>
  <c r="J5422" i="3" a="1"/>
  <c r="J5422" i="3" s="1"/>
  <c r="G5421" i="3"/>
  <c r="H5421" i="3"/>
  <c r="I5421" i="3" a="1"/>
  <c r="I5421" i="3" s="1"/>
  <c r="J5421" i="3" a="1"/>
  <c r="J5421" i="3" s="1"/>
  <c r="G5420" i="3"/>
  <c r="H5420" i="3"/>
  <c r="J5420" i="3" a="1"/>
  <c r="J5420" i="3" s="1"/>
  <c r="G5419" i="3"/>
  <c r="H5419" i="3"/>
  <c r="J5419" i="3" a="1"/>
  <c r="J5419" i="3" s="1"/>
  <c r="G5418" i="3"/>
  <c r="H5418" i="3"/>
  <c r="I5418" i="3" a="1"/>
  <c r="I5418" i="3" s="1"/>
  <c r="J5418" i="3" a="1"/>
  <c r="J5418" i="3" s="1"/>
  <c r="G5417" i="3"/>
  <c r="H5417" i="3"/>
  <c r="I5417" i="3" a="1"/>
  <c r="I5417" i="3" s="1"/>
  <c r="J5417" i="3" a="1"/>
  <c r="J5417" i="3" s="1"/>
  <c r="G5416" i="3"/>
  <c r="H5416" i="3"/>
  <c r="I5416" i="3" a="1"/>
  <c r="I5416" i="3" s="1"/>
  <c r="J5416" i="3" a="1"/>
  <c r="J5416" i="3" s="1"/>
  <c r="G5415" i="3"/>
  <c r="H5415" i="3"/>
  <c r="I5415" i="3" a="1"/>
  <c r="I5415" i="3" s="1"/>
  <c r="J5415" i="3" a="1"/>
  <c r="J5415" i="3" s="1"/>
  <c r="G3638" i="1"/>
  <c r="H3638" i="1"/>
  <c r="I3638" i="1" a="1"/>
  <c r="I3638" i="1" s="1"/>
  <c r="J3638" i="1" a="1"/>
  <c r="J3638" i="1" s="1"/>
  <c r="G3637" i="1"/>
  <c r="H3637" i="1"/>
  <c r="I3637" i="1" a="1"/>
  <c r="I3637" i="1" s="1"/>
  <c r="J3637" i="1" a="1"/>
  <c r="J3637" i="1" s="1"/>
  <c r="G3636" i="1"/>
  <c r="H3636" i="1"/>
  <c r="I3636" i="1" a="1"/>
  <c r="I3636" i="1" s="1"/>
  <c r="J3636" i="1" a="1"/>
  <c r="J3636" i="1" s="1"/>
  <c r="G3635" i="1"/>
  <c r="H3635" i="1"/>
  <c r="I3635" i="1" a="1"/>
  <c r="I3635" i="1" s="1"/>
  <c r="J3635" i="1" a="1"/>
  <c r="J3635" i="1" s="1"/>
  <c r="G3634" i="1"/>
  <c r="H3634" i="1"/>
  <c r="J3634" i="1" a="1"/>
  <c r="J3634" i="1" s="1"/>
  <c r="G3633" i="1"/>
  <c r="H3633" i="1"/>
  <c r="J3633" i="1" a="1"/>
  <c r="J3633" i="1" s="1"/>
  <c r="G3632" i="1"/>
  <c r="H3632" i="1"/>
  <c r="I3632" i="1" a="1"/>
  <c r="I3632" i="1" s="1"/>
  <c r="J3632" i="1" a="1"/>
  <c r="J3632" i="1" s="1"/>
  <c r="G3631" i="1"/>
  <c r="H3631" i="1"/>
  <c r="I3631" i="1" a="1"/>
  <c r="I3631" i="1" s="1"/>
  <c r="J3631" i="1" a="1"/>
  <c r="J3631" i="1" s="1"/>
  <c r="G3630" i="1"/>
  <c r="H3630" i="1"/>
  <c r="I3630" i="1" a="1"/>
  <c r="I3630" i="1" s="1"/>
  <c r="J3630" i="1" a="1"/>
  <c r="J3630" i="1" s="1"/>
  <c r="G3629" i="1"/>
  <c r="H3629" i="1"/>
  <c r="I3629" i="1" a="1"/>
  <c r="I3629" i="1" s="1"/>
  <c r="J3629" i="1" a="1"/>
  <c r="J3629" i="1" s="1"/>
  <c r="G5414" i="3"/>
  <c r="H5414" i="3"/>
  <c r="I5414" i="3" a="1"/>
  <c r="I5414" i="3" s="1"/>
  <c r="J5414" i="3" a="1"/>
  <c r="J5414" i="3" s="1"/>
  <c r="G5413" i="3"/>
  <c r="H5413" i="3"/>
  <c r="I5413" i="3" a="1"/>
  <c r="I5413" i="3" s="1"/>
  <c r="J5413" i="3" a="1"/>
  <c r="J5413" i="3" s="1"/>
  <c r="G5412" i="3"/>
  <c r="H5412" i="3"/>
  <c r="I5412" i="3" a="1"/>
  <c r="I5412" i="3" s="1"/>
  <c r="J5412" i="3" a="1"/>
  <c r="J5412" i="3" s="1"/>
  <c r="G5411" i="3"/>
  <c r="H5411" i="3"/>
  <c r="I5411" i="3" a="1"/>
  <c r="I5411" i="3" s="1"/>
  <c r="J5411" i="3" a="1"/>
  <c r="J5411" i="3" s="1"/>
  <c r="G5410" i="3"/>
  <c r="H5410" i="3"/>
  <c r="J5410" i="3" a="1"/>
  <c r="J5410" i="3" s="1"/>
  <c r="G5409" i="3"/>
  <c r="H5409" i="3"/>
  <c r="J5409" i="3" a="1"/>
  <c r="J5409" i="3" s="1"/>
  <c r="G5408" i="3"/>
  <c r="H5408" i="3"/>
  <c r="I5408" i="3" a="1"/>
  <c r="I5408" i="3" s="1"/>
  <c r="J5408" i="3" a="1"/>
  <c r="J5408" i="3" s="1"/>
  <c r="G5407" i="3"/>
  <c r="H5407" i="3"/>
  <c r="I5407" i="3" a="1"/>
  <c r="I5407" i="3" s="1"/>
  <c r="J5407" i="3" a="1"/>
  <c r="J5407" i="3" s="1"/>
  <c r="G5406" i="3"/>
  <c r="H5406" i="3"/>
  <c r="J5406" i="3" a="1"/>
  <c r="J5406" i="3" s="1"/>
  <c r="G5405" i="3"/>
  <c r="H5405" i="3"/>
  <c r="J5405" i="3" a="1"/>
  <c r="J5405" i="3" s="1"/>
  <c r="G5404" i="3"/>
  <c r="H5404" i="3"/>
  <c r="I5404" i="3" a="1"/>
  <c r="I5404" i="3" s="1"/>
  <c r="J5404" i="3" a="1"/>
  <c r="J5404" i="3" s="1"/>
  <c r="G5403" i="3"/>
  <c r="H5403" i="3"/>
  <c r="I5403" i="3" a="1"/>
  <c r="I5403" i="3" s="1"/>
  <c r="J5403" i="3" a="1"/>
  <c r="J5403" i="3" s="1"/>
  <c r="G5402" i="3"/>
  <c r="H5402" i="3"/>
  <c r="I5402" i="3" a="1"/>
  <c r="I5402" i="3" s="1"/>
  <c r="J5402" i="3" a="1"/>
  <c r="J5402" i="3" s="1"/>
  <c r="G5401" i="3"/>
  <c r="H5401" i="3"/>
  <c r="I5401" i="3" a="1"/>
  <c r="I5401" i="3" s="1"/>
  <c r="J5401" i="3" a="1"/>
  <c r="J5401" i="3" s="1"/>
  <c r="G3628" i="1"/>
  <c r="H3628" i="1"/>
  <c r="I3628" i="1" a="1"/>
  <c r="I3628" i="1" s="1"/>
  <c r="J3628" i="1" a="1"/>
  <c r="J3628" i="1" s="1"/>
  <c r="G3627" i="1"/>
  <c r="H3627" i="1"/>
  <c r="I3627" i="1" a="1"/>
  <c r="I3627" i="1" s="1"/>
  <c r="J3627" i="1" a="1"/>
  <c r="J3627" i="1" s="1"/>
  <c r="G3626" i="1"/>
  <c r="H3626" i="1"/>
  <c r="I3626" i="1" a="1"/>
  <c r="I3626" i="1" s="1"/>
  <c r="J3626" i="1" a="1"/>
  <c r="J3626" i="1" s="1"/>
  <c r="G3625" i="1"/>
  <c r="H3625" i="1"/>
  <c r="J3625" i="1" a="1"/>
  <c r="J3625" i="1" s="1"/>
  <c r="G3624" i="1"/>
  <c r="H3624" i="1"/>
  <c r="J3624" i="1" a="1"/>
  <c r="J3624" i="1" s="1"/>
  <c r="G3623" i="1"/>
  <c r="H3623" i="1"/>
  <c r="I3623" i="1" a="1"/>
  <c r="I3623" i="1" s="1"/>
  <c r="J3623" i="1" a="1"/>
  <c r="J3623" i="1" s="1"/>
  <c r="G3622" i="1"/>
  <c r="H3622" i="1"/>
  <c r="I3622" i="1" a="1"/>
  <c r="I3622" i="1" s="1"/>
  <c r="J3622" i="1" a="1"/>
  <c r="J3622" i="1" s="1"/>
  <c r="G3621" i="1"/>
  <c r="H3621" i="1"/>
  <c r="I3621" i="1" a="1"/>
  <c r="I3621" i="1" s="1"/>
  <c r="J3621" i="1" a="1"/>
  <c r="J3621" i="1" s="1"/>
  <c r="G3620" i="1"/>
  <c r="H3620" i="1"/>
  <c r="I3620" i="1" a="1"/>
  <c r="I3620" i="1" s="1"/>
  <c r="J3620" i="1" a="1"/>
  <c r="J3620" i="1" s="1"/>
  <c r="G5393" i="3"/>
  <c r="H5393" i="3"/>
  <c r="J5393" i="3" a="1"/>
  <c r="J5393" i="3" s="1"/>
  <c r="G5400" i="3"/>
  <c r="H5400" i="3"/>
  <c r="I5400" i="3" a="1"/>
  <c r="I5400" i="3" s="1"/>
  <c r="J5400" i="3" a="1"/>
  <c r="J5400" i="3" s="1"/>
  <c r="G5399" i="3"/>
  <c r="H5399" i="3"/>
  <c r="I5399" i="3" a="1"/>
  <c r="I5399" i="3" s="1"/>
  <c r="J5399" i="3" a="1"/>
  <c r="J5399" i="3" s="1"/>
  <c r="G5398" i="3"/>
  <c r="H5398" i="3"/>
  <c r="J5398" i="3" a="1"/>
  <c r="J5398" i="3" s="1"/>
  <c r="G5397" i="3"/>
  <c r="H5397" i="3"/>
  <c r="J5397" i="3" a="1"/>
  <c r="J5397" i="3" s="1"/>
  <c r="G5396" i="3"/>
  <c r="H5396" i="3"/>
  <c r="I5396" i="3" a="1"/>
  <c r="I5396" i="3" s="1"/>
  <c r="J5396" i="3" a="1"/>
  <c r="J5396" i="3" s="1"/>
  <c r="G5395" i="3"/>
  <c r="H5395" i="3"/>
  <c r="I5395" i="3" a="1"/>
  <c r="I5395" i="3" s="1"/>
  <c r="J5395" i="3" a="1"/>
  <c r="J5395" i="3" s="1"/>
  <c r="G5394" i="3"/>
  <c r="H5394" i="3"/>
  <c r="J5394" i="3" a="1"/>
  <c r="J5394" i="3" s="1"/>
  <c r="G5392" i="3"/>
  <c r="H5392" i="3"/>
  <c r="J5392" i="3" a="1"/>
  <c r="J5392" i="3" s="1"/>
  <c r="G5391" i="3"/>
  <c r="H5391" i="3"/>
  <c r="J5391" i="3" a="1"/>
  <c r="J5391" i="3" s="1"/>
  <c r="G5390" i="3"/>
  <c r="H5390" i="3"/>
  <c r="I5390" i="3" a="1"/>
  <c r="I5390" i="3" s="1"/>
  <c r="J5390" i="3" a="1"/>
  <c r="J5390" i="3" s="1"/>
  <c r="G5389" i="3"/>
  <c r="H5389" i="3"/>
  <c r="I5389" i="3" a="1"/>
  <c r="I5389" i="3" s="1"/>
  <c r="J5389" i="3" a="1"/>
  <c r="J5389" i="3" s="1"/>
  <c r="G5388" i="3"/>
  <c r="H5388" i="3"/>
  <c r="I5388" i="3" a="1"/>
  <c r="I5388" i="3" s="1"/>
  <c r="J5388" i="3" a="1"/>
  <c r="J5388" i="3" s="1"/>
  <c r="G3619" i="1"/>
  <c r="H3619" i="1"/>
  <c r="I3619" i="1" a="1"/>
  <c r="I3619" i="1" s="1"/>
  <c r="J3619" i="1" a="1"/>
  <c r="J3619" i="1" s="1"/>
  <c r="G3618" i="1"/>
  <c r="H3618" i="1"/>
  <c r="I3618" i="1" a="1"/>
  <c r="I3618" i="1" s="1"/>
  <c r="J3618" i="1" a="1"/>
  <c r="J3618" i="1" s="1"/>
  <c r="G3614" i="1"/>
  <c r="G3615" i="1"/>
  <c r="G3616" i="1"/>
  <c r="G3617" i="1"/>
  <c r="H3614" i="1"/>
  <c r="H3615" i="1"/>
  <c r="H3616" i="1"/>
  <c r="H3617" i="1"/>
  <c r="I3614" i="1" a="1"/>
  <c r="I3614" i="1" s="1"/>
  <c r="I3615" i="1" a="1"/>
  <c r="I3615" i="1" s="1"/>
  <c r="J3614" i="1" a="1"/>
  <c r="J3614" i="1" s="1"/>
  <c r="J3615" i="1" a="1"/>
  <c r="J3615" i="1" s="1"/>
  <c r="J3616" i="1" a="1"/>
  <c r="J3616" i="1" s="1"/>
  <c r="J3617" i="1" a="1"/>
  <c r="J3617" i="1" s="1"/>
  <c r="G3613" i="1"/>
  <c r="H3613" i="1"/>
  <c r="I3613" i="1" a="1"/>
  <c r="I3613" i="1" s="1"/>
  <c r="J3613" i="1" a="1"/>
  <c r="J3613" i="1" s="1"/>
  <c r="G3612" i="1"/>
  <c r="H3612" i="1"/>
  <c r="I3612" i="1" a="1"/>
  <c r="I3612" i="1" s="1"/>
  <c r="J3612" i="1" a="1"/>
  <c r="J3612" i="1" s="1"/>
  <c r="G5387" i="3"/>
  <c r="H5387" i="3"/>
  <c r="I5387" i="3" a="1"/>
  <c r="I5387" i="3" s="1"/>
  <c r="J5387" i="3" a="1"/>
  <c r="J5387" i="3" s="1"/>
  <c r="G5386" i="3"/>
  <c r="H5386" i="3"/>
  <c r="I5386" i="3" a="1"/>
  <c r="I5386" i="3" s="1"/>
  <c r="J5386" i="3" a="1"/>
  <c r="J5386" i="3" s="1"/>
  <c r="G5385" i="3"/>
  <c r="H5385" i="3"/>
  <c r="I5385" i="3" a="1"/>
  <c r="I5385" i="3" s="1"/>
  <c r="J5385" i="3" a="1"/>
  <c r="J5385" i="3" s="1"/>
  <c r="G5384" i="3"/>
  <c r="H5384" i="3"/>
  <c r="J5384" i="3" a="1"/>
  <c r="J5384" i="3" s="1"/>
  <c r="G5383" i="3"/>
  <c r="H5383" i="3"/>
  <c r="J5383" i="3" a="1"/>
  <c r="J5383" i="3" s="1"/>
  <c r="G5382" i="3"/>
  <c r="H5382" i="3"/>
  <c r="I5382" i="3" a="1"/>
  <c r="I5382" i="3" s="1"/>
  <c r="J5382" i="3" a="1"/>
  <c r="J5382" i="3" s="1"/>
  <c r="G5381" i="3"/>
  <c r="H5381" i="3"/>
  <c r="I5381" i="3" a="1"/>
  <c r="I5381" i="3" s="1"/>
  <c r="J5381" i="3" a="1"/>
  <c r="J5381" i="3" s="1"/>
  <c r="G5380" i="3"/>
  <c r="H5380" i="3"/>
  <c r="I5380" i="3" a="1"/>
  <c r="I5380" i="3" s="1"/>
  <c r="J5380" i="3" a="1"/>
  <c r="J5380" i="3" s="1"/>
  <c r="G5379" i="3"/>
  <c r="H5379" i="3"/>
  <c r="I5379" i="3" a="1"/>
  <c r="I5379" i="3" s="1"/>
  <c r="J5379" i="3" a="1"/>
  <c r="J5379" i="3" s="1"/>
  <c r="G5378" i="3"/>
  <c r="H5378" i="3"/>
  <c r="J5378" i="3" a="1"/>
  <c r="J5378" i="3" s="1"/>
  <c r="G5377" i="3"/>
  <c r="H5377" i="3"/>
  <c r="J5377" i="3" a="1"/>
  <c r="J5377" i="3" s="1"/>
  <c r="G5376" i="3"/>
  <c r="H5376" i="3"/>
  <c r="I5376" i="3" a="1"/>
  <c r="I5376" i="3" s="1"/>
  <c r="J5376" i="3" a="1"/>
  <c r="J5376" i="3" s="1"/>
  <c r="G5375" i="3"/>
  <c r="H5375" i="3"/>
  <c r="I5375" i="3" a="1"/>
  <c r="I5375" i="3" s="1"/>
  <c r="J5375" i="3" a="1"/>
  <c r="J5375" i="3" s="1"/>
  <c r="G5374" i="3"/>
  <c r="H5374" i="3"/>
  <c r="I5374" i="3" a="1"/>
  <c r="I5374" i="3" s="1"/>
  <c r="J5374" i="3" a="1"/>
  <c r="J5374" i="3" s="1"/>
  <c r="G5373" i="3"/>
  <c r="H5373" i="3"/>
  <c r="I5373" i="3" a="1"/>
  <c r="I5373" i="3" s="1"/>
  <c r="J5373" i="3" a="1"/>
  <c r="J5373" i="3" s="1"/>
  <c r="G3610" i="1"/>
  <c r="H3610" i="1"/>
  <c r="J3610" i="1" a="1"/>
  <c r="J3610" i="1" s="1"/>
  <c r="G3609" i="1"/>
  <c r="H3609" i="1"/>
  <c r="J3609" i="1" a="1"/>
  <c r="J3609" i="1" s="1"/>
  <c r="G3608" i="1"/>
  <c r="H3608" i="1"/>
  <c r="I3608" i="1" a="1"/>
  <c r="I3608" i="1" s="1"/>
  <c r="J3608" i="1" a="1"/>
  <c r="J3608" i="1" s="1"/>
  <c r="G3607" i="1"/>
  <c r="H3607" i="1"/>
  <c r="I3607" i="1" a="1"/>
  <c r="I3607" i="1" s="1"/>
  <c r="J3607" i="1" a="1"/>
  <c r="J3607" i="1" s="1"/>
  <c r="G3606" i="1"/>
  <c r="H3606" i="1"/>
  <c r="I3606" i="1" a="1"/>
  <c r="I3606" i="1" s="1"/>
  <c r="J3606" i="1" a="1"/>
  <c r="J3606" i="1" s="1"/>
  <c r="G3605" i="1"/>
  <c r="H3605" i="1"/>
  <c r="I3605" i="1" a="1"/>
  <c r="I3605" i="1" s="1"/>
  <c r="J3605" i="1" a="1"/>
  <c r="J3605" i="1" s="1"/>
  <c r="G3604" i="1"/>
  <c r="H3604" i="1"/>
  <c r="I3604" i="1" a="1"/>
  <c r="I3604" i="1" s="1"/>
  <c r="J3604" i="1" a="1"/>
  <c r="J3604" i="1" s="1"/>
  <c r="G3603" i="1"/>
  <c r="H3603" i="1"/>
  <c r="I3603" i="1" a="1"/>
  <c r="I3603" i="1" s="1"/>
  <c r="J3603" i="1" a="1"/>
  <c r="J3603" i="1" s="1"/>
  <c r="G5372" i="3"/>
  <c r="H5372" i="3"/>
  <c r="I5372" i="3" a="1"/>
  <c r="I5372" i="3" s="1"/>
  <c r="J5372" i="3" a="1"/>
  <c r="J5372" i="3" s="1"/>
  <c r="G5371" i="3"/>
  <c r="H5371" i="3"/>
  <c r="I5371" i="3" a="1"/>
  <c r="I5371" i="3" s="1"/>
  <c r="J5371" i="3" a="1"/>
  <c r="J5371" i="3" s="1"/>
  <c r="G5370" i="3"/>
  <c r="H5370" i="3"/>
  <c r="J5370" i="3" a="1"/>
  <c r="J5370" i="3" s="1"/>
  <c r="G5369" i="3"/>
  <c r="H5369" i="3"/>
  <c r="J5369" i="3" a="1"/>
  <c r="J5369" i="3" s="1"/>
  <c r="G5368" i="3"/>
  <c r="H5368" i="3"/>
  <c r="I5368" i="3" a="1"/>
  <c r="I5368" i="3" s="1"/>
  <c r="J5368" i="3" a="1"/>
  <c r="J5368" i="3" s="1"/>
  <c r="G5367" i="3"/>
  <c r="H5367" i="3"/>
  <c r="I5367" i="3" a="1"/>
  <c r="I5367" i="3" s="1"/>
  <c r="J5367" i="3" a="1"/>
  <c r="J5367" i="3" s="1"/>
  <c r="G5366" i="3"/>
  <c r="H5366" i="3"/>
  <c r="J5366" i="3" a="1"/>
  <c r="J5366" i="3" s="1"/>
  <c r="G5365" i="3"/>
  <c r="H5365" i="3"/>
  <c r="J5365" i="3" a="1"/>
  <c r="J5365" i="3" s="1"/>
  <c r="G5364" i="3"/>
  <c r="H5364" i="3"/>
  <c r="I5364" i="3" a="1"/>
  <c r="I5364" i="3" s="1"/>
  <c r="J5364" i="3" a="1"/>
  <c r="J5364" i="3" s="1"/>
  <c r="G5363" i="3"/>
  <c r="H5363" i="3"/>
  <c r="I5363" i="3" a="1"/>
  <c r="I5363" i="3" s="1"/>
  <c r="J5363" i="3" a="1"/>
  <c r="J5363" i="3" s="1"/>
  <c r="G5362" i="3"/>
  <c r="H5362" i="3"/>
  <c r="I5362" i="3" a="1"/>
  <c r="I5362" i="3" s="1"/>
  <c r="J5362" i="3" a="1"/>
  <c r="J5362" i="3" s="1"/>
  <c r="G5361" i="3"/>
  <c r="H5361" i="3"/>
  <c r="I5361" i="3" a="1"/>
  <c r="I5361" i="3" s="1"/>
  <c r="J5361" i="3" a="1"/>
  <c r="J5361" i="3" s="1"/>
  <c r="G5360" i="3"/>
  <c r="H5360" i="3"/>
  <c r="I5360" i="3" a="1"/>
  <c r="I5360" i="3" s="1"/>
  <c r="J5360" i="3" a="1"/>
  <c r="J5360" i="3" s="1"/>
  <c r="G5359" i="3"/>
  <c r="H5359" i="3"/>
  <c r="I5359" i="3" a="1"/>
  <c r="I5359" i="3" s="1"/>
  <c r="J5359" i="3" a="1"/>
  <c r="J5359" i="3" s="1"/>
  <c r="G3602" i="1"/>
  <c r="H3602" i="1"/>
  <c r="I3602" i="1" a="1"/>
  <c r="I3602" i="1" s="1"/>
  <c r="J3602" i="1" a="1"/>
  <c r="J3602" i="1" s="1"/>
  <c r="G3601" i="1"/>
  <c r="H3601" i="1"/>
  <c r="J3601" i="1" a="1"/>
  <c r="J3601" i="1" s="1"/>
  <c r="G3600" i="1"/>
  <c r="H3600" i="1"/>
  <c r="J3600" i="1" a="1"/>
  <c r="J3600" i="1" s="1"/>
  <c r="G3599" i="1"/>
  <c r="H3599" i="1"/>
  <c r="I3599" i="1" a="1"/>
  <c r="I3599" i="1" s="1"/>
  <c r="J3599" i="1" a="1"/>
  <c r="J3599" i="1" s="1"/>
  <c r="G3598" i="1"/>
  <c r="H3598" i="1"/>
  <c r="I3598" i="1" a="1"/>
  <c r="I3598" i="1" s="1"/>
  <c r="J3598" i="1" a="1"/>
  <c r="J3598" i="1" s="1"/>
  <c r="G3597" i="1"/>
  <c r="H3597" i="1"/>
  <c r="I3597" i="1" a="1"/>
  <c r="I3597" i="1" s="1"/>
  <c r="J3597" i="1" a="1"/>
  <c r="J3597" i="1" s="1"/>
  <c r="G3596" i="1"/>
  <c r="H3596" i="1"/>
  <c r="I3596" i="1" a="1"/>
  <c r="I3596" i="1" s="1"/>
  <c r="J3596" i="1" a="1"/>
  <c r="J3596" i="1" s="1"/>
  <c r="G3595" i="1"/>
  <c r="H3595" i="1"/>
  <c r="I3595" i="1" a="1"/>
  <c r="I3595" i="1" s="1"/>
  <c r="J3595" i="1" a="1"/>
  <c r="J3595" i="1" s="1"/>
  <c r="G3594" i="1"/>
  <c r="H3594" i="1"/>
  <c r="I3594" i="1" a="1"/>
  <c r="I3594" i="1" s="1"/>
  <c r="J3594" i="1" a="1"/>
  <c r="J3594" i="1" s="1"/>
  <c r="G3591" i="1"/>
  <c r="G3592" i="1"/>
  <c r="G3593" i="1"/>
  <c r="H3591" i="1"/>
  <c r="H3592" i="1"/>
  <c r="H3593" i="1"/>
  <c r="I3591" i="1" a="1"/>
  <c r="I3591" i="1" s="1"/>
  <c r="I3592" i="1" a="1"/>
  <c r="I3592" i="1" s="1"/>
  <c r="I3593" i="1" a="1"/>
  <c r="I3593" i="1" s="1"/>
  <c r="J3591" i="1" a="1"/>
  <c r="J3591" i="1" s="1"/>
  <c r="J3592" i="1" a="1"/>
  <c r="J3592" i="1" s="1"/>
  <c r="J3593" i="1" a="1"/>
  <c r="J3593" i="1" s="1"/>
  <c r="G5346" i="3"/>
  <c r="G5348" i="3"/>
  <c r="G5350" i="3"/>
  <c r="G5353" i="3"/>
  <c r="G5352" i="3"/>
  <c r="G5356" i="3"/>
  <c r="G5358" i="3"/>
  <c r="H5346" i="3"/>
  <c r="H5348" i="3"/>
  <c r="H5350" i="3"/>
  <c r="H5353" i="3"/>
  <c r="H5352" i="3"/>
  <c r="H5356" i="3"/>
  <c r="H5358" i="3"/>
  <c r="I5346" i="3" a="1"/>
  <c r="I5346" i="3" s="1"/>
  <c r="I5348" i="3" a="1"/>
  <c r="I5348" i="3" s="1"/>
  <c r="I5350" i="3" a="1"/>
  <c r="I5350" i="3" s="1"/>
  <c r="I5353" i="3" a="1"/>
  <c r="I5353" i="3" s="1"/>
  <c r="I5352" i="3" a="1"/>
  <c r="I5352" i="3" s="1"/>
  <c r="I5358" i="3" a="1"/>
  <c r="I5358" i="3" s="1"/>
  <c r="J5346" i="3" a="1"/>
  <c r="J5346" i="3" s="1"/>
  <c r="J5348" i="3" a="1"/>
  <c r="J5348" i="3" s="1"/>
  <c r="J5350" i="3" a="1"/>
  <c r="J5350" i="3" s="1"/>
  <c r="J5353" i="3" a="1"/>
  <c r="J5353" i="3" s="1"/>
  <c r="J5352" i="3" a="1"/>
  <c r="J5352" i="3" s="1"/>
  <c r="J5356" i="3" a="1"/>
  <c r="J5356" i="3" s="1"/>
  <c r="J5358" i="3" a="1"/>
  <c r="J5358" i="3" s="1"/>
  <c r="J5357" i="3" a="1"/>
  <c r="J5357" i="3" s="1"/>
  <c r="J5355" i="3" a="1"/>
  <c r="J5355" i="3" s="1"/>
  <c r="J5351" i="3" a="1"/>
  <c r="J5351" i="3" s="1"/>
  <c r="J5354" i="3" a="1"/>
  <c r="J5354" i="3" s="1"/>
  <c r="J5349" i="3" a="1"/>
  <c r="J5349" i="3" s="1"/>
  <c r="J5347" i="3" a="1"/>
  <c r="J5347" i="3" s="1"/>
  <c r="J5345" i="3" a="1"/>
  <c r="J5345" i="3" s="1"/>
  <c r="I5357" i="3" a="1"/>
  <c r="I5357" i="3" s="1"/>
  <c r="I5351" i="3" a="1"/>
  <c r="I5351" i="3" s="1"/>
  <c r="I5354" i="3" a="1"/>
  <c r="I5354" i="3" s="1"/>
  <c r="I5349" i="3" a="1"/>
  <c r="I5349" i="3" s="1"/>
  <c r="I5347" i="3" a="1"/>
  <c r="I5347" i="3" s="1"/>
  <c r="I5345" i="3" a="1"/>
  <c r="I5345" i="3" s="1"/>
  <c r="H5357" i="3"/>
  <c r="H5355" i="3"/>
  <c r="H5351" i="3"/>
  <c r="H5354" i="3"/>
  <c r="H5349" i="3"/>
  <c r="H5347" i="3"/>
  <c r="H5345" i="3"/>
  <c r="G5357" i="3"/>
  <c r="G5355" i="3"/>
  <c r="G5351" i="3"/>
  <c r="G5354" i="3"/>
  <c r="G5349" i="3"/>
  <c r="G5347" i="3"/>
  <c r="G5345" i="3"/>
  <c r="J3590" i="1" a="1"/>
  <c r="J3590" i="1" s="1"/>
  <c r="J3589" i="1" a="1"/>
  <c r="J3589" i="1" s="1"/>
  <c r="J3588" i="1" a="1"/>
  <c r="J3588" i="1" s="1"/>
  <c r="J3587" i="1" a="1"/>
  <c r="J3587" i="1" s="1"/>
  <c r="J3586" i="1" a="1"/>
  <c r="J3586" i="1" s="1"/>
  <c r="J3585" i="1" a="1"/>
  <c r="J3585" i="1" s="1"/>
  <c r="I3590" i="1" a="1"/>
  <c r="I3590" i="1" s="1"/>
  <c r="I3589" i="1" a="1"/>
  <c r="I3589" i="1" s="1"/>
  <c r="I3588" i="1" a="1"/>
  <c r="I3588" i="1" s="1"/>
  <c r="I3587" i="1" a="1"/>
  <c r="I3587" i="1" s="1"/>
  <c r="I3586" i="1" a="1"/>
  <c r="I3586" i="1" s="1"/>
  <c r="I3585" i="1" a="1"/>
  <c r="I3585" i="1" s="1"/>
  <c r="H3585" i="1"/>
  <c r="H3586" i="1"/>
  <c r="H3587" i="1"/>
  <c r="H3588" i="1"/>
  <c r="H3589" i="1"/>
  <c r="H3590" i="1"/>
  <c r="G3585" i="1"/>
  <c r="G3586" i="1"/>
  <c r="G3587" i="1"/>
  <c r="G3588" i="1"/>
  <c r="G3589" i="1"/>
  <c r="G3590" i="1"/>
  <c r="G5344" i="3"/>
  <c r="H5344" i="3"/>
  <c r="I5344" i="3" a="1"/>
  <c r="I5344" i="3" s="1"/>
  <c r="J5344" i="3" a="1"/>
  <c r="J5344" i="3" s="1"/>
  <c r="G5343" i="3"/>
  <c r="H5343" i="3"/>
  <c r="I5343" i="3" a="1"/>
  <c r="I5343" i="3" s="1"/>
  <c r="J5343" i="3" a="1"/>
  <c r="J5343" i="3" s="1"/>
  <c r="G5342" i="3"/>
  <c r="H5342" i="3"/>
  <c r="J5342" i="3" a="1"/>
  <c r="J5342" i="3" s="1"/>
  <c r="G5341" i="3"/>
  <c r="H5341" i="3"/>
  <c r="J5341" i="3" a="1"/>
  <c r="J5341" i="3" s="1"/>
  <c r="G5340" i="3"/>
  <c r="H5340" i="3"/>
  <c r="I5340" i="3" a="1"/>
  <c r="I5340" i="3" s="1"/>
  <c r="J5340" i="3" a="1"/>
  <c r="J5340" i="3" s="1"/>
  <c r="G5339" i="3"/>
  <c r="H5339" i="3"/>
  <c r="I5339" i="3" a="1"/>
  <c r="I5339" i="3" s="1"/>
  <c r="J5339" i="3" a="1"/>
  <c r="J5339" i="3" s="1"/>
  <c r="G5338" i="3"/>
  <c r="H5338" i="3"/>
  <c r="I5338" i="3" a="1"/>
  <c r="I5338" i="3" s="1"/>
  <c r="J5338" i="3" a="1"/>
  <c r="J5338" i="3" s="1"/>
  <c r="G5337" i="3"/>
  <c r="H5337" i="3"/>
  <c r="I5337" i="3" a="1"/>
  <c r="I5337" i="3" s="1"/>
  <c r="J5337" i="3" a="1"/>
  <c r="J5337" i="3" s="1"/>
  <c r="G5336" i="3"/>
  <c r="H5336" i="3"/>
  <c r="J5336" i="3" a="1"/>
  <c r="J5336" i="3" s="1"/>
  <c r="G5335" i="3"/>
  <c r="H5335" i="3"/>
  <c r="J5335" i="3" a="1"/>
  <c r="J5335" i="3" s="1"/>
  <c r="G5334" i="3"/>
  <c r="H5334" i="3"/>
  <c r="I5334" i="3" a="1"/>
  <c r="I5334" i="3" s="1"/>
  <c r="J5334" i="3" a="1"/>
  <c r="J5334" i="3" s="1"/>
  <c r="G5333" i="3"/>
  <c r="H5333" i="3"/>
  <c r="I5333" i="3" a="1"/>
  <c r="I5333" i="3" s="1"/>
  <c r="J5333" i="3" a="1"/>
  <c r="J5333" i="3" s="1"/>
  <c r="G5332" i="3"/>
  <c r="H5332" i="3"/>
  <c r="I5332" i="3" a="1"/>
  <c r="I5332" i="3" s="1"/>
  <c r="J5332" i="3" a="1"/>
  <c r="J5332" i="3" s="1"/>
  <c r="G5331" i="3"/>
  <c r="H5331" i="3"/>
  <c r="I5331" i="3" a="1"/>
  <c r="I5331" i="3" s="1"/>
  <c r="J5331" i="3" a="1"/>
  <c r="J5331" i="3" s="1"/>
  <c r="G3584" i="1"/>
  <c r="H3584" i="1"/>
  <c r="I3584" i="1" a="1"/>
  <c r="I3584" i="1" s="1"/>
  <c r="J3584" i="1" a="1"/>
  <c r="J3584" i="1" s="1"/>
  <c r="G3583" i="1"/>
  <c r="H3583" i="1"/>
  <c r="J3583" i="1" a="1"/>
  <c r="J3583" i="1" s="1"/>
  <c r="G3582" i="1"/>
  <c r="H3582" i="1"/>
  <c r="J3582" i="1" a="1"/>
  <c r="J3582" i="1" s="1"/>
  <c r="G3581" i="1"/>
  <c r="H3581" i="1"/>
  <c r="J3581" i="1" a="1"/>
  <c r="J3581" i="1" s="1"/>
  <c r="G3580" i="1"/>
  <c r="H3580" i="1"/>
  <c r="J3580" i="1" a="1"/>
  <c r="J3580" i="1" s="1"/>
  <c r="G3579" i="1"/>
  <c r="H3579" i="1"/>
  <c r="I3579" i="1" a="1"/>
  <c r="I3579" i="1" s="1"/>
  <c r="J3579" i="1" a="1"/>
  <c r="J3579" i="1"/>
  <c r="G3578" i="1"/>
  <c r="H3578" i="1"/>
  <c r="I3578" i="1" a="1"/>
  <c r="I3578" i="1"/>
  <c r="J3578" i="1" a="1"/>
  <c r="J3578" i="1" s="1"/>
  <c r="G3577" i="1"/>
  <c r="H3577" i="1"/>
  <c r="I3577" i="1" a="1"/>
  <c r="I3577" i="1" s="1"/>
  <c r="J3577" i="1" a="1"/>
  <c r="J3577" i="1"/>
  <c r="G3576" i="1"/>
  <c r="H3576" i="1"/>
  <c r="I3576" i="1" a="1"/>
  <c r="I3576" i="1" s="1"/>
  <c r="J3576" i="1" a="1"/>
  <c r="J3576" i="1"/>
  <c r="G5330" i="3"/>
  <c r="H5330" i="3"/>
  <c r="I5330" i="3" a="1"/>
  <c r="I5330" i="3" s="1"/>
  <c r="J5330" i="3" a="1"/>
  <c r="J5330" i="3" s="1"/>
  <c r="G5329" i="3"/>
  <c r="H5329" i="3"/>
  <c r="I5329" i="3" a="1"/>
  <c r="I5329" i="3" s="1"/>
  <c r="J5329" i="3" a="1"/>
  <c r="J5329" i="3" s="1"/>
  <c r="G5328" i="3"/>
  <c r="H5328" i="3"/>
  <c r="J5328" i="3" a="1"/>
  <c r="J5328" i="3" s="1"/>
  <c r="G5327" i="3"/>
  <c r="H5327" i="3"/>
  <c r="J5327" i="3" a="1"/>
  <c r="J5327" i="3" s="1"/>
  <c r="G5326" i="3"/>
  <c r="H5326" i="3"/>
  <c r="J5326" i="3" a="1"/>
  <c r="J5326" i="3" s="1"/>
  <c r="G5325" i="3"/>
  <c r="H5325" i="3"/>
  <c r="J5325" i="3" a="1"/>
  <c r="J5325" i="3" s="1"/>
  <c r="G5324" i="3"/>
  <c r="H5324" i="3"/>
  <c r="I5324" i="3" a="1"/>
  <c r="I5324" i="3" s="1"/>
  <c r="J5324" i="3" a="1"/>
  <c r="J5324" i="3" s="1"/>
  <c r="G5323" i="3"/>
  <c r="H5323" i="3"/>
  <c r="I5323" i="3" a="1"/>
  <c r="I5323" i="3" s="1"/>
  <c r="J5323" i="3" a="1"/>
  <c r="J5323" i="3" s="1"/>
  <c r="G5322" i="3"/>
  <c r="H5322" i="3"/>
  <c r="I5322" i="3" a="1"/>
  <c r="I5322" i="3" s="1"/>
  <c r="J5322" i="3" a="1"/>
  <c r="J5322" i="3" s="1"/>
  <c r="G5321" i="3"/>
  <c r="H5321" i="3"/>
  <c r="I5321" i="3" a="1"/>
  <c r="I5321" i="3" s="1"/>
  <c r="J5321" i="3" a="1"/>
  <c r="J5321" i="3" s="1"/>
  <c r="G5320" i="3"/>
  <c r="H5320" i="3"/>
  <c r="I5320" i="3" a="1"/>
  <c r="I5320" i="3" s="1"/>
  <c r="J5320" i="3" a="1"/>
  <c r="J5320" i="3" s="1"/>
  <c r="G5319" i="3"/>
  <c r="H5319" i="3"/>
  <c r="I5319" i="3" a="1"/>
  <c r="I5319" i="3" s="1"/>
  <c r="J5319" i="3" a="1"/>
  <c r="J5319" i="3" s="1"/>
  <c r="G5318" i="3"/>
  <c r="H5318" i="3"/>
  <c r="I5318" i="3" a="1"/>
  <c r="I5318" i="3" s="1"/>
  <c r="J5318" i="3" a="1"/>
  <c r="J5318" i="3" s="1"/>
  <c r="G3573" i="1"/>
  <c r="H3573" i="1"/>
  <c r="I3573" i="1" a="1"/>
  <c r="I3573" i="1"/>
  <c r="J3573" i="1" a="1"/>
  <c r="J3573" i="1" s="1"/>
  <c r="G3572" i="1"/>
  <c r="H3572" i="1"/>
  <c r="I3572" i="1" a="1"/>
  <c r="I3572" i="1" s="1"/>
  <c r="J3572" i="1" a="1"/>
  <c r="J3572" i="1" s="1"/>
  <c r="G3571" i="1"/>
  <c r="H3571" i="1"/>
  <c r="I3571" i="1" a="1"/>
  <c r="I3571" i="1" s="1"/>
  <c r="J3571" i="1" a="1"/>
  <c r="J3571" i="1" s="1"/>
  <c r="G3570" i="1"/>
  <c r="H3570" i="1"/>
  <c r="I3570" i="1" a="1"/>
  <c r="I3570" i="1" s="1"/>
  <c r="J3570" i="1" a="1"/>
  <c r="J3570" i="1"/>
  <c r="G3569" i="1"/>
  <c r="H3569" i="1"/>
  <c r="I3569" i="1" a="1"/>
  <c r="I3569" i="1"/>
  <c r="J3569" i="1" a="1"/>
  <c r="J3569" i="1" s="1"/>
  <c r="G3568" i="1"/>
  <c r="H3568" i="1"/>
  <c r="I3568" i="1" a="1"/>
  <c r="I3568" i="1" s="1"/>
  <c r="J3568" i="1" a="1"/>
  <c r="J3568" i="1" s="1"/>
  <c r="G3567" i="1"/>
  <c r="H3567" i="1"/>
  <c r="I3567" i="1" a="1"/>
  <c r="I3567" i="1" s="1"/>
  <c r="J3567" i="1" a="1"/>
  <c r="J3567" i="1" s="1"/>
  <c r="G3566" i="1"/>
  <c r="H3566" i="1"/>
  <c r="I3566" i="1" a="1"/>
  <c r="I3566" i="1" s="1"/>
  <c r="J3566" i="1" a="1"/>
  <c r="J3566" i="1"/>
  <c r="G3565" i="1"/>
  <c r="H3565" i="1"/>
  <c r="I3565" i="1" a="1"/>
  <c r="I3565" i="1"/>
  <c r="J3565" i="1" a="1"/>
  <c r="J3565" i="1" s="1"/>
  <c r="G3564" i="1"/>
  <c r="H3564" i="1"/>
  <c r="I3564" i="1" a="1"/>
  <c r="I3564" i="1" s="1"/>
  <c r="J3564" i="1" a="1"/>
  <c r="J3564" i="1" s="1"/>
  <c r="G3563" i="1"/>
  <c r="H3563" i="1"/>
  <c r="I3563" i="1" a="1"/>
  <c r="I3563" i="1" s="1"/>
  <c r="J3563" i="1" a="1"/>
  <c r="J3563" i="1" s="1"/>
  <c r="G3562" i="1"/>
  <c r="H3562" i="1"/>
  <c r="J3562" i="1" a="1"/>
  <c r="J3562" i="1" s="1"/>
  <c r="G3561" i="1"/>
  <c r="H3561" i="1"/>
  <c r="J3561" i="1" a="1"/>
  <c r="J3561" i="1" s="1"/>
  <c r="G3556" i="1"/>
  <c r="G3557" i="1"/>
  <c r="G3558" i="1"/>
  <c r="G3559" i="1"/>
  <c r="G3560" i="1"/>
  <c r="H3556" i="1"/>
  <c r="H3557" i="1"/>
  <c r="H3558" i="1"/>
  <c r="H3559" i="1"/>
  <c r="H3560" i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G3555" i="1"/>
  <c r="H3555" i="1"/>
  <c r="J3555" i="1" a="1"/>
  <c r="J3555" i="1" s="1"/>
  <c r="I5313" i="3" a="1"/>
  <c r="I5313" i="3" s="1"/>
  <c r="G5317" i="3"/>
  <c r="H5317" i="3"/>
  <c r="I5317" i="3" a="1"/>
  <c r="I5317" i="3" s="1"/>
  <c r="J5317" i="3" a="1"/>
  <c r="J5317" i="3" s="1"/>
  <c r="G5313" i="3"/>
  <c r="G5314" i="3"/>
  <c r="G5315" i="3"/>
  <c r="G5316" i="3"/>
  <c r="H5313" i="3"/>
  <c r="H5314" i="3"/>
  <c r="H5315" i="3"/>
  <c r="H5316" i="3"/>
  <c r="I5316" i="3" a="1"/>
  <c r="I5316" i="3" s="1"/>
  <c r="J5313" i="3" a="1"/>
  <c r="J5313" i="3" s="1"/>
  <c r="J5314" i="3" a="1"/>
  <c r="J5314" i="3" s="1"/>
  <c r="J5315" i="3" a="1"/>
  <c r="J5315" i="3" s="1"/>
  <c r="J5316" i="3" a="1"/>
  <c r="J5316" i="3" s="1"/>
  <c r="G5312" i="3"/>
  <c r="H5312" i="3"/>
  <c r="J5312" i="3" a="1"/>
  <c r="J5312" i="3" s="1"/>
  <c r="G5306" i="3"/>
  <c r="G5307" i="3"/>
  <c r="G5308" i="3"/>
  <c r="G5309" i="3"/>
  <c r="G5310" i="3"/>
  <c r="G5311" i="3"/>
  <c r="H5306" i="3"/>
  <c r="H5307" i="3"/>
  <c r="H5308" i="3"/>
  <c r="H5309" i="3"/>
  <c r="H5310" i="3"/>
  <c r="H5311" i="3"/>
  <c r="I5306" i="3" a="1"/>
  <c r="I5306" i="3" s="1"/>
  <c r="I5307" i="3" a="1"/>
  <c r="I5307" i="3" s="1"/>
  <c r="I5308" i="3" a="1"/>
  <c r="I5308" i="3" s="1"/>
  <c r="I5309" i="3" a="1"/>
  <c r="I5309" i="3" s="1"/>
  <c r="I5310" i="3" a="1"/>
  <c r="I5310" i="3" s="1"/>
  <c r="J5306" i="3" a="1"/>
  <c r="J5306" i="3" s="1"/>
  <c r="J5307" i="3" a="1"/>
  <c r="J5307" i="3" s="1"/>
  <c r="J5308" i="3" a="1"/>
  <c r="J5308" i="3" s="1"/>
  <c r="J5309" i="3" a="1"/>
  <c r="J5309" i="3" s="1"/>
  <c r="J5310" i="3" a="1"/>
  <c r="J5310" i="3" s="1"/>
  <c r="J5311" i="3" a="1"/>
  <c r="J5311" i="3" s="1"/>
  <c r="G5305" i="3"/>
  <c r="H5305" i="3"/>
  <c r="I5305" i="3" a="1"/>
  <c r="I5305" i="3" s="1"/>
  <c r="J5305" i="3" a="1"/>
  <c r="J5305" i="3" s="1"/>
  <c r="G3544" i="1"/>
  <c r="G3545" i="1"/>
  <c r="G3546" i="1"/>
  <c r="G3547" i="1"/>
  <c r="G3548" i="1"/>
  <c r="G3549" i="1"/>
  <c r="G3550" i="1"/>
  <c r="G3551" i="1"/>
  <c r="H3544" i="1"/>
  <c r="H3545" i="1"/>
  <c r="H3546" i="1"/>
  <c r="H3547" i="1"/>
  <c r="H3548" i="1"/>
  <c r="H3549" i="1"/>
  <c r="H3550" i="1"/>
  <c r="H3551" i="1"/>
  <c r="I3544" i="1" a="1"/>
  <c r="I3544" i="1" s="1"/>
  <c r="I3545" i="1" a="1"/>
  <c r="I3545" i="1" s="1"/>
  <c r="I3546" i="1" a="1"/>
  <c r="I3546" i="1"/>
  <c r="I3547" i="1" a="1"/>
  <c r="I3547" i="1" s="1"/>
  <c r="I3548" i="1" a="1"/>
  <c r="I3548" i="1" s="1"/>
  <c r="I3549" i="1" a="1"/>
  <c r="I3549" i="1" s="1"/>
  <c r="I3550" i="1" a="1"/>
  <c r="I3550" i="1" s="1"/>
  <c r="I3551" i="1" a="1"/>
  <c r="I3551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/>
  <c r="J3551" i="1" a="1"/>
  <c r="J3551" i="1" s="1"/>
  <c r="G5292" i="3"/>
  <c r="G5294" i="3"/>
  <c r="G5296" i="3"/>
  <c r="G5298" i="3"/>
  <c r="G5300" i="3"/>
  <c r="G5302" i="3"/>
  <c r="G5304" i="3"/>
  <c r="H5292" i="3"/>
  <c r="H5294" i="3"/>
  <c r="H5296" i="3"/>
  <c r="H5298" i="3"/>
  <c r="H5300" i="3"/>
  <c r="H5302" i="3"/>
  <c r="H5304" i="3"/>
  <c r="I5292" i="3" a="1"/>
  <c r="I5292" i="3" s="1"/>
  <c r="I5294" i="3" a="1"/>
  <c r="I5294" i="3" s="1"/>
  <c r="I5296" i="3" a="1"/>
  <c r="I5296" i="3" s="1"/>
  <c r="I5298" i="3" a="1"/>
  <c r="I5298" i="3" s="1"/>
  <c r="I5300" i="3" a="1"/>
  <c r="I5300" i="3" s="1"/>
  <c r="I5302" i="3" a="1"/>
  <c r="I5302" i="3" s="1"/>
  <c r="I5304" i="3" a="1"/>
  <c r="I5304" i="3" s="1"/>
  <c r="J5292" i="3" a="1"/>
  <c r="J5292" i="3" s="1"/>
  <c r="J5294" i="3" a="1"/>
  <c r="J5294" i="3" s="1"/>
  <c r="J5296" i="3" a="1"/>
  <c r="J5296" i="3" s="1"/>
  <c r="J5298" i="3" a="1"/>
  <c r="J5298" i="3" s="1"/>
  <c r="J5300" i="3" a="1"/>
  <c r="J5300" i="3" s="1"/>
  <c r="J5302" i="3" a="1"/>
  <c r="J5302" i="3" s="1"/>
  <c r="J5304" i="3" a="1"/>
  <c r="J5304" i="3" s="1"/>
  <c r="G5303" i="3"/>
  <c r="H5303" i="3"/>
  <c r="I5303" i="3" a="1"/>
  <c r="I5303" i="3" s="1"/>
  <c r="J5303" i="3" a="1"/>
  <c r="J5303" i="3" s="1"/>
  <c r="J5301" i="3" a="1"/>
  <c r="J5301" i="3" s="1"/>
  <c r="J5299" i="3" a="1"/>
  <c r="J5299" i="3" s="1"/>
  <c r="J5297" i="3" a="1"/>
  <c r="J5297" i="3" s="1"/>
  <c r="J5295" i="3" a="1"/>
  <c r="J5295" i="3" s="1"/>
  <c r="J5293" i="3" a="1"/>
  <c r="J5293" i="3" s="1"/>
  <c r="J5291" i="3" a="1"/>
  <c r="J5291" i="3" s="1"/>
  <c r="I5301" i="3" a="1"/>
  <c r="I5301" i="3" s="1"/>
  <c r="I5299" i="3" a="1"/>
  <c r="I5299" i="3" s="1"/>
  <c r="I5297" i="3" a="1"/>
  <c r="I5297" i="3" s="1"/>
  <c r="I5295" i="3" a="1"/>
  <c r="I5295" i="3" s="1"/>
  <c r="I5293" i="3" a="1"/>
  <c r="I5293" i="3" s="1"/>
  <c r="I5291" i="3" a="1"/>
  <c r="I5291" i="3" s="1"/>
  <c r="H5301" i="3"/>
  <c r="H5299" i="3"/>
  <c r="H5297" i="3"/>
  <c r="H5295" i="3"/>
  <c r="H5293" i="3"/>
  <c r="H5291" i="3"/>
  <c r="G5301" i="3"/>
  <c r="G5299" i="3"/>
  <c r="G5297" i="3"/>
  <c r="G5295" i="3"/>
  <c r="G5293" i="3"/>
  <c r="G5291" i="3"/>
  <c r="G5290" i="3"/>
  <c r="H5290" i="3"/>
  <c r="I5290" i="3" a="1"/>
  <c r="I5290" i="3" s="1"/>
  <c r="J5290" i="3" a="1"/>
  <c r="J5290" i="3" s="1"/>
  <c r="G5289" i="3"/>
  <c r="H5289" i="3"/>
  <c r="I5289" i="3" a="1"/>
  <c r="I5289" i="3" s="1"/>
  <c r="J5289" i="3" a="1"/>
  <c r="J5289" i="3" s="1"/>
  <c r="G5288" i="3"/>
  <c r="H5288" i="3"/>
  <c r="I5288" i="3" a="1"/>
  <c r="I5288" i="3" s="1"/>
  <c r="J5288" i="3" a="1"/>
  <c r="J5288" i="3" s="1"/>
  <c r="G5287" i="3"/>
  <c r="H5287" i="3"/>
  <c r="I5287" i="3" a="1"/>
  <c r="I5287" i="3" s="1"/>
  <c r="J5287" i="3" a="1"/>
  <c r="J5287" i="3" s="1"/>
  <c r="G5286" i="3"/>
  <c r="H5286" i="3"/>
  <c r="I5286" i="3" a="1"/>
  <c r="I5286" i="3" s="1"/>
  <c r="J5286" i="3" a="1"/>
  <c r="J5286" i="3" s="1"/>
  <c r="G5285" i="3"/>
  <c r="H5285" i="3"/>
  <c r="I5285" i="3" a="1"/>
  <c r="I5285" i="3" s="1"/>
  <c r="J5285" i="3" a="1"/>
  <c r="J5285" i="3" s="1"/>
  <c r="G5284" i="3"/>
  <c r="H5284" i="3"/>
  <c r="I5284" i="3" a="1"/>
  <c r="I5284" i="3" s="1"/>
  <c r="J5284" i="3" a="1"/>
  <c r="J5284" i="3" s="1"/>
  <c r="G5283" i="3"/>
  <c r="H5283" i="3"/>
  <c r="I5283" i="3" a="1"/>
  <c r="I5283" i="3" s="1"/>
  <c r="J5283" i="3" a="1"/>
  <c r="J5283" i="3" s="1"/>
  <c r="G5282" i="3"/>
  <c r="H5282" i="3"/>
  <c r="I5282" i="3" a="1"/>
  <c r="I5282" i="3" s="1"/>
  <c r="J5282" i="3" a="1"/>
  <c r="J5282" i="3" s="1"/>
  <c r="G5281" i="3"/>
  <c r="H5281" i="3"/>
  <c r="I5281" i="3" a="1"/>
  <c r="I5281" i="3" s="1"/>
  <c r="J5281" i="3" a="1"/>
  <c r="J5281" i="3" s="1"/>
  <c r="G5280" i="3"/>
  <c r="H5280" i="3"/>
  <c r="I5280" i="3" a="1"/>
  <c r="I5280" i="3" s="1"/>
  <c r="J5280" i="3" a="1"/>
  <c r="J5280" i="3" s="1"/>
  <c r="G5279" i="3"/>
  <c r="H5279" i="3"/>
  <c r="I5279" i="3" a="1"/>
  <c r="I5279" i="3" s="1"/>
  <c r="J5279" i="3" a="1"/>
  <c r="J5279" i="3" s="1"/>
  <c r="G3543" i="1"/>
  <c r="H3543" i="1"/>
  <c r="I3543" i="1" a="1"/>
  <c r="I3543" i="1" s="1"/>
  <c r="J3543" i="1" a="1"/>
  <c r="J3543" i="1" s="1"/>
  <c r="G3542" i="1"/>
  <c r="H3542" i="1"/>
  <c r="J3542" i="1" a="1"/>
  <c r="J3542" i="1" s="1"/>
  <c r="G3541" i="1"/>
  <c r="H3541" i="1"/>
  <c r="J3541" i="1" a="1"/>
  <c r="J3541" i="1" s="1"/>
  <c r="G3540" i="1"/>
  <c r="H3540" i="1"/>
  <c r="I3540" i="1" a="1"/>
  <c r="I3540" i="1" s="1"/>
  <c r="J3540" i="1" a="1"/>
  <c r="J3540" i="1" s="1"/>
  <c r="G5278" i="3"/>
  <c r="H5278" i="3"/>
  <c r="I5278" i="3" a="1"/>
  <c r="I5278" i="3" s="1"/>
  <c r="J5278" i="3" a="1"/>
  <c r="J5278" i="3" s="1"/>
  <c r="G5277" i="3"/>
  <c r="H5277" i="3"/>
  <c r="I5277" i="3" a="1"/>
  <c r="I5277" i="3" s="1"/>
  <c r="J5277" i="3" a="1"/>
  <c r="J5277" i="3" s="1"/>
  <c r="G3539" i="1"/>
  <c r="H3539" i="1"/>
  <c r="I3539" i="1" a="1"/>
  <c r="I3539" i="1" s="1"/>
  <c r="J3539" i="1" a="1"/>
  <c r="J3539" i="1"/>
  <c r="G3538" i="1"/>
  <c r="H3538" i="1"/>
  <c r="I3538" i="1" a="1"/>
  <c r="I3538" i="1"/>
  <c r="J3538" i="1" a="1"/>
  <c r="J3538" i="1" s="1"/>
  <c r="G3537" i="1"/>
  <c r="H3537" i="1"/>
  <c r="I3537" i="1" a="1"/>
  <c r="I3537" i="1" s="1"/>
  <c r="J3537" i="1" a="1"/>
  <c r="J3537" i="1" s="1"/>
  <c r="G3536" i="1"/>
  <c r="H3536" i="1"/>
  <c r="I3536" i="1" a="1"/>
  <c r="I3536" i="1" s="1"/>
  <c r="J3536" i="1" a="1"/>
  <c r="J3536" i="1" s="1"/>
  <c r="G3535" i="1"/>
  <c r="H3535" i="1"/>
  <c r="I3535" i="1" a="1"/>
  <c r="I3535" i="1" s="1"/>
  <c r="J3535" i="1" a="1"/>
  <c r="J3535" i="1" s="1"/>
  <c r="G3534" i="1"/>
  <c r="H3534" i="1"/>
  <c r="I3534" i="1" a="1"/>
  <c r="I3534" i="1" s="1"/>
  <c r="J3534" i="1" a="1"/>
  <c r="J3534" i="1" s="1"/>
  <c r="G3533" i="1"/>
  <c r="H3533" i="1"/>
  <c r="I3533" i="1" a="1"/>
  <c r="I3533" i="1" s="1"/>
  <c r="J3533" i="1" a="1"/>
  <c r="J3533" i="1" s="1"/>
  <c r="G3532" i="1"/>
  <c r="H3532" i="1"/>
  <c r="I3532" i="1" a="1"/>
  <c r="I3532" i="1" s="1"/>
  <c r="J3532" i="1" a="1"/>
  <c r="J3532" i="1" s="1"/>
  <c r="G3531" i="1"/>
  <c r="H3531" i="1"/>
  <c r="I3531" i="1" a="1"/>
  <c r="I3531" i="1" s="1"/>
  <c r="J3531" i="1" a="1"/>
  <c r="J3531" i="1"/>
  <c r="G3530" i="1"/>
  <c r="H3530" i="1"/>
  <c r="I3530" i="1" a="1"/>
  <c r="I3530" i="1"/>
  <c r="J3530" i="1" a="1"/>
  <c r="J3530" i="1" s="1"/>
  <c r="G3529" i="1"/>
  <c r="H3529" i="1"/>
  <c r="I3529" i="1" a="1"/>
  <c r="I3529" i="1" s="1"/>
  <c r="J3529" i="1" a="1"/>
  <c r="J3529" i="1" s="1"/>
  <c r="G3521" i="1"/>
  <c r="G3522" i="1"/>
  <c r="G3523" i="1"/>
  <c r="G3524" i="1"/>
  <c r="G3525" i="1"/>
  <c r="G3526" i="1"/>
  <c r="H3521" i="1"/>
  <c r="H3522" i="1"/>
  <c r="H3523" i="1"/>
  <c r="H3524" i="1"/>
  <c r="H3525" i="1"/>
  <c r="H3526" i="1"/>
  <c r="I3521" i="1" a="1"/>
  <c r="I3521" i="1" s="1"/>
  <c r="I3522" i="1" a="1"/>
  <c r="I3522" i="1" s="1"/>
  <c r="I3523" i="1" a="1"/>
  <c r="I3523" i="1" s="1"/>
  <c r="I3524" i="1" a="1"/>
  <c r="I3524" i="1" s="1"/>
  <c r="I3525" i="1" a="1"/>
  <c r="I3525" i="1" s="1"/>
  <c r="I3526" i="1" a="1"/>
  <c r="I3526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/>
  <c r="G5268" i="3"/>
  <c r="G5270" i="3"/>
  <c r="G5272" i="3"/>
  <c r="G5274" i="3"/>
  <c r="G5276" i="3"/>
  <c r="H5268" i="3"/>
  <c r="H5270" i="3"/>
  <c r="H5272" i="3"/>
  <c r="H5274" i="3"/>
  <c r="H5276" i="3"/>
  <c r="I5268" i="3" a="1"/>
  <c r="I5268" i="3" s="1"/>
  <c r="I5270" i="3" a="1"/>
  <c r="I5270" i="3" s="1"/>
  <c r="I5272" i="3" a="1"/>
  <c r="I5272" i="3" s="1"/>
  <c r="I5274" i="3" a="1"/>
  <c r="I5274" i="3" s="1"/>
  <c r="J5268" i="3" a="1"/>
  <c r="J5268" i="3" s="1"/>
  <c r="J5270" i="3" a="1"/>
  <c r="J5270" i="3" s="1"/>
  <c r="J5272" i="3" a="1"/>
  <c r="J5272" i="3" s="1"/>
  <c r="J5274" i="3" a="1"/>
  <c r="J5274" i="3" s="1"/>
  <c r="J5276" i="3" a="1"/>
  <c r="J5276" i="3" s="1"/>
  <c r="J5275" i="3" a="1"/>
  <c r="J5275" i="3" s="1"/>
  <c r="J5273" i="3" a="1"/>
  <c r="J5273" i="3" s="1"/>
  <c r="J5271" i="3" a="1"/>
  <c r="J5271" i="3" s="1"/>
  <c r="I5273" i="3" a="1"/>
  <c r="I5273" i="3" s="1"/>
  <c r="I5271" i="3" a="1"/>
  <c r="I5271" i="3" s="1"/>
  <c r="H5275" i="3"/>
  <c r="H5273" i="3"/>
  <c r="H5271" i="3"/>
  <c r="G5275" i="3"/>
  <c r="G5273" i="3"/>
  <c r="G5271" i="3"/>
  <c r="J5269" i="3" a="1"/>
  <c r="J5269" i="3" s="1"/>
  <c r="J5267" i="3" a="1"/>
  <c r="J5267" i="3" s="1"/>
  <c r="I5269" i="3" a="1"/>
  <c r="I5269" i="3" s="1"/>
  <c r="I5267" i="3" a="1"/>
  <c r="I5267" i="3" s="1"/>
  <c r="H5269" i="3"/>
  <c r="H5267" i="3"/>
  <c r="G5269" i="3"/>
  <c r="G5267" i="3"/>
  <c r="G5266" i="3"/>
  <c r="H5266" i="3"/>
  <c r="I5266" i="3" a="1"/>
  <c r="I5266" i="3" s="1"/>
  <c r="J5266" i="3" a="1"/>
  <c r="J5266" i="3" s="1"/>
  <c r="G5265" i="3"/>
  <c r="H5265" i="3"/>
  <c r="I5265" i="3" a="1"/>
  <c r="I5265" i="3" s="1"/>
  <c r="J5265" i="3" a="1"/>
  <c r="J5265" i="3" s="1"/>
  <c r="G5264" i="3"/>
  <c r="H5264" i="3"/>
  <c r="J5264" i="3" a="1"/>
  <c r="J5264" i="3" s="1"/>
  <c r="G5263" i="3"/>
  <c r="H5263" i="3"/>
  <c r="J5263" i="3" a="1"/>
  <c r="J5263" i="3" s="1"/>
  <c r="G5262" i="3"/>
  <c r="H5262" i="3"/>
  <c r="I5262" i="3" a="1"/>
  <c r="I5262" i="3" s="1"/>
  <c r="J5262" i="3" a="1"/>
  <c r="J5262" i="3" s="1"/>
  <c r="G5261" i="3"/>
  <c r="H5261" i="3"/>
  <c r="I5261" i="3" a="1"/>
  <c r="I5261" i="3" s="1"/>
  <c r="J5261" i="3" a="1"/>
  <c r="J5261" i="3" s="1"/>
  <c r="G5260" i="3"/>
  <c r="H5260" i="3"/>
  <c r="J5260" i="3" a="1"/>
  <c r="J5260" i="3" s="1"/>
  <c r="G5259" i="3"/>
  <c r="H5259" i="3"/>
  <c r="J5259" i="3" a="1"/>
  <c r="J5259" i="3" s="1"/>
  <c r="G5258" i="3"/>
  <c r="H5258" i="3"/>
  <c r="I5258" i="3" a="1"/>
  <c r="I5258" i="3" s="1"/>
  <c r="J5258" i="3" a="1"/>
  <c r="J5258" i="3" s="1"/>
  <c r="G5257" i="3"/>
  <c r="H5257" i="3"/>
  <c r="I5257" i="3" a="1"/>
  <c r="I5257" i="3" s="1"/>
  <c r="J5257" i="3" a="1"/>
  <c r="J5257" i="3" s="1"/>
  <c r="G5256" i="3"/>
  <c r="H5256" i="3"/>
  <c r="I5256" i="3" a="1"/>
  <c r="I5256" i="3" s="1"/>
  <c r="J5256" i="3" a="1"/>
  <c r="J5256" i="3" s="1"/>
  <c r="G5255" i="3"/>
  <c r="H5255" i="3"/>
  <c r="I5255" i="3" a="1"/>
  <c r="I5255" i="3" s="1"/>
  <c r="J5255" i="3" a="1"/>
  <c r="J5255" i="3" s="1"/>
  <c r="G3519" i="1"/>
  <c r="H3519" i="1"/>
  <c r="I3519" i="1" a="1"/>
  <c r="I3519" i="1" s="1"/>
  <c r="J3519" i="1" a="1"/>
  <c r="J3519" i="1" s="1"/>
  <c r="G3518" i="1"/>
  <c r="H3518" i="1"/>
  <c r="J3518" i="1" a="1"/>
  <c r="J3518" i="1" s="1"/>
  <c r="G3517" i="1"/>
  <c r="H3517" i="1"/>
  <c r="J3517" i="1" a="1"/>
  <c r="J3517" i="1" s="1"/>
  <c r="G3516" i="1"/>
  <c r="H3516" i="1"/>
  <c r="I3516" i="1" a="1"/>
  <c r="I3516" i="1" s="1"/>
  <c r="J3516" i="1" a="1"/>
  <c r="J3516" i="1" s="1"/>
  <c r="G3515" i="1"/>
  <c r="H3515" i="1"/>
  <c r="I3515" i="1" a="1"/>
  <c r="I3515" i="1" s="1"/>
  <c r="J3515" i="1" a="1"/>
  <c r="J3515" i="1" s="1"/>
  <c r="G3514" i="1"/>
  <c r="H3514" i="1"/>
  <c r="I3514" i="1" a="1"/>
  <c r="I3514" i="1" s="1"/>
  <c r="J3514" i="1" a="1"/>
  <c r="J3514" i="1" s="1"/>
  <c r="G3513" i="1"/>
  <c r="H3513" i="1"/>
  <c r="I3513" i="1" a="1"/>
  <c r="I3513" i="1" s="1"/>
  <c r="G5092" i="3"/>
  <c r="G5093" i="3"/>
  <c r="H5092" i="3"/>
  <c r="H5093" i="3"/>
  <c r="I5092" i="3" a="1"/>
  <c r="I5092" i="3" s="1"/>
  <c r="I5093" i="3" a="1"/>
  <c r="I5093" i="3" s="1"/>
  <c r="J5092" i="3" a="1"/>
  <c r="J5092" i="3" s="1"/>
  <c r="J5093" i="3" a="1"/>
  <c r="J5093" i="3" s="1"/>
  <c r="G3484" i="1"/>
  <c r="G3485" i="1"/>
  <c r="H3484" i="1"/>
  <c r="H3485" i="1"/>
  <c r="I3484" i="1" a="1"/>
  <c r="I3484" i="1" s="1"/>
  <c r="I3485" i="1" a="1"/>
  <c r="I3485" i="1" s="1"/>
  <c r="J3484" i="1" a="1"/>
  <c r="J3484" i="1" s="1"/>
  <c r="J3485" i="1" a="1"/>
  <c r="J3485" i="1" s="1"/>
  <c r="G3477" i="1"/>
  <c r="H3477" i="1"/>
  <c r="I3477" i="1" a="1"/>
  <c r="I3477" i="1" s="1"/>
  <c r="J3477" i="1" a="1"/>
  <c r="J3477" i="1" s="1"/>
  <c r="G3466" i="1"/>
  <c r="G3467" i="1"/>
  <c r="H3466" i="1"/>
  <c r="H3467" i="1"/>
  <c r="I3466" i="1" a="1"/>
  <c r="I3466" i="1" s="1"/>
  <c r="I3467" i="1" a="1"/>
  <c r="I3467" i="1" s="1"/>
  <c r="J3466" i="1" a="1"/>
  <c r="J3466" i="1" s="1"/>
  <c r="J3467" i="1" a="1"/>
  <c r="J3467" i="1" s="1"/>
  <c r="G3423" i="1"/>
  <c r="G3424" i="1"/>
  <c r="H3423" i="1"/>
  <c r="H3424" i="1"/>
  <c r="I3423" i="1" a="1"/>
  <c r="I3423" i="1" s="1"/>
  <c r="I3424" i="1" a="1"/>
  <c r="I3424" i="1" s="1"/>
  <c r="J3423" i="1" a="1"/>
  <c r="J3423" i="1" s="1"/>
  <c r="J3424" i="1" a="1"/>
  <c r="J3424" i="1"/>
  <c r="G3414" i="1"/>
  <c r="G3415" i="1"/>
  <c r="H3414" i="1"/>
  <c r="H3415" i="1"/>
  <c r="I3414" i="1" a="1"/>
  <c r="I3414" i="1" s="1"/>
  <c r="I3415" i="1" a="1"/>
  <c r="I3415" i="1" s="1"/>
  <c r="J3414" i="1" a="1"/>
  <c r="J3414" i="1" s="1"/>
  <c r="J3415" i="1" a="1"/>
  <c r="J3415" i="1" s="1"/>
  <c r="G3379" i="1"/>
  <c r="G3380" i="1"/>
  <c r="H3379" i="1"/>
  <c r="H3380" i="1"/>
  <c r="I3379" i="1" a="1"/>
  <c r="I3379" i="1" s="1"/>
  <c r="I3380" i="1" a="1"/>
  <c r="I3380" i="1" s="1"/>
  <c r="J3379" i="1" a="1"/>
  <c r="J3379" i="1" s="1"/>
  <c r="J3380" i="1" a="1"/>
  <c r="J3380" i="1" s="1"/>
  <c r="G5254" i="3"/>
  <c r="H5254" i="3"/>
  <c r="I5254" i="3" a="1"/>
  <c r="I5254" i="3" s="1"/>
  <c r="J5254" i="3" a="1"/>
  <c r="J5254" i="3" s="1"/>
  <c r="G5253" i="3"/>
  <c r="H5253" i="3"/>
  <c r="I5253" i="3" a="1"/>
  <c r="I5253" i="3" s="1"/>
  <c r="J5253" i="3" a="1"/>
  <c r="J5253" i="3" s="1"/>
  <c r="G5252" i="3"/>
  <c r="H5252" i="3"/>
  <c r="J5252" i="3" a="1"/>
  <c r="J5252" i="3" s="1"/>
  <c r="G5251" i="3"/>
  <c r="H5251" i="3"/>
  <c r="J5251" i="3" a="1"/>
  <c r="J5251" i="3" s="1"/>
  <c r="G5250" i="3"/>
  <c r="H5250" i="3"/>
  <c r="I5250" i="3" a="1"/>
  <c r="I5250" i="3" s="1"/>
  <c r="J5250" i="3" a="1"/>
  <c r="J5250" i="3" s="1"/>
  <c r="G5249" i="3"/>
  <c r="H5249" i="3"/>
  <c r="I5249" i="3" a="1"/>
  <c r="I5249" i="3" s="1"/>
  <c r="J5249" i="3" a="1"/>
  <c r="J5249" i="3" s="1"/>
  <c r="G5248" i="3"/>
  <c r="H5248" i="3"/>
  <c r="J5248" i="3" a="1"/>
  <c r="J5248" i="3" s="1"/>
  <c r="G5247" i="3"/>
  <c r="H5247" i="3"/>
  <c r="J5247" i="3" a="1"/>
  <c r="J5247" i="3" s="1"/>
  <c r="G5246" i="3"/>
  <c r="H5246" i="3"/>
  <c r="I5246" i="3" a="1"/>
  <c r="I5246" i="3" s="1"/>
  <c r="J5246" i="3" a="1"/>
  <c r="J5246" i="3" s="1"/>
  <c r="G5245" i="3"/>
  <c r="H5245" i="3"/>
  <c r="I5245" i="3" a="1"/>
  <c r="I5245" i="3" s="1"/>
  <c r="J5245" i="3" a="1"/>
  <c r="J5245" i="3" s="1"/>
  <c r="G5244" i="3"/>
  <c r="H5244" i="3"/>
  <c r="I5244" i="3" a="1"/>
  <c r="I5244" i="3" s="1"/>
  <c r="J5244" i="3" a="1"/>
  <c r="J5244" i="3" s="1"/>
  <c r="G5243" i="3"/>
  <c r="H5243" i="3"/>
  <c r="I5243" i="3" a="1"/>
  <c r="I5243" i="3" s="1"/>
  <c r="J5243" i="3" a="1"/>
  <c r="J5243" i="3" s="1"/>
  <c r="G3508" i="1"/>
  <c r="H3508" i="1"/>
  <c r="I3508" i="1" a="1"/>
  <c r="I3508" i="1" s="1"/>
  <c r="G3507" i="1"/>
  <c r="H3507" i="1"/>
  <c r="J3507" i="1" a="1"/>
  <c r="J3507" i="1" s="1"/>
  <c r="G3506" i="1"/>
  <c r="H3506" i="1"/>
  <c r="J3506" i="1" a="1"/>
  <c r="J3506" i="1" s="1"/>
  <c r="G3505" i="1"/>
  <c r="H3505" i="1"/>
  <c r="I3505" i="1" a="1"/>
  <c r="I3505" i="1" s="1"/>
  <c r="J3505" i="1" a="1"/>
  <c r="J3505" i="1" s="1"/>
  <c r="G3504" i="1"/>
  <c r="H3504" i="1"/>
  <c r="I3504" i="1" a="1"/>
  <c r="I3504" i="1" s="1"/>
  <c r="J3504" i="1" a="1"/>
  <c r="J3504" i="1" s="1"/>
  <c r="G3503" i="1"/>
  <c r="H3503" i="1"/>
  <c r="I3503" i="1" a="1"/>
  <c r="I3503" i="1" s="1"/>
  <c r="J3503" i="1" a="1"/>
  <c r="J3503" i="1" s="1"/>
  <c r="G3502" i="1"/>
  <c r="H3502" i="1"/>
  <c r="I3502" i="1" a="1"/>
  <c r="I3502" i="1" s="1"/>
  <c r="J3502" i="1" a="1"/>
  <c r="J3502" i="1" s="1"/>
  <c r="G5242" i="3"/>
  <c r="H5242" i="3"/>
  <c r="I5242" i="3" a="1"/>
  <c r="I5242" i="3" s="1"/>
  <c r="J5242" i="3" a="1"/>
  <c r="J5242" i="3" s="1"/>
  <c r="G5241" i="3"/>
  <c r="H5241" i="3"/>
  <c r="I5241" i="3" a="1"/>
  <c r="I5241" i="3" s="1"/>
  <c r="J5241" i="3" a="1"/>
  <c r="J5241" i="3" s="1"/>
  <c r="G5240" i="3"/>
  <c r="H5240" i="3"/>
  <c r="J5240" i="3" a="1"/>
  <c r="J5240" i="3" s="1"/>
  <c r="G5239" i="3"/>
  <c r="H5239" i="3"/>
  <c r="J5239" i="3" a="1"/>
  <c r="J5239" i="3" s="1"/>
  <c r="G5238" i="3"/>
  <c r="H5238" i="3"/>
  <c r="I5238" i="3" a="1"/>
  <c r="I5238" i="3" s="1"/>
  <c r="J5238" i="3" a="1"/>
  <c r="J5238" i="3" s="1"/>
  <c r="G5237" i="3"/>
  <c r="H5237" i="3"/>
  <c r="I5237" i="3" a="1"/>
  <c r="I5237" i="3" s="1"/>
  <c r="J5237" i="3" a="1"/>
  <c r="J5237" i="3" s="1"/>
  <c r="G5236" i="3"/>
  <c r="H5236" i="3"/>
  <c r="J5236" i="3" a="1"/>
  <c r="J5236" i="3" s="1"/>
  <c r="G5235" i="3"/>
  <c r="H5235" i="3"/>
  <c r="J5235" i="3" a="1"/>
  <c r="J5235" i="3" s="1"/>
  <c r="G5234" i="3"/>
  <c r="H5234" i="3"/>
  <c r="I5234" i="3" a="1"/>
  <c r="I5234" i="3" s="1"/>
  <c r="J5234" i="3" a="1"/>
  <c r="J5234" i="3" s="1"/>
  <c r="G5233" i="3"/>
  <c r="H5233" i="3"/>
  <c r="I5233" i="3" a="1"/>
  <c r="I5233" i="3" s="1"/>
  <c r="J5233" i="3" a="1"/>
  <c r="J5233" i="3" s="1"/>
  <c r="G5232" i="3"/>
  <c r="H5232" i="3"/>
  <c r="I5232" i="3" a="1"/>
  <c r="I5232" i="3" s="1"/>
  <c r="J5232" i="3" a="1"/>
  <c r="J5232" i="3" s="1"/>
  <c r="G5231" i="3"/>
  <c r="H5231" i="3"/>
  <c r="I5231" i="3" a="1"/>
  <c r="I5231" i="3" s="1"/>
  <c r="J5231" i="3" a="1"/>
  <c r="J5231" i="3" s="1"/>
  <c r="G3501" i="1"/>
  <c r="H3501" i="1"/>
  <c r="I3501" i="1" a="1"/>
  <c r="I3501" i="1" s="1"/>
  <c r="J3501" i="1" a="1"/>
  <c r="J3501" i="1" s="1"/>
  <c r="G3500" i="1"/>
  <c r="H3500" i="1"/>
  <c r="J3500" i="1" a="1"/>
  <c r="J3500" i="1" s="1"/>
  <c r="G3499" i="1"/>
  <c r="H3499" i="1"/>
  <c r="J3499" i="1" a="1"/>
  <c r="J3499" i="1" s="1"/>
  <c r="G3498" i="1"/>
  <c r="H3498" i="1"/>
  <c r="I3498" i="1" a="1"/>
  <c r="I3498" i="1" s="1"/>
  <c r="J3498" i="1" a="1"/>
  <c r="J3498" i="1" s="1"/>
  <c r="G3497" i="1"/>
  <c r="H3497" i="1"/>
  <c r="I3497" i="1" a="1"/>
  <c r="I3497" i="1" s="1"/>
  <c r="J3497" i="1" a="1"/>
  <c r="J3497" i="1" s="1"/>
  <c r="G3496" i="1"/>
  <c r="H3496" i="1"/>
  <c r="I3496" i="1" a="1"/>
  <c r="I3496" i="1" s="1"/>
  <c r="J3496" i="1" a="1"/>
  <c r="J3496" i="1" s="1"/>
  <c r="G3495" i="1"/>
  <c r="H3495" i="1"/>
  <c r="I3495" i="1" a="1"/>
  <c r="I3495" i="1" s="1"/>
  <c r="J3495" i="1" a="1"/>
  <c r="J3495" i="1" s="1"/>
  <c r="G5230" i="3"/>
  <c r="H5230" i="3"/>
  <c r="I5230" i="3" a="1"/>
  <c r="I5230" i="3" s="1"/>
  <c r="J5230" i="3" a="1"/>
  <c r="J5230" i="3" s="1"/>
  <c r="G5229" i="3"/>
  <c r="H5229" i="3"/>
  <c r="I5229" i="3" a="1"/>
  <c r="I5229" i="3" s="1"/>
  <c r="J5229" i="3" a="1"/>
  <c r="J5229" i="3" s="1"/>
  <c r="G5228" i="3"/>
  <c r="H5228" i="3"/>
  <c r="J5228" i="3" a="1"/>
  <c r="J5228" i="3" s="1"/>
  <c r="G5227" i="3"/>
  <c r="H5227" i="3"/>
  <c r="J5227" i="3" a="1"/>
  <c r="J5227" i="3" s="1"/>
  <c r="G5226" i="3"/>
  <c r="H5226" i="3"/>
  <c r="I5226" i="3" a="1"/>
  <c r="I5226" i="3" s="1"/>
  <c r="J5226" i="3" a="1"/>
  <c r="J5226" i="3" s="1"/>
  <c r="G5225" i="3"/>
  <c r="H5225" i="3"/>
  <c r="I5225" i="3" a="1"/>
  <c r="I5225" i="3" s="1"/>
  <c r="J5225" i="3" a="1"/>
  <c r="J5225" i="3" s="1"/>
  <c r="G5224" i="3"/>
  <c r="H5224" i="3"/>
  <c r="J5224" i="3" a="1"/>
  <c r="J5224" i="3" s="1"/>
  <c r="G5223" i="3"/>
  <c r="H5223" i="3"/>
  <c r="J5223" i="3" a="1"/>
  <c r="J5223" i="3" s="1"/>
  <c r="G5222" i="3"/>
  <c r="H5222" i="3"/>
  <c r="I5222" i="3" a="1"/>
  <c r="I5222" i="3" s="1"/>
  <c r="J5222" i="3" a="1"/>
  <c r="J5222" i="3" s="1"/>
  <c r="G5221" i="3"/>
  <c r="H5221" i="3"/>
  <c r="I5221" i="3" a="1"/>
  <c r="I5221" i="3" s="1"/>
  <c r="J5221" i="3" a="1"/>
  <c r="J5221" i="3" s="1"/>
  <c r="G5220" i="3"/>
  <c r="H5220" i="3"/>
  <c r="I5220" i="3" a="1"/>
  <c r="I5220" i="3" s="1"/>
  <c r="J5220" i="3" a="1"/>
  <c r="J5220" i="3" s="1"/>
  <c r="G5219" i="3"/>
  <c r="H5219" i="3"/>
  <c r="I5219" i="3" a="1"/>
  <c r="I5219" i="3" s="1"/>
  <c r="J5219" i="3" a="1"/>
  <c r="J5219" i="3" s="1"/>
  <c r="G5218" i="3"/>
  <c r="H5218" i="3"/>
  <c r="I5218" i="3" a="1"/>
  <c r="I5218" i="3" s="1"/>
  <c r="J5218" i="3" a="1"/>
  <c r="J5218" i="3" s="1"/>
  <c r="G5217" i="3"/>
  <c r="H5217" i="3"/>
  <c r="I5217" i="3" a="1"/>
  <c r="I5217" i="3" s="1"/>
  <c r="J5217" i="3" a="1"/>
  <c r="J5217" i="3" s="1"/>
  <c r="G3494" i="1"/>
  <c r="H3494" i="1"/>
  <c r="J3494" i="1" a="1"/>
  <c r="J3494" i="1" s="1"/>
  <c r="G3493" i="1"/>
  <c r="H3493" i="1"/>
  <c r="J3493" i="1" a="1"/>
  <c r="J3493" i="1" s="1"/>
  <c r="G3492" i="1"/>
  <c r="H3492" i="1"/>
  <c r="I3492" i="1" a="1"/>
  <c r="I3492" i="1" s="1"/>
  <c r="J3492" i="1" a="1"/>
  <c r="J3492" i="1" s="1"/>
  <c r="G3491" i="1"/>
  <c r="H3491" i="1"/>
  <c r="I3491" i="1" a="1"/>
  <c r="I3491" i="1" s="1"/>
  <c r="J3491" i="1" a="1"/>
  <c r="J3491" i="1" s="1"/>
  <c r="G3490" i="1"/>
  <c r="H3490" i="1"/>
  <c r="I3490" i="1" a="1"/>
  <c r="I3490" i="1" s="1"/>
  <c r="J3490" i="1" a="1"/>
  <c r="J3490" i="1" s="1"/>
  <c r="G3489" i="1"/>
  <c r="H3489" i="1"/>
  <c r="I3489" i="1" a="1"/>
  <c r="I3489" i="1" s="1"/>
  <c r="J3489" i="1" a="1"/>
  <c r="J3489" i="1" s="1"/>
  <c r="G3488" i="1"/>
  <c r="H3488" i="1"/>
  <c r="I3488" i="1" a="1"/>
  <c r="I3488" i="1" s="1"/>
  <c r="J3488" i="1" a="1"/>
  <c r="J3488" i="1" s="1"/>
  <c r="G3487" i="1"/>
  <c r="H3487" i="1"/>
  <c r="I3487" i="1" a="1"/>
  <c r="I3487" i="1" s="1"/>
  <c r="J3487" i="1" a="1"/>
  <c r="J3487" i="1" s="1"/>
  <c r="G3486" i="1"/>
  <c r="H3486" i="1"/>
  <c r="I3486" i="1" a="1"/>
  <c r="I3486" i="1" s="1"/>
  <c r="J3486" i="1" a="1"/>
  <c r="J3486" i="1" s="1"/>
  <c r="G5216" i="3"/>
  <c r="H5216" i="3"/>
  <c r="I5216" i="3" a="1"/>
  <c r="I5216" i="3" s="1"/>
  <c r="J5216" i="3" a="1"/>
  <c r="J5216" i="3" s="1"/>
  <c r="G5215" i="3"/>
  <c r="H5215" i="3"/>
  <c r="I5215" i="3" a="1"/>
  <c r="I5215" i="3" s="1"/>
  <c r="J5215" i="3" a="1"/>
  <c r="J5215" i="3" s="1"/>
  <c r="G5214" i="3"/>
  <c r="H5214" i="3"/>
  <c r="J5214" i="3" a="1"/>
  <c r="J5214" i="3" s="1"/>
  <c r="G5213" i="3"/>
  <c r="H5213" i="3"/>
  <c r="J5213" i="3" a="1"/>
  <c r="J5213" i="3" s="1"/>
  <c r="G5212" i="3"/>
  <c r="H5212" i="3"/>
  <c r="I5212" i="3" a="1"/>
  <c r="I5212" i="3" s="1"/>
  <c r="J5212" i="3" a="1"/>
  <c r="J5212" i="3" s="1"/>
  <c r="G5211" i="3"/>
  <c r="H5211" i="3"/>
  <c r="I5211" i="3" a="1"/>
  <c r="I5211" i="3" s="1"/>
  <c r="J5211" i="3" a="1"/>
  <c r="J5211" i="3" s="1"/>
  <c r="G5210" i="3"/>
  <c r="H5210" i="3"/>
  <c r="J5210" i="3" a="1"/>
  <c r="J5210" i="3" s="1"/>
  <c r="G5209" i="3"/>
  <c r="H5209" i="3"/>
  <c r="J5209" i="3" a="1"/>
  <c r="J5209" i="3" s="1"/>
  <c r="G5208" i="3"/>
  <c r="H5208" i="3"/>
  <c r="I5208" i="3" a="1"/>
  <c r="I5208" i="3" s="1"/>
  <c r="J5208" i="3" a="1"/>
  <c r="J5208" i="3" s="1"/>
  <c r="G5207" i="3"/>
  <c r="H5207" i="3"/>
  <c r="I5207" i="3" a="1"/>
  <c r="I5207" i="3" s="1"/>
  <c r="J5207" i="3" a="1"/>
  <c r="J5207" i="3" s="1"/>
  <c r="G5206" i="3"/>
  <c r="H5206" i="3"/>
  <c r="I5206" i="3" a="1"/>
  <c r="I5206" i="3" s="1"/>
  <c r="J5206" i="3" a="1"/>
  <c r="J5206" i="3" s="1"/>
  <c r="G5205" i="3"/>
  <c r="H5205" i="3"/>
  <c r="I5205" i="3" a="1"/>
  <c r="I5205" i="3" s="1"/>
  <c r="J5205" i="3" a="1"/>
  <c r="J5205" i="3" s="1"/>
  <c r="G3483" i="1"/>
  <c r="H3483" i="1"/>
  <c r="J3483" i="1" a="1"/>
  <c r="J3483" i="1" s="1"/>
  <c r="G3482" i="1"/>
  <c r="H3482" i="1"/>
  <c r="J3482" i="1" a="1"/>
  <c r="J3482" i="1" s="1"/>
  <c r="G3481" i="1"/>
  <c r="H3481" i="1"/>
  <c r="I3481" i="1" a="1"/>
  <c r="I3481" i="1" s="1"/>
  <c r="J3481" i="1" a="1"/>
  <c r="J3481" i="1" s="1"/>
  <c r="G3480" i="1"/>
  <c r="H3480" i="1"/>
  <c r="I3480" i="1" a="1"/>
  <c r="I3480" i="1" s="1"/>
  <c r="J3480" i="1" a="1"/>
  <c r="J3480" i="1" s="1"/>
  <c r="G3479" i="1"/>
  <c r="H3479" i="1"/>
  <c r="I3479" i="1" a="1"/>
  <c r="I3479" i="1" s="1"/>
  <c r="J3479" i="1" a="1"/>
  <c r="J3479" i="1" s="1"/>
  <c r="G3478" i="1"/>
  <c r="H3478" i="1"/>
  <c r="I3478" i="1" a="1"/>
  <c r="I3478" i="1" s="1"/>
  <c r="J3478" i="1" a="1"/>
  <c r="J3478" i="1" s="1"/>
  <c r="G5204" i="3"/>
  <c r="H5204" i="3"/>
  <c r="I5204" i="3" a="1"/>
  <c r="I5204" i="3" s="1"/>
  <c r="J5204" i="3" a="1"/>
  <c r="J5204" i="3" s="1"/>
  <c r="G5203" i="3"/>
  <c r="H5203" i="3"/>
  <c r="I5203" i="3" a="1"/>
  <c r="I5203" i="3" s="1"/>
  <c r="J5203" i="3" a="1"/>
  <c r="J5203" i="3" s="1"/>
  <c r="G5202" i="3"/>
  <c r="H5202" i="3"/>
  <c r="I5202" i="3" a="1"/>
  <c r="I5202" i="3" s="1"/>
  <c r="J5202" i="3" a="1"/>
  <c r="J5202" i="3" s="1"/>
  <c r="G5201" i="3"/>
  <c r="H5201" i="3"/>
  <c r="J5201" i="3" a="1"/>
  <c r="J5201" i="3" s="1"/>
  <c r="G5200" i="3"/>
  <c r="H5200" i="3"/>
  <c r="J5200" i="3" a="1"/>
  <c r="J5200" i="3" s="1"/>
  <c r="G5199" i="3"/>
  <c r="H5199" i="3"/>
  <c r="I5199" i="3" a="1"/>
  <c r="I5199" i="3" s="1"/>
  <c r="J5199" i="3" a="1"/>
  <c r="J5199" i="3" s="1"/>
  <c r="G5198" i="3"/>
  <c r="H5198" i="3"/>
  <c r="I5198" i="3" a="1"/>
  <c r="I5198" i="3" s="1"/>
  <c r="J5198" i="3" a="1"/>
  <c r="J5198" i="3" s="1"/>
  <c r="G5197" i="3"/>
  <c r="H5197" i="3"/>
  <c r="J5197" i="3" a="1"/>
  <c r="J5197" i="3" s="1"/>
  <c r="G5196" i="3"/>
  <c r="H5196" i="3"/>
  <c r="J5196" i="3" a="1"/>
  <c r="J5196" i="3" s="1"/>
  <c r="G5195" i="3"/>
  <c r="H5195" i="3"/>
  <c r="I5195" i="3" a="1"/>
  <c r="I5195" i="3" s="1"/>
  <c r="J5195" i="3" a="1"/>
  <c r="J5195" i="3" s="1"/>
  <c r="G5194" i="3"/>
  <c r="H5194" i="3"/>
  <c r="I5194" i="3" a="1"/>
  <c r="I5194" i="3" s="1"/>
  <c r="J5194" i="3" a="1"/>
  <c r="J5194" i="3" s="1"/>
  <c r="G5193" i="3"/>
  <c r="H5193" i="3"/>
  <c r="I5193" i="3" a="1"/>
  <c r="I5193" i="3" s="1"/>
  <c r="J5193" i="3" a="1"/>
  <c r="J5193" i="3" s="1"/>
  <c r="G5192" i="3"/>
  <c r="H5192" i="3"/>
  <c r="I5192" i="3" a="1"/>
  <c r="I5192" i="3" s="1"/>
  <c r="J5192" i="3" a="1"/>
  <c r="J5192" i="3" s="1"/>
  <c r="G3476" i="1"/>
  <c r="H3476" i="1"/>
  <c r="I3476" i="1" a="1"/>
  <c r="I3476" i="1" s="1"/>
  <c r="J3476" i="1" a="1"/>
  <c r="J3476" i="1" s="1"/>
  <c r="G3475" i="1"/>
  <c r="H3475" i="1"/>
  <c r="I3475" i="1" a="1"/>
  <c r="I3475" i="1" s="1"/>
  <c r="J3475" i="1" a="1"/>
  <c r="J3475" i="1" s="1"/>
  <c r="G3474" i="1"/>
  <c r="H3474" i="1"/>
  <c r="J3474" i="1" a="1"/>
  <c r="J3474" i="1" s="1"/>
  <c r="G3473" i="1"/>
  <c r="H3473" i="1"/>
  <c r="J3473" i="1" a="1"/>
  <c r="J3473" i="1" s="1"/>
  <c r="G3472" i="1"/>
  <c r="H3472" i="1"/>
  <c r="I3472" i="1" a="1"/>
  <c r="I3472" i="1" s="1"/>
  <c r="J3472" i="1" a="1"/>
  <c r="J3472" i="1" s="1"/>
  <c r="G3471" i="1"/>
  <c r="H3471" i="1"/>
  <c r="I3471" i="1" a="1"/>
  <c r="I3471" i="1" s="1"/>
  <c r="J3471" i="1" a="1"/>
  <c r="J3471" i="1" s="1"/>
  <c r="G3470" i="1"/>
  <c r="H3470" i="1"/>
  <c r="I3470" i="1" a="1"/>
  <c r="I3470" i="1" s="1"/>
  <c r="J3470" i="1" a="1"/>
  <c r="J3470" i="1" s="1"/>
  <c r="G3469" i="1"/>
  <c r="H3469" i="1"/>
  <c r="I3469" i="1" a="1"/>
  <c r="I3469" i="1" s="1"/>
  <c r="J3469" i="1" a="1"/>
  <c r="J3469" i="1" s="1"/>
  <c r="G5191" i="3"/>
  <c r="H5191" i="3"/>
  <c r="I5191" i="3" a="1"/>
  <c r="I5191" i="3" s="1"/>
  <c r="J5191" i="3" a="1"/>
  <c r="J5191" i="3" s="1"/>
  <c r="G5190" i="3"/>
  <c r="H5190" i="3"/>
  <c r="I5190" i="3" a="1"/>
  <c r="I5190" i="3" s="1"/>
  <c r="J5190" i="3" a="1"/>
  <c r="J5190" i="3" s="1"/>
  <c r="G5189" i="3"/>
  <c r="H5189" i="3"/>
  <c r="J5189" i="3" a="1"/>
  <c r="J5189" i="3" s="1"/>
  <c r="G5188" i="3"/>
  <c r="H5188" i="3"/>
  <c r="J5188" i="3" a="1"/>
  <c r="J5188" i="3" s="1"/>
  <c r="G5187" i="3"/>
  <c r="H5187" i="3"/>
  <c r="I5187" i="3" a="1"/>
  <c r="I5187" i="3" s="1"/>
  <c r="J5187" i="3" a="1"/>
  <c r="J5187" i="3" s="1"/>
  <c r="G5186" i="3"/>
  <c r="H5186" i="3"/>
  <c r="I5186" i="3" a="1"/>
  <c r="I5186" i="3" s="1"/>
  <c r="J5186" i="3" a="1"/>
  <c r="J5186" i="3" s="1"/>
  <c r="G5185" i="3"/>
  <c r="H5185" i="3"/>
  <c r="I5185" i="3" a="1"/>
  <c r="I5185" i="3" s="1"/>
  <c r="J5185" i="3" a="1"/>
  <c r="J5185" i="3" s="1"/>
  <c r="G5184" i="3"/>
  <c r="H5184" i="3"/>
  <c r="I5184" i="3" a="1"/>
  <c r="I5184" i="3" s="1"/>
  <c r="J5184" i="3" a="1"/>
  <c r="J5184" i="3" s="1"/>
  <c r="G5183" i="3"/>
  <c r="H5183" i="3"/>
  <c r="J5183" i="3" a="1"/>
  <c r="J5183" i="3" s="1"/>
  <c r="G5182" i="3"/>
  <c r="H5182" i="3"/>
  <c r="J5182" i="3" a="1"/>
  <c r="J5182" i="3" s="1"/>
  <c r="G5181" i="3"/>
  <c r="H5181" i="3"/>
  <c r="I5181" i="3" a="1"/>
  <c r="I5181" i="3" s="1"/>
  <c r="J5181" i="3" a="1"/>
  <c r="J5181" i="3" s="1"/>
  <c r="G5180" i="3"/>
  <c r="H5180" i="3"/>
  <c r="I5180" i="3" a="1"/>
  <c r="I5180" i="3" s="1"/>
  <c r="J5180" i="3" a="1"/>
  <c r="J5180" i="3" s="1"/>
  <c r="G3468" i="1"/>
  <c r="H3468" i="1"/>
  <c r="I3468" i="1" a="1"/>
  <c r="I3468" i="1" s="1"/>
  <c r="J3468" i="1" a="1"/>
  <c r="J3468" i="1" s="1"/>
  <c r="G3465" i="1"/>
  <c r="H3465" i="1"/>
  <c r="I3465" i="1" a="1"/>
  <c r="I3465" i="1" s="1"/>
  <c r="J3465" i="1" a="1"/>
  <c r="J3465" i="1" s="1"/>
  <c r="G3464" i="1"/>
  <c r="H3464" i="1"/>
  <c r="I3464" i="1" a="1"/>
  <c r="I3464" i="1" s="1"/>
  <c r="J3464" i="1" a="1"/>
  <c r="J3464" i="1" s="1"/>
  <c r="G3463" i="1"/>
  <c r="H3463" i="1"/>
  <c r="J3463" i="1" a="1"/>
  <c r="J3463" i="1" s="1"/>
  <c r="G3462" i="1"/>
  <c r="H3462" i="1"/>
  <c r="J3462" i="1" a="1"/>
  <c r="J3462" i="1" s="1"/>
  <c r="G3461" i="1"/>
  <c r="H3461" i="1"/>
  <c r="I3461" i="1" a="1"/>
  <c r="I3461" i="1" s="1"/>
  <c r="J3461" i="1" a="1"/>
  <c r="J3461" i="1" s="1"/>
  <c r="G3460" i="1"/>
  <c r="H3460" i="1"/>
  <c r="I3460" i="1" a="1"/>
  <c r="I3460" i="1" s="1"/>
  <c r="J3460" i="1" a="1"/>
  <c r="J3460" i="1" s="1"/>
  <c r="G5179" i="3"/>
  <c r="H5179" i="3"/>
  <c r="I5179" i="3" a="1"/>
  <c r="I5179" i="3" s="1"/>
  <c r="J5179" i="3" a="1"/>
  <c r="J5179" i="3" s="1"/>
  <c r="G5178" i="3"/>
  <c r="H5178" i="3"/>
  <c r="I5178" i="3" a="1"/>
  <c r="I5178" i="3" s="1"/>
  <c r="J5178" i="3" a="1"/>
  <c r="J5178" i="3" s="1"/>
  <c r="G5177" i="3"/>
  <c r="H5177" i="3"/>
  <c r="J5177" i="3" a="1"/>
  <c r="J5177" i="3" s="1"/>
  <c r="G5176" i="3"/>
  <c r="H5176" i="3"/>
  <c r="J5176" i="3" a="1"/>
  <c r="J5176" i="3" s="1"/>
  <c r="G5175" i="3"/>
  <c r="H5175" i="3"/>
  <c r="I5175" i="3" a="1"/>
  <c r="I5175" i="3" s="1"/>
  <c r="J5175" i="3" a="1"/>
  <c r="J5175" i="3" s="1"/>
  <c r="G5174" i="3"/>
  <c r="H5174" i="3"/>
  <c r="I5174" i="3" a="1"/>
  <c r="I5174" i="3" s="1"/>
  <c r="J5174" i="3" a="1"/>
  <c r="J5174" i="3" s="1"/>
  <c r="G5173" i="3"/>
  <c r="H5173" i="3"/>
  <c r="J5173" i="3" a="1"/>
  <c r="J5173" i="3" s="1"/>
  <c r="G5172" i="3"/>
  <c r="H5172" i="3"/>
  <c r="J5172" i="3" a="1"/>
  <c r="J5172" i="3" s="1"/>
  <c r="G5171" i="3"/>
  <c r="H5171" i="3"/>
  <c r="I5171" i="3" a="1"/>
  <c r="I5171" i="3" s="1"/>
  <c r="J5171" i="3" a="1"/>
  <c r="J5171" i="3" s="1"/>
  <c r="G5170" i="3"/>
  <c r="H5170" i="3"/>
  <c r="I5170" i="3" a="1"/>
  <c r="I5170" i="3" s="1"/>
  <c r="J5170" i="3" a="1"/>
  <c r="J5170" i="3" s="1"/>
  <c r="G5169" i="3"/>
  <c r="H5169" i="3"/>
  <c r="I5169" i="3" a="1"/>
  <c r="I5169" i="3" s="1"/>
  <c r="J5169" i="3" a="1"/>
  <c r="J5169" i="3" s="1"/>
  <c r="G5168" i="3"/>
  <c r="H5168" i="3"/>
  <c r="I5168" i="3" a="1"/>
  <c r="I5168" i="3" s="1"/>
  <c r="J5168" i="3" a="1"/>
  <c r="J5168" i="3" s="1"/>
  <c r="G3459" i="1"/>
  <c r="H3459" i="1"/>
  <c r="I3459" i="1" a="1"/>
  <c r="I3459" i="1" s="1"/>
  <c r="J3459" i="1" a="1"/>
  <c r="J3459" i="1" s="1"/>
  <c r="G3458" i="1"/>
  <c r="H3458" i="1"/>
  <c r="I3458" i="1" a="1"/>
  <c r="I3458" i="1" s="1"/>
  <c r="J3458" i="1" a="1"/>
  <c r="J3458" i="1" s="1"/>
  <c r="G3457" i="1"/>
  <c r="H3457" i="1"/>
  <c r="I3457" i="1" a="1"/>
  <c r="I3457" i="1" s="1"/>
  <c r="J3457" i="1" a="1"/>
  <c r="J3457" i="1" s="1"/>
  <c r="G3456" i="1"/>
  <c r="H3456" i="1"/>
  <c r="J3456" i="1" a="1"/>
  <c r="J3456" i="1" s="1"/>
  <c r="G3455" i="1"/>
  <c r="H3455" i="1"/>
  <c r="J3455" i="1" a="1"/>
  <c r="J3455" i="1" s="1"/>
  <c r="G3454" i="1"/>
  <c r="H3454" i="1"/>
  <c r="I3454" i="1" a="1"/>
  <c r="I3454" i="1" s="1"/>
  <c r="J3454" i="1" a="1"/>
  <c r="J3454" i="1" s="1"/>
  <c r="G3453" i="1"/>
  <c r="H3453" i="1"/>
  <c r="I3453" i="1" a="1"/>
  <c r="I3453" i="1" s="1"/>
  <c r="J3453" i="1" a="1"/>
  <c r="J3453" i="1" s="1"/>
  <c r="G3452" i="1"/>
  <c r="H3452" i="1"/>
  <c r="I3452" i="1" a="1"/>
  <c r="I3452" i="1" s="1"/>
  <c r="J3452" i="1" a="1"/>
  <c r="J3452" i="1" s="1"/>
  <c r="G3451" i="1"/>
  <c r="H3451" i="1"/>
  <c r="I3451" i="1" a="1"/>
  <c r="I3451" i="1" s="1"/>
  <c r="J3451" i="1" a="1"/>
  <c r="J3451" i="1" s="1"/>
  <c r="G5167" i="3"/>
  <c r="H5167" i="3"/>
  <c r="I5167" i="3" a="1"/>
  <c r="I5167" i="3" s="1"/>
  <c r="J5167" i="3" a="1"/>
  <c r="J5167" i="3" s="1"/>
  <c r="G5166" i="3"/>
  <c r="H5166" i="3"/>
  <c r="I5166" i="3" a="1"/>
  <c r="I5166" i="3" s="1"/>
  <c r="J5166" i="3" a="1"/>
  <c r="J5166" i="3" s="1"/>
  <c r="G5165" i="3"/>
  <c r="H5165" i="3"/>
  <c r="J5165" i="3" a="1"/>
  <c r="J5165" i="3" s="1"/>
  <c r="G5164" i="3"/>
  <c r="H5164" i="3"/>
  <c r="J5164" i="3" a="1"/>
  <c r="J5164" i="3" s="1"/>
  <c r="G5163" i="3"/>
  <c r="H5163" i="3"/>
  <c r="I5163" i="3" a="1"/>
  <c r="I5163" i="3" s="1"/>
  <c r="J5163" i="3" a="1"/>
  <c r="J5163" i="3" s="1"/>
  <c r="G5162" i="3"/>
  <c r="H5162" i="3"/>
  <c r="I5162" i="3" a="1"/>
  <c r="I5162" i="3" s="1"/>
  <c r="J5162" i="3" a="1"/>
  <c r="J5162" i="3" s="1"/>
  <c r="G5161" i="3"/>
  <c r="H5161" i="3"/>
  <c r="I5161" i="3" a="1"/>
  <c r="I5161" i="3" s="1"/>
  <c r="J5161" i="3" a="1"/>
  <c r="J5161" i="3" s="1"/>
  <c r="G5160" i="3"/>
  <c r="H5160" i="3"/>
  <c r="I5160" i="3" a="1"/>
  <c r="I5160" i="3" s="1"/>
  <c r="J5160" i="3" a="1"/>
  <c r="J5160" i="3" s="1"/>
  <c r="G5159" i="3"/>
  <c r="H5159" i="3"/>
  <c r="I5159" i="3" a="1"/>
  <c r="I5159" i="3" s="1"/>
  <c r="J5159" i="3" a="1"/>
  <c r="J5159" i="3" s="1"/>
  <c r="G5158" i="3"/>
  <c r="H5158" i="3"/>
  <c r="I5158" i="3" a="1"/>
  <c r="I5158" i="3" s="1"/>
  <c r="J5158" i="3" a="1"/>
  <c r="J5158" i="3" s="1"/>
  <c r="G5157" i="3"/>
  <c r="H5157" i="3"/>
  <c r="I5157" i="3" a="1"/>
  <c r="I5157" i="3" s="1"/>
  <c r="J5157" i="3" a="1"/>
  <c r="J5157" i="3" s="1"/>
  <c r="G5156" i="3"/>
  <c r="H5156" i="3"/>
  <c r="I5156" i="3" a="1"/>
  <c r="I5156" i="3" s="1"/>
  <c r="J5156" i="3" a="1"/>
  <c r="J5156" i="3" s="1"/>
  <c r="G3450" i="1"/>
  <c r="H3450" i="1"/>
  <c r="I3450" i="1" a="1"/>
  <c r="I3450" i="1" s="1"/>
  <c r="J3450" i="1" a="1"/>
  <c r="J3450" i="1" s="1"/>
  <c r="G3449" i="1"/>
  <c r="H3449" i="1"/>
  <c r="J3449" i="1" a="1"/>
  <c r="J3449" i="1" s="1"/>
  <c r="G3448" i="1"/>
  <c r="H3448" i="1"/>
  <c r="J3448" i="1" a="1"/>
  <c r="J3448" i="1" s="1"/>
  <c r="G3447" i="1"/>
  <c r="H3447" i="1"/>
  <c r="I3447" i="1" a="1"/>
  <c r="I3447" i="1" s="1"/>
  <c r="J3447" i="1" a="1"/>
  <c r="J3447" i="1" s="1"/>
  <c r="G3446" i="1"/>
  <c r="H3446" i="1"/>
  <c r="I3446" i="1" a="1"/>
  <c r="I3446" i="1" s="1"/>
  <c r="J3446" i="1" a="1"/>
  <c r="J3446" i="1" s="1"/>
  <c r="G3445" i="1"/>
  <c r="H3445" i="1"/>
  <c r="I3445" i="1" a="1"/>
  <c r="I3445" i="1" s="1"/>
  <c r="J3445" i="1" a="1"/>
  <c r="J3445" i="1" s="1"/>
  <c r="G3444" i="1"/>
  <c r="H3444" i="1"/>
  <c r="I3444" i="1" a="1"/>
  <c r="I3444" i="1" s="1"/>
  <c r="J3444" i="1" a="1"/>
  <c r="J3444" i="1" s="1"/>
  <c r="G5155" i="3"/>
  <c r="H5155" i="3"/>
  <c r="I5155" i="3" a="1"/>
  <c r="I5155" i="3" s="1"/>
  <c r="J5155" i="3" a="1"/>
  <c r="J5155" i="3" s="1"/>
  <c r="G5154" i="3"/>
  <c r="H5154" i="3"/>
  <c r="I5154" i="3" a="1"/>
  <c r="I5154" i="3" s="1"/>
  <c r="J5154" i="3" a="1"/>
  <c r="J5154" i="3" s="1"/>
  <c r="G5153" i="3"/>
  <c r="H5153" i="3"/>
  <c r="I5153" i="3" a="1"/>
  <c r="I5153" i="3" s="1"/>
  <c r="J5153" i="3" a="1"/>
  <c r="J5153" i="3" s="1"/>
  <c r="G5152" i="3"/>
  <c r="H5152" i="3"/>
  <c r="I5152" i="3" a="1"/>
  <c r="I5152" i="3" s="1"/>
  <c r="J5152" i="3" a="1"/>
  <c r="J5152" i="3" s="1"/>
  <c r="G5151" i="3"/>
  <c r="H5151" i="3"/>
  <c r="I5151" i="3" a="1"/>
  <c r="I5151" i="3" s="1"/>
  <c r="J5151" i="3" a="1"/>
  <c r="J5151" i="3" s="1"/>
  <c r="G5150" i="3"/>
  <c r="H5150" i="3"/>
  <c r="I5150" i="3" a="1"/>
  <c r="I5150" i="3" s="1"/>
  <c r="J5150" i="3" a="1"/>
  <c r="J5150" i="3" s="1"/>
  <c r="G5149" i="3"/>
  <c r="H5149" i="3"/>
  <c r="I5149" i="3" a="1"/>
  <c r="I5149" i="3" s="1"/>
  <c r="J5149" i="3" a="1"/>
  <c r="J5149" i="3" s="1"/>
  <c r="G5148" i="3"/>
  <c r="H5148" i="3"/>
  <c r="I5148" i="3" a="1"/>
  <c r="I5148" i="3" s="1"/>
  <c r="J5148" i="3" a="1"/>
  <c r="J5148" i="3" s="1"/>
  <c r="G5147" i="3"/>
  <c r="H5147" i="3"/>
  <c r="I5147" i="3" a="1"/>
  <c r="I5147" i="3" s="1"/>
  <c r="J5147" i="3" a="1"/>
  <c r="J5147" i="3" s="1"/>
  <c r="G5146" i="3"/>
  <c r="H5146" i="3"/>
  <c r="I5146" i="3" a="1"/>
  <c r="I5146" i="3" s="1"/>
  <c r="J5146" i="3" a="1"/>
  <c r="J5146" i="3" s="1"/>
  <c r="G5145" i="3"/>
  <c r="H5145" i="3"/>
  <c r="I5145" i="3" a="1"/>
  <c r="I5145" i="3" s="1"/>
  <c r="J5145" i="3" a="1"/>
  <c r="J5145" i="3" s="1"/>
  <c r="G5144" i="3"/>
  <c r="H5144" i="3"/>
  <c r="I5144" i="3" a="1"/>
  <c r="I5144" i="3" s="1"/>
  <c r="J5144" i="3" a="1"/>
  <c r="J5144" i="3" s="1"/>
  <c r="G3443" i="1"/>
  <c r="H3443" i="1"/>
  <c r="I3443" i="1" a="1"/>
  <c r="I3443" i="1" s="1"/>
  <c r="J3443" i="1" a="1"/>
  <c r="J3443" i="1" s="1"/>
  <c r="G3442" i="1"/>
  <c r="H3442" i="1"/>
  <c r="J3442" i="1" a="1"/>
  <c r="J3442" i="1" s="1"/>
  <c r="G3441" i="1"/>
  <c r="H3441" i="1"/>
  <c r="J3441" i="1" a="1"/>
  <c r="J3441" i="1" s="1"/>
  <c r="G3440" i="1"/>
  <c r="H3440" i="1"/>
  <c r="I3440" i="1" a="1"/>
  <c r="I3440" i="1" s="1"/>
  <c r="J3440" i="1" a="1"/>
  <c r="J3440" i="1" s="1"/>
  <c r="G3439" i="1"/>
  <c r="H3439" i="1"/>
  <c r="I3439" i="1" a="1"/>
  <c r="I3439" i="1" s="1"/>
  <c r="J3439" i="1" a="1"/>
  <c r="J3439" i="1" s="1"/>
  <c r="G3438" i="1"/>
  <c r="H3438" i="1"/>
  <c r="I3438" i="1" a="1"/>
  <c r="I3438" i="1" s="1"/>
  <c r="J3438" i="1" a="1"/>
  <c r="J3438" i="1" s="1"/>
  <c r="G3437" i="1"/>
  <c r="H3437" i="1"/>
  <c r="I3437" i="1" a="1"/>
  <c r="I3437" i="1" s="1"/>
  <c r="J3437" i="1" a="1"/>
  <c r="J3437" i="1" s="1"/>
  <c r="G3436" i="1"/>
  <c r="H3436" i="1"/>
  <c r="I3436" i="1" a="1"/>
  <c r="I3436" i="1" s="1"/>
  <c r="J3436" i="1" a="1"/>
  <c r="J3436" i="1" s="1"/>
  <c r="G3435" i="1"/>
  <c r="H3435" i="1"/>
  <c r="I3435" i="1" a="1"/>
  <c r="I3435" i="1" s="1"/>
  <c r="J3435" i="1" a="1"/>
  <c r="J3435" i="1" s="1"/>
  <c r="G5143" i="3"/>
  <c r="H5143" i="3"/>
  <c r="I5143" i="3" a="1"/>
  <c r="I5143" i="3" s="1"/>
  <c r="J5143" i="3" a="1"/>
  <c r="J5143" i="3" s="1"/>
  <c r="G5142" i="3"/>
  <c r="H5142" i="3"/>
  <c r="I5142" i="3" a="1"/>
  <c r="I5142" i="3" s="1"/>
  <c r="J5142" i="3" a="1"/>
  <c r="J5142" i="3" s="1"/>
  <c r="G5141" i="3"/>
  <c r="H5141" i="3"/>
  <c r="J5141" i="3" a="1"/>
  <c r="J5141" i="3" s="1"/>
  <c r="G5140" i="3"/>
  <c r="H5140" i="3"/>
  <c r="J5140" i="3" a="1"/>
  <c r="J5140" i="3" s="1"/>
  <c r="G5139" i="3"/>
  <c r="H5139" i="3"/>
  <c r="I5139" i="3" a="1"/>
  <c r="I5139" i="3" s="1"/>
  <c r="J5139" i="3" a="1"/>
  <c r="J5139" i="3" s="1"/>
  <c r="G5138" i="3"/>
  <c r="H5138" i="3"/>
  <c r="I5138" i="3" a="1"/>
  <c r="I5138" i="3" s="1"/>
  <c r="J5138" i="3" a="1"/>
  <c r="J5138" i="3" s="1"/>
  <c r="G5137" i="3"/>
  <c r="H5137" i="3"/>
  <c r="J5137" i="3" a="1"/>
  <c r="J5137" i="3" s="1"/>
  <c r="G5136" i="3"/>
  <c r="H5136" i="3"/>
  <c r="J5136" i="3" a="1"/>
  <c r="J5136" i="3" s="1"/>
  <c r="G5135" i="3"/>
  <c r="H5135" i="3"/>
  <c r="I5135" i="3" a="1"/>
  <c r="I5135" i="3" s="1"/>
  <c r="J5135" i="3" a="1"/>
  <c r="J5135" i="3" s="1"/>
  <c r="G5134" i="3"/>
  <c r="H5134" i="3"/>
  <c r="I5134" i="3" a="1"/>
  <c r="I5134" i="3" s="1"/>
  <c r="J5134" i="3" a="1"/>
  <c r="J5134" i="3" s="1"/>
  <c r="G5133" i="3"/>
  <c r="H5133" i="3"/>
  <c r="I5133" i="3" a="1"/>
  <c r="I5133" i="3" s="1"/>
  <c r="J5133" i="3" a="1"/>
  <c r="J5133" i="3" s="1"/>
  <c r="G5132" i="3"/>
  <c r="H5132" i="3"/>
  <c r="I5132" i="3" a="1"/>
  <c r="I5132" i="3" s="1"/>
  <c r="J5132" i="3" a="1"/>
  <c r="J5132" i="3" s="1"/>
  <c r="G5131" i="3"/>
  <c r="H5131" i="3"/>
  <c r="I5131" i="3" a="1"/>
  <c r="I5131" i="3" s="1"/>
  <c r="J5131" i="3" a="1"/>
  <c r="J5131" i="3" s="1"/>
  <c r="G5130" i="3"/>
  <c r="H5130" i="3"/>
  <c r="I5130" i="3" a="1"/>
  <c r="I5130" i="3" s="1"/>
  <c r="J5130" i="3" a="1"/>
  <c r="J5130" i="3" s="1"/>
  <c r="G3434" i="1"/>
  <c r="H3434" i="1"/>
  <c r="I3434" i="1" a="1"/>
  <c r="I3434" i="1" s="1"/>
  <c r="J3434" i="1" a="1"/>
  <c r="J3434" i="1" s="1"/>
  <c r="G3433" i="1"/>
  <c r="H3433" i="1"/>
  <c r="I3433" i="1" a="1"/>
  <c r="I3433" i="1" s="1"/>
  <c r="J3433" i="1" a="1"/>
  <c r="J3433" i="1" s="1"/>
  <c r="G3432" i="1"/>
  <c r="H3432" i="1"/>
  <c r="J3432" i="1" a="1"/>
  <c r="J3432" i="1" s="1"/>
  <c r="G3431" i="1"/>
  <c r="H3431" i="1"/>
  <c r="J3431" i="1" a="1"/>
  <c r="J3431" i="1" s="1"/>
  <c r="G3430" i="1"/>
  <c r="H3430" i="1"/>
  <c r="I3430" i="1" a="1"/>
  <c r="I3430" i="1" s="1"/>
  <c r="J3430" i="1" a="1"/>
  <c r="J3430" i="1" s="1"/>
  <c r="G3429" i="1"/>
  <c r="H3429" i="1"/>
  <c r="I3429" i="1" a="1"/>
  <c r="I3429" i="1" s="1"/>
  <c r="J3429" i="1" a="1"/>
  <c r="J3429" i="1" s="1"/>
  <c r="G3428" i="1"/>
  <c r="H3428" i="1"/>
  <c r="I3428" i="1" a="1"/>
  <c r="I3428" i="1" s="1"/>
  <c r="J3428" i="1" a="1"/>
  <c r="J3428" i="1" s="1"/>
  <c r="G3427" i="1"/>
  <c r="H3427" i="1"/>
  <c r="I3427" i="1" a="1"/>
  <c r="I3427" i="1" s="1"/>
  <c r="J3427" i="1" a="1"/>
  <c r="J3427" i="1" s="1"/>
  <c r="G3426" i="1"/>
  <c r="H3426" i="1"/>
  <c r="I3426" i="1" a="1"/>
  <c r="I3426" i="1" s="1"/>
  <c r="J3426" i="1" a="1"/>
  <c r="J3426" i="1" s="1"/>
  <c r="G3425" i="1"/>
  <c r="H3425" i="1"/>
  <c r="I3425" i="1" a="1"/>
  <c r="I3425" i="1" s="1"/>
  <c r="J3425" i="1" a="1"/>
  <c r="J3425" i="1" s="1"/>
  <c r="G5129" i="3"/>
  <c r="H5129" i="3"/>
  <c r="I5129" i="3" a="1"/>
  <c r="I5129" i="3" s="1"/>
  <c r="J5129" i="3" a="1"/>
  <c r="J5129" i="3" s="1"/>
  <c r="G5128" i="3"/>
  <c r="H5128" i="3"/>
  <c r="I5128" i="3" a="1"/>
  <c r="I5128" i="3" s="1"/>
  <c r="J5128" i="3" a="1"/>
  <c r="J5128" i="3" s="1"/>
  <c r="G5119" i="3"/>
  <c r="G5120" i="3"/>
  <c r="G5121" i="3"/>
  <c r="G5122" i="3"/>
  <c r="G5123" i="3"/>
  <c r="G5124" i="3"/>
  <c r="G5125" i="3"/>
  <c r="G5126" i="3"/>
  <c r="G5127" i="3"/>
  <c r="H5119" i="3"/>
  <c r="H5120" i="3"/>
  <c r="H5121" i="3"/>
  <c r="H5122" i="3"/>
  <c r="H5123" i="3"/>
  <c r="H5124" i="3"/>
  <c r="H5125" i="3"/>
  <c r="H5126" i="3"/>
  <c r="H5127" i="3"/>
  <c r="I5119" i="3" a="1"/>
  <c r="I5119" i="3" s="1"/>
  <c r="I5120" i="3" a="1"/>
  <c r="I5120" i="3" s="1"/>
  <c r="I5121" i="3" a="1"/>
  <c r="I5121" i="3" s="1"/>
  <c r="I5122" i="3" a="1"/>
  <c r="I5122" i="3" s="1"/>
  <c r="I5123" i="3" a="1"/>
  <c r="I5123" i="3" s="1"/>
  <c r="J5119" i="3" a="1"/>
  <c r="J5119" i="3" s="1"/>
  <c r="J5120" i="3" a="1"/>
  <c r="J5120" i="3" s="1"/>
  <c r="J5121" i="3" a="1"/>
  <c r="J5121" i="3" s="1"/>
  <c r="J5122" i="3" a="1"/>
  <c r="J5122" i="3" s="1"/>
  <c r="J5123" i="3" a="1"/>
  <c r="J5123" i="3" s="1"/>
  <c r="J5124" i="3" a="1"/>
  <c r="J5124" i="3" s="1"/>
  <c r="J5125" i="3" a="1"/>
  <c r="J5125" i="3" s="1"/>
  <c r="J5126" i="3" a="1"/>
  <c r="J5126" i="3" s="1"/>
  <c r="J5127" i="3" a="1"/>
  <c r="J5127" i="3" s="1"/>
  <c r="G5118" i="3"/>
  <c r="H5118" i="3"/>
  <c r="I5118" i="3" a="1"/>
  <c r="I5118" i="3" s="1"/>
  <c r="J5118" i="3" a="1"/>
  <c r="J5118" i="3" s="1"/>
  <c r="G3419" i="1"/>
  <c r="G3420" i="1"/>
  <c r="G3421" i="1"/>
  <c r="G3422" i="1"/>
  <c r="H3419" i="1"/>
  <c r="H3420" i="1"/>
  <c r="H3421" i="1"/>
  <c r="H3422" i="1"/>
  <c r="I3419" i="1" a="1"/>
  <c r="I3419" i="1" s="1"/>
  <c r="I3420" i="1" a="1"/>
  <c r="I3420" i="1" s="1"/>
  <c r="J3419" i="1" a="1"/>
  <c r="J3419" i="1" s="1"/>
  <c r="J3420" i="1" a="1"/>
  <c r="J3420" i="1" s="1"/>
  <c r="J3421" i="1" a="1"/>
  <c r="J3421" i="1" s="1"/>
  <c r="J3422" i="1" a="1"/>
  <c r="J3422" i="1" s="1"/>
  <c r="G3418" i="1"/>
  <c r="H3418" i="1"/>
  <c r="I3418" i="1" a="1"/>
  <c r="I3418" i="1" s="1"/>
  <c r="J3418" i="1" a="1"/>
  <c r="J3418" i="1" s="1"/>
  <c r="G3417" i="1"/>
  <c r="H3417" i="1"/>
  <c r="I3417" i="1" a="1"/>
  <c r="I3417" i="1" s="1"/>
  <c r="J3417" i="1" a="1"/>
  <c r="J3417" i="1" s="1"/>
  <c r="G5117" i="3"/>
  <c r="H5117" i="3"/>
  <c r="I5117" i="3" a="1"/>
  <c r="I5117" i="3" s="1"/>
  <c r="J5117" i="3" a="1"/>
  <c r="J5117" i="3" s="1"/>
  <c r="G5116" i="3"/>
  <c r="H5116" i="3"/>
  <c r="I5116" i="3" a="1"/>
  <c r="I5116" i="3" s="1"/>
  <c r="J5116" i="3" a="1"/>
  <c r="J5116" i="3" s="1"/>
  <c r="G5115" i="3"/>
  <c r="H5115" i="3"/>
  <c r="J5115" i="3" a="1"/>
  <c r="J5115" i="3" s="1"/>
  <c r="G5114" i="3"/>
  <c r="H5114" i="3"/>
  <c r="J5114" i="3" a="1"/>
  <c r="J5114" i="3" s="1"/>
  <c r="G5113" i="3"/>
  <c r="H5113" i="3"/>
  <c r="I5113" i="3" a="1"/>
  <c r="I5113" i="3" s="1"/>
  <c r="J5113" i="3" a="1"/>
  <c r="J5113" i="3" s="1"/>
  <c r="G5112" i="3"/>
  <c r="H5112" i="3"/>
  <c r="I5112" i="3" a="1"/>
  <c r="I5112" i="3" s="1"/>
  <c r="J5112" i="3" a="1"/>
  <c r="J5112" i="3" s="1"/>
  <c r="G5111" i="3"/>
  <c r="H5111" i="3"/>
  <c r="J5111" i="3" a="1"/>
  <c r="J5111" i="3" s="1"/>
  <c r="G5110" i="3"/>
  <c r="H5110" i="3"/>
  <c r="J5110" i="3" a="1"/>
  <c r="J5110" i="3" s="1"/>
  <c r="G5109" i="3"/>
  <c r="H5109" i="3"/>
  <c r="I5109" i="3" a="1"/>
  <c r="I5109" i="3" s="1"/>
  <c r="J5109" i="3" a="1"/>
  <c r="J5109" i="3" s="1"/>
  <c r="G5108" i="3"/>
  <c r="H5108" i="3"/>
  <c r="I5108" i="3" a="1"/>
  <c r="I5108" i="3" s="1"/>
  <c r="J5108" i="3" a="1"/>
  <c r="J5108" i="3" s="1"/>
  <c r="G5107" i="3"/>
  <c r="H5107" i="3"/>
  <c r="I5107" i="3" a="1"/>
  <c r="I5107" i="3" s="1"/>
  <c r="J5107" i="3" a="1"/>
  <c r="J5107" i="3" s="1"/>
  <c r="G5106" i="3"/>
  <c r="H5106" i="3"/>
  <c r="I5106" i="3" a="1"/>
  <c r="I5106" i="3" s="1"/>
  <c r="J5106" i="3" a="1"/>
  <c r="J5106" i="3" s="1"/>
  <c r="G3416" i="1"/>
  <c r="H3416" i="1"/>
  <c r="I3416" i="1" a="1"/>
  <c r="I3416" i="1" s="1"/>
  <c r="J3416" i="1" a="1"/>
  <c r="J3416" i="1"/>
  <c r="G3413" i="1"/>
  <c r="H3413" i="1"/>
  <c r="J3413" i="1" a="1"/>
  <c r="J3413" i="1"/>
  <c r="G3412" i="1"/>
  <c r="H3412" i="1"/>
  <c r="J3412" i="1" a="1"/>
  <c r="J3412" i="1"/>
  <c r="G3411" i="1"/>
  <c r="H3411" i="1"/>
  <c r="I3411" i="1" a="1"/>
  <c r="I3411" i="1"/>
  <c r="J3411" i="1" a="1"/>
  <c r="J3411" i="1" s="1"/>
  <c r="G3410" i="1"/>
  <c r="H3410" i="1"/>
  <c r="I3410" i="1" a="1"/>
  <c r="I3410" i="1" s="1"/>
  <c r="J3410" i="1" a="1"/>
  <c r="J3410" i="1" s="1"/>
  <c r="G3409" i="1"/>
  <c r="H3409" i="1"/>
  <c r="I3409" i="1" a="1"/>
  <c r="I3409" i="1" s="1"/>
  <c r="J3409" i="1" a="1"/>
  <c r="J3409" i="1" s="1"/>
  <c r="G3408" i="1"/>
  <c r="H3408" i="1"/>
  <c r="I3408" i="1" a="1"/>
  <c r="I3408" i="1" s="1"/>
  <c r="J3408" i="1" a="1"/>
  <c r="J3408" i="1" s="1"/>
  <c r="G5105" i="3"/>
  <c r="H5105" i="3"/>
  <c r="I5105" i="3" a="1"/>
  <c r="I5105" i="3" s="1"/>
  <c r="J5105" i="3" a="1"/>
  <c r="J5105" i="3" s="1"/>
  <c r="G5104" i="3"/>
  <c r="H5104" i="3"/>
  <c r="I5104" i="3" a="1"/>
  <c r="I5104" i="3" s="1"/>
  <c r="J5104" i="3" a="1"/>
  <c r="J5104" i="3" s="1"/>
  <c r="G5103" i="3"/>
  <c r="H5103" i="3"/>
  <c r="J5103" i="3" a="1"/>
  <c r="J5103" i="3" s="1"/>
  <c r="G5102" i="3"/>
  <c r="H5102" i="3"/>
  <c r="J5102" i="3" a="1"/>
  <c r="J5102" i="3" s="1"/>
  <c r="G5101" i="3"/>
  <c r="H5101" i="3"/>
  <c r="I5101" i="3" a="1"/>
  <c r="I5101" i="3" s="1"/>
  <c r="J5101" i="3" a="1"/>
  <c r="J5101" i="3" s="1"/>
  <c r="G5100" i="3"/>
  <c r="H5100" i="3"/>
  <c r="I5100" i="3" a="1"/>
  <c r="I5100" i="3" s="1"/>
  <c r="J5100" i="3" a="1"/>
  <c r="J5100" i="3" s="1"/>
  <c r="G5099" i="3"/>
  <c r="H5099" i="3"/>
  <c r="J5099" i="3" a="1"/>
  <c r="J5099" i="3" s="1"/>
  <c r="G5098" i="3"/>
  <c r="H5098" i="3"/>
  <c r="J5098" i="3" a="1"/>
  <c r="J5098" i="3" s="1"/>
  <c r="G5097" i="3"/>
  <c r="H5097" i="3"/>
  <c r="I5097" i="3" a="1"/>
  <c r="I5097" i="3" s="1"/>
  <c r="J5097" i="3" a="1"/>
  <c r="J5097" i="3" s="1"/>
  <c r="G5096" i="3"/>
  <c r="H5096" i="3"/>
  <c r="I5096" i="3" a="1"/>
  <c r="I5096" i="3" s="1"/>
  <c r="J5096" i="3" a="1"/>
  <c r="J5096" i="3" s="1"/>
  <c r="G5095" i="3"/>
  <c r="H5095" i="3"/>
  <c r="I5095" i="3" a="1"/>
  <c r="I5095" i="3" s="1"/>
  <c r="J5095" i="3" a="1"/>
  <c r="J5095" i="3" s="1"/>
  <c r="G5094" i="3"/>
  <c r="H5094" i="3"/>
  <c r="I5094" i="3" a="1"/>
  <c r="I5094" i="3" s="1"/>
  <c r="J5094" i="3" a="1"/>
  <c r="J5094" i="3" s="1"/>
  <c r="G3407" i="1"/>
  <c r="H3407" i="1"/>
  <c r="I3407" i="1" a="1"/>
  <c r="I3407" i="1" s="1"/>
  <c r="J3407" i="1" a="1"/>
  <c r="J3407" i="1" s="1"/>
  <c r="G3406" i="1"/>
  <c r="H3406" i="1"/>
  <c r="I3406" i="1" a="1"/>
  <c r="I3406" i="1" s="1"/>
  <c r="J3406" i="1" a="1"/>
  <c r="J3406" i="1" s="1"/>
  <c r="G3405" i="1"/>
  <c r="H3405" i="1"/>
  <c r="I3405" i="1" a="1"/>
  <c r="I3405" i="1" s="1"/>
  <c r="J3405" i="1" a="1"/>
  <c r="J3405" i="1" s="1"/>
  <c r="G3404" i="1"/>
  <c r="H3404" i="1"/>
  <c r="I3404" i="1" a="1"/>
  <c r="I3404" i="1" s="1"/>
  <c r="J3404" i="1" a="1"/>
  <c r="J3404" i="1"/>
  <c r="G3403" i="1"/>
  <c r="H3403" i="1"/>
  <c r="I3403" i="1" a="1"/>
  <c r="I3403" i="1"/>
  <c r="J3403" i="1" a="1"/>
  <c r="J3403" i="1" s="1"/>
  <c r="G3402" i="1"/>
  <c r="H3402" i="1"/>
  <c r="I3402" i="1" a="1"/>
  <c r="I3402" i="1" s="1"/>
  <c r="J3402" i="1" a="1"/>
  <c r="J3402" i="1" s="1"/>
  <c r="G5091" i="3"/>
  <c r="H5091" i="3"/>
  <c r="I5091" i="3" a="1"/>
  <c r="I5091" i="3" s="1"/>
  <c r="J5091" i="3" a="1"/>
  <c r="J5091" i="3" s="1"/>
  <c r="G5090" i="3"/>
  <c r="H5090" i="3"/>
  <c r="I5090" i="3" a="1"/>
  <c r="I5090" i="3" s="1"/>
  <c r="J5090" i="3" a="1"/>
  <c r="J5090" i="3" s="1"/>
  <c r="G5089" i="3"/>
  <c r="H5089" i="3"/>
  <c r="I5089" i="3" a="1"/>
  <c r="I5089" i="3" s="1"/>
  <c r="J5089" i="3" a="1"/>
  <c r="J5089" i="3" s="1"/>
  <c r="G5088" i="3"/>
  <c r="H5088" i="3"/>
  <c r="I5088" i="3" a="1"/>
  <c r="I5088" i="3" s="1"/>
  <c r="J5088" i="3" a="1"/>
  <c r="J5088" i="3" s="1"/>
  <c r="G5087" i="3"/>
  <c r="H5087" i="3"/>
  <c r="J5087" i="3" a="1"/>
  <c r="J5087" i="3" s="1"/>
  <c r="G5086" i="3"/>
  <c r="H5086" i="3"/>
  <c r="J5086" i="3" a="1"/>
  <c r="J5086" i="3" s="1"/>
  <c r="G5085" i="3"/>
  <c r="H5085" i="3"/>
  <c r="I5085" i="3" a="1"/>
  <c r="I5085" i="3" s="1"/>
  <c r="J5085" i="3" a="1"/>
  <c r="J5085" i="3" s="1"/>
  <c r="G5084" i="3"/>
  <c r="H5084" i="3"/>
  <c r="I5084" i="3" a="1"/>
  <c r="I5084" i="3" s="1"/>
  <c r="J5084" i="3" a="1"/>
  <c r="J5084" i="3" s="1"/>
  <c r="G5083" i="3"/>
  <c r="H5083" i="3"/>
  <c r="J5083" i="3" a="1"/>
  <c r="J5083" i="3" s="1"/>
  <c r="G5082" i="3"/>
  <c r="H5082" i="3"/>
  <c r="J5082" i="3" a="1"/>
  <c r="J5082" i="3" s="1"/>
  <c r="G5081" i="3"/>
  <c r="H5081" i="3"/>
  <c r="I5081" i="3" a="1"/>
  <c r="I5081" i="3" s="1"/>
  <c r="J5081" i="3" a="1"/>
  <c r="J5081" i="3" s="1"/>
  <c r="G5080" i="3"/>
  <c r="H5080" i="3"/>
  <c r="I5080" i="3" a="1"/>
  <c r="I5080" i="3" s="1"/>
  <c r="J5080" i="3" a="1"/>
  <c r="J5080" i="3" s="1"/>
  <c r="G3401" i="1"/>
  <c r="H3401" i="1"/>
  <c r="I3401" i="1" a="1"/>
  <c r="I3401" i="1" s="1"/>
  <c r="J3401" i="1" a="1"/>
  <c r="J3401" i="1" s="1"/>
  <c r="G3400" i="1"/>
  <c r="H3400" i="1"/>
  <c r="J3400" i="1" a="1"/>
  <c r="J3400" i="1" s="1"/>
  <c r="G3399" i="1"/>
  <c r="H3399" i="1"/>
  <c r="J3399" i="1" a="1"/>
  <c r="J3399" i="1" s="1"/>
  <c r="G3398" i="1"/>
  <c r="H3398" i="1"/>
  <c r="I3398" i="1" a="1"/>
  <c r="I3398" i="1" s="1"/>
  <c r="J3398" i="1" a="1"/>
  <c r="J3398" i="1" s="1"/>
  <c r="G3397" i="1"/>
  <c r="H3397" i="1"/>
  <c r="I3397" i="1" a="1"/>
  <c r="I3397" i="1" s="1"/>
  <c r="J3397" i="1" a="1"/>
  <c r="J3397" i="1" s="1"/>
  <c r="G3396" i="1"/>
  <c r="H3396" i="1"/>
  <c r="I3396" i="1" a="1"/>
  <c r="I3396" i="1" s="1"/>
  <c r="J3396" i="1" a="1"/>
  <c r="J3396" i="1"/>
  <c r="G3395" i="1"/>
  <c r="H3395" i="1"/>
  <c r="I3395" i="1" a="1"/>
  <c r="I3395" i="1"/>
  <c r="J3395" i="1" a="1"/>
  <c r="J3395" i="1" s="1"/>
  <c r="G3394" i="1"/>
  <c r="H3394" i="1"/>
  <c r="I3394" i="1" a="1"/>
  <c r="I3394" i="1" s="1"/>
  <c r="J3394" i="1" a="1"/>
  <c r="J3394" i="1" s="1"/>
  <c r="G3393" i="1"/>
  <c r="H3393" i="1"/>
  <c r="I3393" i="1" a="1"/>
  <c r="I3393" i="1" s="1"/>
  <c r="J3393" i="1" a="1"/>
  <c r="J3393" i="1" s="1"/>
  <c r="G3367" i="1"/>
  <c r="H3367" i="1"/>
  <c r="I3367" i="1" a="1"/>
  <c r="I3367" i="1" s="1"/>
  <c r="J3367" i="1" a="1"/>
  <c r="J3367" i="1" s="1"/>
  <c r="G3369" i="1"/>
  <c r="G3370" i="1"/>
  <c r="H3369" i="1"/>
  <c r="H3370" i="1"/>
  <c r="I3369" i="1" a="1"/>
  <c r="I3369" i="1" s="1"/>
  <c r="I3370" i="1" a="1"/>
  <c r="I3370" i="1" s="1"/>
  <c r="J3369" i="1" a="1"/>
  <c r="J3369" i="1" s="1"/>
  <c r="J3370" i="1" a="1"/>
  <c r="J3370" i="1" s="1"/>
  <c r="G3353" i="1"/>
  <c r="G3354" i="1"/>
  <c r="H3353" i="1"/>
  <c r="H3354" i="1"/>
  <c r="I3353" i="1" a="1"/>
  <c r="I3353" i="1" s="1"/>
  <c r="I3354" i="1" a="1"/>
  <c r="I3354" i="1" s="1"/>
  <c r="J3353" i="1" a="1"/>
  <c r="J3353" i="1" s="1"/>
  <c r="J3354" i="1" a="1"/>
  <c r="J3354" i="1" s="1"/>
  <c r="G3352" i="1"/>
  <c r="H3352" i="1"/>
  <c r="I3352" i="1" a="1"/>
  <c r="I3352" i="1" s="1"/>
  <c r="J3352" i="1" a="1"/>
  <c r="J3352" i="1" s="1"/>
  <c r="G3343" i="1"/>
  <c r="H3343" i="1"/>
  <c r="I3343" i="1" a="1"/>
  <c r="I3343" i="1" s="1"/>
  <c r="J3343" i="1" a="1"/>
  <c r="J3343" i="1" s="1"/>
  <c r="G4962" i="3"/>
  <c r="G4963" i="3"/>
  <c r="H4962" i="3"/>
  <c r="H4963" i="3"/>
  <c r="I4962" i="3" a="1"/>
  <c r="I4962" i="3" s="1"/>
  <c r="I4963" i="3" a="1"/>
  <c r="I4963" i="3" s="1"/>
  <c r="J4962" i="3" a="1"/>
  <c r="J4962" i="3" s="1"/>
  <c r="J4963" i="3" a="1"/>
  <c r="J4963" i="3" s="1"/>
  <c r="G3206" i="1"/>
  <c r="H3206" i="1"/>
  <c r="I3206" i="1" a="1"/>
  <c r="I3206" i="1" s="1"/>
  <c r="J3206" i="1" a="1"/>
  <c r="J3206" i="1" s="1"/>
  <c r="G3207" i="1"/>
  <c r="H3207" i="1"/>
  <c r="I3207" i="1" a="1"/>
  <c r="I3207" i="1" s="1"/>
  <c r="J3207" i="1" a="1"/>
  <c r="J3207" i="1" s="1"/>
  <c r="G3172" i="1"/>
  <c r="G3174" i="1"/>
  <c r="G3175" i="1"/>
  <c r="G3173" i="1"/>
  <c r="H3172" i="1"/>
  <c r="H3174" i="1"/>
  <c r="H3175" i="1"/>
  <c r="H3173" i="1"/>
  <c r="I3172" i="1" a="1"/>
  <c r="I3172" i="1" s="1"/>
  <c r="I3174" i="1" a="1"/>
  <c r="I3174" i="1" s="1"/>
  <c r="I3175" i="1" a="1"/>
  <c r="I3175" i="1" s="1"/>
  <c r="I3173" i="1" a="1"/>
  <c r="I3173" i="1" s="1"/>
  <c r="J3172" i="1" a="1"/>
  <c r="J3172" i="1" s="1"/>
  <c r="J3174" i="1" a="1"/>
  <c r="J3174" i="1" s="1"/>
  <c r="J3175" i="1" a="1"/>
  <c r="J3175" i="1" s="1"/>
  <c r="J3173" i="1" a="1"/>
  <c r="J3173" i="1" s="1"/>
  <c r="I3391" i="1" a="1"/>
  <c r="I3391" i="1" s="1"/>
  <c r="H3391" i="1"/>
  <c r="G3391" i="1"/>
  <c r="I3390" i="1" a="1"/>
  <c r="I3390" i="1" s="1"/>
  <c r="H3390" i="1"/>
  <c r="G3390" i="1"/>
  <c r="G5079" i="3"/>
  <c r="H5079" i="3"/>
  <c r="I5079" i="3" a="1"/>
  <c r="I5079" i="3" s="1"/>
  <c r="J5079" i="3" a="1"/>
  <c r="J5079" i="3" s="1"/>
  <c r="G5078" i="3"/>
  <c r="H5078" i="3"/>
  <c r="I5078" i="3" a="1"/>
  <c r="I5078" i="3" s="1"/>
  <c r="J5078" i="3" a="1"/>
  <c r="J5078" i="3" s="1"/>
  <c r="G5077" i="3"/>
  <c r="H5077" i="3"/>
  <c r="J5077" i="3" a="1"/>
  <c r="J5077" i="3" s="1"/>
  <c r="G5076" i="3"/>
  <c r="H5076" i="3"/>
  <c r="J5076" i="3" a="1"/>
  <c r="J5076" i="3" s="1"/>
  <c r="G5075" i="3"/>
  <c r="H5075" i="3"/>
  <c r="I5075" i="3" a="1"/>
  <c r="I5075" i="3" s="1"/>
  <c r="J5075" i="3" a="1"/>
  <c r="J5075" i="3" s="1"/>
  <c r="G5074" i="3"/>
  <c r="H5074" i="3"/>
  <c r="I5074" i="3" a="1"/>
  <c r="I5074" i="3" s="1"/>
  <c r="J5074" i="3" a="1"/>
  <c r="J5074" i="3" s="1"/>
  <c r="G5073" i="3"/>
  <c r="H5073" i="3"/>
  <c r="J5073" i="3" a="1"/>
  <c r="J5073" i="3" s="1"/>
  <c r="G5072" i="3"/>
  <c r="H5072" i="3"/>
  <c r="J5072" i="3" a="1"/>
  <c r="J5072" i="3" s="1"/>
  <c r="G5071" i="3"/>
  <c r="H5071" i="3"/>
  <c r="I5071" i="3" a="1"/>
  <c r="I5071" i="3" s="1"/>
  <c r="J5071" i="3" a="1"/>
  <c r="J5071" i="3" s="1"/>
  <c r="G5070" i="3"/>
  <c r="H5070" i="3"/>
  <c r="I5070" i="3" a="1"/>
  <c r="I5070" i="3" s="1"/>
  <c r="J5070" i="3" a="1"/>
  <c r="J5070" i="3" s="1"/>
  <c r="G5069" i="3"/>
  <c r="H5069" i="3"/>
  <c r="I5069" i="3" a="1"/>
  <c r="I5069" i="3" s="1"/>
  <c r="J5069" i="3" a="1"/>
  <c r="J5069" i="3" s="1"/>
  <c r="G5068" i="3"/>
  <c r="H5068" i="3"/>
  <c r="I5068" i="3" a="1"/>
  <c r="I5068" i="3" s="1"/>
  <c r="J5068" i="3" a="1"/>
  <c r="J5068" i="3" s="1"/>
  <c r="G5067" i="3"/>
  <c r="H5067" i="3"/>
  <c r="I5067" i="3" a="1"/>
  <c r="I5067" i="3" s="1"/>
  <c r="J5067" i="3" a="1"/>
  <c r="J5067" i="3" s="1"/>
  <c r="G5066" i="3"/>
  <c r="H5066" i="3"/>
  <c r="I5066" i="3" a="1"/>
  <c r="I5066" i="3" s="1"/>
  <c r="J5066" i="3" a="1"/>
  <c r="J5066" i="3" s="1"/>
  <c r="G3392" i="1"/>
  <c r="H3392" i="1"/>
  <c r="I3392" i="1" a="1"/>
  <c r="I3392" i="1" s="1"/>
  <c r="J3392" i="1" a="1"/>
  <c r="J3392" i="1" s="1"/>
  <c r="J3391" i="1" a="1"/>
  <c r="J3391" i="1" s="1"/>
  <c r="J3390" i="1" a="1"/>
  <c r="J3390" i="1"/>
  <c r="G3389" i="1"/>
  <c r="H3389" i="1"/>
  <c r="I3389" i="1" a="1"/>
  <c r="I3389" i="1" s="1"/>
  <c r="J3389" i="1" a="1"/>
  <c r="J3389" i="1" s="1"/>
  <c r="G3388" i="1"/>
  <c r="H3388" i="1"/>
  <c r="I3388" i="1" a="1"/>
  <c r="I3388" i="1" s="1"/>
  <c r="J3388" i="1" a="1"/>
  <c r="J3388" i="1" s="1"/>
  <c r="G3387" i="1"/>
  <c r="H3387" i="1"/>
  <c r="I3387" i="1" a="1"/>
  <c r="I3387" i="1" s="1"/>
  <c r="J3387" i="1" a="1"/>
  <c r="J3387" i="1" s="1"/>
  <c r="G3386" i="1"/>
  <c r="H3386" i="1"/>
  <c r="I3386" i="1" a="1"/>
  <c r="I3386" i="1" s="1"/>
  <c r="J3386" i="1" a="1"/>
  <c r="J3386" i="1" s="1"/>
  <c r="G3385" i="1"/>
  <c r="H3385" i="1"/>
  <c r="I3385" i="1" a="1"/>
  <c r="I3385" i="1" s="1"/>
  <c r="J3385" i="1" a="1"/>
  <c r="J3385" i="1" s="1"/>
  <c r="G3384" i="1"/>
  <c r="H3384" i="1"/>
  <c r="I3384" i="1" a="1"/>
  <c r="I3384" i="1" s="1"/>
  <c r="J3384" i="1" a="1"/>
  <c r="J3384" i="1" s="1"/>
  <c r="G3383" i="1"/>
  <c r="H3383" i="1"/>
  <c r="I3383" i="1" a="1"/>
  <c r="I3383" i="1" s="1"/>
  <c r="J3383" i="1" a="1"/>
  <c r="J3383" i="1" s="1"/>
  <c r="G3382" i="1"/>
  <c r="H3382" i="1"/>
  <c r="I3382" i="1" a="1"/>
  <c r="I3382" i="1" s="1"/>
  <c r="J3382" i="1" a="1"/>
  <c r="J3382" i="1" s="1"/>
  <c r="G5065" i="3"/>
  <c r="H5065" i="3"/>
  <c r="I5065" i="3" a="1"/>
  <c r="I5065" i="3" s="1"/>
  <c r="J5065" i="3" a="1"/>
  <c r="J5065" i="3" s="1"/>
  <c r="G5064" i="3"/>
  <c r="H5064" i="3"/>
  <c r="I5064" i="3" a="1"/>
  <c r="I5064" i="3" s="1"/>
  <c r="J5064" i="3" a="1"/>
  <c r="J5064" i="3" s="1"/>
  <c r="G5063" i="3"/>
  <c r="H5063" i="3"/>
  <c r="J5063" i="3" a="1"/>
  <c r="J5063" i="3" s="1"/>
  <c r="G5062" i="3"/>
  <c r="H5062" i="3"/>
  <c r="J5062" i="3" a="1"/>
  <c r="J5062" i="3" s="1"/>
  <c r="G5061" i="3"/>
  <c r="H5061" i="3"/>
  <c r="I5061" i="3" a="1"/>
  <c r="I5061" i="3" s="1"/>
  <c r="J5061" i="3" a="1"/>
  <c r="J5061" i="3" s="1"/>
  <c r="G5060" i="3"/>
  <c r="H5060" i="3"/>
  <c r="I5060" i="3" a="1"/>
  <c r="I5060" i="3" s="1"/>
  <c r="J5060" i="3" a="1"/>
  <c r="J5060" i="3" s="1"/>
  <c r="G5059" i="3"/>
  <c r="H5059" i="3"/>
  <c r="J5059" i="3" a="1"/>
  <c r="J5059" i="3" s="1"/>
  <c r="G5058" i="3"/>
  <c r="H5058" i="3"/>
  <c r="J5058" i="3" a="1"/>
  <c r="J5058" i="3" s="1"/>
  <c r="G5057" i="3"/>
  <c r="H5057" i="3"/>
  <c r="I5057" i="3" a="1"/>
  <c r="I5057" i="3" s="1"/>
  <c r="J5057" i="3" a="1"/>
  <c r="J5057" i="3" s="1"/>
  <c r="G5056" i="3"/>
  <c r="H5056" i="3"/>
  <c r="I5056" i="3" a="1"/>
  <c r="I5056" i="3" s="1"/>
  <c r="J5056" i="3" a="1"/>
  <c r="J5056" i="3" s="1"/>
  <c r="G5055" i="3"/>
  <c r="H5055" i="3"/>
  <c r="I5055" i="3" a="1"/>
  <c r="I5055" i="3" s="1"/>
  <c r="J5055" i="3" a="1"/>
  <c r="J5055" i="3" s="1"/>
  <c r="G5054" i="3"/>
  <c r="H5054" i="3"/>
  <c r="I5054" i="3" a="1"/>
  <c r="I5054" i="3" s="1"/>
  <c r="J5054" i="3" a="1"/>
  <c r="J5054" i="3" s="1"/>
  <c r="G5053" i="3"/>
  <c r="H5053" i="3"/>
  <c r="I5053" i="3" a="1"/>
  <c r="I5053" i="3" s="1"/>
  <c r="J5053" i="3" a="1"/>
  <c r="J5053" i="3" s="1"/>
  <c r="G5052" i="3"/>
  <c r="H5052" i="3"/>
  <c r="I5052" i="3" a="1"/>
  <c r="I5052" i="3" s="1"/>
  <c r="J5052" i="3" a="1"/>
  <c r="J5052" i="3" s="1"/>
  <c r="G3381" i="1"/>
  <c r="H3381" i="1"/>
  <c r="I3381" i="1" a="1"/>
  <c r="I3381" i="1" s="1"/>
  <c r="J3381" i="1" a="1"/>
  <c r="J3381" i="1" s="1"/>
  <c r="G3378" i="1"/>
  <c r="H3378" i="1"/>
  <c r="I3378" i="1" a="1"/>
  <c r="I3378" i="1" s="1"/>
  <c r="J3378" i="1" a="1"/>
  <c r="J3378" i="1" s="1"/>
  <c r="G3377" i="1"/>
  <c r="H3377" i="1"/>
  <c r="I3377" i="1" a="1"/>
  <c r="I3377" i="1" s="1"/>
  <c r="J3377" i="1" a="1"/>
  <c r="J3377" i="1" s="1"/>
  <c r="G3376" i="1"/>
  <c r="H3376" i="1"/>
  <c r="I3376" i="1" a="1"/>
  <c r="I3376" i="1" s="1"/>
  <c r="J3376" i="1" a="1"/>
  <c r="J3376" i="1" s="1"/>
  <c r="G3375" i="1"/>
  <c r="H3375" i="1"/>
  <c r="I3375" i="1" a="1"/>
  <c r="I3375" i="1" s="1"/>
  <c r="J3375" i="1" a="1"/>
  <c r="J3375" i="1" s="1"/>
  <c r="G3374" i="1"/>
  <c r="H3374" i="1"/>
  <c r="I3374" i="1" a="1"/>
  <c r="I3374" i="1" s="1"/>
  <c r="J3374" i="1" a="1"/>
  <c r="J3374" i="1" s="1"/>
  <c r="G3373" i="1"/>
  <c r="H3373" i="1"/>
  <c r="I3373" i="1" a="1"/>
  <c r="I3373" i="1" s="1"/>
  <c r="J3373" i="1" a="1"/>
  <c r="J3373" i="1" s="1"/>
  <c r="G3372" i="1"/>
  <c r="H3372" i="1"/>
  <c r="I3372" i="1" a="1"/>
  <c r="I3372" i="1" s="1"/>
  <c r="J3372" i="1" a="1"/>
  <c r="J3372" i="1" s="1"/>
  <c r="G3371" i="1"/>
  <c r="H3371" i="1"/>
  <c r="I3371" i="1" a="1"/>
  <c r="I3371" i="1" s="1"/>
  <c r="J3371" i="1" a="1"/>
  <c r="J3371" i="1" s="1"/>
  <c r="G5051" i="3"/>
  <c r="H5051" i="3"/>
  <c r="I5051" i="3" a="1"/>
  <c r="I5051" i="3" s="1"/>
  <c r="J5051" i="3" a="1"/>
  <c r="J5051" i="3" s="1"/>
  <c r="G5050" i="3"/>
  <c r="H5050" i="3"/>
  <c r="I5050" i="3" a="1"/>
  <c r="I5050" i="3" s="1"/>
  <c r="J5050" i="3" a="1"/>
  <c r="J5050" i="3" s="1"/>
  <c r="G3368" i="1"/>
  <c r="H3368" i="1"/>
  <c r="I3368" i="1" a="1"/>
  <c r="I3368" i="1" s="1"/>
  <c r="J3368" i="1" a="1"/>
  <c r="J3368" i="1" s="1"/>
  <c r="G5049" i="3"/>
  <c r="H5049" i="3"/>
  <c r="I5049" i="3" a="1"/>
  <c r="I5049" i="3" s="1"/>
  <c r="J5049" i="3" a="1"/>
  <c r="J5049" i="3" s="1"/>
  <c r="G5048" i="3"/>
  <c r="H5048" i="3"/>
  <c r="I5048" i="3" a="1"/>
  <c r="I5048" i="3" s="1"/>
  <c r="J5048" i="3" a="1"/>
  <c r="J5048" i="3" s="1"/>
  <c r="G5047" i="3"/>
  <c r="H5047" i="3"/>
  <c r="J5047" i="3" a="1"/>
  <c r="J5047" i="3" s="1"/>
  <c r="G5046" i="3"/>
  <c r="H5046" i="3"/>
  <c r="J5046" i="3" a="1"/>
  <c r="J5046" i="3" s="1"/>
  <c r="G5045" i="3"/>
  <c r="H5045" i="3"/>
  <c r="I5045" i="3" a="1"/>
  <c r="I5045" i="3" s="1"/>
  <c r="J5045" i="3" a="1"/>
  <c r="J5045" i="3" s="1"/>
  <c r="G5044" i="3"/>
  <c r="H5044" i="3"/>
  <c r="I5044" i="3" a="1"/>
  <c r="I5044" i="3" s="1"/>
  <c r="J5044" i="3" a="1"/>
  <c r="J5044" i="3" s="1"/>
  <c r="G5043" i="3"/>
  <c r="H5043" i="3"/>
  <c r="J5043" i="3" a="1"/>
  <c r="J5043" i="3" s="1"/>
  <c r="G5042" i="3"/>
  <c r="H5042" i="3"/>
  <c r="J5042" i="3" a="1"/>
  <c r="J5042" i="3" s="1"/>
  <c r="G5041" i="3"/>
  <c r="H5041" i="3"/>
  <c r="I5041" i="3" a="1"/>
  <c r="I5041" i="3" s="1"/>
  <c r="J5041" i="3" a="1"/>
  <c r="J5041" i="3" s="1"/>
  <c r="G5040" i="3"/>
  <c r="H5040" i="3"/>
  <c r="I5040" i="3" a="1"/>
  <c r="I5040" i="3" s="1"/>
  <c r="J5040" i="3" a="1"/>
  <c r="J5040" i="3" s="1"/>
  <c r="G5039" i="3"/>
  <c r="H5039" i="3"/>
  <c r="I5039" i="3" a="1"/>
  <c r="I5039" i="3" s="1"/>
  <c r="J5039" i="3" a="1"/>
  <c r="J5039" i="3" s="1"/>
  <c r="G5038" i="3"/>
  <c r="H5038" i="3"/>
  <c r="I5038" i="3" a="1"/>
  <c r="I5038" i="3" s="1"/>
  <c r="J5038" i="3" a="1"/>
  <c r="J5038" i="3" s="1"/>
  <c r="G5037" i="3"/>
  <c r="H5037" i="3"/>
  <c r="I5037" i="3" a="1"/>
  <c r="I5037" i="3" s="1"/>
  <c r="J5037" i="3" a="1"/>
  <c r="J5037" i="3" s="1"/>
  <c r="G5036" i="3"/>
  <c r="H5036" i="3"/>
  <c r="I5036" i="3" a="1"/>
  <c r="I5036" i="3" s="1"/>
  <c r="J5036" i="3" a="1"/>
  <c r="J5036" i="3" s="1"/>
  <c r="G3366" i="1"/>
  <c r="H3366" i="1"/>
  <c r="J3366" i="1" a="1"/>
  <c r="J3366" i="1" s="1"/>
  <c r="G3365" i="1"/>
  <c r="H3365" i="1"/>
  <c r="J3365" i="1" a="1"/>
  <c r="J3365" i="1" s="1"/>
  <c r="G3364" i="1"/>
  <c r="H3364" i="1"/>
  <c r="I3364" i="1" a="1"/>
  <c r="I3364" i="1" s="1"/>
  <c r="J3364" i="1" a="1"/>
  <c r="J3364" i="1" s="1"/>
  <c r="G3363" i="1"/>
  <c r="H3363" i="1"/>
  <c r="I3363" i="1" a="1"/>
  <c r="I3363" i="1" s="1"/>
  <c r="J3363" i="1" a="1"/>
  <c r="J3363" i="1" s="1"/>
  <c r="G3362" i="1"/>
  <c r="H3362" i="1"/>
  <c r="I3362" i="1" a="1"/>
  <c r="I3362" i="1" s="1"/>
  <c r="J3362" i="1" a="1"/>
  <c r="J3362" i="1" s="1"/>
  <c r="G3361" i="1"/>
  <c r="H3361" i="1"/>
  <c r="I3361" i="1" a="1"/>
  <c r="I3361" i="1" s="1"/>
  <c r="J3361" i="1" a="1"/>
  <c r="J3361" i="1" s="1"/>
  <c r="G3360" i="1"/>
  <c r="H3360" i="1"/>
  <c r="I3360" i="1" a="1"/>
  <c r="I3360" i="1" s="1"/>
  <c r="J3360" i="1" a="1"/>
  <c r="J3360" i="1" s="1"/>
  <c r="G3359" i="1"/>
  <c r="H3359" i="1"/>
  <c r="I3359" i="1" a="1"/>
  <c r="I3359" i="1" s="1"/>
  <c r="J3359" i="1" a="1"/>
  <c r="J3359" i="1" s="1"/>
  <c r="G3358" i="1"/>
  <c r="H3358" i="1"/>
  <c r="I3358" i="1" a="1"/>
  <c r="I3358" i="1" s="1"/>
  <c r="J3358" i="1" a="1"/>
  <c r="J3358" i="1" s="1"/>
  <c r="G3357" i="1"/>
  <c r="H3357" i="1"/>
  <c r="I3357" i="1" a="1"/>
  <c r="I3357" i="1" s="1"/>
  <c r="J3357" i="1" a="1"/>
  <c r="J3357" i="1" s="1"/>
  <c r="G3356" i="1"/>
  <c r="H3356" i="1"/>
  <c r="I3356" i="1" a="1"/>
  <c r="I3356" i="1" s="1"/>
  <c r="J3356" i="1" a="1"/>
  <c r="J3356" i="1" s="1"/>
  <c r="G3355" i="1"/>
  <c r="H3355" i="1"/>
  <c r="I3355" i="1" a="1"/>
  <c r="I3355" i="1" s="1"/>
  <c r="J3355" i="1" a="1"/>
  <c r="J3355" i="1" s="1"/>
  <c r="G5035" i="3"/>
  <c r="H5035" i="3"/>
  <c r="I5035" i="3" a="1"/>
  <c r="I5035" i="3" s="1"/>
  <c r="J5035" i="3" a="1"/>
  <c r="J5035" i="3" s="1"/>
  <c r="G5034" i="3"/>
  <c r="H5034" i="3"/>
  <c r="I5034" i="3" a="1"/>
  <c r="I5034" i="3" s="1"/>
  <c r="J5034" i="3" a="1"/>
  <c r="J5034" i="3" s="1"/>
  <c r="G5033" i="3"/>
  <c r="H5033" i="3"/>
  <c r="J5033" i="3" a="1"/>
  <c r="J5033" i="3" s="1"/>
  <c r="G5032" i="3"/>
  <c r="H5032" i="3"/>
  <c r="J5032" i="3" a="1"/>
  <c r="J5032" i="3" s="1"/>
  <c r="G5031" i="3"/>
  <c r="H5031" i="3"/>
  <c r="I5031" i="3" a="1"/>
  <c r="I5031" i="3" s="1"/>
  <c r="J5031" i="3" a="1"/>
  <c r="J5031" i="3" s="1"/>
  <c r="G5030" i="3"/>
  <c r="H5030" i="3"/>
  <c r="I5030" i="3" a="1"/>
  <c r="I5030" i="3" s="1"/>
  <c r="J5030" i="3" a="1"/>
  <c r="J5030" i="3" s="1"/>
  <c r="G5029" i="3"/>
  <c r="H5029" i="3"/>
  <c r="J5029" i="3" a="1"/>
  <c r="J5029" i="3" s="1"/>
  <c r="G5028" i="3"/>
  <c r="H5028" i="3"/>
  <c r="J5028" i="3" a="1"/>
  <c r="J5028" i="3" s="1"/>
  <c r="G5027" i="3"/>
  <c r="H5027" i="3"/>
  <c r="I5027" i="3" a="1"/>
  <c r="I5027" i="3" s="1"/>
  <c r="J5027" i="3" a="1"/>
  <c r="J5027" i="3" s="1"/>
  <c r="G5026" i="3"/>
  <c r="H5026" i="3"/>
  <c r="I5026" i="3" a="1"/>
  <c r="I5026" i="3" s="1"/>
  <c r="J5026" i="3" a="1"/>
  <c r="J5026" i="3" s="1"/>
  <c r="G5025" i="3"/>
  <c r="H5025" i="3"/>
  <c r="I5025" i="3" a="1"/>
  <c r="I5025" i="3" s="1"/>
  <c r="J5025" i="3" a="1"/>
  <c r="J5025" i="3" s="1"/>
  <c r="G5024" i="3"/>
  <c r="H5024" i="3"/>
  <c r="I5024" i="3" a="1"/>
  <c r="I5024" i="3" s="1"/>
  <c r="J5024" i="3" a="1"/>
  <c r="J5024" i="3" s="1"/>
  <c r="G3351" i="1"/>
  <c r="H3351" i="1"/>
  <c r="I3351" i="1" a="1"/>
  <c r="I3351" i="1" s="1"/>
  <c r="J3351" i="1" a="1"/>
  <c r="J3351" i="1" s="1"/>
  <c r="G3350" i="1"/>
  <c r="H3350" i="1"/>
  <c r="I3350" i="1" a="1"/>
  <c r="I3350" i="1" s="1"/>
  <c r="J3350" i="1" a="1"/>
  <c r="J3350" i="1" s="1"/>
  <c r="G3349" i="1"/>
  <c r="H3349" i="1"/>
  <c r="I3349" i="1" a="1"/>
  <c r="I3349" i="1" s="1"/>
  <c r="J3349" i="1" a="1"/>
  <c r="J3349" i="1" s="1"/>
  <c r="G3348" i="1"/>
  <c r="H3348" i="1"/>
  <c r="I3348" i="1" a="1"/>
  <c r="I3348" i="1" s="1"/>
  <c r="J3348" i="1" a="1"/>
  <c r="J3348" i="1" s="1"/>
  <c r="G3347" i="1"/>
  <c r="H3347" i="1"/>
  <c r="I3347" i="1" a="1"/>
  <c r="I3347" i="1" s="1"/>
  <c r="J3347" i="1" a="1"/>
  <c r="J3347" i="1" s="1"/>
  <c r="G3346" i="1"/>
  <c r="H3346" i="1"/>
  <c r="I3346" i="1" a="1"/>
  <c r="I3346" i="1" s="1"/>
  <c r="J3346" i="1" a="1"/>
  <c r="J3346" i="1" s="1"/>
  <c r="G3345" i="1"/>
  <c r="H3345" i="1"/>
  <c r="I3345" i="1" a="1"/>
  <c r="I3345" i="1" s="1"/>
  <c r="J3345" i="1" a="1"/>
  <c r="J3345" i="1" s="1"/>
  <c r="G3344" i="1"/>
  <c r="H3344" i="1"/>
  <c r="I3344" i="1" a="1"/>
  <c r="I3344" i="1" s="1"/>
  <c r="J3344" i="1" a="1"/>
  <c r="J3344" i="1" s="1"/>
  <c r="G5023" i="3"/>
  <c r="H5023" i="3"/>
  <c r="I5023" i="3" a="1"/>
  <c r="I5023" i="3" s="1"/>
  <c r="J5023" i="3" a="1"/>
  <c r="J5023" i="3" s="1"/>
  <c r="G5022" i="3"/>
  <c r="H5022" i="3"/>
  <c r="I5022" i="3" a="1"/>
  <c r="I5022" i="3" s="1"/>
  <c r="J5022" i="3" a="1"/>
  <c r="J5022" i="3" s="1"/>
  <c r="G5021" i="3"/>
  <c r="H5021" i="3"/>
  <c r="J5021" i="3" a="1"/>
  <c r="J5021" i="3" s="1"/>
  <c r="G5020" i="3"/>
  <c r="H5020" i="3"/>
  <c r="J5020" i="3" a="1"/>
  <c r="J5020" i="3" s="1"/>
  <c r="G5019" i="3"/>
  <c r="H5019" i="3"/>
  <c r="I5019" i="3" a="1"/>
  <c r="I5019" i="3" s="1"/>
  <c r="J5019" i="3" a="1"/>
  <c r="J5019" i="3" s="1"/>
  <c r="G5018" i="3"/>
  <c r="H5018" i="3"/>
  <c r="I5018" i="3" a="1"/>
  <c r="I5018" i="3" s="1"/>
  <c r="J5018" i="3" a="1"/>
  <c r="J5018" i="3" s="1"/>
  <c r="G5017" i="3"/>
  <c r="H5017" i="3"/>
  <c r="J5017" i="3" a="1"/>
  <c r="J5017" i="3" s="1"/>
  <c r="G5016" i="3"/>
  <c r="H5016" i="3"/>
  <c r="J5016" i="3" a="1"/>
  <c r="J5016" i="3" s="1"/>
  <c r="G5015" i="3"/>
  <c r="H5015" i="3"/>
  <c r="I5015" i="3" a="1"/>
  <c r="I5015" i="3" s="1"/>
  <c r="J5015" i="3" a="1"/>
  <c r="J5015" i="3" s="1"/>
  <c r="G5014" i="3"/>
  <c r="H5014" i="3"/>
  <c r="I5014" i="3" a="1"/>
  <c r="I5014" i="3" s="1"/>
  <c r="J5014" i="3" a="1"/>
  <c r="J5014" i="3" s="1"/>
  <c r="G5013" i="3"/>
  <c r="H5013" i="3"/>
  <c r="I5013" i="3" a="1"/>
  <c r="I5013" i="3" s="1"/>
  <c r="J5013" i="3" a="1"/>
  <c r="J5013" i="3" s="1"/>
  <c r="G5012" i="3"/>
  <c r="H5012" i="3"/>
  <c r="I5012" i="3" a="1"/>
  <c r="I5012" i="3" s="1"/>
  <c r="J5012" i="3" a="1"/>
  <c r="J5012" i="3" s="1"/>
  <c r="G5011" i="3"/>
  <c r="H5011" i="3"/>
  <c r="I5011" i="3" a="1"/>
  <c r="I5011" i="3" s="1"/>
  <c r="J5011" i="3" a="1"/>
  <c r="J5011" i="3" s="1"/>
  <c r="G5010" i="3"/>
  <c r="H5010" i="3"/>
  <c r="I5010" i="3" a="1"/>
  <c r="I5010" i="3" s="1"/>
  <c r="J5010" i="3" a="1"/>
  <c r="J5010" i="3" s="1"/>
  <c r="G3342" i="1"/>
  <c r="H3342" i="1"/>
  <c r="I3342" i="1" a="1"/>
  <c r="I3342" i="1" s="1"/>
  <c r="J3342" i="1" a="1"/>
  <c r="J3342" i="1" s="1"/>
  <c r="G3341" i="1"/>
  <c r="H3341" i="1"/>
  <c r="I3341" i="1" a="1"/>
  <c r="I3341" i="1" s="1"/>
  <c r="J3341" i="1" a="1"/>
  <c r="J3341" i="1" s="1"/>
  <c r="G3340" i="1"/>
  <c r="H3340" i="1"/>
  <c r="I3340" i="1" a="1"/>
  <c r="I3340" i="1" s="1"/>
  <c r="J3340" i="1" a="1"/>
  <c r="J3340" i="1" s="1"/>
  <c r="G3339" i="1"/>
  <c r="H3339" i="1"/>
  <c r="I3339" i="1" a="1"/>
  <c r="I3339" i="1" s="1"/>
  <c r="J3339" i="1" a="1"/>
  <c r="J3339" i="1" s="1"/>
  <c r="G3338" i="1"/>
  <c r="H3338" i="1"/>
  <c r="I3338" i="1" a="1"/>
  <c r="I3338" i="1" s="1"/>
  <c r="J3338" i="1" a="1"/>
  <c r="J3338" i="1" s="1"/>
  <c r="G3337" i="1"/>
  <c r="H3337" i="1"/>
  <c r="I3337" i="1" a="1"/>
  <c r="I3337" i="1" s="1"/>
  <c r="J3337" i="1" a="1"/>
  <c r="J3337" i="1" s="1"/>
  <c r="G3336" i="1"/>
  <c r="H3336" i="1"/>
  <c r="I3336" i="1" a="1"/>
  <c r="I3336" i="1" s="1"/>
  <c r="J3336" i="1" a="1"/>
  <c r="J3336" i="1" s="1"/>
  <c r="G3335" i="1"/>
  <c r="H3335" i="1"/>
  <c r="I3335" i="1" a="1"/>
  <c r="I3335" i="1" s="1"/>
  <c r="J3335" i="1" a="1"/>
  <c r="J3335" i="1" s="1"/>
  <c r="G5009" i="3"/>
  <c r="H5009" i="3"/>
  <c r="I5009" i="3" a="1"/>
  <c r="I5009" i="3" s="1"/>
  <c r="J5009" i="3" a="1"/>
  <c r="J5009" i="3" s="1"/>
  <c r="G5008" i="3"/>
  <c r="H5008" i="3"/>
  <c r="I5008" i="3" a="1"/>
  <c r="I5008" i="3" s="1"/>
  <c r="J5008" i="3" a="1"/>
  <c r="J5008" i="3" s="1"/>
  <c r="G5007" i="3"/>
  <c r="H5007" i="3"/>
  <c r="J5007" i="3" a="1"/>
  <c r="J5007" i="3" s="1"/>
  <c r="G5006" i="3"/>
  <c r="H5006" i="3"/>
  <c r="J5006" i="3" a="1"/>
  <c r="J5006" i="3" s="1"/>
  <c r="G5005" i="3"/>
  <c r="H5005" i="3"/>
  <c r="I5005" i="3" a="1"/>
  <c r="I5005" i="3" s="1"/>
  <c r="J5005" i="3" a="1"/>
  <c r="J5005" i="3" s="1"/>
  <c r="G5004" i="3"/>
  <c r="H5004" i="3"/>
  <c r="I5004" i="3" a="1"/>
  <c r="I5004" i="3" s="1"/>
  <c r="J5004" i="3" a="1"/>
  <c r="J5004" i="3" s="1"/>
  <c r="G5003" i="3"/>
  <c r="H5003" i="3"/>
  <c r="I5003" i="3" a="1"/>
  <c r="I5003" i="3" s="1"/>
  <c r="J5003" i="3" a="1"/>
  <c r="J5003" i="3" s="1"/>
  <c r="G5002" i="3"/>
  <c r="H5002" i="3"/>
  <c r="I5002" i="3" a="1"/>
  <c r="I5002" i="3" s="1"/>
  <c r="J5002" i="3" a="1"/>
  <c r="J5002" i="3" s="1"/>
  <c r="G5001" i="3"/>
  <c r="H5001" i="3"/>
  <c r="J5001" i="3" a="1"/>
  <c r="J5001" i="3" s="1"/>
  <c r="G5000" i="3"/>
  <c r="H5000" i="3"/>
  <c r="J5000" i="3" a="1"/>
  <c r="J5000" i="3" s="1"/>
  <c r="G4999" i="3"/>
  <c r="H4999" i="3"/>
  <c r="I4999" i="3" a="1"/>
  <c r="I4999" i="3" s="1"/>
  <c r="J4999" i="3" a="1"/>
  <c r="J4999" i="3" s="1"/>
  <c r="G4998" i="3"/>
  <c r="H4998" i="3"/>
  <c r="I4998" i="3" a="1"/>
  <c r="I4998" i="3" s="1"/>
  <c r="J4998" i="3" a="1"/>
  <c r="J4998" i="3" s="1"/>
  <c r="G4997" i="3"/>
  <c r="H4997" i="3"/>
  <c r="I4997" i="3" a="1"/>
  <c r="I4997" i="3" s="1"/>
  <c r="J4997" i="3" a="1"/>
  <c r="J4997" i="3" s="1"/>
  <c r="G4996" i="3"/>
  <c r="H4996" i="3"/>
  <c r="I4996" i="3" a="1"/>
  <c r="I4996" i="3" s="1"/>
  <c r="J4996" i="3" a="1"/>
  <c r="J4996" i="3" s="1"/>
  <c r="G4995" i="3"/>
  <c r="H4995" i="3"/>
  <c r="I4995" i="3" a="1"/>
  <c r="I4995" i="3" s="1"/>
  <c r="J4995" i="3" a="1"/>
  <c r="J4995" i="3" s="1"/>
  <c r="G4994" i="3"/>
  <c r="H4994" i="3"/>
  <c r="I4994" i="3" a="1"/>
  <c r="I4994" i="3" s="1"/>
  <c r="J4994" i="3" a="1"/>
  <c r="J4994" i="3" s="1"/>
  <c r="G3334" i="1"/>
  <c r="H3334" i="1"/>
  <c r="I3334" i="1" a="1"/>
  <c r="I3334" i="1" s="1"/>
  <c r="J3334" i="1" a="1"/>
  <c r="J3334" i="1" s="1"/>
  <c r="G3333" i="1"/>
  <c r="H3333" i="1"/>
  <c r="I3333" i="1" a="1"/>
  <c r="I3333" i="1" s="1"/>
  <c r="J3333" i="1" a="1"/>
  <c r="J3333" i="1" s="1"/>
  <c r="G3332" i="1"/>
  <c r="H3332" i="1"/>
  <c r="I3332" i="1" a="1"/>
  <c r="I3332" i="1" s="1"/>
  <c r="J3332" i="1" a="1"/>
  <c r="J3332" i="1" s="1"/>
  <c r="G3331" i="1"/>
  <c r="H3331" i="1"/>
  <c r="I3331" i="1" a="1"/>
  <c r="I3331" i="1" s="1"/>
  <c r="J3331" i="1" a="1"/>
  <c r="J3331" i="1" s="1"/>
  <c r="G3330" i="1"/>
  <c r="H3330" i="1"/>
  <c r="I3330" i="1" a="1"/>
  <c r="I3330" i="1" s="1"/>
  <c r="J3330" i="1" a="1"/>
  <c r="J3330" i="1" s="1"/>
  <c r="G3329" i="1"/>
  <c r="H3329" i="1"/>
  <c r="I3329" i="1" a="1"/>
  <c r="I3329" i="1" s="1"/>
  <c r="J3329" i="1" a="1"/>
  <c r="J3329" i="1" s="1"/>
  <c r="G3328" i="1"/>
  <c r="H3328" i="1"/>
  <c r="I3328" i="1" a="1"/>
  <c r="I3328" i="1" s="1"/>
  <c r="J3328" i="1" a="1"/>
  <c r="J3328" i="1" s="1"/>
  <c r="G3327" i="1"/>
  <c r="H3327" i="1"/>
  <c r="I3327" i="1" a="1"/>
  <c r="I3327" i="1" s="1"/>
  <c r="J3327" i="1" a="1"/>
  <c r="J3327" i="1" s="1"/>
  <c r="G3326" i="1"/>
  <c r="H3326" i="1"/>
  <c r="I3326" i="1" a="1"/>
  <c r="I3326" i="1" s="1"/>
  <c r="J3326" i="1" a="1"/>
  <c r="J3326" i="1" s="1"/>
  <c r="G3325" i="1"/>
  <c r="H3325" i="1"/>
  <c r="I3325" i="1" a="1"/>
  <c r="I3325" i="1" s="1"/>
  <c r="J3325" i="1" a="1"/>
  <c r="J3325" i="1" s="1"/>
  <c r="G3324" i="1"/>
  <c r="H3324" i="1"/>
  <c r="I3324" i="1" a="1"/>
  <c r="I3324" i="1" s="1"/>
  <c r="J3324" i="1" a="1"/>
  <c r="J3324" i="1" s="1"/>
  <c r="G3323" i="1"/>
  <c r="H3323" i="1"/>
  <c r="I3323" i="1" a="1"/>
  <c r="I3323" i="1" s="1"/>
  <c r="J3323" i="1" a="1"/>
  <c r="J3323" i="1" s="1"/>
  <c r="G4993" i="3"/>
  <c r="H4993" i="3"/>
  <c r="I4993" i="3" a="1"/>
  <c r="I4993" i="3" s="1"/>
  <c r="J4993" i="3" a="1"/>
  <c r="J4993" i="3" s="1"/>
  <c r="G4992" i="3"/>
  <c r="H4992" i="3"/>
  <c r="I4992" i="3" a="1"/>
  <c r="I4992" i="3" s="1"/>
  <c r="J4992" i="3" a="1"/>
  <c r="J4992" i="3" s="1"/>
  <c r="G4991" i="3"/>
  <c r="H4991" i="3"/>
  <c r="I4991" i="3" a="1"/>
  <c r="I4991" i="3" s="1"/>
  <c r="J4991" i="3" a="1"/>
  <c r="J4991" i="3" s="1"/>
  <c r="G4990" i="3"/>
  <c r="H4990" i="3"/>
  <c r="I4990" i="3" a="1"/>
  <c r="I4990" i="3" s="1"/>
  <c r="J4990" i="3" a="1"/>
  <c r="J4990" i="3" s="1"/>
  <c r="G4989" i="3"/>
  <c r="H4989" i="3"/>
  <c r="I4989" i="3" a="1"/>
  <c r="I4989" i="3" s="1"/>
  <c r="J4989" i="3" a="1"/>
  <c r="J4989" i="3" s="1"/>
  <c r="G4988" i="3"/>
  <c r="H4988" i="3"/>
  <c r="I4988" i="3" a="1"/>
  <c r="I4988" i="3" s="1"/>
  <c r="J4988" i="3" a="1"/>
  <c r="J4988" i="3" s="1"/>
  <c r="G4987" i="3"/>
  <c r="H4987" i="3"/>
  <c r="J4987" i="3" a="1"/>
  <c r="J4987" i="3" s="1"/>
  <c r="G4986" i="3"/>
  <c r="H4986" i="3"/>
  <c r="J4986" i="3" a="1"/>
  <c r="J4986" i="3" s="1"/>
  <c r="G4985" i="3"/>
  <c r="H4985" i="3"/>
  <c r="I4985" i="3" a="1"/>
  <c r="I4985" i="3" s="1"/>
  <c r="J4985" i="3" a="1"/>
  <c r="J4985" i="3" s="1"/>
  <c r="G4984" i="3"/>
  <c r="H4984" i="3"/>
  <c r="I4984" i="3" a="1"/>
  <c r="I4984" i="3" s="1"/>
  <c r="J4984" i="3" a="1"/>
  <c r="J4984" i="3" s="1"/>
  <c r="G4983" i="3"/>
  <c r="H4983" i="3"/>
  <c r="I4983" i="3" a="1"/>
  <c r="I4983" i="3" s="1"/>
  <c r="J4983" i="3" a="1"/>
  <c r="J4983" i="3" s="1"/>
  <c r="G4982" i="3"/>
  <c r="H4982" i="3"/>
  <c r="I4982" i="3" a="1"/>
  <c r="I4982" i="3" s="1"/>
  <c r="J4982" i="3" a="1"/>
  <c r="J4982" i="3" s="1"/>
  <c r="G4981" i="3"/>
  <c r="H4981" i="3"/>
  <c r="I4981" i="3" a="1"/>
  <c r="I4981" i="3" s="1"/>
  <c r="J4981" i="3" a="1"/>
  <c r="J4981" i="3" s="1"/>
  <c r="G4980" i="3"/>
  <c r="H4980" i="3"/>
  <c r="I4980" i="3" a="1"/>
  <c r="I4980" i="3" s="1"/>
  <c r="J4980" i="3" a="1"/>
  <c r="J4980" i="3" s="1"/>
  <c r="G4979" i="3"/>
  <c r="H4979" i="3"/>
  <c r="I4979" i="3" a="1"/>
  <c r="I4979" i="3" s="1"/>
  <c r="J4979" i="3" a="1"/>
  <c r="J4979" i="3" s="1"/>
  <c r="G4978" i="3"/>
  <c r="H4978" i="3"/>
  <c r="I4978" i="3" a="1"/>
  <c r="I4978" i="3" s="1"/>
  <c r="J4978" i="3" a="1"/>
  <c r="J4978" i="3" s="1"/>
  <c r="G3322" i="1"/>
  <c r="H3322" i="1"/>
  <c r="J3322" i="1" a="1"/>
  <c r="J3322" i="1" s="1"/>
  <c r="G3321" i="1"/>
  <c r="H3321" i="1"/>
  <c r="J3321" i="1" a="1"/>
  <c r="J3321" i="1" s="1"/>
  <c r="G3320" i="1"/>
  <c r="H3320" i="1"/>
  <c r="I3320" i="1" a="1"/>
  <c r="I3320" i="1" s="1"/>
  <c r="J3320" i="1" a="1"/>
  <c r="J3320" i="1" s="1"/>
  <c r="G3319" i="1"/>
  <c r="H3319" i="1"/>
  <c r="I3319" i="1" a="1"/>
  <c r="I3319" i="1" s="1"/>
  <c r="J3319" i="1" a="1"/>
  <c r="J3319" i="1" s="1"/>
  <c r="G3318" i="1"/>
  <c r="H3318" i="1"/>
  <c r="I3318" i="1" a="1"/>
  <c r="I3318" i="1" s="1"/>
  <c r="J3318" i="1" a="1"/>
  <c r="J3318" i="1" s="1"/>
  <c r="G3317" i="1"/>
  <c r="H3317" i="1"/>
  <c r="I3317" i="1" a="1"/>
  <c r="I3317" i="1" s="1"/>
  <c r="J3317" i="1" a="1"/>
  <c r="J3317" i="1" s="1"/>
  <c r="G3316" i="1"/>
  <c r="H3316" i="1"/>
  <c r="I3316" i="1" a="1"/>
  <c r="I3316" i="1" s="1"/>
  <c r="J3316" i="1" a="1"/>
  <c r="J3316" i="1" s="1"/>
  <c r="G3315" i="1"/>
  <c r="H3315" i="1"/>
  <c r="I3315" i="1" a="1"/>
  <c r="I3315" i="1" s="1"/>
  <c r="J3315" i="1" a="1"/>
  <c r="J3315" i="1" s="1"/>
  <c r="G3314" i="1"/>
  <c r="H3314" i="1"/>
  <c r="I3314" i="1" a="1"/>
  <c r="I3314" i="1" s="1"/>
  <c r="J3314" i="1" a="1"/>
  <c r="J3314" i="1" s="1"/>
  <c r="G3313" i="1"/>
  <c r="H3313" i="1"/>
  <c r="I3313" i="1" a="1"/>
  <c r="I3313" i="1" s="1"/>
  <c r="J3313" i="1" a="1"/>
  <c r="J3313" i="1" s="1"/>
  <c r="G3312" i="1"/>
  <c r="H3312" i="1"/>
  <c r="I3312" i="1" a="1"/>
  <c r="I3312" i="1" s="1"/>
  <c r="J3312" i="1" a="1"/>
  <c r="J3312" i="1" s="1"/>
  <c r="G3311" i="1"/>
  <c r="H3311" i="1"/>
  <c r="I3311" i="1" a="1"/>
  <c r="I3311" i="1" s="1"/>
  <c r="J3311" i="1" a="1"/>
  <c r="J3311" i="1" s="1"/>
  <c r="G4977" i="3"/>
  <c r="H4977" i="3"/>
  <c r="I4977" i="3" a="1"/>
  <c r="I4977" i="3" s="1"/>
  <c r="J4977" i="3" a="1"/>
  <c r="J4977" i="3" s="1"/>
  <c r="G4976" i="3"/>
  <c r="H4976" i="3"/>
  <c r="I4976" i="3" a="1"/>
  <c r="I4976" i="3" s="1"/>
  <c r="J4976" i="3" a="1"/>
  <c r="J4976" i="3" s="1"/>
  <c r="G4975" i="3"/>
  <c r="H4975" i="3"/>
  <c r="J4975" i="3" a="1"/>
  <c r="J4975" i="3" s="1"/>
  <c r="G4974" i="3"/>
  <c r="H4974" i="3"/>
  <c r="J4974" i="3" a="1"/>
  <c r="J4974" i="3" s="1"/>
  <c r="G4973" i="3"/>
  <c r="H4973" i="3"/>
  <c r="I4973" i="3" a="1"/>
  <c r="I4973" i="3" s="1"/>
  <c r="J4973" i="3" a="1"/>
  <c r="J4973" i="3" s="1"/>
  <c r="G4972" i="3"/>
  <c r="H4972" i="3"/>
  <c r="I4972" i="3" a="1"/>
  <c r="I4972" i="3" s="1"/>
  <c r="J4972" i="3" a="1"/>
  <c r="J4972" i="3" s="1"/>
  <c r="G4971" i="3"/>
  <c r="H4971" i="3"/>
  <c r="J4971" i="3" a="1"/>
  <c r="J4971" i="3" s="1"/>
  <c r="G4970" i="3"/>
  <c r="H4970" i="3"/>
  <c r="J4970" i="3" a="1"/>
  <c r="J4970" i="3" s="1"/>
  <c r="G4969" i="3"/>
  <c r="H4969" i="3"/>
  <c r="I4969" i="3" a="1"/>
  <c r="I4969" i="3" s="1"/>
  <c r="J4969" i="3" a="1"/>
  <c r="J4969" i="3" s="1"/>
  <c r="G4968" i="3"/>
  <c r="H4968" i="3"/>
  <c r="I4968" i="3" a="1"/>
  <c r="I4968" i="3" s="1"/>
  <c r="J4968" i="3" a="1"/>
  <c r="J4968" i="3" s="1"/>
  <c r="G4967" i="3"/>
  <c r="H4967" i="3"/>
  <c r="I4967" i="3" a="1"/>
  <c r="I4967" i="3" s="1"/>
  <c r="J4967" i="3" a="1"/>
  <c r="J4967" i="3" s="1"/>
  <c r="G4966" i="3"/>
  <c r="H4966" i="3"/>
  <c r="I4966" i="3" a="1"/>
  <c r="I4966" i="3" s="1"/>
  <c r="J4966" i="3" a="1"/>
  <c r="J4966" i="3" s="1"/>
  <c r="G4965" i="3"/>
  <c r="H4965" i="3"/>
  <c r="I4965" i="3" a="1"/>
  <c r="I4965" i="3" s="1"/>
  <c r="J4965" i="3" a="1"/>
  <c r="J4965" i="3" s="1"/>
  <c r="G4964" i="3"/>
  <c r="H4964" i="3"/>
  <c r="I4964" i="3" a="1"/>
  <c r="I4964" i="3" s="1"/>
  <c r="J4964" i="3" a="1"/>
  <c r="J4964" i="3" s="1"/>
  <c r="G3310" i="1"/>
  <c r="H3310" i="1"/>
  <c r="I3310" i="1" a="1"/>
  <c r="I3310" i="1" s="1"/>
  <c r="J3310" i="1" a="1"/>
  <c r="J3310" i="1" s="1"/>
  <c r="G3309" i="1"/>
  <c r="H3309" i="1"/>
  <c r="I3309" i="1" a="1"/>
  <c r="I3309" i="1" s="1"/>
  <c r="J3309" i="1" a="1"/>
  <c r="J3309" i="1" s="1"/>
  <c r="G3308" i="1"/>
  <c r="H3308" i="1"/>
  <c r="I3308" i="1" a="1"/>
  <c r="I3308" i="1" s="1"/>
  <c r="J3308" i="1" a="1"/>
  <c r="J3308" i="1" s="1"/>
  <c r="G3307" i="1"/>
  <c r="H3307" i="1"/>
  <c r="I3307" i="1" a="1"/>
  <c r="I3307" i="1" s="1"/>
  <c r="J3307" i="1" a="1"/>
  <c r="J3307" i="1" s="1"/>
  <c r="G3306" i="1"/>
  <c r="H3306" i="1"/>
  <c r="I3306" i="1" a="1"/>
  <c r="I3306" i="1" s="1"/>
  <c r="J3306" i="1" a="1"/>
  <c r="J3306" i="1" s="1"/>
  <c r="G3305" i="1"/>
  <c r="H3305" i="1"/>
  <c r="I3305" i="1" a="1"/>
  <c r="I3305" i="1" s="1"/>
  <c r="J3305" i="1" a="1"/>
  <c r="J3305" i="1" s="1"/>
  <c r="G3304" i="1"/>
  <c r="H3304" i="1"/>
  <c r="I3304" i="1" a="1"/>
  <c r="I3304" i="1" s="1"/>
  <c r="J3304" i="1" a="1"/>
  <c r="J3304" i="1" s="1"/>
  <c r="G3303" i="1"/>
  <c r="H3303" i="1"/>
  <c r="I3303" i="1" a="1"/>
  <c r="I3303" i="1" s="1"/>
  <c r="J3303" i="1" a="1"/>
  <c r="J3303" i="1" s="1"/>
  <c r="G3302" i="1"/>
  <c r="H3302" i="1"/>
  <c r="I3302" i="1" a="1"/>
  <c r="I3302" i="1" s="1"/>
  <c r="J3302" i="1" a="1"/>
  <c r="J3302" i="1" s="1"/>
  <c r="G4961" i="3"/>
  <c r="H4961" i="3"/>
  <c r="I4961" i="3" a="1"/>
  <c r="I4961" i="3" s="1"/>
  <c r="J4961" i="3" a="1"/>
  <c r="J4961" i="3" s="1"/>
  <c r="G4960" i="3"/>
  <c r="H4960" i="3"/>
  <c r="I4960" i="3" a="1"/>
  <c r="I4960" i="3" s="1"/>
  <c r="J4960" i="3" a="1"/>
  <c r="J4960" i="3" s="1"/>
  <c r="G4959" i="3"/>
  <c r="H4959" i="3"/>
  <c r="J4959" i="3" a="1"/>
  <c r="J4959" i="3" s="1"/>
  <c r="G4958" i="3"/>
  <c r="H4958" i="3"/>
  <c r="J4958" i="3" a="1"/>
  <c r="J4958" i="3" s="1"/>
  <c r="G4957" i="3"/>
  <c r="H4957" i="3"/>
  <c r="I4957" i="3" a="1"/>
  <c r="I4957" i="3" s="1"/>
  <c r="J4957" i="3" a="1"/>
  <c r="J4957" i="3" s="1"/>
  <c r="G4956" i="3"/>
  <c r="H4956" i="3"/>
  <c r="I4956" i="3" a="1"/>
  <c r="I4956" i="3" s="1"/>
  <c r="J4956" i="3" a="1"/>
  <c r="J4956" i="3" s="1"/>
  <c r="G4955" i="3"/>
  <c r="H4955" i="3"/>
  <c r="I4955" i="3" a="1"/>
  <c r="I4955" i="3" s="1"/>
  <c r="J4955" i="3" a="1"/>
  <c r="J4955" i="3" s="1"/>
  <c r="G4954" i="3"/>
  <c r="H4954" i="3"/>
  <c r="I4954" i="3" a="1"/>
  <c r="I4954" i="3" s="1"/>
  <c r="J4954" i="3" a="1"/>
  <c r="J4954" i="3" s="1"/>
  <c r="G4953" i="3"/>
  <c r="H4953" i="3"/>
  <c r="I4953" i="3" a="1"/>
  <c r="I4953" i="3" s="1"/>
  <c r="J4953" i="3" a="1"/>
  <c r="J4953" i="3" s="1"/>
  <c r="G4952" i="3"/>
  <c r="H4952" i="3"/>
  <c r="I4952" i="3" a="1"/>
  <c r="I4952" i="3" s="1"/>
  <c r="J4952" i="3" a="1"/>
  <c r="J4952" i="3" s="1"/>
  <c r="G3301" i="1"/>
  <c r="H3301" i="1"/>
  <c r="I3301" i="1" a="1"/>
  <c r="I3301" i="1" s="1"/>
  <c r="J3301" i="1" a="1"/>
  <c r="J3301" i="1" s="1"/>
  <c r="G3300" i="1"/>
  <c r="H3300" i="1"/>
  <c r="I3300" i="1" a="1"/>
  <c r="I3300" i="1" s="1"/>
  <c r="J3300" i="1" a="1"/>
  <c r="J3300" i="1" s="1"/>
  <c r="G3299" i="1"/>
  <c r="H3299" i="1"/>
  <c r="I3299" i="1" a="1"/>
  <c r="I3299" i="1" s="1"/>
  <c r="J3299" i="1" a="1"/>
  <c r="J3299" i="1" s="1"/>
  <c r="G3298" i="1"/>
  <c r="H3298" i="1"/>
  <c r="I3298" i="1" a="1"/>
  <c r="I3298" i="1" s="1"/>
  <c r="J3298" i="1" a="1"/>
  <c r="J3298" i="1" s="1"/>
  <c r="G3297" i="1"/>
  <c r="H3297" i="1"/>
  <c r="I3297" i="1" a="1"/>
  <c r="I3297" i="1" s="1"/>
  <c r="J3297" i="1" a="1"/>
  <c r="J3297" i="1" s="1"/>
  <c r="G3296" i="1"/>
  <c r="H3296" i="1"/>
  <c r="I3296" i="1" a="1"/>
  <c r="I3296" i="1" s="1"/>
  <c r="J3296" i="1" a="1"/>
  <c r="J3296" i="1" s="1"/>
  <c r="G3295" i="1"/>
  <c r="H3295" i="1"/>
  <c r="I3295" i="1" a="1"/>
  <c r="I3295" i="1" s="1"/>
  <c r="J3295" i="1" a="1"/>
  <c r="J3295" i="1" s="1"/>
  <c r="G3294" i="1"/>
  <c r="H3294" i="1"/>
  <c r="I3294" i="1" a="1"/>
  <c r="I3294" i="1" s="1"/>
  <c r="J3294" i="1" a="1"/>
  <c r="J3294" i="1" s="1"/>
  <c r="G3293" i="1"/>
  <c r="H3293" i="1"/>
  <c r="I3293" i="1" a="1"/>
  <c r="I3293" i="1" s="1"/>
  <c r="J3293" i="1" a="1"/>
  <c r="J3293" i="1" s="1"/>
  <c r="G3292" i="1"/>
  <c r="H3292" i="1"/>
  <c r="I3292" i="1" a="1"/>
  <c r="I3292" i="1" s="1"/>
  <c r="J3292" i="1" a="1"/>
  <c r="J3292" i="1" s="1"/>
  <c r="G3291" i="1"/>
  <c r="H3291" i="1"/>
  <c r="I3291" i="1" a="1"/>
  <c r="I3291" i="1" s="1"/>
  <c r="J3291" i="1" a="1"/>
  <c r="J3291" i="1" s="1"/>
  <c r="G3290" i="1"/>
  <c r="H3290" i="1"/>
  <c r="I3290" i="1" a="1"/>
  <c r="I3290" i="1" s="1"/>
  <c r="J3290" i="1" a="1"/>
  <c r="J3290" i="1" s="1"/>
  <c r="G4951" i="3"/>
  <c r="H4951" i="3"/>
  <c r="I4951" i="3" a="1"/>
  <c r="I4951" i="3" s="1"/>
  <c r="J4951" i="3" a="1"/>
  <c r="J4951" i="3" s="1"/>
  <c r="G4950" i="3"/>
  <c r="H4950" i="3"/>
  <c r="I4950" i="3" a="1"/>
  <c r="I4950" i="3" s="1"/>
  <c r="J4950" i="3" a="1"/>
  <c r="J4950" i="3" s="1"/>
  <c r="G4949" i="3"/>
  <c r="H4949" i="3"/>
  <c r="I4949" i="3" a="1"/>
  <c r="I4949" i="3" s="1"/>
  <c r="J4949" i="3" a="1"/>
  <c r="J4949" i="3" s="1"/>
  <c r="G4948" i="3"/>
  <c r="H4948" i="3"/>
  <c r="I4948" i="3" a="1"/>
  <c r="I4948" i="3" s="1"/>
  <c r="J4948" i="3" a="1"/>
  <c r="J4948" i="3" s="1"/>
  <c r="G4947" i="3"/>
  <c r="H4947" i="3"/>
  <c r="I4947" i="3" a="1"/>
  <c r="I4947" i="3" s="1"/>
  <c r="J4947" i="3" a="1"/>
  <c r="J4947" i="3" s="1"/>
  <c r="G4946" i="3"/>
  <c r="H4946" i="3"/>
  <c r="I4946" i="3" a="1"/>
  <c r="I4946" i="3" s="1"/>
  <c r="J4946" i="3" a="1"/>
  <c r="J4946" i="3" s="1"/>
  <c r="G4945" i="3"/>
  <c r="H4945" i="3"/>
  <c r="I4945" i="3" a="1"/>
  <c r="I4945" i="3" s="1"/>
  <c r="J4945" i="3" a="1"/>
  <c r="J4945" i="3" s="1"/>
  <c r="G4944" i="3"/>
  <c r="H4944" i="3"/>
  <c r="I4944" i="3" a="1"/>
  <c r="I4944" i="3" s="1"/>
  <c r="J4944" i="3" a="1"/>
  <c r="J4944" i="3" s="1"/>
  <c r="G4943" i="3"/>
  <c r="H4943" i="3"/>
  <c r="I4943" i="3" a="1"/>
  <c r="I4943" i="3" s="1"/>
  <c r="J4943" i="3" a="1"/>
  <c r="J4943" i="3" s="1"/>
  <c r="G4942" i="3"/>
  <c r="H4942" i="3"/>
  <c r="I4942" i="3" a="1"/>
  <c r="I4942" i="3" s="1"/>
  <c r="J4942" i="3" a="1"/>
  <c r="J4942" i="3" s="1"/>
  <c r="G4941" i="3"/>
  <c r="H4941" i="3"/>
  <c r="I4941" i="3" a="1"/>
  <c r="I4941" i="3" s="1"/>
  <c r="J4941" i="3" a="1"/>
  <c r="J4941" i="3" s="1"/>
  <c r="G4940" i="3"/>
  <c r="H4940" i="3"/>
  <c r="I4940" i="3" a="1"/>
  <c r="I4940" i="3" s="1"/>
  <c r="J4940" i="3" a="1"/>
  <c r="J4940" i="3" s="1"/>
  <c r="G4939" i="3"/>
  <c r="H4939" i="3"/>
  <c r="I4939" i="3" a="1"/>
  <c r="I4939" i="3" s="1"/>
  <c r="J4939" i="3" a="1"/>
  <c r="J4939" i="3" s="1"/>
  <c r="G4938" i="3"/>
  <c r="H4938" i="3"/>
  <c r="I4938" i="3" a="1"/>
  <c r="I4938" i="3" s="1"/>
  <c r="J4938" i="3" a="1"/>
  <c r="J4938" i="3" s="1"/>
  <c r="G3289" i="1"/>
  <c r="H3289" i="1"/>
  <c r="I3289" i="1" a="1"/>
  <c r="I3289" i="1" s="1"/>
  <c r="J3289" i="1" a="1"/>
  <c r="J3289" i="1" s="1"/>
  <c r="G3288" i="1"/>
  <c r="H3288" i="1"/>
  <c r="I3288" i="1" a="1"/>
  <c r="I3288" i="1" s="1"/>
  <c r="J3288" i="1" a="1"/>
  <c r="J3288" i="1" s="1"/>
  <c r="G3287" i="1"/>
  <c r="H3287" i="1"/>
  <c r="I3287" i="1" a="1"/>
  <c r="I3287" i="1" s="1"/>
  <c r="J3287" i="1" a="1"/>
  <c r="J3287" i="1" s="1"/>
  <c r="G3286" i="1"/>
  <c r="H3286" i="1"/>
  <c r="I3286" i="1" a="1"/>
  <c r="I3286" i="1" s="1"/>
  <c r="J3286" i="1" a="1"/>
  <c r="J3286" i="1" s="1"/>
  <c r="G3285" i="1"/>
  <c r="H3285" i="1"/>
  <c r="I3285" i="1" a="1"/>
  <c r="I3285" i="1" s="1"/>
  <c r="J3285" i="1" a="1"/>
  <c r="J3285" i="1" s="1"/>
  <c r="G3284" i="1"/>
  <c r="H3284" i="1"/>
  <c r="I3284" i="1" a="1"/>
  <c r="I3284" i="1" s="1"/>
  <c r="J3284" i="1" a="1"/>
  <c r="J3284" i="1" s="1"/>
  <c r="G3283" i="1"/>
  <c r="H3283" i="1"/>
  <c r="I3283" i="1" a="1"/>
  <c r="I3283" i="1" s="1"/>
  <c r="J3283" i="1" a="1"/>
  <c r="J3283" i="1" s="1"/>
  <c r="G3282" i="1"/>
  <c r="H3282" i="1"/>
  <c r="I3282" i="1" a="1"/>
  <c r="I3282" i="1" s="1"/>
  <c r="J3282" i="1" a="1"/>
  <c r="J3282" i="1" s="1"/>
  <c r="G3281" i="1"/>
  <c r="H3281" i="1"/>
  <c r="I3281" i="1" a="1"/>
  <c r="I3281" i="1" s="1"/>
  <c r="J3281" i="1" a="1"/>
  <c r="J3281" i="1" s="1"/>
  <c r="G3280" i="1"/>
  <c r="H3280" i="1"/>
  <c r="I3280" i="1" a="1"/>
  <c r="I3280" i="1" s="1"/>
  <c r="J3280" i="1" a="1"/>
  <c r="J3280" i="1" s="1"/>
  <c r="G4937" i="3"/>
  <c r="H4937" i="3"/>
  <c r="J4937" i="3" a="1"/>
  <c r="J4937" i="3" s="1"/>
  <c r="G4936" i="3"/>
  <c r="H4936" i="3"/>
  <c r="J4936" i="3" a="1"/>
  <c r="J4936" i="3" s="1"/>
  <c r="G4935" i="3"/>
  <c r="H4935" i="3"/>
  <c r="I4935" i="3" a="1"/>
  <c r="I4935" i="3" s="1"/>
  <c r="J4935" i="3" a="1"/>
  <c r="J4935" i="3" s="1"/>
  <c r="G4934" i="3"/>
  <c r="H4934" i="3"/>
  <c r="I4934" i="3" a="1"/>
  <c r="I4934" i="3" s="1"/>
  <c r="J4934" i="3" a="1"/>
  <c r="J4934" i="3" s="1"/>
  <c r="G4933" i="3"/>
  <c r="H4933" i="3"/>
  <c r="J4933" i="3" a="1"/>
  <c r="J4933" i="3" s="1"/>
  <c r="G4932" i="3"/>
  <c r="H4932" i="3"/>
  <c r="J4932" i="3" a="1"/>
  <c r="J4932" i="3" s="1"/>
  <c r="G4931" i="3"/>
  <c r="H4931" i="3"/>
  <c r="I4931" i="3" a="1"/>
  <c r="I4931" i="3" s="1"/>
  <c r="J4931" i="3" a="1"/>
  <c r="J4931" i="3" s="1"/>
  <c r="G4930" i="3"/>
  <c r="H4930" i="3"/>
  <c r="I4930" i="3" a="1"/>
  <c r="I4930" i="3" s="1"/>
  <c r="J4930" i="3" a="1"/>
  <c r="J4930" i="3" s="1"/>
  <c r="G4929" i="3"/>
  <c r="H4929" i="3"/>
  <c r="I4929" i="3" a="1"/>
  <c r="I4929" i="3" s="1"/>
  <c r="J4929" i="3" a="1"/>
  <c r="J4929" i="3" s="1"/>
  <c r="G4928" i="3"/>
  <c r="H4928" i="3"/>
  <c r="I4928" i="3" a="1"/>
  <c r="I4928" i="3" s="1"/>
  <c r="J4928" i="3" a="1"/>
  <c r="J4928" i="3" s="1"/>
  <c r="G4927" i="3"/>
  <c r="H4927" i="3"/>
  <c r="I4927" i="3" a="1"/>
  <c r="I4927" i="3" s="1"/>
  <c r="J4927" i="3" a="1"/>
  <c r="J4927" i="3" s="1"/>
  <c r="G4926" i="3"/>
  <c r="H4926" i="3"/>
  <c r="I4926" i="3" a="1"/>
  <c r="I4926" i="3" s="1"/>
  <c r="J4926" i="3" a="1"/>
  <c r="J4926" i="3" s="1"/>
  <c r="G4925" i="3"/>
  <c r="H4925" i="3"/>
  <c r="I4925" i="3" a="1"/>
  <c r="I4925" i="3" s="1"/>
  <c r="J4925" i="3" a="1"/>
  <c r="J4925" i="3" s="1"/>
  <c r="G4924" i="3"/>
  <c r="H4924" i="3"/>
  <c r="I4924" i="3" a="1"/>
  <c r="I4924" i="3" s="1"/>
  <c r="J4924" i="3" a="1"/>
  <c r="J4924" i="3" s="1"/>
  <c r="G3279" i="1"/>
  <c r="H3279" i="1"/>
  <c r="I3279" i="1" a="1"/>
  <c r="I3279" i="1" s="1"/>
  <c r="J3279" i="1" a="1"/>
  <c r="J3279" i="1" s="1"/>
  <c r="G3278" i="1"/>
  <c r="H3278" i="1"/>
  <c r="I3278" i="1" a="1"/>
  <c r="I3278" i="1" s="1"/>
  <c r="J3278" i="1" a="1"/>
  <c r="J3278" i="1" s="1"/>
  <c r="G3277" i="1"/>
  <c r="H3277" i="1"/>
  <c r="I3277" i="1" a="1"/>
  <c r="I3277" i="1" s="1"/>
  <c r="J3277" i="1" a="1"/>
  <c r="J3277" i="1" s="1"/>
  <c r="G3276" i="1"/>
  <c r="H3276" i="1"/>
  <c r="I3276" i="1" a="1"/>
  <c r="I3276" i="1" s="1"/>
  <c r="J3276" i="1" a="1"/>
  <c r="J3276" i="1" s="1"/>
  <c r="G3275" i="1"/>
  <c r="H3275" i="1"/>
  <c r="I3275" i="1" a="1"/>
  <c r="I3275" i="1" s="1"/>
  <c r="J3275" i="1" a="1"/>
  <c r="J3275" i="1" s="1"/>
  <c r="G3274" i="1"/>
  <c r="H3274" i="1"/>
  <c r="I3274" i="1" a="1"/>
  <c r="I3274" i="1" s="1"/>
  <c r="J3274" i="1" a="1"/>
  <c r="J3274" i="1" s="1"/>
  <c r="G3273" i="1"/>
  <c r="H3273" i="1"/>
  <c r="I3273" i="1" a="1"/>
  <c r="I3273" i="1" s="1"/>
  <c r="J3273" i="1" a="1"/>
  <c r="J3273" i="1" s="1"/>
  <c r="G3272" i="1"/>
  <c r="H3272" i="1"/>
  <c r="I3272" i="1" a="1"/>
  <c r="I3272" i="1" s="1"/>
  <c r="J3272" i="1" a="1"/>
  <c r="J3272" i="1" s="1"/>
  <c r="G3271" i="1"/>
  <c r="H3271" i="1"/>
  <c r="I3271" i="1" a="1"/>
  <c r="I3271" i="1" s="1"/>
  <c r="J3271" i="1" a="1"/>
  <c r="J3271" i="1" s="1"/>
  <c r="G3270" i="1"/>
  <c r="H3270" i="1"/>
  <c r="I3270" i="1" a="1"/>
  <c r="I3270" i="1" s="1"/>
  <c r="J3270" i="1" a="1"/>
  <c r="J3270" i="1" s="1"/>
  <c r="G3269" i="1"/>
  <c r="H3269" i="1"/>
  <c r="I3269" i="1" a="1"/>
  <c r="I3269" i="1" s="1"/>
  <c r="J3269" i="1" a="1"/>
  <c r="J3269" i="1" s="1"/>
  <c r="G3268" i="1"/>
  <c r="H3268" i="1"/>
  <c r="I3268" i="1" a="1"/>
  <c r="I3268" i="1" s="1"/>
  <c r="J3268" i="1" a="1"/>
  <c r="J3268" i="1" s="1"/>
  <c r="G3267" i="1"/>
  <c r="H3267" i="1"/>
  <c r="I3267" i="1" a="1"/>
  <c r="I3267" i="1" s="1"/>
  <c r="J3267" i="1" a="1"/>
  <c r="J3267" i="1" s="1"/>
  <c r="G4922" i="3"/>
  <c r="G4923" i="3"/>
  <c r="H4922" i="3"/>
  <c r="H4923" i="3"/>
  <c r="I4922" i="3" a="1"/>
  <c r="I4922" i="3" s="1"/>
  <c r="I4923" i="3" a="1"/>
  <c r="I4923" i="3" s="1"/>
  <c r="J4922" i="3" a="1"/>
  <c r="J4922" i="3" s="1"/>
  <c r="J4923" i="3" a="1"/>
  <c r="J4923" i="3" s="1"/>
  <c r="G4921" i="3"/>
  <c r="H4921" i="3"/>
  <c r="J4921" i="3" a="1"/>
  <c r="J4921" i="3" s="1"/>
  <c r="G4920" i="3"/>
  <c r="H4920" i="3"/>
  <c r="J4920" i="3" a="1"/>
  <c r="J4920" i="3" s="1"/>
  <c r="G4919" i="3"/>
  <c r="H4919" i="3"/>
  <c r="I4919" i="3" a="1"/>
  <c r="I4919" i="3" s="1"/>
  <c r="J4919" i="3" a="1"/>
  <c r="J4919" i="3" s="1"/>
  <c r="G4918" i="3"/>
  <c r="H4918" i="3"/>
  <c r="I4918" i="3" a="1"/>
  <c r="I4918" i="3" s="1"/>
  <c r="J4918" i="3" a="1"/>
  <c r="J4918" i="3" s="1"/>
  <c r="G4917" i="3"/>
  <c r="H4917" i="3"/>
  <c r="J4917" i="3" a="1"/>
  <c r="J4917" i="3" s="1"/>
  <c r="G4916" i="3"/>
  <c r="H4916" i="3"/>
  <c r="J4916" i="3" a="1"/>
  <c r="J4916" i="3" s="1"/>
  <c r="G4915" i="3"/>
  <c r="H4915" i="3"/>
  <c r="J4915" i="3" a="1"/>
  <c r="J4915" i="3" s="1"/>
  <c r="G4914" i="3"/>
  <c r="H4914" i="3"/>
  <c r="J4914" i="3" a="1"/>
  <c r="J4914" i="3" s="1"/>
  <c r="G4913" i="3"/>
  <c r="H4913" i="3"/>
  <c r="I4913" i="3" a="1"/>
  <c r="I4913" i="3" s="1"/>
  <c r="J4913" i="3" a="1"/>
  <c r="J4913" i="3" s="1"/>
  <c r="G4912" i="3"/>
  <c r="H4912" i="3"/>
  <c r="I4912" i="3" a="1"/>
  <c r="I4912" i="3" s="1"/>
  <c r="J4912" i="3" a="1"/>
  <c r="J4912" i="3" s="1"/>
  <c r="G4911" i="3"/>
  <c r="H4911" i="3"/>
  <c r="I4911" i="3" a="1"/>
  <c r="I4911" i="3" s="1"/>
  <c r="J4911" i="3" a="1"/>
  <c r="J4911" i="3" s="1"/>
  <c r="G4910" i="3"/>
  <c r="H4910" i="3"/>
  <c r="I4910" i="3" a="1"/>
  <c r="I4910" i="3" s="1"/>
  <c r="J4910" i="3" a="1"/>
  <c r="J4910" i="3" s="1"/>
  <c r="G4909" i="3"/>
  <c r="H4909" i="3"/>
  <c r="I4909" i="3" a="1"/>
  <c r="I4909" i="3" s="1"/>
  <c r="J4909" i="3" a="1"/>
  <c r="J4909" i="3" s="1"/>
  <c r="G4908" i="3"/>
  <c r="H4908" i="3"/>
  <c r="I4908" i="3" a="1"/>
  <c r="I4908" i="3" s="1"/>
  <c r="J4908" i="3" a="1"/>
  <c r="J4908" i="3" s="1"/>
  <c r="G4907" i="3"/>
  <c r="H4907" i="3"/>
  <c r="I4907" i="3" a="1"/>
  <c r="I4907" i="3" s="1"/>
  <c r="J4907" i="3" a="1"/>
  <c r="J4907" i="3" s="1"/>
  <c r="G4906" i="3"/>
  <c r="H4906" i="3"/>
  <c r="I4906" i="3" a="1"/>
  <c r="I4906" i="3" s="1"/>
  <c r="J4906" i="3" a="1"/>
  <c r="J4906" i="3" s="1"/>
  <c r="G4905" i="3"/>
  <c r="H4905" i="3"/>
  <c r="I4905" i="3" a="1"/>
  <c r="I4905" i="3" s="1"/>
  <c r="J4905" i="3" a="1"/>
  <c r="J4905" i="3" s="1"/>
  <c r="G4904" i="3"/>
  <c r="H4904" i="3"/>
  <c r="I4904" i="3" a="1"/>
  <c r="I4904" i="3" s="1"/>
  <c r="J4904" i="3" a="1"/>
  <c r="J4904" i="3" s="1"/>
  <c r="G3266" i="1"/>
  <c r="H3266" i="1"/>
  <c r="I3266" i="1" a="1"/>
  <c r="I3266" i="1" s="1"/>
  <c r="G3265" i="1"/>
  <c r="H3265" i="1"/>
  <c r="I3265" i="1" a="1"/>
  <c r="I3265" i="1" s="1"/>
  <c r="G3264" i="1"/>
  <c r="H3264" i="1"/>
  <c r="I3264" i="1" a="1"/>
  <c r="I3264" i="1" s="1"/>
  <c r="G3234" i="1"/>
  <c r="H3234" i="1"/>
  <c r="I3234" i="1" a="1"/>
  <c r="I3234" i="1" s="1"/>
  <c r="J3234" i="1" a="1"/>
  <c r="J3234" i="1" s="1"/>
  <c r="G3235" i="1"/>
  <c r="H3235" i="1"/>
  <c r="I3235" i="1" a="1"/>
  <c r="I3235" i="1" s="1"/>
  <c r="J3235" i="1" a="1"/>
  <c r="J3235" i="1" s="1"/>
  <c r="G3263" i="1"/>
  <c r="H3263" i="1"/>
  <c r="I3263" i="1" a="1"/>
  <c r="I3263" i="1" s="1"/>
  <c r="G3262" i="1"/>
  <c r="H3262" i="1"/>
  <c r="I3262" i="1" a="1"/>
  <c r="I3262" i="1" s="1"/>
  <c r="G3261" i="1"/>
  <c r="H3261" i="1"/>
  <c r="I3261" i="1" a="1"/>
  <c r="I3261" i="1" s="1"/>
  <c r="J3261" i="1" a="1"/>
  <c r="J3261" i="1" s="1"/>
  <c r="G3260" i="1"/>
  <c r="H3260" i="1"/>
  <c r="I3260" i="1" a="1"/>
  <c r="I3260" i="1" s="1"/>
  <c r="J3260" i="1" a="1"/>
  <c r="J3260" i="1" s="1"/>
  <c r="G3259" i="1"/>
  <c r="H3259" i="1"/>
  <c r="I3259" i="1" a="1"/>
  <c r="I3259" i="1" s="1"/>
  <c r="J3259" i="1" a="1"/>
  <c r="J3259" i="1" s="1"/>
  <c r="G3258" i="1"/>
  <c r="H3258" i="1"/>
  <c r="I3258" i="1" a="1"/>
  <c r="I3258" i="1" s="1"/>
  <c r="J3258" i="1" a="1"/>
  <c r="J3258" i="1" s="1"/>
  <c r="G3257" i="1"/>
  <c r="H3257" i="1"/>
  <c r="I3257" i="1" a="1"/>
  <c r="I3257" i="1" s="1"/>
  <c r="J3257" i="1" a="1"/>
  <c r="J3257" i="1" s="1"/>
  <c r="G3256" i="1"/>
  <c r="H3256" i="1"/>
  <c r="I3256" i="1" a="1"/>
  <c r="I3256" i="1" s="1"/>
  <c r="J3256" i="1" a="1"/>
  <c r="J3256" i="1" s="1"/>
  <c r="G3255" i="1"/>
  <c r="H3255" i="1"/>
  <c r="I3255" i="1" a="1"/>
  <c r="I3255" i="1" s="1"/>
  <c r="J3255" i="1" a="1"/>
  <c r="J3255" i="1" s="1"/>
  <c r="G3254" i="1"/>
  <c r="H3254" i="1"/>
  <c r="I3254" i="1" a="1"/>
  <c r="I3254" i="1" s="1"/>
  <c r="J3254" i="1" a="1"/>
  <c r="J3254" i="1" s="1"/>
  <c r="G3253" i="1"/>
  <c r="H3253" i="1"/>
  <c r="I3253" i="1" a="1"/>
  <c r="I3253" i="1" s="1"/>
  <c r="J3253" i="1" a="1"/>
  <c r="J3253" i="1" s="1"/>
  <c r="G3252" i="1"/>
  <c r="H3252" i="1"/>
  <c r="I3252" i="1" a="1"/>
  <c r="I3252" i="1" s="1"/>
  <c r="J3252" i="1" a="1"/>
  <c r="J3252" i="1" s="1"/>
  <c r="G3251" i="1"/>
  <c r="H3251" i="1"/>
  <c r="I3251" i="1" a="1"/>
  <c r="I3251" i="1" s="1"/>
  <c r="G3250" i="1"/>
  <c r="H3250" i="1"/>
  <c r="I3250" i="1" a="1"/>
  <c r="I3250" i="1" s="1"/>
  <c r="J4897" i="3" a="1"/>
  <c r="J4897" i="3" s="1"/>
  <c r="J4896" i="3" a="1"/>
  <c r="J4896" i="3" s="1"/>
  <c r="G4903" i="3"/>
  <c r="H4903" i="3"/>
  <c r="I4903" i="3" a="1"/>
  <c r="I4903" i="3" s="1"/>
  <c r="J4903" i="3" a="1"/>
  <c r="J4903" i="3" s="1"/>
  <c r="G4902" i="3"/>
  <c r="H4902" i="3"/>
  <c r="I4902" i="3" a="1"/>
  <c r="I4902" i="3" s="1"/>
  <c r="J4902" i="3" a="1"/>
  <c r="J4902" i="3" s="1"/>
  <c r="I4901" i="3" a="1"/>
  <c r="I4901" i="3" s="1"/>
  <c r="H4901" i="3"/>
  <c r="G4901" i="3"/>
  <c r="I4900" i="3" a="1"/>
  <c r="I4900" i="3" s="1"/>
  <c r="H4900" i="3"/>
  <c r="G4900" i="3"/>
  <c r="J4899" i="3" a="1"/>
  <c r="J4899" i="3" s="1"/>
  <c r="I4899" i="3" a="1"/>
  <c r="I4899" i="3" s="1"/>
  <c r="H4899" i="3"/>
  <c r="G4899" i="3"/>
  <c r="J4898" i="3" a="1"/>
  <c r="J4898" i="3" s="1"/>
  <c r="I4898" i="3" a="1"/>
  <c r="I4898" i="3" s="1"/>
  <c r="H4898" i="3"/>
  <c r="G4898" i="3"/>
  <c r="H4897" i="3"/>
  <c r="G4897" i="3"/>
  <c r="H4896" i="3"/>
  <c r="G4896" i="3"/>
  <c r="J4895" i="3" a="1"/>
  <c r="J4895" i="3" s="1"/>
  <c r="I4895" i="3" a="1"/>
  <c r="I4895" i="3" s="1"/>
  <c r="H4895" i="3"/>
  <c r="G4895" i="3"/>
  <c r="J4894" i="3" a="1"/>
  <c r="J4894" i="3" s="1"/>
  <c r="I4894" i="3" a="1"/>
  <c r="I4894" i="3" s="1"/>
  <c r="H4894" i="3"/>
  <c r="G4894" i="3"/>
  <c r="J4893" i="3" a="1"/>
  <c r="J4893" i="3" s="1"/>
  <c r="I4893" i="3" a="1"/>
  <c r="I4893" i="3" s="1"/>
  <c r="H4893" i="3"/>
  <c r="G4893" i="3"/>
  <c r="J4892" i="3" a="1"/>
  <c r="J4892" i="3" s="1"/>
  <c r="I4892" i="3" a="1"/>
  <c r="I4892" i="3" s="1"/>
  <c r="H4892" i="3"/>
  <c r="G4892" i="3"/>
  <c r="J4891" i="3" a="1"/>
  <c r="J4891" i="3" s="1"/>
  <c r="I4891" i="3" a="1"/>
  <c r="I4891" i="3" s="1"/>
  <c r="H4891" i="3"/>
  <c r="G4891" i="3"/>
  <c r="J4890" i="3" a="1"/>
  <c r="J4890" i="3" s="1"/>
  <c r="I4890" i="3" a="1"/>
  <c r="I4890" i="3" s="1"/>
  <c r="H4890" i="3"/>
  <c r="G4890" i="3"/>
  <c r="J4889" i="3" a="1"/>
  <c r="J4889" i="3" s="1"/>
  <c r="I4889" i="3" a="1"/>
  <c r="I4889" i="3" s="1"/>
  <c r="H4889" i="3"/>
  <c r="G4889" i="3"/>
  <c r="J4888" i="3" a="1"/>
  <c r="J4888" i="3" s="1"/>
  <c r="I4888" i="3" a="1"/>
  <c r="I4888" i="3" s="1"/>
  <c r="H4888" i="3"/>
  <c r="G4888" i="3"/>
  <c r="J4887" i="3" a="1"/>
  <c r="J4887" i="3" s="1"/>
  <c r="I4887" i="3" a="1"/>
  <c r="I4887" i="3" s="1"/>
  <c r="H4887" i="3"/>
  <c r="G4887" i="3"/>
  <c r="J4886" i="3" a="1"/>
  <c r="J4886" i="3" s="1"/>
  <c r="I4886" i="3" a="1"/>
  <c r="I4886" i="3" s="1"/>
  <c r="H4886" i="3"/>
  <c r="G4886" i="3"/>
  <c r="G4757" i="3"/>
  <c r="H4757" i="3"/>
  <c r="I4757" i="3" a="1"/>
  <c r="I4757" i="3" s="1"/>
  <c r="J4757" i="3" a="1"/>
  <c r="J4757" i="3" s="1"/>
  <c r="G4756" i="3"/>
  <c r="H4756" i="3"/>
  <c r="I4756" i="3" a="1"/>
  <c r="I4756" i="3" s="1"/>
  <c r="J4756" i="3" a="1"/>
  <c r="J4756" i="3" s="1"/>
  <c r="I3249" i="1" a="1"/>
  <c r="I3249" i="1" s="1"/>
  <c r="H3249" i="1"/>
  <c r="G3249" i="1"/>
  <c r="I3248" i="1" a="1"/>
  <c r="I3248" i="1" s="1"/>
  <c r="H3248" i="1"/>
  <c r="G3248" i="1"/>
  <c r="I3247" i="1" a="1"/>
  <c r="I3247" i="1" s="1"/>
  <c r="H3247" i="1"/>
  <c r="G3247" i="1"/>
  <c r="I3246" i="1" a="1"/>
  <c r="I3246" i="1" s="1"/>
  <c r="H3246" i="1"/>
  <c r="G3246" i="1"/>
  <c r="J3245" i="1" a="1"/>
  <c r="J3245" i="1" s="1"/>
  <c r="I3245" i="1" a="1"/>
  <c r="I3245" i="1" s="1"/>
  <c r="H3245" i="1"/>
  <c r="G3245" i="1"/>
  <c r="J3244" i="1" a="1"/>
  <c r="J3244" i="1" s="1"/>
  <c r="I3244" i="1" a="1"/>
  <c r="I3244" i="1" s="1"/>
  <c r="H3244" i="1"/>
  <c r="G3244" i="1"/>
  <c r="J3243" i="1" a="1"/>
  <c r="J3243" i="1" s="1"/>
  <c r="I3243" i="1" a="1"/>
  <c r="I3243" i="1" s="1"/>
  <c r="H3243" i="1"/>
  <c r="G3243" i="1"/>
  <c r="J3242" i="1" a="1"/>
  <c r="J3242" i="1" s="1"/>
  <c r="I3242" i="1" a="1"/>
  <c r="I3242" i="1" s="1"/>
  <c r="H3242" i="1"/>
  <c r="G3242" i="1"/>
  <c r="J3241" i="1" a="1"/>
  <c r="J3241" i="1" s="1"/>
  <c r="I3241" i="1" a="1"/>
  <c r="I3241" i="1" s="1"/>
  <c r="H3241" i="1"/>
  <c r="G3241" i="1"/>
  <c r="J3240" i="1" a="1"/>
  <c r="J3240" i="1" s="1"/>
  <c r="I3240" i="1" a="1"/>
  <c r="I3240" i="1" s="1"/>
  <c r="H3240" i="1"/>
  <c r="G3240" i="1"/>
  <c r="J3239" i="1" a="1"/>
  <c r="J3239" i="1" s="1"/>
  <c r="H3239" i="1"/>
  <c r="G3239" i="1"/>
  <c r="J3238" i="1" a="1"/>
  <c r="J3238" i="1" s="1"/>
  <c r="H3238" i="1"/>
  <c r="G3238" i="1"/>
  <c r="J3237" i="1" a="1"/>
  <c r="J3237" i="1" s="1"/>
  <c r="I3237" i="1" a="1"/>
  <c r="I3237" i="1" s="1"/>
  <c r="H3237" i="1"/>
  <c r="G3237" i="1"/>
  <c r="J3236" i="1" a="1"/>
  <c r="J3236" i="1" s="1"/>
  <c r="I3236" i="1" a="1"/>
  <c r="I3236" i="1" s="1"/>
  <c r="H3236" i="1"/>
  <c r="G3236" i="1"/>
  <c r="G4885" i="3"/>
  <c r="H4885" i="3"/>
  <c r="G3233" i="1"/>
  <c r="H3233" i="1"/>
  <c r="I3233" i="1" a="1"/>
  <c r="I3233" i="1" s="1"/>
  <c r="J3233" i="1" a="1"/>
  <c r="J3233" i="1" s="1"/>
  <c r="G4864" i="3"/>
  <c r="H4864" i="3"/>
  <c r="G4865" i="3"/>
  <c r="H4865" i="3"/>
  <c r="G3232" i="1"/>
  <c r="H3232" i="1"/>
  <c r="I3232" i="1" a="1"/>
  <c r="I3232" i="1" s="1"/>
  <c r="J3232" i="1" a="1"/>
  <c r="J3232" i="1" s="1"/>
  <c r="G4884" i="3"/>
  <c r="H4884" i="3"/>
  <c r="G4883" i="3"/>
  <c r="H4883" i="3"/>
  <c r="I4883" i="3" a="1"/>
  <c r="I4883" i="3" s="1"/>
  <c r="J4883" i="3" a="1"/>
  <c r="J4883" i="3" s="1"/>
  <c r="G4882" i="3"/>
  <c r="H4882" i="3"/>
  <c r="I4882" i="3" a="1"/>
  <c r="I4882" i="3" s="1"/>
  <c r="J4882" i="3" a="1"/>
  <c r="J4882" i="3" s="1"/>
  <c r="G4881" i="3"/>
  <c r="H4881" i="3"/>
  <c r="I4881" i="3" a="1"/>
  <c r="I4881" i="3" s="1"/>
  <c r="J4881" i="3" a="1"/>
  <c r="J4881" i="3" s="1"/>
  <c r="G4880" i="3"/>
  <c r="H4880" i="3"/>
  <c r="I4880" i="3" a="1"/>
  <c r="I4880" i="3" s="1"/>
  <c r="J4880" i="3" a="1"/>
  <c r="J4880" i="3" s="1"/>
  <c r="G4879" i="3"/>
  <c r="H4879" i="3"/>
  <c r="I4879" i="3" a="1"/>
  <c r="I4879" i="3" s="1"/>
  <c r="J4879" i="3" a="1"/>
  <c r="J4879" i="3" s="1"/>
  <c r="G4878" i="3"/>
  <c r="H4878" i="3"/>
  <c r="I4878" i="3" a="1"/>
  <c r="I4878" i="3" s="1"/>
  <c r="J4878" i="3" a="1"/>
  <c r="J4878" i="3" s="1"/>
  <c r="G4877" i="3"/>
  <c r="H4877" i="3"/>
  <c r="I4877" i="3" a="1"/>
  <c r="I4877" i="3" s="1"/>
  <c r="J4877" i="3" a="1"/>
  <c r="J4877" i="3" s="1"/>
  <c r="G4876" i="3"/>
  <c r="H4876" i="3"/>
  <c r="I4876" i="3" a="1"/>
  <c r="I4876" i="3" s="1"/>
  <c r="J4876" i="3" a="1"/>
  <c r="J4876" i="3" s="1"/>
  <c r="G4875" i="3"/>
  <c r="H4875" i="3"/>
  <c r="I4875" i="3" a="1"/>
  <c r="I4875" i="3" s="1"/>
  <c r="J4875" i="3" a="1"/>
  <c r="J4875" i="3" s="1"/>
  <c r="G4874" i="3"/>
  <c r="H4874" i="3"/>
  <c r="I4874" i="3" a="1"/>
  <c r="I4874" i="3" s="1"/>
  <c r="J4874" i="3" a="1"/>
  <c r="J4874" i="3" s="1"/>
  <c r="G4873" i="3"/>
  <c r="H4873" i="3"/>
  <c r="I4873" i="3" a="1"/>
  <c r="I4873" i="3" s="1"/>
  <c r="J4873" i="3" a="1"/>
  <c r="J4873" i="3" s="1"/>
  <c r="G4872" i="3"/>
  <c r="H4872" i="3"/>
  <c r="I4872" i="3" a="1"/>
  <c r="I4872" i="3" s="1"/>
  <c r="J4872" i="3" a="1"/>
  <c r="J4872" i="3" s="1"/>
  <c r="G4871" i="3"/>
  <c r="H4871" i="3"/>
  <c r="I4871" i="3" a="1"/>
  <c r="I4871" i="3" s="1"/>
  <c r="J4871" i="3" a="1"/>
  <c r="J4871" i="3" s="1"/>
  <c r="G4870" i="3"/>
  <c r="H4870" i="3"/>
  <c r="I4870" i="3" a="1"/>
  <c r="I4870" i="3" s="1"/>
  <c r="J4870" i="3" a="1"/>
  <c r="J4870" i="3" s="1"/>
  <c r="G4869" i="3"/>
  <c r="H4869" i="3"/>
  <c r="I4869" i="3" a="1"/>
  <c r="I4869" i="3" s="1"/>
  <c r="J4869" i="3" a="1"/>
  <c r="J4869" i="3" s="1"/>
  <c r="G4868" i="3"/>
  <c r="H4868" i="3"/>
  <c r="I4868" i="3" a="1"/>
  <c r="I4868" i="3" s="1"/>
  <c r="J4868" i="3" a="1"/>
  <c r="J4868" i="3" s="1"/>
  <c r="G4867" i="3"/>
  <c r="H4867" i="3"/>
  <c r="J4867" i="3" a="1"/>
  <c r="J4867" i="3" s="1"/>
  <c r="G4866" i="3"/>
  <c r="H4866" i="3"/>
  <c r="J4866" i="3" a="1"/>
  <c r="J4866" i="3" s="1"/>
  <c r="G3231" i="1"/>
  <c r="H3231" i="1"/>
  <c r="I3231" i="1" a="1"/>
  <c r="I3231" i="1" s="1"/>
  <c r="G3230" i="1"/>
  <c r="H3230" i="1"/>
  <c r="I3230" i="1" a="1"/>
  <c r="I3230" i="1" s="1"/>
  <c r="G3229" i="1"/>
  <c r="H3229" i="1"/>
  <c r="J3229" i="1" a="1"/>
  <c r="J3229" i="1" s="1"/>
  <c r="G3228" i="1"/>
  <c r="H3228" i="1"/>
  <c r="J3228" i="1" a="1"/>
  <c r="J3228" i="1" s="1"/>
  <c r="G3227" i="1"/>
  <c r="H3227" i="1"/>
  <c r="J3227" i="1" a="1"/>
  <c r="J3227" i="1" s="1"/>
  <c r="G3226" i="1"/>
  <c r="H3226" i="1"/>
  <c r="J3226" i="1" a="1"/>
  <c r="J3226" i="1" s="1"/>
  <c r="G3225" i="1"/>
  <c r="H3225" i="1"/>
  <c r="I3225" i="1" a="1"/>
  <c r="I3225" i="1" s="1"/>
  <c r="J3225" i="1" a="1"/>
  <c r="J3225" i="1" s="1"/>
  <c r="G3224" i="1"/>
  <c r="H3224" i="1"/>
  <c r="I3224" i="1" a="1"/>
  <c r="I3224" i="1" s="1"/>
  <c r="J3224" i="1" a="1"/>
  <c r="J3224" i="1" s="1"/>
  <c r="G3223" i="1"/>
  <c r="H3223" i="1"/>
  <c r="I3223" i="1" a="1"/>
  <c r="I3223" i="1" s="1"/>
  <c r="J3223" i="1" a="1"/>
  <c r="J3223" i="1" s="1"/>
  <c r="G3222" i="1"/>
  <c r="H3222" i="1"/>
  <c r="I3222" i="1" a="1"/>
  <c r="I3222" i="1" s="1"/>
  <c r="J3222" i="1" a="1"/>
  <c r="J3222" i="1" s="1"/>
  <c r="G3221" i="1"/>
  <c r="H3221" i="1"/>
  <c r="I3221" i="1" a="1"/>
  <c r="I3221" i="1" s="1"/>
  <c r="J3221" i="1" a="1"/>
  <c r="J3221" i="1" s="1"/>
  <c r="G3220" i="1"/>
  <c r="H3220" i="1"/>
  <c r="I3220" i="1" a="1"/>
  <c r="I3220" i="1" s="1"/>
  <c r="J3220" i="1" a="1"/>
  <c r="J3220" i="1" s="1"/>
  <c r="G3219" i="1"/>
  <c r="H3219" i="1"/>
  <c r="I3219" i="1" a="1"/>
  <c r="I3219" i="1" s="1"/>
  <c r="J3219" i="1" a="1"/>
  <c r="J3219" i="1" s="1"/>
  <c r="G3218" i="1"/>
  <c r="H3218" i="1"/>
  <c r="I3218" i="1" a="1"/>
  <c r="I3218" i="1" s="1"/>
  <c r="J3218" i="1" a="1"/>
  <c r="J3218" i="1" s="1"/>
  <c r="G4863" i="3"/>
  <c r="H4863" i="3"/>
  <c r="I4863" i="3" a="1"/>
  <c r="I4863" i="3" s="1"/>
  <c r="J4863" i="3" a="1"/>
  <c r="J4863" i="3" s="1"/>
  <c r="G4862" i="3"/>
  <c r="H4862" i="3"/>
  <c r="I4862" i="3" a="1"/>
  <c r="I4862" i="3" s="1"/>
  <c r="J4862" i="3" a="1"/>
  <c r="J4862" i="3" s="1"/>
  <c r="G4861" i="3"/>
  <c r="H4861" i="3"/>
  <c r="J4861" i="3" a="1"/>
  <c r="J4861" i="3" s="1"/>
  <c r="G4860" i="3"/>
  <c r="H4860" i="3"/>
  <c r="J4860" i="3" a="1"/>
  <c r="J4860" i="3" s="1"/>
  <c r="G4859" i="3"/>
  <c r="H4859" i="3"/>
  <c r="I4859" i="3" a="1"/>
  <c r="I4859" i="3" s="1"/>
  <c r="J4859" i="3" a="1"/>
  <c r="J4859" i="3" s="1"/>
  <c r="G4858" i="3"/>
  <c r="H4858" i="3"/>
  <c r="I4858" i="3" a="1"/>
  <c r="I4858" i="3" s="1"/>
  <c r="J4858" i="3" a="1"/>
  <c r="J4858" i="3" s="1"/>
  <c r="G4857" i="3"/>
  <c r="H4857" i="3"/>
  <c r="I4857" i="3" a="1"/>
  <c r="I4857" i="3" s="1"/>
  <c r="J4857" i="3" a="1"/>
  <c r="J4857" i="3" s="1"/>
  <c r="G4856" i="3"/>
  <c r="H4856" i="3"/>
  <c r="I4856" i="3" a="1"/>
  <c r="I4856" i="3" s="1"/>
  <c r="J4856" i="3" a="1"/>
  <c r="J4856" i="3" s="1"/>
  <c r="G4855" i="3"/>
  <c r="H4855" i="3"/>
  <c r="I4855" i="3" a="1"/>
  <c r="I4855" i="3" s="1"/>
  <c r="J4855" i="3" a="1"/>
  <c r="J4855" i="3" s="1"/>
  <c r="G4854" i="3"/>
  <c r="H4854" i="3"/>
  <c r="I4854" i="3" a="1"/>
  <c r="I4854" i="3" s="1"/>
  <c r="J4854" i="3" a="1"/>
  <c r="J4854" i="3" s="1"/>
  <c r="G4853" i="3"/>
  <c r="H4853" i="3"/>
  <c r="J4853" i="3" a="1"/>
  <c r="J4853" i="3" s="1"/>
  <c r="G4852" i="3"/>
  <c r="H4852" i="3"/>
  <c r="J4852" i="3" a="1"/>
  <c r="J4852" i="3" s="1"/>
  <c r="G4851" i="3"/>
  <c r="H4851" i="3"/>
  <c r="I4851" i="3" a="1"/>
  <c r="I4851" i="3" s="1"/>
  <c r="J4851" i="3" a="1"/>
  <c r="J4851" i="3" s="1"/>
  <c r="G4850" i="3"/>
  <c r="H4850" i="3"/>
  <c r="I4850" i="3" a="1"/>
  <c r="I4850" i="3" s="1"/>
  <c r="J4850" i="3" a="1"/>
  <c r="J4850" i="3" s="1"/>
  <c r="G4849" i="3"/>
  <c r="H4849" i="3"/>
  <c r="J4849" i="3" a="1"/>
  <c r="J4849" i="3" s="1"/>
  <c r="G4848" i="3"/>
  <c r="H4848" i="3"/>
  <c r="J4848" i="3" a="1"/>
  <c r="J4848" i="3" s="1"/>
  <c r="G4847" i="3"/>
  <c r="H4847" i="3"/>
  <c r="I4847" i="3" a="1"/>
  <c r="I4847" i="3" s="1"/>
  <c r="J4847" i="3" a="1"/>
  <c r="J4847" i="3" s="1"/>
  <c r="G4846" i="3"/>
  <c r="H4846" i="3"/>
  <c r="I4846" i="3" a="1"/>
  <c r="I4846" i="3" s="1"/>
  <c r="J4846" i="3" a="1"/>
  <c r="J4846" i="3" s="1"/>
  <c r="G4845" i="3"/>
  <c r="H4845" i="3"/>
  <c r="I4845" i="3" a="1"/>
  <c r="I4845" i="3" s="1"/>
  <c r="J4845" i="3" a="1"/>
  <c r="J4845" i="3" s="1"/>
  <c r="G4844" i="3"/>
  <c r="H4844" i="3"/>
  <c r="I4844" i="3" a="1"/>
  <c r="I4844" i="3" s="1"/>
  <c r="J4844" i="3" a="1"/>
  <c r="J4844" i="3" s="1"/>
  <c r="G4843" i="3"/>
  <c r="H4843" i="3"/>
  <c r="I4843" i="3" a="1"/>
  <c r="I4843" i="3" s="1"/>
  <c r="J4843" i="3" a="1"/>
  <c r="J4843" i="3" s="1"/>
  <c r="G4842" i="3"/>
  <c r="H4842" i="3"/>
  <c r="I4842" i="3" a="1"/>
  <c r="I4842" i="3" s="1"/>
  <c r="J4842" i="3" a="1"/>
  <c r="J4842" i="3" s="1"/>
  <c r="G3217" i="1"/>
  <c r="H3217" i="1"/>
  <c r="J3217" i="1" a="1"/>
  <c r="J3217" i="1" s="1"/>
  <c r="G3216" i="1"/>
  <c r="H3216" i="1"/>
  <c r="J3216" i="1" a="1"/>
  <c r="J3216" i="1" s="1"/>
  <c r="G3215" i="1"/>
  <c r="H3215" i="1"/>
  <c r="J3215" i="1" a="1"/>
  <c r="J3215" i="1" s="1"/>
  <c r="G3214" i="1"/>
  <c r="H3214" i="1"/>
  <c r="J3214" i="1" a="1"/>
  <c r="J3214" i="1" s="1"/>
  <c r="G3213" i="1"/>
  <c r="H3213" i="1"/>
  <c r="I3213" i="1" a="1"/>
  <c r="I3213" i="1" s="1"/>
  <c r="J3213" i="1" a="1"/>
  <c r="J3213" i="1" s="1"/>
  <c r="G3212" i="1"/>
  <c r="H3212" i="1"/>
  <c r="I3212" i="1" a="1"/>
  <c r="I3212" i="1" s="1"/>
  <c r="J3212" i="1" a="1"/>
  <c r="J3212" i="1" s="1"/>
  <c r="G3211" i="1"/>
  <c r="H3211" i="1"/>
  <c r="I3211" i="1" a="1"/>
  <c r="I3211" i="1" s="1"/>
  <c r="J3211" i="1" a="1"/>
  <c r="J3211" i="1" s="1"/>
  <c r="G3210" i="1"/>
  <c r="H3210" i="1"/>
  <c r="I3210" i="1" a="1"/>
  <c r="I3210" i="1" s="1"/>
  <c r="J3210" i="1" a="1"/>
  <c r="J3210" i="1" s="1"/>
  <c r="G3209" i="1"/>
  <c r="H3209" i="1"/>
  <c r="I3209" i="1" a="1"/>
  <c r="I3209" i="1" s="1"/>
  <c r="J3209" i="1" a="1"/>
  <c r="J3209" i="1" s="1"/>
  <c r="G3208" i="1"/>
  <c r="H3208" i="1"/>
  <c r="I3208" i="1" a="1"/>
  <c r="I3208" i="1" s="1"/>
  <c r="J3208" i="1" a="1"/>
  <c r="J3208" i="1" s="1"/>
  <c r="G3205" i="1"/>
  <c r="H3205" i="1"/>
  <c r="I3205" i="1" a="1"/>
  <c r="I3205" i="1" s="1"/>
  <c r="J3205" i="1" a="1"/>
  <c r="J3205" i="1" s="1"/>
  <c r="G3204" i="1"/>
  <c r="H3204" i="1"/>
  <c r="I3204" i="1" a="1"/>
  <c r="I3204" i="1" s="1"/>
  <c r="J3204" i="1" a="1"/>
  <c r="J3204" i="1" s="1"/>
  <c r="G3203" i="1"/>
  <c r="H3203" i="1"/>
  <c r="I3203" i="1" a="1"/>
  <c r="I3203" i="1" s="1"/>
  <c r="J3203" i="1" a="1"/>
  <c r="J3203" i="1" s="1"/>
  <c r="G3202" i="1"/>
  <c r="H3202" i="1"/>
  <c r="I3202" i="1" a="1"/>
  <c r="I3202" i="1" s="1"/>
  <c r="J3202" i="1" a="1"/>
  <c r="J3202" i="1" s="1"/>
  <c r="C618" i="2"/>
  <c r="G4841" i="3"/>
  <c r="H4841" i="3"/>
  <c r="I4841" i="3" a="1"/>
  <c r="I4841" i="3" s="1"/>
  <c r="J4841" i="3" a="1"/>
  <c r="J4841" i="3" s="1"/>
  <c r="G4840" i="3"/>
  <c r="H4840" i="3"/>
  <c r="I4840" i="3" a="1"/>
  <c r="I4840" i="3" s="1"/>
  <c r="J4840" i="3" a="1"/>
  <c r="J4840" i="3" s="1"/>
  <c r="G4839" i="3"/>
  <c r="H4839" i="3"/>
  <c r="I4839" i="3" a="1"/>
  <c r="I4839" i="3" s="1"/>
  <c r="J4839" i="3" a="1"/>
  <c r="J4839" i="3" s="1"/>
  <c r="G4838" i="3"/>
  <c r="H4838" i="3"/>
  <c r="I4838" i="3" a="1"/>
  <c r="I4838" i="3" s="1"/>
  <c r="J4838" i="3" a="1"/>
  <c r="J4838" i="3" s="1"/>
  <c r="G4837" i="3"/>
  <c r="H4837" i="3"/>
  <c r="I4837" i="3" a="1"/>
  <c r="I4837" i="3" s="1"/>
  <c r="J4837" i="3" a="1"/>
  <c r="J4837" i="3" s="1"/>
  <c r="G4836" i="3"/>
  <c r="H4836" i="3"/>
  <c r="I4836" i="3" a="1"/>
  <c r="I4836" i="3" s="1"/>
  <c r="J4836" i="3" a="1"/>
  <c r="J4836" i="3" s="1"/>
  <c r="G4835" i="3"/>
  <c r="H4835" i="3"/>
  <c r="I4835" i="3" a="1"/>
  <c r="I4835" i="3" s="1"/>
  <c r="J4835" i="3" a="1"/>
  <c r="J4835" i="3" s="1"/>
  <c r="G4834" i="3"/>
  <c r="H4834" i="3"/>
  <c r="I4834" i="3" a="1"/>
  <c r="I4834" i="3" s="1"/>
  <c r="J4834" i="3" a="1"/>
  <c r="J4834" i="3" s="1"/>
  <c r="G4833" i="3"/>
  <c r="H4833" i="3"/>
  <c r="I4833" i="3" a="1"/>
  <c r="I4833" i="3" s="1"/>
  <c r="J4833" i="3" a="1"/>
  <c r="J4833" i="3" s="1"/>
  <c r="G4832" i="3"/>
  <c r="H4832" i="3"/>
  <c r="I4832" i="3" a="1"/>
  <c r="I4832" i="3" s="1"/>
  <c r="J4832" i="3" a="1"/>
  <c r="J4832" i="3" s="1"/>
  <c r="G4831" i="3"/>
  <c r="H4831" i="3"/>
  <c r="I4831" i="3" a="1"/>
  <c r="I4831" i="3" s="1"/>
  <c r="J4831" i="3" a="1"/>
  <c r="J4831" i="3" s="1"/>
  <c r="G4830" i="3"/>
  <c r="H4830" i="3"/>
  <c r="I4830" i="3" a="1"/>
  <c r="I4830" i="3" s="1"/>
  <c r="J4830" i="3" a="1"/>
  <c r="J4830" i="3" s="1"/>
  <c r="G4829" i="3"/>
  <c r="H4829" i="3"/>
  <c r="I4829" i="3" a="1"/>
  <c r="I4829" i="3" s="1"/>
  <c r="J4829" i="3" a="1"/>
  <c r="J4829" i="3" s="1"/>
  <c r="G4828" i="3"/>
  <c r="H4828" i="3"/>
  <c r="I4828" i="3" a="1"/>
  <c r="I4828" i="3" s="1"/>
  <c r="J4828" i="3" a="1"/>
  <c r="J4828" i="3" s="1"/>
  <c r="G4827" i="3"/>
  <c r="H4827" i="3"/>
  <c r="I4827" i="3" a="1"/>
  <c r="I4827" i="3" s="1"/>
  <c r="J4827" i="3" a="1"/>
  <c r="J4827" i="3" s="1"/>
  <c r="G4826" i="3"/>
  <c r="H4826" i="3"/>
  <c r="I4826" i="3" a="1"/>
  <c r="I4826" i="3" s="1"/>
  <c r="J4826" i="3" a="1"/>
  <c r="J4826" i="3" s="1"/>
  <c r="G3201" i="1"/>
  <c r="H3201" i="1"/>
  <c r="J3201" i="1" a="1"/>
  <c r="J3201" i="1" s="1"/>
  <c r="G3200" i="1"/>
  <c r="H3200" i="1"/>
  <c r="J3200" i="1" a="1"/>
  <c r="J3200" i="1" s="1"/>
  <c r="G3199" i="1"/>
  <c r="H3199" i="1"/>
  <c r="J3199" i="1" a="1"/>
  <c r="J3199" i="1" s="1"/>
  <c r="G3198" i="1"/>
  <c r="H3198" i="1"/>
  <c r="J3198" i="1" a="1"/>
  <c r="J3198" i="1" s="1"/>
  <c r="G3197" i="1"/>
  <c r="H3197" i="1"/>
  <c r="I3197" i="1" a="1"/>
  <c r="I3197" i="1" s="1"/>
  <c r="J3197" i="1" a="1"/>
  <c r="J3197" i="1" s="1"/>
  <c r="G3196" i="1"/>
  <c r="H3196" i="1"/>
  <c r="I3196" i="1" a="1"/>
  <c r="I3196" i="1" s="1"/>
  <c r="J3196" i="1" a="1"/>
  <c r="J3196" i="1"/>
  <c r="G3195" i="1"/>
  <c r="H3195" i="1"/>
  <c r="I3195" i="1" a="1"/>
  <c r="I3195" i="1"/>
  <c r="J3195" i="1" a="1"/>
  <c r="J3195" i="1" s="1"/>
  <c r="G3194" i="1"/>
  <c r="H3194" i="1"/>
  <c r="I3194" i="1" a="1"/>
  <c r="I3194" i="1" s="1"/>
  <c r="J3194" i="1" a="1"/>
  <c r="J3194" i="1" s="1"/>
  <c r="G3193" i="1"/>
  <c r="H3193" i="1"/>
  <c r="I3193" i="1" a="1"/>
  <c r="I3193" i="1" s="1"/>
  <c r="J3193" i="1" a="1"/>
  <c r="J3193" i="1" s="1"/>
  <c r="G3192" i="1"/>
  <c r="H3192" i="1"/>
  <c r="I3192" i="1" a="1"/>
  <c r="I3192" i="1" s="1"/>
  <c r="J3192" i="1" a="1"/>
  <c r="J3192" i="1"/>
  <c r="G3191" i="1"/>
  <c r="H3191" i="1"/>
  <c r="I3191" i="1" a="1"/>
  <c r="I3191" i="1"/>
  <c r="J3191" i="1" a="1"/>
  <c r="J3191" i="1" s="1"/>
  <c r="G3190" i="1"/>
  <c r="H3190" i="1"/>
  <c r="I3190" i="1" a="1"/>
  <c r="I3190" i="1" s="1"/>
  <c r="J3190" i="1" a="1"/>
  <c r="J3190" i="1" s="1"/>
  <c r="G4825" i="3"/>
  <c r="H4825" i="3"/>
  <c r="I4825" i="3" a="1"/>
  <c r="I4825" i="3" s="1"/>
  <c r="J4825" i="3" a="1"/>
  <c r="J4825" i="3" s="1"/>
  <c r="G4824" i="3"/>
  <c r="H4824" i="3"/>
  <c r="I4824" i="3" a="1"/>
  <c r="I4824" i="3" s="1"/>
  <c r="J4824" i="3" a="1"/>
  <c r="J4824" i="3" s="1"/>
  <c r="G4823" i="3"/>
  <c r="H4823" i="3"/>
  <c r="J4823" i="3" a="1"/>
  <c r="J4823" i="3" s="1"/>
  <c r="G4822" i="3"/>
  <c r="H4822" i="3"/>
  <c r="J4822" i="3" a="1"/>
  <c r="J4822" i="3" s="1"/>
  <c r="G4821" i="3"/>
  <c r="H4821" i="3"/>
  <c r="I4821" i="3" a="1"/>
  <c r="I4821" i="3" s="1"/>
  <c r="J4821" i="3" a="1"/>
  <c r="J4821" i="3" s="1"/>
  <c r="G4820" i="3"/>
  <c r="H4820" i="3"/>
  <c r="I4820" i="3" a="1"/>
  <c r="I4820" i="3" s="1"/>
  <c r="J4820" i="3" a="1"/>
  <c r="J4820" i="3" s="1"/>
  <c r="G4819" i="3"/>
  <c r="H4819" i="3"/>
  <c r="I4819" i="3" a="1"/>
  <c r="I4819" i="3" s="1"/>
  <c r="J4819" i="3" a="1"/>
  <c r="J4819" i="3" s="1"/>
  <c r="G4818" i="3"/>
  <c r="H4818" i="3"/>
  <c r="I4818" i="3" a="1"/>
  <c r="I4818" i="3" s="1"/>
  <c r="J4818" i="3" a="1"/>
  <c r="J4818" i="3" s="1"/>
  <c r="G4817" i="3"/>
  <c r="H4817" i="3"/>
  <c r="J4817" i="3" a="1"/>
  <c r="J4817" i="3" s="1"/>
  <c r="G4816" i="3"/>
  <c r="H4816" i="3"/>
  <c r="J4816" i="3" a="1"/>
  <c r="J4816" i="3" s="1"/>
  <c r="G4815" i="3"/>
  <c r="H4815" i="3"/>
  <c r="I4815" i="3" a="1"/>
  <c r="I4815" i="3" s="1"/>
  <c r="J4815" i="3" a="1"/>
  <c r="J4815" i="3" s="1"/>
  <c r="G4814" i="3"/>
  <c r="H4814" i="3"/>
  <c r="I4814" i="3" a="1"/>
  <c r="I4814" i="3" s="1"/>
  <c r="J4814" i="3" a="1"/>
  <c r="J4814" i="3" s="1"/>
  <c r="G4813" i="3"/>
  <c r="H4813" i="3"/>
  <c r="I4813" i="3" a="1"/>
  <c r="I4813" i="3" s="1"/>
  <c r="J4813" i="3" a="1"/>
  <c r="J4813" i="3" s="1"/>
  <c r="G4812" i="3"/>
  <c r="H4812" i="3"/>
  <c r="I4812" i="3" a="1"/>
  <c r="I4812" i="3" s="1"/>
  <c r="J4812" i="3" a="1"/>
  <c r="J4812" i="3" s="1"/>
  <c r="G4811" i="3"/>
  <c r="H4811" i="3"/>
  <c r="I4811" i="3" a="1"/>
  <c r="I4811" i="3" s="1"/>
  <c r="J4811" i="3" a="1"/>
  <c r="J4811" i="3" s="1"/>
  <c r="G4810" i="3"/>
  <c r="H4810" i="3"/>
  <c r="I4810" i="3" a="1"/>
  <c r="I4810" i="3" s="1"/>
  <c r="J4810" i="3" a="1"/>
  <c r="J4810" i="3" s="1"/>
  <c r="G4809" i="3"/>
  <c r="H4809" i="3"/>
  <c r="I4809" i="3" a="1"/>
  <c r="I4809" i="3" s="1"/>
  <c r="J4809" i="3" a="1"/>
  <c r="J4809" i="3" s="1"/>
  <c r="G4808" i="3"/>
  <c r="H4808" i="3"/>
  <c r="I4808" i="3" a="1"/>
  <c r="I4808" i="3" s="1"/>
  <c r="J4808" i="3" a="1"/>
  <c r="J4808" i="3" s="1"/>
  <c r="G4807" i="3"/>
  <c r="H4807" i="3"/>
  <c r="J4807" i="3" a="1"/>
  <c r="J4807" i="3" s="1"/>
  <c r="G4806" i="3"/>
  <c r="H4806" i="3"/>
  <c r="J4806" i="3" a="1"/>
  <c r="J4806" i="3" s="1"/>
  <c r="G3189" i="1"/>
  <c r="H3189" i="1"/>
  <c r="J3189" i="1" a="1"/>
  <c r="J3189" i="1" s="1"/>
  <c r="G3188" i="1"/>
  <c r="H3188" i="1"/>
  <c r="J3188" i="1" a="1"/>
  <c r="J3188" i="1" s="1"/>
  <c r="G3187" i="1"/>
  <c r="H3187" i="1"/>
  <c r="J3187" i="1" a="1"/>
  <c r="J3187" i="1" s="1"/>
  <c r="G3186" i="1"/>
  <c r="H3186" i="1"/>
  <c r="J3186" i="1" a="1"/>
  <c r="J3186" i="1" s="1"/>
  <c r="G3185" i="1"/>
  <c r="H3185" i="1"/>
  <c r="I3185" i="1" a="1"/>
  <c r="I3185" i="1" s="1"/>
  <c r="J3185" i="1" a="1"/>
  <c r="J3185" i="1" s="1"/>
  <c r="G3184" i="1"/>
  <c r="H3184" i="1"/>
  <c r="I3184" i="1" a="1"/>
  <c r="I3184" i="1" s="1"/>
  <c r="J3184" i="1" a="1"/>
  <c r="J3184" i="1" s="1"/>
  <c r="G3183" i="1"/>
  <c r="H3183" i="1"/>
  <c r="I3183" i="1" a="1"/>
  <c r="I3183" i="1" s="1"/>
  <c r="J3183" i="1" a="1"/>
  <c r="J3183" i="1" s="1"/>
  <c r="G3182" i="1"/>
  <c r="H3182" i="1"/>
  <c r="I3182" i="1" a="1"/>
  <c r="I3182" i="1" s="1"/>
  <c r="J3182" i="1" a="1"/>
  <c r="J3182" i="1" s="1"/>
  <c r="G3181" i="1"/>
  <c r="H3181" i="1"/>
  <c r="I3181" i="1" a="1"/>
  <c r="I3181" i="1" s="1"/>
  <c r="J3181" i="1" a="1"/>
  <c r="J3181" i="1" s="1"/>
  <c r="G3180" i="1"/>
  <c r="H3180" i="1"/>
  <c r="I3180" i="1" a="1"/>
  <c r="I3180" i="1" s="1"/>
  <c r="J3180" i="1" a="1"/>
  <c r="J3180" i="1" s="1"/>
  <c r="G3179" i="1"/>
  <c r="H3179" i="1"/>
  <c r="I3179" i="1" a="1"/>
  <c r="I3179" i="1" s="1"/>
  <c r="J3179" i="1" a="1"/>
  <c r="J3179" i="1" s="1"/>
  <c r="G3178" i="1"/>
  <c r="H3178" i="1"/>
  <c r="I3178" i="1" a="1"/>
  <c r="I3178" i="1" s="1"/>
  <c r="J3178" i="1" a="1"/>
  <c r="J3178" i="1" s="1"/>
  <c r="G3177" i="1"/>
  <c r="H3177" i="1"/>
  <c r="I3177" i="1" a="1"/>
  <c r="I3177" i="1" s="1"/>
  <c r="J3177" i="1" a="1"/>
  <c r="J3177" i="1" s="1"/>
  <c r="G3176" i="1"/>
  <c r="H3176" i="1"/>
  <c r="I3176" i="1" a="1"/>
  <c r="I3176" i="1" s="1"/>
  <c r="J3176" i="1" a="1"/>
  <c r="J3176" i="1" s="1"/>
  <c r="G4805" i="3"/>
  <c r="H4805" i="3"/>
  <c r="I4805" i="3" a="1"/>
  <c r="I4805" i="3" s="1"/>
  <c r="J4805" i="3" a="1"/>
  <c r="J4805" i="3" s="1"/>
  <c r="G4804" i="3"/>
  <c r="H4804" i="3"/>
  <c r="I4804" i="3" a="1"/>
  <c r="I4804" i="3" s="1"/>
  <c r="J4804" i="3" a="1"/>
  <c r="J4804" i="3" s="1"/>
  <c r="G4803" i="3"/>
  <c r="H4803" i="3"/>
  <c r="J4803" i="3" a="1"/>
  <c r="J4803" i="3" s="1"/>
  <c r="G4802" i="3"/>
  <c r="H4802" i="3"/>
  <c r="J4802" i="3" a="1"/>
  <c r="J4802" i="3" s="1"/>
  <c r="G4801" i="3"/>
  <c r="H4801" i="3"/>
  <c r="I4801" i="3" a="1"/>
  <c r="I4801" i="3" s="1"/>
  <c r="J4801" i="3" a="1"/>
  <c r="J4801" i="3" s="1"/>
  <c r="G4800" i="3"/>
  <c r="H4800" i="3"/>
  <c r="I4800" i="3" a="1"/>
  <c r="I4800" i="3" s="1"/>
  <c r="J4800" i="3" a="1"/>
  <c r="J4800" i="3" s="1"/>
  <c r="G4799" i="3"/>
  <c r="H4799" i="3"/>
  <c r="I4799" i="3" a="1"/>
  <c r="I4799" i="3" s="1"/>
  <c r="J4799" i="3" a="1"/>
  <c r="J4799" i="3" s="1"/>
  <c r="G4798" i="3"/>
  <c r="H4798" i="3"/>
  <c r="I4798" i="3" a="1"/>
  <c r="I4798" i="3" s="1"/>
  <c r="J4798" i="3" a="1"/>
  <c r="J4798" i="3" s="1"/>
  <c r="G4797" i="3"/>
  <c r="H4797" i="3"/>
  <c r="J4797" i="3" a="1"/>
  <c r="J4797" i="3" s="1"/>
  <c r="G4796" i="3"/>
  <c r="H4796" i="3"/>
  <c r="J4796" i="3" a="1"/>
  <c r="J4796" i="3" s="1"/>
  <c r="G4795" i="3"/>
  <c r="H4795" i="3"/>
  <c r="I4795" i="3" a="1"/>
  <c r="I4795" i="3" s="1"/>
  <c r="J4795" i="3" a="1"/>
  <c r="J4795" i="3" s="1"/>
  <c r="G4794" i="3"/>
  <c r="H4794" i="3"/>
  <c r="I4794" i="3" a="1"/>
  <c r="I4794" i="3" s="1"/>
  <c r="J4794" i="3" a="1"/>
  <c r="J4794" i="3" s="1"/>
  <c r="G4793" i="3"/>
  <c r="H4793" i="3"/>
  <c r="I4793" i="3" a="1"/>
  <c r="I4793" i="3" s="1"/>
  <c r="J4793" i="3" a="1"/>
  <c r="J4793" i="3" s="1"/>
  <c r="G4792" i="3"/>
  <c r="H4792" i="3"/>
  <c r="I4792" i="3" a="1"/>
  <c r="I4792" i="3" s="1"/>
  <c r="J4792" i="3" a="1"/>
  <c r="J4792" i="3" s="1"/>
  <c r="G4791" i="3"/>
  <c r="H4791" i="3"/>
  <c r="I4791" i="3" a="1"/>
  <c r="I4791" i="3" s="1"/>
  <c r="J4791" i="3" a="1"/>
  <c r="J4791" i="3" s="1"/>
  <c r="G4790" i="3"/>
  <c r="H4790" i="3"/>
  <c r="I4790" i="3" a="1"/>
  <c r="I4790" i="3" s="1"/>
  <c r="J4790" i="3" a="1"/>
  <c r="J4790" i="3" s="1"/>
  <c r="G3171" i="1"/>
  <c r="H3171" i="1"/>
  <c r="J3171" i="1" a="1"/>
  <c r="J3171" i="1" s="1"/>
  <c r="G3170" i="1"/>
  <c r="H3170" i="1"/>
  <c r="J3170" i="1" a="1"/>
  <c r="J3170" i="1" s="1"/>
  <c r="G3169" i="1"/>
  <c r="H3169" i="1"/>
  <c r="I3169" i="1" a="1"/>
  <c r="I3169" i="1" s="1"/>
  <c r="J3169" i="1" a="1"/>
  <c r="J3169" i="1" s="1"/>
  <c r="G3168" i="1"/>
  <c r="H3168" i="1"/>
  <c r="I3168" i="1" a="1"/>
  <c r="I3168" i="1" s="1"/>
  <c r="J3168" i="1" a="1"/>
  <c r="J3168" i="1" s="1"/>
  <c r="G3167" i="1"/>
  <c r="H3167" i="1"/>
  <c r="J3167" i="1" a="1"/>
  <c r="J3167" i="1" s="1"/>
  <c r="G3166" i="1"/>
  <c r="H3166" i="1"/>
  <c r="J3166" i="1" a="1"/>
  <c r="J3166" i="1" s="1"/>
  <c r="G3165" i="1"/>
  <c r="H3165" i="1"/>
  <c r="I3165" i="1" a="1"/>
  <c r="I3165" i="1" s="1"/>
  <c r="J3165" i="1" a="1"/>
  <c r="J3165" i="1" s="1"/>
  <c r="G3164" i="1"/>
  <c r="H3164" i="1"/>
  <c r="I3164" i="1" a="1"/>
  <c r="I3164" i="1" s="1"/>
  <c r="J3164" i="1" a="1"/>
  <c r="J3164" i="1" s="1"/>
  <c r="G3163" i="1"/>
  <c r="H3163" i="1"/>
  <c r="I3163" i="1" a="1"/>
  <c r="I3163" i="1" s="1"/>
  <c r="J3163" i="1" a="1"/>
  <c r="J3163" i="1" s="1"/>
  <c r="G3162" i="1"/>
  <c r="H3162" i="1"/>
  <c r="I3162" i="1" a="1"/>
  <c r="I3162" i="1" s="1"/>
  <c r="J3162" i="1" a="1"/>
  <c r="J3162" i="1" s="1"/>
  <c r="G4789" i="3"/>
  <c r="H4789" i="3"/>
  <c r="I4789" i="3" a="1"/>
  <c r="I4789" i="3" s="1"/>
  <c r="J4789" i="3" a="1"/>
  <c r="J4789" i="3" s="1"/>
  <c r="G4788" i="3"/>
  <c r="H4788" i="3"/>
  <c r="I4788" i="3" a="1"/>
  <c r="I4788" i="3" s="1"/>
  <c r="J4788" i="3" a="1"/>
  <c r="J4788" i="3" s="1"/>
  <c r="G4787" i="3"/>
  <c r="H4787" i="3"/>
  <c r="J4787" i="3" a="1"/>
  <c r="J4787" i="3" s="1"/>
  <c r="G4786" i="3"/>
  <c r="H4786" i="3"/>
  <c r="J4786" i="3" a="1"/>
  <c r="J4786" i="3" s="1"/>
  <c r="G4785" i="3"/>
  <c r="H4785" i="3"/>
  <c r="I4785" i="3" a="1"/>
  <c r="I4785" i="3" s="1"/>
  <c r="J4785" i="3" a="1"/>
  <c r="J4785" i="3" s="1"/>
  <c r="G4784" i="3"/>
  <c r="H4784" i="3"/>
  <c r="I4784" i="3" a="1"/>
  <c r="I4784" i="3" s="1"/>
  <c r="J4784" i="3" a="1"/>
  <c r="J4784" i="3" s="1"/>
  <c r="G4783" i="3"/>
  <c r="H4783" i="3"/>
  <c r="I4783" i="3" a="1"/>
  <c r="I4783" i="3" s="1"/>
  <c r="J4783" i="3" a="1"/>
  <c r="J4783" i="3" s="1"/>
  <c r="G4782" i="3"/>
  <c r="H4782" i="3"/>
  <c r="I4782" i="3" a="1"/>
  <c r="I4782" i="3" s="1"/>
  <c r="J4782" i="3" a="1"/>
  <c r="J4782" i="3" s="1"/>
  <c r="G4781" i="3"/>
  <c r="H4781" i="3"/>
  <c r="I4781" i="3" a="1"/>
  <c r="I4781" i="3" s="1"/>
  <c r="J4781" i="3" a="1"/>
  <c r="J4781" i="3" s="1"/>
  <c r="G4780" i="3"/>
  <c r="H4780" i="3"/>
  <c r="I4780" i="3" a="1"/>
  <c r="I4780" i="3" s="1"/>
  <c r="J4780" i="3" a="1"/>
  <c r="J4780" i="3" s="1"/>
  <c r="G4779" i="3"/>
  <c r="H4779" i="3"/>
  <c r="J4779" i="3" a="1"/>
  <c r="J4779" i="3" s="1"/>
  <c r="G4778" i="3"/>
  <c r="H4778" i="3"/>
  <c r="J4778" i="3" a="1"/>
  <c r="J4778" i="3" s="1"/>
  <c r="G4777" i="3"/>
  <c r="H4777" i="3"/>
  <c r="I4777" i="3" a="1"/>
  <c r="I4777" i="3" s="1"/>
  <c r="J4777" i="3" a="1"/>
  <c r="J4777" i="3" s="1"/>
  <c r="G4776" i="3"/>
  <c r="H4776" i="3"/>
  <c r="I4776" i="3" a="1"/>
  <c r="I4776" i="3" s="1"/>
  <c r="J4776" i="3" a="1"/>
  <c r="J4776" i="3" s="1"/>
  <c r="G4775" i="3"/>
  <c r="H4775" i="3"/>
  <c r="J4775" i="3" a="1"/>
  <c r="J4775" i="3" s="1"/>
  <c r="G4774" i="3"/>
  <c r="H4774" i="3"/>
  <c r="J4774" i="3" a="1"/>
  <c r="J4774" i="3" s="1"/>
  <c r="G3161" i="1"/>
  <c r="H3161" i="1"/>
  <c r="I3161" i="1" a="1"/>
  <c r="I3161" i="1" s="1"/>
  <c r="J3161" i="1" a="1"/>
  <c r="J3161" i="1" s="1"/>
  <c r="G3160" i="1"/>
  <c r="H3160" i="1"/>
  <c r="I3160" i="1" a="1"/>
  <c r="I3160" i="1" s="1"/>
  <c r="J3160" i="1" a="1"/>
  <c r="J3160" i="1" s="1"/>
  <c r="G3159" i="1"/>
  <c r="H3159" i="1"/>
  <c r="J3159" i="1" a="1"/>
  <c r="J3159" i="1" s="1"/>
  <c r="G3158" i="1"/>
  <c r="H3158" i="1"/>
  <c r="J3158" i="1" a="1"/>
  <c r="J3158" i="1" s="1"/>
  <c r="G3157" i="1"/>
  <c r="H3157" i="1"/>
  <c r="J3157" i="1" a="1"/>
  <c r="J3157" i="1" s="1"/>
  <c r="G3156" i="1"/>
  <c r="H3156" i="1"/>
  <c r="J3156" i="1" a="1"/>
  <c r="J3156" i="1" s="1"/>
  <c r="G3155" i="1"/>
  <c r="H3155" i="1"/>
  <c r="I3155" i="1" a="1"/>
  <c r="I3155" i="1" s="1"/>
  <c r="J3155" i="1" a="1"/>
  <c r="J3155" i="1" s="1"/>
  <c r="G3154" i="1"/>
  <c r="H3154" i="1"/>
  <c r="I3154" i="1" a="1"/>
  <c r="I3154" i="1" s="1"/>
  <c r="J3154" i="1" a="1"/>
  <c r="J3154" i="1" s="1"/>
  <c r="G3153" i="1"/>
  <c r="H3153" i="1"/>
  <c r="I3153" i="1" a="1"/>
  <c r="I3153" i="1" s="1"/>
  <c r="J3153" i="1" a="1"/>
  <c r="J3153" i="1" s="1"/>
  <c r="G4773" i="3"/>
  <c r="H4773" i="3"/>
  <c r="I4773" i="3" a="1"/>
  <c r="I4773" i="3" s="1"/>
  <c r="J4773" i="3" a="1"/>
  <c r="J4773" i="3" s="1"/>
  <c r="G4772" i="3"/>
  <c r="H4772" i="3"/>
  <c r="I4772" i="3" a="1"/>
  <c r="I4772" i="3" s="1"/>
  <c r="J4772" i="3" a="1"/>
  <c r="J4772" i="3" s="1"/>
  <c r="G3152" i="1"/>
  <c r="H3152" i="1"/>
  <c r="I3152" i="1" a="1"/>
  <c r="I3152" i="1" s="1"/>
  <c r="J3152" i="1" a="1"/>
  <c r="J3152" i="1" s="1"/>
  <c r="G4771" i="3"/>
  <c r="H4771" i="3"/>
  <c r="J4771" i="3" a="1"/>
  <c r="J4771" i="3" s="1"/>
  <c r="G4770" i="3"/>
  <c r="H4770" i="3"/>
  <c r="J4770" i="3" a="1"/>
  <c r="J4770" i="3" s="1"/>
  <c r="G4769" i="3"/>
  <c r="H4769" i="3"/>
  <c r="I4769" i="3" a="1"/>
  <c r="I4769" i="3" s="1"/>
  <c r="J4769" i="3" a="1"/>
  <c r="J4769" i="3" s="1"/>
  <c r="G4768" i="3"/>
  <c r="H4768" i="3"/>
  <c r="I4768" i="3" a="1"/>
  <c r="I4768" i="3" s="1"/>
  <c r="J4768" i="3" a="1"/>
  <c r="J4768" i="3" s="1"/>
  <c r="G4767" i="3"/>
  <c r="H4767" i="3"/>
  <c r="I4767" i="3" a="1"/>
  <c r="I4767" i="3" s="1"/>
  <c r="J4767" i="3" a="1"/>
  <c r="J4767" i="3" s="1"/>
  <c r="G4766" i="3"/>
  <c r="H4766" i="3"/>
  <c r="I4766" i="3" a="1"/>
  <c r="I4766" i="3" s="1"/>
  <c r="J4766" i="3" a="1"/>
  <c r="J4766" i="3" s="1"/>
  <c r="G4765" i="3"/>
  <c r="H4765" i="3"/>
  <c r="I4765" i="3" a="1"/>
  <c r="I4765" i="3" s="1"/>
  <c r="J4765" i="3" a="1"/>
  <c r="J4765" i="3" s="1"/>
  <c r="G4764" i="3"/>
  <c r="H4764" i="3"/>
  <c r="I4764" i="3" a="1"/>
  <c r="I4764" i="3" s="1"/>
  <c r="J4764" i="3" a="1"/>
  <c r="J4764" i="3" s="1"/>
  <c r="G4763" i="3"/>
  <c r="H4763" i="3"/>
  <c r="J4763" i="3" a="1"/>
  <c r="J4763" i="3" s="1"/>
  <c r="G4762" i="3"/>
  <c r="H4762" i="3"/>
  <c r="J4762" i="3" a="1"/>
  <c r="J4762" i="3" s="1"/>
  <c r="G4761" i="3"/>
  <c r="H4761" i="3"/>
  <c r="I4761" i="3" a="1"/>
  <c r="I4761" i="3" s="1"/>
  <c r="J4761" i="3" a="1"/>
  <c r="J4761" i="3" s="1"/>
  <c r="G4760" i="3"/>
  <c r="H4760" i="3"/>
  <c r="I4760" i="3" a="1"/>
  <c r="I4760" i="3" s="1"/>
  <c r="J4760" i="3" a="1"/>
  <c r="J4760" i="3" s="1"/>
  <c r="G4759" i="3"/>
  <c r="H4759" i="3"/>
  <c r="J4759" i="3" a="1"/>
  <c r="J4759" i="3" s="1"/>
  <c r="G4758" i="3"/>
  <c r="H4758" i="3"/>
  <c r="J4758" i="3" a="1"/>
  <c r="J4758" i="3" s="1"/>
  <c r="G3151" i="1"/>
  <c r="H3151" i="1"/>
  <c r="I3151" i="1" a="1"/>
  <c r="I3151" i="1"/>
  <c r="J3151" i="1" a="1"/>
  <c r="J3151" i="1" s="1"/>
  <c r="G3150" i="1"/>
  <c r="H3150" i="1"/>
  <c r="I3150" i="1" a="1"/>
  <c r="I3150" i="1" s="1"/>
  <c r="J3150" i="1" a="1"/>
  <c r="J3150" i="1" s="1"/>
  <c r="G3149" i="1"/>
  <c r="H3149" i="1"/>
  <c r="J3149" i="1" a="1"/>
  <c r="J3149" i="1" s="1"/>
  <c r="G3148" i="1"/>
  <c r="H3148" i="1"/>
  <c r="J3148" i="1" a="1"/>
  <c r="J3148" i="1" s="1"/>
  <c r="G3147" i="1"/>
  <c r="H3147" i="1"/>
  <c r="J3147" i="1" a="1"/>
  <c r="J3147" i="1" s="1"/>
  <c r="G3146" i="1"/>
  <c r="H3146" i="1"/>
  <c r="J3146" i="1" a="1"/>
  <c r="J3146" i="1" s="1"/>
  <c r="G3145" i="1"/>
  <c r="H3145" i="1"/>
  <c r="I3145" i="1" a="1"/>
  <c r="I3145" i="1" s="1"/>
  <c r="J3145" i="1" a="1"/>
  <c r="J3145" i="1" s="1"/>
  <c r="G3144" i="1"/>
  <c r="H3144" i="1"/>
  <c r="I3144" i="1" a="1"/>
  <c r="I3144" i="1" s="1"/>
  <c r="J3144" i="1" a="1"/>
  <c r="J3144" i="1" s="1"/>
  <c r="G3143" i="1"/>
  <c r="H3143" i="1"/>
  <c r="I3143" i="1" a="1"/>
  <c r="I3143" i="1" s="1"/>
  <c r="J3143" i="1" a="1"/>
  <c r="J3143" i="1" s="1"/>
  <c r="G3142" i="1"/>
  <c r="H3142" i="1"/>
  <c r="I3142" i="1" a="1"/>
  <c r="I3142" i="1" s="1"/>
  <c r="J3142" i="1" a="1"/>
  <c r="J3142" i="1" s="1"/>
  <c r="G3141" i="1"/>
  <c r="H3141" i="1"/>
  <c r="G3140" i="1"/>
  <c r="H3140" i="1"/>
  <c r="G4755" i="3"/>
  <c r="H4755" i="3"/>
  <c r="I4755" i="3" a="1"/>
  <c r="I4755" i="3" s="1"/>
  <c r="J4755" i="3" a="1"/>
  <c r="J4755" i="3" s="1"/>
  <c r="G4754" i="3"/>
  <c r="H4754" i="3"/>
  <c r="I4754" i="3" a="1"/>
  <c r="I4754" i="3" s="1"/>
  <c r="J4754" i="3" a="1"/>
  <c r="J4754" i="3" s="1"/>
  <c r="G4753" i="3"/>
  <c r="H4753" i="3"/>
  <c r="J4753" i="3" a="1"/>
  <c r="J4753" i="3" s="1"/>
  <c r="G4752" i="3"/>
  <c r="H4752" i="3"/>
  <c r="J4752" i="3" a="1"/>
  <c r="J4752" i="3" s="1"/>
  <c r="G4751" i="3"/>
  <c r="H4751" i="3"/>
  <c r="I4751" i="3" a="1"/>
  <c r="I4751" i="3" s="1"/>
  <c r="J4751" i="3" a="1"/>
  <c r="J4751" i="3" s="1"/>
  <c r="G4750" i="3"/>
  <c r="H4750" i="3"/>
  <c r="I4750" i="3" a="1"/>
  <c r="I4750" i="3" s="1"/>
  <c r="J4750" i="3" a="1"/>
  <c r="J4750" i="3" s="1"/>
  <c r="G4749" i="3"/>
  <c r="H4749" i="3"/>
  <c r="I4749" i="3" a="1"/>
  <c r="I4749" i="3" s="1"/>
  <c r="J4749" i="3" a="1"/>
  <c r="J4749" i="3" s="1"/>
  <c r="G4748" i="3"/>
  <c r="H4748" i="3"/>
  <c r="I4748" i="3" a="1"/>
  <c r="I4748" i="3" s="1"/>
  <c r="J4748" i="3" a="1"/>
  <c r="J4748" i="3" s="1"/>
  <c r="G4747" i="3"/>
  <c r="H4747" i="3"/>
  <c r="J4747" i="3" a="1"/>
  <c r="J4747" i="3" s="1"/>
  <c r="G4746" i="3"/>
  <c r="H4746" i="3"/>
  <c r="J4746" i="3" a="1"/>
  <c r="J4746" i="3" s="1"/>
  <c r="G4745" i="3"/>
  <c r="H4745" i="3"/>
  <c r="I4745" i="3" a="1"/>
  <c r="I4745" i="3" s="1"/>
  <c r="J4745" i="3" a="1"/>
  <c r="J4745" i="3" s="1"/>
  <c r="G4744" i="3"/>
  <c r="H4744" i="3"/>
  <c r="I4744" i="3" a="1"/>
  <c r="I4744" i="3" s="1"/>
  <c r="J4744" i="3" a="1"/>
  <c r="J4744" i="3" s="1"/>
  <c r="G4743" i="3"/>
  <c r="H4743" i="3"/>
  <c r="J4743" i="3" a="1"/>
  <c r="J4743" i="3" s="1"/>
  <c r="G4742" i="3"/>
  <c r="H4742" i="3"/>
  <c r="J4742" i="3" a="1"/>
  <c r="J4742" i="3" s="1"/>
  <c r="G3139" i="1"/>
  <c r="H3139" i="1"/>
  <c r="I3139" i="1" a="1"/>
  <c r="I3139" i="1" s="1"/>
  <c r="J3139" i="1" a="1"/>
  <c r="J3139" i="1" s="1"/>
  <c r="G3138" i="1"/>
  <c r="H3138" i="1"/>
  <c r="I3138" i="1" a="1"/>
  <c r="I3138" i="1" s="1"/>
  <c r="J3138" i="1" a="1"/>
  <c r="J3138" i="1" s="1"/>
  <c r="G3137" i="1"/>
  <c r="H3137" i="1"/>
  <c r="J3137" i="1" a="1"/>
  <c r="J3137" i="1" s="1"/>
  <c r="G3136" i="1"/>
  <c r="H3136" i="1"/>
  <c r="J3136" i="1" a="1"/>
  <c r="J3136" i="1" s="1"/>
  <c r="G3135" i="1"/>
  <c r="H3135" i="1"/>
  <c r="J3135" i="1" a="1"/>
  <c r="J3135" i="1" s="1"/>
  <c r="G3134" i="1"/>
  <c r="H3134" i="1"/>
  <c r="J3134" i="1" a="1"/>
  <c r="J3134" i="1" s="1"/>
  <c r="G3133" i="1"/>
  <c r="H3133" i="1"/>
  <c r="I3133" i="1" a="1"/>
  <c r="I3133" i="1" s="1"/>
  <c r="J3133" i="1" a="1"/>
  <c r="J3133" i="1" s="1"/>
  <c r="G3132" i="1"/>
  <c r="H3132" i="1"/>
  <c r="I3132" i="1" a="1"/>
  <c r="I3132" i="1" s="1"/>
  <c r="J3132" i="1" a="1"/>
  <c r="J3132" i="1" s="1"/>
  <c r="G3131" i="1"/>
  <c r="H3131" i="1"/>
  <c r="I3131" i="1" a="1"/>
  <c r="I3131" i="1" s="1"/>
  <c r="J3131" i="1" a="1"/>
  <c r="J3131" i="1" s="1"/>
  <c r="G3130" i="1"/>
  <c r="H3130" i="1"/>
  <c r="I3130" i="1" a="1"/>
  <c r="I3130" i="1" s="1"/>
  <c r="J3130" i="1" a="1"/>
  <c r="J3130" i="1" s="1"/>
  <c r="G4741" i="3"/>
  <c r="H4741" i="3"/>
  <c r="I4741" i="3" a="1"/>
  <c r="I4741" i="3" s="1"/>
  <c r="J4741" i="3" a="1"/>
  <c r="J4741" i="3" s="1"/>
  <c r="G4740" i="3"/>
  <c r="H4740" i="3"/>
  <c r="I4740" i="3" a="1"/>
  <c r="I4740" i="3" s="1"/>
  <c r="J4740" i="3" a="1"/>
  <c r="J4740" i="3" s="1"/>
  <c r="G4739" i="3"/>
  <c r="H4739" i="3"/>
  <c r="I4739" i="3" a="1"/>
  <c r="I4739" i="3" s="1"/>
  <c r="J4739" i="3" a="1"/>
  <c r="J4739" i="3" s="1"/>
  <c r="G4738" i="3"/>
  <c r="H4738" i="3"/>
  <c r="I4738" i="3" a="1"/>
  <c r="I4738" i="3" s="1"/>
  <c r="J4738" i="3" a="1"/>
  <c r="J4738" i="3" s="1"/>
  <c r="G4737" i="3"/>
  <c r="H4737" i="3"/>
  <c r="J4737" i="3" a="1"/>
  <c r="J4737" i="3" s="1"/>
  <c r="G4736" i="3"/>
  <c r="H4736" i="3"/>
  <c r="J4736" i="3" a="1"/>
  <c r="J4736" i="3" s="1"/>
  <c r="G4735" i="3"/>
  <c r="H4735" i="3"/>
  <c r="J4735" i="3" a="1"/>
  <c r="J4735" i="3" s="1"/>
  <c r="G4734" i="3"/>
  <c r="H4734" i="3"/>
  <c r="J4734" i="3" a="1"/>
  <c r="J4734" i="3" s="1"/>
  <c r="G4733" i="3"/>
  <c r="H4733" i="3"/>
  <c r="I4733" i="3" a="1"/>
  <c r="I4733" i="3" s="1"/>
  <c r="J4733" i="3" a="1"/>
  <c r="J4733" i="3" s="1"/>
  <c r="G4732" i="3"/>
  <c r="H4732" i="3"/>
  <c r="I4732" i="3" a="1"/>
  <c r="I4732" i="3" s="1"/>
  <c r="J4732" i="3" a="1"/>
  <c r="J4732" i="3" s="1"/>
  <c r="G4731" i="3"/>
  <c r="H4731" i="3"/>
  <c r="I4731" i="3" a="1"/>
  <c r="I4731" i="3" s="1"/>
  <c r="J4731" i="3" a="1"/>
  <c r="J4731" i="3" s="1"/>
  <c r="G4730" i="3"/>
  <c r="H4730" i="3"/>
  <c r="I4730" i="3" a="1"/>
  <c r="I4730" i="3" s="1"/>
  <c r="J4730" i="3" a="1"/>
  <c r="J4730" i="3" s="1"/>
  <c r="G4729" i="3"/>
  <c r="H4729" i="3"/>
  <c r="I4729" i="3" a="1"/>
  <c r="I4729" i="3" s="1"/>
  <c r="J4729" i="3" a="1"/>
  <c r="J4729" i="3" s="1"/>
  <c r="G4728" i="3"/>
  <c r="H4728" i="3"/>
  <c r="I4728" i="3" a="1"/>
  <c r="I4728" i="3" s="1"/>
  <c r="J4728" i="3" a="1"/>
  <c r="J4728" i="3" s="1"/>
  <c r="G4727" i="3"/>
  <c r="H4727" i="3"/>
  <c r="J4727" i="3" a="1"/>
  <c r="J4727" i="3" s="1"/>
  <c r="G4726" i="3"/>
  <c r="H4726" i="3"/>
  <c r="J4726" i="3" a="1"/>
  <c r="J4726" i="3" s="1"/>
  <c r="I3123" i="1" a="1"/>
  <c r="I3123" i="1" s="1"/>
  <c r="I3122" i="1" a="1"/>
  <c r="I3122" i="1" s="1"/>
  <c r="I3120" i="1" a="1"/>
  <c r="I3120" i="1" s="1"/>
  <c r="G3129" i="1"/>
  <c r="H3129" i="1"/>
  <c r="J3129" i="1" a="1"/>
  <c r="J3129" i="1" s="1"/>
  <c r="G3128" i="1"/>
  <c r="H3128" i="1"/>
  <c r="J3128" i="1" a="1"/>
  <c r="J3128" i="1" s="1"/>
  <c r="G3127" i="1"/>
  <c r="H3127" i="1"/>
  <c r="J3127" i="1" a="1"/>
  <c r="J3127" i="1" s="1"/>
  <c r="G3126" i="1"/>
  <c r="H3126" i="1"/>
  <c r="J3126" i="1" a="1"/>
  <c r="J3126" i="1" s="1"/>
  <c r="G3125" i="1"/>
  <c r="H3125" i="1"/>
  <c r="I3125" i="1" a="1"/>
  <c r="I3125" i="1" s="1"/>
  <c r="J3125" i="1" a="1"/>
  <c r="J3125" i="1" s="1"/>
  <c r="G3124" i="1"/>
  <c r="H3124" i="1"/>
  <c r="I3124" i="1" a="1"/>
  <c r="I3124" i="1" s="1"/>
  <c r="J3124" i="1" a="1"/>
  <c r="J3124" i="1" s="1"/>
  <c r="G3123" i="1"/>
  <c r="H3123" i="1"/>
  <c r="J3123" i="1" a="1"/>
  <c r="J3123" i="1" s="1"/>
  <c r="G3122" i="1"/>
  <c r="H3122" i="1"/>
  <c r="J3122" i="1" a="1"/>
  <c r="J3122" i="1" s="1"/>
  <c r="G3121" i="1"/>
  <c r="H3121" i="1"/>
  <c r="J3121" i="1" a="1"/>
  <c r="J3121" i="1" s="1"/>
  <c r="G3120" i="1"/>
  <c r="H3120" i="1"/>
  <c r="J3120" i="1" a="1"/>
  <c r="J3120" i="1" s="1"/>
  <c r="G3109" i="1"/>
  <c r="H3109" i="1"/>
  <c r="I3109" i="1" a="1"/>
  <c r="I3109" i="1" s="1"/>
  <c r="G3108" i="1"/>
  <c r="H3108" i="1"/>
  <c r="I3108" i="1" a="1"/>
  <c r="I3108" i="1" s="1"/>
  <c r="G4725" i="3"/>
  <c r="H4725" i="3"/>
  <c r="I4725" i="3" a="1"/>
  <c r="I4725" i="3" s="1"/>
  <c r="J4725" i="3" a="1"/>
  <c r="J4725" i="3" s="1"/>
  <c r="G4724" i="3"/>
  <c r="H4724" i="3"/>
  <c r="I4724" i="3" a="1"/>
  <c r="I4724" i="3" s="1"/>
  <c r="J4724" i="3" a="1"/>
  <c r="J4724" i="3" s="1"/>
  <c r="G4723" i="3"/>
  <c r="H4723" i="3"/>
  <c r="J4723" i="3" a="1"/>
  <c r="J4723" i="3" s="1"/>
  <c r="G4722" i="3"/>
  <c r="H4722" i="3"/>
  <c r="J4722" i="3" a="1"/>
  <c r="J4722" i="3" s="1"/>
  <c r="G4721" i="3"/>
  <c r="H4721" i="3"/>
  <c r="I4721" i="3" a="1"/>
  <c r="I4721" i="3" s="1"/>
  <c r="J4721" i="3" a="1"/>
  <c r="J4721" i="3" s="1"/>
  <c r="G4720" i="3"/>
  <c r="H4720" i="3"/>
  <c r="I4720" i="3" a="1"/>
  <c r="I4720" i="3" s="1"/>
  <c r="J4720" i="3" a="1"/>
  <c r="J4720" i="3" s="1"/>
  <c r="G4719" i="3"/>
  <c r="H4719" i="3"/>
  <c r="I4719" i="3" a="1"/>
  <c r="I4719" i="3" s="1"/>
  <c r="J4719" i="3" a="1"/>
  <c r="J4719" i="3" s="1"/>
  <c r="G4718" i="3"/>
  <c r="H4718" i="3"/>
  <c r="I4718" i="3" a="1"/>
  <c r="I4718" i="3" s="1"/>
  <c r="J4718" i="3" a="1"/>
  <c r="J4718" i="3" s="1"/>
  <c r="G4717" i="3"/>
  <c r="H4717" i="3"/>
  <c r="J4717" i="3" a="1"/>
  <c r="J4717" i="3" s="1"/>
  <c r="G4716" i="3"/>
  <c r="H4716" i="3"/>
  <c r="J4716" i="3" a="1"/>
  <c r="J4716" i="3" s="1"/>
  <c r="G4715" i="3"/>
  <c r="H4715" i="3"/>
  <c r="I4715" i="3" a="1"/>
  <c r="I4715" i="3" s="1"/>
  <c r="J4715" i="3" a="1"/>
  <c r="J4715" i="3" s="1"/>
  <c r="G4714" i="3"/>
  <c r="H4714" i="3"/>
  <c r="I4714" i="3" a="1"/>
  <c r="I4714" i="3" s="1"/>
  <c r="J4714" i="3" a="1"/>
  <c r="J4714" i="3" s="1"/>
  <c r="G4713" i="3"/>
  <c r="H4713" i="3"/>
  <c r="I4713" i="3" a="1"/>
  <c r="I4713" i="3" s="1"/>
  <c r="J4713" i="3" a="1"/>
  <c r="J4713" i="3" s="1"/>
  <c r="G4712" i="3"/>
  <c r="H4712" i="3"/>
  <c r="I4712" i="3" a="1"/>
  <c r="I4712" i="3" s="1"/>
  <c r="J4712" i="3" a="1"/>
  <c r="J4712" i="3" s="1"/>
  <c r="G4711" i="3"/>
  <c r="H4711" i="3"/>
  <c r="J4711" i="3" a="1"/>
  <c r="J4711" i="3" s="1"/>
  <c r="G4710" i="3"/>
  <c r="H4710" i="3"/>
  <c r="J4710" i="3" a="1"/>
  <c r="J4710" i="3" s="1"/>
  <c r="I3114" i="1" a="1"/>
  <c r="I3114" i="1" s="1"/>
  <c r="I3112" i="1" a="1"/>
  <c r="I3112" i="1" s="1"/>
  <c r="G3119" i="1"/>
  <c r="H3119" i="1"/>
  <c r="J3119" i="1" a="1"/>
  <c r="J3119" i="1" s="1"/>
  <c r="G3118" i="1"/>
  <c r="H3118" i="1"/>
  <c r="J3118" i="1" a="1"/>
  <c r="J3118" i="1" s="1"/>
  <c r="G3117" i="1"/>
  <c r="H3117" i="1"/>
  <c r="J3117" i="1" a="1"/>
  <c r="J3117" i="1" s="1"/>
  <c r="G3116" i="1"/>
  <c r="H3116" i="1"/>
  <c r="J3116" i="1" a="1"/>
  <c r="J3116" i="1" s="1"/>
  <c r="G3115" i="1"/>
  <c r="H3115" i="1"/>
  <c r="I3115" i="1" a="1"/>
  <c r="I3115" i="1" s="1"/>
  <c r="J3115" i="1" a="1"/>
  <c r="J3115" i="1"/>
  <c r="G3114" i="1"/>
  <c r="H3114" i="1"/>
  <c r="J3114" i="1" a="1"/>
  <c r="J3114" i="1"/>
  <c r="G3113" i="1"/>
  <c r="H3113" i="1"/>
  <c r="J3113" i="1" a="1"/>
  <c r="J3113" i="1"/>
  <c r="G3112" i="1"/>
  <c r="H3112" i="1"/>
  <c r="J3112" i="1" a="1"/>
  <c r="J3112" i="1"/>
  <c r="G3111" i="1"/>
  <c r="H3111" i="1"/>
  <c r="I3111" i="1" a="1"/>
  <c r="I3111" i="1"/>
  <c r="J3111" i="1" a="1"/>
  <c r="J3111" i="1" s="1"/>
  <c r="G3110" i="1"/>
  <c r="H3110" i="1"/>
  <c r="I3110" i="1" a="1"/>
  <c r="I3110" i="1" s="1"/>
  <c r="J3110" i="1" a="1"/>
  <c r="J3110" i="1" s="1"/>
  <c r="G4709" i="3"/>
  <c r="H4709" i="3"/>
  <c r="I4709" i="3" a="1"/>
  <c r="I4709" i="3" s="1"/>
  <c r="J4709" i="3" a="1"/>
  <c r="J4709" i="3" s="1"/>
  <c r="G4708" i="3"/>
  <c r="H4708" i="3"/>
  <c r="I4708" i="3" a="1"/>
  <c r="I4708" i="3" s="1"/>
  <c r="J4708" i="3" a="1"/>
  <c r="J4708" i="3" s="1"/>
  <c r="G4707" i="3"/>
  <c r="H4707" i="3"/>
  <c r="J4707" i="3" a="1"/>
  <c r="J4707" i="3" s="1"/>
  <c r="G4706" i="3"/>
  <c r="H4706" i="3"/>
  <c r="J4706" i="3" a="1"/>
  <c r="J4706" i="3" s="1"/>
  <c r="G4705" i="3"/>
  <c r="H4705" i="3"/>
  <c r="I4705" i="3" a="1"/>
  <c r="I4705" i="3" s="1"/>
  <c r="J4705" i="3" a="1"/>
  <c r="J4705" i="3" s="1"/>
  <c r="G4704" i="3"/>
  <c r="H4704" i="3"/>
  <c r="I4704" i="3" a="1"/>
  <c r="I4704" i="3" s="1"/>
  <c r="J4704" i="3" a="1"/>
  <c r="J4704" i="3" s="1"/>
  <c r="G4703" i="3"/>
  <c r="H4703" i="3"/>
  <c r="I4703" i="3" a="1"/>
  <c r="I4703" i="3" s="1"/>
  <c r="J4703" i="3" a="1"/>
  <c r="J4703" i="3" s="1"/>
  <c r="G4702" i="3"/>
  <c r="H4702" i="3"/>
  <c r="I4702" i="3" a="1"/>
  <c r="I4702" i="3" s="1"/>
  <c r="J4702" i="3" a="1"/>
  <c r="J4702" i="3" s="1"/>
  <c r="G4701" i="3"/>
  <c r="H4701" i="3"/>
  <c r="J4701" i="3" a="1"/>
  <c r="J4701" i="3" s="1"/>
  <c r="G4700" i="3"/>
  <c r="H4700" i="3"/>
  <c r="J4700" i="3" a="1"/>
  <c r="J4700" i="3" s="1"/>
  <c r="G4699" i="3"/>
  <c r="H4699" i="3"/>
  <c r="I4699" i="3" a="1"/>
  <c r="I4699" i="3" s="1"/>
  <c r="J4699" i="3" a="1"/>
  <c r="J4699" i="3" s="1"/>
  <c r="G4698" i="3"/>
  <c r="H4698" i="3"/>
  <c r="I4698" i="3" a="1"/>
  <c r="I4698" i="3" s="1"/>
  <c r="J4698" i="3" a="1"/>
  <c r="J4698" i="3" s="1"/>
  <c r="G4697" i="3"/>
  <c r="H4697" i="3"/>
  <c r="I4697" i="3" a="1"/>
  <c r="I4697" i="3" s="1"/>
  <c r="J4697" i="3" a="1"/>
  <c r="J4697" i="3" s="1"/>
  <c r="G4696" i="3"/>
  <c r="H4696" i="3"/>
  <c r="I4696" i="3" a="1"/>
  <c r="I4696" i="3" s="1"/>
  <c r="J4696" i="3" a="1"/>
  <c r="J4696" i="3" s="1"/>
  <c r="G4695" i="3"/>
  <c r="H4695" i="3"/>
  <c r="I4695" i="3" a="1"/>
  <c r="I4695" i="3" s="1"/>
  <c r="J4695" i="3" a="1"/>
  <c r="J4695" i="3" s="1"/>
  <c r="G4694" i="3"/>
  <c r="H4694" i="3"/>
  <c r="I4694" i="3" a="1"/>
  <c r="I4694" i="3" s="1"/>
  <c r="J4694" i="3" a="1"/>
  <c r="J4694" i="3" s="1"/>
  <c r="G4693" i="3"/>
  <c r="H4693" i="3"/>
  <c r="J4693" i="3" a="1"/>
  <c r="J4693" i="3" s="1"/>
  <c r="G4692" i="3"/>
  <c r="H4692" i="3"/>
  <c r="J4692" i="3" a="1"/>
  <c r="J4692" i="3" s="1"/>
  <c r="G3107" i="1"/>
  <c r="H3107" i="1"/>
  <c r="I3107" i="1" a="1"/>
  <c r="I3107" i="1" s="1"/>
  <c r="J3107" i="1" a="1"/>
  <c r="J3107" i="1" s="1"/>
  <c r="G3106" i="1"/>
  <c r="H3106" i="1"/>
  <c r="I3106" i="1" a="1"/>
  <c r="I3106" i="1" s="1"/>
  <c r="J3106" i="1" a="1"/>
  <c r="J3106" i="1" s="1"/>
  <c r="G3105" i="1"/>
  <c r="H3105" i="1"/>
  <c r="J3105" i="1" a="1"/>
  <c r="J3105" i="1" s="1"/>
  <c r="G3104" i="1"/>
  <c r="H3104" i="1"/>
  <c r="J3104" i="1" a="1"/>
  <c r="J3104" i="1" s="1"/>
  <c r="G3103" i="1"/>
  <c r="H3103" i="1"/>
  <c r="I3103" i="1" a="1"/>
  <c r="I3103" i="1" s="1"/>
  <c r="J3103" i="1" a="1"/>
  <c r="J3103" i="1" s="1"/>
  <c r="G3102" i="1"/>
  <c r="H3102" i="1"/>
  <c r="I3102" i="1" a="1"/>
  <c r="I3102" i="1" s="1"/>
  <c r="J3102" i="1" a="1"/>
  <c r="J3102" i="1" s="1"/>
  <c r="G3101" i="1"/>
  <c r="H3101" i="1"/>
  <c r="I3101" i="1" a="1"/>
  <c r="I3101" i="1" s="1"/>
  <c r="J3101" i="1" a="1"/>
  <c r="J3101" i="1" s="1"/>
  <c r="G3100" i="1"/>
  <c r="H3100" i="1"/>
  <c r="I3100" i="1" a="1"/>
  <c r="I3100" i="1" s="1"/>
  <c r="J3100" i="1" a="1"/>
  <c r="J3100" i="1" s="1"/>
  <c r="G3099" i="1"/>
  <c r="H3099" i="1"/>
  <c r="I3099" i="1" a="1"/>
  <c r="I3099" i="1" s="1"/>
  <c r="J3099" i="1" a="1"/>
  <c r="J3099" i="1" s="1"/>
  <c r="G3098" i="1"/>
  <c r="H3098" i="1"/>
  <c r="I3098" i="1" a="1"/>
  <c r="I3098" i="1" s="1"/>
  <c r="J3098" i="1" a="1"/>
  <c r="J3098" i="1" s="1"/>
  <c r="G3097" i="1"/>
  <c r="H3097" i="1"/>
  <c r="I3097" i="1" a="1"/>
  <c r="I3097" i="1" s="1"/>
  <c r="J3097" i="1" a="1"/>
  <c r="J3097" i="1" s="1"/>
  <c r="G3096" i="1"/>
  <c r="H3096" i="1"/>
  <c r="I3096" i="1" a="1"/>
  <c r="I3096" i="1" s="1"/>
  <c r="J3096" i="1" a="1"/>
  <c r="J3096" i="1" s="1"/>
  <c r="G4691" i="3"/>
  <c r="H4691" i="3"/>
  <c r="I4691" i="3" a="1"/>
  <c r="I4691" i="3" s="1"/>
  <c r="J4691" i="3" a="1"/>
  <c r="J4691" i="3" s="1"/>
  <c r="G4690" i="3"/>
  <c r="H4690" i="3"/>
  <c r="I4690" i="3" a="1"/>
  <c r="I4690" i="3" s="1"/>
  <c r="J4690" i="3" a="1"/>
  <c r="J4690" i="3" s="1"/>
  <c r="G4689" i="3"/>
  <c r="H4689" i="3"/>
  <c r="J4689" i="3" a="1"/>
  <c r="J4689" i="3" s="1"/>
  <c r="G4688" i="3"/>
  <c r="H4688" i="3"/>
  <c r="J4688" i="3" a="1"/>
  <c r="J4688" i="3" s="1"/>
  <c r="G4687" i="3"/>
  <c r="H4687" i="3"/>
  <c r="I4687" i="3" a="1"/>
  <c r="I4687" i="3" s="1"/>
  <c r="J4687" i="3" a="1"/>
  <c r="J4687" i="3" s="1"/>
  <c r="G4686" i="3"/>
  <c r="H4686" i="3"/>
  <c r="I4686" i="3" a="1"/>
  <c r="I4686" i="3" s="1"/>
  <c r="J4686" i="3" a="1"/>
  <c r="J4686" i="3" s="1"/>
  <c r="G4685" i="3"/>
  <c r="H4685" i="3"/>
  <c r="I4685" i="3" a="1"/>
  <c r="I4685" i="3" s="1"/>
  <c r="J4685" i="3" a="1"/>
  <c r="J4685" i="3" s="1"/>
  <c r="G4684" i="3"/>
  <c r="H4684" i="3"/>
  <c r="I4684" i="3" a="1"/>
  <c r="I4684" i="3" s="1"/>
  <c r="J4684" i="3" a="1"/>
  <c r="J4684" i="3" s="1"/>
  <c r="G4683" i="3"/>
  <c r="H4683" i="3"/>
  <c r="J4683" i="3" a="1"/>
  <c r="J4683" i="3" s="1"/>
  <c r="G4682" i="3"/>
  <c r="H4682" i="3"/>
  <c r="J4682" i="3" a="1"/>
  <c r="J4682" i="3" s="1"/>
  <c r="G4681" i="3"/>
  <c r="H4681" i="3"/>
  <c r="I4681" i="3" a="1"/>
  <c r="I4681" i="3" s="1"/>
  <c r="J4681" i="3" a="1"/>
  <c r="J4681" i="3" s="1"/>
  <c r="G4680" i="3"/>
  <c r="H4680" i="3"/>
  <c r="I4680" i="3" a="1"/>
  <c r="I4680" i="3" s="1"/>
  <c r="J4680" i="3" a="1"/>
  <c r="J4680" i="3" s="1"/>
  <c r="G4679" i="3"/>
  <c r="H4679" i="3"/>
  <c r="I4679" i="3" a="1"/>
  <c r="I4679" i="3" s="1"/>
  <c r="J4679" i="3" a="1"/>
  <c r="J4679" i="3" s="1"/>
  <c r="G4678" i="3"/>
  <c r="H4678" i="3"/>
  <c r="I4678" i="3" a="1"/>
  <c r="I4678" i="3" s="1"/>
  <c r="J4678" i="3" a="1"/>
  <c r="J4678" i="3" s="1"/>
  <c r="G4677" i="3"/>
  <c r="H4677" i="3"/>
  <c r="I4677" i="3" a="1"/>
  <c r="I4677" i="3" s="1"/>
  <c r="J4677" i="3" a="1"/>
  <c r="J4677" i="3" s="1"/>
  <c r="G4676" i="3"/>
  <c r="H4676" i="3"/>
  <c r="I4676" i="3" a="1"/>
  <c r="I4676" i="3" s="1"/>
  <c r="J4676" i="3" a="1"/>
  <c r="J4676" i="3" s="1"/>
  <c r="G3095" i="1"/>
  <c r="H3095" i="1"/>
  <c r="J3095" i="1" a="1"/>
  <c r="J3095" i="1" s="1"/>
  <c r="G3094" i="1"/>
  <c r="H3094" i="1"/>
  <c r="J3094" i="1" a="1"/>
  <c r="J3094" i="1" s="1"/>
  <c r="G3093" i="1"/>
  <c r="H3093" i="1"/>
  <c r="I3093" i="1" a="1"/>
  <c r="I3093" i="1" s="1"/>
  <c r="J3093" i="1" a="1"/>
  <c r="J3093" i="1" s="1"/>
  <c r="G3092" i="1"/>
  <c r="H3092" i="1"/>
  <c r="I3092" i="1" a="1"/>
  <c r="I3092" i="1" s="1"/>
  <c r="J3092" i="1" a="1"/>
  <c r="J3092" i="1" s="1"/>
  <c r="G3091" i="1"/>
  <c r="H3091" i="1"/>
  <c r="J3091" i="1" a="1"/>
  <c r="J3091" i="1" s="1"/>
  <c r="G3090" i="1"/>
  <c r="H3090" i="1"/>
  <c r="J3090" i="1" a="1"/>
  <c r="J3090" i="1" s="1"/>
  <c r="G3089" i="1"/>
  <c r="H3089" i="1"/>
  <c r="I3089" i="1" a="1"/>
  <c r="I3089" i="1" s="1"/>
  <c r="J3089" i="1" a="1"/>
  <c r="J3089" i="1" s="1"/>
  <c r="G3088" i="1"/>
  <c r="H3088" i="1"/>
  <c r="I3088" i="1" a="1"/>
  <c r="I3088" i="1" s="1"/>
  <c r="J3088" i="1" a="1"/>
  <c r="J3088" i="1" s="1"/>
  <c r="G3087" i="1"/>
  <c r="H3087" i="1"/>
  <c r="I3087" i="1" a="1"/>
  <c r="I3087" i="1" s="1"/>
  <c r="J3087" i="1" a="1"/>
  <c r="J3087" i="1" s="1"/>
  <c r="G3086" i="1"/>
  <c r="H3086" i="1"/>
  <c r="I3086" i="1" a="1"/>
  <c r="I3086" i="1" s="1"/>
  <c r="J3086" i="1" a="1"/>
  <c r="J3086" i="1" s="1"/>
  <c r="G4675" i="3"/>
  <c r="H4675" i="3"/>
  <c r="I4675" i="3" a="1"/>
  <c r="I4675" i="3" s="1"/>
  <c r="J4675" i="3" a="1"/>
  <c r="J4675" i="3" s="1"/>
  <c r="G4674" i="3"/>
  <c r="H4674" i="3"/>
  <c r="I4674" i="3" a="1"/>
  <c r="I4674" i="3" s="1"/>
  <c r="J4674" i="3" a="1"/>
  <c r="J4674" i="3" s="1"/>
  <c r="G4673" i="3"/>
  <c r="H4673" i="3"/>
  <c r="J4673" i="3" a="1"/>
  <c r="J4673" i="3" s="1"/>
  <c r="G4672" i="3"/>
  <c r="H4672" i="3"/>
  <c r="J4672" i="3" a="1"/>
  <c r="J4672" i="3" s="1"/>
  <c r="G4671" i="3"/>
  <c r="H4671" i="3"/>
  <c r="I4671" i="3" a="1"/>
  <c r="I4671" i="3" s="1"/>
  <c r="J4671" i="3" a="1"/>
  <c r="J4671" i="3" s="1"/>
  <c r="G4670" i="3"/>
  <c r="H4670" i="3"/>
  <c r="I4670" i="3" a="1"/>
  <c r="I4670" i="3" s="1"/>
  <c r="J4670" i="3" a="1"/>
  <c r="J4670" i="3" s="1"/>
  <c r="G4669" i="3"/>
  <c r="H4669" i="3"/>
  <c r="I4669" i="3" a="1"/>
  <c r="I4669" i="3" s="1"/>
  <c r="J4669" i="3" a="1"/>
  <c r="J4669" i="3" s="1"/>
  <c r="G4668" i="3"/>
  <c r="H4668" i="3"/>
  <c r="I4668" i="3" a="1"/>
  <c r="I4668" i="3" s="1"/>
  <c r="J4668" i="3" a="1"/>
  <c r="J4668" i="3" s="1"/>
  <c r="G4667" i="3"/>
  <c r="H4667" i="3"/>
  <c r="J4667" i="3" a="1"/>
  <c r="J4667" i="3" s="1"/>
  <c r="G4666" i="3"/>
  <c r="H4666" i="3"/>
  <c r="J4666" i="3" a="1"/>
  <c r="J4666" i="3" s="1"/>
  <c r="G4665" i="3"/>
  <c r="H4665" i="3"/>
  <c r="I4665" i="3" a="1"/>
  <c r="I4665" i="3" s="1"/>
  <c r="J4665" i="3" a="1"/>
  <c r="J4665" i="3" s="1"/>
  <c r="G4664" i="3"/>
  <c r="H4664" i="3"/>
  <c r="I4664" i="3" a="1"/>
  <c r="I4664" i="3" s="1"/>
  <c r="J4664" i="3" a="1"/>
  <c r="J4664" i="3" s="1"/>
  <c r="G4663" i="3"/>
  <c r="H4663" i="3"/>
  <c r="I4663" i="3" a="1"/>
  <c r="I4663" i="3" s="1"/>
  <c r="J4663" i="3" a="1"/>
  <c r="J4663" i="3" s="1"/>
  <c r="G4662" i="3"/>
  <c r="H4662" i="3"/>
  <c r="I4662" i="3" a="1"/>
  <c r="I4662" i="3" s="1"/>
  <c r="J4662" i="3" a="1"/>
  <c r="J4662" i="3" s="1"/>
  <c r="G4661" i="3"/>
  <c r="H4661" i="3"/>
  <c r="J4661" i="3" a="1"/>
  <c r="J4661" i="3" s="1"/>
  <c r="G4660" i="3"/>
  <c r="H4660" i="3"/>
  <c r="J4660" i="3" a="1"/>
  <c r="J4660" i="3" s="1"/>
  <c r="G3085" i="1"/>
  <c r="H3085" i="1"/>
  <c r="J3085" i="1" a="1"/>
  <c r="J3085" i="1" s="1"/>
  <c r="G3084" i="1"/>
  <c r="H3084" i="1"/>
  <c r="J3084" i="1" a="1"/>
  <c r="J3084" i="1" s="1"/>
  <c r="G3083" i="1"/>
  <c r="H3083" i="1"/>
  <c r="J3083" i="1" a="1"/>
  <c r="J3083" i="1" s="1"/>
  <c r="G3082" i="1"/>
  <c r="H3082" i="1"/>
  <c r="J3082" i="1" a="1"/>
  <c r="J3082" i="1" s="1"/>
  <c r="G3081" i="1"/>
  <c r="H3081" i="1"/>
  <c r="I3081" i="1" a="1"/>
  <c r="I3081" i="1" s="1"/>
  <c r="J3081" i="1" a="1"/>
  <c r="J3081" i="1" s="1"/>
  <c r="G3080" i="1"/>
  <c r="H3080" i="1"/>
  <c r="I3080" i="1" a="1"/>
  <c r="I3080" i="1" s="1"/>
  <c r="J3080" i="1" a="1"/>
  <c r="J3080" i="1" s="1"/>
  <c r="G3079" i="1"/>
  <c r="H3079" i="1"/>
  <c r="I3079" i="1" a="1"/>
  <c r="I3079" i="1" s="1"/>
  <c r="J3079" i="1" a="1"/>
  <c r="J3079" i="1" s="1"/>
  <c r="G3078" i="1"/>
  <c r="H3078" i="1"/>
  <c r="I3078" i="1" a="1"/>
  <c r="I3078" i="1" s="1"/>
  <c r="J3078" i="1" a="1"/>
  <c r="J3078" i="1" s="1"/>
  <c r="G3077" i="1"/>
  <c r="H3077" i="1"/>
  <c r="I3077" i="1" a="1"/>
  <c r="I3077" i="1" s="1"/>
  <c r="J3077" i="1" a="1"/>
  <c r="J3077" i="1" s="1"/>
  <c r="G3076" i="1"/>
  <c r="H3076" i="1"/>
  <c r="I3076" i="1" a="1"/>
  <c r="I3076" i="1" s="1"/>
  <c r="J3076" i="1" a="1"/>
  <c r="J3076" i="1" s="1"/>
  <c r="G4659" i="3"/>
  <c r="H4659" i="3"/>
  <c r="I4659" i="3" a="1"/>
  <c r="I4659" i="3" s="1"/>
  <c r="J4659" i="3" a="1"/>
  <c r="J4659" i="3" s="1"/>
  <c r="G4658" i="3"/>
  <c r="H4658" i="3"/>
  <c r="I4658" i="3" a="1"/>
  <c r="I4658" i="3" s="1"/>
  <c r="J4658" i="3" a="1"/>
  <c r="J4658" i="3" s="1"/>
  <c r="G4657" i="3"/>
  <c r="H4657" i="3"/>
  <c r="J4657" i="3" a="1"/>
  <c r="J4657" i="3" s="1"/>
  <c r="G4656" i="3"/>
  <c r="H4656" i="3"/>
  <c r="J4656" i="3" a="1"/>
  <c r="J4656" i="3" s="1"/>
  <c r="G4655" i="3"/>
  <c r="H4655" i="3"/>
  <c r="I4655" i="3" a="1"/>
  <c r="I4655" i="3" s="1"/>
  <c r="J4655" i="3" a="1"/>
  <c r="J4655" i="3" s="1"/>
  <c r="G4654" i="3"/>
  <c r="H4654" i="3"/>
  <c r="I4654" i="3" a="1"/>
  <c r="I4654" i="3" s="1"/>
  <c r="J4654" i="3" a="1"/>
  <c r="J4654" i="3" s="1"/>
  <c r="G4653" i="3"/>
  <c r="H4653" i="3"/>
  <c r="I4653" i="3" a="1"/>
  <c r="I4653" i="3" s="1"/>
  <c r="J4653" i="3" a="1"/>
  <c r="J4653" i="3" s="1"/>
  <c r="G4652" i="3"/>
  <c r="H4652" i="3"/>
  <c r="I4652" i="3" a="1"/>
  <c r="I4652" i="3" s="1"/>
  <c r="J4652" i="3" a="1"/>
  <c r="J4652" i="3" s="1"/>
  <c r="G4651" i="3"/>
  <c r="H4651" i="3"/>
  <c r="J4651" i="3" a="1"/>
  <c r="J4651" i="3" s="1"/>
  <c r="G4650" i="3"/>
  <c r="H4650" i="3"/>
  <c r="J4650" i="3" a="1"/>
  <c r="J4650" i="3" s="1"/>
  <c r="G4649" i="3"/>
  <c r="H4649" i="3"/>
  <c r="I4649" i="3" a="1"/>
  <c r="I4649" i="3" s="1"/>
  <c r="J4649" i="3" a="1"/>
  <c r="J4649" i="3" s="1"/>
  <c r="G4648" i="3"/>
  <c r="H4648" i="3"/>
  <c r="I4648" i="3" a="1"/>
  <c r="I4648" i="3" s="1"/>
  <c r="J4648" i="3" a="1"/>
  <c r="J4648" i="3" s="1"/>
  <c r="G4647" i="3"/>
  <c r="H4647" i="3"/>
  <c r="I4647" i="3" a="1"/>
  <c r="I4647" i="3" s="1"/>
  <c r="J4647" i="3" a="1"/>
  <c r="J4647" i="3" s="1"/>
  <c r="G4646" i="3"/>
  <c r="H4646" i="3"/>
  <c r="I4646" i="3" a="1"/>
  <c r="I4646" i="3" s="1"/>
  <c r="J4646" i="3" a="1"/>
  <c r="J4646" i="3" s="1"/>
  <c r="G4645" i="3"/>
  <c r="H4645" i="3"/>
  <c r="I4645" i="3" a="1"/>
  <c r="I4645" i="3" s="1"/>
  <c r="J4645" i="3" a="1"/>
  <c r="J4645" i="3" s="1"/>
  <c r="G4644" i="3"/>
  <c r="H4644" i="3"/>
  <c r="I4644" i="3" a="1"/>
  <c r="I4644" i="3" s="1"/>
  <c r="J4644" i="3" a="1"/>
  <c r="J4644" i="3" s="1"/>
  <c r="G4643" i="3"/>
  <c r="H4643" i="3"/>
  <c r="J4643" i="3" a="1"/>
  <c r="J4643" i="3" s="1"/>
  <c r="G4642" i="3"/>
  <c r="H4642" i="3"/>
  <c r="J4642" i="3" a="1"/>
  <c r="J4642" i="3" s="1"/>
  <c r="J3064" i="1" a="1"/>
  <c r="J3064" i="1" s="1"/>
  <c r="G3075" i="1"/>
  <c r="H3075" i="1"/>
  <c r="J3075" i="1" a="1"/>
  <c r="J3075" i="1" s="1"/>
  <c r="G3074" i="1"/>
  <c r="H3074" i="1"/>
  <c r="J3074" i="1" a="1"/>
  <c r="J3074" i="1" s="1"/>
  <c r="G3073" i="1"/>
  <c r="H3073" i="1"/>
  <c r="J3073" i="1" a="1"/>
  <c r="J3073" i="1" s="1"/>
  <c r="G3072" i="1"/>
  <c r="H3072" i="1"/>
  <c r="J3072" i="1" a="1"/>
  <c r="J3072" i="1" s="1"/>
  <c r="G3071" i="1"/>
  <c r="H3071" i="1"/>
  <c r="I3071" i="1" a="1"/>
  <c r="I3071" i="1" s="1"/>
  <c r="J3071" i="1" a="1"/>
  <c r="J3071" i="1" s="1"/>
  <c r="G3070" i="1"/>
  <c r="H3070" i="1"/>
  <c r="I3070" i="1" a="1"/>
  <c r="I3070" i="1" s="1"/>
  <c r="J3070" i="1" a="1"/>
  <c r="J3070" i="1" s="1"/>
  <c r="G3069" i="1"/>
  <c r="H3069" i="1"/>
  <c r="I3069" i="1" a="1"/>
  <c r="I3069" i="1" s="1"/>
  <c r="J3069" i="1" a="1"/>
  <c r="J3069" i="1" s="1"/>
  <c r="G3068" i="1"/>
  <c r="H3068" i="1"/>
  <c r="I3068" i="1" a="1"/>
  <c r="I3068" i="1" s="1"/>
  <c r="J3068" i="1" a="1"/>
  <c r="J3068" i="1" s="1"/>
  <c r="G3067" i="1"/>
  <c r="H3067" i="1"/>
  <c r="I3067" i="1" a="1"/>
  <c r="I3067" i="1" s="1"/>
  <c r="J3067" i="1" a="1"/>
  <c r="J3067" i="1" s="1"/>
  <c r="G3066" i="1"/>
  <c r="H3066" i="1"/>
  <c r="I3066" i="1" a="1"/>
  <c r="I3066" i="1" s="1"/>
  <c r="J3066" i="1" a="1"/>
  <c r="J3066" i="1" s="1"/>
  <c r="G3065" i="1"/>
  <c r="H3065" i="1"/>
  <c r="I3065" i="1" a="1"/>
  <c r="I3065" i="1" s="1"/>
  <c r="J3065" i="1" a="1"/>
  <c r="J3065" i="1" s="1"/>
  <c r="G4641" i="3"/>
  <c r="H4641" i="3"/>
  <c r="I4641" i="3" a="1"/>
  <c r="I4641" i="3" s="1"/>
  <c r="J4641" i="3" a="1"/>
  <c r="J4641" i="3" s="1"/>
  <c r="G4640" i="3"/>
  <c r="H4640" i="3"/>
  <c r="I4640" i="3" a="1"/>
  <c r="I4640" i="3" s="1"/>
  <c r="J4640" i="3" a="1"/>
  <c r="J4640" i="3" s="1"/>
  <c r="G4639" i="3"/>
  <c r="H4639" i="3"/>
  <c r="J4639" i="3" a="1"/>
  <c r="J4639" i="3" s="1"/>
  <c r="G4638" i="3"/>
  <c r="H4638" i="3"/>
  <c r="J4638" i="3" a="1"/>
  <c r="J4638" i="3" s="1"/>
  <c r="G4637" i="3"/>
  <c r="H4637" i="3"/>
  <c r="I4637" i="3" a="1"/>
  <c r="I4637" i="3" s="1"/>
  <c r="J4637" i="3" a="1"/>
  <c r="J4637" i="3" s="1"/>
  <c r="G4636" i="3"/>
  <c r="H4636" i="3"/>
  <c r="I4636" i="3" a="1"/>
  <c r="I4636" i="3" s="1"/>
  <c r="J4636" i="3" a="1"/>
  <c r="J4636" i="3" s="1"/>
  <c r="G4635" i="3"/>
  <c r="H4635" i="3"/>
  <c r="I4635" i="3" a="1"/>
  <c r="I4635" i="3" s="1"/>
  <c r="J4635" i="3" a="1"/>
  <c r="J4635" i="3" s="1"/>
  <c r="G4634" i="3"/>
  <c r="H4634" i="3"/>
  <c r="I4634" i="3" a="1"/>
  <c r="I4634" i="3" s="1"/>
  <c r="J4634" i="3" a="1"/>
  <c r="J4634" i="3" s="1"/>
  <c r="G4633" i="3"/>
  <c r="H4633" i="3"/>
  <c r="J4633" i="3" a="1"/>
  <c r="J4633" i="3" s="1"/>
  <c r="G4632" i="3"/>
  <c r="H4632" i="3"/>
  <c r="J4632" i="3" a="1"/>
  <c r="J4632" i="3" s="1"/>
  <c r="G4631" i="3"/>
  <c r="H4631" i="3"/>
  <c r="I4631" i="3" a="1"/>
  <c r="I4631" i="3" s="1"/>
  <c r="J4631" i="3" a="1"/>
  <c r="J4631" i="3" s="1"/>
  <c r="G4630" i="3"/>
  <c r="H4630" i="3"/>
  <c r="I4630" i="3" a="1"/>
  <c r="I4630" i="3" s="1"/>
  <c r="J4630" i="3" a="1"/>
  <c r="J4630" i="3" s="1"/>
  <c r="G4629" i="3"/>
  <c r="H4629" i="3"/>
  <c r="I4629" i="3" a="1"/>
  <c r="I4629" i="3" s="1"/>
  <c r="J4629" i="3" a="1"/>
  <c r="J4629" i="3" s="1"/>
  <c r="G4628" i="3"/>
  <c r="H4628" i="3"/>
  <c r="I4628" i="3" a="1"/>
  <c r="I4628" i="3" s="1"/>
  <c r="J4628" i="3" a="1"/>
  <c r="J4628" i="3" s="1"/>
  <c r="G4627" i="3"/>
  <c r="H4627" i="3"/>
  <c r="I4627" i="3" a="1"/>
  <c r="I4627" i="3" s="1"/>
  <c r="J4627" i="3" a="1"/>
  <c r="J4627" i="3" s="1"/>
  <c r="G4626" i="3"/>
  <c r="H4626" i="3"/>
  <c r="I4626" i="3" a="1"/>
  <c r="I4626" i="3" s="1"/>
  <c r="J4626" i="3" a="1"/>
  <c r="J4626" i="3" s="1"/>
  <c r="G4625" i="3"/>
  <c r="H4625" i="3"/>
  <c r="I4625" i="3" a="1"/>
  <c r="I4625" i="3" s="1"/>
  <c r="J4625" i="3" a="1"/>
  <c r="J4625" i="3" s="1"/>
  <c r="G4624" i="3"/>
  <c r="H4624" i="3"/>
  <c r="I4624" i="3" a="1"/>
  <c r="I4624" i="3" s="1"/>
  <c r="J4624" i="3" a="1"/>
  <c r="J4624" i="3" s="1"/>
  <c r="G3064" i="1"/>
  <c r="H3064" i="1"/>
  <c r="I3064" i="1" a="1"/>
  <c r="I3064" i="1" s="1"/>
  <c r="G3063" i="1"/>
  <c r="H3063" i="1"/>
  <c r="J3063" i="1" a="1"/>
  <c r="J3063" i="1" s="1"/>
  <c r="G3062" i="1"/>
  <c r="H3062" i="1"/>
  <c r="J3062" i="1" a="1"/>
  <c r="J3062" i="1" s="1"/>
  <c r="G3061" i="1"/>
  <c r="H3061" i="1"/>
  <c r="J3061" i="1" a="1"/>
  <c r="J3061" i="1" s="1"/>
  <c r="G3060" i="1"/>
  <c r="H3060" i="1"/>
  <c r="J3060" i="1" a="1"/>
  <c r="J3060" i="1" s="1"/>
  <c r="G3059" i="1"/>
  <c r="H3059" i="1"/>
  <c r="I3059" i="1" a="1"/>
  <c r="I3059" i="1" s="1"/>
  <c r="J3059" i="1" a="1"/>
  <c r="J3059" i="1" s="1"/>
  <c r="G3058" i="1"/>
  <c r="H3058" i="1"/>
  <c r="I3058" i="1" a="1"/>
  <c r="I3058" i="1" s="1"/>
  <c r="J3058" i="1" a="1"/>
  <c r="J3058" i="1" s="1"/>
  <c r="G3057" i="1"/>
  <c r="H3057" i="1"/>
  <c r="I3057" i="1" a="1"/>
  <c r="I3057" i="1" s="1"/>
  <c r="J3057" i="1" a="1"/>
  <c r="J3057" i="1" s="1"/>
  <c r="G3056" i="1"/>
  <c r="H3056" i="1"/>
  <c r="I3056" i="1" a="1"/>
  <c r="I3056" i="1" s="1"/>
  <c r="J3056" i="1" a="1"/>
  <c r="J3056" i="1" s="1"/>
  <c r="G3055" i="1"/>
  <c r="H3055" i="1"/>
  <c r="I3055" i="1" a="1"/>
  <c r="I3055" i="1" s="1"/>
  <c r="J3055" i="1" a="1"/>
  <c r="J3055" i="1" s="1"/>
  <c r="G3054" i="1"/>
  <c r="H3054" i="1"/>
  <c r="I3054" i="1" a="1"/>
  <c r="I3054" i="1" s="1"/>
  <c r="J3054" i="1" a="1"/>
  <c r="J3054" i="1" s="1"/>
  <c r="G3053" i="1"/>
  <c r="H3053" i="1"/>
  <c r="I3053" i="1" a="1"/>
  <c r="I3053" i="1" s="1"/>
  <c r="J3053" i="1" a="1"/>
  <c r="J3053" i="1" s="1"/>
  <c r="G4623" i="3"/>
  <c r="H4623" i="3"/>
  <c r="I4623" i="3" a="1"/>
  <c r="I4623" i="3" s="1"/>
  <c r="G4622" i="3"/>
  <c r="H4622" i="3"/>
  <c r="I4622" i="3" a="1"/>
  <c r="I4622" i="3" s="1"/>
  <c r="J4622" i="3" a="1"/>
  <c r="J4622" i="3" s="1"/>
  <c r="G3052" i="1"/>
  <c r="H3052" i="1"/>
  <c r="I3052" i="1" a="1"/>
  <c r="I3052" i="1" s="1"/>
  <c r="J3052" i="1" a="1"/>
  <c r="J3052" i="1" s="1"/>
  <c r="G4621" i="3"/>
  <c r="H4621" i="3"/>
  <c r="I4621" i="3" a="1"/>
  <c r="I4621" i="3" s="1"/>
  <c r="J4621" i="3" a="1"/>
  <c r="J4621" i="3" s="1"/>
  <c r="G4620" i="3"/>
  <c r="H4620" i="3"/>
  <c r="J4620" i="3" a="1"/>
  <c r="J4620" i="3" s="1"/>
  <c r="G4619" i="3"/>
  <c r="H4619" i="3"/>
  <c r="J4619" i="3" a="1"/>
  <c r="J4619" i="3" s="1"/>
  <c r="G4618" i="3"/>
  <c r="H4618" i="3"/>
  <c r="I4618" i="3" a="1"/>
  <c r="I4618" i="3" s="1"/>
  <c r="J4618" i="3" a="1"/>
  <c r="J4618" i="3" s="1"/>
  <c r="G4617" i="3"/>
  <c r="H4617" i="3"/>
  <c r="I4617" i="3" a="1"/>
  <c r="I4617" i="3" s="1"/>
  <c r="J4617" i="3" a="1"/>
  <c r="J4617" i="3" s="1"/>
  <c r="G4616" i="3"/>
  <c r="H4616" i="3"/>
  <c r="I4616" i="3" a="1"/>
  <c r="I4616" i="3" s="1"/>
  <c r="J4616" i="3" a="1"/>
  <c r="J4616" i="3" s="1"/>
  <c r="G4615" i="3"/>
  <c r="H4615" i="3"/>
  <c r="I4615" i="3" a="1"/>
  <c r="I4615" i="3" s="1"/>
  <c r="J4615" i="3" a="1"/>
  <c r="J4615" i="3" s="1"/>
  <c r="G4614" i="3"/>
  <c r="H4614" i="3"/>
  <c r="J4614" i="3" a="1"/>
  <c r="J4614" i="3" s="1"/>
  <c r="G4613" i="3"/>
  <c r="H4613" i="3"/>
  <c r="J4613" i="3" a="1"/>
  <c r="J4613" i="3" s="1"/>
  <c r="G4612" i="3"/>
  <c r="H4612" i="3"/>
  <c r="I4612" i="3" a="1"/>
  <c r="I4612" i="3" s="1"/>
  <c r="J4612" i="3" a="1"/>
  <c r="J4612" i="3" s="1"/>
  <c r="G4611" i="3"/>
  <c r="H4611" i="3"/>
  <c r="I4611" i="3" a="1"/>
  <c r="I4611" i="3" s="1"/>
  <c r="J4611" i="3" a="1"/>
  <c r="J4611" i="3" s="1"/>
  <c r="G4610" i="3"/>
  <c r="H4610" i="3"/>
  <c r="I4610" i="3" a="1"/>
  <c r="I4610" i="3" s="1"/>
  <c r="J4610" i="3" a="1"/>
  <c r="J4610" i="3" s="1"/>
  <c r="G4609" i="3"/>
  <c r="H4609" i="3"/>
  <c r="I4609" i="3" a="1"/>
  <c r="I4609" i="3" s="1"/>
  <c r="J4609" i="3" a="1"/>
  <c r="J4609" i="3" s="1"/>
  <c r="G4608" i="3"/>
  <c r="H4608" i="3"/>
  <c r="I4608" i="3" a="1"/>
  <c r="I4608" i="3" s="1"/>
  <c r="J4608" i="3" a="1"/>
  <c r="J4608" i="3" s="1"/>
  <c r="G4607" i="3"/>
  <c r="H4607" i="3"/>
  <c r="I4607" i="3" a="1"/>
  <c r="I4607" i="3" s="1"/>
  <c r="J4607" i="3" a="1"/>
  <c r="J4607" i="3" s="1"/>
  <c r="G4606" i="3"/>
  <c r="H4606" i="3"/>
  <c r="J4606" i="3" a="1"/>
  <c r="J4606" i="3" s="1"/>
  <c r="G4605" i="3"/>
  <c r="H4605" i="3"/>
  <c r="J4605" i="3" a="1"/>
  <c r="J4605" i="3" s="1"/>
  <c r="G3051" i="1"/>
  <c r="H3051" i="1"/>
  <c r="I3051" i="1" a="1"/>
  <c r="I3051" i="1" s="1"/>
  <c r="G3050" i="1"/>
  <c r="H3050" i="1"/>
  <c r="J3050" i="1" a="1"/>
  <c r="J3050" i="1" s="1"/>
  <c r="G3049" i="1"/>
  <c r="H3049" i="1"/>
  <c r="J3049" i="1" a="1"/>
  <c r="J3049" i="1" s="1"/>
  <c r="G3048" i="1"/>
  <c r="H3048" i="1"/>
  <c r="J3048" i="1" a="1"/>
  <c r="J3048" i="1" s="1"/>
  <c r="G3047" i="1"/>
  <c r="H3047" i="1"/>
  <c r="J3047" i="1" a="1"/>
  <c r="J3047" i="1" s="1"/>
  <c r="G3046" i="1"/>
  <c r="H3046" i="1"/>
  <c r="I3046" i="1" a="1"/>
  <c r="I3046" i="1" s="1"/>
  <c r="J3046" i="1" a="1"/>
  <c r="J3046" i="1" s="1"/>
  <c r="G3045" i="1"/>
  <c r="H3045" i="1"/>
  <c r="I3045" i="1" a="1"/>
  <c r="I3045" i="1" s="1"/>
  <c r="J3045" i="1" a="1"/>
  <c r="J3045" i="1" s="1"/>
  <c r="G3044" i="1"/>
  <c r="H3044" i="1"/>
  <c r="I3044" i="1" a="1"/>
  <c r="I3044" i="1" s="1"/>
  <c r="J3044" i="1" a="1"/>
  <c r="J3044" i="1" s="1"/>
  <c r="G3043" i="1"/>
  <c r="H3043" i="1"/>
  <c r="I3043" i="1" a="1"/>
  <c r="I3043" i="1" s="1"/>
  <c r="J3043" i="1" a="1"/>
  <c r="J3043" i="1" s="1"/>
  <c r="G3042" i="1"/>
  <c r="H3042" i="1"/>
  <c r="I3042" i="1" a="1"/>
  <c r="I3042" i="1" s="1"/>
  <c r="J3042" i="1" a="1"/>
  <c r="J3042" i="1" s="1"/>
  <c r="G3041" i="1"/>
  <c r="H3041" i="1"/>
  <c r="I3041" i="1" a="1"/>
  <c r="I3041" i="1" s="1"/>
  <c r="J3041" i="1" a="1"/>
  <c r="J3041" i="1" s="1"/>
  <c r="G3040" i="1"/>
  <c r="H3040" i="1"/>
  <c r="I3040" i="1" a="1"/>
  <c r="I3040" i="1" s="1"/>
  <c r="J3040" i="1" a="1"/>
  <c r="J3040" i="1"/>
  <c r="G3039" i="1"/>
  <c r="H3039" i="1"/>
  <c r="I3039" i="1" a="1"/>
  <c r="I3039" i="1"/>
  <c r="J3039" i="1" a="1"/>
  <c r="J3039" i="1" s="1"/>
  <c r="G4604" i="3"/>
  <c r="H4604" i="3"/>
  <c r="I4604" i="3" a="1"/>
  <c r="I4604" i="3" s="1"/>
  <c r="G3036" i="1"/>
  <c r="G3037" i="1"/>
  <c r="G3038" i="1"/>
  <c r="H3036" i="1"/>
  <c r="H3037" i="1"/>
  <c r="H3038" i="1"/>
  <c r="I3036" i="1" a="1"/>
  <c r="I3036" i="1" s="1"/>
  <c r="I3037" i="1" a="1"/>
  <c r="I3037" i="1" s="1"/>
  <c r="I3038" i="1" a="1"/>
  <c r="I3038" i="1" s="1"/>
  <c r="J3036" i="1" a="1"/>
  <c r="J3036" i="1" s="1"/>
  <c r="J3037" i="1" a="1"/>
  <c r="J3037" i="1" s="1"/>
  <c r="G4603" i="3"/>
  <c r="H4603" i="3"/>
  <c r="I4603" i="3" a="1"/>
  <c r="I4603" i="3" s="1"/>
  <c r="J4603" i="3" a="1"/>
  <c r="J4603" i="3" s="1"/>
  <c r="G4602" i="3"/>
  <c r="H4602" i="3"/>
  <c r="I4602" i="3" a="1"/>
  <c r="I4602" i="3" s="1"/>
  <c r="J4602" i="3" a="1"/>
  <c r="J4602" i="3" s="1"/>
  <c r="G4601" i="3"/>
  <c r="H4601" i="3"/>
  <c r="J4601" i="3" a="1"/>
  <c r="J4601" i="3" s="1"/>
  <c r="G4600" i="3"/>
  <c r="H4600" i="3"/>
  <c r="J4600" i="3" a="1"/>
  <c r="J4600" i="3" s="1"/>
  <c r="G4599" i="3"/>
  <c r="H4599" i="3"/>
  <c r="I4599" i="3" a="1"/>
  <c r="I4599" i="3" s="1"/>
  <c r="J4599" i="3" a="1"/>
  <c r="J4599" i="3" s="1"/>
  <c r="G4598" i="3"/>
  <c r="H4598" i="3"/>
  <c r="I4598" i="3" a="1"/>
  <c r="I4598" i="3" s="1"/>
  <c r="J4598" i="3" a="1"/>
  <c r="J4598" i="3" s="1"/>
  <c r="G4597" i="3"/>
  <c r="H4597" i="3"/>
  <c r="I4597" i="3" a="1"/>
  <c r="I4597" i="3" s="1"/>
  <c r="J4597" i="3" a="1"/>
  <c r="J4597" i="3" s="1"/>
  <c r="G4596" i="3"/>
  <c r="H4596" i="3"/>
  <c r="I4596" i="3" a="1"/>
  <c r="I4596" i="3" s="1"/>
  <c r="J4596" i="3" a="1"/>
  <c r="J4596" i="3" s="1"/>
  <c r="G4595" i="3"/>
  <c r="H4595" i="3"/>
  <c r="J4595" i="3" a="1"/>
  <c r="J4595" i="3" s="1"/>
  <c r="G4594" i="3"/>
  <c r="H4594" i="3"/>
  <c r="J4594" i="3" a="1"/>
  <c r="J4594" i="3" s="1"/>
  <c r="G4593" i="3"/>
  <c r="H4593" i="3"/>
  <c r="I4593" i="3" a="1"/>
  <c r="I4593" i="3" s="1"/>
  <c r="J4593" i="3" a="1"/>
  <c r="J4593" i="3" s="1"/>
  <c r="G4592" i="3"/>
  <c r="H4592" i="3"/>
  <c r="I4592" i="3" a="1"/>
  <c r="I4592" i="3" s="1"/>
  <c r="J4592" i="3" a="1"/>
  <c r="J4592" i="3" s="1"/>
  <c r="G4591" i="3"/>
  <c r="H4591" i="3"/>
  <c r="I4591" i="3" a="1"/>
  <c r="I4591" i="3" s="1"/>
  <c r="J4591" i="3" a="1"/>
  <c r="J4591" i="3" s="1"/>
  <c r="G4590" i="3"/>
  <c r="H4590" i="3"/>
  <c r="I4590" i="3" a="1"/>
  <c r="I4590" i="3" s="1"/>
  <c r="J4590" i="3" a="1"/>
  <c r="J4590" i="3" s="1"/>
  <c r="G4589" i="3"/>
  <c r="H4589" i="3"/>
  <c r="I4589" i="3" a="1"/>
  <c r="I4589" i="3" s="1"/>
  <c r="J4589" i="3" a="1"/>
  <c r="J4589" i="3" s="1"/>
  <c r="G4588" i="3"/>
  <c r="H4588" i="3"/>
  <c r="I4588" i="3" a="1"/>
  <c r="I4588" i="3" s="1"/>
  <c r="J4588" i="3" a="1"/>
  <c r="J4588" i="3" s="1"/>
  <c r="G4587" i="3"/>
  <c r="H4587" i="3"/>
  <c r="J4587" i="3" a="1"/>
  <c r="J4587" i="3" s="1"/>
  <c r="G4586" i="3"/>
  <c r="H4586" i="3"/>
  <c r="J4586" i="3" a="1"/>
  <c r="J4586" i="3" s="1"/>
  <c r="G3035" i="1"/>
  <c r="H3035" i="1"/>
  <c r="J3035" i="1" a="1"/>
  <c r="J3035" i="1" s="1"/>
  <c r="G3034" i="1"/>
  <c r="H3034" i="1"/>
  <c r="J3034" i="1" a="1"/>
  <c r="J3034" i="1" s="1"/>
  <c r="G3033" i="1"/>
  <c r="H3033" i="1"/>
  <c r="J3033" i="1" a="1"/>
  <c r="J3033" i="1" s="1"/>
  <c r="G3032" i="1"/>
  <c r="H3032" i="1"/>
  <c r="J3032" i="1" a="1"/>
  <c r="J3032" i="1" s="1"/>
  <c r="G3031" i="1"/>
  <c r="H3031" i="1"/>
  <c r="I3031" i="1" a="1"/>
  <c r="I3031" i="1" s="1"/>
  <c r="J3031" i="1" a="1"/>
  <c r="J3031" i="1" s="1"/>
  <c r="G3030" i="1"/>
  <c r="H3030" i="1"/>
  <c r="I3030" i="1" a="1"/>
  <c r="I3030" i="1" s="1"/>
  <c r="J3030" i="1" a="1"/>
  <c r="J3030" i="1" s="1"/>
  <c r="G3029" i="1"/>
  <c r="H3029" i="1"/>
  <c r="I3029" i="1" a="1"/>
  <c r="I3029" i="1" s="1"/>
  <c r="J3029" i="1" a="1"/>
  <c r="J3029" i="1" s="1"/>
  <c r="G3028" i="1"/>
  <c r="H3028" i="1"/>
  <c r="I3028" i="1" a="1"/>
  <c r="I3028" i="1" s="1"/>
  <c r="J3028" i="1" a="1"/>
  <c r="J3028" i="1" s="1"/>
  <c r="G3027" i="1"/>
  <c r="H3027" i="1"/>
  <c r="I3027" i="1" a="1"/>
  <c r="I3027" i="1" s="1"/>
  <c r="J3027" i="1" a="1"/>
  <c r="J3027" i="1" s="1"/>
  <c r="G3026" i="1"/>
  <c r="H3026" i="1"/>
  <c r="I3026" i="1" a="1"/>
  <c r="I3026" i="1" s="1"/>
  <c r="J3026" i="1" a="1"/>
  <c r="J3026" i="1" s="1"/>
  <c r="G3025" i="1"/>
  <c r="H3025" i="1"/>
  <c r="I3025" i="1" a="1"/>
  <c r="I3025" i="1" s="1"/>
  <c r="J3025" i="1" a="1"/>
  <c r="J3025" i="1" s="1"/>
  <c r="G3024" i="1"/>
  <c r="H3024" i="1"/>
  <c r="I3024" i="1" a="1"/>
  <c r="I3024" i="1" s="1"/>
  <c r="J3024" i="1" a="1"/>
  <c r="J3024" i="1" s="1"/>
  <c r="G4585" i="3"/>
  <c r="H4585" i="3"/>
  <c r="I4585" i="3" a="1"/>
  <c r="I4585" i="3" s="1"/>
  <c r="J4585" i="3" a="1"/>
  <c r="J4585" i="3" s="1"/>
  <c r="G4584" i="3"/>
  <c r="H4584" i="3"/>
  <c r="I4584" i="3" a="1"/>
  <c r="I4584" i="3" s="1"/>
  <c r="J4584" i="3" a="1"/>
  <c r="J4584" i="3" s="1"/>
  <c r="G4583" i="3"/>
  <c r="H4583" i="3"/>
  <c r="J4583" i="3" a="1"/>
  <c r="J4583" i="3" s="1"/>
  <c r="G4582" i="3"/>
  <c r="H4582" i="3"/>
  <c r="J4582" i="3" a="1"/>
  <c r="J4582" i="3" s="1"/>
  <c r="G4581" i="3"/>
  <c r="H4581" i="3"/>
  <c r="I4581" i="3" a="1"/>
  <c r="I4581" i="3" s="1"/>
  <c r="J4581" i="3" a="1"/>
  <c r="J4581" i="3" s="1"/>
  <c r="G4580" i="3"/>
  <c r="H4580" i="3"/>
  <c r="I4580" i="3" a="1"/>
  <c r="I4580" i="3" s="1"/>
  <c r="J4580" i="3" a="1"/>
  <c r="J4580" i="3" s="1"/>
  <c r="G4579" i="3"/>
  <c r="H4579" i="3"/>
  <c r="J4579" i="3" a="1"/>
  <c r="J4579" i="3" s="1"/>
  <c r="G4578" i="3"/>
  <c r="H4578" i="3"/>
  <c r="J4578" i="3" a="1"/>
  <c r="J4578" i="3" s="1"/>
  <c r="G4577" i="3"/>
  <c r="H4577" i="3"/>
  <c r="I4577" i="3" a="1"/>
  <c r="I4577" i="3" s="1"/>
  <c r="J4577" i="3" a="1"/>
  <c r="J4577" i="3" s="1"/>
  <c r="G4576" i="3"/>
  <c r="H4576" i="3"/>
  <c r="I4576" i="3" a="1"/>
  <c r="I4576" i="3" s="1"/>
  <c r="J4576" i="3" a="1"/>
  <c r="J4576" i="3" s="1"/>
  <c r="G4575" i="3"/>
  <c r="H4575" i="3"/>
  <c r="I4575" i="3" a="1"/>
  <c r="I4575" i="3" s="1"/>
  <c r="J4575" i="3" a="1"/>
  <c r="J4575" i="3" s="1"/>
  <c r="G4574" i="3"/>
  <c r="H4574" i="3"/>
  <c r="I4574" i="3" a="1"/>
  <c r="I4574" i="3" s="1"/>
  <c r="J4574" i="3" a="1"/>
  <c r="J4574" i="3" s="1"/>
  <c r="G4573" i="3"/>
  <c r="H4573" i="3"/>
  <c r="I4573" i="3" a="1"/>
  <c r="I4573" i="3" s="1"/>
  <c r="J4573" i="3" a="1"/>
  <c r="J4573" i="3" s="1"/>
  <c r="G4572" i="3"/>
  <c r="H4572" i="3"/>
  <c r="I4572" i="3" a="1"/>
  <c r="I4572" i="3" s="1"/>
  <c r="J4572" i="3" a="1"/>
  <c r="J4572" i="3" s="1"/>
  <c r="G4571" i="3"/>
  <c r="H4571" i="3"/>
  <c r="I4571" i="3" a="1"/>
  <c r="I4571" i="3" s="1"/>
  <c r="J4571" i="3" a="1"/>
  <c r="J4571" i="3" s="1"/>
  <c r="G4570" i="3"/>
  <c r="H4570" i="3"/>
  <c r="I4570" i="3" a="1"/>
  <c r="I4570" i="3" s="1"/>
  <c r="J4570" i="3" a="1"/>
  <c r="J4570" i="3" s="1"/>
  <c r="G4569" i="3"/>
  <c r="H4569" i="3"/>
  <c r="J4569" i="3" a="1"/>
  <c r="J4569" i="3" s="1"/>
  <c r="G4568" i="3"/>
  <c r="H4568" i="3"/>
  <c r="J4568" i="3" a="1"/>
  <c r="J4568" i="3" s="1"/>
  <c r="G4567" i="3"/>
  <c r="H4567" i="3"/>
  <c r="I4567" i="3" a="1"/>
  <c r="I4567" i="3" s="1"/>
  <c r="J4567" i="3" a="1"/>
  <c r="J4567" i="3" s="1"/>
  <c r="G4566" i="3"/>
  <c r="H4566" i="3"/>
  <c r="I4566" i="3" a="1"/>
  <c r="I4566" i="3" s="1"/>
  <c r="J4566" i="3" a="1"/>
  <c r="J4566" i="3" s="1"/>
  <c r="G3023" i="1"/>
  <c r="H3023" i="1"/>
  <c r="I3023" i="1" a="1"/>
  <c r="I3023" i="1" s="1"/>
  <c r="J3023" i="1" a="1"/>
  <c r="J3023" i="1" s="1"/>
  <c r="G3022" i="1"/>
  <c r="H3022" i="1"/>
  <c r="J3022" i="1" a="1"/>
  <c r="J3022" i="1" s="1"/>
  <c r="G3021" i="1"/>
  <c r="H3021" i="1"/>
  <c r="J3021" i="1" a="1"/>
  <c r="J3021" i="1" s="1"/>
  <c r="G3020" i="1"/>
  <c r="H3020" i="1"/>
  <c r="I3020" i="1" a="1"/>
  <c r="I3020" i="1" s="1"/>
  <c r="J3020" i="1" a="1"/>
  <c r="J3020" i="1" s="1"/>
  <c r="G3019" i="1"/>
  <c r="H3019" i="1"/>
  <c r="I3019" i="1" a="1"/>
  <c r="I3019" i="1" s="1"/>
  <c r="J3019" i="1" a="1"/>
  <c r="J3019" i="1" s="1"/>
  <c r="G3018" i="1"/>
  <c r="H3018" i="1"/>
  <c r="I3018" i="1" a="1"/>
  <c r="I3018" i="1" s="1"/>
  <c r="J3018" i="1" a="1"/>
  <c r="J3018" i="1" s="1"/>
  <c r="G3017" i="1"/>
  <c r="H3017" i="1"/>
  <c r="I3017" i="1" a="1"/>
  <c r="I3017" i="1" s="1"/>
  <c r="J3017" i="1" a="1"/>
  <c r="J3017" i="1" s="1"/>
  <c r="G3016" i="1"/>
  <c r="H3016" i="1"/>
  <c r="I3016" i="1" a="1"/>
  <c r="I3016" i="1" s="1"/>
  <c r="J3016" i="1" a="1"/>
  <c r="J3016" i="1" s="1"/>
  <c r="G3015" i="1"/>
  <c r="H3015" i="1"/>
  <c r="I3015" i="1" a="1"/>
  <c r="I3015" i="1" s="1"/>
  <c r="J3015" i="1" a="1"/>
  <c r="J3015" i="1" s="1"/>
  <c r="G3014" i="1"/>
  <c r="H3014" i="1"/>
  <c r="I3014" i="1" a="1"/>
  <c r="I3014" i="1" s="1"/>
  <c r="J3014" i="1" a="1"/>
  <c r="J3014" i="1" s="1"/>
  <c r="G3013" i="1"/>
  <c r="H3013" i="1"/>
  <c r="I3013" i="1" a="1"/>
  <c r="I3013" i="1" s="1"/>
  <c r="J3013" i="1" a="1"/>
  <c r="J3013" i="1" s="1"/>
  <c r="G3012" i="1"/>
  <c r="H3012" i="1"/>
  <c r="I3012" i="1" a="1"/>
  <c r="I3012" i="1" s="1"/>
  <c r="J3012" i="1" a="1"/>
  <c r="J3012" i="1" s="1"/>
  <c r="G3011" i="1"/>
  <c r="H3011" i="1"/>
  <c r="I3011" i="1" a="1"/>
  <c r="I3011" i="1" s="1"/>
  <c r="J3011" i="1" a="1"/>
  <c r="J3011" i="1" s="1"/>
  <c r="G3010" i="1"/>
  <c r="H3010" i="1"/>
  <c r="I3010" i="1" a="1"/>
  <c r="I3010" i="1" s="1"/>
  <c r="J3010" i="1" a="1"/>
  <c r="J3010" i="1" s="1"/>
  <c r="G4565" i="3"/>
  <c r="H4565" i="3"/>
  <c r="I4565" i="3" a="1"/>
  <c r="I4565" i="3" s="1"/>
  <c r="J4565" i="3" a="1"/>
  <c r="J4565" i="3" s="1"/>
  <c r="G4564" i="3"/>
  <c r="H4564" i="3"/>
  <c r="I4564" i="3" a="1"/>
  <c r="I4564" i="3" s="1"/>
  <c r="J4564" i="3" a="1"/>
  <c r="J4564" i="3" s="1"/>
  <c r="G3009" i="1"/>
  <c r="H3009" i="1"/>
  <c r="I3009" i="1" a="1"/>
  <c r="I3009" i="1" s="1"/>
  <c r="J3009" i="1" a="1"/>
  <c r="J3009" i="1" s="1"/>
  <c r="G4563" i="3"/>
  <c r="H4563" i="3"/>
  <c r="J4563" i="3" a="1"/>
  <c r="J4563" i="3" s="1"/>
  <c r="G4562" i="3"/>
  <c r="H4562" i="3"/>
  <c r="J4562" i="3" a="1"/>
  <c r="J4562" i="3" s="1"/>
  <c r="G4561" i="3"/>
  <c r="H4561" i="3"/>
  <c r="I4561" i="3" a="1"/>
  <c r="I4561" i="3" s="1"/>
  <c r="J4561" i="3" a="1"/>
  <c r="J4561" i="3" s="1"/>
  <c r="G4560" i="3"/>
  <c r="H4560" i="3"/>
  <c r="I4560" i="3" a="1"/>
  <c r="I4560" i="3" s="1"/>
  <c r="J4560" i="3" a="1"/>
  <c r="J4560" i="3" s="1"/>
  <c r="G3008" i="1"/>
  <c r="H3008" i="1"/>
  <c r="J3008" i="1" a="1"/>
  <c r="J3008" i="1" s="1"/>
  <c r="G3007" i="1"/>
  <c r="H3007" i="1"/>
  <c r="J3007" i="1" a="1"/>
  <c r="J3007" i="1" s="1"/>
  <c r="G3006" i="1"/>
  <c r="H3006" i="1"/>
  <c r="I3006" i="1" a="1"/>
  <c r="I3006" i="1" s="1"/>
  <c r="J3006" i="1" a="1"/>
  <c r="J3006" i="1" s="1"/>
  <c r="G3005" i="1"/>
  <c r="H3005" i="1"/>
  <c r="I3005" i="1" a="1"/>
  <c r="I3005" i="1" s="1"/>
  <c r="J3005" i="1" a="1"/>
  <c r="J3005" i="1" s="1"/>
  <c r="G4559" i="3"/>
  <c r="H4559" i="3"/>
  <c r="I4559" i="3" a="1"/>
  <c r="I4559" i="3" s="1"/>
  <c r="J4559" i="3" a="1"/>
  <c r="J4559" i="3" s="1"/>
  <c r="G4558" i="3"/>
  <c r="H4558" i="3"/>
  <c r="I4558" i="3" a="1"/>
  <c r="I4558" i="3" s="1"/>
  <c r="J4558" i="3" a="1"/>
  <c r="J4558" i="3" s="1"/>
  <c r="G4557" i="3"/>
  <c r="H4557" i="3"/>
  <c r="I4557" i="3" a="1"/>
  <c r="I4557" i="3" s="1"/>
  <c r="J4557" i="3" a="1"/>
  <c r="J4557" i="3" s="1"/>
  <c r="G4556" i="3"/>
  <c r="H4556" i="3"/>
  <c r="I4556" i="3" a="1"/>
  <c r="I4556" i="3" s="1"/>
  <c r="J4556" i="3" a="1"/>
  <c r="J4556" i="3" s="1"/>
  <c r="G4555" i="3"/>
  <c r="H4555" i="3"/>
  <c r="J4555" i="3" a="1"/>
  <c r="J4555" i="3" s="1"/>
  <c r="G4554" i="3"/>
  <c r="H4554" i="3"/>
  <c r="J4554" i="3" a="1"/>
  <c r="J4554" i="3" s="1"/>
  <c r="G4553" i="3"/>
  <c r="H4553" i="3"/>
  <c r="I4553" i="3" a="1"/>
  <c r="I4553" i="3" s="1"/>
  <c r="J4553" i="3" a="1"/>
  <c r="J4553" i="3" s="1"/>
  <c r="G4552" i="3"/>
  <c r="H4552" i="3"/>
  <c r="I4552" i="3" a="1"/>
  <c r="I4552" i="3" s="1"/>
  <c r="J4552" i="3" a="1"/>
  <c r="J4552" i="3" s="1"/>
  <c r="G4551" i="3"/>
  <c r="H4551" i="3"/>
  <c r="I4551" i="3" a="1"/>
  <c r="I4551" i="3" s="1"/>
  <c r="J4551" i="3" a="1"/>
  <c r="J4551" i="3" s="1"/>
  <c r="G4550" i="3"/>
  <c r="H4550" i="3"/>
  <c r="I4550" i="3" a="1"/>
  <c r="I4550" i="3" s="1"/>
  <c r="J4550" i="3" a="1"/>
  <c r="J4550" i="3" s="1"/>
  <c r="G4549" i="3"/>
  <c r="H4549" i="3"/>
  <c r="I4549" i="3" a="1"/>
  <c r="I4549" i="3" s="1"/>
  <c r="J4549" i="3" a="1"/>
  <c r="J4549" i="3" s="1"/>
  <c r="G4548" i="3"/>
  <c r="H4548" i="3"/>
  <c r="I4548" i="3" a="1"/>
  <c r="I4548" i="3" s="1"/>
  <c r="J4548" i="3" a="1"/>
  <c r="J4548" i="3" s="1"/>
  <c r="G4547" i="3"/>
  <c r="H4547" i="3"/>
  <c r="J4547" i="3" a="1"/>
  <c r="J4547" i="3" s="1"/>
  <c r="G4546" i="3"/>
  <c r="H4546" i="3"/>
  <c r="J4546" i="3" a="1"/>
  <c r="J4546" i="3" s="1"/>
  <c r="G4545" i="3"/>
  <c r="H4545" i="3"/>
  <c r="J4545" i="3" a="1"/>
  <c r="J4545" i="3" s="1"/>
  <c r="G4544" i="3"/>
  <c r="H4544" i="3"/>
  <c r="J4544" i="3" a="1"/>
  <c r="J4544" i="3" s="1"/>
  <c r="G3004" i="1"/>
  <c r="H3004" i="1"/>
  <c r="J3004" i="1" a="1"/>
  <c r="J3004" i="1" s="1"/>
  <c r="G3003" i="1"/>
  <c r="H3003" i="1"/>
  <c r="J3003" i="1" a="1"/>
  <c r="J3003" i="1" s="1"/>
  <c r="G3002" i="1"/>
  <c r="H3002" i="1"/>
  <c r="I3002" i="1" a="1"/>
  <c r="I3002" i="1" s="1"/>
  <c r="J3002" i="1" a="1"/>
  <c r="J3002" i="1" s="1"/>
  <c r="G3001" i="1"/>
  <c r="H3001" i="1"/>
  <c r="I3001" i="1" a="1"/>
  <c r="I3001" i="1" s="1"/>
  <c r="J3001" i="1" a="1"/>
  <c r="J3001" i="1" s="1"/>
  <c r="G3000" i="1"/>
  <c r="H3000" i="1"/>
  <c r="I3000" i="1" a="1"/>
  <c r="I3000" i="1" s="1"/>
  <c r="J3000" i="1" a="1"/>
  <c r="J3000" i="1" s="1"/>
  <c r="G2999" i="1"/>
  <c r="H2999" i="1"/>
  <c r="I2999" i="1" a="1"/>
  <c r="I2999" i="1" s="1"/>
  <c r="J2999" i="1" a="1"/>
  <c r="J2999" i="1" s="1"/>
  <c r="G2998" i="1"/>
  <c r="H2998" i="1"/>
  <c r="I2998" i="1" a="1"/>
  <c r="I2998" i="1" s="1"/>
  <c r="J2998" i="1" a="1"/>
  <c r="J2998" i="1" s="1"/>
  <c r="G2997" i="1"/>
  <c r="H2997" i="1"/>
  <c r="I2997" i="1" a="1"/>
  <c r="I2997" i="1" s="1"/>
  <c r="J2997" i="1" a="1"/>
  <c r="J2997" i="1" s="1"/>
  <c r="G4543" i="3"/>
  <c r="H4543" i="3"/>
  <c r="I4543" i="3" a="1"/>
  <c r="I4543" i="3" s="1"/>
  <c r="J4543" i="3" a="1"/>
  <c r="J4543" i="3" s="1"/>
  <c r="G4542" i="3"/>
  <c r="H4542" i="3"/>
  <c r="I4542" i="3" a="1"/>
  <c r="I4542" i="3" s="1"/>
  <c r="J4542" i="3" a="1"/>
  <c r="J4542" i="3" s="1"/>
  <c r="G4541" i="3"/>
  <c r="H4541" i="3"/>
  <c r="J4541" i="3" a="1"/>
  <c r="J4541" i="3" s="1"/>
  <c r="G4540" i="3"/>
  <c r="H4540" i="3"/>
  <c r="J4540" i="3" a="1"/>
  <c r="J4540" i="3" s="1"/>
  <c r="G4539" i="3"/>
  <c r="H4539" i="3"/>
  <c r="I4539" i="3" a="1"/>
  <c r="I4539" i="3" s="1"/>
  <c r="J4539" i="3" a="1"/>
  <c r="J4539" i="3" s="1"/>
  <c r="G4538" i="3"/>
  <c r="H4538" i="3"/>
  <c r="I4538" i="3" a="1"/>
  <c r="I4538" i="3" s="1"/>
  <c r="J4538" i="3" a="1"/>
  <c r="J4538" i="3" s="1"/>
  <c r="G4537" i="3"/>
  <c r="H4537" i="3"/>
  <c r="J4537" i="3" a="1"/>
  <c r="J4537" i="3" s="1"/>
  <c r="G4536" i="3"/>
  <c r="H4536" i="3"/>
  <c r="J4536" i="3" a="1"/>
  <c r="J4536" i="3" s="1"/>
  <c r="G4535" i="3"/>
  <c r="H4535" i="3"/>
  <c r="J4535" i="3" a="1"/>
  <c r="J4535" i="3" s="1"/>
  <c r="G4534" i="3"/>
  <c r="H4534" i="3"/>
  <c r="I4534" i="3" a="1"/>
  <c r="I4534" i="3" s="1"/>
  <c r="J4534" i="3" a="1"/>
  <c r="J4534" i="3" s="1"/>
  <c r="G4533" i="3"/>
  <c r="H4533" i="3"/>
  <c r="I4533" i="3" a="1"/>
  <c r="I4533" i="3" s="1"/>
  <c r="J4533" i="3" a="1"/>
  <c r="J4533" i="3" s="1"/>
  <c r="G4532" i="3"/>
  <c r="H4532" i="3"/>
  <c r="I4532" i="3" a="1"/>
  <c r="I4532" i="3" s="1"/>
  <c r="J4532" i="3" a="1"/>
  <c r="J4532" i="3" s="1"/>
  <c r="G4531" i="3"/>
  <c r="H4531" i="3"/>
  <c r="I4531" i="3" a="1"/>
  <c r="I4531" i="3" s="1"/>
  <c r="J4531" i="3" a="1"/>
  <c r="J4531" i="3" s="1"/>
  <c r="G4530" i="3"/>
  <c r="H4530" i="3"/>
  <c r="I4530" i="3" a="1"/>
  <c r="I4530" i="3" s="1"/>
  <c r="J4530" i="3" a="1"/>
  <c r="J4530" i="3" s="1"/>
  <c r="G4529" i="3"/>
  <c r="H4529" i="3"/>
  <c r="I4529" i="3" a="1"/>
  <c r="I4529" i="3" s="1"/>
  <c r="J4529" i="3" a="1"/>
  <c r="J4529" i="3" s="1"/>
  <c r="G4528" i="3"/>
  <c r="H4528" i="3"/>
  <c r="I4528" i="3" a="1"/>
  <c r="I4528" i="3" s="1"/>
  <c r="J4528" i="3" a="1"/>
  <c r="J4528" i="3" s="1"/>
  <c r="G4527" i="3"/>
  <c r="H4527" i="3"/>
  <c r="I4527" i="3" a="1"/>
  <c r="I4527" i="3" s="1"/>
  <c r="J4527" i="3" a="1"/>
  <c r="J4527" i="3" s="1"/>
  <c r="G2996" i="1"/>
  <c r="H2996" i="1"/>
  <c r="I2996" i="1" a="1"/>
  <c r="I2996" i="1" s="1"/>
  <c r="J2996" i="1" a="1"/>
  <c r="J2996" i="1"/>
  <c r="G2995" i="1"/>
  <c r="H2995" i="1"/>
  <c r="J2995" i="1" a="1"/>
  <c r="J2995" i="1"/>
  <c r="G2994" i="1"/>
  <c r="H2994" i="1"/>
  <c r="J2994" i="1" a="1"/>
  <c r="J2994" i="1"/>
  <c r="G2993" i="1"/>
  <c r="H2993" i="1"/>
  <c r="I2993" i="1" a="1"/>
  <c r="I2993" i="1"/>
  <c r="J2993" i="1" a="1"/>
  <c r="J2993" i="1" s="1"/>
  <c r="G2992" i="1"/>
  <c r="H2992" i="1"/>
  <c r="I2992" i="1" a="1"/>
  <c r="I2992" i="1" s="1"/>
  <c r="J2992" i="1" a="1"/>
  <c r="J2992" i="1" s="1"/>
  <c r="G2991" i="1"/>
  <c r="H2991" i="1"/>
  <c r="I2991" i="1" a="1"/>
  <c r="I2991" i="1" s="1"/>
  <c r="J2991" i="1" a="1"/>
  <c r="J2991" i="1" s="1"/>
  <c r="G2990" i="1"/>
  <c r="H2990" i="1"/>
  <c r="I2990" i="1" a="1"/>
  <c r="I2990" i="1" s="1"/>
  <c r="J2990" i="1" a="1"/>
  <c r="J2990" i="1"/>
  <c r="G2989" i="1"/>
  <c r="H2989" i="1"/>
  <c r="I2989" i="1" a="1"/>
  <c r="I2989" i="1"/>
  <c r="J2989" i="1" a="1"/>
  <c r="J2989" i="1" s="1"/>
  <c r="G2988" i="1"/>
  <c r="H2988" i="1"/>
  <c r="I2988" i="1" a="1"/>
  <c r="I2988" i="1" s="1"/>
  <c r="J2988" i="1" a="1"/>
  <c r="J2988" i="1" s="1"/>
  <c r="G2987" i="1"/>
  <c r="H2987" i="1"/>
  <c r="I2987" i="1" a="1"/>
  <c r="I2987" i="1" s="1"/>
  <c r="J2987" i="1" a="1"/>
  <c r="J2987" i="1" s="1"/>
  <c r="G2986" i="1"/>
  <c r="H2986" i="1"/>
  <c r="I2986" i="1" a="1"/>
  <c r="I2986" i="1" s="1"/>
  <c r="J2986" i="1" a="1"/>
  <c r="J2986" i="1"/>
  <c r="G4526" i="3"/>
  <c r="H4526" i="3"/>
  <c r="I4526" i="3" a="1"/>
  <c r="I4526" i="3" s="1"/>
  <c r="J4526" i="3" a="1"/>
  <c r="J4526" i="3" s="1"/>
  <c r="G4525" i="3"/>
  <c r="H4525" i="3"/>
  <c r="I4525" i="3" a="1"/>
  <c r="I4525" i="3" s="1"/>
  <c r="J4525" i="3" a="1"/>
  <c r="J4525" i="3" s="1"/>
  <c r="G4524" i="3"/>
  <c r="H4524" i="3"/>
  <c r="J4524" i="3" a="1"/>
  <c r="J4524" i="3" s="1"/>
  <c r="G4523" i="3"/>
  <c r="H4523" i="3"/>
  <c r="J4523" i="3" a="1"/>
  <c r="J4523" i="3" s="1"/>
  <c r="G4522" i="3"/>
  <c r="H4522" i="3"/>
  <c r="I4522" i="3" a="1"/>
  <c r="I4522" i="3" s="1"/>
  <c r="J4522" i="3" a="1"/>
  <c r="J4522" i="3" s="1"/>
  <c r="G4521" i="3"/>
  <c r="H4521" i="3"/>
  <c r="I4521" i="3" a="1"/>
  <c r="I4521" i="3" s="1"/>
  <c r="J4521" i="3" a="1"/>
  <c r="J4521" i="3" s="1"/>
  <c r="G4520" i="3"/>
  <c r="H4520" i="3"/>
  <c r="I4520" i="3" a="1"/>
  <c r="I4520" i="3" s="1"/>
  <c r="J4520" i="3" a="1"/>
  <c r="J4520" i="3" s="1"/>
  <c r="G4519" i="3"/>
  <c r="H4519" i="3"/>
  <c r="I4519" i="3" a="1"/>
  <c r="I4519" i="3" s="1"/>
  <c r="J4519" i="3" a="1"/>
  <c r="J4519" i="3" s="1"/>
  <c r="G4518" i="3"/>
  <c r="H4518" i="3"/>
  <c r="J4518" i="3" a="1"/>
  <c r="J4518" i="3" s="1"/>
  <c r="G4517" i="3"/>
  <c r="H4517" i="3"/>
  <c r="J4517" i="3" a="1"/>
  <c r="J4517" i="3" s="1"/>
  <c r="G4516" i="3"/>
  <c r="H4516" i="3"/>
  <c r="I4516" i="3" a="1"/>
  <c r="I4516" i="3" s="1"/>
  <c r="J4516" i="3" a="1"/>
  <c r="J4516" i="3" s="1"/>
  <c r="G4515" i="3"/>
  <c r="H4515" i="3"/>
  <c r="I4515" i="3" a="1"/>
  <c r="I4515" i="3" s="1"/>
  <c r="J4515" i="3" a="1"/>
  <c r="J4515" i="3" s="1"/>
  <c r="G4514" i="3"/>
  <c r="H4514" i="3"/>
  <c r="I4514" i="3" a="1"/>
  <c r="I4514" i="3" s="1"/>
  <c r="J4514" i="3" a="1"/>
  <c r="J4514" i="3" s="1"/>
  <c r="G4513" i="3"/>
  <c r="H4513" i="3"/>
  <c r="I4513" i="3" a="1"/>
  <c r="I4513" i="3" s="1"/>
  <c r="J4513" i="3" a="1"/>
  <c r="J4513" i="3" s="1"/>
  <c r="G4512" i="3"/>
  <c r="H4512" i="3"/>
  <c r="I4512" i="3" a="1"/>
  <c r="I4512" i="3" s="1"/>
  <c r="J4512" i="3" a="1"/>
  <c r="J4512" i="3" s="1"/>
  <c r="G4511" i="3"/>
  <c r="H4511" i="3"/>
  <c r="I4511" i="3" a="1"/>
  <c r="I4511" i="3" s="1"/>
  <c r="J4511" i="3" a="1"/>
  <c r="J4511" i="3" s="1"/>
  <c r="G2985" i="1"/>
  <c r="H2985" i="1"/>
  <c r="I2985" i="1" a="1"/>
  <c r="I2985" i="1"/>
  <c r="J2985" i="1" a="1"/>
  <c r="J2985" i="1" s="1"/>
  <c r="G2984" i="1"/>
  <c r="H2984" i="1"/>
  <c r="I2984" i="1" a="1"/>
  <c r="I2984" i="1" s="1"/>
  <c r="J2984" i="1" a="1"/>
  <c r="J2984" i="1" s="1"/>
  <c r="G2983" i="1"/>
  <c r="H2983" i="1"/>
  <c r="I2983" i="1" a="1"/>
  <c r="I2983" i="1" s="1"/>
  <c r="J2983" i="1" a="1"/>
  <c r="J2983" i="1" s="1"/>
  <c r="G2982" i="1"/>
  <c r="H2982" i="1"/>
  <c r="J2982" i="1" a="1"/>
  <c r="J2982" i="1" s="1"/>
  <c r="G2981" i="1"/>
  <c r="H2981" i="1"/>
  <c r="J2981" i="1" a="1"/>
  <c r="J2981" i="1" s="1"/>
  <c r="G2980" i="1"/>
  <c r="H2980" i="1"/>
  <c r="I2980" i="1" a="1"/>
  <c r="I2980" i="1" s="1"/>
  <c r="J2980" i="1" a="1"/>
  <c r="J2980" i="1" s="1"/>
  <c r="G2979" i="1"/>
  <c r="H2979" i="1"/>
  <c r="I2979" i="1" a="1"/>
  <c r="I2979" i="1" s="1"/>
  <c r="J2979" i="1" a="1"/>
  <c r="J2979" i="1" s="1"/>
  <c r="G2978" i="1"/>
  <c r="H2978" i="1"/>
  <c r="I2978" i="1" a="1"/>
  <c r="I2978" i="1" s="1"/>
  <c r="J2978" i="1" a="1"/>
  <c r="J2978" i="1"/>
  <c r="G2977" i="1"/>
  <c r="H2977" i="1"/>
  <c r="I2977" i="1" a="1"/>
  <c r="I2977" i="1"/>
  <c r="J2977" i="1" a="1"/>
  <c r="J2977" i="1" s="1"/>
  <c r="G2976" i="1"/>
  <c r="H2976" i="1"/>
  <c r="I2976" i="1" a="1"/>
  <c r="I2976" i="1" s="1"/>
  <c r="J2976" i="1" a="1"/>
  <c r="J2976" i="1" s="1"/>
  <c r="G2975" i="1"/>
  <c r="H2975" i="1"/>
  <c r="I2975" i="1" a="1"/>
  <c r="I2975" i="1" s="1"/>
  <c r="J2975" i="1" a="1"/>
  <c r="J2975" i="1" s="1"/>
  <c r="G4510" i="3"/>
  <c r="H4510" i="3"/>
  <c r="I4510" i="3" a="1"/>
  <c r="I4510" i="3" s="1"/>
  <c r="J4510" i="3" a="1"/>
  <c r="J4510" i="3" s="1"/>
  <c r="G4509" i="3"/>
  <c r="H4509" i="3"/>
  <c r="I4509" i="3" a="1"/>
  <c r="I4509" i="3" s="1"/>
  <c r="J4509" i="3" a="1"/>
  <c r="J4509" i="3" s="1"/>
  <c r="G4508" i="3"/>
  <c r="H4508" i="3"/>
  <c r="J4508" i="3" a="1"/>
  <c r="J4508" i="3" s="1"/>
  <c r="G4507" i="3"/>
  <c r="H4507" i="3"/>
  <c r="J4507" i="3" a="1"/>
  <c r="J4507" i="3" s="1"/>
  <c r="G4506" i="3"/>
  <c r="H4506" i="3"/>
  <c r="J4506" i="3" a="1"/>
  <c r="J4506" i="3" s="1"/>
  <c r="G4505" i="3"/>
  <c r="H4505" i="3"/>
  <c r="J4505" i="3" a="1"/>
  <c r="J4505" i="3" s="1"/>
  <c r="G4504" i="3"/>
  <c r="H4504" i="3"/>
  <c r="I4504" i="3" a="1"/>
  <c r="I4504" i="3" s="1"/>
  <c r="J4504" i="3" a="1"/>
  <c r="J4504" i="3" s="1"/>
  <c r="G4503" i="3"/>
  <c r="H4503" i="3"/>
  <c r="I4503" i="3" a="1"/>
  <c r="I4503" i="3" s="1"/>
  <c r="J4503" i="3" a="1"/>
  <c r="J4503" i="3" s="1"/>
  <c r="G4502" i="3"/>
  <c r="H4502" i="3"/>
  <c r="I4502" i="3" a="1"/>
  <c r="I4502" i="3" s="1"/>
  <c r="J4502" i="3" a="1"/>
  <c r="J4502" i="3" s="1"/>
  <c r="G4501" i="3"/>
  <c r="H4501" i="3"/>
  <c r="I4501" i="3" a="1"/>
  <c r="I4501" i="3" s="1"/>
  <c r="J4501" i="3" a="1"/>
  <c r="J4501" i="3" s="1"/>
  <c r="G4500" i="3"/>
  <c r="H4500" i="3"/>
  <c r="I4500" i="3" a="1"/>
  <c r="I4500" i="3" s="1"/>
  <c r="J4500" i="3" a="1"/>
  <c r="J4500" i="3" s="1"/>
  <c r="G4499" i="3"/>
  <c r="H4499" i="3"/>
  <c r="I4499" i="3" a="1"/>
  <c r="I4499" i="3" s="1"/>
  <c r="J4499" i="3" a="1"/>
  <c r="J4499" i="3" s="1"/>
  <c r="G4498" i="3"/>
  <c r="H4498" i="3"/>
  <c r="I4498" i="3" a="1"/>
  <c r="I4498" i="3" s="1"/>
  <c r="J4498" i="3" a="1"/>
  <c r="J4498" i="3" s="1"/>
  <c r="G4497" i="3"/>
  <c r="H4497" i="3"/>
  <c r="I4497" i="3" a="1"/>
  <c r="I4497" i="3" s="1"/>
  <c r="J4497" i="3" a="1"/>
  <c r="J4497" i="3" s="1"/>
  <c r="G4496" i="3"/>
  <c r="H4496" i="3"/>
  <c r="I4496" i="3" a="1"/>
  <c r="I4496" i="3" s="1"/>
  <c r="J4496" i="3" a="1"/>
  <c r="J4496" i="3" s="1"/>
  <c r="G4495" i="3"/>
  <c r="H4495" i="3"/>
  <c r="I4495" i="3" a="1"/>
  <c r="I4495" i="3" s="1"/>
  <c r="J4495" i="3" a="1"/>
  <c r="J4495" i="3" s="1"/>
  <c r="G2974" i="1"/>
  <c r="H2974" i="1"/>
  <c r="I2974" i="1" a="1"/>
  <c r="I2974" i="1" s="1"/>
  <c r="J2974" i="1" a="1"/>
  <c r="J2974" i="1"/>
  <c r="G2973" i="1"/>
  <c r="H2973" i="1"/>
  <c r="J2973" i="1" a="1"/>
  <c r="J2973" i="1"/>
  <c r="G2972" i="1"/>
  <c r="H2972" i="1"/>
  <c r="J2972" i="1" a="1"/>
  <c r="J2972" i="1"/>
  <c r="G2971" i="1"/>
  <c r="H2971" i="1"/>
  <c r="I2971" i="1" a="1"/>
  <c r="I2971" i="1"/>
  <c r="J2971" i="1" a="1"/>
  <c r="J2971" i="1" s="1"/>
  <c r="G2970" i="1"/>
  <c r="H2970" i="1"/>
  <c r="I2970" i="1" a="1"/>
  <c r="I2970" i="1" s="1"/>
  <c r="J2970" i="1" a="1"/>
  <c r="J2970" i="1" s="1"/>
  <c r="G2969" i="1"/>
  <c r="H2969" i="1"/>
  <c r="I2969" i="1" a="1"/>
  <c r="I2969" i="1" s="1"/>
  <c r="J2969" i="1" a="1"/>
  <c r="J2969" i="1" s="1"/>
  <c r="G2968" i="1"/>
  <c r="H2968" i="1"/>
  <c r="I2968" i="1" a="1"/>
  <c r="I2968" i="1" s="1"/>
  <c r="J2968" i="1" a="1"/>
  <c r="J2968" i="1"/>
  <c r="G2967" i="1"/>
  <c r="H2967" i="1"/>
  <c r="I2967" i="1" a="1"/>
  <c r="I2967" i="1"/>
  <c r="J2967" i="1" a="1"/>
  <c r="J2967" i="1" s="1"/>
  <c r="G2966" i="1"/>
  <c r="H2966" i="1"/>
  <c r="I2966" i="1" a="1"/>
  <c r="I2966" i="1" s="1"/>
  <c r="J2966" i="1" a="1"/>
  <c r="J2966" i="1" s="1"/>
  <c r="G2965" i="1"/>
  <c r="H2965" i="1"/>
  <c r="I2965" i="1" a="1"/>
  <c r="I2965" i="1" s="1"/>
  <c r="J2965" i="1" a="1"/>
  <c r="J2965" i="1" s="1"/>
  <c r="G2964" i="1"/>
  <c r="H2964" i="1"/>
  <c r="I2964" i="1" a="1"/>
  <c r="I2964" i="1" s="1"/>
  <c r="J2964" i="1" a="1"/>
  <c r="J2964" i="1"/>
  <c r="G2963" i="1"/>
  <c r="H2963" i="1"/>
  <c r="I2963" i="1" a="1"/>
  <c r="I2963" i="1"/>
  <c r="J2963" i="1" a="1"/>
  <c r="J2963" i="1" s="1"/>
  <c r="G2962" i="1"/>
  <c r="H2962" i="1"/>
  <c r="I2962" i="1" a="1"/>
  <c r="I2962" i="1" s="1"/>
  <c r="J2962" i="1" a="1"/>
  <c r="J2962" i="1" s="1"/>
  <c r="G4494" i="3"/>
  <c r="H4494" i="3"/>
  <c r="I4494" i="3" a="1"/>
  <c r="I4494" i="3" s="1"/>
  <c r="J4494" i="3" a="1"/>
  <c r="J4494" i="3" s="1"/>
  <c r="G4493" i="3"/>
  <c r="H4493" i="3"/>
  <c r="I4493" i="3" a="1"/>
  <c r="I4493" i="3" s="1"/>
  <c r="J4493" i="3" a="1"/>
  <c r="J4493" i="3" s="1"/>
  <c r="G2961" i="1"/>
  <c r="H2961" i="1"/>
  <c r="I2961" i="1" a="1"/>
  <c r="I2961" i="1" s="1"/>
  <c r="J2961" i="1" a="1"/>
  <c r="J2961" i="1" s="1"/>
  <c r="G2960" i="1"/>
  <c r="H2960" i="1"/>
  <c r="I2960" i="1" a="1"/>
  <c r="I2960" i="1" s="1"/>
  <c r="J2960" i="1" a="1"/>
  <c r="J2960" i="1"/>
  <c r="G2959" i="1"/>
  <c r="H2959" i="1"/>
  <c r="J2959" i="1" a="1"/>
  <c r="J2959" i="1"/>
  <c r="G2958" i="1"/>
  <c r="H2958" i="1"/>
  <c r="J2958" i="1" a="1"/>
  <c r="J2958" i="1"/>
  <c r="G4492" i="3"/>
  <c r="H4492" i="3"/>
  <c r="I4492" i="3" a="1"/>
  <c r="I4492" i="3" s="1"/>
  <c r="J4492" i="3" a="1"/>
  <c r="J4492" i="3" s="1"/>
  <c r="G4491" i="3"/>
  <c r="H4491" i="3"/>
  <c r="I4491" i="3" a="1"/>
  <c r="I4491" i="3" s="1"/>
  <c r="J4491" i="3" a="1"/>
  <c r="J4491" i="3" s="1"/>
  <c r="G4490" i="3"/>
  <c r="H4490" i="3"/>
  <c r="J4490" i="3" a="1"/>
  <c r="J4490" i="3" s="1"/>
  <c r="G4489" i="3"/>
  <c r="H4489" i="3"/>
  <c r="J4489" i="3" a="1"/>
  <c r="J4489" i="3" s="1"/>
  <c r="G4488" i="3"/>
  <c r="H4488" i="3"/>
  <c r="I4488" i="3" a="1"/>
  <c r="I4488" i="3" s="1"/>
  <c r="J4488" i="3" a="1"/>
  <c r="J4488" i="3" s="1"/>
  <c r="G4487" i="3"/>
  <c r="H4487" i="3"/>
  <c r="I4487" i="3" a="1"/>
  <c r="I4487" i="3" s="1"/>
  <c r="J4487" i="3" a="1"/>
  <c r="J4487" i="3" s="1"/>
  <c r="G4486" i="3"/>
  <c r="H4486" i="3"/>
  <c r="J4486" i="3" a="1"/>
  <c r="J4486" i="3" s="1"/>
  <c r="G4485" i="3"/>
  <c r="H4485" i="3"/>
  <c r="J4485" i="3" a="1"/>
  <c r="J4485" i="3" s="1"/>
  <c r="G4484" i="3"/>
  <c r="H4484" i="3"/>
  <c r="I4484" i="3" a="1"/>
  <c r="I4484" i="3" s="1"/>
  <c r="J4484" i="3" a="1"/>
  <c r="J4484" i="3" s="1"/>
  <c r="G4483" i="3"/>
  <c r="H4483" i="3"/>
  <c r="I4483" i="3" a="1"/>
  <c r="I4483" i="3" s="1"/>
  <c r="J4483" i="3" a="1"/>
  <c r="J4483" i="3" s="1"/>
  <c r="G4482" i="3"/>
  <c r="H4482" i="3"/>
  <c r="I4482" i="3" a="1"/>
  <c r="I4482" i="3" s="1"/>
  <c r="J4482" i="3" a="1"/>
  <c r="J4482" i="3" s="1"/>
  <c r="G4481" i="3"/>
  <c r="H4481" i="3"/>
  <c r="I4481" i="3" a="1"/>
  <c r="I4481" i="3" s="1"/>
  <c r="J4481" i="3" a="1"/>
  <c r="J4481" i="3" s="1"/>
  <c r="G4480" i="3"/>
  <c r="H4480" i="3"/>
  <c r="I4480" i="3" a="1"/>
  <c r="I4480" i="3" s="1"/>
  <c r="J4480" i="3" a="1"/>
  <c r="J4480" i="3" s="1"/>
  <c r="G4479" i="3"/>
  <c r="H4479" i="3"/>
  <c r="I4479" i="3" a="1"/>
  <c r="I4479" i="3" s="1"/>
  <c r="J4479" i="3" a="1"/>
  <c r="J4479" i="3" s="1"/>
  <c r="G2957" i="1"/>
  <c r="H2957" i="1"/>
  <c r="I2957" i="1" a="1"/>
  <c r="I2957" i="1"/>
  <c r="J2957" i="1" a="1"/>
  <c r="J2957" i="1" s="1"/>
  <c r="G2956" i="1"/>
  <c r="H2956" i="1"/>
  <c r="J2956" i="1" a="1"/>
  <c r="J2956" i="1" s="1"/>
  <c r="G2955" i="1"/>
  <c r="H2955" i="1"/>
  <c r="J2955" i="1" a="1"/>
  <c r="J2955" i="1" s="1"/>
  <c r="G2954" i="1"/>
  <c r="H2954" i="1"/>
  <c r="I2954" i="1" a="1"/>
  <c r="I2954" i="1" s="1"/>
  <c r="J2954" i="1" a="1"/>
  <c r="J2954" i="1" s="1"/>
  <c r="G2953" i="1"/>
  <c r="H2953" i="1"/>
  <c r="I2953" i="1" a="1"/>
  <c r="I2953" i="1" s="1"/>
  <c r="J2953" i="1" a="1"/>
  <c r="J2953" i="1" s="1"/>
  <c r="G2952" i="1"/>
  <c r="H2952" i="1"/>
  <c r="I2952" i="1" a="1"/>
  <c r="I2952" i="1" s="1"/>
  <c r="J2952" i="1" a="1"/>
  <c r="J2952" i="1" s="1"/>
  <c r="G2951" i="1"/>
  <c r="H2951" i="1"/>
  <c r="I2951" i="1" a="1"/>
  <c r="I2951" i="1" s="1"/>
  <c r="J2951" i="1" a="1"/>
  <c r="J2951" i="1" s="1"/>
  <c r="G2950" i="1"/>
  <c r="H2950" i="1"/>
  <c r="I2950" i="1" a="1"/>
  <c r="I2950" i="1" s="1"/>
  <c r="J2950" i="1" a="1"/>
  <c r="J2950" i="1" s="1"/>
  <c r="G2949" i="1"/>
  <c r="H2949" i="1"/>
  <c r="I2949" i="1" a="1"/>
  <c r="I2949" i="1" s="1"/>
  <c r="J2949" i="1" a="1"/>
  <c r="J2949" i="1" s="1"/>
  <c r="G2915" i="1"/>
  <c r="G2916" i="1"/>
  <c r="H2915" i="1"/>
  <c r="H2916" i="1"/>
  <c r="I2915" i="1" a="1"/>
  <c r="I2915" i="1" s="1"/>
  <c r="I2916" i="1" a="1"/>
  <c r="I2916" i="1" s="1"/>
  <c r="J2915" i="1" a="1"/>
  <c r="J2915" i="1" s="1"/>
  <c r="J2916" i="1" a="1"/>
  <c r="J2916" i="1" s="1"/>
  <c r="G2881" i="1"/>
  <c r="G2882" i="1"/>
  <c r="H2881" i="1"/>
  <c r="H2882" i="1"/>
  <c r="I2881" i="1" a="1"/>
  <c r="I2881" i="1" s="1"/>
  <c r="I2882" i="1" a="1"/>
  <c r="I2882" i="1" s="1"/>
  <c r="J2881" i="1" a="1"/>
  <c r="J2881" i="1" s="1"/>
  <c r="J2882" i="1" a="1"/>
  <c r="J2882" i="1" s="1"/>
  <c r="C617" i="2"/>
  <c r="G2839" i="1"/>
  <c r="G2840" i="1"/>
  <c r="H2839" i="1"/>
  <c r="H2840" i="1"/>
  <c r="I2839" i="1" a="1"/>
  <c r="I2839" i="1" s="1"/>
  <c r="I2840" i="1" a="1"/>
  <c r="I2840" i="1" s="1"/>
  <c r="J2839" i="1" a="1"/>
  <c r="J2839" i="1" s="1"/>
  <c r="J2840" i="1" a="1"/>
  <c r="J2840" i="1" s="1"/>
  <c r="G2948" i="1"/>
  <c r="H2948" i="1"/>
  <c r="I2948" i="1" a="1"/>
  <c r="I2948" i="1" s="1"/>
  <c r="J2948" i="1" a="1"/>
  <c r="J2948" i="1" s="1"/>
  <c r="G2947" i="1"/>
  <c r="H2947" i="1"/>
  <c r="I2947" i="1" a="1"/>
  <c r="I2947" i="1" s="1"/>
  <c r="J2947" i="1" a="1"/>
  <c r="J2947" i="1" s="1"/>
  <c r="G2946" i="1"/>
  <c r="H2946" i="1"/>
  <c r="J2946" i="1" a="1"/>
  <c r="J2946" i="1" s="1"/>
  <c r="G2945" i="1"/>
  <c r="H2945" i="1"/>
  <c r="J2945" i="1" a="1"/>
  <c r="J2945" i="1" s="1"/>
  <c r="G4478" i="3"/>
  <c r="H4478" i="3"/>
  <c r="I4478" i="3" a="1"/>
  <c r="I4478" i="3" s="1"/>
  <c r="J4478" i="3" a="1"/>
  <c r="J4478" i="3" s="1"/>
  <c r="G4477" i="3"/>
  <c r="H4477" i="3"/>
  <c r="I4477" i="3" a="1"/>
  <c r="I4477" i="3" s="1"/>
  <c r="J4477" i="3" a="1"/>
  <c r="J4477" i="3" s="1"/>
  <c r="G4476" i="3"/>
  <c r="H4476" i="3"/>
  <c r="J4476" i="3" a="1"/>
  <c r="J4476" i="3" s="1"/>
  <c r="G4475" i="3"/>
  <c r="H4475" i="3"/>
  <c r="J4475" i="3" a="1"/>
  <c r="J4475" i="3" s="1"/>
  <c r="G4474" i="3"/>
  <c r="H4474" i="3"/>
  <c r="I4474" i="3" a="1"/>
  <c r="I4474" i="3" s="1"/>
  <c r="J4474" i="3" a="1"/>
  <c r="J4474" i="3" s="1"/>
  <c r="G4473" i="3"/>
  <c r="H4473" i="3"/>
  <c r="I4473" i="3" a="1"/>
  <c r="I4473" i="3" s="1"/>
  <c r="J4473" i="3" a="1"/>
  <c r="J4473" i="3" s="1"/>
  <c r="G4472" i="3"/>
  <c r="H4472" i="3"/>
  <c r="J4472" i="3" a="1"/>
  <c r="J4472" i="3" s="1"/>
  <c r="G4471" i="3"/>
  <c r="H4471" i="3"/>
  <c r="J4471" i="3" a="1"/>
  <c r="J4471" i="3" s="1"/>
  <c r="G4470" i="3"/>
  <c r="H4470" i="3"/>
  <c r="I4470" i="3" a="1"/>
  <c r="I4470" i="3" s="1"/>
  <c r="J4470" i="3" a="1"/>
  <c r="J4470" i="3" s="1"/>
  <c r="G4469" i="3"/>
  <c r="H4469" i="3"/>
  <c r="I4469" i="3" a="1"/>
  <c r="I4469" i="3" s="1"/>
  <c r="J4469" i="3" a="1"/>
  <c r="J4469" i="3" s="1"/>
  <c r="G4468" i="3"/>
  <c r="H4468" i="3"/>
  <c r="I4468" i="3" a="1"/>
  <c r="I4468" i="3" s="1"/>
  <c r="J4468" i="3" a="1"/>
  <c r="J4468" i="3" s="1"/>
  <c r="G4467" i="3"/>
  <c r="H4467" i="3"/>
  <c r="I4467" i="3" a="1"/>
  <c r="I4467" i="3" s="1"/>
  <c r="J4467" i="3" a="1"/>
  <c r="J4467" i="3" s="1"/>
  <c r="G4466" i="3"/>
  <c r="H4466" i="3"/>
  <c r="I4466" i="3" a="1"/>
  <c r="I4466" i="3" s="1"/>
  <c r="J4466" i="3" a="1"/>
  <c r="J4466" i="3" s="1"/>
  <c r="G4465" i="3"/>
  <c r="H4465" i="3"/>
  <c r="I4465" i="3" a="1"/>
  <c r="I4465" i="3" s="1"/>
  <c r="J4465" i="3" a="1"/>
  <c r="J4465" i="3" s="1"/>
  <c r="G2944" i="1"/>
  <c r="H2944" i="1"/>
  <c r="J2944" i="1" a="1"/>
  <c r="J2944" i="1" s="1"/>
  <c r="G2943" i="1"/>
  <c r="H2943" i="1"/>
  <c r="J2943" i="1" a="1"/>
  <c r="J2943" i="1" s="1"/>
  <c r="G2942" i="1"/>
  <c r="H2942" i="1"/>
  <c r="I2942" i="1" a="1"/>
  <c r="I2942" i="1" s="1"/>
  <c r="J2942" i="1" a="1"/>
  <c r="J2942" i="1" s="1"/>
  <c r="G2941" i="1"/>
  <c r="H2941" i="1"/>
  <c r="I2941" i="1" a="1"/>
  <c r="I2941" i="1" s="1"/>
  <c r="J2941" i="1" a="1"/>
  <c r="J2941" i="1" s="1"/>
  <c r="G2940" i="1"/>
  <c r="H2940" i="1"/>
  <c r="I2940" i="1" a="1"/>
  <c r="I2940" i="1" s="1"/>
  <c r="J2940" i="1" a="1"/>
  <c r="J2940" i="1" s="1"/>
  <c r="G2939" i="1"/>
  <c r="H2939" i="1"/>
  <c r="I2939" i="1" a="1"/>
  <c r="I2939" i="1" s="1"/>
  <c r="J2939" i="1" a="1"/>
  <c r="J2939" i="1" s="1"/>
  <c r="G2938" i="1"/>
  <c r="H2938" i="1"/>
  <c r="I2938" i="1" a="1"/>
  <c r="I2938" i="1" s="1"/>
  <c r="J2938" i="1" a="1"/>
  <c r="J2938" i="1" s="1"/>
  <c r="G2937" i="1"/>
  <c r="H2937" i="1"/>
  <c r="I2937" i="1" a="1"/>
  <c r="I2937" i="1" s="1"/>
  <c r="J2937" i="1" a="1"/>
  <c r="J2937" i="1" s="1"/>
  <c r="G4464" i="3"/>
  <c r="H4464" i="3"/>
  <c r="I4464" i="3" a="1"/>
  <c r="I4464" i="3" s="1"/>
  <c r="J4464" i="3" a="1"/>
  <c r="J4464" i="3" s="1"/>
  <c r="G4463" i="3"/>
  <c r="H4463" i="3"/>
  <c r="I4463" i="3" a="1"/>
  <c r="I4463" i="3" s="1"/>
  <c r="J4463" i="3" a="1"/>
  <c r="J4463" i="3" s="1"/>
  <c r="G4462" i="3"/>
  <c r="H4462" i="3"/>
  <c r="J4462" i="3" a="1"/>
  <c r="J4462" i="3" s="1"/>
  <c r="G4461" i="3"/>
  <c r="H4461" i="3"/>
  <c r="J4461" i="3" a="1"/>
  <c r="J4461" i="3" s="1"/>
  <c r="G4460" i="3"/>
  <c r="H4460" i="3"/>
  <c r="I4460" i="3" a="1"/>
  <c r="I4460" i="3" s="1"/>
  <c r="J4460" i="3" a="1"/>
  <c r="J4460" i="3" s="1"/>
  <c r="G4459" i="3"/>
  <c r="H4459" i="3"/>
  <c r="I4459" i="3" a="1"/>
  <c r="I4459" i="3" s="1"/>
  <c r="J4459" i="3" a="1"/>
  <c r="J4459" i="3" s="1"/>
  <c r="G4458" i="3"/>
  <c r="H4458" i="3"/>
  <c r="J4458" i="3" a="1"/>
  <c r="J4458" i="3" s="1"/>
  <c r="G4457" i="3"/>
  <c r="H4457" i="3"/>
  <c r="J4457" i="3" a="1"/>
  <c r="J4457" i="3" s="1"/>
  <c r="G4456" i="3"/>
  <c r="H4456" i="3"/>
  <c r="I4456" i="3" a="1"/>
  <c r="I4456" i="3" s="1"/>
  <c r="J4456" i="3" a="1"/>
  <c r="J4456" i="3" s="1"/>
  <c r="G4455" i="3"/>
  <c r="H4455" i="3"/>
  <c r="I4455" i="3" a="1"/>
  <c r="I4455" i="3" s="1"/>
  <c r="J4455" i="3" a="1"/>
  <c r="J4455" i="3" s="1"/>
  <c r="G4454" i="3"/>
  <c r="H4454" i="3"/>
  <c r="I4454" i="3" a="1"/>
  <c r="I4454" i="3" s="1"/>
  <c r="J4454" i="3" a="1"/>
  <c r="J4454" i="3" s="1"/>
  <c r="G4453" i="3"/>
  <c r="H4453" i="3"/>
  <c r="I4453" i="3" a="1"/>
  <c r="I4453" i="3" s="1"/>
  <c r="J4453" i="3" a="1"/>
  <c r="J4453" i="3" s="1"/>
  <c r="G4452" i="3"/>
  <c r="H4452" i="3"/>
  <c r="I4452" i="3" a="1"/>
  <c r="I4452" i="3" s="1"/>
  <c r="J4452" i="3" a="1"/>
  <c r="J4452" i="3" s="1"/>
  <c r="G4451" i="3"/>
  <c r="H4451" i="3"/>
  <c r="I4451" i="3" a="1"/>
  <c r="I4451" i="3" s="1"/>
  <c r="J4451" i="3" a="1"/>
  <c r="J4451" i="3" s="1"/>
  <c r="G2936" i="1"/>
  <c r="H2936" i="1"/>
  <c r="J2936" i="1" a="1"/>
  <c r="J2936" i="1" s="1"/>
  <c r="G2935" i="1"/>
  <c r="H2935" i="1"/>
  <c r="J2935" i="1" a="1"/>
  <c r="J2935" i="1" s="1"/>
  <c r="G2934" i="1"/>
  <c r="H2934" i="1"/>
  <c r="J2934" i="1" a="1"/>
  <c r="J2934" i="1" s="1"/>
  <c r="G2933" i="1"/>
  <c r="H2933" i="1"/>
  <c r="J2933" i="1" a="1"/>
  <c r="J2933" i="1" s="1"/>
  <c r="G2932" i="1"/>
  <c r="H2932" i="1"/>
  <c r="J2932" i="1" a="1"/>
  <c r="J2932" i="1" s="1"/>
  <c r="G2931" i="1"/>
  <c r="H2931" i="1"/>
  <c r="J2931" i="1" a="1"/>
  <c r="J2931" i="1" s="1"/>
  <c r="G2930" i="1"/>
  <c r="H2930" i="1"/>
  <c r="I2930" i="1" a="1"/>
  <c r="I2930" i="1" s="1"/>
  <c r="J2930" i="1" a="1"/>
  <c r="J2930" i="1" s="1"/>
  <c r="G2929" i="1"/>
  <c r="H2929" i="1"/>
  <c r="I2929" i="1" a="1"/>
  <c r="I2929" i="1" s="1"/>
  <c r="J2929" i="1" a="1"/>
  <c r="J2929" i="1" s="1"/>
  <c r="G2928" i="1"/>
  <c r="H2928" i="1"/>
  <c r="I2928" i="1" a="1"/>
  <c r="I2928" i="1" s="1"/>
  <c r="J2928" i="1" a="1"/>
  <c r="J2928" i="1" s="1"/>
  <c r="G2927" i="1"/>
  <c r="H2927" i="1"/>
  <c r="I2927" i="1" a="1"/>
  <c r="I2927" i="1" s="1"/>
  <c r="J2927" i="1" a="1"/>
  <c r="J2927" i="1" s="1"/>
  <c r="G2926" i="1"/>
  <c r="H2926" i="1"/>
  <c r="I2926" i="1" a="1"/>
  <c r="I2926" i="1" s="1"/>
  <c r="J2926" i="1" a="1"/>
  <c r="J2926" i="1" s="1"/>
  <c r="G2925" i="1"/>
  <c r="H2925" i="1"/>
  <c r="I2925" i="1" a="1"/>
  <c r="I2925" i="1" s="1"/>
  <c r="J2925" i="1" a="1"/>
  <c r="J2925" i="1" s="1"/>
  <c r="J4450" i="3" a="1"/>
  <c r="J4450" i="3" s="1"/>
  <c r="I4450" i="3" a="1"/>
  <c r="I4450" i="3" s="1"/>
  <c r="H4450" i="3"/>
  <c r="G4450" i="3"/>
  <c r="J4449" i="3" a="1"/>
  <c r="J4449" i="3" s="1"/>
  <c r="I4449" i="3" a="1"/>
  <c r="I4449" i="3" s="1"/>
  <c r="H4449" i="3"/>
  <c r="G4449" i="3"/>
  <c r="J4448" i="3" a="1"/>
  <c r="J4448" i="3" s="1"/>
  <c r="H4448" i="3"/>
  <c r="G4448" i="3"/>
  <c r="G4447" i="3"/>
  <c r="H4447" i="3"/>
  <c r="J4447" i="3" a="1"/>
  <c r="J4447" i="3" s="1"/>
  <c r="G4446" i="3"/>
  <c r="H4446" i="3"/>
  <c r="I4446" i="3" a="1"/>
  <c r="I4446" i="3" s="1"/>
  <c r="J4446" i="3" a="1"/>
  <c r="J4446" i="3" s="1"/>
  <c r="G4445" i="3"/>
  <c r="H4445" i="3"/>
  <c r="I4445" i="3" a="1"/>
  <c r="I4445" i="3" s="1"/>
  <c r="J4445" i="3" a="1"/>
  <c r="J4445" i="3" s="1"/>
  <c r="G4444" i="3"/>
  <c r="H4444" i="3"/>
  <c r="J4444" i="3" a="1"/>
  <c r="J4444" i="3" s="1"/>
  <c r="G4443" i="3"/>
  <c r="H4443" i="3"/>
  <c r="J4443" i="3" a="1"/>
  <c r="J4443" i="3" s="1"/>
  <c r="G4442" i="3"/>
  <c r="H4442" i="3"/>
  <c r="I4442" i="3" a="1"/>
  <c r="I4442" i="3" s="1"/>
  <c r="J4442" i="3" a="1"/>
  <c r="J4442" i="3" s="1"/>
  <c r="G4441" i="3"/>
  <c r="H4441" i="3"/>
  <c r="I4441" i="3" a="1"/>
  <c r="I4441" i="3" s="1"/>
  <c r="J4441" i="3" a="1"/>
  <c r="J4441" i="3" s="1"/>
  <c r="G4440" i="3"/>
  <c r="H4440" i="3"/>
  <c r="I4440" i="3" a="1"/>
  <c r="I4440" i="3" s="1"/>
  <c r="J4440" i="3" a="1"/>
  <c r="J4440" i="3" s="1"/>
  <c r="G4439" i="3"/>
  <c r="H4439" i="3"/>
  <c r="I4439" i="3" a="1"/>
  <c r="I4439" i="3" s="1"/>
  <c r="J4439" i="3" a="1"/>
  <c r="J4439" i="3" s="1"/>
  <c r="G4438" i="3"/>
  <c r="H4438" i="3"/>
  <c r="I4438" i="3" a="1"/>
  <c r="I4438" i="3" s="1"/>
  <c r="J4438" i="3" a="1"/>
  <c r="J4438" i="3" s="1"/>
  <c r="G4437" i="3"/>
  <c r="H4437" i="3"/>
  <c r="I4437" i="3" a="1"/>
  <c r="I4437" i="3" s="1"/>
  <c r="J4437" i="3" a="1"/>
  <c r="J4437" i="3" s="1"/>
  <c r="G2924" i="1"/>
  <c r="H2924" i="1"/>
  <c r="J2924" i="1" a="1"/>
  <c r="J2924" i="1" s="1"/>
  <c r="G2923" i="1"/>
  <c r="H2923" i="1"/>
  <c r="J2923" i="1" a="1"/>
  <c r="J2923" i="1" s="1"/>
  <c r="G2922" i="1"/>
  <c r="H2922" i="1"/>
  <c r="I2922" i="1" a="1"/>
  <c r="I2922" i="1" s="1"/>
  <c r="J2922" i="1" a="1"/>
  <c r="J2922" i="1" s="1"/>
  <c r="G2921" i="1"/>
  <c r="H2921" i="1"/>
  <c r="I2921" i="1" a="1"/>
  <c r="I2921" i="1" s="1"/>
  <c r="J2921" i="1" a="1"/>
  <c r="J2921" i="1" s="1"/>
  <c r="G2920" i="1"/>
  <c r="H2920" i="1"/>
  <c r="I2920" i="1" a="1"/>
  <c r="I2920" i="1" s="1"/>
  <c r="J2920" i="1" a="1"/>
  <c r="J2920" i="1" s="1"/>
  <c r="G2919" i="1"/>
  <c r="H2919" i="1"/>
  <c r="I2919" i="1" a="1"/>
  <c r="I2919" i="1" s="1"/>
  <c r="J2919" i="1" a="1"/>
  <c r="J2919" i="1" s="1"/>
  <c r="G2918" i="1"/>
  <c r="H2918" i="1"/>
  <c r="I2918" i="1" a="1"/>
  <c r="I2918" i="1" s="1"/>
  <c r="J2918" i="1" a="1"/>
  <c r="J2918" i="1" s="1"/>
  <c r="G2917" i="1"/>
  <c r="H2917" i="1"/>
  <c r="I2917" i="1" a="1"/>
  <c r="I2917" i="1" s="1"/>
  <c r="J2917" i="1" a="1"/>
  <c r="J2917" i="1" s="1"/>
  <c r="G4436" i="3"/>
  <c r="H4436" i="3"/>
  <c r="I4436" i="3" a="1"/>
  <c r="I4436" i="3" s="1"/>
  <c r="J4436" i="3" a="1"/>
  <c r="J4436" i="3" s="1"/>
  <c r="G4435" i="3"/>
  <c r="H4435" i="3"/>
  <c r="I4435" i="3" a="1"/>
  <c r="I4435" i="3" s="1"/>
  <c r="J4435" i="3" a="1"/>
  <c r="J4435" i="3" s="1"/>
  <c r="G4434" i="3"/>
  <c r="H4434" i="3"/>
  <c r="J4434" i="3" a="1"/>
  <c r="J4434" i="3" s="1"/>
  <c r="G4433" i="3"/>
  <c r="H4433" i="3"/>
  <c r="J4433" i="3" a="1"/>
  <c r="J4433" i="3" s="1"/>
  <c r="G4432" i="3"/>
  <c r="H4432" i="3"/>
  <c r="I4432" i="3" a="1"/>
  <c r="I4432" i="3" s="1"/>
  <c r="J4432" i="3" a="1"/>
  <c r="J4432" i="3" s="1"/>
  <c r="G4431" i="3"/>
  <c r="H4431" i="3"/>
  <c r="I4431" i="3" a="1"/>
  <c r="I4431" i="3" s="1"/>
  <c r="J4431" i="3" a="1"/>
  <c r="J4431" i="3" s="1"/>
  <c r="G4430" i="3"/>
  <c r="H4430" i="3"/>
  <c r="I4430" i="3" a="1"/>
  <c r="I4430" i="3" s="1"/>
  <c r="J4430" i="3" a="1"/>
  <c r="J4430" i="3" s="1"/>
  <c r="G4429" i="3"/>
  <c r="H4429" i="3"/>
  <c r="I4429" i="3" a="1"/>
  <c r="I4429" i="3" s="1"/>
  <c r="J4429" i="3" a="1"/>
  <c r="J4429" i="3" s="1"/>
  <c r="G4428" i="3"/>
  <c r="H4428" i="3"/>
  <c r="J4428" i="3" a="1"/>
  <c r="J4428" i="3" s="1"/>
  <c r="G4427" i="3"/>
  <c r="H4427" i="3"/>
  <c r="J4427" i="3" a="1"/>
  <c r="J4427" i="3" s="1"/>
  <c r="G4426" i="3"/>
  <c r="H4426" i="3"/>
  <c r="J4426" i="3" a="1"/>
  <c r="J4426" i="3" s="1"/>
  <c r="G4425" i="3"/>
  <c r="H4425" i="3"/>
  <c r="J4425" i="3" a="1"/>
  <c r="J4425" i="3" s="1"/>
  <c r="G4424" i="3"/>
  <c r="H4424" i="3"/>
  <c r="I4424" i="3" a="1"/>
  <c r="I4424" i="3" s="1"/>
  <c r="J4424" i="3" a="1"/>
  <c r="J4424" i="3" s="1"/>
  <c r="G4423" i="3"/>
  <c r="H4423" i="3"/>
  <c r="I4423" i="3" a="1"/>
  <c r="I4423" i="3" s="1"/>
  <c r="J4423" i="3" a="1"/>
  <c r="J4423" i="3" s="1"/>
  <c r="G4422" i="3"/>
  <c r="H4422" i="3"/>
  <c r="I4422" i="3" a="1"/>
  <c r="I4422" i="3" s="1"/>
  <c r="J4422" i="3" a="1"/>
  <c r="J4422" i="3" s="1"/>
  <c r="G4421" i="3"/>
  <c r="H4421" i="3"/>
  <c r="I4421" i="3" a="1"/>
  <c r="I4421" i="3" s="1"/>
  <c r="J4421" i="3" a="1"/>
  <c r="J4421" i="3" s="1"/>
  <c r="G2914" i="1"/>
  <c r="H2914" i="1"/>
  <c r="I2914" i="1" a="1"/>
  <c r="I2914" i="1" s="1"/>
  <c r="J2914" i="1" a="1"/>
  <c r="J2914" i="1" s="1"/>
  <c r="G2913" i="1"/>
  <c r="H2913" i="1"/>
  <c r="I2913" i="1" a="1"/>
  <c r="I2913" i="1" s="1"/>
  <c r="J2913" i="1" a="1"/>
  <c r="J2913" i="1" s="1"/>
  <c r="G2912" i="1"/>
  <c r="H2912" i="1"/>
  <c r="I2912" i="1" a="1"/>
  <c r="I2912" i="1" s="1"/>
  <c r="J2912" i="1" a="1"/>
  <c r="J2912" i="1" s="1"/>
  <c r="G2911" i="1"/>
  <c r="H2911" i="1"/>
  <c r="I2911" i="1" a="1"/>
  <c r="I2911" i="1" s="1"/>
  <c r="J2911" i="1" a="1"/>
  <c r="J2911" i="1" s="1"/>
  <c r="G2910" i="1"/>
  <c r="H2910" i="1"/>
  <c r="J2910" i="1" a="1"/>
  <c r="J2910" i="1" s="1"/>
  <c r="G2909" i="1"/>
  <c r="H2909" i="1"/>
  <c r="J2909" i="1" a="1"/>
  <c r="J2909" i="1" s="1"/>
  <c r="G2908" i="1"/>
  <c r="H2908" i="1"/>
  <c r="I2908" i="1" a="1"/>
  <c r="I2908" i="1" s="1"/>
  <c r="J2908" i="1" a="1"/>
  <c r="J2908" i="1" s="1"/>
  <c r="G2907" i="1"/>
  <c r="H2907" i="1"/>
  <c r="I2907" i="1" a="1"/>
  <c r="I2907" i="1" s="1"/>
  <c r="J2907" i="1" a="1"/>
  <c r="J2907" i="1" s="1"/>
  <c r="G2906" i="1"/>
  <c r="H2906" i="1"/>
  <c r="I2906" i="1" a="1"/>
  <c r="I2906" i="1" s="1"/>
  <c r="J2906" i="1" a="1"/>
  <c r="J2906" i="1" s="1"/>
  <c r="G2905" i="1"/>
  <c r="H2905" i="1"/>
  <c r="I2905" i="1" a="1"/>
  <c r="I2905" i="1" s="1"/>
  <c r="J2905" i="1" a="1"/>
  <c r="J2905" i="1" s="1"/>
  <c r="G4420" i="3"/>
  <c r="H4420" i="3"/>
  <c r="I4420" i="3" a="1"/>
  <c r="I4420" i="3" s="1"/>
  <c r="J4420" i="3" a="1"/>
  <c r="J4420" i="3" s="1"/>
  <c r="G4419" i="3"/>
  <c r="H4419" i="3"/>
  <c r="I4419" i="3" a="1"/>
  <c r="I4419" i="3" s="1"/>
  <c r="J4419" i="3" a="1"/>
  <c r="J4419" i="3" s="1"/>
  <c r="G4418" i="3"/>
  <c r="H4418" i="3"/>
  <c r="J4418" i="3" a="1"/>
  <c r="J4418" i="3" s="1"/>
  <c r="G4417" i="3"/>
  <c r="H4417" i="3"/>
  <c r="J4417" i="3" a="1"/>
  <c r="J4417" i="3" s="1"/>
  <c r="G4416" i="3"/>
  <c r="H4416" i="3"/>
  <c r="I4416" i="3" a="1"/>
  <c r="I4416" i="3" s="1"/>
  <c r="J4416" i="3" a="1"/>
  <c r="J4416" i="3" s="1"/>
  <c r="G4415" i="3"/>
  <c r="H4415" i="3"/>
  <c r="I4415" i="3" a="1"/>
  <c r="I4415" i="3" s="1"/>
  <c r="J4415" i="3" a="1"/>
  <c r="J4415" i="3" s="1"/>
  <c r="G4414" i="3"/>
  <c r="H4414" i="3"/>
  <c r="J4414" i="3" a="1"/>
  <c r="J4414" i="3" s="1"/>
  <c r="G4413" i="3"/>
  <c r="H4413" i="3"/>
  <c r="J4413" i="3" a="1"/>
  <c r="J4413" i="3" s="1"/>
  <c r="G4412" i="3"/>
  <c r="H4412" i="3"/>
  <c r="J4412" i="3" a="1"/>
  <c r="J4412" i="3" s="1"/>
  <c r="G4411" i="3"/>
  <c r="H4411" i="3"/>
  <c r="J4411" i="3" a="1"/>
  <c r="J4411" i="3" s="1"/>
  <c r="G4410" i="3"/>
  <c r="H4410" i="3"/>
  <c r="I4410" i="3" a="1"/>
  <c r="I4410" i="3" s="1"/>
  <c r="J4410" i="3" a="1"/>
  <c r="J4410" i="3" s="1"/>
  <c r="G4409" i="3"/>
  <c r="H4409" i="3"/>
  <c r="I4409" i="3" a="1"/>
  <c r="I4409" i="3" s="1"/>
  <c r="J4409" i="3" a="1"/>
  <c r="J4409" i="3" s="1"/>
  <c r="G4408" i="3"/>
  <c r="H4408" i="3"/>
  <c r="I4408" i="3" a="1"/>
  <c r="I4408" i="3" s="1"/>
  <c r="J4408" i="3" a="1"/>
  <c r="J4408" i="3" s="1"/>
  <c r="G4407" i="3"/>
  <c r="H4407" i="3"/>
  <c r="I4407" i="3" a="1"/>
  <c r="I4407" i="3" s="1"/>
  <c r="J4407" i="3" a="1"/>
  <c r="J4407" i="3" s="1"/>
  <c r="G4406" i="3"/>
  <c r="H4406" i="3"/>
  <c r="I4406" i="3" a="1"/>
  <c r="I4406" i="3" s="1"/>
  <c r="J4406" i="3" a="1"/>
  <c r="J4406" i="3" s="1"/>
  <c r="G4405" i="3"/>
  <c r="H4405" i="3"/>
  <c r="I4405" i="3" a="1"/>
  <c r="I4405" i="3" s="1"/>
  <c r="J4405" i="3" a="1"/>
  <c r="J4405" i="3" s="1"/>
  <c r="G2904" i="1"/>
  <c r="H2904" i="1"/>
  <c r="I2904" i="1" a="1"/>
  <c r="I2904" i="1" s="1"/>
  <c r="J2904" i="1" a="1"/>
  <c r="J2904" i="1" s="1"/>
  <c r="G2903" i="1"/>
  <c r="H2903" i="1"/>
  <c r="I2903" i="1" a="1"/>
  <c r="I2903" i="1" s="1"/>
  <c r="J2903" i="1" a="1"/>
  <c r="J2903" i="1" s="1"/>
  <c r="G2902" i="1"/>
  <c r="H2902" i="1"/>
  <c r="I2902" i="1" a="1"/>
  <c r="I2902" i="1" s="1"/>
  <c r="J2902" i="1" a="1"/>
  <c r="J2902" i="1" s="1"/>
  <c r="G2901" i="1"/>
  <c r="H2901" i="1"/>
  <c r="J2901" i="1" a="1"/>
  <c r="J2901" i="1" s="1"/>
  <c r="G2900" i="1"/>
  <c r="H2900" i="1"/>
  <c r="J2900" i="1" a="1"/>
  <c r="J2900" i="1" s="1"/>
  <c r="G2899" i="1"/>
  <c r="H2899" i="1"/>
  <c r="I2899" i="1" a="1"/>
  <c r="I2899" i="1" s="1"/>
  <c r="J2899" i="1" a="1"/>
  <c r="J2899" i="1" s="1"/>
  <c r="G2898" i="1"/>
  <c r="H2898" i="1"/>
  <c r="I2898" i="1" a="1"/>
  <c r="I2898" i="1" s="1"/>
  <c r="J2898" i="1" a="1"/>
  <c r="J2898" i="1" s="1"/>
  <c r="G2897" i="1"/>
  <c r="H2897" i="1"/>
  <c r="I2897" i="1" a="1"/>
  <c r="I2897" i="1" s="1"/>
  <c r="J2897" i="1" a="1"/>
  <c r="J2897" i="1" s="1"/>
  <c r="G2896" i="1"/>
  <c r="H2896" i="1"/>
  <c r="I2896" i="1" a="1"/>
  <c r="I2896" i="1" s="1"/>
  <c r="J2896" i="1" a="1"/>
  <c r="J2896" i="1" s="1"/>
  <c r="G2895" i="1"/>
  <c r="H2895" i="1"/>
  <c r="I2895" i="1" a="1"/>
  <c r="I2895" i="1" s="1"/>
  <c r="J2895" i="1" a="1"/>
  <c r="J2895" i="1" s="1"/>
  <c r="G2894" i="1"/>
  <c r="H2894" i="1"/>
  <c r="I2894" i="1" a="1"/>
  <c r="I2894" i="1" s="1"/>
  <c r="J2894" i="1" a="1"/>
  <c r="J2894" i="1" s="1"/>
  <c r="G4404" i="3"/>
  <c r="H4404" i="3"/>
  <c r="I4404" i="3" a="1"/>
  <c r="I4404" i="3" s="1"/>
  <c r="J4404" i="3" a="1"/>
  <c r="J4404" i="3" s="1"/>
  <c r="G4403" i="3"/>
  <c r="H4403" i="3"/>
  <c r="I4403" i="3" a="1"/>
  <c r="I4403" i="3" s="1"/>
  <c r="J4403" i="3" a="1"/>
  <c r="J4403" i="3" s="1"/>
  <c r="G4402" i="3"/>
  <c r="H4402" i="3"/>
  <c r="J4402" i="3" a="1"/>
  <c r="J4402" i="3" s="1"/>
  <c r="G4401" i="3"/>
  <c r="H4401" i="3"/>
  <c r="J4401" i="3" a="1"/>
  <c r="J4401" i="3" s="1"/>
  <c r="G4400" i="3"/>
  <c r="H4400" i="3"/>
  <c r="I4400" i="3" a="1"/>
  <c r="I4400" i="3" s="1"/>
  <c r="J4400" i="3" a="1"/>
  <c r="J4400" i="3" s="1"/>
  <c r="G4399" i="3"/>
  <c r="H4399" i="3"/>
  <c r="I4399" i="3" a="1"/>
  <c r="I4399" i="3" s="1"/>
  <c r="J4399" i="3" a="1"/>
  <c r="J4399" i="3" s="1"/>
  <c r="G4398" i="3"/>
  <c r="H4398" i="3"/>
  <c r="I4398" i="3" a="1"/>
  <c r="I4398" i="3" s="1"/>
  <c r="J4398" i="3" a="1"/>
  <c r="J4398" i="3" s="1"/>
  <c r="G4397" i="3"/>
  <c r="H4397" i="3"/>
  <c r="I4397" i="3" a="1"/>
  <c r="I4397" i="3" s="1"/>
  <c r="J4397" i="3" a="1"/>
  <c r="J4397" i="3" s="1"/>
  <c r="G4396" i="3"/>
  <c r="H4396" i="3"/>
  <c r="J4396" i="3" a="1"/>
  <c r="J4396" i="3" s="1"/>
  <c r="G4395" i="3"/>
  <c r="H4395" i="3"/>
  <c r="J4395" i="3" a="1"/>
  <c r="J4395" i="3" s="1"/>
  <c r="G4394" i="3"/>
  <c r="H4394" i="3"/>
  <c r="I4394" i="3" a="1"/>
  <c r="I4394" i="3" s="1"/>
  <c r="J4394" i="3" a="1"/>
  <c r="J4394" i="3" s="1"/>
  <c r="G4393" i="3"/>
  <c r="H4393" i="3"/>
  <c r="I4393" i="3" a="1"/>
  <c r="I4393" i="3" s="1"/>
  <c r="J4393" i="3" a="1"/>
  <c r="J4393" i="3" s="1"/>
  <c r="G4392" i="3"/>
  <c r="H4392" i="3"/>
  <c r="I4392" i="3" a="1"/>
  <c r="I4392" i="3" s="1"/>
  <c r="J4392" i="3" a="1"/>
  <c r="J4392" i="3" s="1"/>
  <c r="G4391" i="3"/>
  <c r="H4391" i="3"/>
  <c r="I4391" i="3" a="1"/>
  <c r="I4391" i="3" s="1"/>
  <c r="J4391" i="3" a="1"/>
  <c r="J4391" i="3" s="1"/>
  <c r="G2893" i="1"/>
  <c r="H2893" i="1"/>
  <c r="I2893" i="1" a="1"/>
  <c r="I2893" i="1" s="1"/>
  <c r="J2893" i="1" a="1"/>
  <c r="J2893" i="1" s="1"/>
  <c r="G2892" i="1"/>
  <c r="H2892" i="1"/>
  <c r="J2892" i="1" a="1"/>
  <c r="J2892" i="1" s="1"/>
  <c r="G2891" i="1"/>
  <c r="H2891" i="1"/>
  <c r="J2891" i="1" a="1"/>
  <c r="J2891" i="1" s="1"/>
  <c r="G2890" i="1"/>
  <c r="H2890" i="1"/>
  <c r="J2890" i="1" a="1"/>
  <c r="J2890" i="1" s="1"/>
  <c r="G2889" i="1"/>
  <c r="H2889" i="1"/>
  <c r="J2889" i="1" a="1"/>
  <c r="J2889" i="1" s="1"/>
  <c r="G2888" i="1"/>
  <c r="H2888" i="1"/>
  <c r="I2888" i="1" a="1"/>
  <c r="I2888" i="1" s="1"/>
  <c r="J2888" i="1" a="1"/>
  <c r="J2888" i="1" s="1"/>
  <c r="G2887" i="1"/>
  <c r="H2887" i="1"/>
  <c r="I2887" i="1" a="1"/>
  <c r="I2887" i="1" s="1"/>
  <c r="J2887" i="1" a="1"/>
  <c r="J2887" i="1" s="1"/>
  <c r="G2886" i="1"/>
  <c r="H2886" i="1"/>
  <c r="I2886" i="1" a="1"/>
  <c r="I2886" i="1" s="1"/>
  <c r="J2886" i="1" a="1"/>
  <c r="J2886" i="1" s="1"/>
  <c r="G2885" i="1"/>
  <c r="H2885" i="1"/>
  <c r="I2885" i="1" a="1"/>
  <c r="I2885" i="1" s="1"/>
  <c r="J2885" i="1" a="1"/>
  <c r="J2885" i="1" s="1"/>
  <c r="G2884" i="1"/>
  <c r="H2884" i="1"/>
  <c r="I2884" i="1" a="1"/>
  <c r="I2884" i="1" s="1"/>
  <c r="J2884" i="1" a="1"/>
  <c r="J2884" i="1" s="1"/>
  <c r="G2883" i="1"/>
  <c r="H2883" i="1"/>
  <c r="I2883" i="1" a="1"/>
  <c r="I2883" i="1" s="1"/>
  <c r="J2883" i="1" a="1"/>
  <c r="J2883" i="1" s="1"/>
  <c r="G4390" i="3"/>
  <c r="H4390" i="3"/>
  <c r="I4390" i="3" a="1"/>
  <c r="I4390" i="3" s="1"/>
  <c r="J4390" i="3" a="1"/>
  <c r="J4390" i="3" s="1"/>
  <c r="G4389" i="3"/>
  <c r="H4389" i="3"/>
  <c r="I4389" i="3" a="1"/>
  <c r="I4389" i="3" s="1"/>
  <c r="J4389" i="3" a="1"/>
  <c r="J4389" i="3" s="1"/>
  <c r="G4388" i="3"/>
  <c r="H4388" i="3"/>
  <c r="I4388" i="3" a="1"/>
  <c r="I4388" i="3" s="1"/>
  <c r="J4388" i="3" a="1"/>
  <c r="J4388" i="3" s="1"/>
  <c r="G4387" i="3"/>
  <c r="H4387" i="3"/>
  <c r="I4387" i="3" a="1"/>
  <c r="I4387" i="3" s="1"/>
  <c r="J4387" i="3" a="1"/>
  <c r="J4387" i="3" s="1"/>
  <c r="G4386" i="3"/>
  <c r="H4386" i="3"/>
  <c r="J4386" i="3" a="1"/>
  <c r="J4386" i="3" s="1"/>
  <c r="G4385" i="3"/>
  <c r="H4385" i="3"/>
  <c r="J4385" i="3" a="1"/>
  <c r="J4385" i="3" s="1"/>
  <c r="G4384" i="3"/>
  <c r="H4384" i="3"/>
  <c r="I4384" i="3" a="1"/>
  <c r="I4384" i="3" s="1"/>
  <c r="J4384" i="3" a="1"/>
  <c r="J4384" i="3" s="1"/>
  <c r="G4383" i="3"/>
  <c r="H4383" i="3"/>
  <c r="I4383" i="3" a="1"/>
  <c r="I4383" i="3" s="1"/>
  <c r="J4383" i="3" a="1"/>
  <c r="J4383" i="3" s="1"/>
  <c r="G4382" i="3"/>
  <c r="H4382" i="3"/>
  <c r="J4382" i="3" a="1"/>
  <c r="J4382" i="3" s="1"/>
  <c r="G4381" i="3"/>
  <c r="H4381" i="3"/>
  <c r="J4381" i="3" a="1"/>
  <c r="J4381" i="3" s="1"/>
  <c r="G4380" i="3"/>
  <c r="H4380" i="3"/>
  <c r="I4380" i="3" a="1"/>
  <c r="I4380" i="3" s="1"/>
  <c r="J4380" i="3" a="1"/>
  <c r="J4380" i="3" s="1"/>
  <c r="G4379" i="3"/>
  <c r="H4379" i="3"/>
  <c r="I4379" i="3" a="1"/>
  <c r="I4379" i="3" s="1"/>
  <c r="J4379" i="3" a="1"/>
  <c r="J4379" i="3" s="1"/>
  <c r="G4378" i="3"/>
  <c r="H4378" i="3"/>
  <c r="I4378" i="3" a="1"/>
  <c r="I4378" i="3" s="1"/>
  <c r="J4378" i="3" a="1"/>
  <c r="J4378" i="3" s="1"/>
  <c r="G4377" i="3"/>
  <c r="H4377" i="3"/>
  <c r="I4377" i="3" a="1"/>
  <c r="I4377" i="3" s="1"/>
  <c r="J4377" i="3" a="1"/>
  <c r="J4377" i="3" s="1"/>
  <c r="G4376" i="3"/>
  <c r="H4376" i="3"/>
  <c r="I4376" i="3" a="1"/>
  <c r="I4376" i="3" s="1"/>
  <c r="J4376" i="3" a="1"/>
  <c r="J4376" i="3" s="1"/>
  <c r="G4375" i="3"/>
  <c r="H4375" i="3"/>
  <c r="I4375" i="3" a="1"/>
  <c r="I4375" i="3" s="1"/>
  <c r="J4375" i="3" a="1"/>
  <c r="J4375" i="3" s="1"/>
  <c r="G4374" i="3"/>
  <c r="H4374" i="3"/>
  <c r="J4374" i="3" a="1"/>
  <c r="J4374" i="3" s="1"/>
  <c r="G4373" i="3"/>
  <c r="H4373" i="3"/>
  <c r="J4373" i="3" a="1"/>
  <c r="J4373" i="3" s="1"/>
  <c r="G2853" i="1"/>
  <c r="H2853" i="1"/>
  <c r="I2853" i="1" a="1"/>
  <c r="I2853" i="1" s="1"/>
  <c r="J2853" i="1" a="1"/>
  <c r="J2853" i="1" s="1"/>
  <c r="G2854" i="1"/>
  <c r="H2854" i="1"/>
  <c r="I2854" i="1" a="1"/>
  <c r="I2854" i="1" s="1"/>
  <c r="J2854" i="1" a="1"/>
  <c r="J2854" i="1" s="1"/>
  <c r="G2855" i="1"/>
  <c r="H2855" i="1"/>
  <c r="J2855" i="1" a="1"/>
  <c r="J2855" i="1" s="1"/>
  <c r="G2856" i="1"/>
  <c r="H2856" i="1"/>
  <c r="J2856" i="1" a="1"/>
  <c r="J2856" i="1" s="1"/>
  <c r="G2868" i="1"/>
  <c r="H2868" i="1"/>
  <c r="I2868" i="1" a="1"/>
  <c r="I2868" i="1" s="1"/>
  <c r="J2868" i="1" a="1"/>
  <c r="J2868" i="1" s="1"/>
  <c r="G2880" i="1"/>
  <c r="H2880" i="1"/>
  <c r="I2880" i="1" a="1"/>
  <c r="I2880" i="1" s="1"/>
  <c r="J2880" i="1" a="1"/>
  <c r="J2880" i="1" s="1"/>
  <c r="G2879" i="1"/>
  <c r="H2879" i="1"/>
  <c r="J2879" i="1" a="1"/>
  <c r="J2879" i="1" s="1"/>
  <c r="G2878" i="1"/>
  <c r="H2878" i="1"/>
  <c r="J2878" i="1" a="1"/>
  <c r="J2878" i="1" s="1"/>
  <c r="G2877" i="1"/>
  <c r="H2877" i="1"/>
  <c r="J2877" i="1" a="1"/>
  <c r="J2877" i="1" s="1"/>
  <c r="G2876" i="1"/>
  <c r="H2876" i="1"/>
  <c r="J2876" i="1" a="1"/>
  <c r="J2876" i="1" s="1"/>
  <c r="G2875" i="1"/>
  <c r="H2875" i="1"/>
  <c r="J2875" i="1" a="1"/>
  <c r="J2875" i="1" s="1"/>
  <c r="G2874" i="1"/>
  <c r="H2874" i="1"/>
  <c r="J2874" i="1" a="1"/>
  <c r="J2874" i="1" s="1"/>
  <c r="G2873" i="1"/>
  <c r="H2873" i="1"/>
  <c r="I2873" i="1" a="1"/>
  <c r="I2873" i="1" s="1"/>
  <c r="J2873" i="1" a="1"/>
  <c r="J2873" i="1" s="1"/>
  <c r="G2872" i="1"/>
  <c r="H2872" i="1"/>
  <c r="I2872" i="1" a="1"/>
  <c r="I2872" i="1" s="1"/>
  <c r="J2872" i="1" a="1"/>
  <c r="J2872" i="1" s="1"/>
  <c r="G2871" i="1"/>
  <c r="H2871" i="1"/>
  <c r="I2871" i="1" a="1"/>
  <c r="I2871" i="1" s="1"/>
  <c r="J2871" i="1" a="1"/>
  <c r="J2871" i="1" s="1"/>
  <c r="G2870" i="1"/>
  <c r="H2870" i="1"/>
  <c r="I2870" i="1" a="1"/>
  <c r="I2870" i="1" s="1"/>
  <c r="J2870" i="1" a="1"/>
  <c r="J2870" i="1" s="1"/>
  <c r="G2869" i="1"/>
  <c r="H2869" i="1"/>
  <c r="I2869" i="1" a="1"/>
  <c r="I2869" i="1" s="1"/>
  <c r="J2869" i="1" a="1"/>
  <c r="J2869" i="1" s="1"/>
  <c r="G4210" i="3"/>
  <c r="G4211" i="3"/>
  <c r="G4212" i="3"/>
  <c r="G4213" i="3"/>
  <c r="H4210" i="3"/>
  <c r="H4211" i="3"/>
  <c r="H4212" i="3"/>
  <c r="H4213" i="3"/>
  <c r="I4210" i="3" a="1"/>
  <c r="I4210" i="3" s="1"/>
  <c r="I4211" i="3" a="1"/>
  <c r="I4211" i="3" s="1"/>
  <c r="I4212" i="3" a="1"/>
  <c r="I4212" i="3" s="1"/>
  <c r="I4213" i="3" a="1"/>
  <c r="I4213" i="3" s="1"/>
  <c r="J4210" i="3" a="1"/>
  <c r="J4210" i="3" s="1"/>
  <c r="J4211" i="3" a="1"/>
  <c r="J4211" i="3" s="1"/>
  <c r="J4212" i="3" a="1"/>
  <c r="J4212" i="3" s="1"/>
  <c r="J4213" i="3" a="1"/>
  <c r="J4213" i="3" s="1"/>
  <c r="G4172" i="3"/>
  <c r="G4173" i="3"/>
  <c r="G4174" i="3"/>
  <c r="G4175" i="3"/>
  <c r="H4172" i="3"/>
  <c r="H4173" i="3"/>
  <c r="H4174" i="3"/>
  <c r="H4175" i="3"/>
  <c r="I4172" i="3" a="1"/>
  <c r="I4172" i="3" s="1"/>
  <c r="I4173" i="3" a="1"/>
  <c r="I4173" i="3" s="1"/>
  <c r="I4174" i="3" a="1"/>
  <c r="I4174" i="3" s="1"/>
  <c r="I4175" i="3" a="1"/>
  <c r="I4175" i="3" s="1"/>
  <c r="J4172" i="3" a="1"/>
  <c r="J4172" i="3" s="1"/>
  <c r="J4173" i="3" a="1"/>
  <c r="J4173" i="3" s="1"/>
  <c r="G2829" i="1"/>
  <c r="H2829" i="1"/>
  <c r="I2829" i="1" a="1"/>
  <c r="I2829" i="1" s="1"/>
  <c r="J2829" i="1" a="1"/>
  <c r="J2829" i="1"/>
  <c r="G2830" i="1"/>
  <c r="H2830" i="1"/>
  <c r="I2830" i="1" a="1"/>
  <c r="I2830" i="1" s="1"/>
  <c r="J2830" i="1" a="1"/>
  <c r="J2830" i="1" s="1"/>
  <c r="G2804" i="1"/>
  <c r="H2804" i="1"/>
  <c r="I2804" i="1" a="1"/>
  <c r="I2804" i="1" s="1"/>
  <c r="G2792" i="1"/>
  <c r="H2792" i="1"/>
  <c r="I2792" i="1" a="1"/>
  <c r="I2792" i="1" s="1"/>
  <c r="G2776" i="1"/>
  <c r="G2777" i="1"/>
  <c r="H2776" i="1"/>
  <c r="H2777" i="1"/>
  <c r="I2776" i="1" a="1"/>
  <c r="I2776" i="1" s="1"/>
  <c r="I2777" i="1" a="1"/>
  <c r="I2777" i="1"/>
  <c r="G2762" i="1"/>
  <c r="H2762" i="1"/>
  <c r="I2762" i="1" a="1"/>
  <c r="I2762" i="1"/>
  <c r="G2741" i="1"/>
  <c r="G2742" i="1"/>
  <c r="G2743" i="1"/>
  <c r="G2744" i="1"/>
  <c r="G2745" i="1"/>
  <c r="G2746" i="1"/>
  <c r="H2741" i="1"/>
  <c r="H2742" i="1"/>
  <c r="H2743" i="1"/>
  <c r="H2744" i="1"/>
  <c r="H2745" i="1"/>
  <c r="H2746" i="1"/>
  <c r="I2741" i="1" a="1"/>
  <c r="I2741" i="1" s="1"/>
  <c r="I2742" i="1" a="1"/>
  <c r="I2742" i="1" s="1"/>
  <c r="I2743" i="1" a="1"/>
  <c r="I2743" i="1" s="1"/>
  <c r="I2744" i="1" a="1"/>
  <c r="I2744" i="1" s="1"/>
  <c r="I2745" i="1" a="1"/>
  <c r="I2745" i="1" s="1"/>
  <c r="I2746" i="1" a="1"/>
  <c r="I2746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/>
  <c r="G2730" i="1"/>
  <c r="H2730" i="1"/>
  <c r="I2730" i="1" a="1"/>
  <c r="I2730" i="1"/>
  <c r="G2717" i="1"/>
  <c r="H2717" i="1"/>
  <c r="I2717" i="1" a="1"/>
  <c r="I2717" i="1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33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G2703" i="1"/>
  <c r="H2703" i="1"/>
  <c r="I2703" i="1" a="1"/>
  <c r="I2703" i="1" s="1"/>
  <c r="G2688" i="1"/>
  <c r="H2688" i="1"/>
  <c r="I2688" i="1" a="1"/>
  <c r="I2688" i="1" s="1"/>
  <c r="C616" i="2"/>
  <c r="G2686" i="1"/>
  <c r="G2687" i="1"/>
  <c r="H2686" i="1"/>
  <c r="H2687" i="1"/>
  <c r="I2686" i="1" a="1"/>
  <c r="I2686" i="1" s="1"/>
  <c r="I2687" i="1" a="1"/>
  <c r="I2687" i="1" s="1"/>
  <c r="J2686" i="1" a="1"/>
  <c r="J2686" i="1" s="1"/>
  <c r="J2687" i="1" a="1"/>
  <c r="J2687" i="1" s="1"/>
  <c r="C615" i="2"/>
  <c r="G2644" i="1"/>
  <c r="H2644" i="1"/>
  <c r="I2644" i="1" a="1"/>
  <c r="I2644" i="1" s="1"/>
  <c r="J2644" i="1" a="1"/>
  <c r="J2644" i="1" s="1"/>
  <c r="G2629" i="1"/>
  <c r="H2629" i="1"/>
  <c r="I2629" i="1" a="1"/>
  <c r="I2629" i="1" s="1"/>
  <c r="J2629" i="1" a="1"/>
  <c r="J2629" i="1" s="1"/>
  <c r="G4372" i="3"/>
  <c r="H4372" i="3"/>
  <c r="I4372" i="3" a="1"/>
  <c r="I4372" i="3" s="1"/>
  <c r="J4372" i="3" a="1"/>
  <c r="J4372" i="3" s="1"/>
  <c r="G4371" i="3"/>
  <c r="H4371" i="3"/>
  <c r="I4371" i="3" a="1"/>
  <c r="I4371" i="3" s="1"/>
  <c r="J4371" i="3" a="1"/>
  <c r="J4371" i="3" s="1"/>
  <c r="G4370" i="3"/>
  <c r="H4370" i="3"/>
  <c r="J4370" i="3" a="1"/>
  <c r="J4370" i="3" s="1"/>
  <c r="G4369" i="3"/>
  <c r="H4369" i="3"/>
  <c r="J4369" i="3" a="1"/>
  <c r="J4369" i="3" s="1"/>
  <c r="G4368" i="3"/>
  <c r="H4368" i="3"/>
  <c r="I4368" i="3" a="1"/>
  <c r="I4368" i="3" s="1"/>
  <c r="J4368" i="3" a="1"/>
  <c r="J4368" i="3" s="1"/>
  <c r="G4367" i="3"/>
  <c r="H4367" i="3"/>
  <c r="I4367" i="3" a="1"/>
  <c r="I4367" i="3" s="1"/>
  <c r="J4367" i="3" a="1"/>
  <c r="J4367" i="3" s="1"/>
  <c r="G4366" i="3"/>
  <c r="H4366" i="3"/>
  <c r="I4366" i="3" a="1"/>
  <c r="I4366" i="3" s="1"/>
  <c r="J4366" i="3" a="1"/>
  <c r="J4366" i="3" s="1"/>
  <c r="G4365" i="3"/>
  <c r="H4365" i="3"/>
  <c r="I4365" i="3" a="1"/>
  <c r="I4365" i="3" s="1"/>
  <c r="J4365" i="3" a="1"/>
  <c r="J4365" i="3" s="1"/>
  <c r="G4364" i="3"/>
  <c r="H4364" i="3"/>
  <c r="J4364" i="3" a="1"/>
  <c r="J4364" i="3" s="1"/>
  <c r="G4363" i="3"/>
  <c r="H4363" i="3"/>
  <c r="J4363" i="3" a="1"/>
  <c r="J4363" i="3" s="1"/>
  <c r="G4362" i="3"/>
  <c r="H4362" i="3"/>
  <c r="I4362" i="3" a="1"/>
  <c r="I4362" i="3" s="1"/>
  <c r="J4362" i="3" a="1"/>
  <c r="J4362" i="3" s="1"/>
  <c r="G4361" i="3"/>
  <c r="H4361" i="3"/>
  <c r="I4361" i="3" a="1"/>
  <c r="I4361" i="3" s="1"/>
  <c r="J4361" i="3" a="1"/>
  <c r="J4361" i="3" s="1"/>
  <c r="G4360" i="3"/>
  <c r="H4360" i="3"/>
  <c r="I4360" i="3" a="1"/>
  <c r="I4360" i="3" s="1"/>
  <c r="J4360" i="3" a="1"/>
  <c r="J4360" i="3" s="1"/>
  <c r="G4359" i="3"/>
  <c r="H4359" i="3"/>
  <c r="I4359" i="3" a="1"/>
  <c r="I4359" i="3" s="1"/>
  <c r="J4359" i="3" a="1"/>
  <c r="J4359" i="3" s="1"/>
  <c r="G4358" i="3"/>
  <c r="H4358" i="3"/>
  <c r="J4358" i="3" a="1"/>
  <c r="J4358" i="3" s="1"/>
  <c r="G4357" i="3"/>
  <c r="H4357" i="3"/>
  <c r="J4357" i="3" a="1"/>
  <c r="J4357" i="3" s="1"/>
  <c r="G2867" i="1"/>
  <c r="H2867" i="1"/>
  <c r="I2867" i="1" a="1"/>
  <c r="I2867" i="1" s="1"/>
  <c r="J2867" i="1" a="1"/>
  <c r="J2867" i="1" s="1"/>
  <c r="G2866" i="1"/>
  <c r="H2866" i="1"/>
  <c r="J2866" i="1" a="1"/>
  <c r="J2866" i="1" s="1"/>
  <c r="G2865" i="1"/>
  <c r="H2865" i="1"/>
  <c r="J2865" i="1" a="1"/>
  <c r="J2865" i="1" s="1"/>
  <c r="G2864" i="1"/>
  <c r="H2864" i="1"/>
  <c r="J2864" i="1" a="1"/>
  <c r="J2864" i="1" s="1"/>
  <c r="G2863" i="1"/>
  <c r="H2863" i="1"/>
  <c r="J2863" i="1" a="1"/>
  <c r="J2863" i="1" s="1"/>
  <c r="G2862" i="1"/>
  <c r="H2862" i="1"/>
  <c r="I2862" i="1" a="1"/>
  <c r="I2862" i="1" s="1"/>
  <c r="J2862" i="1" a="1"/>
  <c r="J2862" i="1" s="1"/>
  <c r="G2861" i="1"/>
  <c r="H2861" i="1"/>
  <c r="I2861" i="1" a="1"/>
  <c r="I2861" i="1" s="1"/>
  <c r="J2861" i="1" a="1"/>
  <c r="J2861" i="1" s="1"/>
  <c r="G2860" i="1"/>
  <c r="H2860" i="1"/>
  <c r="I2860" i="1" a="1"/>
  <c r="I2860" i="1" s="1"/>
  <c r="J2860" i="1" a="1"/>
  <c r="J2860" i="1" s="1"/>
  <c r="G2859" i="1"/>
  <c r="H2859" i="1"/>
  <c r="I2859" i="1" a="1"/>
  <c r="I2859" i="1" s="1"/>
  <c r="J2859" i="1" a="1"/>
  <c r="J2859" i="1" s="1"/>
  <c r="G2858" i="1"/>
  <c r="H2858" i="1"/>
  <c r="I2858" i="1" a="1"/>
  <c r="I2858" i="1" s="1"/>
  <c r="J2858" i="1" a="1"/>
  <c r="J2858" i="1" s="1"/>
  <c r="G2857" i="1"/>
  <c r="H2857" i="1"/>
  <c r="I2857" i="1" a="1"/>
  <c r="I2857" i="1" s="1"/>
  <c r="J2857" i="1" a="1"/>
  <c r="J2857" i="1" s="1"/>
  <c r="G4356" i="3"/>
  <c r="H4356" i="3"/>
  <c r="I4356" i="3" a="1"/>
  <c r="I4356" i="3" s="1"/>
  <c r="J4356" i="3" a="1"/>
  <c r="J4356" i="3" s="1"/>
  <c r="G4355" i="3"/>
  <c r="H4355" i="3"/>
  <c r="I4355" i="3" a="1"/>
  <c r="I4355" i="3" s="1"/>
  <c r="J4355" i="3" a="1"/>
  <c r="J4355" i="3" s="1"/>
  <c r="G4354" i="3"/>
  <c r="H4354" i="3"/>
  <c r="J4354" i="3" a="1"/>
  <c r="J4354" i="3" s="1"/>
  <c r="G4353" i="3"/>
  <c r="H4353" i="3"/>
  <c r="J4353" i="3" a="1"/>
  <c r="J4353" i="3" s="1"/>
  <c r="G4352" i="3"/>
  <c r="H4352" i="3"/>
  <c r="I4352" i="3" a="1"/>
  <c r="I4352" i="3" s="1"/>
  <c r="J4352" i="3" a="1"/>
  <c r="J4352" i="3" s="1"/>
  <c r="G4351" i="3"/>
  <c r="H4351" i="3"/>
  <c r="I4351" i="3" a="1"/>
  <c r="I4351" i="3" s="1"/>
  <c r="J4351" i="3" a="1"/>
  <c r="J4351" i="3" s="1"/>
  <c r="G4350" i="3"/>
  <c r="H4350" i="3"/>
  <c r="J4350" i="3" a="1"/>
  <c r="J4350" i="3" s="1"/>
  <c r="G4349" i="3"/>
  <c r="H4349" i="3"/>
  <c r="J4349" i="3" a="1"/>
  <c r="J4349" i="3" s="1"/>
  <c r="G4348" i="3"/>
  <c r="H4348" i="3"/>
  <c r="I4348" i="3" a="1"/>
  <c r="I4348" i="3" s="1"/>
  <c r="J4348" i="3" a="1"/>
  <c r="J4348" i="3" s="1"/>
  <c r="G4347" i="3"/>
  <c r="H4347" i="3"/>
  <c r="I4347" i="3" a="1"/>
  <c r="I4347" i="3" s="1"/>
  <c r="J4347" i="3" a="1"/>
  <c r="J4347" i="3" s="1"/>
  <c r="G4346" i="3"/>
  <c r="H4346" i="3"/>
  <c r="I4346" i="3" a="1"/>
  <c r="I4346" i="3" s="1"/>
  <c r="J4346" i="3" a="1"/>
  <c r="J4346" i="3" s="1"/>
  <c r="G4345" i="3"/>
  <c r="H4345" i="3"/>
  <c r="I4345" i="3" a="1"/>
  <c r="I4345" i="3" s="1"/>
  <c r="J4345" i="3" a="1"/>
  <c r="J4345" i="3" s="1"/>
  <c r="G4344" i="3"/>
  <c r="H4344" i="3"/>
  <c r="I4344" i="3" a="1"/>
  <c r="I4344" i="3" s="1"/>
  <c r="J4344" i="3" a="1"/>
  <c r="J4344" i="3" s="1"/>
  <c r="G4343" i="3"/>
  <c r="H4343" i="3"/>
  <c r="I4343" i="3" a="1"/>
  <c r="I4343" i="3" s="1"/>
  <c r="J4343" i="3" a="1"/>
  <c r="J4343" i="3" s="1"/>
  <c r="G4342" i="3"/>
  <c r="H4342" i="3"/>
  <c r="I4342" i="3" a="1"/>
  <c r="I4342" i="3" s="1"/>
  <c r="J4342" i="3" a="1"/>
  <c r="J4342" i="3" s="1"/>
  <c r="G4341" i="3"/>
  <c r="H4341" i="3"/>
  <c r="I4341" i="3" a="1"/>
  <c r="I4341" i="3" s="1"/>
  <c r="J4341" i="3" a="1"/>
  <c r="J4341" i="3" s="1"/>
  <c r="G4340" i="3"/>
  <c r="H4340" i="3"/>
  <c r="J4340" i="3" a="1"/>
  <c r="J4340" i="3" s="1"/>
  <c r="G4339" i="3"/>
  <c r="H4339" i="3"/>
  <c r="J4339" i="3" a="1"/>
  <c r="J4339" i="3" s="1"/>
  <c r="G2852" i="1"/>
  <c r="H2852" i="1"/>
  <c r="J2852" i="1" a="1"/>
  <c r="J2852" i="1" s="1"/>
  <c r="G2851" i="1"/>
  <c r="H2851" i="1"/>
  <c r="J2851" i="1" a="1"/>
  <c r="J2851" i="1" s="1"/>
  <c r="G2850" i="1"/>
  <c r="H2850" i="1"/>
  <c r="I2850" i="1" a="1"/>
  <c r="I2850" i="1" s="1"/>
  <c r="J2850" i="1" a="1"/>
  <c r="J2850" i="1" s="1"/>
  <c r="G2849" i="1"/>
  <c r="H2849" i="1"/>
  <c r="I2849" i="1" a="1"/>
  <c r="I2849" i="1" s="1"/>
  <c r="J2849" i="1" a="1"/>
  <c r="J2849" i="1"/>
  <c r="G2848" i="1"/>
  <c r="H2848" i="1"/>
  <c r="I2848" i="1" a="1"/>
  <c r="I2848" i="1"/>
  <c r="J2848" i="1" a="1"/>
  <c r="J2848" i="1" s="1"/>
  <c r="G2847" i="1"/>
  <c r="H2847" i="1"/>
  <c r="I2847" i="1" a="1"/>
  <c r="I2847" i="1" s="1"/>
  <c r="J2847" i="1" a="1"/>
  <c r="J2847" i="1" s="1"/>
  <c r="G2846" i="1"/>
  <c r="H2846" i="1"/>
  <c r="I2846" i="1" a="1"/>
  <c r="I2846" i="1" s="1"/>
  <c r="J2846" i="1" a="1"/>
  <c r="J2846" i="1" s="1"/>
  <c r="G2845" i="1"/>
  <c r="H2845" i="1"/>
  <c r="I2845" i="1" a="1"/>
  <c r="I2845" i="1" s="1"/>
  <c r="J2845" i="1" a="1"/>
  <c r="J2845" i="1" s="1"/>
  <c r="G2844" i="1"/>
  <c r="H2844" i="1"/>
  <c r="I2844" i="1" a="1"/>
  <c r="I2844" i="1" s="1"/>
  <c r="J2844" i="1" a="1"/>
  <c r="J2844" i="1" s="1"/>
  <c r="G2843" i="1"/>
  <c r="H2843" i="1"/>
  <c r="I2843" i="1" a="1"/>
  <c r="I2843" i="1" s="1"/>
  <c r="J2843" i="1" a="1"/>
  <c r="J2843" i="1" s="1"/>
  <c r="G2842" i="1"/>
  <c r="H2842" i="1"/>
  <c r="J2842" i="1" a="1"/>
  <c r="J2842" i="1" s="1"/>
  <c r="G2841" i="1"/>
  <c r="H2841" i="1"/>
  <c r="J2841" i="1" a="1"/>
  <c r="J2841" i="1" s="1"/>
  <c r="G4338" i="3"/>
  <c r="H4338" i="3"/>
  <c r="I4338" i="3" a="1"/>
  <c r="I4338" i="3" s="1"/>
  <c r="J4338" i="3" a="1"/>
  <c r="J4338" i="3" s="1"/>
  <c r="G4337" i="3"/>
  <c r="H4337" i="3"/>
  <c r="I4337" i="3" a="1"/>
  <c r="I4337" i="3" s="1"/>
  <c r="J4337" i="3" a="1"/>
  <c r="J4337" i="3" s="1"/>
  <c r="G4336" i="3"/>
  <c r="H4336" i="3"/>
  <c r="J4336" i="3" a="1"/>
  <c r="J4336" i="3" s="1"/>
  <c r="G4335" i="3"/>
  <c r="H4335" i="3"/>
  <c r="J4335" i="3" a="1"/>
  <c r="J4335" i="3" s="1"/>
  <c r="G4334" i="3"/>
  <c r="H4334" i="3"/>
  <c r="I4334" i="3" a="1"/>
  <c r="I4334" i="3" s="1"/>
  <c r="J4334" i="3" a="1"/>
  <c r="J4334" i="3" s="1"/>
  <c r="G4333" i="3"/>
  <c r="H4333" i="3"/>
  <c r="I4333" i="3" a="1"/>
  <c r="I4333" i="3" s="1"/>
  <c r="J4333" i="3" a="1"/>
  <c r="J4333" i="3" s="1"/>
  <c r="G4332" i="3"/>
  <c r="H4332" i="3"/>
  <c r="I4332" i="3" a="1"/>
  <c r="I4332" i="3" s="1"/>
  <c r="J4332" i="3" a="1"/>
  <c r="J4332" i="3" s="1"/>
  <c r="G4331" i="3"/>
  <c r="H4331" i="3"/>
  <c r="I4331" i="3" a="1"/>
  <c r="I4331" i="3" s="1"/>
  <c r="J4331" i="3" a="1"/>
  <c r="J4331" i="3" s="1"/>
  <c r="G4330" i="3"/>
  <c r="H4330" i="3"/>
  <c r="J4330" i="3" a="1"/>
  <c r="J4330" i="3" s="1"/>
  <c r="G4329" i="3"/>
  <c r="H4329" i="3"/>
  <c r="J4329" i="3" a="1"/>
  <c r="J4329" i="3" s="1"/>
  <c r="G4328" i="3"/>
  <c r="H4328" i="3"/>
  <c r="I4328" i="3" a="1"/>
  <c r="I4328" i="3" s="1"/>
  <c r="J4328" i="3" a="1"/>
  <c r="J4328" i="3" s="1"/>
  <c r="G4327" i="3"/>
  <c r="H4327" i="3"/>
  <c r="I4327" i="3" a="1"/>
  <c r="I4327" i="3" s="1"/>
  <c r="J4327" i="3" a="1"/>
  <c r="J4327" i="3" s="1"/>
  <c r="G4326" i="3"/>
  <c r="H4326" i="3"/>
  <c r="I4326" i="3" a="1"/>
  <c r="I4326" i="3" s="1"/>
  <c r="J4326" i="3" a="1"/>
  <c r="J4326" i="3" s="1"/>
  <c r="G4325" i="3"/>
  <c r="H4325" i="3"/>
  <c r="I4325" i="3" a="1"/>
  <c r="I4325" i="3" s="1"/>
  <c r="J4325" i="3" a="1"/>
  <c r="J4325" i="3" s="1"/>
  <c r="G4324" i="3"/>
  <c r="H4324" i="3"/>
  <c r="I4324" i="3" a="1"/>
  <c r="I4324" i="3" s="1"/>
  <c r="J4324" i="3" a="1"/>
  <c r="J4324" i="3" s="1"/>
  <c r="G4323" i="3"/>
  <c r="H4323" i="3"/>
  <c r="I4323" i="3" a="1"/>
  <c r="I4323" i="3" s="1"/>
  <c r="J4323" i="3" a="1"/>
  <c r="J4323" i="3" s="1"/>
  <c r="G2838" i="1"/>
  <c r="H2838" i="1"/>
  <c r="J2838" i="1" a="1"/>
  <c r="J2838" i="1" s="1"/>
  <c r="G2837" i="1"/>
  <c r="H2837" i="1"/>
  <c r="J2837" i="1" a="1"/>
  <c r="J2837" i="1" s="1"/>
  <c r="G2836" i="1"/>
  <c r="H2836" i="1"/>
  <c r="I2836" i="1" a="1"/>
  <c r="I2836" i="1" s="1"/>
  <c r="J2836" i="1" a="1"/>
  <c r="J2836" i="1" s="1"/>
  <c r="G2835" i="1"/>
  <c r="H2835" i="1"/>
  <c r="I2835" i="1" a="1"/>
  <c r="I2835" i="1" s="1"/>
  <c r="J2835" i="1" a="1"/>
  <c r="J2835" i="1" s="1"/>
  <c r="G2834" i="1"/>
  <c r="H2834" i="1"/>
  <c r="I2834" i="1" a="1"/>
  <c r="I2834" i="1" s="1"/>
  <c r="J2834" i="1" a="1"/>
  <c r="J2834" i="1" s="1"/>
  <c r="G2833" i="1"/>
  <c r="H2833" i="1"/>
  <c r="I2833" i="1" a="1"/>
  <c r="I2833" i="1" s="1"/>
  <c r="J2833" i="1" a="1"/>
  <c r="J2833" i="1" s="1"/>
  <c r="G2832" i="1"/>
  <c r="H2832" i="1"/>
  <c r="I2832" i="1" a="1"/>
  <c r="I2832" i="1" s="1"/>
  <c r="J2832" i="1" a="1"/>
  <c r="J2832" i="1" s="1"/>
  <c r="G2831" i="1"/>
  <c r="H2831" i="1"/>
  <c r="I2831" i="1" a="1"/>
  <c r="I2831" i="1" s="1"/>
  <c r="J2831" i="1" a="1"/>
  <c r="J2831" i="1" s="1"/>
  <c r="G4322" i="3"/>
  <c r="H4322" i="3"/>
  <c r="I4322" i="3" a="1"/>
  <c r="I4322" i="3" s="1"/>
  <c r="J4322" i="3" a="1"/>
  <c r="J4322" i="3" s="1"/>
  <c r="G4321" i="3"/>
  <c r="H4321" i="3"/>
  <c r="I4321" i="3" a="1"/>
  <c r="I4321" i="3" s="1"/>
  <c r="J4321" i="3" a="1"/>
  <c r="J4321" i="3" s="1"/>
  <c r="G4320" i="3"/>
  <c r="H4320" i="3"/>
  <c r="J4320" i="3" a="1"/>
  <c r="J4320" i="3" s="1"/>
  <c r="G4319" i="3"/>
  <c r="H4319" i="3"/>
  <c r="J4319" i="3" a="1"/>
  <c r="J4319" i="3" s="1"/>
  <c r="G4318" i="3"/>
  <c r="H4318" i="3"/>
  <c r="I4318" i="3" a="1"/>
  <c r="I4318" i="3" s="1"/>
  <c r="J4318" i="3" a="1"/>
  <c r="J4318" i="3" s="1"/>
  <c r="G4317" i="3"/>
  <c r="H4317" i="3"/>
  <c r="I4317" i="3" a="1"/>
  <c r="I4317" i="3" s="1"/>
  <c r="J4317" i="3" a="1"/>
  <c r="J4317" i="3" s="1"/>
  <c r="G4316" i="3"/>
  <c r="H4316" i="3"/>
  <c r="I4316" i="3" a="1"/>
  <c r="I4316" i="3" s="1"/>
  <c r="J4316" i="3" a="1"/>
  <c r="J4316" i="3" s="1"/>
  <c r="G4315" i="3"/>
  <c r="H4315" i="3"/>
  <c r="I4315" i="3" a="1"/>
  <c r="I4315" i="3" s="1"/>
  <c r="J4315" i="3" a="1"/>
  <c r="J4315" i="3" s="1"/>
  <c r="G4314" i="3"/>
  <c r="H4314" i="3"/>
  <c r="J4314" i="3" a="1"/>
  <c r="J4314" i="3" s="1"/>
  <c r="G4313" i="3"/>
  <c r="H4313" i="3"/>
  <c r="J4313" i="3" a="1"/>
  <c r="J4313" i="3" s="1"/>
  <c r="G4312" i="3"/>
  <c r="H4312" i="3"/>
  <c r="J4312" i="3" a="1"/>
  <c r="J4312" i="3" s="1"/>
  <c r="G4311" i="3"/>
  <c r="H4311" i="3"/>
  <c r="J4311" i="3" a="1"/>
  <c r="J4311" i="3" s="1"/>
  <c r="G4310" i="3"/>
  <c r="H4310" i="3"/>
  <c r="I4310" i="3" a="1"/>
  <c r="I4310" i="3" s="1"/>
  <c r="J4310" i="3" a="1"/>
  <c r="J4310" i="3" s="1"/>
  <c r="G4309" i="3"/>
  <c r="H4309" i="3"/>
  <c r="I4309" i="3" a="1"/>
  <c r="I4309" i="3" s="1"/>
  <c r="J4309" i="3" a="1"/>
  <c r="J4309" i="3" s="1"/>
  <c r="G4308" i="3"/>
  <c r="H4308" i="3"/>
  <c r="I4308" i="3" a="1"/>
  <c r="I4308" i="3" s="1"/>
  <c r="J4308" i="3" a="1"/>
  <c r="J4308" i="3" s="1"/>
  <c r="G4307" i="3"/>
  <c r="H4307" i="3"/>
  <c r="I4307" i="3" a="1"/>
  <c r="I4307" i="3" s="1"/>
  <c r="J4307" i="3" a="1"/>
  <c r="J4307" i="3" s="1"/>
  <c r="G4306" i="3"/>
  <c r="H4306" i="3"/>
  <c r="J4306" i="3" a="1"/>
  <c r="J4306" i="3" s="1"/>
  <c r="G4305" i="3"/>
  <c r="H4305" i="3"/>
  <c r="J4305" i="3" a="1"/>
  <c r="J4305" i="3" s="1"/>
  <c r="G2828" i="1"/>
  <c r="H2828" i="1"/>
  <c r="J2828" i="1" a="1"/>
  <c r="J2828" i="1" s="1"/>
  <c r="G2827" i="1"/>
  <c r="H2827" i="1"/>
  <c r="J2827" i="1" a="1"/>
  <c r="J2827" i="1" s="1"/>
  <c r="G2826" i="1"/>
  <c r="H2826" i="1"/>
  <c r="I2826" i="1" a="1"/>
  <c r="I2826" i="1" s="1"/>
  <c r="J2826" i="1" a="1"/>
  <c r="J2826" i="1" s="1"/>
  <c r="G2825" i="1"/>
  <c r="H2825" i="1"/>
  <c r="I2825" i="1" a="1"/>
  <c r="I2825" i="1" s="1"/>
  <c r="J2825" i="1" a="1"/>
  <c r="J2825" i="1" s="1"/>
  <c r="G2824" i="1"/>
  <c r="H2824" i="1"/>
  <c r="J2824" i="1" a="1"/>
  <c r="J2824" i="1" s="1"/>
  <c r="G2823" i="1"/>
  <c r="H2823" i="1"/>
  <c r="J2823" i="1" a="1"/>
  <c r="J2823" i="1" s="1"/>
  <c r="G2822" i="1"/>
  <c r="H2822" i="1"/>
  <c r="I2822" i="1" a="1"/>
  <c r="I2822" i="1" s="1"/>
  <c r="J2822" i="1" a="1"/>
  <c r="J2822" i="1" s="1"/>
  <c r="G2821" i="1"/>
  <c r="H2821" i="1"/>
  <c r="I2821" i="1" a="1"/>
  <c r="I2821" i="1" s="1"/>
  <c r="J2821" i="1" a="1"/>
  <c r="J2821" i="1" s="1"/>
  <c r="G2820" i="1"/>
  <c r="H2820" i="1"/>
  <c r="I2820" i="1" a="1"/>
  <c r="I2820" i="1" s="1"/>
  <c r="J2820" i="1" a="1"/>
  <c r="J2820" i="1" s="1"/>
  <c r="G2819" i="1"/>
  <c r="H2819" i="1"/>
  <c r="I2819" i="1" a="1"/>
  <c r="I2819" i="1" s="1"/>
  <c r="J2819" i="1" a="1"/>
  <c r="J2819" i="1" s="1"/>
  <c r="G2818" i="1"/>
  <c r="H2818" i="1"/>
  <c r="I2818" i="1" a="1"/>
  <c r="I2818" i="1" s="1"/>
  <c r="J2818" i="1" a="1"/>
  <c r="J2818" i="1" s="1"/>
  <c r="G2817" i="1"/>
  <c r="H2817" i="1"/>
  <c r="I2817" i="1" a="1"/>
  <c r="I2817" i="1" s="1"/>
  <c r="J2817" i="1" a="1"/>
  <c r="J2817" i="1"/>
  <c r="G4304" i="3"/>
  <c r="H4304" i="3"/>
  <c r="I4304" i="3" a="1"/>
  <c r="I4304" i="3" s="1"/>
  <c r="J4304" i="3" a="1"/>
  <c r="J4304" i="3" s="1"/>
  <c r="G4303" i="3"/>
  <c r="H4303" i="3"/>
  <c r="I4303" i="3" a="1"/>
  <c r="I4303" i="3" s="1"/>
  <c r="J4303" i="3" a="1"/>
  <c r="J4303" i="3" s="1"/>
  <c r="G4302" i="3"/>
  <c r="H4302" i="3"/>
  <c r="J4302" i="3" a="1"/>
  <c r="J4302" i="3" s="1"/>
  <c r="G4301" i="3"/>
  <c r="H4301" i="3"/>
  <c r="J4301" i="3" a="1"/>
  <c r="J4301" i="3" s="1"/>
  <c r="G4300" i="3"/>
  <c r="H4300" i="3"/>
  <c r="I4300" i="3" a="1"/>
  <c r="I4300" i="3" s="1"/>
  <c r="J4300" i="3" a="1"/>
  <c r="J4300" i="3" s="1"/>
  <c r="G4299" i="3"/>
  <c r="H4299" i="3"/>
  <c r="I4299" i="3" a="1"/>
  <c r="I4299" i="3" s="1"/>
  <c r="J4299" i="3" a="1"/>
  <c r="J4299" i="3" s="1"/>
  <c r="G4298" i="3"/>
  <c r="H4298" i="3"/>
  <c r="I4298" i="3" a="1"/>
  <c r="I4298" i="3" s="1"/>
  <c r="J4298" i="3" a="1"/>
  <c r="J4298" i="3" s="1"/>
  <c r="G4297" i="3"/>
  <c r="H4297" i="3"/>
  <c r="I4297" i="3" a="1"/>
  <c r="I4297" i="3" s="1"/>
  <c r="J4297" i="3" a="1"/>
  <c r="J4297" i="3" s="1"/>
  <c r="G4296" i="3"/>
  <c r="H4296" i="3"/>
  <c r="J4296" i="3" a="1"/>
  <c r="J4296" i="3" s="1"/>
  <c r="G4295" i="3"/>
  <c r="H4295" i="3"/>
  <c r="J4295" i="3" a="1"/>
  <c r="J4295" i="3" s="1"/>
  <c r="G4294" i="3"/>
  <c r="H4294" i="3"/>
  <c r="J4294" i="3" a="1"/>
  <c r="J4294" i="3" s="1"/>
  <c r="G4293" i="3"/>
  <c r="H4293" i="3"/>
  <c r="J4293" i="3" a="1"/>
  <c r="J4293" i="3" s="1"/>
  <c r="G4292" i="3"/>
  <c r="H4292" i="3"/>
  <c r="I4292" i="3" a="1"/>
  <c r="I4292" i="3" s="1"/>
  <c r="J4292" i="3" a="1"/>
  <c r="J4292" i="3" s="1"/>
  <c r="G4291" i="3"/>
  <c r="H4291" i="3"/>
  <c r="I4291" i="3" a="1"/>
  <c r="I4291" i="3" s="1"/>
  <c r="J4291" i="3" a="1"/>
  <c r="J4291" i="3" s="1"/>
  <c r="G4290" i="3"/>
  <c r="H4290" i="3"/>
  <c r="I4290" i="3" a="1"/>
  <c r="I4290" i="3" s="1"/>
  <c r="J4290" i="3" a="1"/>
  <c r="J4290" i="3" s="1"/>
  <c r="G4289" i="3"/>
  <c r="H4289" i="3"/>
  <c r="I4289" i="3" a="1"/>
  <c r="I4289" i="3" s="1"/>
  <c r="J4289" i="3" a="1"/>
  <c r="J4289" i="3" s="1"/>
  <c r="G4288" i="3"/>
  <c r="H4288" i="3"/>
  <c r="J4288" i="3" a="1"/>
  <c r="J4288" i="3" s="1"/>
  <c r="G4287" i="3"/>
  <c r="H4287" i="3"/>
  <c r="J4287" i="3" a="1"/>
  <c r="J4287" i="3" s="1"/>
  <c r="G2816" i="1"/>
  <c r="H2816" i="1"/>
  <c r="I2816" i="1" a="1"/>
  <c r="I2816" i="1"/>
  <c r="J2816" i="1" a="1"/>
  <c r="J2816" i="1" s="1"/>
  <c r="G2815" i="1"/>
  <c r="H2815" i="1"/>
  <c r="I2815" i="1" a="1"/>
  <c r="I2815" i="1" s="1"/>
  <c r="J2815" i="1" a="1"/>
  <c r="J2815" i="1" s="1"/>
  <c r="G2814" i="1"/>
  <c r="H2814" i="1"/>
  <c r="J2814" i="1" a="1"/>
  <c r="J2814" i="1" s="1"/>
  <c r="G2813" i="1"/>
  <c r="H2813" i="1"/>
  <c r="J2813" i="1" a="1"/>
  <c r="J2813" i="1" s="1"/>
  <c r="G2812" i="1"/>
  <c r="H2812" i="1"/>
  <c r="I2812" i="1" a="1"/>
  <c r="I2812" i="1" s="1"/>
  <c r="J2812" i="1" a="1"/>
  <c r="J2812" i="1" s="1"/>
  <c r="G2811" i="1"/>
  <c r="H2811" i="1"/>
  <c r="I2811" i="1" a="1"/>
  <c r="I2811" i="1" s="1"/>
  <c r="J2811" i="1" a="1"/>
  <c r="J2811" i="1"/>
  <c r="G2810" i="1"/>
  <c r="H2810" i="1"/>
  <c r="J2810" i="1" a="1"/>
  <c r="J2810" i="1"/>
  <c r="G2809" i="1"/>
  <c r="H2809" i="1"/>
  <c r="J2809" i="1" a="1"/>
  <c r="J2809" i="1"/>
  <c r="G2808" i="1"/>
  <c r="H2808" i="1"/>
  <c r="I2808" i="1" a="1"/>
  <c r="I2808" i="1"/>
  <c r="J2808" i="1" a="1"/>
  <c r="J2808" i="1" s="1"/>
  <c r="G2807" i="1"/>
  <c r="H2807" i="1"/>
  <c r="I2807" i="1" a="1"/>
  <c r="I2807" i="1" s="1"/>
  <c r="J2807" i="1" a="1"/>
  <c r="J2807" i="1" s="1"/>
  <c r="G2806" i="1"/>
  <c r="H2806" i="1"/>
  <c r="I2806" i="1" a="1"/>
  <c r="I2806" i="1" s="1"/>
  <c r="J2806" i="1" a="1"/>
  <c r="J2806" i="1" s="1"/>
  <c r="G2805" i="1"/>
  <c r="H2805" i="1"/>
  <c r="I2805" i="1" a="1"/>
  <c r="I2805" i="1" s="1"/>
  <c r="J2805" i="1" a="1"/>
  <c r="J2805" i="1" s="1"/>
  <c r="G4286" i="3"/>
  <c r="H4286" i="3"/>
  <c r="I4286" i="3" a="1"/>
  <c r="I4286" i="3" s="1"/>
  <c r="J4286" i="3" a="1"/>
  <c r="J4286" i="3" s="1"/>
  <c r="G4285" i="3"/>
  <c r="H4285" i="3"/>
  <c r="I4285" i="3" a="1"/>
  <c r="I4285" i="3" s="1"/>
  <c r="J4285" i="3" a="1"/>
  <c r="J4285" i="3" s="1"/>
  <c r="G4284" i="3"/>
  <c r="H4284" i="3"/>
  <c r="J4284" i="3" a="1"/>
  <c r="J4284" i="3" s="1"/>
  <c r="G4283" i="3"/>
  <c r="H4283" i="3"/>
  <c r="J4283" i="3" a="1"/>
  <c r="J4283" i="3" s="1"/>
  <c r="G4282" i="3"/>
  <c r="H4282" i="3"/>
  <c r="I4282" i="3" a="1"/>
  <c r="I4282" i="3" s="1"/>
  <c r="J4282" i="3" a="1"/>
  <c r="J4282" i="3" s="1"/>
  <c r="G4281" i="3"/>
  <c r="H4281" i="3"/>
  <c r="I4281" i="3" a="1"/>
  <c r="I4281" i="3" s="1"/>
  <c r="J4281" i="3" a="1"/>
  <c r="J4281" i="3" s="1"/>
  <c r="G4280" i="3"/>
  <c r="H4280" i="3"/>
  <c r="I4280" i="3" a="1"/>
  <c r="I4280" i="3" s="1"/>
  <c r="J4280" i="3" a="1"/>
  <c r="J4280" i="3" s="1"/>
  <c r="G4279" i="3"/>
  <c r="H4279" i="3"/>
  <c r="I4279" i="3" a="1"/>
  <c r="I4279" i="3" s="1"/>
  <c r="J4279" i="3" a="1"/>
  <c r="J4279" i="3" s="1"/>
  <c r="G4278" i="3"/>
  <c r="H4278" i="3"/>
  <c r="J4278" i="3" a="1"/>
  <c r="J4278" i="3" s="1"/>
  <c r="G4277" i="3"/>
  <c r="H4277" i="3"/>
  <c r="J4277" i="3" a="1"/>
  <c r="J4277" i="3" s="1"/>
  <c r="G4276" i="3"/>
  <c r="H4276" i="3"/>
  <c r="I4276" i="3" a="1"/>
  <c r="I4276" i="3" s="1"/>
  <c r="J4276" i="3" a="1"/>
  <c r="J4276" i="3" s="1"/>
  <c r="G4275" i="3"/>
  <c r="H4275" i="3"/>
  <c r="I4275" i="3" a="1"/>
  <c r="I4275" i="3" s="1"/>
  <c r="J4275" i="3" a="1"/>
  <c r="J4275" i="3" s="1"/>
  <c r="G4274" i="3"/>
  <c r="H4274" i="3"/>
  <c r="J4274" i="3" a="1"/>
  <c r="J4274" i="3" s="1"/>
  <c r="G4273" i="3"/>
  <c r="H4273" i="3"/>
  <c r="J4273" i="3" a="1"/>
  <c r="J4273" i="3" s="1"/>
  <c r="G4272" i="3"/>
  <c r="H4272" i="3"/>
  <c r="I4272" i="3" a="1"/>
  <c r="I4272" i="3" s="1"/>
  <c r="J4272" i="3" a="1"/>
  <c r="J4272" i="3" s="1"/>
  <c r="G4271" i="3"/>
  <c r="H4271" i="3"/>
  <c r="I4271" i="3" a="1"/>
  <c r="I4271" i="3" s="1"/>
  <c r="J4271" i="3" a="1"/>
  <c r="J4271" i="3" s="1"/>
  <c r="G2803" i="1"/>
  <c r="H2803" i="1"/>
  <c r="I2803" i="1" a="1"/>
  <c r="I2803" i="1" s="1"/>
  <c r="J2803" i="1" a="1"/>
  <c r="J2803" i="1" s="1"/>
  <c r="G2802" i="1"/>
  <c r="H2802" i="1"/>
  <c r="J2802" i="1" a="1"/>
  <c r="J2802" i="1" s="1"/>
  <c r="G2801" i="1"/>
  <c r="H2801" i="1"/>
  <c r="J2801" i="1" a="1"/>
  <c r="J2801" i="1" s="1"/>
  <c r="G2800" i="1"/>
  <c r="H2800" i="1"/>
  <c r="J2800" i="1" a="1"/>
  <c r="J2800" i="1" s="1"/>
  <c r="G2799" i="1"/>
  <c r="H2799" i="1"/>
  <c r="J2799" i="1" a="1"/>
  <c r="J2799" i="1" s="1"/>
  <c r="G2798" i="1"/>
  <c r="H2798" i="1"/>
  <c r="I2798" i="1" a="1"/>
  <c r="I2798" i="1" s="1"/>
  <c r="J2798" i="1" a="1"/>
  <c r="J2798" i="1" s="1"/>
  <c r="G2797" i="1"/>
  <c r="H2797" i="1"/>
  <c r="I2797" i="1" a="1"/>
  <c r="I2797" i="1" s="1"/>
  <c r="J2797" i="1" a="1"/>
  <c r="J2797" i="1" s="1"/>
  <c r="G2796" i="1"/>
  <c r="H2796" i="1"/>
  <c r="I2796" i="1" a="1"/>
  <c r="I2796" i="1" s="1"/>
  <c r="J2796" i="1" a="1"/>
  <c r="J2796" i="1" s="1"/>
  <c r="G2795" i="1"/>
  <c r="H2795" i="1"/>
  <c r="I2795" i="1" a="1"/>
  <c r="I2795" i="1" s="1"/>
  <c r="J2795" i="1" a="1"/>
  <c r="J2795" i="1" s="1"/>
  <c r="G2794" i="1"/>
  <c r="H2794" i="1"/>
  <c r="I2794" i="1" a="1"/>
  <c r="I2794" i="1" s="1"/>
  <c r="J2794" i="1" a="1"/>
  <c r="J2794" i="1" s="1"/>
  <c r="G2793" i="1"/>
  <c r="H2793" i="1"/>
  <c r="I2793" i="1" a="1"/>
  <c r="I2793" i="1" s="1"/>
  <c r="J2793" i="1" a="1"/>
  <c r="J2793" i="1" s="1"/>
  <c r="G4252" i="3"/>
  <c r="H4252" i="3"/>
  <c r="J4252" i="3" a="1"/>
  <c r="J4252" i="3" s="1"/>
  <c r="G4270" i="3"/>
  <c r="H4270" i="3"/>
  <c r="I4270" i="3" a="1"/>
  <c r="I4270" i="3" s="1"/>
  <c r="J4270" i="3" a="1"/>
  <c r="J4270" i="3" s="1"/>
  <c r="G4269" i="3"/>
  <c r="H4269" i="3"/>
  <c r="I4269" i="3" a="1"/>
  <c r="I4269" i="3" s="1"/>
  <c r="J4269" i="3" a="1"/>
  <c r="J4269" i="3" s="1"/>
  <c r="G4268" i="3"/>
  <c r="H4268" i="3"/>
  <c r="I4268" i="3" a="1"/>
  <c r="I4268" i="3" s="1"/>
  <c r="J4268" i="3" a="1"/>
  <c r="J4268" i="3" s="1"/>
  <c r="G4267" i="3"/>
  <c r="H4267" i="3"/>
  <c r="I4267" i="3" a="1"/>
  <c r="I4267" i="3" s="1"/>
  <c r="J4267" i="3" a="1"/>
  <c r="J4267" i="3" s="1"/>
  <c r="G4266" i="3"/>
  <c r="H4266" i="3"/>
  <c r="J4266" i="3" a="1"/>
  <c r="J4266" i="3" s="1"/>
  <c r="G4265" i="3"/>
  <c r="H4265" i="3"/>
  <c r="J4265" i="3" a="1"/>
  <c r="J4265" i="3" s="1"/>
  <c r="G4264" i="3"/>
  <c r="H4264" i="3"/>
  <c r="I4264" i="3" a="1"/>
  <c r="I4264" i="3" s="1"/>
  <c r="J4264" i="3" a="1"/>
  <c r="J4264" i="3" s="1"/>
  <c r="G4263" i="3"/>
  <c r="H4263" i="3"/>
  <c r="I4263" i="3" a="1"/>
  <c r="I4263" i="3" s="1"/>
  <c r="J4263" i="3" a="1"/>
  <c r="J4263" i="3" s="1"/>
  <c r="G4262" i="3"/>
  <c r="H4262" i="3"/>
  <c r="J4262" i="3" a="1"/>
  <c r="J4262" i="3" s="1"/>
  <c r="G4261" i="3"/>
  <c r="H4261" i="3"/>
  <c r="J4261" i="3" a="1"/>
  <c r="J4261" i="3" s="1"/>
  <c r="G4260" i="3"/>
  <c r="H4260" i="3"/>
  <c r="I4260" i="3" a="1"/>
  <c r="I4260" i="3" s="1"/>
  <c r="J4260" i="3" a="1"/>
  <c r="J4260" i="3" s="1"/>
  <c r="G4259" i="3"/>
  <c r="H4259" i="3"/>
  <c r="I4259" i="3" a="1"/>
  <c r="I4259" i="3" s="1"/>
  <c r="J4259" i="3" a="1"/>
  <c r="J4259" i="3" s="1"/>
  <c r="G4258" i="3"/>
  <c r="H4258" i="3"/>
  <c r="J4258" i="3" a="1"/>
  <c r="J4258" i="3" s="1"/>
  <c r="G4257" i="3"/>
  <c r="H4257" i="3"/>
  <c r="J4257" i="3" a="1"/>
  <c r="J4257" i="3" s="1"/>
  <c r="G4256" i="3"/>
  <c r="H4256" i="3"/>
  <c r="I4256" i="3" a="1"/>
  <c r="I4256" i="3" s="1"/>
  <c r="J4256" i="3" a="1"/>
  <c r="J4256" i="3" s="1"/>
  <c r="G4255" i="3"/>
  <c r="H4255" i="3"/>
  <c r="I4255" i="3" a="1"/>
  <c r="I4255" i="3" s="1"/>
  <c r="J4255" i="3" a="1"/>
  <c r="J4255" i="3" s="1"/>
  <c r="G4254" i="3"/>
  <c r="H4254" i="3"/>
  <c r="I4254" i="3" a="1"/>
  <c r="I4254" i="3" s="1"/>
  <c r="J4254" i="3" a="1"/>
  <c r="J4254" i="3" s="1"/>
  <c r="G4253" i="3"/>
  <c r="H4253" i="3"/>
  <c r="I4253" i="3" a="1"/>
  <c r="I4253" i="3" s="1"/>
  <c r="J4253" i="3" a="1"/>
  <c r="J4253" i="3" s="1"/>
  <c r="G2791" i="1"/>
  <c r="H2791" i="1"/>
  <c r="I2791" i="1" a="1"/>
  <c r="I2791" i="1" s="1"/>
  <c r="J2791" i="1" a="1"/>
  <c r="J2791" i="1" s="1"/>
  <c r="G2790" i="1"/>
  <c r="H2790" i="1"/>
  <c r="I2790" i="1" a="1"/>
  <c r="I2790" i="1" s="1"/>
  <c r="J2790" i="1" a="1"/>
  <c r="J2790" i="1" s="1"/>
  <c r="G2789" i="1"/>
  <c r="H2789" i="1"/>
  <c r="I2789" i="1" a="1"/>
  <c r="I2789" i="1" s="1"/>
  <c r="J2789" i="1" a="1"/>
  <c r="J2789" i="1" s="1"/>
  <c r="G2788" i="1"/>
  <c r="H2788" i="1"/>
  <c r="I2788" i="1" a="1"/>
  <c r="I2788" i="1" s="1"/>
  <c r="J2788" i="1" a="1"/>
  <c r="J2788" i="1" s="1"/>
  <c r="G2787" i="1"/>
  <c r="H2787" i="1"/>
  <c r="J2787" i="1" a="1"/>
  <c r="J2787" i="1" s="1"/>
  <c r="G2786" i="1"/>
  <c r="H2786" i="1"/>
  <c r="J2786" i="1" a="1"/>
  <c r="J2786" i="1" s="1"/>
  <c r="G2785" i="1"/>
  <c r="H2785" i="1"/>
  <c r="I2785" i="1" a="1"/>
  <c r="I2785" i="1" s="1"/>
  <c r="J2785" i="1" a="1"/>
  <c r="J2785" i="1" s="1"/>
  <c r="G2784" i="1"/>
  <c r="H2784" i="1"/>
  <c r="I2784" i="1" a="1"/>
  <c r="I2784" i="1" s="1"/>
  <c r="J2784" i="1" a="1"/>
  <c r="J2784" i="1" s="1"/>
  <c r="G2783" i="1"/>
  <c r="H2783" i="1"/>
  <c r="I2783" i="1" a="1"/>
  <c r="I2783" i="1" s="1"/>
  <c r="J2783" i="1" a="1"/>
  <c r="J2783" i="1" s="1"/>
  <c r="G2782" i="1"/>
  <c r="H2782" i="1"/>
  <c r="I2782" i="1" a="1"/>
  <c r="I2782" i="1" s="1"/>
  <c r="J2782" i="1" a="1"/>
  <c r="J2782" i="1" s="1"/>
  <c r="G2781" i="1"/>
  <c r="H2781" i="1"/>
  <c r="I2781" i="1" a="1"/>
  <c r="I2781" i="1" s="1"/>
  <c r="J2781" i="1" a="1"/>
  <c r="J2781" i="1" s="1"/>
  <c r="G2780" i="1"/>
  <c r="H2780" i="1"/>
  <c r="I2780" i="1" a="1"/>
  <c r="I2780" i="1" s="1"/>
  <c r="J2780" i="1" a="1"/>
  <c r="J2780" i="1" s="1"/>
  <c r="G2779" i="1"/>
  <c r="H2779" i="1"/>
  <c r="I2779" i="1" a="1"/>
  <c r="I2779" i="1" s="1"/>
  <c r="J2779" i="1" a="1"/>
  <c r="J2779" i="1" s="1"/>
  <c r="G2778" i="1"/>
  <c r="H2778" i="1"/>
  <c r="I2778" i="1" a="1"/>
  <c r="I2778" i="1" s="1"/>
  <c r="J2778" i="1" a="1"/>
  <c r="J2778" i="1" s="1"/>
  <c r="G4251" i="3"/>
  <c r="H4251" i="3"/>
  <c r="I4251" i="3" a="1"/>
  <c r="I4251" i="3" s="1"/>
  <c r="J4251" i="3" a="1"/>
  <c r="J4251" i="3" s="1"/>
  <c r="G4250" i="3"/>
  <c r="H4250" i="3"/>
  <c r="I4250" i="3" a="1"/>
  <c r="I4250" i="3" s="1"/>
  <c r="J4250" i="3" a="1"/>
  <c r="J4250" i="3" s="1"/>
  <c r="G4249" i="3"/>
  <c r="H4249" i="3"/>
  <c r="I4249" i="3" a="1"/>
  <c r="I4249" i="3" s="1"/>
  <c r="J4249" i="3" a="1"/>
  <c r="J4249" i="3" s="1"/>
  <c r="G4248" i="3"/>
  <c r="H4248" i="3"/>
  <c r="I4248" i="3" a="1"/>
  <c r="I4248" i="3" s="1"/>
  <c r="J4248" i="3" a="1"/>
  <c r="J4248" i="3" s="1"/>
  <c r="G4247" i="3"/>
  <c r="H4247" i="3"/>
  <c r="J4247" i="3" a="1"/>
  <c r="J4247" i="3" s="1"/>
  <c r="G4246" i="3"/>
  <c r="H4246" i="3"/>
  <c r="J4246" i="3" a="1"/>
  <c r="J4246" i="3" s="1"/>
  <c r="G4245" i="3"/>
  <c r="H4245" i="3"/>
  <c r="I4245" i="3" a="1"/>
  <c r="I4245" i="3" s="1"/>
  <c r="J4245" i="3" a="1"/>
  <c r="J4245" i="3" s="1"/>
  <c r="G4244" i="3"/>
  <c r="H4244" i="3"/>
  <c r="I4244" i="3" a="1"/>
  <c r="I4244" i="3" s="1"/>
  <c r="J4244" i="3" a="1"/>
  <c r="J4244" i="3" s="1"/>
  <c r="G4243" i="3"/>
  <c r="H4243" i="3"/>
  <c r="J4243" i="3" a="1"/>
  <c r="J4243" i="3" s="1"/>
  <c r="G4242" i="3"/>
  <c r="H4242" i="3"/>
  <c r="J4242" i="3" a="1"/>
  <c r="J4242" i="3" s="1"/>
  <c r="G4241" i="3"/>
  <c r="H4241" i="3"/>
  <c r="I4241" i="3" a="1"/>
  <c r="I4241" i="3" s="1"/>
  <c r="J4241" i="3" a="1"/>
  <c r="J4241" i="3" s="1"/>
  <c r="G4240" i="3"/>
  <c r="H4240" i="3"/>
  <c r="I4240" i="3" a="1"/>
  <c r="I4240" i="3" s="1"/>
  <c r="J4240" i="3" a="1"/>
  <c r="J4240" i="3" s="1"/>
  <c r="G4239" i="3"/>
  <c r="H4239" i="3"/>
  <c r="I4239" i="3" a="1"/>
  <c r="I4239" i="3" s="1"/>
  <c r="J4239" i="3" a="1"/>
  <c r="J4239" i="3" s="1"/>
  <c r="G4238" i="3"/>
  <c r="H4238" i="3"/>
  <c r="I4238" i="3" a="1"/>
  <c r="I4238" i="3" s="1"/>
  <c r="J4238" i="3" a="1"/>
  <c r="J4238" i="3" s="1"/>
  <c r="G4237" i="3"/>
  <c r="H4237" i="3"/>
  <c r="I4237" i="3" a="1"/>
  <c r="I4237" i="3" s="1"/>
  <c r="J4237" i="3" a="1"/>
  <c r="J4237" i="3" s="1"/>
  <c r="G4236" i="3"/>
  <c r="H4236" i="3"/>
  <c r="I4236" i="3" a="1"/>
  <c r="I4236" i="3" s="1"/>
  <c r="J4236" i="3" a="1"/>
  <c r="J4236" i="3" s="1"/>
  <c r="G4235" i="3"/>
  <c r="H4235" i="3"/>
  <c r="J4235" i="3" a="1"/>
  <c r="J4235" i="3" s="1"/>
  <c r="G4234" i="3"/>
  <c r="H4234" i="3"/>
  <c r="J4234" i="3" a="1"/>
  <c r="J4234" i="3" s="1"/>
  <c r="G2775" i="1"/>
  <c r="H2775" i="1"/>
  <c r="I2775" i="1" a="1"/>
  <c r="I2775" i="1" s="1"/>
  <c r="J2775" i="1" a="1"/>
  <c r="J2775" i="1" s="1"/>
  <c r="G2774" i="1"/>
  <c r="H2774" i="1"/>
  <c r="J2774" i="1" a="1"/>
  <c r="J2774" i="1" s="1"/>
  <c r="G2773" i="1"/>
  <c r="H2773" i="1"/>
  <c r="J2773" i="1" a="1"/>
  <c r="J2773" i="1" s="1"/>
  <c r="G2772" i="1"/>
  <c r="H2772" i="1"/>
  <c r="J2772" i="1" a="1"/>
  <c r="J2772" i="1" s="1"/>
  <c r="G2771" i="1"/>
  <c r="H2771" i="1"/>
  <c r="J2771" i="1" a="1"/>
  <c r="J2771" i="1" s="1"/>
  <c r="G2770" i="1"/>
  <c r="H2770" i="1"/>
  <c r="I2770" i="1" a="1"/>
  <c r="I2770" i="1" s="1"/>
  <c r="J2770" i="1" a="1"/>
  <c r="J2770" i="1" s="1"/>
  <c r="G2769" i="1"/>
  <c r="H2769" i="1"/>
  <c r="I2769" i="1" a="1"/>
  <c r="I2769" i="1" s="1"/>
  <c r="J2769" i="1" a="1"/>
  <c r="J2769" i="1" s="1"/>
  <c r="G2768" i="1"/>
  <c r="H2768" i="1"/>
  <c r="I2768" i="1" a="1"/>
  <c r="I2768" i="1" s="1"/>
  <c r="J2768" i="1" a="1"/>
  <c r="J2768" i="1" s="1"/>
  <c r="G2767" i="1"/>
  <c r="H2767" i="1"/>
  <c r="I2767" i="1" a="1"/>
  <c r="I2767" i="1" s="1"/>
  <c r="J2767" i="1" a="1"/>
  <c r="J2767" i="1" s="1"/>
  <c r="G2766" i="1"/>
  <c r="H2766" i="1"/>
  <c r="I2766" i="1" a="1"/>
  <c r="I2766" i="1" s="1"/>
  <c r="J2766" i="1" a="1"/>
  <c r="J2766" i="1" s="1"/>
  <c r="G2765" i="1"/>
  <c r="H2765" i="1"/>
  <c r="I2765" i="1" a="1"/>
  <c r="I2765" i="1" s="1"/>
  <c r="J2765" i="1" a="1"/>
  <c r="J2765" i="1" s="1"/>
  <c r="G2764" i="1"/>
  <c r="H2764" i="1"/>
  <c r="I2764" i="1" a="1"/>
  <c r="I2764" i="1" s="1"/>
  <c r="J2764" i="1" a="1"/>
  <c r="J2764" i="1" s="1"/>
  <c r="G2763" i="1"/>
  <c r="H2763" i="1"/>
  <c r="I2763" i="1" a="1"/>
  <c r="I2763" i="1" s="1"/>
  <c r="J2763" i="1" a="1"/>
  <c r="J2763" i="1" s="1"/>
  <c r="G4233" i="3"/>
  <c r="H4233" i="3"/>
  <c r="I4233" i="3" a="1"/>
  <c r="I4233" i="3" s="1"/>
  <c r="J4233" i="3" a="1"/>
  <c r="J4233" i="3" s="1"/>
  <c r="G4232" i="3"/>
  <c r="H4232" i="3"/>
  <c r="I4232" i="3" a="1"/>
  <c r="I4232" i="3" s="1"/>
  <c r="J4232" i="3" a="1"/>
  <c r="J4232" i="3" s="1"/>
  <c r="G4231" i="3"/>
  <c r="H4231" i="3"/>
  <c r="J4231" i="3" a="1"/>
  <c r="J4231" i="3" s="1"/>
  <c r="G4230" i="3"/>
  <c r="H4230" i="3"/>
  <c r="J4230" i="3" a="1"/>
  <c r="J4230" i="3" s="1"/>
  <c r="G4229" i="3"/>
  <c r="H4229" i="3"/>
  <c r="I4229" i="3" a="1"/>
  <c r="I4229" i="3" s="1"/>
  <c r="J4229" i="3" a="1"/>
  <c r="J4229" i="3" s="1"/>
  <c r="G4228" i="3"/>
  <c r="H4228" i="3"/>
  <c r="I4228" i="3" a="1"/>
  <c r="I4228" i="3" s="1"/>
  <c r="J4228" i="3" a="1"/>
  <c r="J4228" i="3" s="1"/>
  <c r="G4227" i="3"/>
  <c r="H4227" i="3"/>
  <c r="J4227" i="3" a="1"/>
  <c r="J4227" i="3" s="1"/>
  <c r="G4226" i="3"/>
  <c r="H4226" i="3"/>
  <c r="J4226" i="3" a="1"/>
  <c r="J4226" i="3" s="1"/>
  <c r="G4225" i="3"/>
  <c r="H4225" i="3"/>
  <c r="I4225" i="3" a="1"/>
  <c r="I4225" i="3" s="1"/>
  <c r="J4225" i="3" a="1"/>
  <c r="J4225" i="3" s="1"/>
  <c r="G4224" i="3"/>
  <c r="H4224" i="3"/>
  <c r="I4224" i="3" a="1"/>
  <c r="I4224" i="3" s="1"/>
  <c r="J4224" i="3" a="1"/>
  <c r="J4224" i="3" s="1"/>
  <c r="G4223" i="3"/>
  <c r="H4223" i="3"/>
  <c r="J4223" i="3" a="1"/>
  <c r="J4223" i="3" s="1"/>
  <c r="G4222" i="3"/>
  <c r="H4222" i="3"/>
  <c r="J4222" i="3" a="1"/>
  <c r="J4222" i="3" s="1"/>
  <c r="G4221" i="3"/>
  <c r="H4221" i="3"/>
  <c r="I4221" i="3" a="1"/>
  <c r="I4221" i="3" s="1"/>
  <c r="J4221" i="3" a="1"/>
  <c r="J4221" i="3" s="1"/>
  <c r="G4220" i="3"/>
  <c r="H4220" i="3"/>
  <c r="I4220" i="3" a="1"/>
  <c r="I4220" i="3" s="1"/>
  <c r="J4220" i="3" a="1"/>
  <c r="J4220" i="3" s="1"/>
  <c r="G4219" i="3"/>
  <c r="H4219" i="3"/>
  <c r="I4219" i="3" a="1"/>
  <c r="I4219" i="3" s="1"/>
  <c r="J4219" i="3" a="1"/>
  <c r="J4219" i="3" s="1"/>
  <c r="G4218" i="3"/>
  <c r="H4218" i="3"/>
  <c r="I4218" i="3" a="1"/>
  <c r="I4218" i="3" s="1"/>
  <c r="J4218" i="3" a="1"/>
  <c r="J4218" i="3" s="1"/>
  <c r="G4217" i="3"/>
  <c r="H4217" i="3"/>
  <c r="I4217" i="3" a="1"/>
  <c r="I4217" i="3" s="1"/>
  <c r="J4217" i="3" a="1"/>
  <c r="J4217" i="3" s="1"/>
  <c r="G4216" i="3"/>
  <c r="H4216" i="3"/>
  <c r="I4216" i="3" a="1"/>
  <c r="I4216" i="3" s="1"/>
  <c r="J4216" i="3" a="1"/>
  <c r="J4216" i="3" s="1"/>
  <c r="G4215" i="3"/>
  <c r="H4215" i="3"/>
  <c r="I4215" i="3" a="1"/>
  <c r="I4215" i="3" s="1"/>
  <c r="J4215" i="3" a="1"/>
  <c r="J4215" i="3" s="1"/>
  <c r="G4214" i="3"/>
  <c r="H4214" i="3"/>
  <c r="I4214" i="3" a="1"/>
  <c r="I4214" i="3" s="1"/>
  <c r="J4214" i="3" a="1"/>
  <c r="J4214" i="3" s="1"/>
  <c r="G2761" i="1"/>
  <c r="H2761" i="1"/>
  <c r="I2761" i="1" a="1"/>
  <c r="I2761" i="1" s="1"/>
  <c r="J2761" i="1" a="1"/>
  <c r="J2761" i="1" s="1"/>
  <c r="G2760" i="1"/>
  <c r="H2760" i="1"/>
  <c r="J2760" i="1" a="1"/>
  <c r="J2760" i="1" s="1"/>
  <c r="G2759" i="1"/>
  <c r="H2759" i="1"/>
  <c r="J2759" i="1" a="1"/>
  <c r="J2759" i="1" s="1"/>
  <c r="G2758" i="1"/>
  <c r="H2758" i="1"/>
  <c r="I2758" i="1" a="1"/>
  <c r="I2758" i="1" s="1"/>
  <c r="J2758" i="1" a="1"/>
  <c r="J2758" i="1" s="1"/>
  <c r="G2757" i="1"/>
  <c r="H2757" i="1"/>
  <c r="I2757" i="1" a="1"/>
  <c r="I2757" i="1" s="1"/>
  <c r="J2757" i="1" a="1"/>
  <c r="J2757" i="1" s="1"/>
  <c r="G2756" i="1"/>
  <c r="H2756" i="1"/>
  <c r="I2756" i="1" a="1"/>
  <c r="I2756" i="1" s="1"/>
  <c r="J2756" i="1" a="1"/>
  <c r="J2756" i="1" s="1"/>
  <c r="G2755" i="1"/>
  <c r="H2755" i="1"/>
  <c r="I2755" i="1" a="1"/>
  <c r="I2755" i="1" s="1"/>
  <c r="J2755" i="1" a="1"/>
  <c r="J2755" i="1" s="1"/>
  <c r="G2754" i="1"/>
  <c r="H2754" i="1"/>
  <c r="I2754" i="1" a="1"/>
  <c r="I2754" i="1" s="1"/>
  <c r="J2754" i="1" a="1"/>
  <c r="J2754" i="1" s="1"/>
  <c r="G2753" i="1"/>
  <c r="H2753" i="1"/>
  <c r="I2753" i="1" a="1"/>
  <c r="I2753" i="1" s="1"/>
  <c r="J2753" i="1" a="1"/>
  <c r="J2753" i="1" s="1"/>
  <c r="G2752" i="1"/>
  <c r="H2752" i="1"/>
  <c r="I2752" i="1" a="1"/>
  <c r="I2752" i="1" s="1"/>
  <c r="J2752" i="1" a="1"/>
  <c r="J2752" i="1" s="1"/>
  <c r="G2751" i="1"/>
  <c r="H2751" i="1"/>
  <c r="I2751" i="1" a="1"/>
  <c r="I2751" i="1" s="1"/>
  <c r="J2751" i="1" a="1"/>
  <c r="J2751" i="1" s="1"/>
  <c r="G2750" i="1"/>
  <c r="H2750" i="1"/>
  <c r="I2750" i="1" a="1"/>
  <c r="I2750" i="1" s="1"/>
  <c r="J2750" i="1" a="1"/>
  <c r="J2750" i="1" s="1"/>
  <c r="G2749" i="1"/>
  <c r="H2749" i="1"/>
  <c r="I2749" i="1" a="1"/>
  <c r="I2749" i="1" s="1"/>
  <c r="J2749" i="1" a="1"/>
  <c r="J2749" i="1" s="1"/>
  <c r="G2748" i="1"/>
  <c r="H2748" i="1"/>
  <c r="I2748" i="1" a="1"/>
  <c r="I2748" i="1" s="1"/>
  <c r="J2748" i="1" a="1"/>
  <c r="J2748" i="1" s="1"/>
  <c r="G2747" i="1"/>
  <c r="H2747" i="1"/>
  <c r="I2747" i="1" a="1"/>
  <c r="I2747" i="1" s="1"/>
  <c r="J2747" i="1" a="1"/>
  <c r="J2747" i="1" s="1"/>
  <c r="G2731" i="1"/>
  <c r="G2732" i="1"/>
  <c r="G2733" i="1"/>
  <c r="G2734" i="1"/>
  <c r="G2735" i="1"/>
  <c r="G2736" i="1"/>
  <c r="G2737" i="1"/>
  <c r="G2738" i="1"/>
  <c r="G2739" i="1"/>
  <c r="G2740" i="1"/>
  <c r="H2731" i="1"/>
  <c r="H2732" i="1"/>
  <c r="H2733" i="1"/>
  <c r="H2734" i="1"/>
  <c r="H2735" i="1"/>
  <c r="H2736" i="1"/>
  <c r="H2737" i="1"/>
  <c r="H2738" i="1"/>
  <c r="H2739" i="1"/>
  <c r="H2740" i="1"/>
  <c r="I2731" i="1" a="1"/>
  <c r="I2731" i="1" s="1"/>
  <c r="I2732" i="1" a="1"/>
  <c r="I2732" i="1" s="1"/>
  <c r="I2733" i="1" a="1"/>
  <c r="I2733" i="1" s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G4195" i="3"/>
  <c r="G4197" i="3"/>
  <c r="G4199" i="3"/>
  <c r="G4201" i="3"/>
  <c r="G4203" i="3"/>
  <c r="G4205" i="3"/>
  <c r="G4207" i="3"/>
  <c r="G4209" i="3"/>
  <c r="H4195" i="3"/>
  <c r="H4197" i="3"/>
  <c r="H4199" i="3"/>
  <c r="H4201" i="3"/>
  <c r="H4203" i="3"/>
  <c r="H4205" i="3"/>
  <c r="H4207" i="3"/>
  <c r="H4209" i="3"/>
  <c r="I4197" i="3" a="1"/>
  <c r="I4197" i="3" s="1"/>
  <c r="I4199" i="3" a="1"/>
  <c r="I4199" i="3" s="1"/>
  <c r="I4201" i="3" a="1"/>
  <c r="I4201" i="3" s="1"/>
  <c r="I4203" i="3" a="1"/>
  <c r="I4203" i="3" s="1"/>
  <c r="I4205" i="3" a="1"/>
  <c r="I4205" i="3" s="1"/>
  <c r="I4209" i="3" a="1"/>
  <c r="I4209" i="3" s="1"/>
  <c r="J4195" i="3" a="1"/>
  <c r="J4195" i="3" s="1"/>
  <c r="J4197" i="3" a="1"/>
  <c r="J4197" i="3" s="1"/>
  <c r="J4199" i="3" a="1"/>
  <c r="J4199" i="3" s="1"/>
  <c r="J4201" i="3" a="1"/>
  <c r="J4201" i="3" s="1"/>
  <c r="J4203" i="3" a="1"/>
  <c r="J4203" i="3" s="1"/>
  <c r="J4205" i="3" a="1"/>
  <c r="J4205" i="3" s="1"/>
  <c r="J4207" i="3" a="1"/>
  <c r="J4207" i="3" s="1"/>
  <c r="J4209" i="3" a="1"/>
  <c r="J4209" i="3" s="1"/>
  <c r="J4200" i="3" a="1"/>
  <c r="J4200" i="3" s="1"/>
  <c r="I4200" i="3" a="1"/>
  <c r="I4200" i="3" s="1"/>
  <c r="H4200" i="3"/>
  <c r="G4200" i="3"/>
  <c r="J4208" i="3" a="1"/>
  <c r="J4208" i="3" s="1"/>
  <c r="J4206" i="3" a="1"/>
  <c r="J4206" i="3" s="1"/>
  <c r="J4204" i="3" a="1"/>
  <c r="J4204" i="3" s="1"/>
  <c r="J4202" i="3" a="1"/>
  <c r="J4202" i="3" s="1"/>
  <c r="J4198" i="3" a="1"/>
  <c r="J4198" i="3" s="1"/>
  <c r="J4196" i="3" a="1"/>
  <c r="J4196" i="3" s="1"/>
  <c r="I4208" i="3" a="1"/>
  <c r="I4208" i="3" s="1"/>
  <c r="I4204" i="3" a="1"/>
  <c r="I4204" i="3" s="1"/>
  <c r="I4202" i="3" a="1"/>
  <c r="I4202" i="3" s="1"/>
  <c r="I4198" i="3" a="1"/>
  <c r="I4198" i="3" s="1"/>
  <c r="I4196" i="3" a="1"/>
  <c r="I4196" i="3" s="1"/>
  <c r="H4208" i="3"/>
  <c r="H4206" i="3"/>
  <c r="H4204" i="3"/>
  <c r="H4202" i="3"/>
  <c r="H4198" i="3"/>
  <c r="H4196" i="3"/>
  <c r="G4208" i="3"/>
  <c r="G4206" i="3"/>
  <c r="G4204" i="3"/>
  <c r="G4202" i="3"/>
  <c r="G4198" i="3"/>
  <c r="G4196" i="3"/>
  <c r="G4194" i="3"/>
  <c r="H4194" i="3"/>
  <c r="J4194" i="3" a="1"/>
  <c r="J4194" i="3" s="1"/>
  <c r="G4193" i="3"/>
  <c r="H4193" i="3"/>
  <c r="I4193" i="3" a="1"/>
  <c r="I4193" i="3" s="1"/>
  <c r="J4193" i="3" a="1"/>
  <c r="J4193" i="3" s="1"/>
  <c r="G4192" i="3"/>
  <c r="H4192" i="3"/>
  <c r="I4192" i="3" a="1"/>
  <c r="I4192" i="3" s="1"/>
  <c r="J4192" i="3" a="1"/>
  <c r="J4192" i="3" s="1"/>
  <c r="G4191" i="3"/>
  <c r="H4191" i="3"/>
  <c r="I4191" i="3" a="1"/>
  <c r="I4191" i="3" s="1"/>
  <c r="J4191" i="3" a="1"/>
  <c r="J4191" i="3" s="1"/>
  <c r="G4190" i="3"/>
  <c r="H4190" i="3"/>
  <c r="I4190" i="3" a="1"/>
  <c r="I4190" i="3" s="1"/>
  <c r="J4190" i="3" a="1"/>
  <c r="J4190" i="3" s="1"/>
  <c r="G4189" i="3"/>
  <c r="H4189" i="3"/>
  <c r="J4189" i="3" a="1"/>
  <c r="J4189" i="3" s="1"/>
  <c r="G4188" i="3"/>
  <c r="H4188" i="3"/>
  <c r="J4188" i="3" a="1"/>
  <c r="J4188" i="3" s="1"/>
  <c r="G4187" i="3"/>
  <c r="H4187" i="3"/>
  <c r="I4187" i="3" a="1"/>
  <c r="I4187" i="3" s="1"/>
  <c r="J4187" i="3" a="1"/>
  <c r="J4187" i="3" s="1"/>
  <c r="G4186" i="3"/>
  <c r="H4186" i="3"/>
  <c r="I4186" i="3" a="1"/>
  <c r="I4186" i="3" s="1"/>
  <c r="J4186" i="3" a="1"/>
  <c r="J4186" i="3" s="1"/>
  <c r="G4185" i="3"/>
  <c r="H4185" i="3"/>
  <c r="J4185" i="3" a="1"/>
  <c r="J4185" i="3" s="1"/>
  <c r="G4184" i="3"/>
  <c r="H4184" i="3"/>
  <c r="J4184" i="3" a="1"/>
  <c r="J4184" i="3" s="1"/>
  <c r="G4183" i="3"/>
  <c r="H4183" i="3"/>
  <c r="I4183" i="3" a="1"/>
  <c r="I4183" i="3" s="1"/>
  <c r="J4183" i="3" a="1"/>
  <c r="J4183" i="3" s="1"/>
  <c r="G4182" i="3"/>
  <c r="H4182" i="3"/>
  <c r="I4182" i="3" a="1"/>
  <c r="I4182" i="3" s="1"/>
  <c r="J4182" i="3" a="1"/>
  <c r="J4182" i="3" s="1"/>
  <c r="G4181" i="3"/>
  <c r="H4181" i="3"/>
  <c r="J4181" i="3" a="1"/>
  <c r="J4181" i="3" s="1"/>
  <c r="G4180" i="3"/>
  <c r="H4180" i="3"/>
  <c r="J4180" i="3" a="1"/>
  <c r="J4180" i="3" s="1"/>
  <c r="G4179" i="3"/>
  <c r="H4179" i="3"/>
  <c r="I4179" i="3" a="1"/>
  <c r="I4179" i="3" s="1"/>
  <c r="J4179" i="3" a="1"/>
  <c r="J4179" i="3" s="1"/>
  <c r="G4178" i="3"/>
  <c r="H4178" i="3"/>
  <c r="I4178" i="3" a="1"/>
  <c r="I4178" i="3" s="1"/>
  <c r="J4178" i="3" a="1"/>
  <c r="J4178" i="3" s="1"/>
  <c r="G4177" i="3"/>
  <c r="H4177" i="3"/>
  <c r="I4177" i="3" a="1"/>
  <c r="I4177" i="3" s="1"/>
  <c r="J4177" i="3" a="1"/>
  <c r="J4177" i="3" s="1"/>
  <c r="G4176" i="3"/>
  <c r="H4176" i="3"/>
  <c r="I4176" i="3" a="1"/>
  <c r="I4176" i="3" s="1"/>
  <c r="J4176" i="3" a="1"/>
  <c r="J4176" i="3" s="1"/>
  <c r="G2729" i="1"/>
  <c r="H2729" i="1"/>
  <c r="J2729" i="1" a="1"/>
  <c r="J2729" i="1" s="1"/>
  <c r="G2728" i="1"/>
  <c r="H2728" i="1"/>
  <c r="J2728" i="1" a="1"/>
  <c r="J2728" i="1" s="1"/>
  <c r="G2727" i="1"/>
  <c r="H2727" i="1"/>
  <c r="J2727" i="1" a="1"/>
  <c r="J2727" i="1" s="1"/>
  <c r="G2726" i="1"/>
  <c r="H2726" i="1"/>
  <c r="J2726" i="1" a="1"/>
  <c r="J2726" i="1" s="1"/>
  <c r="G2725" i="1"/>
  <c r="H2725" i="1"/>
  <c r="I2725" i="1" a="1"/>
  <c r="I2725" i="1" s="1"/>
  <c r="J2725" i="1" a="1"/>
  <c r="J2725" i="1" s="1"/>
  <c r="G2724" i="1"/>
  <c r="H2724" i="1"/>
  <c r="I2724" i="1" a="1"/>
  <c r="I2724" i="1" s="1"/>
  <c r="J2724" i="1" a="1"/>
  <c r="J2724" i="1"/>
  <c r="G2723" i="1"/>
  <c r="H2723" i="1"/>
  <c r="I2723" i="1" a="1"/>
  <c r="I2723" i="1"/>
  <c r="J2723" i="1" a="1"/>
  <c r="J2723" i="1" s="1"/>
  <c r="G2722" i="1"/>
  <c r="H2722" i="1"/>
  <c r="I2722" i="1" a="1"/>
  <c r="I2722" i="1" s="1"/>
  <c r="J2722" i="1" a="1"/>
  <c r="J2722" i="1" s="1"/>
  <c r="G2721" i="1"/>
  <c r="H2721" i="1"/>
  <c r="I2721" i="1" a="1"/>
  <c r="I2721" i="1" s="1"/>
  <c r="J2721" i="1" a="1"/>
  <c r="J2721" i="1" s="1"/>
  <c r="G2720" i="1"/>
  <c r="H2720" i="1"/>
  <c r="I2720" i="1" a="1"/>
  <c r="I2720" i="1" s="1"/>
  <c r="J2720" i="1" a="1"/>
  <c r="J2720" i="1" s="1"/>
  <c r="G2719" i="1"/>
  <c r="H2719" i="1"/>
  <c r="I2719" i="1" a="1"/>
  <c r="I2719" i="1" s="1"/>
  <c r="J2719" i="1" a="1"/>
  <c r="J2719" i="1" s="1"/>
  <c r="G4171" i="3"/>
  <c r="H4171" i="3"/>
  <c r="I4171" i="3" a="1"/>
  <c r="I4171" i="3" s="1"/>
  <c r="J4171" i="3" a="1"/>
  <c r="J4171" i="3" s="1"/>
  <c r="G4170" i="3"/>
  <c r="H4170" i="3"/>
  <c r="I4170" i="3" a="1"/>
  <c r="I4170" i="3" s="1"/>
  <c r="J4170" i="3" a="1"/>
  <c r="J4170" i="3" s="1"/>
  <c r="G2718" i="1"/>
  <c r="H2718" i="1"/>
  <c r="I2718" i="1" a="1"/>
  <c r="I2718" i="1" s="1"/>
  <c r="J2718" i="1" a="1"/>
  <c r="J2718" i="1" s="1"/>
  <c r="G4169" i="3"/>
  <c r="H4169" i="3"/>
  <c r="I4169" i="3" a="1"/>
  <c r="I4169" i="3" s="1"/>
  <c r="J4169" i="3" a="1"/>
  <c r="J4169" i="3" s="1"/>
  <c r="G4168" i="3"/>
  <c r="H4168" i="3"/>
  <c r="I4168" i="3" a="1"/>
  <c r="I4168" i="3" s="1"/>
  <c r="J4168" i="3" a="1"/>
  <c r="J4168" i="3" s="1"/>
  <c r="G4167" i="3"/>
  <c r="H4167" i="3"/>
  <c r="J4167" i="3" a="1"/>
  <c r="J4167" i="3" s="1"/>
  <c r="G4166" i="3"/>
  <c r="H4166" i="3"/>
  <c r="J4166" i="3" a="1"/>
  <c r="J4166" i="3" s="1"/>
  <c r="G4165" i="3"/>
  <c r="H4165" i="3"/>
  <c r="I4165" i="3" a="1"/>
  <c r="I4165" i="3" s="1"/>
  <c r="J4165" i="3" a="1"/>
  <c r="J4165" i="3" s="1"/>
  <c r="G4164" i="3"/>
  <c r="H4164" i="3"/>
  <c r="I4164" i="3" a="1"/>
  <c r="I4164" i="3" s="1"/>
  <c r="J4164" i="3" a="1"/>
  <c r="J4164" i="3" s="1"/>
  <c r="G4163" i="3"/>
  <c r="H4163" i="3"/>
  <c r="I4163" i="3" a="1"/>
  <c r="I4163" i="3" s="1"/>
  <c r="J4163" i="3" a="1"/>
  <c r="J4163" i="3" s="1"/>
  <c r="G4162" i="3"/>
  <c r="H4162" i="3"/>
  <c r="I4162" i="3" a="1"/>
  <c r="I4162" i="3" s="1"/>
  <c r="J4162" i="3" a="1"/>
  <c r="J4162" i="3" s="1"/>
  <c r="G4161" i="3"/>
  <c r="H4161" i="3"/>
  <c r="J4161" i="3" a="1"/>
  <c r="J4161" i="3" s="1"/>
  <c r="G4160" i="3"/>
  <c r="H4160" i="3"/>
  <c r="J4160" i="3" a="1"/>
  <c r="J4160" i="3" s="1"/>
  <c r="G4159" i="3"/>
  <c r="H4159" i="3"/>
  <c r="I4159" i="3" a="1"/>
  <c r="I4159" i="3" s="1"/>
  <c r="J4159" i="3" a="1"/>
  <c r="J4159" i="3" s="1"/>
  <c r="G4158" i="3"/>
  <c r="H4158" i="3"/>
  <c r="I4158" i="3" a="1"/>
  <c r="I4158" i="3" s="1"/>
  <c r="J4158" i="3" a="1"/>
  <c r="J4158" i="3" s="1"/>
  <c r="G4157" i="3"/>
  <c r="H4157" i="3"/>
  <c r="J4157" i="3" a="1"/>
  <c r="J4157" i="3" s="1"/>
  <c r="G4156" i="3"/>
  <c r="H4156" i="3"/>
  <c r="J4156" i="3" a="1"/>
  <c r="J4156" i="3" s="1"/>
  <c r="G4155" i="3"/>
  <c r="H4155" i="3"/>
  <c r="I4155" i="3" a="1"/>
  <c r="I4155" i="3" s="1"/>
  <c r="J4155" i="3" a="1"/>
  <c r="J4155" i="3" s="1"/>
  <c r="G4154" i="3"/>
  <c r="H4154" i="3"/>
  <c r="I4154" i="3" a="1"/>
  <c r="I4154" i="3" s="1"/>
  <c r="J4154" i="3" a="1"/>
  <c r="J4154" i="3" s="1"/>
  <c r="G4153" i="3"/>
  <c r="H4153" i="3"/>
  <c r="I4153" i="3" a="1"/>
  <c r="I4153" i="3" s="1"/>
  <c r="J4153" i="3" a="1"/>
  <c r="J4153" i="3" s="1"/>
  <c r="G4152" i="3"/>
  <c r="H4152" i="3"/>
  <c r="I4152" i="3" a="1"/>
  <c r="I4152" i="3" s="1"/>
  <c r="J4152" i="3" a="1"/>
  <c r="J4152" i="3" s="1"/>
  <c r="G2716" i="1"/>
  <c r="H2716" i="1"/>
  <c r="I2716" i="1" a="1"/>
  <c r="I2716" i="1" s="1"/>
  <c r="J2716" i="1" a="1"/>
  <c r="J2716" i="1" s="1"/>
  <c r="G2715" i="1"/>
  <c r="H2715" i="1"/>
  <c r="I2715" i="1" a="1"/>
  <c r="I2715" i="1" s="1"/>
  <c r="J2715" i="1" a="1"/>
  <c r="J2715" i="1" s="1"/>
  <c r="G2714" i="1"/>
  <c r="H2714" i="1"/>
  <c r="I2714" i="1" a="1"/>
  <c r="I2714" i="1" s="1"/>
  <c r="J2714" i="1" a="1"/>
  <c r="J2714" i="1" s="1"/>
  <c r="G4151" i="3"/>
  <c r="H4151" i="3"/>
  <c r="J4151" i="3" a="1"/>
  <c r="J4151" i="3" s="1"/>
  <c r="G2713" i="1"/>
  <c r="H2713" i="1"/>
  <c r="I2713" i="1" a="1"/>
  <c r="I2713" i="1" s="1"/>
  <c r="J2713" i="1" a="1"/>
  <c r="J2713" i="1" s="1"/>
  <c r="G2712" i="1"/>
  <c r="H2712" i="1"/>
  <c r="I2712" i="1" a="1"/>
  <c r="I2712" i="1" s="1"/>
  <c r="J2712" i="1" a="1"/>
  <c r="J2712" i="1" s="1"/>
  <c r="G2711" i="1"/>
  <c r="H2711" i="1"/>
  <c r="J2711" i="1" a="1"/>
  <c r="J2711" i="1" s="1"/>
  <c r="G2710" i="1"/>
  <c r="H2710" i="1"/>
  <c r="J2710" i="1" a="1"/>
  <c r="J2710" i="1" s="1"/>
  <c r="G2709" i="1"/>
  <c r="H2709" i="1"/>
  <c r="J2709" i="1" a="1"/>
  <c r="J2709" i="1" s="1"/>
  <c r="G2708" i="1"/>
  <c r="H2708" i="1"/>
  <c r="J2708" i="1" a="1"/>
  <c r="J2708" i="1" s="1"/>
  <c r="G2707" i="1"/>
  <c r="H2707" i="1"/>
  <c r="I2707" i="1" a="1"/>
  <c r="I2707" i="1" s="1"/>
  <c r="J2707" i="1" a="1"/>
  <c r="J2707" i="1" s="1"/>
  <c r="G2706" i="1"/>
  <c r="H2706" i="1"/>
  <c r="I2706" i="1" a="1"/>
  <c r="I2706" i="1" s="1"/>
  <c r="J2706" i="1" a="1"/>
  <c r="J2706" i="1" s="1"/>
  <c r="G2705" i="1"/>
  <c r="H2705" i="1"/>
  <c r="I2705" i="1" a="1"/>
  <c r="I2705" i="1" s="1"/>
  <c r="J2705" i="1" a="1"/>
  <c r="J2705" i="1" s="1"/>
  <c r="G2704" i="1"/>
  <c r="H2704" i="1"/>
  <c r="I2704" i="1" a="1"/>
  <c r="I2704" i="1" s="1"/>
  <c r="J2704" i="1" a="1"/>
  <c r="J2704" i="1" s="1"/>
  <c r="G2702" i="1"/>
  <c r="H2702" i="1"/>
  <c r="J2702" i="1" a="1"/>
  <c r="J2702" i="1" s="1"/>
  <c r="G2701" i="1"/>
  <c r="H2701" i="1"/>
  <c r="J2701" i="1" a="1"/>
  <c r="J2701" i="1" s="1"/>
  <c r="G4150" i="3"/>
  <c r="H4150" i="3"/>
  <c r="I4150" i="3" a="1"/>
  <c r="I4150" i="3" s="1"/>
  <c r="J4150" i="3" a="1"/>
  <c r="J4150" i="3" s="1"/>
  <c r="G4149" i="3"/>
  <c r="H4149" i="3"/>
  <c r="I4149" i="3" a="1"/>
  <c r="I4149" i="3" s="1"/>
  <c r="J4149" i="3" a="1"/>
  <c r="J4149" i="3" s="1"/>
  <c r="G4148" i="3"/>
  <c r="H4148" i="3"/>
  <c r="J4148" i="3" a="1"/>
  <c r="J4148" i="3" s="1"/>
  <c r="G4147" i="3"/>
  <c r="H4147" i="3"/>
  <c r="J4147" i="3" a="1"/>
  <c r="J4147" i="3" s="1"/>
  <c r="G4146" i="3"/>
  <c r="H4146" i="3"/>
  <c r="I4146" i="3" a="1"/>
  <c r="I4146" i="3" s="1"/>
  <c r="J4146" i="3" a="1"/>
  <c r="J4146" i="3" s="1"/>
  <c r="G4145" i="3"/>
  <c r="H4145" i="3"/>
  <c r="I4145" i="3" a="1"/>
  <c r="I4145" i="3" s="1"/>
  <c r="J4145" i="3" a="1"/>
  <c r="J4145" i="3" s="1"/>
  <c r="G4144" i="3"/>
  <c r="H4144" i="3"/>
  <c r="J4144" i="3" a="1"/>
  <c r="J4144" i="3" s="1"/>
  <c r="G4143" i="3"/>
  <c r="H4143" i="3"/>
  <c r="J4143" i="3" a="1"/>
  <c r="J4143" i="3" s="1"/>
  <c r="G4142" i="3"/>
  <c r="H4142" i="3"/>
  <c r="I4142" i="3" a="1"/>
  <c r="I4142" i="3" s="1"/>
  <c r="J4142" i="3" a="1"/>
  <c r="J4142" i="3" s="1"/>
  <c r="G4141" i="3"/>
  <c r="H4141" i="3"/>
  <c r="I4141" i="3" a="1"/>
  <c r="I4141" i="3" s="1"/>
  <c r="J4141" i="3" a="1"/>
  <c r="J4141" i="3" s="1"/>
  <c r="G4140" i="3"/>
  <c r="H4140" i="3"/>
  <c r="I4140" i="3" a="1"/>
  <c r="I4140" i="3" s="1"/>
  <c r="J4140" i="3" a="1"/>
  <c r="J4140" i="3" s="1"/>
  <c r="G4139" i="3"/>
  <c r="H4139" i="3"/>
  <c r="I4139" i="3" a="1"/>
  <c r="I4139" i="3" s="1"/>
  <c r="J4139" i="3" a="1"/>
  <c r="J4139" i="3" s="1"/>
  <c r="G4138" i="3"/>
  <c r="H4138" i="3"/>
  <c r="I4138" i="3" a="1"/>
  <c r="I4138" i="3" s="1"/>
  <c r="J4138" i="3" a="1"/>
  <c r="J4138" i="3" s="1"/>
  <c r="G4137" i="3"/>
  <c r="H4137" i="3"/>
  <c r="I4137" i="3" a="1"/>
  <c r="I4137" i="3" s="1"/>
  <c r="J4137" i="3" a="1"/>
  <c r="J4137" i="3" s="1"/>
  <c r="G4136" i="3"/>
  <c r="H4136" i="3"/>
  <c r="I4136" i="3" a="1"/>
  <c r="I4136" i="3" s="1"/>
  <c r="J4136" i="3" a="1"/>
  <c r="J4136" i="3" s="1"/>
  <c r="G4135" i="3"/>
  <c r="H4135" i="3"/>
  <c r="I4135" i="3" a="1"/>
  <c r="I4135" i="3" s="1"/>
  <c r="J4135" i="3" a="1"/>
  <c r="J4135" i="3" s="1"/>
  <c r="G4134" i="3"/>
  <c r="H4134" i="3"/>
  <c r="J4134" i="3" a="1"/>
  <c r="J4134" i="3" s="1"/>
  <c r="G4133" i="3"/>
  <c r="H4133" i="3"/>
  <c r="J4133" i="3" a="1"/>
  <c r="J4133" i="3" s="1"/>
  <c r="G2700" i="1"/>
  <c r="H2700" i="1"/>
  <c r="J2700" i="1" a="1"/>
  <c r="J2700" i="1" s="1"/>
  <c r="G2699" i="1"/>
  <c r="H2699" i="1"/>
  <c r="J2699" i="1" a="1"/>
  <c r="J2699" i="1" s="1"/>
  <c r="G2698" i="1"/>
  <c r="H2698" i="1"/>
  <c r="I2698" i="1" a="1"/>
  <c r="I2698" i="1" s="1"/>
  <c r="J2698" i="1" a="1"/>
  <c r="J2698" i="1" s="1"/>
  <c r="G2697" i="1"/>
  <c r="H2697" i="1"/>
  <c r="I2697" i="1" a="1"/>
  <c r="I2697" i="1" s="1"/>
  <c r="J2697" i="1" a="1"/>
  <c r="J2697" i="1"/>
  <c r="G2696" i="1"/>
  <c r="H2696" i="1"/>
  <c r="J2696" i="1" a="1"/>
  <c r="J2696" i="1"/>
  <c r="G2695" i="1"/>
  <c r="H2695" i="1"/>
  <c r="J2695" i="1" a="1"/>
  <c r="J2695" i="1"/>
  <c r="G2694" i="1"/>
  <c r="H2694" i="1"/>
  <c r="I2694" i="1" a="1"/>
  <c r="I2694" i="1"/>
  <c r="J2694" i="1" a="1"/>
  <c r="J2694" i="1" s="1"/>
  <c r="G2693" i="1"/>
  <c r="H2693" i="1"/>
  <c r="I2693" i="1" a="1"/>
  <c r="I2693" i="1" s="1"/>
  <c r="J2693" i="1" a="1"/>
  <c r="J2693" i="1" s="1"/>
  <c r="G2692" i="1"/>
  <c r="H2692" i="1"/>
  <c r="I2692" i="1" a="1"/>
  <c r="I2692" i="1" s="1"/>
  <c r="J2692" i="1" a="1"/>
  <c r="J2692" i="1" s="1"/>
  <c r="G2691" i="1"/>
  <c r="H2691" i="1"/>
  <c r="I2691" i="1" a="1"/>
  <c r="I2691" i="1" s="1"/>
  <c r="J2691" i="1" a="1"/>
  <c r="J2691" i="1" s="1"/>
  <c r="G2690" i="1"/>
  <c r="H2690" i="1"/>
  <c r="I2690" i="1" a="1"/>
  <c r="I2690" i="1" s="1"/>
  <c r="J2690" i="1" a="1"/>
  <c r="J2690" i="1" s="1"/>
  <c r="G2689" i="1"/>
  <c r="H2689" i="1"/>
  <c r="I2689" i="1" a="1"/>
  <c r="I2689" i="1" s="1"/>
  <c r="J2689" i="1" a="1"/>
  <c r="J2689" i="1" s="1"/>
  <c r="G4132" i="3"/>
  <c r="H4132" i="3"/>
  <c r="I4132" i="3" a="1"/>
  <c r="I4132" i="3" s="1"/>
  <c r="J4132" i="3" a="1"/>
  <c r="J4132" i="3" s="1"/>
  <c r="G4131" i="3"/>
  <c r="H4131" i="3"/>
  <c r="I4131" i="3" a="1"/>
  <c r="I4131" i="3" s="1"/>
  <c r="J4131" i="3" a="1"/>
  <c r="J4131" i="3" s="1"/>
  <c r="G4130" i="3"/>
  <c r="H4130" i="3"/>
  <c r="J4130" i="3" a="1"/>
  <c r="J4130" i="3" s="1"/>
  <c r="G4129" i="3"/>
  <c r="H4129" i="3"/>
  <c r="J4129" i="3" a="1"/>
  <c r="J4129" i="3" s="1"/>
  <c r="G4128" i="3"/>
  <c r="H4128" i="3"/>
  <c r="I4128" i="3" a="1"/>
  <c r="I4128" i="3" s="1"/>
  <c r="J4128" i="3" a="1"/>
  <c r="J4128" i="3" s="1"/>
  <c r="G4127" i="3"/>
  <c r="H4127" i="3"/>
  <c r="I4127" i="3" a="1"/>
  <c r="I4127" i="3" s="1"/>
  <c r="J4127" i="3" a="1"/>
  <c r="J4127" i="3" s="1"/>
  <c r="G4126" i="3"/>
  <c r="H4126" i="3"/>
  <c r="I4126" i="3" a="1"/>
  <c r="I4126" i="3" s="1"/>
  <c r="J4126" i="3" a="1"/>
  <c r="J4126" i="3" s="1"/>
  <c r="G4125" i="3"/>
  <c r="H4125" i="3"/>
  <c r="I4125" i="3" a="1"/>
  <c r="I4125" i="3" s="1"/>
  <c r="J4125" i="3" a="1"/>
  <c r="J4125" i="3" s="1"/>
  <c r="G4124" i="3"/>
  <c r="H4124" i="3"/>
  <c r="I4124" i="3" a="1"/>
  <c r="I4124" i="3" s="1"/>
  <c r="J4124" i="3" a="1"/>
  <c r="J4124" i="3" s="1"/>
  <c r="G4123" i="3"/>
  <c r="H4123" i="3"/>
  <c r="I4123" i="3" a="1"/>
  <c r="I4123" i="3" s="1"/>
  <c r="J4123" i="3" a="1"/>
  <c r="J4123" i="3" s="1"/>
  <c r="G4122" i="3"/>
  <c r="H4122" i="3"/>
  <c r="J4122" i="3" a="1"/>
  <c r="J4122" i="3" s="1"/>
  <c r="G4121" i="3"/>
  <c r="H4121" i="3"/>
  <c r="J4121" i="3" a="1"/>
  <c r="J4121" i="3" s="1"/>
  <c r="G4120" i="3"/>
  <c r="H4120" i="3"/>
  <c r="J4120" i="3" a="1"/>
  <c r="J4120" i="3" s="1"/>
  <c r="G4119" i="3"/>
  <c r="H4119" i="3"/>
  <c r="J4119" i="3" a="1"/>
  <c r="J4119" i="3" s="1"/>
  <c r="G4118" i="3"/>
  <c r="H4118" i="3"/>
  <c r="I4118" i="3" a="1"/>
  <c r="I4118" i="3" s="1"/>
  <c r="J4118" i="3" a="1"/>
  <c r="J4118" i="3" s="1"/>
  <c r="G4117" i="3"/>
  <c r="H4117" i="3"/>
  <c r="I4117" i="3" a="1"/>
  <c r="I4117" i="3" s="1"/>
  <c r="J4117" i="3" a="1"/>
  <c r="J4117" i="3" s="1"/>
  <c r="G4116" i="3"/>
  <c r="H4116" i="3"/>
  <c r="I4116" i="3" a="1"/>
  <c r="I4116" i="3" s="1"/>
  <c r="J4116" i="3" a="1"/>
  <c r="J4116" i="3" s="1"/>
  <c r="G4115" i="3"/>
  <c r="H4115" i="3"/>
  <c r="I4115" i="3" a="1"/>
  <c r="I4115" i="3" s="1"/>
  <c r="J4115" i="3" a="1"/>
  <c r="J4115" i="3" s="1"/>
  <c r="G2685" i="1"/>
  <c r="H2685" i="1"/>
  <c r="I2685" i="1" a="1"/>
  <c r="I2685" i="1" s="1"/>
  <c r="J2685" i="1" a="1"/>
  <c r="J2685" i="1" s="1"/>
  <c r="G2684" i="1"/>
  <c r="H2684" i="1"/>
  <c r="J2684" i="1" a="1"/>
  <c r="J2684" i="1" s="1"/>
  <c r="G4114" i="3"/>
  <c r="H4114" i="3"/>
  <c r="J4114" i="3" a="1"/>
  <c r="J4114" i="3" s="1"/>
  <c r="G4113" i="3"/>
  <c r="H4113" i="3"/>
  <c r="J4113" i="3" a="1"/>
  <c r="J4113" i="3" s="1"/>
  <c r="G2683" i="1"/>
  <c r="H2683" i="1"/>
  <c r="J2683" i="1" a="1"/>
  <c r="J2683" i="1" s="1"/>
  <c r="G2682" i="1"/>
  <c r="H2682" i="1"/>
  <c r="I2682" i="1" a="1"/>
  <c r="I2682" i="1" s="1"/>
  <c r="J2682" i="1" a="1"/>
  <c r="J2682" i="1" s="1"/>
  <c r="G2681" i="1"/>
  <c r="H2681" i="1"/>
  <c r="I2681" i="1" a="1"/>
  <c r="I2681" i="1" s="1"/>
  <c r="J2681" i="1" a="1"/>
  <c r="J2681" i="1" s="1"/>
  <c r="G2680" i="1"/>
  <c r="H2680" i="1"/>
  <c r="J2680" i="1" a="1"/>
  <c r="J2680" i="1" s="1"/>
  <c r="G2679" i="1"/>
  <c r="H2679" i="1"/>
  <c r="J2679" i="1" a="1"/>
  <c r="J2679" i="1" s="1"/>
  <c r="G2678" i="1"/>
  <c r="H2678" i="1"/>
  <c r="I2678" i="1" a="1"/>
  <c r="I2678" i="1" s="1"/>
  <c r="J2678" i="1" a="1"/>
  <c r="J2678" i="1" s="1"/>
  <c r="G2677" i="1"/>
  <c r="H2677" i="1"/>
  <c r="I2677" i="1" a="1"/>
  <c r="I2677" i="1" s="1"/>
  <c r="J2677" i="1" a="1"/>
  <c r="J2677" i="1" s="1"/>
  <c r="G2676" i="1"/>
  <c r="H2676" i="1"/>
  <c r="I2676" i="1" a="1"/>
  <c r="I2676" i="1" s="1"/>
  <c r="J2676" i="1" a="1"/>
  <c r="J2676" i="1"/>
  <c r="G2675" i="1"/>
  <c r="H2675" i="1"/>
  <c r="I2675" i="1" a="1"/>
  <c r="I2675" i="1"/>
  <c r="J2675" i="1" a="1"/>
  <c r="J2675" i="1" s="1"/>
  <c r="G2674" i="1"/>
  <c r="H2674" i="1"/>
  <c r="I2674" i="1" a="1"/>
  <c r="I2674" i="1" s="1"/>
  <c r="J2674" i="1" a="1"/>
  <c r="J2674" i="1" s="1"/>
  <c r="G2673" i="1"/>
  <c r="H2673" i="1"/>
  <c r="I2673" i="1" a="1"/>
  <c r="I2673" i="1" s="1"/>
  <c r="J2673" i="1" a="1"/>
  <c r="J2673" i="1" s="1"/>
  <c r="G4112" i="3"/>
  <c r="H4112" i="3"/>
  <c r="I4112" i="3" a="1"/>
  <c r="I4112" i="3" s="1"/>
  <c r="J4112" i="3" a="1"/>
  <c r="J4112" i="3" s="1"/>
  <c r="G4111" i="3"/>
  <c r="H4111" i="3"/>
  <c r="I4111" i="3" a="1"/>
  <c r="I4111" i="3" s="1"/>
  <c r="J4111" i="3" a="1"/>
  <c r="J4111" i="3" s="1"/>
  <c r="G4110" i="3"/>
  <c r="H4110" i="3"/>
  <c r="J4110" i="3" a="1"/>
  <c r="J4110" i="3" s="1"/>
  <c r="G4109" i="3"/>
  <c r="H4109" i="3"/>
  <c r="J4109" i="3" a="1"/>
  <c r="J4109" i="3" s="1"/>
  <c r="G4108" i="3"/>
  <c r="H4108" i="3"/>
  <c r="I4108" i="3" a="1"/>
  <c r="I4108" i="3" s="1"/>
  <c r="J4108" i="3" a="1"/>
  <c r="J4108" i="3" s="1"/>
  <c r="G4107" i="3"/>
  <c r="H4107" i="3"/>
  <c r="I4107" i="3" a="1"/>
  <c r="I4107" i="3" s="1"/>
  <c r="J4107" i="3" a="1"/>
  <c r="J4107" i="3" s="1"/>
  <c r="G4106" i="3"/>
  <c r="H4106" i="3"/>
  <c r="J4106" i="3" a="1"/>
  <c r="J4106" i="3" s="1"/>
  <c r="G4105" i="3"/>
  <c r="H4105" i="3"/>
  <c r="J4105" i="3" a="1"/>
  <c r="J4105" i="3" s="1"/>
  <c r="G4104" i="3"/>
  <c r="H4104" i="3"/>
  <c r="I4104" i="3" a="1"/>
  <c r="I4104" i="3" s="1"/>
  <c r="J4104" i="3" a="1"/>
  <c r="J4104" i="3" s="1"/>
  <c r="G4103" i="3"/>
  <c r="H4103" i="3"/>
  <c r="I4103" i="3" a="1"/>
  <c r="I4103" i="3" s="1"/>
  <c r="J4103" i="3" a="1"/>
  <c r="J4103" i="3" s="1"/>
  <c r="G4102" i="3"/>
  <c r="H4102" i="3"/>
  <c r="I4102" i="3" a="1"/>
  <c r="I4102" i="3" s="1"/>
  <c r="J4102" i="3" a="1"/>
  <c r="J4102" i="3" s="1"/>
  <c r="G4101" i="3"/>
  <c r="H4101" i="3"/>
  <c r="I4101" i="3" a="1"/>
  <c r="I4101" i="3" s="1"/>
  <c r="J4101" i="3" a="1"/>
  <c r="J4101" i="3" s="1"/>
  <c r="G4100" i="3"/>
  <c r="H4100" i="3"/>
  <c r="I4100" i="3" a="1"/>
  <c r="I4100" i="3" s="1"/>
  <c r="J4100" i="3" a="1"/>
  <c r="J4100" i="3" s="1"/>
  <c r="G4099" i="3"/>
  <c r="H4099" i="3"/>
  <c r="I4099" i="3" a="1"/>
  <c r="I4099" i="3" s="1"/>
  <c r="J4099" i="3" a="1"/>
  <c r="J4099" i="3" s="1"/>
  <c r="G4098" i="3"/>
  <c r="H4098" i="3"/>
  <c r="I4098" i="3" a="1"/>
  <c r="I4098" i="3" s="1"/>
  <c r="J4098" i="3" a="1"/>
  <c r="J4098" i="3" s="1"/>
  <c r="G4097" i="3"/>
  <c r="H4097" i="3"/>
  <c r="I4097" i="3" a="1"/>
  <c r="I4097" i="3" s="1"/>
  <c r="J4097" i="3" a="1"/>
  <c r="J4097" i="3" s="1"/>
  <c r="G2672" i="1"/>
  <c r="H2672" i="1"/>
  <c r="I2672" i="1" a="1"/>
  <c r="I2672" i="1" s="1"/>
  <c r="J2672" i="1" a="1"/>
  <c r="J2672" i="1"/>
  <c r="G2671" i="1"/>
  <c r="H2671" i="1"/>
  <c r="J2671" i="1" a="1"/>
  <c r="J2671" i="1"/>
  <c r="G2670" i="1"/>
  <c r="H2670" i="1"/>
  <c r="J2670" i="1" a="1"/>
  <c r="J2670" i="1"/>
  <c r="G2669" i="1"/>
  <c r="H2669" i="1"/>
  <c r="J2669" i="1" a="1"/>
  <c r="J2669" i="1"/>
  <c r="G2668" i="1"/>
  <c r="H2668" i="1"/>
  <c r="J2668" i="1" a="1"/>
  <c r="J2668" i="1"/>
  <c r="G2667" i="1"/>
  <c r="H2667" i="1"/>
  <c r="I2667" i="1" a="1"/>
  <c r="I2667" i="1"/>
  <c r="J2667" i="1" a="1"/>
  <c r="J2667" i="1" s="1"/>
  <c r="G2666" i="1"/>
  <c r="H2666" i="1"/>
  <c r="I2666" i="1" a="1"/>
  <c r="I2666" i="1" s="1"/>
  <c r="J2666" i="1" a="1"/>
  <c r="J2666" i="1" s="1"/>
  <c r="G2665" i="1"/>
  <c r="H2665" i="1"/>
  <c r="I2665" i="1" a="1"/>
  <c r="I2665" i="1" s="1"/>
  <c r="J2665" i="1" a="1"/>
  <c r="J2665" i="1" s="1"/>
  <c r="G2664" i="1"/>
  <c r="H2664" i="1"/>
  <c r="I2664" i="1" a="1"/>
  <c r="I2664" i="1" s="1"/>
  <c r="J2664" i="1" a="1"/>
  <c r="J2664" i="1" s="1"/>
  <c r="G2663" i="1"/>
  <c r="H2663" i="1"/>
  <c r="I2663" i="1" a="1"/>
  <c r="I2663" i="1" s="1"/>
  <c r="J2663" i="1" a="1"/>
  <c r="J2663" i="1" s="1"/>
  <c r="G2662" i="1"/>
  <c r="H2662" i="1"/>
  <c r="I2662" i="1" a="1"/>
  <c r="I2662" i="1" s="1"/>
  <c r="J2662" i="1" a="1"/>
  <c r="J2662" i="1" s="1"/>
  <c r="G2661" i="1"/>
  <c r="H2661" i="1"/>
  <c r="I2661" i="1" a="1"/>
  <c r="I2661" i="1" s="1"/>
  <c r="J2661" i="1" a="1"/>
  <c r="J2661" i="1" s="1"/>
  <c r="G4023" i="3"/>
  <c r="H4023" i="3"/>
  <c r="I4023" i="3" a="1"/>
  <c r="I4023" i="3" s="1"/>
  <c r="J4023" i="3" a="1"/>
  <c r="J4023" i="3" s="1"/>
  <c r="G4024" i="3"/>
  <c r="H4024" i="3"/>
  <c r="I4024" i="3" a="1"/>
  <c r="I4024" i="3" s="1"/>
  <c r="J4024" i="3" a="1"/>
  <c r="J4024" i="3" s="1"/>
  <c r="G3840" i="3"/>
  <c r="G3841" i="3"/>
  <c r="H3840" i="3"/>
  <c r="H3841" i="3"/>
  <c r="I3840" i="3" a="1"/>
  <c r="I3840" i="3" s="1"/>
  <c r="I3841" i="3" a="1"/>
  <c r="I3841" i="3" s="1"/>
  <c r="J3840" i="3" a="1"/>
  <c r="J3840" i="3" s="1"/>
  <c r="J3841" i="3" a="1"/>
  <c r="J3841" i="3" s="1"/>
  <c r="G2590" i="1"/>
  <c r="G2591" i="1"/>
  <c r="H2590" i="1"/>
  <c r="H2591" i="1"/>
  <c r="I2590" i="1" a="1"/>
  <c r="I2590" i="1" s="1"/>
  <c r="I2591" i="1" a="1"/>
  <c r="I2591" i="1" s="1"/>
  <c r="J2590" i="1" a="1"/>
  <c r="J2590" i="1" s="1"/>
  <c r="J2591" i="1" a="1"/>
  <c r="J2591" i="1" s="1"/>
  <c r="G2588" i="1"/>
  <c r="G2589" i="1"/>
  <c r="H2588" i="1"/>
  <c r="H2589" i="1"/>
  <c r="I2588" i="1" a="1"/>
  <c r="I2588" i="1" s="1"/>
  <c r="I2589" i="1" a="1"/>
  <c r="I2589" i="1" s="1"/>
  <c r="J2588" i="1" a="1"/>
  <c r="J2588" i="1" s="1"/>
  <c r="J2589" i="1" a="1"/>
  <c r="J2589" i="1" s="1"/>
  <c r="G2569" i="1"/>
  <c r="G2570" i="1"/>
  <c r="H2569" i="1"/>
  <c r="H2570" i="1"/>
  <c r="I2569" i="1" a="1"/>
  <c r="I2569" i="1" s="1"/>
  <c r="I2570" i="1" a="1"/>
  <c r="I2570" i="1" s="1"/>
  <c r="J2569" i="1" a="1"/>
  <c r="J2569" i="1" s="1"/>
  <c r="J2570" i="1" a="1"/>
  <c r="J2570" i="1" s="1"/>
  <c r="G2515" i="1"/>
  <c r="H2515" i="1"/>
  <c r="I2515" i="1" a="1"/>
  <c r="I2515" i="1" s="1"/>
  <c r="J2515" i="1" a="1"/>
  <c r="J2515" i="1" s="1"/>
  <c r="G2660" i="1"/>
  <c r="H2660" i="1"/>
  <c r="I2660" i="1" a="1"/>
  <c r="I2660" i="1" s="1"/>
  <c r="J2660" i="1" a="1"/>
  <c r="J2660" i="1" s="1"/>
  <c r="G4096" i="3"/>
  <c r="H4096" i="3"/>
  <c r="I4096" i="3" a="1"/>
  <c r="I4096" i="3" s="1"/>
  <c r="J4096" i="3" a="1"/>
  <c r="J4096" i="3" s="1"/>
  <c r="G4095" i="3"/>
  <c r="H4095" i="3"/>
  <c r="I4095" i="3" a="1"/>
  <c r="I4095" i="3" s="1"/>
  <c r="J4095" i="3" a="1"/>
  <c r="J4095" i="3" s="1"/>
  <c r="G4094" i="3"/>
  <c r="H4094" i="3"/>
  <c r="J4094" i="3" a="1"/>
  <c r="J4094" i="3" s="1"/>
  <c r="G4093" i="3"/>
  <c r="H4093" i="3"/>
  <c r="J4093" i="3" a="1"/>
  <c r="J4093" i="3" s="1"/>
  <c r="G4092" i="3"/>
  <c r="H4092" i="3"/>
  <c r="I4092" i="3" a="1"/>
  <c r="I4092" i="3" s="1"/>
  <c r="J4092" i="3" a="1"/>
  <c r="J4092" i="3" s="1"/>
  <c r="G4091" i="3"/>
  <c r="H4091" i="3"/>
  <c r="I4091" i="3" a="1"/>
  <c r="I4091" i="3" s="1"/>
  <c r="J4091" i="3" a="1"/>
  <c r="J4091" i="3" s="1"/>
  <c r="G4090" i="3"/>
  <c r="H4090" i="3"/>
  <c r="J4090" i="3" a="1"/>
  <c r="J4090" i="3" s="1"/>
  <c r="G4089" i="3"/>
  <c r="H4089" i="3"/>
  <c r="J4089" i="3" a="1"/>
  <c r="J4089" i="3" s="1"/>
  <c r="G4088" i="3"/>
  <c r="H4088" i="3"/>
  <c r="I4088" i="3" a="1"/>
  <c r="I4088" i="3" s="1"/>
  <c r="J4088" i="3" a="1"/>
  <c r="J4088" i="3" s="1"/>
  <c r="G4087" i="3"/>
  <c r="H4087" i="3"/>
  <c r="I4087" i="3" a="1"/>
  <c r="I4087" i="3" s="1"/>
  <c r="J4087" i="3" a="1"/>
  <c r="J4087" i="3" s="1"/>
  <c r="G4086" i="3"/>
  <c r="H4086" i="3"/>
  <c r="J4086" i="3" a="1"/>
  <c r="J4086" i="3" s="1"/>
  <c r="G4085" i="3"/>
  <c r="H4085" i="3"/>
  <c r="J4085" i="3" a="1"/>
  <c r="J4085" i="3" s="1"/>
  <c r="G4084" i="3"/>
  <c r="H4084" i="3"/>
  <c r="I4084" i="3" a="1"/>
  <c r="I4084" i="3" s="1"/>
  <c r="J4084" i="3" a="1"/>
  <c r="J4084" i="3" s="1"/>
  <c r="G4083" i="3"/>
  <c r="H4083" i="3"/>
  <c r="I4083" i="3" a="1"/>
  <c r="I4083" i="3" s="1"/>
  <c r="J4083" i="3" a="1"/>
  <c r="J4083" i="3" s="1"/>
  <c r="G4082" i="3"/>
  <c r="H4082" i="3"/>
  <c r="I4082" i="3" a="1"/>
  <c r="I4082" i="3" s="1"/>
  <c r="J4082" i="3" a="1"/>
  <c r="J4082" i="3" s="1"/>
  <c r="G4081" i="3"/>
  <c r="H4081" i="3"/>
  <c r="I4081" i="3" a="1"/>
  <c r="I4081" i="3" s="1"/>
  <c r="J4081" i="3" a="1"/>
  <c r="J4081" i="3" s="1"/>
  <c r="G4080" i="3"/>
  <c r="H4080" i="3"/>
  <c r="I4080" i="3" a="1"/>
  <c r="I4080" i="3" s="1"/>
  <c r="J4080" i="3" a="1"/>
  <c r="J4080" i="3" s="1"/>
  <c r="G4079" i="3"/>
  <c r="H4079" i="3"/>
  <c r="I4079" i="3" a="1"/>
  <c r="I4079" i="3" s="1"/>
  <c r="J4079" i="3" a="1"/>
  <c r="J4079" i="3" s="1"/>
  <c r="G4078" i="3"/>
  <c r="H4078" i="3"/>
  <c r="I4078" i="3" a="1"/>
  <c r="I4078" i="3" s="1"/>
  <c r="J4078" i="3" a="1"/>
  <c r="J4078" i="3" s="1"/>
  <c r="G4077" i="3"/>
  <c r="H4077" i="3"/>
  <c r="I4077" i="3" a="1"/>
  <c r="I4077" i="3" s="1"/>
  <c r="J4077" i="3" a="1"/>
  <c r="J4077" i="3" s="1"/>
  <c r="G2659" i="1"/>
  <c r="H2659" i="1"/>
  <c r="I2659" i="1" a="1"/>
  <c r="I2659" i="1" s="1"/>
  <c r="J2659" i="1" a="1"/>
  <c r="J2659" i="1" s="1"/>
  <c r="G2658" i="1"/>
  <c r="H2658" i="1"/>
  <c r="J2658" i="1" a="1"/>
  <c r="J2658" i="1" s="1"/>
  <c r="G2657" i="1"/>
  <c r="H2657" i="1"/>
  <c r="J2657" i="1" a="1"/>
  <c r="J2657" i="1" s="1"/>
  <c r="G2656" i="1"/>
  <c r="H2656" i="1"/>
  <c r="I2656" i="1" a="1"/>
  <c r="I2656" i="1" s="1"/>
  <c r="J2656" i="1" a="1"/>
  <c r="J2656" i="1" s="1"/>
  <c r="G2655" i="1"/>
  <c r="H2655" i="1"/>
  <c r="I2655" i="1" a="1"/>
  <c r="I2655" i="1" s="1"/>
  <c r="J2655" i="1" a="1"/>
  <c r="J2655" i="1" s="1"/>
  <c r="G2654" i="1"/>
  <c r="H2654" i="1"/>
  <c r="I2654" i="1" a="1"/>
  <c r="I2654" i="1" s="1"/>
  <c r="J2654" i="1" a="1"/>
  <c r="J2654" i="1" s="1"/>
  <c r="G2653" i="1"/>
  <c r="H2653" i="1"/>
  <c r="I2653" i="1" a="1"/>
  <c r="I2653" i="1" s="1"/>
  <c r="J2653" i="1" a="1"/>
  <c r="J2653" i="1" s="1"/>
  <c r="G2652" i="1"/>
  <c r="H2652" i="1"/>
  <c r="I2652" i="1" a="1"/>
  <c r="I2652" i="1" s="1"/>
  <c r="J2652" i="1" a="1"/>
  <c r="J2652" i="1" s="1"/>
  <c r="G2651" i="1"/>
  <c r="H2651" i="1"/>
  <c r="I2651" i="1" a="1"/>
  <c r="I2651" i="1" s="1"/>
  <c r="J2651" i="1" a="1"/>
  <c r="J2651" i="1" s="1"/>
  <c r="G2650" i="1"/>
  <c r="H2650" i="1"/>
  <c r="I2650" i="1" a="1"/>
  <c r="I2650" i="1" s="1"/>
  <c r="J2650" i="1" a="1"/>
  <c r="J2650" i="1" s="1"/>
  <c r="G2649" i="1"/>
  <c r="H2649" i="1"/>
  <c r="I2649" i="1" a="1"/>
  <c r="I2649" i="1" s="1"/>
  <c r="J2649" i="1" a="1"/>
  <c r="J2649" i="1" s="1"/>
  <c r="G2648" i="1"/>
  <c r="H2648" i="1"/>
  <c r="I2648" i="1" a="1"/>
  <c r="I2648" i="1" s="1"/>
  <c r="J2648" i="1" a="1"/>
  <c r="J2648" i="1" s="1"/>
  <c r="G2647" i="1"/>
  <c r="H2647" i="1"/>
  <c r="I2647" i="1" a="1"/>
  <c r="I2647" i="1" s="1"/>
  <c r="J2647" i="1" a="1"/>
  <c r="J2647" i="1" s="1"/>
  <c r="G2646" i="1"/>
  <c r="H2646" i="1"/>
  <c r="I2646" i="1" a="1"/>
  <c r="I2646" i="1" s="1"/>
  <c r="J2646" i="1" a="1"/>
  <c r="J2646" i="1" s="1"/>
  <c r="G2645" i="1"/>
  <c r="H2645" i="1"/>
  <c r="I2645" i="1" a="1"/>
  <c r="I2645" i="1" s="1"/>
  <c r="J2645" i="1" a="1"/>
  <c r="J2645" i="1" s="1"/>
  <c r="G4076" i="3"/>
  <c r="H4076" i="3"/>
  <c r="J4076" i="3" a="1"/>
  <c r="J4076" i="3" s="1"/>
  <c r="G4075" i="3"/>
  <c r="H4075" i="3"/>
  <c r="J4075" i="3" a="1"/>
  <c r="J4075" i="3" s="1"/>
  <c r="G4074" i="3"/>
  <c r="H4074" i="3"/>
  <c r="I4074" i="3" a="1"/>
  <c r="I4074" i="3" s="1"/>
  <c r="J4074" i="3" a="1"/>
  <c r="J4074" i="3" s="1"/>
  <c r="G4073" i="3"/>
  <c r="H4073" i="3"/>
  <c r="I4073" i="3" a="1"/>
  <c r="I4073" i="3" s="1"/>
  <c r="J4073" i="3" a="1"/>
  <c r="J4073" i="3" s="1"/>
  <c r="G2643" i="1"/>
  <c r="H2643" i="1"/>
  <c r="J2643" i="1" a="1"/>
  <c r="J2643" i="1" s="1"/>
  <c r="G2642" i="1"/>
  <c r="H2642" i="1"/>
  <c r="J2642" i="1" a="1"/>
  <c r="J2642" i="1" s="1"/>
  <c r="G4072" i="3"/>
  <c r="H4072" i="3"/>
  <c r="J4072" i="3" a="1"/>
  <c r="J4072" i="3" s="1"/>
  <c r="G4071" i="3"/>
  <c r="H4071" i="3"/>
  <c r="J4071" i="3" a="1"/>
  <c r="J4071" i="3" s="1"/>
  <c r="G4070" i="3"/>
  <c r="H4070" i="3"/>
  <c r="I4070" i="3" a="1"/>
  <c r="I4070" i="3" s="1"/>
  <c r="J4070" i="3" a="1"/>
  <c r="J4070" i="3" s="1"/>
  <c r="G4069" i="3"/>
  <c r="H4069" i="3"/>
  <c r="I4069" i="3" a="1"/>
  <c r="I4069" i="3" s="1"/>
  <c r="J4069" i="3" a="1"/>
  <c r="J4069" i="3" s="1"/>
  <c r="G4068" i="3"/>
  <c r="H4068" i="3"/>
  <c r="J4068" i="3" a="1"/>
  <c r="J4068" i="3" s="1"/>
  <c r="G4067" i="3"/>
  <c r="H4067" i="3"/>
  <c r="J4067" i="3" a="1"/>
  <c r="J4067" i="3" s="1"/>
  <c r="G4066" i="3"/>
  <c r="H4066" i="3"/>
  <c r="I4066" i="3" a="1"/>
  <c r="I4066" i="3" s="1"/>
  <c r="J4066" i="3" a="1"/>
  <c r="J4066" i="3" s="1"/>
  <c r="G4065" i="3"/>
  <c r="H4065" i="3"/>
  <c r="I4065" i="3" a="1"/>
  <c r="I4065" i="3" s="1"/>
  <c r="J4065" i="3" a="1"/>
  <c r="J4065" i="3" s="1"/>
  <c r="G4064" i="3"/>
  <c r="H4064" i="3"/>
  <c r="I4064" i="3" a="1"/>
  <c r="I4064" i="3" s="1"/>
  <c r="J4064" i="3" a="1"/>
  <c r="J4064" i="3" s="1"/>
  <c r="G4063" i="3"/>
  <c r="H4063" i="3"/>
  <c r="I4063" i="3" a="1"/>
  <c r="I4063" i="3" s="1"/>
  <c r="J4063" i="3" a="1"/>
  <c r="J4063" i="3" s="1"/>
  <c r="G4062" i="3"/>
  <c r="H4062" i="3"/>
  <c r="I4062" i="3" a="1"/>
  <c r="I4062" i="3" s="1"/>
  <c r="J4062" i="3" a="1"/>
  <c r="J4062" i="3" s="1"/>
  <c r="G4061" i="3"/>
  <c r="H4061" i="3"/>
  <c r="I4061" i="3" a="1"/>
  <c r="I4061" i="3" s="1"/>
  <c r="J4061" i="3" a="1"/>
  <c r="J4061" i="3" s="1"/>
  <c r="G4060" i="3"/>
  <c r="H4060" i="3"/>
  <c r="I4060" i="3" a="1"/>
  <c r="I4060" i="3" s="1"/>
  <c r="J4060" i="3" a="1"/>
  <c r="J4060" i="3" s="1"/>
  <c r="G4059" i="3"/>
  <c r="H4059" i="3"/>
  <c r="I4059" i="3" a="1"/>
  <c r="I4059" i="3" s="1"/>
  <c r="J4059" i="3" a="1"/>
  <c r="J4059" i="3" s="1"/>
  <c r="G4058" i="3"/>
  <c r="H4058" i="3"/>
  <c r="I4058" i="3" a="1"/>
  <c r="I4058" i="3" s="1"/>
  <c r="J4058" i="3" a="1"/>
  <c r="J4058" i="3" s="1"/>
  <c r="G4057" i="3"/>
  <c r="H4057" i="3"/>
  <c r="I4057" i="3" a="1"/>
  <c r="I4057" i="3" s="1"/>
  <c r="J4057" i="3" a="1"/>
  <c r="J4057" i="3" s="1"/>
  <c r="G2641" i="1"/>
  <c r="H2641" i="1"/>
  <c r="J2641" i="1" a="1"/>
  <c r="J2641" i="1" s="1"/>
  <c r="G2640" i="1"/>
  <c r="H2640" i="1"/>
  <c r="J2640" i="1" a="1"/>
  <c r="J2640" i="1" s="1"/>
  <c r="G2639" i="1"/>
  <c r="H2639" i="1"/>
  <c r="J2639" i="1" a="1"/>
  <c r="J2639" i="1" s="1"/>
  <c r="G2638" i="1"/>
  <c r="H2638" i="1"/>
  <c r="J2638" i="1" a="1"/>
  <c r="J2638" i="1" s="1"/>
  <c r="G2637" i="1"/>
  <c r="H2637" i="1"/>
  <c r="I2637" i="1" a="1"/>
  <c r="I2637" i="1" s="1"/>
  <c r="J2637" i="1" a="1"/>
  <c r="J2637" i="1" s="1"/>
  <c r="G2636" i="1"/>
  <c r="H2636" i="1"/>
  <c r="I2636" i="1" a="1"/>
  <c r="I2636" i="1" s="1"/>
  <c r="J2636" i="1" a="1"/>
  <c r="J2636" i="1" s="1"/>
  <c r="G2635" i="1"/>
  <c r="H2635" i="1"/>
  <c r="I2635" i="1" a="1"/>
  <c r="I2635" i="1" s="1"/>
  <c r="J2635" i="1" a="1"/>
  <c r="J2635" i="1" s="1"/>
  <c r="G2634" i="1"/>
  <c r="H2634" i="1"/>
  <c r="I2634" i="1" a="1"/>
  <c r="I2634" i="1" s="1"/>
  <c r="J2634" i="1" a="1"/>
  <c r="J2634" i="1" s="1"/>
  <c r="G2633" i="1"/>
  <c r="H2633" i="1"/>
  <c r="I2633" i="1" a="1"/>
  <c r="I2633" i="1" s="1"/>
  <c r="J2633" i="1" a="1"/>
  <c r="J2633" i="1" s="1"/>
  <c r="G2632" i="1"/>
  <c r="H2632" i="1"/>
  <c r="I2632" i="1" a="1"/>
  <c r="I2632" i="1" s="1"/>
  <c r="J2632" i="1" a="1"/>
  <c r="J2632" i="1" s="1"/>
  <c r="G2631" i="1"/>
  <c r="H2631" i="1"/>
  <c r="I2631" i="1" a="1"/>
  <c r="I2631" i="1" s="1"/>
  <c r="J2631" i="1" a="1"/>
  <c r="J2631" i="1" s="1"/>
  <c r="G4056" i="3"/>
  <c r="H4056" i="3"/>
  <c r="I4056" i="3" a="1"/>
  <c r="I4056" i="3" s="1"/>
  <c r="J4056" i="3" a="1"/>
  <c r="J4056" i="3" s="1"/>
  <c r="G2630" i="1"/>
  <c r="H2630" i="1"/>
  <c r="I2630" i="1" a="1"/>
  <c r="I2630" i="1" s="1"/>
  <c r="J2630" i="1" a="1"/>
  <c r="J2630" i="1" s="1"/>
  <c r="G4055" i="3"/>
  <c r="H4055" i="3"/>
  <c r="I4055" i="3" a="1"/>
  <c r="I4055" i="3" s="1"/>
  <c r="J4055" i="3" a="1"/>
  <c r="J4055" i="3" s="1"/>
  <c r="G4054" i="3"/>
  <c r="H4054" i="3"/>
  <c r="J4054" i="3" a="1"/>
  <c r="J4054" i="3" s="1"/>
  <c r="G4053" i="3"/>
  <c r="H4053" i="3"/>
  <c r="J4053" i="3" a="1"/>
  <c r="J4053" i="3" s="1"/>
  <c r="G4052" i="3"/>
  <c r="H4052" i="3"/>
  <c r="I4052" i="3" a="1"/>
  <c r="I4052" i="3" s="1"/>
  <c r="J4052" i="3" a="1"/>
  <c r="J4052" i="3" s="1"/>
  <c r="G4051" i="3"/>
  <c r="H4051" i="3"/>
  <c r="I4051" i="3" a="1"/>
  <c r="I4051" i="3" s="1"/>
  <c r="J4051" i="3" a="1"/>
  <c r="J4051" i="3" s="1"/>
  <c r="G4050" i="3"/>
  <c r="H4050" i="3"/>
  <c r="I4050" i="3" a="1"/>
  <c r="I4050" i="3" s="1"/>
  <c r="J4050" i="3" a="1"/>
  <c r="J4050" i="3" s="1"/>
  <c r="G4049" i="3"/>
  <c r="H4049" i="3"/>
  <c r="I4049" i="3" a="1"/>
  <c r="I4049" i="3" s="1"/>
  <c r="J4049" i="3" a="1"/>
  <c r="J4049" i="3" s="1"/>
  <c r="G4048" i="3"/>
  <c r="H4048" i="3"/>
  <c r="J4048" i="3" a="1"/>
  <c r="J4048" i="3" s="1"/>
  <c r="G4047" i="3"/>
  <c r="H4047" i="3"/>
  <c r="J4047" i="3" a="1"/>
  <c r="J4047" i="3" s="1"/>
  <c r="G4046" i="3"/>
  <c r="H4046" i="3"/>
  <c r="I4046" i="3" a="1"/>
  <c r="I4046" i="3" s="1"/>
  <c r="J4046" i="3" a="1"/>
  <c r="J4046" i="3" s="1"/>
  <c r="G4045" i="3"/>
  <c r="H4045" i="3"/>
  <c r="I4045" i="3" a="1"/>
  <c r="I4045" i="3" s="1"/>
  <c r="J4045" i="3" a="1"/>
  <c r="J4045" i="3" s="1"/>
  <c r="G4044" i="3"/>
  <c r="H4044" i="3"/>
  <c r="J4044" i="3" a="1"/>
  <c r="J4044" i="3" s="1"/>
  <c r="G4043" i="3"/>
  <c r="H4043" i="3"/>
  <c r="J4043" i="3" a="1"/>
  <c r="J4043" i="3" s="1"/>
  <c r="G4042" i="3"/>
  <c r="H4042" i="3"/>
  <c r="I4042" i="3" a="1"/>
  <c r="I4042" i="3" s="1"/>
  <c r="J4042" i="3" a="1"/>
  <c r="J4042" i="3" s="1"/>
  <c r="G4041" i="3"/>
  <c r="H4041" i="3"/>
  <c r="I4041" i="3" a="1"/>
  <c r="I4041" i="3" s="1"/>
  <c r="J4041" i="3" a="1"/>
  <c r="J4041" i="3" s="1"/>
  <c r="G2628" i="1"/>
  <c r="H2628" i="1"/>
  <c r="J2628" i="1" a="1"/>
  <c r="J2628" i="1" s="1"/>
  <c r="G2627" i="1"/>
  <c r="H2627" i="1"/>
  <c r="J2627" i="1" a="1"/>
  <c r="J2627" i="1" s="1"/>
  <c r="G2626" i="1"/>
  <c r="H2626" i="1"/>
  <c r="J2626" i="1" a="1"/>
  <c r="J2626" i="1" s="1"/>
  <c r="G2625" i="1"/>
  <c r="H2625" i="1"/>
  <c r="J2625" i="1" a="1"/>
  <c r="J2625" i="1" s="1"/>
  <c r="G2624" i="1"/>
  <c r="H2624" i="1"/>
  <c r="I2624" i="1" a="1"/>
  <c r="I2624" i="1" s="1"/>
  <c r="J2624" i="1" a="1"/>
  <c r="J2624" i="1" s="1"/>
  <c r="G2623" i="1"/>
  <c r="H2623" i="1"/>
  <c r="I2623" i="1" a="1"/>
  <c r="I2623" i="1" s="1"/>
  <c r="J2623" i="1" a="1"/>
  <c r="J2623" i="1" s="1"/>
  <c r="G2622" i="1"/>
  <c r="H2622" i="1"/>
  <c r="J2622" i="1" a="1"/>
  <c r="J2622" i="1" s="1"/>
  <c r="G2621" i="1"/>
  <c r="H2621" i="1"/>
  <c r="J2621" i="1" a="1"/>
  <c r="J2621" i="1" s="1"/>
  <c r="G2620" i="1"/>
  <c r="H2620" i="1"/>
  <c r="I2620" i="1" a="1"/>
  <c r="I2620" i="1" s="1"/>
  <c r="J2620" i="1" a="1"/>
  <c r="J2620" i="1" s="1"/>
  <c r="G2619" i="1"/>
  <c r="H2619" i="1"/>
  <c r="I2619" i="1" a="1"/>
  <c r="I2619" i="1" s="1"/>
  <c r="J2619" i="1" a="1"/>
  <c r="J2619" i="1" s="1"/>
  <c r="G4040" i="3"/>
  <c r="H4040" i="3"/>
  <c r="I4040" i="3" a="1"/>
  <c r="I4040" i="3" s="1"/>
  <c r="J4040" i="3" a="1"/>
  <c r="J4040" i="3" s="1"/>
  <c r="G4039" i="3"/>
  <c r="H4039" i="3"/>
  <c r="I4039" i="3" a="1"/>
  <c r="I4039" i="3" s="1"/>
  <c r="J4039" i="3" a="1"/>
  <c r="J4039" i="3" s="1"/>
  <c r="G4038" i="3"/>
  <c r="H4038" i="3"/>
  <c r="J4038" i="3" a="1"/>
  <c r="J4038" i="3" s="1"/>
  <c r="G4037" i="3"/>
  <c r="H4037" i="3"/>
  <c r="J4037" i="3" a="1"/>
  <c r="J4037" i="3" s="1"/>
  <c r="G4036" i="3"/>
  <c r="H4036" i="3"/>
  <c r="I4036" i="3" a="1"/>
  <c r="I4036" i="3" s="1"/>
  <c r="J4036" i="3" a="1"/>
  <c r="J4036" i="3" s="1"/>
  <c r="G4035" i="3"/>
  <c r="H4035" i="3"/>
  <c r="I4035" i="3" a="1"/>
  <c r="I4035" i="3" s="1"/>
  <c r="J4035" i="3" a="1"/>
  <c r="J4035" i="3" s="1"/>
  <c r="G4034" i="3"/>
  <c r="H4034" i="3"/>
  <c r="I4034" i="3" a="1"/>
  <c r="I4034" i="3" s="1"/>
  <c r="J4034" i="3" a="1"/>
  <c r="J4034" i="3" s="1"/>
  <c r="G4033" i="3"/>
  <c r="H4033" i="3"/>
  <c r="I4033" i="3" a="1"/>
  <c r="I4033" i="3" s="1"/>
  <c r="J4033" i="3" a="1"/>
  <c r="J4033" i="3" s="1"/>
  <c r="G4032" i="3"/>
  <c r="H4032" i="3"/>
  <c r="J4032" i="3" a="1"/>
  <c r="J4032" i="3" s="1"/>
  <c r="G4031" i="3"/>
  <c r="H4031" i="3"/>
  <c r="J4031" i="3" a="1"/>
  <c r="J4031" i="3" s="1"/>
  <c r="G4030" i="3"/>
  <c r="H4030" i="3"/>
  <c r="J4030" i="3" a="1"/>
  <c r="J4030" i="3" s="1"/>
  <c r="G4029" i="3"/>
  <c r="H4029" i="3"/>
  <c r="J4029" i="3" a="1"/>
  <c r="J4029" i="3" s="1"/>
  <c r="G4028" i="3"/>
  <c r="H4028" i="3"/>
  <c r="I4028" i="3" a="1"/>
  <c r="I4028" i="3" s="1"/>
  <c r="J4028" i="3" a="1"/>
  <c r="J4028" i="3" s="1"/>
  <c r="G4027" i="3"/>
  <c r="H4027" i="3"/>
  <c r="I4027" i="3" a="1"/>
  <c r="I4027" i="3" s="1"/>
  <c r="J4027" i="3" a="1"/>
  <c r="J4027" i="3" s="1"/>
  <c r="G4026" i="3"/>
  <c r="H4026" i="3"/>
  <c r="I4026" i="3" a="1"/>
  <c r="I4026" i="3" s="1"/>
  <c r="J4026" i="3" a="1"/>
  <c r="J4026" i="3" s="1"/>
  <c r="G4025" i="3"/>
  <c r="H4025" i="3"/>
  <c r="I4025" i="3" a="1"/>
  <c r="I4025" i="3" s="1"/>
  <c r="J4025" i="3" a="1"/>
  <c r="J4025" i="3" s="1"/>
  <c r="G2618" i="1"/>
  <c r="H2618" i="1"/>
  <c r="J2618" i="1" a="1"/>
  <c r="J2618" i="1" s="1"/>
  <c r="G2617" i="1"/>
  <c r="H2617" i="1"/>
  <c r="J2617" i="1" a="1"/>
  <c r="J2617" i="1" s="1"/>
  <c r="G2616" i="1"/>
  <c r="H2616" i="1"/>
  <c r="I2616" i="1" a="1"/>
  <c r="I2616" i="1" s="1"/>
  <c r="J2616" i="1" a="1"/>
  <c r="J2616" i="1" s="1"/>
  <c r="G2615" i="1"/>
  <c r="H2615" i="1"/>
  <c r="I2615" i="1" a="1"/>
  <c r="I2615" i="1" s="1"/>
  <c r="J2615" i="1" a="1"/>
  <c r="J2615" i="1" s="1"/>
  <c r="G2614" i="1"/>
  <c r="H2614" i="1"/>
  <c r="I2614" i="1" a="1"/>
  <c r="I2614" i="1" s="1"/>
  <c r="J2614" i="1" a="1"/>
  <c r="J2614" i="1" s="1"/>
  <c r="G2613" i="1"/>
  <c r="H2613" i="1"/>
  <c r="I2613" i="1" a="1"/>
  <c r="I2613" i="1" s="1"/>
  <c r="J2613" i="1" a="1"/>
  <c r="J2613" i="1" s="1"/>
  <c r="G2612" i="1"/>
  <c r="H2612" i="1"/>
  <c r="I2612" i="1" a="1"/>
  <c r="I2612" i="1" s="1"/>
  <c r="J2612" i="1" a="1"/>
  <c r="J2612" i="1" s="1"/>
  <c r="G2611" i="1"/>
  <c r="H2611" i="1"/>
  <c r="J2611" i="1" a="1"/>
  <c r="J2611" i="1" s="1"/>
  <c r="G2610" i="1"/>
  <c r="H2610" i="1"/>
  <c r="J2610" i="1" a="1"/>
  <c r="J2610" i="1" s="1"/>
  <c r="G2609" i="1"/>
  <c r="H2609" i="1"/>
  <c r="J2609" i="1" a="1"/>
  <c r="J2609" i="1" s="1"/>
  <c r="G2608" i="1"/>
  <c r="H2608" i="1"/>
  <c r="J2608" i="1" a="1"/>
  <c r="J2608" i="1" s="1"/>
  <c r="G2607" i="1"/>
  <c r="H2607" i="1"/>
  <c r="I2607" i="1" a="1"/>
  <c r="I2607" i="1" s="1"/>
  <c r="J2607" i="1" a="1"/>
  <c r="J2607" i="1" s="1"/>
  <c r="G2606" i="1"/>
  <c r="H2606" i="1"/>
  <c r="I2606" i="1" a="1"/>
  <c r="I2606" i="1" s="1"/>
  <c r="J2606" i="1" a="1"/>
  <c r="J2606" i="1" s="1"/>
  <c r="G2605" i="1"/>
  <c r="H2605" i="1"/>
  <c r="I2605" i="1" a="1"/>
  <c r="I2605" i="1" s="1"/>
  <c r="J2605" i="1" a="1"/>
  <c r="J2605" i="1" s="1"/>
  <c r="G2604" i="1"/>
  <c r="H2604" i="1"/>
  <c r="I2604" i="1" a="1"/>
  <c r="I2604" i="1" s="1"/>
  <c r="J2604" i="1" a="1"/>
  <c r="J2604" i="1" s="1"/>
  <c r="G2603" i="1"/>
  <c r="H2603" i="1"/>
  <c r="J2603" i="1" a="1"/>
  <c r="J2603" i="1" s="1"/>
  <c r="G2602" i="1"/>
  <c r="H2602" i="1"/>
  <c r="J2602" i="1" a="1"/>
  <c r="J2602" i="1" s="1"/>
  <c r="G4022" i="3"/>
  <c r="H4022" i="3"/>
  <c r="J4022" i="3" a="1"/>
  <c r="J4022" i="3" s="1"/>
  <c r="G4021" i="3"/>
  <c r="H4021" i="3"/>
  <c r="J4021" i="3" a="1"/>
  <c r="J4021" i="3" s="1"/>
  <c r="G4020" i="3"/>
  <c r="H4020" i="3"/>
  <c r="J4020" i="3" a="1"/>
  <c r="J4020" i="3" s="1"/>
  <c r="G4019" i="3"/>
  <c r="H4019" i="3"/>
  <c r="J4019" i="3" a="1"/>
  <c r="J4019" i="3" s="1"/>
  <c r="G4018" i="3"/>
  <c r="H4018" i="3"/>
  <c r="I4018" i="3" a="1"/>
  <c r="I4018" i="3" s="1"/>
  <c r="J4018" i="3" a="1"/>
  <c r="J4018" i="3" s="1"/>
  <c r="G4017" i="3"/>
  <c r="H4017" i="3"/>
  <c r="I4017" i="3" a="1"/>
  <c r="I4017" i="3" s="1"/>
  <c r="J4017" i="3" a="1"/>
  <c r="J4017" i="3" s="1"/>
  <c r="G4016" i="3"/>
  <c r="H4016" i="3"/>
  <c r="J4016" i="3" a="1"/>
  <c r="J4016" i="3" s="1"/>
  <c r="G4015" i="3"/>
  <c r="H4015" i="3"/>
  <c r="J4015" i="3" a="1"/>
  <c r="J4015" i="3" s="1"/>
  <c r="G4014" i="3"/>
  <c r="H4014" i="3"/>
  <c r="I4014" i="3" a="1"/>
  <c r="I4014" i="3" s="1"/>
  <c r="J4014" i="3" a="1"/>
  <c r="J4014" i="3" s="1"/>
  <c r="G4013" i="3"/>
  <c r="H4013" i="3"/>
  <c r="I4013" i="3" a="1"/>
  <c r="I4013" i="3" s="1"/>
  <c r="J4013" i="3" a="1"/>
  <c r="J4013" i="3" s="1"/>
  <c r="G4012" i="3"/>
  <c r="H4012" i="3"/>
  <c r="J4012" i="3" a="1"/>
  <c r="J4012" i="3" s="1"/>
  <c r="G4011" i="3"/>
  <c r="H4011" i="3"/>
  <c r="J4011" i="3" a="1"/>
  <c r="J4011" i="3" s="1"/>
  <c r="G4010" i="3"/>
  <c r="H4010" i="3"/>
  <c r="I4010" i="3" a="1"/>
  <c r="I4010" i="3" s="1"/>
  <c r="J4010" i="3" a="1"/>
  <c r="J4010" i="3" s="1"/>
  <c r="G4009" i="3"/>
  <c r="H4009" i="3"/>
  <c r="I4009" i="3" a="1"/>
  <c r="I4009" i="3" s="1"/>
  <c r="J4009" i="3" a="1"/>
  <c r="J4009" i="3" s="1"/>
  <c r="G4008" i="3"/>
  <c r="H4008" i="3"/>
  <c r="I4008" i="3" a="1"/>
  <c r="I4008" i="3" s="1"/>
  <c r="J4008" i="3" a="1"/>
  <c r="J4008" i="3" s="1"/>
  <c r="G4007" i="3"/>
  <c r="H4007" i="3"/>
  <c r="I4007" i="3" a="1"/>
  <c r="I4007" i="3" s="1"/>
  <c r="J4007" i="3" a="1"/>
  <c r="J4007" i="3" s="1"/>
  <c r="G4006" i="3"/>
  <c r="H4006" i="3"/>
  <c r="I4006" i="3" a="1"/>
  <c r="I4006" i="3" s="1"/>
  <c r="J4006" i="3" a="1"/>
  <c r="J4006" i="3" s="1"/>
  <c r="G4005" i="3"/>
  <c r="H4005" i="3"/>
  <c r="I4005" i="3" a="1"/>
  <c r="I4005" i="3" s="1"/>
  <c r="J4005" i="3" a="1"/>
  <c r="J4005" i="3" s="1"/>
  <c r="G2601" i="1"/>
  <c r="H2601" i="1"/>
  <c r="I2601" i="1" a="1"/>
  <c r="I2601" i="1" s="1"/>
  <c r="J2601" i="1" a="1"/>
  <c r="J2601" i="1" s="1"/>
  <c r="G2600" i="1"/>
  <c r="H2600" i="1"/>
  <c r="J2600" i="1" a="1"/>
  <c r="J2600" i="1" s="1"/>
  <c r="G2599" i="1"/>
  <c r="H2599" i="1"/>
  <c r="J2599" i="1" a="1"/>
  <c r="J2599" i="1" s="1"/>
  <c r="G2598" i="1"/>
  <c r="H2598" i="1"/>
  <c r="I2598" i="1" a="1"/>
  <c r="I2598" i="1" s="1"/>
  <c r="J2598" i="1" a="1"/>
  <c r="J2598" i="1" s="1"/>
  <c r="G2597" i="1"/>
  <c r="H2597" i="1"/>
  <c r="I2597" i="1" a="1"/>
  <c r="I2597" i="1" s="1"/>
  <c r="J2597" i="1" a="1"/>
  <c r="J2597" i="1" s="1"/>
  <c r="G2596" i="1"/>
  <c r="H2596" i="1"/>
  <c r="I2596" i="1" a="1"/>
  <c r="I2596" i="1" s="1"/>
  <c r="J2596" i="1" a="1"/>
  <c r="J2596" i="1" s="1"/>
  <c r="G2595" i="1"/>
  <c r="H2595" i="1"/>
  <c r="I2595" i="1" a="1"/>
  <c r="I2595" i="1" s="1"/>
  <c r="J2595" i="1" a="1"/>
  <c r="J2595" i="1" s="1"/>
  <c r="G2594" i="1"/>
  <c r="H2594" i="1"/>
  <c r="I2594" i="1" a="1"/>
  <c r="I2594" i="1" s="1"/>
  <c r="J2594" i="1" a="1"/>
  <c r="J2594" i="1" s="1"/>
  <c r="G2593" i="1"/>
  <c r="H2593" i="1"/>
  <c r="I2593" i="1" a="1"/>
  <c r="I2593" i="1" s="1"/>
  <c r="J2593" i="1" a="1"/>
  <c r="J2593" i="1" s="1"/>
  <c r="G4004" i="3"/>
  <c r="H4004" i="3"/>
  <c r="I4004" i="3" a="1"/>
  <c r="I4004" i="3" s="1"/>
  <c r="J4004" i="3" a="1"/>
  <c r="J4004" i="3" s="1"/>
  <c r="G4003" i="3"/>
  <c r="H4003" i="3"/>
  <c r="I4003" i="3" a="1"/>
  <c r="I4003" i="3" s="1"/>
  <c r="J4003" i="3" a="1"/>
  <c r="J4003" i="3" s="1"/>
  <c r="G4002" i="3"/>
  <c r="H4002" i="3"/>
  <c r="J4002" i="3" a="1"/>
  <c r="J4002" i="3" s="1"/>
  <c r="G4001" i="3"/>
  <c r="H4001" i="3"/>
  <c r="J4001" i="3" a="1"/>
  <c r="J4001" i="3" s="1"/>
  <c r="G4000" i="3"/>
  <c r="H4000" i="3"/>
  <c r="I4000" i="3" a="1"/>
  <c r="I4000" i="3" s="1"/>
  <c r="J4000" i="3" a="1"/>
  <c r="J4000" i="3" s="1"/>
  <c r="G3999" i="3"/>
  <c r="H3999" i="3"/>
  <c r="I3999" i="3" a="1"/>
  <c r="I3999" i="3" s="1"/>
  <c r="J3999" i="3" a="1"/>
  <c r="J3999" i="3" s="1"/>
  <c r="G3998" i="3"/>
  <c r="H3998" i="3"/>
  <c r="J3998" i="3" a="1"/>
  <c r="J3998" i="3" s="1"/>
  <c r="G3997" i="3"/>
  <c r="H3997" i="3"/>
  <c r="J3997" i="3" a="1"/>
  <c r="J3997" i="3" s="1"/>
  <c r="G3996" i="3"/>
  <c r="H3996" i="3"/>
  <c r="I3996" i="3" a="1"/>
  <c r="I3996" i="3" s="1"/>
  <c r="J3996" i="3" a="1"/>
  <c r="J3996" i="3" s="1"/>
  <c r="G3995" i="3"/>
  <c r="H3995" i="3"/>
  <c r="I3995" i="3" a="1"/>
  <c r="I3995" i="3" s="1"/>
  <c r="J3995" i="3" a="1"/>
  <c r="J3995" i="3" s="1"/>
  <c r="G3994" i="3"/>
  <c r="H3994" i="3"/>
  <c r="I3994" i="3" a="1"/>
  <c r="I3994" i="3" s="1"/>
  <c r="J3994" i="3" a="1"/>
  <c r="J3994" i="3" s="1"/>
  <c r="G3993" i="3"/>
  <c r="H3993" i="3"/>
  <c r="I3993" i="3" a="1"/>
  <c r="I3993" i="3" s="1"/>
  <c r="J3993" i="3" a="1"/>
  <c r="J3993" i="3" s="1"/>
  <c r="G3992" i="3"/>
  <c r="H3992" i="3"/>
  <c r="I3992" i="3" a="1"/>
  <c r="I3992" i="3" s="1"/>
  <c r="J3992" i="3" a="1"/>
  <c r="J3992" i="3" s="1"/>
  <c r="G3991" i="3"/>
  <c r="H3991" i="3"/>
  <c r="I3991" i="3" a="1"/>
  <c r="I3991" i="3" s="1"/>
  <c r="J3991" i="3" a="1"/>
  <c r="J3991" i="3" s="1"/>
  <c r="G2592" i="1"/>
  <c r="H2592" i="1"/>
  <c r="I2592" i="1" a="1"/>
  <c r="I2592" i="1" s="1"/>
  <c r="J2592" i="1" a="1"/>
  <c r="J2592" i="1" s="1"/>
  <c r="G2587" i="1"/>
  <c r="H2587" i="1"/>
  <c r="J2587" i="1" a="1"/>
  <c r="J2587" i="1" s="1"/>
  <c r="G2586" i="1"/>
  <c r="H2586" i="1"/>
  <c r="J2586" i="1" a="1"/>
  <c r="J2586" i="1" s="1"/>
  <c r="G2585" i="1"/>
  <c r="H2585" i="1"/>
  <c r="I2585" i="1" a="1"/>
  <c r="I2585" i="1" s="1"/>
  <c r="J2585" i="1" a="1"/>
  <c r="J2585" i="1" s="1"/>
  <c r="G2584" i="1"/>
  <c r="H2584" i="1"/>
  <c r="I2584" i="1" a="1"/>
  <c r="I2584" i="1" s="1"/>
  <c r="J2584" i="1" a="1"/>
  <c r="J2584" i="1" s="1"/>
  <c r="G2583" i="1"/>
  <c r="H2583" i="1"/>
  <c r="I2583" i="1" a="1"/>
  <c r="I2583" i="1" s="1"/>
  <c r="J2583" i="1" a="1"/>
  <c r="J2583" i="1" s="1"/>
  <c r="G2582" i="1"/>
  <c r="H2582" i="1"/>
  <c r="I2582" i="1" a="1"/>
  <c r="I2582" i="1" s="1"/>
  <c r="J2582" i="1" a="1"/>
  <c r="J2582" i="1" s="1"/>
  <c r="G2581" i="1"/>
  <c r="H2581" i="1"/>
  <c r="I2581" i="1" a="1"/>
  <c r="I2581" i="1" s="1"/>
  <c r="J2581" i="1" a="1"/>
  <c r="J2581" i="1" s="1"/>
  <c r="G2580" i="1"/>
  <c r="H2580" i="1"/>
  <c r="I2580" i="1" a="1"/>
  <c r="I2580" i="1" s="1"/>
  <c r="J2580" i="1" a="1"/>
  <c r="J2580" i="1" s="1"/>
  <c r="G3990" i="3"/>
  <c r="H3990" i="3"/>
  <c r="I3990" i="3" a="1"/>
  <c r="I3990" i="3" s="1"/>
  <c r="J3990" i="3" a="1"/>
  <c r="J3990" i="3" s="1"/>
  <c r="G3989" i="3"/>
  <c r="H3989" i="3"/>
  <c r="I3989" i="3" a="1"/>
  <c r="I3989" i="3" s="1"/>
  <c r="J3989" i="3" a="1"/>
  <c r="J3989" i="3" s="1"/>
  <c r="G3988" i="3"/>
  <c r="H3988" i="3"/>
  <c r="J3988" i="3" a="1"/>
  <c r="J3988" i="3" s="1"/>
  <c r="G3987" i="3"/>
  <c r="H3987" i="3"/>
  <c r="J3987" i="3" a="1"/>
  <c r="J3987" i="3" s="1"/>
  <c r="G3986" i="3"/>
  <c r="H3986" i="3"/>
  <c r="I3986" i="3" a="1"/>
  <c r="I3986" i="3" s="1"/>
  <c r="J3986" i="3" a="1"/>
  <c r="J3986" i="3" s="1"/>
  <c r="G3985" i="3"/>
  <c r="H3985" i="3"/>
  <c r="I3985" i="3" a="1"/>
  <c r="I3985" i="3" s="1"/>
  <c r="J3985" i="3" a="1"/>
  <c r="J3985" i="3" s="1"/>
  <c r="G3984" i="3"/>
  <c r="H3984" i="3"/>
  <c r="J3984" i="3" a="1"/>
  <c r="J3984" i="3" s="1"/>
  <c r="G3983" i="3"/>
  <c r="H3983" i="3"/>
  <c r="J3983" i="3" a="1"/>
  <c r="J3983" i="3" s="1"/>
  <c r="G3982" i="3"/>
  <c r="H3982" i="3"/>
  <c r="I3982" i="3" a="1"/>
  <c r="I3982" i="3" s="1"/>
  <c r="J3982" i="3" a="1"/>
  <c r="J3982" i="3" s="1"/>
  <c r="G3981" i="3"/>
  <c r="H3981" i="3"/>
  <c r="I3981" i="3" a="1"/>
  <c r="I3981" i="3" s="1"/>
  <c r="J3981" i="3" a="1"/>
  <c r="J3981" i="3" s="1"/>
  <c r="G3980" i="3"/>
  <c r="H3980" i="3"/>
  <c r="I3980" i="3" a="1"/>
  <c r="I3980" i="3" s="1"/>
  <c r="J3980" i="3" a="1"/>
  <c r="J3980" i="3" s="1"/>
  <c r="G3979" i="3"/>
  <c r="H3979" i="3"/>
  <c r="I3979" i="3" a="1"/>
  <c r="I3979" i="3" s="1"/>
  <c r="J3979" i="3" a="1"/>
  <c r="J3979" i="3" s="1"/>
  <c r="G3978" i="3"/>
  <c r="H3978" i="3"/>
  <c r="I3978" i="3" a="1"/>
  <c r="I3978" i="3" s="1"/>
  <c r="J3978" i="3" a="1"/>
  <c r="J3978" i="3" s="1"/>
  <c r="G3977" i="3"/>
  <c r="H3977" i="3"/>
  <c r="I3977" i="3" a="1"/>
  <c r="I3977" i="3" s="1"/>
  <c r="J3977" i="3" a="1"/>
  <c r="J3977" i="3" s="1"/>
  <c r="G2579" i="1"/>
  <c r="H2579" i="1"/>
  <c r="I2579" i="1" a="1"/>
  <c r="I2579" i="1" s="1"/>
  <c r="J2579" i="1" a="1"/>
  <c r="J2579" i="1" s="1"/>
  <c r="G2578" i="1"/>
  <c r="H2578" i="1"/>
  <c r="J2578" i="1" a="1"/>
  <c r="J2578" i="1" s="1"/>
  <c r="G2577" i="1"/>
  <c r="H2577" i="1"/>
  <c r="J2577" i="1" a="1"/>
  <c r="J2577" i="1" s="1"/>
  <c r="G2576" i="1"/>
  <c r="H2576" i="1"/>
  <c r="I2576" i="1" a="1"/>
  <c r="I2576" i="1" s="1"/>
  <c r="J2576" i="1" a="1"/>
  <c r="J2576" i="1" s="1"/>
  <c r="G2575" i="1"/>
  <c r="H2575" i="1"/>
  <c r="I2575" i="1" a="1"/>
  <c r="I2575" i="1" s="1"/>
  <c r="J2575" i="1" a="1"/>
  <c r="J2575" i="1" s="1"/>
  <c r="G2574" i="1"/>
  <c r="H2574" i="1"/>
  <c r="I2574" i="1" a="1"/>
  <c r="I2574" i="1" s="1"/>
  <c r="J2574" i="1" a="1"/>
  <c r="J2574" i="1" s="1"/>
  <c r="G2573" i="1"/>
  <c r="H2573" i="1"/>
  <c r="I2573" i="1" a="1"/>
  <c r="I2573" i="1" s="1"/>
  <c r="J2573" i="1" a="1"/>
  <c r="J2573" i="1" s="1"/>
  <c r="G2572" i="1"/>
  <c r="H2572" i="1"/>
  <c r="I2572" i="1" a="1"/>
  <c r="I2572" i="1" s="1"/>
  <c r="J2572" i="1" a="1"/>
  <c r="J2572" i="1" s="1"/>
  <c r="G2571" i="1"/>
  <c r="H2571" i="1"/>
  <c r="I2571" i="1" a="1"/>
  <c r="I2571" i="1" s="1"/>
  <c r="J2571" i="1" a="1"/>
  <c r="J2571" i="1" s="1"/>
  <c r="G3976" i="3"/>
  <c r="H3976" i="3"/>
  <c r="I3976" i="3" a="1"/>
  <c r="I3976" i="3" s="1"/>
  <c r="J3976" i="3" a="1"/>
  <c r="J3976" i="3" s="1"/>
  <c r="G3975" i="3"/>
  <c r="H3975" i="3"/>
  <c r="I3975" i="3" a="1"/>
  <c r="I3975" i="3" s="1"/>
  <c r="J3975" i="3" a="1"/>
  <c r="J3975" i="3" s="1"/>
  <c r="G3974" i="3"/>
  <c r="H3974" i="3"/>
  <c r="J3974" i="3" a="1"/>
  <c r="J3974" i="3" s="1"/>
  <c r="G3973" i="3"/>
  <c r="H3973" i="3"/>
  <c r="J3973" i="3" a="1"/>
  <c r="J3973" i="3" s="1"/>
  <c r="G3972" i="3"/>
  <c r="H3972" i="3"/>
  <c r="I3972" i="3" a="1"/>
  <c r="I3972" i="3" s="1"/>
  <c r="J3972" i="3" a="1"/>
  <c r="J3972" i="3" s="1"/>
  <c r="G3971" i="3"/>
  <c r="H3971" i="3"/>
  <c r="I3971" i="3" a="1"/>
  <c r="I3971" i="3" s="1"/>
  <c r="J3971" i="3" a="1"/>
  <c r="J3971" i="3" s="1"/>
  <c r="G3970" i="3"/>
  <c r="H3970" i="3"/>
  <c r="I3970" i="3" a="1"/>
  <c r="I3970" i="3" s="1"/>
  <c r="J3970" i="3" a="1"/>
  <c r="J3970" i="3" s="1"/>
  <c r="G3969" i="3"/>
  <c r="H3969" i="3"/>
  <c r="I3969" i="3" a="1"/>
  <c r="I3969" i="3" s="1"/>
  <c r="J3969" i="3" a="1"/>
  <c r="J3969" i="3" s="1"/>
  <c r="G3968" i="3"/>
  <c r="H3968" i="3"/>
  <c r="J3968" i="3" a="1"/>
  <c r="J3968" i="3" s="1"/>
  <c r="G3967" i="3"/>
  <c r="H3967" i="3"/>
  <c r="J3967" i="3" a="1"/>
  <c r="J3967" i="3" s="1"/>
  <c r="G3966" i="3"/>
  <c r="H3966" i="3"/>
  <c r="I3966" i="3" a="1"/>
  <c r="I3966" i="3" s="1"/>
  <c r="J3966" i="3" a="1"/>
  <c r="J3966" i="3" s="1"/>
  <c r="G3965" i="3"/>
  <c r="H3965" i="3"/>
  <c r="I3965" i="3" a="1"/>
  <c r="I3965" i="3" s="1"/>
  <c r="J3965" i="3" a="1"/>
  <c r="J3965" i="3" s="1"/>
  <c r="G3964" i="3"/>
  <c r="H3964" i="3"/>
  <c r="I3964" i="3" a="1"/>
  <c r="I3964" i="3" s="1"/>
  <c r="J3964" i="3" a="1"/>
  <c r="J3964" i="3" s="1"/>
  <c r="G3963" i="3"/>
  <c r="H3963" i="3"/>
  <c r="I3963" i="3" a="1"/>
  <c r="I3963" i="3" s="1"/>
  <c r="J3963" i="3" a="1"/>
  <c r="J3963" i="3" s="1"/>
  <c r="G2568" i="1"/>
  <c r="H2568" i="1"/>
  <c r="I2568" i="1" a="1"/>
  <c r="I2568" i="1" s="1"/>
  <c r="J2568" i="1" a="1"/>
  <c r="J2568" i="1" s="1"/>
  <c r="G2567" i="1"/>
  <c r="H2567" i="1"/>
  <c r="I2567" i="1" a="1"/>
  <c r="I2567" i="1" s="1"/>
  <c r="J2567" i="1" a="1"/>
  <c r="J2567" i="1" s="1"/>
  <c r="G2566" i="1"/>
  <c r="H2566" i="1"/>
  <c r="J2566" i="1" a="1"/>
  <c r="J2566" i="1" s="1"/>
  <c r="G2565" i="1"/>
  <c r="H2565" i="1"/>
  <c r="J2565" i="1" a="1"/>
  <c r="J2565" i="1" s="1"/>
  <c r="G2564" i="1"/>
  <c r="H2564" i="1"/>
  <c r="I2564" i="1" a="1"/>
  <c r="I2564" i="1" s="1"/>
  <c r="J2564" i="1" a="1"/>
  <c r="J2564" i="1" s="1"/>
  <c r="G2563" i="1"/>
  <c r="H2563" i="1"/>
  <c r="I2563" i="1" a="1"/>
  <c r="I2563" i="1" s="1"/>
  <c r="J2563" i="1" a="1"/>
  <c r="J2563" i="1" s="1"/>
  <c r="G2562" i="1"/>
  <c r="H2562" i="1"/>
  <c r="I2562" i="1" a="1"/>
  <c r="I2562" i="1" s="1"/>
  <c r="J2562" i="1" a="1"/>
  <c r="J2562" i="1" s="1"/>
  <c r="G2561" i="1"/>
  <c r="H2561" i="1"/>
  <c r="I2561" i="1" a="1"/>
  <c r="I2561" i="1" s="1"/>
  <c r="J2561" i="1" a="1"/>
  <c r="J2561" i="1" s="1"/>
  <c r="G2555" i="1"/>
  <c r="G2556" i="1"/>
  <c r="G2557" i="1"/>
  <c r="G2558" i="1"/>
  <c r="G2559" i="1"/>
  <c r="G2560" i="1"/>
  <c r="H2555" i="1"/>
  <c r="H2556" i="1"/>
  <c r="H2557" i="1"/>
  <c r="H2558" i="1"/>
  <c r="H2559" i="1"/>
  <c r="H2560" i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 s="1"/>
  <c r="I2560" i="1" a="1"/>
  <c r="I2560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G3952" i="3"/>
  <c r="G3954" i="3"/>
  <c r="G3958" i="3"/>
  <c r="G3956" i="3"/>
  <c r="G3960" i="3"/>
  <c r="G3962" i="3"/>
  <c r="H3952" i="3"/>
  <c r="H3954" i="3"/>
  <c r="H3958" i="3"/>
  <c r="H3956" i="3"/>
  <c r="H3960" i="3"/>
  <c r="H3962" i="3"/>
  <c r="I3952" i="3" a="1"/>
  <c r="I3952" i="3" s="1"/>
  <c r="I3954" i="3" a="1"/>
  <c r="I3954" i="3" s="1"/>
  <c r="I3958" i="3" a="1"/>
  <c r="I3958" i="3" s="1"/>
  <c r="I3956" i="3" a="1"/>
  <c r="I3956" i="3" s="1"/>
  <c r="I3962" i="3" a="1"/>
  <c r="I3962" i="3" s="1"/>
  <c r="J3952" i="3" a="1"/>
  <c r="J3952" i="3" s="1"/>
  <c r="J3954" i="3" a="1"/>
  <c r="J3954" i="3" s="1"/>
  <c r="J3958" i="3" a="1"/>
  <c r="J3958" i="3" s="1"/>
  <c r="J3956" i="3" a="1"/>
  <c r="J3956" i="3" s="1"/>
  <c r="J3960" i="3" a="1"/>
  <c r="J3960" i="3" s="1"/>
  <c r="J3962" i="3" a="1"/>
  <c r="J3962" i="3" s="1"/>
  <c r="J3961" i="3" a="1"/>
  <c r="J3961" i="3" s="1"/>
  <c r="J3959" i="3" a="1"/>
  <c r="J3959" i="3" s="1"/>
  <c r="J3955" i="3" a="1"/>
  <c r="J3955" i="3" s="1"/>
  <c r="J3957" i="3" a="1"/>
  <c r="J3957" i="3" s="1"/>
  <c r="J3953" i="3" a="1"/>
  <c r="J3953" i="3" s="1"/>
  <c r="J3951" i="3" a="1"/>
  <c r="J3951" i="3" s="1"/>
  <c r="I3961" i="3" a="1"/>
  <c r="I3961" i="3" s="1"/>
  <c r="I3955" i="3" a="1"/>
  <c r="I3955" i="3" s="1"/>
  <c r="I3957" i="3" a="1"/>
  <c r="I3957" i="3" s="1"/>
  <c r="I3953" i="3" a="1"/>
  <c r="I3953" i="3" s="1"/>
  <c r="I3951" i="3" a="1"/>
  <c r="I3951" i="3" s="1"/>
  <c r="H3961" i="3"/>
  <c r="H3959" i="3"/>
  <c r="H3955" i="3"/>
  <c r="H3957" i="3"/>
  <c r="H3953" i="3"/>
  <c r="H3951" i="3"/>
  <c r="G3961" i="3"/>
  <c r="G3959" i="3"/>
  <c r="G3955" i="3"/>
  <c r="G3957" i="3"/>
  <c r="G3953" i="3"/>
  <c r="G3951" i="3"/>
  <c r="G3950" i="3"/>
  <c r="H3950" i="3"/>
  <c r="I3950" i="3" a="1"/>
  <c r="I3950" i="3" s="1"/>
  <c r="J3950" i="3" a="1"/>
  <c r="J3950" i="3" s="1"/>
  <c r="G3949" i="3"/>
  <c r="H3949" i="3"/>
  <c r="I3949" i="3" a="1"/>
  <c r="I3949" i="3" s="1"/>
  <c r="J3949" i="3" a="1"/>
  <c r="J3949" i="3" s="1"/>
  <c r="G3948" i="3"/>
  <c r="H3948" i="3"/>
  <c r="I3948" i="3" a="1"/>
  <c r="I3948" i="3" s="1"/>
  <c r="J3948" i="3" a="1"/>
  <c r="J3948" i="3" s="1"/>
  <c r="G3947" i="3"/>
  <c r="H3947" i="3"/>
  <c r="I3947" i="3" a="1"/>
  <c r="I3947" i="3" s="1"/>
  <c r="J3947" i="3" a="1"/>
  <c r="J3947" i="3" s="1"/>
  <c r="G3946" i="3"/>
  <c r="H3946" i="3"/>
  <c r="I3946" i="3" a="1"/>
  <c r="I3946" i="3" s="1"/>
  <c r="J3946" i="3" a="1"/>
  <c r="J3946" i="3" s="1"/>
  <c r="G3945" i="3"/>
  <c r="H3945" i="3"/>
  <c r="I3945" i="3" a="1"/>
  <c r="I3945" i="3" s="1"/>
  <c r="J3945" i="3" a="1"/>
  <c r="J3945" i="3" s="1"/>
  <c r="G3944" i="3"/>
  <c r="H3944" i="3"/>
  <c r="I3944" i="3" a="1"/>
  <c r="I3944" i="3" s="1"/>
  <c r="J3944" i="3" a="1"/>
  <c r="J3944" i="3" s="1"/>
  <c r="G3943" i="3"/>
  <c r="H3943" i="3"/>
  <c r="I3943" i="3" a="1"/>
  <c r="I3943" i="3" s="1"/>
  <c r="J3943" i="3" a="1"/>
  <c r="J3943" i="3" s="1"/>
  <c r="G3942" i="3"/>
  <c r="H3942" i="3"/>
  <c r="J3942" i="3" a="1"/>
  <c r="J3942" i="3" s="1"/>
  <c r="G3941" i="3"/>
  <c r="H3941" i="3"/>
  <c r="J3941" i="3" a="1"/>
  <c r="J3941" i="3" s="1"/>
  <c r="G3940" i="3"/>
  <c r="H3940" i="3"/>
  <c r="I3940" i="3" a="1"/>
  <c r="I3940" i="3" s="1"/>
  <c r="J3940" i="3" a="1"/>
  <c r="J3940" i="3" s="1"/>
  <c r="G3939" i="3"/>
  <c r="H3939" i="3"/>
  <c r="I3939" i="3" a="1"/>
  <c r="I3939" i="3" s="1"/>
  <c r="J3939" i="3" a="1"/>
  <c r="J3939" i="3" s="1"/>
  <c r="G2554" i="1"/>
  <c r="H2554" i="1"/>
  <c r="I2554" i="1" a="1"/>
  <c r="I2554" i="1" s="1"/>
  <c r="J2554" i="1" a="1"/>
  <c r="J2554" i="1" s="1"/>
  <c r="G2553" i="1"/>
  <c r="H2553" i="1"/>
  <c r="I2553" i="1" a="1"/>
  <c r="I2553" i="1" s="1"/>
  <c r="J2553" i="1" a="1"/>
  <c r="J2553" i="1" s="1"/>
  <c r="G2552" i="1"/>
  <c r="H2552" i="1"/>
  <c r="J2552" i="1" a="1"/>
  <c r="J2552" i="1" s="1"/>
  <c r="G2551" i="1"/>
  <c r="H2551" i="1"/>
  <c r="J2551" i="1" a="1"/>
  <c r="J2551" i="1" s="1"/>
  <c r="G2550" i="1"/>
  <c r="H2550" i="1"/>
  <c r="I2550" i="1" a="1"/>
  <c r="I2550" i="1" s="1"/>
  <c r="J2550" i="1" a="1"/>
  <c r="J2550" i="1" s="1"/>
  <c r="G2549" i="1"/>
  <c r="H2549" i="1"/>
  <c r="I2549" i="1" a="1"/>
  <c r="I2549" i="1" s="1"/>
  <c r="J2549" i="1" a="1"/>
  <c r="J2549" i="1" s="1"/>
  <c r="G3938" i="3"/>
  <c r="H3938" i="3"/>
  <c r="I3938" i="3" a="1"/>
  <c r="I3938" i="3" s="1"/>
  <c r="J3938" i="3" a="1"/>
  <c r="J3938" i="3" s="1"/>
  <c r="G3937" i="3"/>
  <c r="H3937" i="3"/>
  <c r="I3937" i="3" a="1"/>
  <c r="I3937" i="3" s="1"/>
  <c r="J3937" i="3" a="1"/>
  <c r="J3937" i="3" s="1"/>
  <c r="G3936" i="3"/>
  <c r="H3936" i="3"/>
  <c r="J3936" i="3" a="1"/>
  <c r="J3936" i="3" s="1"/>
  <c r="G3935" i="3"/>
  <c r="H3935" i="3"/>
  <c r="J3935" i="3" a="1"/>
  <c r="J3935" i="3" s="1"/>
  <c r="G3934" i="3"/>
  <c r="H3934" i="3"/>
  <c r="I3934" i="3" a="1"/>
  <c r="I3934" i="3" s="1"/>
  <c r="J3934" i="3" a="1"/>
  <c r="J3934" i="3" s="1"/>
  <c r="G3933" i="3"/>
  <c r="H3933" i="3"/>
  <c r="I3933" i="3" a="1"/>
  <c r="I3933" i="3" s="1"/>
  <c r="J3933" i="3" a="1"/>
  <c r="J3933" i="3" s="1"/>
  <c r="G3932" i="3"/>
  <c r="H3932" i="3"/>
  <c r="J3932" i="3" a="1"/>
  <c r="J3932" i="3" s="1"/>
  <c r="G3931" i="3"/>
  <c r="H3931" i="3"/>
  <c r="J3931" i="3" a="1"/>
  <c r="J3931" i="3" s="1"/>
  <c r="G3930" i="3"/>
  <c r="H3930" i="3"/>
  <c r="I3930" i="3" a="1"/>
  <c r="I3930" i="3" s="1"/>
  <c r="J3930" i="3" a="1"/>
  <c r="J3930" i="3" s="1"/>
  <c r="G3929" i="3"/>
  <c r="H3929" i="3"/>
  <c r="I3929" i="3" a="1"/>
  <c r="I3929" i="3" s="1"/>
  <c r="J3929" i="3" a="1"/>
  <c r="J3929" i="3" s="1"/>
  <c r="G3928" i="3"/>
  <c r="H3928" i="3"/>
  <c r="I3928" i="3" a="1"/>
  <c r="I3928" i="3" s="1"/>
  <c r="J3928" i="3" a="1"/>
  <c r="J3928" i="3" s="1"/>
  <c r="G3927" i="3"/>
  <c r="H3927" i="3"/>
  <c r="I3927" i="3" a="1"/>
  <c r="I3927" i="3" s="1"/>
  <c r="J3927" i="3" a="1"/>
  <c r="J3927" i="3" s="1"/>
  <c r="G2548" i="1"/>
  <c r="H2548" i="1"/>
  <c r="I2548" i="1" a="1"/>
  <c r="I2548" i="1" s="1"/>
  <c r="J2548" i="1" a="1"/>
  <c r="J2548" i="1" s="1"/>
  <c r="G2547" i="1"/>
  <c r="H2547" i="1"/>
  <c r="J2547" i="1" a="1"/>
  <c r="J2547" i="1" s="1"/>
  <c r="G2546" i="1"/>
  <c r="H2546" i="1"/>
  <c r="J2546" i="1" a="1"/>
  <c r="J2546" i="1" s="1"/>
  <c r="G2545" i="1"/>
  <c r="H2545" i="1"/>
  <c r="I2545" i="1" a="1"/>
  <c r="I2545" i="1" s="1"/>
  <c r="J2545" i="1" a="1"/>
  <c r="J2545" i="1" s="1"/>
  <c r="G2544" i="1"/>
  <c r="H2544" i="1"/>
  <c r="I2544" i="1" a="1"/>
  <c r="I2544" i="1" s="1"/>
  <c r="J2544" i="1" a="1"/>
  <c r="J2544" i="1" s="1"/>
  <c r="G2543" i="1"/>
  <c r="H2543" i="1"/>
  <c r="I2543" i="1" a="1"/>
  <c r="I2543" i="1" s="1"/>
  <c r="J2543" i="1" a="1"/>
  <c r="J2543" i="1" s="1"/>
  <c r="G2542" i="1"/>
  <c r="H2542" i="1"/>
  <c r="I2542" i="1" a="1"/>
  <c r="I2542" i="1" s="1"/>
  <c r="J2542" i="1" a="1"/>
  <c r="J2542" i="1" s="1"/>
  <c r="G3926" i="3"/>
  <c r="H3926" i="3"/>
  <c r="I3926" i="3" a="1"/>
  <c r="I3926" i="3" s="1"/>
  <c r="J3926" i="3" a="1"/>
  <c r="J3926" i="3" s="1"/>
  <c r="G3925" i="3"/>
  <c r="H3925" i="3"/>
  <c r="I3925" i="3" a="1"/>
  <c r="I3925" i="3" s="1"/>
  <c r="J3925" i="3" a="1"/>
  <c r="J3925" i="3" s="1"/>
  <c r="G3924" i="3"/>
  <c r="H3924" i="3"/>
  <c r="J3924" i="3" a="1"/>
  <c r="J3924" i="3" s="1"/>
  <c r="G3923" i="3"/>
  <c r="H3923" i="3"/>
  <c r="J3923" i="3" a="1"/>
  <c r="J3923" i="3" s="1"/>
  <c r="G3922" i="3"/>
  <c r="H3922" i="3"/>
  <c r="I3922" i="3" a="1"/>
  <c r="I3922" i="3" s="1"/>
  <c r="J3922" i="3" a="1"/>
  <c r="J3922" i="3" s="1"/>
  <c r="G3921" i="3"/>
  <c r="H3921" i="3"/>
  <c r="I3921" i="3" a="1"/>
  <c r="I3921" i="3" s="1"/>
  <c r="J3921" i="3" a="1"/>
  <c r="J3921" i="3" s="1"/>
  <c r="G3920" i="3"/>
  <c r="H3920" i="3"/>
  <c r="J3920" i="3" a="1"/>
  <c r="J3920" i="3" s="1"/>
  <c r="G3919" i="3"/>
  <c r="H3919" i="3"/>
  <c r="J3919" i="3" a="1"/>
  <c r="J3919" i="3" s="1"/>
  <c r="G3918" i="3"/>
  <c r="H3918" i="3"/>
  <c r="I3918" i="3" a="1"/>
  <c r="I3918" i="3" s="1"/>
  <c r="J3918" i="3" a="1"/>
  <c r="J3918" i="3" s="1"/>
  <c r="G3917" i="3"/>
  <c r="H3917" i="3"/>
  <c r="I3917" i="3" a="1"/>
  <c r="I3917" i="3" s="1"/>
  <c r="J3917" i="3" a="1"/>
  <c r="J3917" i="3" s="1"/>
  <c r="G3916" i="3"/>
  <c r="H3916" i="3"/>
  <c r="I3916" i="3" a="1"/>
  <c r="I3916" i="3" s="1"/>
  <c r="J3916" i="3" a="1"/>
  <c r="J3916" i="3" s="1"/>
  <c r="G3915" i="3"/>
  <c r="H3915" i="3"/>
  <c r="I3915" i="3" a="1"/>
  <c r="I3915" i="3" s="1"/>
  <c r="J3915" i="3" a="1"/>
  <c r="J3915" i="3" s="1"/>
  <c r="G2541" i="1"/>
  <c r="H2541" i="1"/>
  <c r="I2541" i="1" a="1"/>
  <c r="I2541" i="1" s="1"/>
  <c r="J2541" i="1" a="1"/>
  <c r="J2541" i="1" s="1"/>
  <c r="G2540" i="1"/>
  <c r="H2540" i="1"/>
  <c r="J2540" i="1" a="1"/>
  <c r="J2540" i="1" s="1"/>
  <c r="G2539" i="1"/>
  <c r="H2539" i="1"/>
  <c r="J2539" i="1" a="1"/>
  <c r="J2539" i="1" s="1"/>
  <c r="G2538" i="1"/>
  <c r="H2538" i="1"/>
  <c r="I2538" i="1" a="1"/>
  <c r="I2538" i="1" s="1"/>
  <c r="J2538" i="1" a="1"/>
  <c r="J2538" i="1" s="1"/>
  <c r="G2537" i="1"/>
  <c r="H2537" i="1"/>
  <c r="I2537" i="1" a="1"/>
  <c r="I2537" i="1" s="1"/>
  <c r="J2537" i="1" a="1"/>
  <c r="J2537" i="1" s="1"/>
  <c r="G2536" i="1"/>
  <c r="H2536" i="1"/>
  <c r="I2536" i="1" a="1"/>
  <c r="I2536" i="1" s="1"/>
  <c r="J2536" i="1" a="1"/>
  <c r="J2536" i="1" s="1"/>
  <c r="G2535" i="1"/>
  <c r="H2535" i="1"/>
  <c r="I2535" i="1" a="1"/>
  <c r="I2535" i="1" s="1"/>
  <c r="J2535" i="1" a="1"/>
  <c r="J2535" i="1" s="1"/>
  <c r="G3914" i="3"/>
  <c r="H3914" i="3"/>
  <c r="I3914" i="3" a="1"/>
  <c r="I3914" i="3" s="1"/>
  <c r="J3914" i="3" a="1"/>
  <c r="J3914" i="3" s="1"/>
  <c r="G3913" i="3"/>
  <c r="H3913" i="3"/>
  <c r="I3913" i="3" a="1"/>
  <c r="I3913" i="3" s="1"/>
  <c r="J3913" i="3" a="1"/>
  <c r="J3913" i="3" s="1"/>
  <c r="G3912" i="3"/>
  <c r="H3912" i="3"/>
  <c r="J3912" i="3" a="1"/>
  <c r="J3912" i="3" s="1"/>
  <c r="G3911" i="3"/>
  <c r="H3911" i="3"/>
  <c r="J3911" i="3" a="1"/>
  <c r="J3911" i="3" s="1"/>
  <c r="G3910" i="3"/>
  <c r="H3910" i="3"/>
  <c r="I3910" i="3" a="1"/>
  <c r="I3910" i="3" s="1"/>
  <c r="J3910" i="3" a="1"/>
  <c r="J3910" i="3" s="1"/>
  <c r="G3909" i="3"/>
  <c r="H3909" i="3"/>
  <c r="I3909" i="3" a="1"/>
  <c r="I3909" i="3" s="1"/>
  <c r="J3909" i="3" a="1"/>
  <c r="J3909" i="3" s="1"/>
  <c r="G3908" i="3"/>
  <c r="H3908" i="3"/>
  <c r="J3908" i="3" a="1"/>
  <c r="J3908" i="3" s="1"/>
  <c r="G3907" i="3"/>
  <c r="H3907" i="3"/>
  <c r="J3907" i="3" a="1"/>
  <c r="J3907" i="3" s="1"/>
  <c r="G3906" i="3"/>
  <c r="H3906" i="3"/>
  <c r="I3906" i="3" a="1"/>
  <c r="I3906" i="3" s="1"/>
  <c r="J3906" i="3" a="1"/>
  <c r="J3906" i="3" s="1"/>
  <c r="G3905" i="3"/>
  <c r="H3905" i="3"/>
  <c r="I3905" i="3" a="1"/>
  <c r="I3905" i="3" s="1"/>
  <c r="J3905" i="3" a="1"/>
  <c r="J3905" i="3" s="1"/>
  <c r="G3904" i="3"/>
  <c r="H3904" i="3"/>
  <c r="I3904" i="3" a="1"/>
  <c r="I3904" i="3" s="1"/>
  <c r="J3904" i="3" a="1"/>
  <c r="J3904" i="3" s="1"/>
  <c r="G3903" i="3"/>
  <c r="H3903" i="3"/>
  <c r="I3903" i="3" a="1"/>
  <c r="I3903" i="3" s="1"/>
  <c r="J3903" i="3" a="1"/>
  <c r="J3903" i="3" s="1"/>
  <c r="G3902" i="3"/>
  <c r="H3902" i="3"/>
  <c r="I3902" i="3" a="1"/>
  <c r="I3902" i="3" s="1"/>
  <c r="J3902" i="3" a="1"/>
  <c r="J3902" i="3" s="1"/>
  <c r="G3901" i="3"/>
  <c r="H3901" i="3"/>
  <c r="I3901" i="3" a="1"/>
  <c r="I3901" i="3" s="1"/>
  <c r="J3901" i="3" a="1"/>
  <c r="J3901" i="3" s="1"/>
  <c r="G2534" i="1"/>
  <c r="H2534" i="1"/>
  <c r="I2534" i="1" a="1"/>
  <c r="I2534" i="1" s="1"/>
  <c r="J2534" i="1" a="1"/>
  <c r="J2534" i="1" s="1"/>
  <c r="G2533" i="1"/>
  <c r="H2533" i="1"/>
  <c r="J2533" i="1" a="1"/>
  <c r="J2533" i="1" s="1"/>
  <c r="G2532" i="1"/>
  <c r="H2532" i="1"/>
  <c r="J2532" i="1" a="1"/>
  <c r="J2532" i="1" s="1"/>
  <c r="G2531" i="1"/>
  <c r="H2531" i="1"/>
  <c r="I2531" i="1" a="1"/>
  <c r="I2531" i="1" s="1"/>
  <c r="J2531" i="1" a="1"/>
  <c r="J2531" i="1" s="1"/>
  <c r="G2530" i="1"/>
  <c r="H2530" i="1"/>
  <c r="I2530" i="1" a="1"/>
  <c r="I2530" i="1" s="1"/>
  <c r="J2530" i="1" a="1"/>
  <c r="J2530" i="1" s="1"/>
  <c r="G2529" i="1"/>
  <c r="H2529" i="1"/>
  <c r="I2529" i="1" a="1"/>
  <c r="I2529" i="1" s="1"/>
  <c r="J2529" i="1" a="1"/>
  <c r="J2529" i="1" s="1"/>
  <c r="G2528" i="1"/>
  <c r="H2528" i="1"/>
  <c r="I2528" i="1" a="1"/>
  <c r="I2528" i="1" s="1"/>
  <c r="J2528" i="1" a="1"/>
  <c r="J2528" i="1" s="1"/>
  <c r="G2527" i="1"/>
  <c r="H2527" i="1"/>
  <c r="I2527" i="1" a="1"/>
  <c r="I2527" i="1" s="1"/>
  <c r="J2527" i="1" a="1"/>
  <c r="J2527" i="1" s="1"/>
  <c r="G2526" i="1"/>
  <c r="H2526" i="1"/>
  <c r="I2526" i="1" a="1"/>
  <c r="I2526" i="1" s="1"/>
  <c r="J2526" i="1" a="1"/>
  <c r="J2526" i="1" s="1"/>
  <c r="G3900" i="3"/>
  <c r="H3900" i="3"/>
  <c r="I3900" i="3" a="1"/>
  <c r="I3900" i="3" s="1"/>
  <c r="J3900" i="3" a="1"/>
  <c r="J3900" i="3" s="1"/>
  <c r="G3899" i="3"/>
  <c r="H3899" i="3"/>
  <c r="I3899" i="3" a="1"/>
  <c r="I3899" i="3" s="1"/>
  <c r="J3899" i="3" a="1"/>
  <c r="J3899" i="3" s="1"/>
  <c r="G3898" i="3"/>
  <c r="H3898" i="3"/>
  <c r="J3898" i="3" a="1"/>
  <c r="J3898" i="3" s="1"/>
  <c r="G3897" i="3"/>
  <c r="H3897" i="3"/>
  <c r="J3897" i="3" a="1"/>
  <c r="J3897" i="3" s="1"/>
  <c r="G3896" i="3"/>
  <c r="H3896" i="3"/>
  <c r="I3896" i="3" a="1"/>
  <c r="I3896" i="3" s="1"/>
  <c r="J3896" i="3" a="1"/>
  <c r="J3896" i="3" s="1"/>
  <c r="G3895" i="3"/>
  <c r="H3895" i="3"/>
  <c r="I3895" i="3" a="1"/>
  <c r="I3895" i="3" s="1"/>
  <c r="J3895" i="3" a="1"/>
  <c r="J3895" i="3" s="1"/>
  <c r="G3894" i="3"/>
  <c r="H3894" i="3"/>
  <c r="J3894" i="3" a="1"/>
  <c r="J3894" i="3" s="1"/>
  <c r="G3893" i="3"/>
  <c r="H3893" i="3"/>
  <c r="J3893" i="3" a="1"/>
  <c r="J3893" i="3" s="1"/>
  <c r="G3892" i="3"/>
  <c r="H3892" i="3"/>
  <c r="I3892" i="3" a="1"/>
  <c r="I3892" i="3" s="1"/>
  <c r="J3892" i="3" a="1"/>
  <c r="J3892" i="3" s="1"/>
  <c r="G3891" i="3"/>
  <c r="H3891" i="3"/>
  <c r="I3891" i="3" a="1"/>
  <c r="I3891" i="3" s="1"/>
  <c r="J3891" i="3" a="1"/>
  <c r="J3891" i="3" s="1"/>
  <c r="G3890" i="3"/>
  <c r="H3890" i="3"/>
  <c r="I3890" i="3" a="1"/>
  <c r="I3890" i="3" s="1"/>
  <c r="J3890" i="3" a="1"/>
  <c r="J3890" i="3" s="1"/>
  <c r="G3889" i="3"/>
  <c r="H3889" i="3"/>
  <c r="I3889" i="3" a="1"/>
  <c r="I3889" i="3" s="1"/>
  <c r="J3889" i="3" a="1"/>
  <c r="J3889" i="3" s="1"/>
  <c r="G3888" i="3"/>
  <c r="H3888" i="3"/>
  <c r="I3888" i="3" a="1"/>
  <c r="I3888" i="3" s="1"/>
  <c r="J3888" i="3" a="1"/>
  <c r="J3888" i="3" s="1"/>
  <c r="G3887" i="3"/>
  <c r="H3887" i="3"/>
  <c r="I3887" i="3" a="1"/>
  <c r="I3887" i="3" s="1"/>
  <c r="J3887" i="3" a="1"/>
  <c r="J3887" i="3" s="1"/>
  <c r="G2525" i="1"/>
  <c r="H2525" i="1"/>
  <c r="I2525" i="1" a="1"/>
  <c r="I2525" i="1" s="1"/>
  <c r="J2525" i="1" a="1"/>
  <c r="J2525" i="1" s="1"/>
  <c r="G2524" i="1"/>
  <c r="H2524" i="1"/>
  <c r="J2524" i="1" a="1"/>
  <c r="J2524" i="1" s="1"/>
  <c r="G2523" i="1"/>
  <c r="H2523" i="1"/>
  <c r="J2523" i="1" a="1"/>
  <c r="J2523" i="1" s="1"/>
  <c r="G2522" i="1"/>
  <c r="H2522" i="1"/>
  <c r="I2522" i="1" a="1"/>
  <c r="I2522" i="1" s="1"/>
  <c r="J2522" i="1" a="1"/>
  <c r="J2522" i="1" s="1"/>
  <c r="G2521" i="1"/>
  <c r="H2521" i="1"/>
  <c r="I2521" i="1" a="1"/>
  <c r="I2521" i="1" s="1"/>
  <c r="J2521" i="1" a="1"/>
  <c r="J2521" i="1" s="1"/>
  <c r="G2520" i="1"/>
  <c r="H2520" i="1"/>
  <c r="I2520" i="1" a="1"/>
  <c r="I2520" i="1" s="1"/>
  <c r="J2520" i="1" a="1"/>
  <c r="J2520" i="1" s="1"/>
  <c r="G2519" i="1"/>
  <c r="H2519" i="1"/>
  <c r="I2519" i="1" a="1"/>
  <c r="I2519" i="1" s="1"/>
  <c r="J2519" i="1" a="1"/>
  <c r="J2519" i="1" s="1"/>
  <c r="G2518" i="1"/>
  <c r="H2518" i="1"/>
  <c r="I2518" i="1" a="1"/>
  <c r="I2518" i="1" s="1"/>
  <c r="J2518" i="1" a="1"/>
  <c r="J2518" i="1" s="1"/>
  <c r="G2517" i="1"/>
  <c r="H2517" i="1"/>
  <c r="I2517" i="1" a="1"/>
  <c r="I2517" i="1" s="1"/>
  <c r="J2517" i="1" a="1"/>
  <c r="J2517" i="1" s="1"/>
  <c r="G3886" i="3"/>
  <c r="H3886" i="3"/>
  <c r="I3886" i="3" a="1"/>
  <c r="I3886" i="3" s="1"/>
  <c r="J3886" i="3" a="1"/>
  <c r="J3886" i="3" s="1"/>
  <c r="G3885" i="3"/>
  <c r="H3885" i="3"/>
  <c r="I3885" i="3" a="1"/>
  <c r="I3885" i="3" s="1"/>
  <c r="J3885" i="3" a="1"/>
  <c r="J3885" i="3" s="1"/>
  <c r="G3884" i="3"/>
  <c r="H3884" i="3"/>
  <c r="J3884" i="3" a="1"/>
  <c r="J3884" i="3" s="1"/>
  <c r="G3883" i="3"/>
  <c r="H3883" i="3"/>
  <c r="J3883" i="3" a="1"/>
  <c r="J3883" i="3" s="1"/>
  <c r="G3882" i="3"/>
  <c r="H3882" i="3"/>
  <c r="I3882" i="3" a="1"/>
  <c r="I3882" i="3" s="1"/>
  <c r="J3882" i="3" a="1"/>
  <c r="J3882" i="3" s="1"/>
  <c r="G3881" i="3"/>
  <c r="H3881" i="3"/>
  <c r="I3881" i="3" a="1"/>
  <c r="I3881" i="3" s="1"/>
  <c r="J3881" i="3" a="1"/>
  <c r="J3881" i="3" s="1"/>
  <c r="G3880" i="3"/>
  <c r="H3880" i="3"/>
  <c r="J3880" i="3" a="1"/>
  <c r="J3880" i="3" s="1"/>
  <c r="G3879" i="3"/>
  <c r="H3879" i="3"/>
  <c r="J3879" i="3" a="1"/>
  <c r="J3879" i="3" s="1"/>
  <c r="G3878" i="3"/>
  <c r="H3878" i="3"/>
  <c r="I3878" i="3" a="1"/>
  <c r="I3878" i="3" s="1"/>
  <c r="J3878" i="3" a="1"/>
  <c r="J3878" i="3" s="1"/>
  <c r="G3877" i="3"/>
  <c r="H3877" i="3"/>
  <c r="I3877" i="3" a="1"/>
  <c r="I3877" i="3" s="1"/>
  <c r="J3877" i="3" a="1"/>
  <c r="J3877" i="3" s="1"/>
  <c r="G3876" i="3"/>
  <c r="H3876" i="3"/>
  <c r="I3876" i="3" a="1"/>
  <c r="I3876" i="3" s="1"/>
  <c r="J3876" i="3" a="1"/>
  <c r="J3876" i="3" s="1"/>
  <c r="G3875" i="3"/>
  <c r="H3875" i="3"/>
  <c r="I3875" i="3" a="1"/>
  <c r="I3875" i="3" s="1"/>
  <c r="J3875" i="3" a="1"/>
  <c r="J3875" i="3" s="1"/>
  <c r="G3874" i="3"/>
  <c r="H3874" i="3"/>
  <c r="I3874" i="3" a="1"/>
  <c r="I3874" i="3" s="1"/>
  <c r="J3874" i="3" a="1"/>
  <c r="J3874" i="3" s="1"/>
  <c r="G3873" i="3"/>
  <c r="H3873" i="3"/>
  <c r="I3873" i="3" a="1"/>
  <c r="I3873" i="3" s="1"/>
  <c r="J3873" i="3" a="1"/>
  <c r="J3873" i="3" s="1"/>
  <c r="G3872" i="3"/>
  <c r="H3872" i="3"/>
  <c r="I3872" i="3" a="1"/>
  <c r="I3872" i="3" s="1"/>
  <c r="J3872" i="3" a="1"/>
  <c r="J3872" i="3" s="1"/>
  <c r="G3871" i="3"/>
  <c r="H3871" i="3"/>
  <c r="I3871" i="3" a="1"/>
  <c r="I3871" i="3" s="1"/>
  <c r="J3871" i="3" a="1"/>
  <c r="J3871" i="3" s="1"/>
  <c r="G2516" i="1"/>
  <c r="H2516" i="1"/>
  <c r="I2516" i="1" a="1"/>
  <c r="I2516" i="1" s="1"/>
  <c r="J2516" i="1" a="1"/>
  <c r="J2516" i="1" s="1"/>
  <c r="G2514" i="1"/>
  <c r="H2514" i="1"/>
  <c r="J2514" i="1" a="1"/>
  <c r="J2514" i="1" s="1"/>
  <c r="G2513" i="1"/>
  <c r="H2513" i="1"/>
  <c r="J2513" i="1" a="1"/>
  <c r="J2513" i="1" s="1"/>
  <c r="G2512" i="1"/>
  <c r="H2512" i="1"/>
  <c r="I2512" i="1" a="1"/>
  <c r="I2512" i="1" s="1"/>
  <c r="J2512" i="1" a="1"/>
  <c r="J2512" i="1" s="1"/>
  <c r="G2511" i="1"/>
  <c r="H2511" i="1"/>
  <c r="I2511" i="1" a="1"/>
  <c r="I2511" i="1" s="1"/>
  <c r="J2511" i="1" a="1"/>
  <c r="J2511" i="1" s="1"/>
  <c r="G2510" i="1"/>
  <c r="H2510" i="1"/>
  <c r="I2510" i="1" a="1"/>
  <c r="I2510" i="1" s="1"/>
  <c r="J2510" i="1" a="1"/>
  <c r="J2510" i="1" s="1"/>
  <c r="G2509" i="1"/>
  <c r="H2509" i="1"/>
  <c r="I2509" i="1" a="1"/>
  <c r="I2509" i="1" s="1"/>
  <c r="J2509" i="1" a="1"/>
  <c r="J2509" i="1" s="1"/>
  <c r="G2508" i="1"/>
  <c r="H2508" i="1"/>
  <c r="I2508" i="1" a="1"/>
  <c r="I2508" i="1" s="1"/>
  <c r="J2508" i="1" a="1"/>
  <c r="J2508" i="1" s="1"/>
  <c r="G2507" i="1"/>
  <c r="H2507" i="1"/>
  <c r="I2507" i="1" a="1"/>
  <c r="I2507" i="1" s="1"/>
  <c r="J2507" i="1" a="1"/>
  <c r="J2507" i="1" s="1"/>
  <c r="G2506" i="1"/>
  <c r="H2506" i="1"/>
  <c r="I2506" i="1" a="1"/>
  <c r="I2506" i="1" s="1"/>
  <c r="J2506" i="1" a="1"/>
  <c r="J2506" i="1" s="1"/>
  <c r="G2505" i="1"/>
  <c r="H2505" i="1"/>
  <c r="I2505" i="1" a="1"/>
  <c r="I2505" i="1" s="1"/>
  <c r="J2505" i="1" a="1"/>
  <c r="J2505" i="1" s="1"/>
  <c r="G3869" i="3"/>
  <c r="G3870" i="3"/>
  <c r="H3869" i="3"/>
  <c r="H3870" i="3"/>
  <c r="I3869" i="3" a="1"/>
  <c r="I3869" i="3" s="1"/>
  <c r="I3870" i="3" a="1"/>
  <c r="I3870" i="3" s="1"/>
  <c r="J3869" i="3" a="1"/>
  <c r="J3869" i="3" s="1"/>
  <c r="J3870" i="3" a="1"/>
  <c r="J3870" i="3" s="1"/>
  <c r="G2503" i="1"/>
  <c r="G2504" i="1"/>
  <c r="H2503" i="1"/>
  <c r="H2504" i="1"/>
  <c r="I2503" i="1" a="1"/>
  <c r="I2503" i="1" s="1"/>
  <c r="I2504" i="1" a="1"/>
  <c r="I2504" i="1" s="1"/>
  <c r="J2503" i="1" a="1"/>
  <c r="J2503" i="1" s="1"/>
  <c r="J2504" i="1" a="1"/>
  <c r="J2504" i="1" s="1"/>
  <c r="G3868" i="3"/>
  <c r="H3868" i="3"/>
  <c r="I3868" i="3" a="1"/>
  <c r="I3868" i="3" s="1"/>
  <c r="J3868" i="3" a="1"/>
  <c r="J3868" i="3" s="1"/>
  <c r="G3867" i="3"/>
  <c r="H3867" i="3"/>
  <c r="I3867" i="3" a="1"/>
  <c r="I3867" i="3" s="1"/>
  <c r="J3867" i="3" a="1"/>
  <c r="J3867" i="3" s="1"/>
  <c r="G3866" i="3"/>
  <c r="H3866" i="3"/>
  <c r="J3866" i="3" a="1"/>
  <c r="J3866" i="3" s="1"/>
  <c r="G3865" i="3"/>
  <c r="H3865" i="3"/>
  <c r="J3865" i="3" a="1"/>
  <c r="J3865" i="3" s="1"/>
  <c r="G3864" i="3"/>
  <c r="H3864" i="3"/>
  <c r="I3864" i="3" a="1"/>
  <c r="I3864" i="3" s="1"/>
  <c r="J3864" i="3" a="1"/>
  <c r="J3864" i="3" s="1"/>
  <c r="G3863" i="3"/>
  <c r="H3863" i="3"/>
  <c r="I3863" i="3" a="1"/>
  <c r="I3863" i="3" s="1"/>
  <c r="J3863" i="3" a="1"/>
  <c r="J3863" i="3" s="1"/>
  <c r="G3862" i="3"/>
  <c r="H3862" i="3"/>
  <c r="J3862" i="3" a="1"/>
  <c r="J3862" i="3" s="1"/>
  <c r="G3861" i="3"/>
  <c r="H3861" i="3"/>
  <c r="J3861" i="3" a="1"/>
  <c r="J3861" i="3" s="1"/>
  <c r="G3860" i="3"/>
  <c r="H3860" i="3"/>
  <c r="I3860" i="3" a="1"/>
  <c r="I3860" i="3" s="1"/>
  <c r="J3860" i="3" a="1"/>
  <c r="J3860" i="3" s="1"/>
  <c r="G3859" i="3"/>
  <c r="H3859" i="3"/>
  <c r="I3859" i="3" a="1"/>
  <c r="I3859" i="3" s="1"/>
  <c r="J3859" i="3" a="1"/>
  <c r="J3859" i="3" s="1"/>
  <c r="G3858" i="3"/>
  <c r="H3858" i="3"/>
  <c r="I3858" i="3" a="1"/>
  <c r="I3858" i="3" s="1"/>
  <c r="J3858" i="3" a="1"/>
  <c r="J3858" i="3" s="1"/>
  <c r="G3857" i="3"/>
  <c r="H3857" i="3"/>
  <c r="I3857" i="3" a="1"/>
  <c r="I3857" i="3" s="1"/>
  <c r="J3857" i="3" a="1"/>
  <c r="J3857" i="3" s="1"/>
  <c r="G3856" i="3"/>
  <c r="H3856" i="3"/>
  <c r="I3856" i="3" a="1"/>
  <c r="I3856" i="3" s="1"/>
  <c r="J3856" i="3" a="1"/>
  <c r="J3856" i="3" s="1"/>
  <c r="G3855" i="3"/>
  <c r="H3855" i="3"/>
  <c r="I3855" i="3" a="1"/>
  <c r="I3855" i="3" s="1"/>
  <c r="J3855" i="3" a="1"/>
  <c r="J3855" i="3" s="1"/>
  <c r="G2502" i="1"/>
  <c r="H2502" i="1"/>
  <c r="I2502" i="1" a="1"/>
  <c r="I2502" i="1" s="1"/>
  <c r="J2502" i="1" a="1"/>
  <c r="J2502" i="1" s="1"/>
  <c r="G2501" i="1"/>
  <c r="H2501" i="1"/>
  <c r="J2501" i="1" a="1"/>
  <c r="J2501" i="1" s="1"/>
  <c r="G2500" i="1"/>
  <c r="H2500" i="1"/>
  <c r="J2500" i="1" a="1"/>
  <c r="J2500" i="1" s="1"/>
  <c r="G2499" i="1"/>
  <c r="H2499" i="1"/>
  <c r="I2499" i="1" a="1"/>
  <c r="I2499" i="1" s="1"/>
  <c r="J2499" i="1" a="1"/>
  <c r="J2499" i="1" s="1"/>
  <c r="G2498" i="1"/>
  <c r="H2498" i="1"/>
  <c r="I2498" i="1" a="1"/>
  <c r="I2498" i="1" s="1"/>
  <c r="J2498" i="1" a="1"/>
  <c r="J2498" i="1" s="1"/>
  <c r="G2497" i="1"/>
  <c r="H2497" i="1"/>
  <c r="I2497" i="1" a="1"/>
  <c r="I2497" i="1" s="1"/>
  <c r="J2497" i="1" a="1"/>
  <c r="J2497" i="1" s="1"/>
  <c r="G2496" i="1"/>
  <c r="H2496" i="1"/>
  <c r="I2496" i="1" a="1"/>
  <c r="I2496" i="1" s="1"/>
  <c r="J2496" i="1" a="1"/>
  <c r="J2496" i="1" s="1"/>
  <c r="G2495" i="1"/>
  <c r="H2495" i="1"/>
  <c r="I2495" i="1" a="1"/>
  <c r="I2495" i="1" s="1"/>
  <c r="J2495" i="1" a="1"/>
  <c r="J2495" i="1" s="1"/>
  <c r="G2494" i="1"/>
  <c r="H2494" i="1"/>
  <c r="I2494" i="1" a="1"/>
  <c r="I2494" i="1" s="1"/>
  <c r="J2494" i="1" a="1"/>
  <c r="J2494" i="1" s="1"/>
  <c r="G3854" i="3"/>
  <c r="H3854" i="3"/>
  <c r="I3854" i="3" a="1"/>
  <c r="I3854" i="3" s="1"/>
  <c r="J3854" i="3" a="1"/>
  <c r="J3854" i="3" s="1"/>
  <c r="G3853" i="3"/>
  <c r="H3853" i="3"/>
  <c r="I3853" i="3" a="1"/>
  <c r="I3853" i="3" s="1"/>
  <c r="J3853" i="3" a="1"/>
  <c r="J3853" i="3" s="1"/>
  <c r="G3852" i="3"/>
  <c r="H3852" i="3"/>
  <c r="I3852" i="3" a="1"/>
  <c r="I3852" i="3" s="1"/>
  <c r="J3852" i="3" a="1"/>
  <c r="J3852" i="3" s="1"/>
  <c r="G3851" i="3"/>
  <c r="H3851" i="3"/>
  <c r="I3851" i="3" a="1"/>
  <c r="I3851" i="3" s="1"/>
  <c r="J3851" i="3" a="1"/>
  <c r="J3851" i="3" s="1"/>
  <c r="G3850" i="3"/>
  <c r="H3850" i="3"/>
  <c r="I3850" i="3" a="1"/>
  <c r="I3850" i="3" s="1"/>
  <c r="J3850" i="3" a="1"/>
  <c r="J3850" i="3" s="1"/>
  <c r="G3849" i="3"/>
  <c r="H3849" i="3"/>
  <c r="I3849" i="3" a="1"/>
  <c r="I3849" i="3" s="1"/>
  <c r="J3849" i="3" a="1"/>
  <c r="J3849" i="3" s="1"/>
  <c r="G3848" i="3"/>
  <c r="H3848" i="3"/>
  <c r="I3848" i="3" a="1"/>
  <c r="I3848" i="3" s="1"/>
  <c r="J3848" i="3" a="1"/>
  <c r="J3848" i="3" s="1"/>
  <c r="G3847" i="3"/>
  <c r="H3847" i="3"/>
  <c r="I3847" i="3" a="1"/>
  <c r="I3847" i="3" s="1"/>
  <c r="J3847" i="3" a="1"/>
  <c r="J3847" i="3" s="1"/>
  <c r="G3846" i="3"/>
  <c r="H3846" i="3"/>
  <c r="I3846" i="3" a="1"/>
  <c r="I3846" i="3" s="1"/>
  <c r="J3846" i="3" a="1"/>
  <c r="J3846" i="3" s="1"/>
  <c r="G3845" i="3"/>
  <c r="H3845" i="3"/>
  <c r="I3845" i="3" a="1"/>
  <c r="I3845" i="3" s="1"/>
  <c r="J3845" i="3" a="1"/>
  <c r="J3845" i="3" s="1"/>
  <c r="G3844" i="3"/>
  <c r="H3844" i="3"/>
  <c r="I3844" i="3" a="1"/>
  <c r="I3844" i="3" s="1"/>
  <c r="J3844" i="3" a="1"/>
  <c r="J3844" i="3" s="1"/>
  <c r="G3843" i="3"/>
  <c r="H3843" i="3"/>
  <c r="I3843" i="3" a="1"/>
  <c r="I3843" i="3" s="1"/>
  <c r="J3843" i="3" a="1"/>
  <c r="J3843" i="3" s="1"/>
  <c r="G3842" i="3"/>
  <c r="H3842" i="3"/>
  <c r="I3842" i="3" a="1"/>
  <c r="I3842" i="3" s="1"/>
  <c r="J3842" i="3" a="1"/>
  <c r="J3842" i="3" s="1"/>
  <c r="G2493" i="1"/>
  <c r="H2493" i="1"/>
  <c r="I2493" i="1" a="1"/>
  <c r="I2493" i="1" s="1"/>
  <c r="J2493" i="1" a="1"/>
  <c r="J2493" i="1" s="1"/>
  <c r="G2492" i="1"/>
  <c r="H2492" i="1"/>
  <c r="J2492" i="1" a="1"/>
  <c r="J2492" i="1" s="1"/>
  <c r="G2491" i="1"/>
  <c r="H2491" i="1"/>
  <c r="J2491" i="1" a="1"/>
  <c r="J2491" i="1" s="1"/>
  <c r="G2490" i="1"/>
  <c r="H2490" i="1"/>
  <c r="I2490" i="1" a="1"/>
  <c r="I2490" i="1" s="1"/>
  <c r="J2490" i="1" a="1"/>
  <c r="J2490" i="1" s="1"/>
  <c r="G2489" i="1"/>
  <c r="H2489" i="1"/>
  <c r="I2489" i="1" a="1"/>
  <c r="I2489" i="1" s="1"/>
  <c r="J2489" i="1" a="1"/>
  <c r="J2489" i="1" s="1"/>
  <c r="G2488" i="1"/>
  <c r="H2488" i="1"/>
  <c r="I2488" i="1" a="1"/>
  <c r="I2488" i="1" s="1"/>
  <c r="J2488" i="1" a="1"/>
  <c r="J2488" i="1" s="1"/>
  <c r="G2487" i="1"/>
  <c r="H2487" i="1"/>
  <c r="I2487" i="1" a="1"/>
  <c r="I2487" i="1" s="1"/>
  <c r="J2487" i="1" a="1"/>
  <c r="J2487" i="1" s="1"/>
  <c r="G2486" i="1"/>
  <c r="H2486" i="1"/>
  <c r="I2486" i="1" a="1"/>
  <c r="I2486" i="1" s="1"/>
  <c r="J2486" i="1" a="1"/>
  <c r="J2486" i="1" s="1"/>
  <c r="G3834" i="3"/>
  <c r="G3835" i="3"/>
  <c r="G3836" i="3"/>
  <c r="G3837" i="3"/>
  <c r="G3838" i="3"/>
  <c r="G3839" i="3"/>
  <c r="H3834" i="3"/>
  <c r="H3835" i="3"/>
  <c r="H3836" i="3"/>
  <c r="H3837" i="3"/>
  <c r="H3838" i="3"/>
  <c r="H3839" i="3"/>
  <c r="I3834" i="3" a="1"/>
  <c r="I3834" i="3" s="1"/>
  <c r="I3835" i="3" a="1"/>
  <c r="I3835" i="3" s="1"/>
  <c r="I3838" i="3" a="1"/>
  <c r="I3838" i="3" s="1"/>
  <c r="I3839" i="3" a="1"/>
  <c r="I3839" i="3" s="1"/>
  <c r="J3834" i="3" a="1"/>
  <c r="J3834" i="3" s="1"/>
  <c r="J3835" i="3" a="1"/>
  <c r="J3835" i="3" s="1"/>
  <c r="J3836" i="3" a="1"/>
  <c r="J3836" i="3" s="1"/>
  <c r="J3837" i="3" a="1"/>
  <c r="J3837" i="3" s="1"/>
  <c r="J3838" i="3" a="1"/>
  <c r="J3838" i="3" s="1"/>
  <c r="J3839" i="3" a="1"/>
  <c r="J3839" i="3" s="1"/>
  <c r="G3827" i="3"/>
  <c r="G3828" i="3"/>
  <c r="G3829" i="3"/>
  <c r="G3830" i="3"/>
  <c r="G3831" i="3"/>
  <c r="G3832" i="3"/>
  <c r="G3833" i="3"/>
  <c r="H3827" i="3"/>
  <c r="H3828" i="3"/>
  <c r="H3829" i="3"/>
  <c r="H3830" i="3"/>
  <c r="H3831" i="3"/>
  <c r="H3832" i="3"/>
  <c r="H3833" i="3"/>
  <c r="I3827" i="3" a="1"/>
  <c r="I3827" i="3" s="1"/>
  <c r="I3828" i="3" a="1"/>
  <c r="I3828" i="3" s="1"/>
  <c r="I3829" i="3" a="1"/>
  <c r="I3829" i="3" s="1"/>
  <c r="I3830" i="3" a="1"/>
  <c r="I3830" i="3" s="1"/>
  <c r="I3831" i="3" a="1"/>
  <c r="I3831" i="3" s="1"/>
  <c r="J3827" i="3" a="1"/>
  <c r="J3827" i="3" s="1"/>
  <c r="J3828" i="3" a="1"/>
  <c r="J3828" i="3" s="1"/>
  <c r="J3829" i="3" a="1"/>
  <c r="J3829" i="3" s="1"/>
  <c r="J3830" i="3" a="1"/>
  <c r="J3830" i="3" s="1"/>
  <c r="J3831" i="3" a="1"/>
  <c r="J3831" i="3" s="1"/>
  <c r="J3832" i="3" a="1"/>
  <c r="J3832" i="3" s="1"/>
  <c r="J3833" i="3" a="1"/>
  <c r="J3833" i="3" s="1"/>
  <c r="G3826" i="3"/>
  <c r="H3826" i="3"/>
  <c r="I3826" i="3" a="1"/>
  <c r="I3826" i="3" s="1"/>
  <c r="J3826" i="3" a="1"/>
  <c r="J3826" i="3" s="1"/>
  <c r="G2478" i="1"/>
  <c r="G2479" i="1"/>
  <c r="G2480" i="1"/>
  <c r="G2481" i="1"/>
  <c r="G2482" i="1"/>
  <c r="G2483" i="1"/>
  <c r="G2484" i="1"/>
  <c r="G2485" i="1"/>
  <c r="H2478" i="1"/>
  <c r="H2479" i="1"/>
  <c r="H2480" i="1"/>
  <c r="H2481" i="1"/>
  <c r="H2482" i="1"/>
  <c r="H2483" i="1"/>
  <c r="H2484" i="1"/>
  <c r="H2485" i="1"/>
  <c r="I2478" i="1" a="1"/>
  <c r="I2478" i="1" s="1"/>
  <c r="I2479" i="1" a="1"/>
  <c r="I2479" i="1" s="1"/>
  <c r="I2480" i="1" a="1"/>
  <c r="I2480" i="1" s="1"/>
  <c r="I2481" i="1" a="1"/>
  <c r="I2481" i="1"/>
  <c r="I2482" i="1" a="1"/>
  <c r="I2482" i="1" s="1"/>
  <c r="I2485" i="1" a="1"/>
  <c r="I2485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G2477" i="1"/>
  <c r="H2477" i="1"/>
  <c r="I2477" i="1" a="1"/>
  <c r="I2477" i="1" s="1"/>
  <c r="J2477" i="1" a="1"/>
  <c r="J2477" i="1" s="1"/>
  <c r="G2443" i="1"/>
  <c r="H2443" i="1"/>
  <c r="I2443" i="1" a="1"/>
  <c r="I2443" i="1" s="1"/>
  <c r="J2443" i="1" a="1"/>
  <c r="J2443" i="1" s="1"/>
  <c r="G2442" i="1"/>
  <c r="H2442" i="1"/>
  <c r="I2442" i="1" a="1"/>
  <c r="I2442" i="1" s="1"/>
  <c r="J2442" i="1" a="1"/>
  <c r="J2442" i="1" s="1"/>
  <c r="G2430" i="1"/>
  <c r="G2431" i="1"/>
  <c r="H2430" i="1"/>
  <c r="H2431" i="1"/>
  <c r="I2430" i="1" a="1"/>
  <c r="I2430" i="1" s="1"/>
  <c r="I2431" i="1" a="1"/>
  <c r="I2431" i="1" s="1"/>
  <c r="J2430" i="1" a="1"/>
  <c r="J2430" i="1" s="1"/>
  <c r="J2431" i="1" a="1"/>
  <c r="J2431" i="1" s="1"/>
  <c r="G2402" i="1"/>
  <c r="G2403" i="1"/>
  <c r="G2404" i="1"/>
  <c r="H2402" i="1"/>
  <c r="H2403" i="1"/>
  <c r="H2404" i="1"/>
  <c r="I2402" i="1" a="1"/>
  <c r="I2402" i="1" s="1"/>
  <c r="I2403" i="1" a="1"/>
  <c r="I2403" i="1" s="1"/>
  <c r="I2404" i="1" a="1"/>
  <c r="I2404" i="1" s="1"/>
  <c r="J2402" i="1" a="1"/>
  <c r="J2402" i="1"/>
  <c r="J2403" i="1" a="1"/>
  <c r="J2403" i="1" s="1"/>
  <c r="J2404" i="1" a="1"/>
  <c r="J2404" i="1" s="1"/>
  <c r="G2353" i="1"/>
  <c r="G2354" i="1"/>
  <c r="H2353" i="1"/>
  <c r="H2354" i="1"/>
  <c r="I2353" i="1" a="1"/>
  <c r="I2353" i="1" s="1"/>
  <c r="I2354" i="1" a="1"/>
  <c r="I2354" i="1"/>
  <c r="J2353" i="1" a="1"/>
  <c r="J2353" i="1" s="1"/>
  <c r="J2354" i="1" a="1"/>
  <c r="J2354" i="1" s="1"/>
  <c r="G2319" i="1"/>
  <c r="H2319" i="1"/>
  <c r="I2319" i="1" a="1"/>
  <c r="I2319" i="1" s="1"/>
  <c r="J2319" i="1" a="1"/>
  <c r="J2319" i="1" s="1"/>
  <c r="G2318" i="1"/>
  <c r="H2318" i="1"/>
  <c r="I2318" i="1" a="1"/>
  <c r="I2318" i="1" s="1"/>
  <c r="J2318" i="1" a="1"/>
  <c r="J2318" i="1" s="1"/>
  <c r="G2317" i="1"/>
  <c r="H2317" i="1"/>
  <c r="I2317" i="1" a="1"/>
  <c r="I2317" i="1" s="1"/>
  <c r="J2317" i="1" a="1"/>
  <c r="J2317" i="1" s="1"/>
  <c r="G3575" i="3"/>
  <c r="H3575" i="3"/>
  <c r="I3575" i="3" a="1"/>
  <c r="I3575" i="3" s="1"/>
  <c r="J3575" i="3" a="1"/>
  <c r="J3575" i="3" s="1"/>
  <c r="G3576" i="3"/>
  <c r="H3576" i="3"/>
  <c r="I3576" i="3" a="1"/>
  <c r="I3576" i="3" s="1"/>
  <c r="J3576" i="3" a="1"/>
  <c r="J3576" i="3" s="1"/>
  <c r="C614" i="2"/>
  <c r="G3822" i="3"/>
  <c r="G3823" i="3"/>
  <c r="G3824" i="3"/>
  <c r="G3825" i="3"/>
  <c r="H3822" i="3"/>
  <c r="H3823" i="3"/>
  <c r="H3824" i="3"/>
  <c r="H3825" i="3"/>
  <c r="I3824" i="3" a="1"/>
  <c r="I3824" i="3" s="1"/>
  <c r="I3825" i="3" a="1"/>
  <c r="I3825" i="3" s="1"/>
  <c r="J3822" i="3" a="1"/>
  <c r="J3822" i="3" s="1"/>
  <c r="J3823" i="3" a="1"/>
  <c r="J3823" i="3" s="1"/>
  <c r="J3824" i="3" a="1"/>
  <c r="J3824" i="3" s="1"/>
  <c r="J3825" i="3" a="1"/>
  <c r="J3825" i="3" s="1"/>
  <c r="G3817" i="3"/>
  <c r="G3818" i="3"/>
  <c r="G3819" i="3"/>
  <c r="G3820" i="3"/>
  <c r="G3821" i="3"/>
  <c r="H3817" i="3"/>
  <c r="H3818" i="3"/>
  <c r="H3819" i="3"/>
  <c r="H3820" i="3"/>
  <c r="H3821" i="3"/>
  <c r="I3817" i="3" a="1"/>
  <c r="I3817" i="3" s="1"/>
  <c r="I3818" i="3" a="1"/>
  <c r="I3818" i="3" s="1"/>
  <c r="I3819" i="3" a="1"/>
  <c r="I3819" i="3" s="1"/>
  <c r="I3820" i="3" a="1"/>
  <c r="I3820" i="3" s="1"/>
  <c r="I3821" i="3" a="1"/>
  <c r="I3821" i="3" s="1"/>
  <c r="J3817" i="3" a="1"/>
  <c r="J3817" i="3" s="1"/>
  <c r="J3818" i="3" a="1"/>
  <c r="J3818" i="3" s="1"/>
  <c r="J3819" i="3" a="1"/>
  <c r="J3819" i="3" s="1"/>
  <c r="J3820" i="3" a="1"/>
  <c r="J3820" i="3" s="1"/>
  <c r="J3821" i="3" a="1"/>
  <c r="J3821" i="3" s="1"/>
  <c r="G3813" i="3"/>
  <c r="G3814" i="3"/>
  <c r="G3815" i="3"/>
  <c r="G3816" i="3"/>
  <c r="H3813" i="3"/>
  <c r="H3814" i="3"/>
  <c r="H3815" i="3"/>
  <c r="H3816" i="3"/>
  <c r="I3813" i="3" a="1"/>
  <c r="I3813" i="3" s="1"/>
  <c r="I3814" i="3" a="1"/>
  <c r="I3814" i="3" s="1"/>
  <c r="I3815" i="3" a="1"/>
  <c r="I3815" i="3" s="1"/>
  <c r="I3816" i="3" a="1"/>
  <c r="I3816" i="3" s="1"/>
  <c r="J3813" i="3" a="1"/>
  <c r="J3813" i="3" s="1"/>
  <c r="J3814" i="3" a="1"/>
  <c r="J3814" i="3" s="1"/>
  <c r="J3815" i="3" a="1"/>
  <c r="J3815" i="3" s="1"/>
  <c r="J3816" i="3" a="1"/>
  <c r="J3816" i="3" s="1"/>
  <c r="G3812" i="3"/>
  <c r="H3812" i="3"/>
  <c r="I3812" i="3" a="1"/>
  <c r="I3812" i="3" s="1"/>
  <c r="J3812" i="3" a="1"/>
  <c r="J3812" i="3" s="1"/>
  <c r="G2474" i="1"/>
  <c r="G2475" i="1"/>
  <c r="G2476" i="1"/>
  <c r="H2474" i="1"/>
  <c r="H2475" i="1"/>
  <c r="H2476" i="1"/>
  <c r="I2474" i="1" a="1"/>
  <c r="I2474" i="1" s="1"/>
  <c r="I2475" i="1" a="1"/>
  <c r="I2475" i="1" s="1"/>
  <c r="I2476" i="1" a="1"/>
  <c r="I2476" i="1" s="1"/>
  <c r="J2474" i="1" a="1"/>
  <c r="J2474" i="1" s="1"/>
  <c r="J2475" i="1" a="1"/>
  <c r="J2475" i="1" s="1"/>
  <c r="J2476" i="1" a="1"/>
  <c r="J2476" i="1" s="1"/>
  <c r="G2471" i="1"/>
  <c r="G2472" i="1"/>
  <c r="G2473" i="1"/>
  <c r="H2471" i="1"/>
  <c r="H2472" i="1"/>
  <c r="H2473" i="1"/>
  <c r="I2471" i="1" a="1"/>
  <c r="I2471" i="1" s="1"/>
  <c r="I2472" i="1" a="1"/>
  <c r="I2472" i="1" s="1"/>
  <c r="I2473" i="1" a="1"/>
  <c r="I2473" i="1" s="1"/>
  <c r="J2471" i="1" a="1"/>
  <c r="J2471" i="1" s="1"/>
  <c r="J2472" i="1" a="1"/>
  <c r="J2472" i="1" s="1"/>
  <c r="J2473" i="1" a="1"/>
  <c r="J2473" i="1" s="1"/>
  <c r="G2470" i="1"/>
  <c r="H2470" i="1"/>
  <c r="I2470" i="1" a="1"/>
  <c r="I2470" i="1" s="1"/>
  <c r="J2470" i="1" a="1"/>
  <c r="J2470" i="1" s="1"/>
  <c r="G3811" i="3"/>
  <c r="H3811" i="3"/>
  <c r="I3811" i="3" a="1"/>
  <c r="I3811" i="3" s="1"/>
  <c r="J3811" i="3" a="1"/>
  <c r="J3811" i="3" s="1"/>
  <c r="G3810" i="3"/>
  <c r="H3810" i="3"/>
  <c r="I3810" i="3" a="1"/>
  <c r="I3810" i="3" s="1"/>
  <c r="J3810" i="3" a="1"/>
  <c r="J3810" i="3" s="1"/>
  <c r="G3809" i="3"/>
  <c r="H3809" i="3"/>
  <c r="I3809" i="3" a="1"/>
  <c r="I3809" i="3" s="1"/>
  <c r="J3809" i="3" a="1"/>
  <c r="J3809" i="3" s="1"/>
  <c r="G3808" i="3"/>
  <c r="H3808" i="3"/>
  <c r="I3808" i="3" a="1"/>
  <c r="I3808" i="3" s="1"/>
  <c r="J3808" i="3" a="1"/>
  <c r="J3808" i="3" s="1"/>
  <c r="G3807" i="3"/>
  <c r="H3807" i="3"/>
  <c r="I3807" i="3" a="1"/>
  <c r="I3807" i="3" s="1"/>
  <c r="J3807" i="3" a="1"/>
  <c r="J3807" i="3" s="1"/>
  <c r="G3806" i="3"/>
  <c r="H3806" i="3"/>
  <c r="I3806" i="3" a="1"/>
  <c r="I3806" i="3" s="1"/>
  <c r="J3806" i="3" a="1"/>
  <c r="J3806" i="3" s="1"/>
  <c r="G3805" i="3"/>
  <c r="H3805" i="3"/>
  <c r="J3805" i="3" a="1"/>
  <c r="J3805" i="3" s="1"/>
  <c r="G3804" i="3"/>
  <c r="H3804" i="3"/>
  <c r="J3804" i="3" a="1"/>
  <c r="J3804" i="3" s="1"/>
  <c r="G3803" i="3"/>
  <c r="H3803" i="3"/>
  <c r="I3803" i="3" a="1"/>
  <c r="I3803" i="3" s="1"/>
  <c r="J3803" i="3" a="1"/>
  <c r="J3803" i="3" s="1"/>
  <c r="G3802" i="3"/>
  <c r="H3802" i="3"/>
  <c r="I3802" i="3" a="1"/>
  <c r="I3802" i="3" s="1"/>
  <c r="J3802" i="3" a="1"/>
  <c r="J3802" i="3" s="1"/>
  <c r="G3801" i="3"/>
  <c r="H3801" i="3"/>
  <c r="I3801" i="3" a="1"/>
  <c r="I3801" i="3" s="1"/>
  <c r="J3801" i="3" a="1"/>
  <c r="J3801" i="3" s="1"/>
  <c r="G3800" i="3"/>
  <c r="H3800" i="3"/>
  <c r="I3800" i="3" a="1"/>
  <c r="I3800" i="3" s="1"/>
  <c r="J3800" i="3" a="1"/>
  <c r="J3800" i="3" s="1"/>
  <c r="G3799" i="3"/>
  <c r="H3799" i="3"/>
  <c r="I3799" i="3" a="1"/>
  <c r="I3799" i="3" s="1"/>
  <c r="J3799" i="3" a="1"/>
  <c r="J3799" i="3" s="1"/>
  <c r="G3798" i="3"/>
  <c r="H3798" i="3"/>
  <c r="I3798" i="3" a="1"/>
  <c r="I3798" i="3" s="1"/>
  <c r="J3798" i="3" a="1"/>
  <c r="J3798" i="3" s="1"/>
  <c r="G2469" i="1"/>
  <c r="H2469" i="1"/>
  <c r="J2469" i="1" a="1"/>
  <c r="J2469" i="1" s="1"/>
  <c r="G2468" i="1"/>
  <c r="H2468" i="1"/>
  <c r="J2468" i="1" a="1"/>
  <c r="J2468" i="1" s="1"/>
  <c r="G2467" i="1"/>
  <c r="H2467" i="1"/>
  <c r="I2467" i="1" a="1"/>
  <c r="I2467" i="1" s="1"/>
  <c r="J2467" i="1" a="1"/>
  <c r="J2467" i="1" s="1"/>
  <c r="G2466" i="1"/>
  <c r="H2466" i="1"/>
  <c r="I2466" i="1" a="1"/>
  <c r="I2466" i="1" s="1"/>
  <c r="J2466" i="1" a="1"/>
  <c r="J2466" i="1" s="1"/>
  <c r="G2465" i="1"/>
  <c r="H2465" i="1"/>
  <c r="I2465" i="1" a="1"/>
  <c r="I2465" i="1" s="1"/>
  <c r="J2465" i="1" a="1"/>
  <c r="J2465" i="1" s="1"/>
  <c r="G2464" i="1"/>
  <c r="H2464" i="1"/>
  <c r="I2464" i="1" a="1"/>
  <c r="I2464" i="1" s="1"/>
  <c r="J2464" i="1" a="1"/>
  <c r="J2464" i="1" s="1"/>
  <c r="G2463" i="1"/>
  <c r="H2463" i="1"/>
  <c r="I2463" i="1" a="1"/>
  <c r="I2463" i="1" s="1"/>
  <c r="J2463" i="1" a="1"/>
  <c r="J2463" i="1" s="1"/>
  <c r="G2462" i="1"/>
  <c r="H2462" i="1"/>
  <c r="I2462" i="1" a="1"/>
  <c r="I2462" i="1" s="1"/>
  <c r="J2462" i="1" a="1"/>
  <c r="J2462" i="1" s="1"/>
  <c r="G2454" i="1"/>
  <c r="G2455" i="1"/>
  <c r="G2456" i="1"/>
  <c r="G2457" i="1"/>
  <c r="G2458" i="1"/>
  <c r="G2459" i="1"/>
  <c r="G2460" i="1"/>
  <c r="G2461" i="1"/>
  <c r="H2454" i="1"/>
  <c r="H2455" i="1"/>
  <c r="H2456" i="1"/>
  <c r="H2457" i="1"/>
  <c r="H2458" i="1"/>
  <c r="H2459" i="1"/>
  <c r="H2460" i="1"/>
  <c r="H2461" i="1"/>
  <c r="I2454" i="1" a="1"/>
  <c r="I2454" i="1" s="1"/>
  <c r="I2455" i="1" a="1"/>
  <c r="I2455" i="1" s="1"/>
  <c r="I2456" i="1" a="1"/>
  <c r="I2456" i="1" s="1"/>
  <c r="I2457" i="1" a="1"/>
  <c r="I2457" i="1" s="1"/>
  <c r="I2458" i="1" a="1"/>
  <c r="I2458" i="1" s="1"/>
  <c r="I2459" i="1" a="1"/>
  <c r="I2459" i="1" s="1"/>
  <c r="I2460" i="1" a="1"/>
  <c r="I2460" i="1" s="1"/>
  <c r="I2461" i="1" a="1"/>
  <c r="I2461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G3785" i="3"/>
  <c r="G3787" i="3"/>
  <c r="G3789" i="3"/>
  <c r="G3791" i="3"/>
  <c r="G3793" i="3"/>
  <c r="G3795" i="3"/>
  <c r="G3797" i="3"/>
  <c r="H3785" i="3"/>
  <c r="H3787" i="3"/>
  <c r="H3789" i="3"/>
  <c r="H3791" i="3"/>
  <c r="H3793" i="3"/>
  <c r="H3795" i="3"/>
  <c r="H3797" i="3"/>
  <c r="I3785" i="3" a="1"/>
  <c r="I3785" i="3" s="1"/>
  <c r="I3787" i="3" a="1"/>
  <c r="I3787" i="3" s="1"/>
  <c r="I3789" i="3" a="1"/>
  <c r="I3789" i="3" s="1"/>
  <c r="I3791" i="3" a="1"/>
  <c r="I3791" i="3" s="1"/>
  <c r="I3793" i="3" a="1"/>
  <c r="I3793" i="3" s="1"/>
  <c r="I3795" i="3" a="1"/>
  <c r="I3795" i="3" s="1"/>
  <c r="I3797" i="3" a="1"/>
  <c r="I3797" i="3" s="1"/>
  <c r="J3785" i="3" a="1"/>
  <c r="J3785" i="3" s="1"/>
  <c r="J3787" i="3" a="1"/>
  <c r="J3787" i="3" s="1"/>
  <c r="J3789" i="3" a="1"/>
  <c r="J3789" i="3" s="1"/>
  <c r="J3791" i="3" a="1"/>
  <c r="J3791" i="3" s="1"/>
  <c r="J3793" i="3" a="1"/>
  <c r="J3793" i="3" s="1"/>
  <c r="J3795" i="3" a="1"/>
  <c r="J3795" i="3" s="1"/>
  <c r="J3797" i="3" a="1"/>
  <c r="J3797" i="3" s="1"/>
  <c r="J3796" i="3" a="1"/>
  <c r="J3796" i="3" s="1"/>
  <c r="J3794" i="3" a="1"/>
  <c r="J3794" i="3" s="1"/>
  <c r="J3792" i="3" a="1"/>
  <c r="J3792" i="3" s="1"/>
  <c r="J3790" i="3" a="1"/>
  <c r="J3790" i="3" s="1"/>
  <c r="J3788" i="3" a="1"/>
  <c r="J3788" i="3" s="1"/>
  <c r="J3786" i="3" a="1"/>
  <c r="J3786" i="3" s="1"/>
  <c r="J3784" i="3" a="1"/>
  <c r="J3784" i="3" s="1"/>
  <c r="I3796" i="3" a="1"/>
  <c r="I3796" i="3" s="1"/>
  <c r="I3794" i="3" a="1"/>
  <c r="I3794" i="3" s="1"/>
  <c r="I3792" i="3" a="1"/>
  <c r="I3792" i="3" s="1"/>
  <c r="I3790" i="3" a="1"/>
  <c r="I3790" i="3" s="1"/>
  <c r="I3788" i="3" a="1"/>
  <c r="I3788" i="3" s="1"/>
  <c r="I3786" i="3" a="1"/>
  <c r="I3786" i="3" s="1"/>
  <c r="I3784" i="3" a="1"/>
  <c r="I3784" i="3" s="1"/>
  <c r="H3796" i="3"/>
  <c r="H3794" i="3"/>
  <c r="H3792" i="3"/>
  <c r="H3790" i="3"/>
  <c r="H3788" i="3"/>
  <c r="H3786" i="3"/>
  <c r="H3784" i="3"/>
  <c r="G3796" i="3"/>
  <c r="G3794" i="3"/>
  <c r="G3792" i="3"/>
  <c r="G3790" i="3"/>
  <c r="G3788" i="3"/>
  <c r="G3786" i="3"/>
  <c r="G3784" i="3"/>
  <c r="G3783" i="3"/>
  <c r="H3783" i="3"/>
  <c r="I3783" i="3" a="1"/>
  <c r="I3783" i="3" s="1"/>
  <c r="J3783" i="3" a="1"/>
  <c r="J3783" i="3" s="1"/>
  <c r="G3782" i="3"/>
  <c r="H3782" i="3"/>
  <c r="I3782" i="3" a="1"/>
  <c r="I3782" i="3" s="1"/>
  <c r="J3782" i="3" a="1"/>
  <c r="J3782" i="3" s="1"/>
  <c r="G3781" i="3"/>
  <c r="H3781" i="3"/>
  <c r="I3781" i="3" a="1"/>
  <c r="I3781" i="3" s="1"/>
  <c r="J3781" i="3" a="1"/>
  <c r="J3781" i="3" s="1"/>
  <c r="G3780" i="3"/>
  <c r="H3780" i="3"/>
  <c r="I3780" i="3" a="1"/>
  <c r="I3780" i="3" s="1"/>
  <c r="J3780" i="3" a="1"/>
  <c r="J3780" i="3" s="1"/>
  <c r="G3779" i="3"/>
  <c r="H3779" i="3"/>
  <c r="I3779" i="3" a="1"/>
  <c r="I3779" i="3" s="1"/>
  <c r="J3779" i="3" a="1"/>
  <c r="J3779" i="3" s="1"/>
  <c r="G3778" i="3"/>
  <c r="H3778" i="3"/>
  <c r="I3778" i="3" a="1"/>
  <c r="I3778" i="3" s="1"/>
  <c r="J3778" i="3" a="1"/>
  <c r="J3778" i="3" s="1"/>
  <c r="G3777" i="3"/>
  <c r="H3777" i="3"/>
  <c r="J3777" i="3" a="1"/>
  <c r="J3777" i="3" s="1"/>
  <c r="G3776" i="3"/>
  <c r="H3776" i="3"/>
  <c r="J3776" i="3" a="1"/>
  <c r="J3776" i="3" s="1"/>
  <c r="G3775" i="3"/>
  <c r="H3775" i="3"/>
  <c r="J3775" i="3" a="1"/>
  <c r="J3775" i="3" s="1"/>
  <c r="G3774" i="3"/>
  <c r="H3774" i="3"/>
  <c r="J3774" i="3" a="1"/>
  <c r="J3774" i="3" s="1"/>
  <c r="G3773" i="3"/>
  <c r="H3773" i="3"/>
  <c r="I3773" i="3" a="1"/>
  <c r="I3773" i="3" s="1"/>
  <c r="J3773" i="3" a="1"/>
  <c r="J3773" i="3" s="1"/>
  <c r="G3772" i="3"/>
  <c r="H3772" i="3"/>
  <c r="I3772" i="3" a="1"/>
  <c r="I3772" i="3" s="1"/>
  <c r="J3772" i="3" a="1"/>
  <c r="J3772" i="3" s="1"/>
  <c r="G3771" i="3"/>
  <c r="H3771" i="3"/>
  <c r="I3771" i="3" a="1"/>
  <c r="I3771" i="3" s="1"/>
  <c r="J3771" i="3" a="1"/>
  <c r="J3771" i="3" s="1"/>
  <c r="G3770" i="3"/>
  <c r="H3770" i="3"/>
  <c r="I3770" i="3" a="1"/>
  <c r="I3770" i="3" s="1"/>
  <c r="J3770" i="3" a="1"/>
  <c r="J3770" i="3" s="1"/>
  <c r="G3769" i="3"/>
  <c r="H3769" i="3"/>
  <c r="I3769" i="3" a="1"/>
  <c r="I3769" i="3" s="1"/>
  <c r="J3769" i="3" a="1"/>
  <c r="J3769" i="3" s="1"/>
  <c r="G3768" i="3"/>
  <c r="H3768" i="3"/>
  <c r="I3768" i="3" a="1"/>
  <c r="I3768" i="3" s="1"/>
  <c r="J3768" i="3" a="1"/>
  <c r="J3768" i="3" s="1"/>
  <c r="G2453" i="1"/>
  <c r="H2453" i="1"/>
  <c r="J2453" i="1" a="1"/>
  <c r="J2453" i="1" s="1"/>
  <c r="G2452" i="1"/>
  <c r="H2452" i="1"/>
  <c r="J2452" i="1" a="1"/>
  <c r="J2452" i="1" s="1"/>
  <c r="G2451" i="1"/>
  <c r="H2451" i="1"/>
  <c r="I2451" i="1" a="1"/>
  <c r="I2451" i="1" s="1"/>
  <c r="J2451" i="1" a="1"/>
  <c r="J2451" i="1" s="1"/>
  <c r="G2450" i="1"/>
  <c r="H2450" i="1"/>
  <c r="I2450" i="1" a="1"/>
  <c r="I2450" i="1" s="1"/>
  <c r="J2450" i="1" a="1"/>
  <c r="J2450" i="1" s="1"/>
  <c r="G2449" i="1"/>
  <c r="H2449" i="1"/>
  <c r="I2449" i="1" a="1"/>
  <c r="I2449" i="1" s="1"/>
  <c r="J2449" i="1" a="1"/>
  <c r="J2449" i="1" s="1"/>
  <c r="G2448" i="1"/>
  <c r="H2448" i="1"/>
  <c r="I2448" i="1" a="1"/>
  <c r="I2448" i="1" s="1"/>
  <c r="J2448" i="1" a="1"/>
  <c r="J2448" i="1" s="1"/>
  <c r="G2447" i="1"/>
  <c r="H2447" i="1"/>
  <c r="I2447" i="1" a="1"/>
  <c r="I2447" i="1" s="1"/>
  <c r="J2447" i="1" a="1"/>
  <c r="J2447" i="1" s="1"/>
  <c r="G2446" i="1"/>
  <c r="H2446" i="1"/>
  <c r="I2446" i="1" a="1"/>
  <c r="I2446" i="1" s="1"/>
  <c r="J2446" i="1" a="1"/>
  <c r="J2446" i="1" s="1"/>
  <c r="G2445" i="1"/>
  <c r="H2445" i="1"/>
  <c r="I2445" i="1" a="1"/>
  <c r="I2445" i="1" s="1"/>
  <c r="J2445" i="1" a="1"/>
  <c r="J2445" i="1" s="1"/>
  <c r="G2444" i="1"/>
  <c r="H2444" i="1"/>
  <c r="I2444" i="1" a="1"/>
  <c r="I2444" i="1" s="1"/>
  <c r="J2444" i="1" a="1"/>
  <c r="J2444" i="1" s="1"/>
  <c r="J3767" i="3" a="1"/>
  <c r="J3767" i="3" s="1"/>
  <c r="J3766" i="3" a="1"/>
  <c r="J3766" i="3" s="1"/>
  <c r="J3765" i="3" a="1"/>
  <c r="J3765" i="3" s="1"/>
  <c r="J3759" i="3" a="1"/>
  <c r="J3759" i="3" s="1"/>
  <c r="J3764" i="3" a="1"/>
  <c r="J3764" i="3" s="1"/>
  <c r="J3757" i="3" a="1"/>
  <c r="J3757" i="3" s="1"/>
  <c r="J3755" i="3" a="1"/>
  <c r="J3755" i="3" s="1"/>
  <c r="J3753" i="3" a="1"/>
  <c r="J3753" i="3" s="1"/>
  <c r="I3767" i="3" a="1"/>
  <c r="I3767" i="3" s="1"/>
  <c r="I3766" i="3" a="1"/>
  <c r="I3766" i="3" s="1"/>
  <c r="I3765" i="3" a="1"/>
  <c r="I3765" i="3" s="1"/>
  <c r="I3759" i="3" a="1"/>
  <c r="I3759" i="3" s="1"/>
  <c r="I3764" i="3" a="1"/>
  <c r="I3764" i="3" s="1"/>
  <c r="I3757" i="3" a="1"/>
  <c r="I3757" i="3" s="1"/>
  <c r="I3755" i="3" a="1"/>
  <c r="I3755" i="3" s="1"/>
  <c r="I3753" i="3" a="1"/>
  <c r="I3753" i="3" s="1"/>
  <c r="H3767" i="3"/>
  <c r="H3766" i="3"/>
  <c r="H3765" i="3"/>
  <c r="H3759" i="3"/>
  <c r="H3764" i="3"/>
  <c r="H3757" i="3"/>
  <c r="H3755" i="3"/>
  <c r="H3753" i="3"/>
  <c r="G3767" i="3"/>
  <c r="G3766" i="3"/>
  <c r="G3765" i="3"/>
  <c r="G3759" i="3"/>
  <c r="G3764" i="3"/>
  <c r="G3757" i="3"/>
  <c r="G3755" i="3"/>
  <c r="G3753" i="3"/>
  <c r="G2433" i="1"/>
  <c r="G2435" i="1"/>
  <c r="G2437" i="1"/>
  <c r="G2439" i="1"/>
  <c r="G2441" i="1"/>
  <c r="H2433" i="1"/>
  <c r="H2435" i="1"/>
  <c r="H2437" i="1"/>
  <c r="H2439" i="1"/>
  <c r="H2441" i="1"/>
  <c r="I2433" i="1" a="1"/>
  <c r="I2433" i="1" s="1"/>
  <c r="I2435" i="1" a="1"/>
  <c r="I2435" i="1" s="1"/>
  <c r="I2437" i="1" a="1"/>
  <c r="I2437" i="1" s="1"/>
  <c r="I2439" i="1" a="1"/>
  <c r="I2439" i="1" s="1"/>
  <c r="I2441" i="1" a="1"/>
  <c r="I2441" i="1" s="1"/>
  <c r="J2433" i="1" a="1"/>
  <c r="J2433" i="1" s="1"/>
  <c r="J2435" i="1" a="1"/>
  <c r="J2435" i="1" s="1"/>
  <c r="J2437" i="1" a="1"/>
  <c r="J2437" i="1" s="1"/>
  <c r="J2439" i="1" a="1"/>
  <c r="J2439" i="1" s="1"/>
  <c r="J2441" i="1" a="1"/>
  <c r="J2441" i="1" s="1"/>
  <c r="G3760" i="3"/>
  <c r="H3760" i="3"/>
  <c r="I3760" i="3" a="1"/>
  <c r="I3760" i="3" s="1"/>
  <c r="J3760" i="3" a="1"/>
  <c r="J3760" i="3" s="1"/>
  <c r="J2440" i="1" a="1"/>
  <c r="J2440" i="1" s="1"/>
  <c r="I2440" i="1" a="1"/>
  <c r="I2440" i="1" s="1"/>
  <c r="H2440" i="1"/>
  <c r="G2440" i="1"/>
  <c r="G2432" i="1"/>
  <c r="G2434" i="1"/>
  <c r="G2436" i="1"/>
  <c r="G2438" i="1"/>
  <c r="H2432" i="1"/>
  <c r="H2434" i="1"/>
  <c r="H2436" i="1"/>
  <c r="H2438" i="1"/>
  <c r="I2432" i="1" a="1"/>
  <c r="I2432" i="1" s="1"/>
  <c r="I2434" i="1" a="1"/>
  <c r="I2434" i="1" s="1"/>
  <c r="I2436" i="1" a="1"/>
  <c r="I2436" i="1" s="1"/>
  <c r="I2438" i="1" a="1"/>
  <c r="I2438" i="1" s="1"/>
  <c r="J2432" i="1" a="1"/>
  <c r="J2432" i="1" s="1"/>
  <c r="J2434" i="1" a="1"/>
  <c r="J2434" i="1" s="1"/>
  <c r="J2436" i="1" a="1"/>
  <c r="J2436" i="1" s="1"/>
  <c r="J2438" i="1" a="1"/>
  <c r="J2438" i="1" s="1"/>
  <c r="J3763" i="3" a="1"/>
  <c r="J3763" i="3" s="1"/>
  <c r="J3762" i="3" a="1"/>
  <c r="J3762" i="3" s="1"/>
  <c r="J3761" i="3" a="1"/>
  <c r="J3761" i="3" s="1"/>
  <c r="I3763" i="3" a="1"/>
  <c r="I3763" i="3" s="1"/>
  <c r="I3762" i="3" a="1"/>
  <c r="I3762" i="3" s="1"/>
  <c r="I3761" i="3" a="1"/>
  <c r="I3761" i="3" s="1"/>
  <c r="H3763" i="3"/>
  <c r="H3762" i="3"/>
  <c r="H3761" i="3"/>
  <c r="G3763" i="3"/>
  <c r="G3762" i="3"/>
  <c r="G3761" i="3"/>
  <c r="J3758" i="3" a="1"/>
  <c r="J3758" i="3" s="1"/>
  <c r="J3756" i="3" a="1"/>
  <c r="J3756" i="3" s="1"/>
  <c r="J3754" i="3" a="1"/>
  <c r="J3754" i="3" s="1"/>
  <c r="J3752" i="3" a="1"/>
  <c r="J3752" i="3" s="1"/>
  <c r="I3758" i="3" a="1"/>
  <c r="I3758" i="3" s="1"/>
  <c r="I3756" i="3" a="1"/>
  <c r="I3756" i="3" s="1"/>
  <c r="I3754" i="3" a="1"/>
  <c r="I3754" i="3" s="1"/>
  <c r="I3752" i="3" a="1"/>
  <c r="I3752" i="3" s="1"/>
  <c r="H3758" i="3"/>
  <c r="H3756" i="3"/>
  <c r="H3754" i="3"/>
  <c r="H3752" i="3"/>
  <c r="G3758" i="3"/>
  <c r="G3756" i="3"/>
  <c r="G3754" i="3"/>
  <c r="G3752" i="3"/>
  <c r="G3751" i="3"/>
  <c r="H3751" i="3"/>
  <c r="I3751" i="3" a="1"/>
  <c r="I3751" i="3" s="1"/>
  <c r="J3751" i="3" a="1"/>
  <c r="J3751" i="3" s="1"/>
  <c r="G3750" i="3"/>
  <c r="H3750" i="3"/>
  <c r="I3750" i="3" a="1"/>
  <c r="I3750" i="3" s="1"/>
  <c r="J3750" i="3" a="1"/>
  <c r="J3750" i="3" s="1"/>
  <c r="G3749" i="3"/>
  <c r="H3749" i="3"/>
  <c r="J3749" i="3" a="1"/>
  <c r="J3749" i="3" s="1"/>
  <c r="G3748" i="3"/>
  <c r="H3748" i="3"/>
  <c r="J3748" i="3" a="1"/>
  <c r="J3748" i="3" s="1"/>
  <c r="G3747" i="3"/>
  <c r="H3747" i="3"/>
  <c r="J3747" i="3" a="1"/>
  <c r="J3747" i="3" s="1"/>
  <c r="G3746" i="3"/>
  <c r="H3746" i="3"/>
  <c r="J3746" i="3" a="1"/>
  <c r="J3746" i="3" s="1"/>
  <c r="G3745" i="3"/>
  <c r="H3745" i="3"/>
  <c r="I3745" i="3" a="1"/>
  <c r="I3745" i="3" s="1"/>
  <c r="J3745" i="3" a="1"/>
  <c r="J3745" i="3" s="1"/>
  <c r="G3744" i="3"/>
  <c r="H3744" i="3"/>
  <c r="I3744" i="3" a="1"/>
  <c r="I3744" i="3" s="1"/>
  <c r="J3744" i="3" a="1"/>
  <c r="J3744" i="3" s="1"/>
  <c r="G3743" i="3"/>
  <c r="H3743" i="3"/>
  <c r="J3743" i="3" a="1"/>
  <c r="J3743" i="3" s="1"/>
  <c r="G3742" i="3"/>
  <c r="H3742" i="3"/>
  <c r="J3742" i="3" a="1"/>
  <c r="J3742" i="3" s="1"/>
  <c r="G3741" i="3"/>
  <c r="H3741" i="3"/>
  <c r="I3741" i="3" a="1"/>
  <c r="I3741" i="3" s="1"/>
  <c r="J3741" i="3" a="1"/>
  <c r="J3741" i="3" s="1"/>
  <c r="G3740" i="3"/>
  <c r="H3740" i="3"/>
  <c r="I3740" i="3" a="1"/>
  <c r="I3740" i="3" s="1"/>
  <c r="J3740" i="3" a="1"/>
  <c r="J3740" i="3" s="1"/>
  <c r="G3739" i="3"/>
  <c r="H3739" i="3"/>
  <c r="I3739" i="3" a="1"/>
  <c r="I3739" i="3" s="1"/>
  <c r="J3739" i="3" a="1"/>
  <c r="J3739" i="3" s="1"/>
  <c r="G3738" i="3"/>
  <c r="H3738" i="3"/>
  <c r="I3738" i="3" a="1"/>
  <c r="I3738" i="3" s="1"/>
  <c r="J3738" i="3" a="1"/>
  <c r="J3738" i="3" s="1"/>
  <c r="G3737" i="3"/>
  <c r="H3737" i="3"/>
  <c r="I3737" i="3" a="1"/>
  <c r="I3737" i="3" s="1"/>
  <c r="J3737" i="3" a="1"/>
  <c r="J3737" i="3" s="1"/>
  <c r="G3736" i="3"/>
  <c r="H3736" i="3"/>
  <c r="I3736" i="3" a="1"/>
  <c r="I3736" i="3" s="1"/>
  <c r="J3736" i="3" a="1"/>
  <c r="J3736" i="3" s="1"/>
  <c r="G3735" i="3"/>
  <c r="H3735" i="3"/>
  <c r="I3735" i="3" a="1"/>
  <c r="I3735" i="3" s="1"/>
  <c r="J3735" i="3" a="1"/>
  <c r="J3735" i="3" s="1"/>
  <c r="G3734" i="3"/>
  <c r="H3734" i="3"/>
  <c r="I3734" i="3" a="1"/>
  <c r="I3734" i="3" s="1"/>
  <c r="J3734" i="3" a="1"/>
  <c r="J3734" i="3" s="1"/>
  <c r="G2429" i="1"/>
  <c r="H2429" i="1"/>
  <c r="J2429" i="1" a="1"/>
  <c r="J2429" i="1" s="1"/>
  <c r="G2428" i="1"/>
  <c r="H2428" i="1"/>
  <c r="J2428" i="1" a="1"/>
  <c r="J2428" i="1" s="1"/>
  <c r="G2427" i="1"/>
  <c r="H2427" i="1"/>
  <c r="I2427" i="1" a="1"/>
  <c r="I2427" i="1" s="1"/>
  <c r="J2427" i="1" a="1"/>
  <c r="J2427" i="1" s="1"/>
  <c r="G2426" i="1"/>
  <c r="H2426" i="1"/>
  <c r="I2426" i="1" a="1"/>
  <c r="I2426" i="1" s="1"/>
  <c r="J2426" i="1" a="1"/>
  <c r="J2426" i="1" s="1"/>
  <c r="G2425" i="1"/>
  <c r="H2425" i="1"/>
  <c r="I2425" i="1" a="1"/>
  <c r="I2425" i="1" s="1"/>
  <c r="J2425" i="1" a="1"/>
  <c r="J2425" i="1" s="1"/>
  <c r="G2424" i="1"/>
  <c r="H2424" i="1"/>
  <c r="I2424" i="1" a="1"/>
  <c r="I2424" i="1" s="1"/>
  <c r="J2424" i="1" a="1"/>
  <c r="J2424" i="1" s="1"/>
  <c r="G2423" i="1"/>
  <c r="H2423" i="1"/>
  <c r="I2423" i="1" a="1"/>
  <c r="I2423" i="1" s="1"/>
  <c r="J2423" i="1" a="1"/>
  <c r="J2423" i="1" s="1"/>
  <c r="G2422" i="1"/>
  <c r="H2422" i="1"/>
  <c r="I2422" i="1" a="1"/>
  <c r="I2422" i="1" s="1"/>
  <c r="J2422" i="1" a="1"/>
  <c r="J2422" i="1" s="1"/>
  <c r="G2421" i="1"/>
  <c r="H2421" i="1"/>
  <c r="J2421" i="1" a="1"/>
  <c r="J2421" i="1" s="1"/>
  <c r="G2420" i="1"/>
  <c r="H2420" i="1"/>
  <c r="J2420" i="1" a="1"/>
  <c r="J2420" i="1" s="1"/>
  <c r="G3733" i="3"/>
  <c r="H3733" i="3"/>
  <c r="I3733" i="3" a="1"/>
  <c r="I3733" i="3" s="1"/>
  <c r="J3733" i="3" a="1"/>
  <c r="J3733" i="3" s="1"/>
  <c r="G3732" i="3"/>
  <c r="H3732" i="3"/>
  <c r="I3732" i="3" a="1"/>
  <c r="I3732" i="3" s="1"/>
  <c r="J3732" i="3" a="1"/>
  <c r="J3732" i="3" s="1"/>
  <c r="G3731" i="3"/>
  <c r="H3731" i="3"/>
  <c r="J3731" i="3" a="1"/>
  <c r="J3731" i="3" s="1"/>
  <c r="G3730" i="3"/>
  <c r="H3730" i="3"/>
  <c r="J3730" i="3" a="1"/>
  <c r="J3730" i="3" s="1"/>
  <c r="G3729" i="3"/>
  <c r="H3729" i="3"/>
  <c r="J3729" i="3" a="1"/>
  <c r="J3729" i="3" s="1"/>
  <c r="G3728" i="3"/>
  <c r="H3728" i="3"/>
  <c r="J3728" i="3" a="1"/>
  <c r="J3728" i="3" s="1"/>
  <c r="G3727" i="3"/>
  <c r="H3727" i="3"/>
  <c r="I3727" i="3" a="1"/>
  <c r="I3727" i="3" s="1"/>
  <c r="J3727" i="3" a="1"/>
  <c r="J3727" i="3" s="1"/>
  <c r="G3726" i="3"/>
  <c r="H3726" i="3"/>
  <c r="I3726" i="3" a="1"/>
  <c r="I3726" i="3" s="1"/>
  <c r="J3726" i="3" a="1"/>
  <c r="J3726" i="3" s="1"/>
  <c r="G3725" i="3"/>
  <c r="H3725" i="3"/>
  <c r="J3725" i="3" a="1"/>
  <c r="J3725" i="3" s="1"/>
  <c r="G3724" i="3"/>
  <c r="H3724" i="3"/>
  <c r="J3724" i="3" a="1"/>
  <c r="J3724" i="3" s="1"/>
  <c r="G3723" i="3"/>
  <c r="H3723" i="3"/>
  <c r="J3723" i="3" a="1"/>
  <c r="J3723" i="3" s="1"/>
  <c r="G3722" i="3"/>
  <c r="H3722" i="3"/>
  <c r="J3722" i="3" a="1"/>
  <c r="J3722" i="3" s="1"/>
  <c r="G3721" i="3"/>
  <c r="H3721" i="3"/>
  <c r="I3721" i="3" a="1"/>
  <c r="I3721" i="3" s="1"/>
  <c r="J3721" i="3" a="1"/>
  <c r="J3721" i="3" s="1"/>
  <c r="G3720" i="3"/>
  <c r="H3720" i="3"/>
  <c r="I3720" i="3" a="1"/>
  <c r="I3720" i="3" s="1"/>
  <c r="J3720" i="3" a="1"/>
  <c r="J3720" i="3" s="1"/>
  <c r="G3719" i="3"/>
  <c r="H3719" i="3"/>
  <c r="I3719" i="3" a="1"/>
  <c r="I3719" i="3" s="1"/>
  <c r="J3719" i="3" a="1"/>
  <c r="J3719" i="3" s="1"/>
  <c r="G3718" i="3"/>
  <c r="H3718" i="3"/>
  <c r="I3718" i="3" a="1"/>
  <c r="I3718" i="3" s="1"/>
  <c r="J3718" i="3" a="1"/>
  <c r="J3718" i="3" s="1"/>
  <c r="G3717" i="3"/>
  <c r="H3717" i="3"/>
  <c r="I3717" i="3" a="1"/>
  <c r="I3717" i="3" s="1"/>
  <c r="J3717" i="3" a="1"/>
  <c r="J3717" i="3" s="1"/>
  <c r="G3716" i="3"/>
  <c r="H3716" i="3"/>
  <c r="I3716" i="3" a="1"/>
  <c r="I3716" i="3" s="1"/>
  <c r="J3716" i="3" a="1"/>
  <c r="J3716" i="3" s="1"/>
  <c r="G3715" i="3"/>
  <c r="H3715" i="3"/>
  <c r="I3715" i="3" a="1"/>
  <c r="I3715" i="3" s="1"/>
  <c r="J3715" i="3" a="1"/>
  <c r="J3715" i="3" s="1"/>
  <c r="G3714" i="3"/>
  <c r="H3714" i="3"/>
  <c r="I3714" i="3" a="1"/>
  <c r="I3714" i="3" s="1"/>
  <c r="J3714" i="3" a="1"/>
  <c r="J3714" i="3" s="1"/>
  <c r="G3713" i="3"/>
  <c r="H3713" i="3"/>
  <c r="I3713" i="3" a="1"/>
  <c r="I3713" i="3" s="1"/>
  <c r="J3713" i="3" a="1"/>
  <c r="J3713" i="3" s="1"/>
  <c r="G3712" i="3"/>
  <c r="H3712" i="3"/>
  <c r="I3712" i="3" a="1"/>
  <c r="I3712" i="3" s="1"/>
  <c r="J3712" i="3" a="1"/>
  <c r="J3712" i="3" s="1"/>
  <c r="G2419" i="1"/>
  <c r="H2419" i="1"/>
  <c r="I2419" i="1" a="1"/>
  <c r="I2419" i="1" s="1"/>
  <c r="J2419" i="1" a="1"/>
  <c r="J2419" i="1" s="1"/>
  <c r="G2418" i="1"/>
  <c r="H2418" i="1"/>
  <c r="I2418" i="1" a="1"/>
  <c r="I2418" i="1" s="1"/>
  <c r="J2418" i="1" a="1"/>
  <c r="J2418" i="1" s="1"/>
  <c r="G2417" i="1"/>
  <c r="H2417" i="1"/>
  <c r="I2417" i="1" a="1"/>
  <c r="I2417" i="1" s="1"/>
  <c r="J2417" i="1" a="1"/>
  <c r="J2417" i="1" s="1"/>
  <c r="G2416" i="1"/>
  <c r="H2416" i="1"/>
  <c r="J2416" i="1" a="1"/>
  <c r="J2416" i="1" s="1"/>
  <c r="G2415" i="1"/>
  <c r="H2415" i="1"/>
  <c r="J2415" i="1" a="1"/>
  <c r="J2415" i="1" s="1"/>
  <c r="G2414" i="1"/>
  <c r="H2414" i="1"/>
  <c r="I2414" i="1" a="1"/>
  <c r="I2414" i="1" s="1"/>
  <c r="J2414" i="1" a="1"/>
  <c r="J2414" i="1" s="1"/>
  <c r="G2413" i="1"/>
  <c r="H2413" i="1"/>
  <c r="I2413" i="1" a="1"/>
  <c r="I2413" i="1" s="1"/>
  <c r="J2413" i="1" a="1"/>
  <c r="J2413" i="1" s="1"/>
  <c r="G2412" i="1"/>
  <c r="H2412" i="1"/>
  <c r="I2412" i="1" a="1"/>
  <c r="I2412" i="1" s="1"/>
  <c r="J2412" i="1" a="1"/>
  <c r="J2412" i="1" s="1"/>
  <c r="G2411" i="1"/>
  <c r="H2411" i="1"/>
  <c r="I2411" i="1" a="1"/>
  <c r="I2411" i="1" s="1"/>
  <c r="J2411" i="1" a="1"/>
  <c r="J2411" i="1" s="1"/>
  <c r="G2410" i="1"/>
  <c r="H2410" i="1"/>
  <c r="I2410" i="1" a="1"/>
  <c r="I2410" i="1" s="1"/>
  <c r="J2410" i="1" a="1"/>
  <c r="J2410" i="1" s="1"/>
  <c r="G2409" i="1"/>
  <c r="H2409" i="1"/>
  <c r="I2409" i="1" a="1"/>
  <c r="I2409" i="1" s="1"/>
  <c r="J2409" i="1" a="1"/>
  <c r="J2409" i="1" s="1"/>
  <c r="G2408" i="1"/>
  <c r="H2408" i="1"/>
  <c r="I2408" i="1" a="1"/>
  <c r="I2408" i="1" s="1"/>
  <c r="J2408" i="1" a="1"/>
  <c r="J2408" i="1" s="1"/>
  <c r="G2407" i="1"/>
  <c r="H2407" i="1"/>
  <c r="I2407" i="1" a="1"/>
  <c r="I2407" i="1" s="1"/>
  <c r="J2407" i="1" a="1"/>
  <c r="J2407" i="1" s="1"/>
  <c r="G2406" i="1"/>
  <c r="H2406" i="1"/>
  <c r="I2406" i="1" a="1"/>
  <c r="I2406" i="1" s="1"/>
  <c r="J2406" i="1" a="1"/>
  <c r="J2406" i="1" s="1"/>
  <c r="G2405" i="1"/>
  <c r="H2405" i="1"/>
  <c r="I2405" i="1" a="1"/>
  <c r="I2405" i="1" s="1"/>
  <c r="J2405" i="1" a="1"/>
  <c r="J2405" i="1" s="1"/>
  <c r="G3711" i="3"/>
  <c r="H3711" i="3"/>
  <c r="J3711" i="3" a="1"/>
  <c r="J3711" i="3" s="1"/>
  <c r="G3710" i="3"/>
  <c r="H3710" i="3"/>
  <c r="J3710" i="3" a="1"/>
  <c r="J3710" i="3" s="1"/>
  <c r="G3709" i="3"/>
  <c r="H3709" i="3"/>
  <c r="I3709" i="3" a="1"/>
  <c r="I3709" i="3" s="1"/>
  <c r="J3709" i="3" a="1"/>
  <c r="J3709" i="3" s="1"/>
  <c r="G3708" i="3"/>
  <c r="H3708" i="3"/>
  <c r="I3708" i="3" a="1"/>
  <c r="I3708" i="3" s="1"/>
  <c r="J3708" i="3" a="1"/>
  <c r="J3708" i="3" s="1"/>
  <c r="G3707" i="3"/>
  <c r="H3707" i="3"/>
  <c r="J3707" i="3" a="1"/>
  <c r="J3707" i="3" s="1"/>
  <c r="G3706" i="3"/>
  <c r="H3706" i="3"/>
  <c r="J3706" i="3" a="1"/>
  <c r="J3706" i="3" s="1"/>
  <c r="G3705" i="3"/>
  <c r="H3705" i="3"/>
  <c r="I3705" i="3" a="1"/>
  <c r="I3705" i="3" s="1"/>
  <c r="J3705" i="3" a="1"/>
  <c r="J3705" i="3" s="1"/>
  <c r="G3704" i="3"/>
  <c r="H3704" i="3"/>
  <c r="I3704" i="3" a="1"/>
  <c r="I3704" i="3" s="1"/>
  <c r="J3704" i="3" a="1"/>
  <c r="J3704" i="3" s="1"/>
  <c r="G3703" i="3"/>
  <c r="H3703" i="3"/>
  <c r="I3703" i="3" a="1"/>
  <c r="I3703" i="3" s="1"/>
  <c r="J3703" i="3" a="1"/>
  <c r="J3703" i="3" s="1"/>
  <c r="G3702" i="3"/>
  <c r="H3702" i="3"/>
  <c r="I3702" i="3" a="1"/>
  <c r="I3702" i="3" s="1"/>
  <c r="J3702" i="3" a="1"/>
  <c r="J3702" i="3" s="1"/>
  <c r="G3701" i="3"/>
  <c r="H3701" i="3"/>
  <c r="I3701" i="3" a="1"/>
  <c r="I3701" i="3" s="1"/>
  <c r="J3701" i="3" a="1"/>
  <c r="J3701" i="3" s="1"/>
  <c r="G3700" i="3"/>
  <c r="H3700" i="3"/>
  <c r="I3700" i="3" a="1"/>
  <c r="I3700" i="3" s="1"/>
  <c r="J3700" i="3" a="1"/>
  <c r="J3700" i="3" s="1"/>
  <c r="G3699" i="3"/>
  <c r="H3699" i="3"/>
  <c r="I3699" i="3" a="1"/>
  <c r="I3699" i="3" s="1"/>
  <c r="J3699" i="3" a="1"/>
  <c r="J3699" i="3" s="1"/>
  <c r="G3698" i="3"/>
  <c r="H3698" i="3"/>
  <c r="I3698" i="3" a="1"/>
  <c r="I3698" i="3" s="1"/>
  <c r="J3698" i="3" a="1"/>
  <c r="J3698" i="3" s="1"/>
  <c r="G3697" i="3"/>
  <c r="H3697" i="3"/>
  <c r="I3697" i="3" a="1"/>
  <c r="I3697" i="3" s="1"/>
  <c r="J3697" i="3" a="1"/>
  <c r="J3697" i="3" s="1"/>
  <c r="G3696" i="3"/>
  <c r="H3696" i="3"/>
  <c r="I3696" i="3" a="1"/>
  <c r="I3696" i="3" s="1"/>
  <c r="J3696" i="3" a="1"/>
  <c r="J3696" i="3" s="1"/>
  <c r="G3695" i="3"/>
  <c r="H3695" i="3"/>
  <c r="J3695" i="3" a="1"/>
  <c r="J3695" i="3" s="1"/>
  <c r="G3694" i="3"/>
  <c r="H3694" i="3"/>
  <c r="J3694" i="3" a="1"/>
  <c r="J3694" i="3" s="1"/>
  <c r="G2401" i="1"/>
  <c r="H2401" i="1"/>
  <c r="I2401" i="1" a="1"/>
  <c r="I2401" i="1" s="1"/>
  <c r="J2401" i="1" a="1"/>
  <c r="J2401" i="1" s="1"/>
  <c r="G2400" i="1"/>
  <c r="H2400" i="1"/>
  <c r="I2400" i="1" a="1"/>
  <c r="I2400" i="1" s="1"/>
  <c r="J2400" i="1" a="1"/>
  <c r="J2400" i="1" s="1"/>
  <c r="G2399" i="1"/>
  <c r="H2399" i="1"/>
  <c r="I2399" i="1" a="1"/>
  <c r="I2399" i="1" s="1"/>
  <c r="J2399" i="1" a="1"/>
  <c r="J2399" i="1" s="1"/>
  <c r="G2398" i="1"/>
  <c r="H2398" i="1"/>
  <c r="J2398" i="1" a="1"/>
  <c r="J2398" i="1" s="1"/>
  <c r="G2397" i="1"/>
  <c r="H2397" i="1"/>
  <c r="J2397" i="1" a="1"/>
  <c r="J2397" i="1" s="1"/>
  <c r="G2396" i="1"/>
  <c r="H2396" i="1"/>
  <c r="I2396" i="1" a="1"/>
  <c r="I2396" i="1" s="1"/>
  <c r="J2396" i="1" a="1"/>
  <c r="J2396" i="1" s="1"/>
  <c r="G2395" i="1"/>
  <c r="H2395" i="1"/>
  <c r="I2395" i="1" a="1"/>
  <c r="I2395" i="1" s="1"/>
  <c r="J2395" i="1" a="1"/>
  <c r="J2395" i="1" s="1"/>
  <c r="G2394" i="1"/>
  <c r="H2394" i="1"/>
  <c r="I2394" i="1" a="1"/>
  <c r="I2394" i="1" s="1"/>
  <c r="J2394" i="1" a="1"/>
  <c r="J2394" i="1" s="1"/>
  <c r="G2393" i="1"/>
  <c r="H2393" i="1"/>
  <c r="I2393" i="1" a="1"/>
  <c r="I2393" i="1" s="1"/>
  <c r="J2393" i="1" a="1"/>
  <c r="J2393" i="1" s="1"/>
  <c r="G3681" i="3"/>
  <c r="G3683" i="3"/>
  <c r="G3685" i="3"/>
  <c r="G3689" i="3"/>
  <c r="G3693" i="3"/>
  <c r="G3691" i="3"/>
  <c r="G3687" i="3"/>
  <c r="H3681" i="3"/>
  <c r="H3683" i="3"/>
  <c r="H3685" i="3"/>
  <c r="H3689" i="3"/>
  <c r="H3693" i="3"/>
  <c r="H3691" i="3"/>
  <c r="H3687" i="3"/>
  <c r="I3681" i="3" a="1"/>
  <c r="I3681" i="3" s="1"/>
  <c r="I3683" i="3" a="1"/>
  <c r="I3683" i="3" s="1"/>
  <c r="I3685" i="3" a="1"/>
  <c r="I3685" i="3" s="1"/>
  <c r="I3689" i="3" a="1"/>
  <c r="I3689" i="3" s="1"/>
  <c r="I3693" i="3" a="1"/>
  <c r="I3693" i="3" s="1"/>
  <c r="I3691" i="3" a="1"/>
  <c r="I3691" i="3" s="1"/>
  <c r="I3687" i="3" a="1"/>
  <c r="I3687" i="3" s="1"/>
  <c r="J3681" i="3" a="1"/>
  <c r="J3681" i="3" s="1"/>
  <c r="J3683" i="3" a="1"/>
  <c r="J3683" i="3" s="1"/>
  <c r="J3685" i="3" a="1"/>
  <c r="J3685" i="3" s="1"/>
  <c r="J3689" i="3" a="1"/>
  <c r="J3689" i="3" s="1"/>
  <c r="J3693" i="3" a="1"/>
  <c r="J3693" i="3" s="1"/>
  <c r="J3691" i="3" a="1"/>
  <c r="J3691" i="3" s="1"/>
  <c r="J3687" i="3" a="1"/>
  <c r="J3687" i="3" s="1"/>
  <c r="G2385" i="1"/>
  <c r="G2387" i="1"/>
  <c r="G2389" i="1"/>
  <c r="G2391" i="1"/>
  <c r="H2385" i="1"/>
  <c r="H2387" i="1"/>
  <c r="H2389" i="1"/>
  <c r="H2391" i="1"/>
  <c r="I2385" i="1" a="1"/>
  <c r="I2385" i="1" s="1"/>
  <c r="I2387" i="1" a="1"/>
  <c r="I2387" i="1" s="1"/>
  <c r="I2389" i="1" a="1"/>
  <c r="I2389" i="1" s="1"/>
  <c r="I2391" i="1" a="1"/>
  <c r="I2391" i="1" s="1"/>
  <c r="J2385" i="1" a="1"/>
  <c r="J2385" i="1" s="1"/>
  <c r="J2387" i="1" a="1"/>
  <c r="J2387" i="1" s="1"/>
  <c r="J2389" i="1" a="1"/>
  <c r="J2389" i="1" s="1"/>
  <c r="J2391" i="1" a="1"/>
  <c r="J2391" i="1" s="1"/>
  <c r="G2392" i="1"/>
  <c r="H2392" i="1"/>
  <c r="I2392" i="1" a="1"/>
  <c r="I2392" i="1" s="1"/>
  <c r="J2392" i="1" a="1"/>
  <c r="J2392" i="1" s="1"/>
  <c r="G2384" i="1"/>
  <c r="G2386" i="1"/>
  <c r="G2388" i="1"/>
  <c r="G2390" i="1"/>
  <c r="H2384" i="1"/>
  <c r="H2386" i="1"/>
  <c r="H2388" i="1"/>
  <c r="H2390" i="1"/>
  <c r="I2384" i="1" a="1"/>
  <c r="I2384" i="1" s="1"/>
  <c r="I2386" i="1" a="1"/>
  <c r="I2386" i="1" s="1"/>
  <c r="I2388" i="1" a="1"/>
  <c r="I2388" i="1" s="1"/>
  <c r="I2390" i="1" a="1"/>
  <c r="I2390" i="1" s="1"/>
  <c r="J2384" i="1" a="1"/>
  <c r="J2384" i="1" s="1"/>
  <c r="J2386" i="1" a="1"/>
  <c r="J2386" i="1" s="1"/>
  <c r="J2388" i="1" a="1"/>
  <c r="J2388" i="1" s="1"/>
  <c r="J2390" i="1" a="1"/>
  <c r="J2390" i="1" s="1"/>
  <c r="J3686" i="3" a="1"/>
  <c r="J3686" i="3" s="1"/>
  <c r="I3686" i="3" a="1"/>
  <c r="I3686" i="3" s="1"/>
  <c r="H3686" i="3"/>
  <c r="G3686" i="3"/>
  <c r="J3692" i="3" a="1"/>
  <c r="J3692" i="3" s="1"/>
  <c r="I3692" i="3" a="1"/>
  <c r="I3692" i="3" s="1"/>
  <c r="H3692" i="3"/>
  <c r="G3692" i="3"/>
  <c r="J3690" i="3" a="1"/>
  <c r="J3690" i="3" s="1"/>
  <c r="J3688" i="3" a="1"/>
  <c r="J3688" i="3" s="1"/>
  <c r="J3684" i="3" a="1"/>
  <c r="J3684" i="3" s="1"/>
  <c r="J3682" i="3" a="1"/>
  <c r="J3682" i="3" s="1"/>
  <c r="J3680" i="3" a="1"/>
  <c r="J3680" i="3" s="1"/>
  <c r="I3690" i="3" a="1"/>
  <c r="I3690" i="3" s="1"/>
  <c r="I3688" i="3" a="1"/>
  <c r="I3688" i="3" s="1"/>
  <c r="I3684" i="3" a="1"/>
  <c r="I3684" i="3" s="1"/>
  <c r="I3682" i="3" a="1"/>
  <c r="I3682" i="3" s="1"/>
  <c r="I3680" i="3" a="1"/>
  <c r="I3680" i="3" s="1"/>
  <c r="H3690" i="3"/>
  <c r="H3688" i="3"/>
  <c r="H3684" i="3"/>
  <c r="H3682" i="3"/>
  <c r="H3680" i="3"/>
  <c r="G3690" i="3"/>
  <c r="G3688" i="3"/>
  <c r="G3684" i="3"/>
  <c r="G3682" i="3"/>
  <c r="G3680" i="3"/>
  <c r="G3679" i="3"/>
  <c r="H3679" i="3"/>
  <c r="I3679" i="3" a="1"/>
  <c r="I3679" i="3" s="1"/>
  <c r="J3679" i="3" a="1"/>
  <c r="J3679" i="3" s="1"/>
  <c r="G3678" i="3"/>
  <c r="H3678" i="3"/>
  <c r="I3678" i="3" a="1"/>
  <c r="I3678" i="3" s="1"/>
  <c r="J3678" i="3" a="1"/>
  <c r="J3678" i="3" s="1"/>
  <c r="G3677" i="3"/>
  <c r="H3677" i="3"/>
  <c r="J3677" i="3" a="1"/>
  <c r="J3677" i="3" s="1"/>
  <c r="G3676" i="3"/>
  <c r="H3676" i="3"/>
  <c r="J3676" i="3" a="1"/>
  <c r="J3676" i="3" s="1"/>
  <c r="G3675" i="3"/>
  <c r="H3675" i="3"/>
  <c r="I3675" i="3" a="1"/>
  <c r="I3675" i="3" s="1"/>
  <c r="J3675" i="3" a="1"/>
  <c r="J3675" i="3" s="1"/>
  <c r="G3674" i="3"/>
  <c r="H3674" i="3"/>
  <c r="I3674" i="3" a="1"/>
  <c r="I3674" i="3" s="1"/>
  <c r="J3674" i="3" a="1"/>
  <c r="J3674" i="3" s="1"/>
  <c r="G3673" i="3"/>
  <c r="H3673" i="3"/>
  <c r="J3673" i="3" a="1"/>
  <c r="J3673" i="3" s="1"/>
  <c r="G3672" i="3"/>
  <c r="H3672" i="3"/>
  <c r="J3672" i="3" a="1"/>
  <c r="J3672" i="3" s="1"/>
  <c r="G3671" i="3"/>
  <c r="H3671" i="3"/>
  <c r="I3671" i="3" a="1"/>
  <c r="I3671" i="3" s="1"/>
  <c r="J3671" i="3" a="1"/>
  <c r="J3671" i="3" s="1"/>
  <c r="G3670" i="3"/>
  <c r="H3670" i="3"/>
  <c r="I3670" i="3" a="1"/>
  <c r="I3670" i="3" s="1"/>
  <c r="J3670" i="3" a="1"/>
  <c r="J3670" i="3" s="1"/>
  <c r="G3669" i="3"/>
  <c r="H3669" i="3"/>
  <c r="I3669" i="3" a="1"/>
  <c r="I3669" i="3" s="1"/>
  <c r="J3669" i="3" a="1"/>
  <c r="J3669" i="3" s="1"/>
  <c r="G3668" i="3"/>
  <c r="H3668" i="3"/>
  <c r="I3668" i="3" a="1"/>
  <c r="I3668" i="3" s="1"/>
  <c r="J3668" i="3" a="1"/>
  <c r="J3668" i="3" s="1"/>
  <c r="G3667" i="3"/>
  <c r="H3667" i="3"/>
  <c r="I3667" i="3" a="1"/>
  <c r="I3667" i="3" s="1"/>
  <c r="J3667" i="3" a="1"/>
  <c r="J3667" i="3" s="1"/>
  <c r="G3666" i="3"/>
  <c r="H3666" i="3"/>
  <c r="I3666" i="3" a="1"/>
  <c r="I3666" i="3" s="1"/>
  <c r="J3666" i="3" a="1"/>
  <c r="J3666" i="3" s="1"/>
  <c r="G2383" i="1"/>
  <c r="H2383" i="1"/>
  <c r="I2383" i="1" a="1"/>
  <c r="I2383" i="1" s="1"/>
  <c r="J2383" i="1" a="1"/>
  <c r="J2383" i="1" s="1"/>
  <c r="G2382" i="1"/>
  <c r="H2382" i="1"/>
  <c r="J2382" i="1" a="1"/>
  <c r="J2382" i="1" s="1"/>
  <c r="G2381" i="1"/>
  <c r="H2381" i="1"/>
  <c r="J2381" i="1" a="1"/>
  <c r="J2381" i="1" s="1"/>
  <c r="G2380" i="1"/>
  <c r="H2380" i="1"/>
  <c r="I2380" i="1" a="1"/>
  <c r="I2380" i="1" s="1"/>
  <c r="J2380" i="1" a="1"/>
  <c r="J2380" i="1" s="1"/>
  <c r="G2379" i="1"/>
  <c r="H2379" i="1"/>
  <c r="I2379" i="1" a="1"/>
  <c r="I2379" i="1" s="1"/>
  <c r="J2379" i="1" a="1"/>
  <c r="J2379" i="1" s="1"/>
  <c r="G2378" i="1"/>
  <c r="H2378" i="1"/>
  <c r="I2378" i="1" a="1"/>
  <c r="I2378" i="1" s="1"/>
  <c r="J2378" i="1" a="1"/>
  <c r="J2378" i="1" s="1"/>
  <c r="G2377" i="1"/>
  <c r="H2377" i="1"/>
  <c r="I2377" i="1" a="1"/>
  <c r="I2377" i="1" s="1"/>
  <c r="J2377" i="1" a="1"/>
  <c r="J2377" i="1" s="1"/>
  <c r="G2376" i="1"/>
  <c r="H2376" i="1"/>
  <c r="I2376" i="1" a="1"/>
  <c r="I2376" i="1" s="1"/>
  <c r="J2376" i="1" a="1"/>
  <c r="J2376" i="1" s="1"/>
  <c r="G2375" i="1"/>
  <c r="H2375" i="1"/>
  <c r="I2375" i="1" a="1"/>
  <c r="I2375" i="1" s="1"/>
  <c r="J2375" i="1" a="1"/>
  <c r="J2375" i="1" s="1"/>
  <c r="G3665" i="3"/>
  <c r="H3665" i="3"/>
  <c r="I3665" i="3" a="1"/>
  <c r="I3665" i="3" s="1"/>
  <c r="J3665" i="3" a="1"/>
  <c r="J3665" i="3" s="1"/>
  <c r="G3664" i="3"/>
  <c r="H3664" i="3"/>
  <c r="I3664" i="3" a="1"/>
  <c r="I3664" i="3" s="1"/>
  <c r="J3664" i="3" a="1"/>
  <c r="J3664" i="3" s="1"/>
  <c r="G3663" i="3"/>
  <c r="H3663" i="3"/>
  <c r="J3663" i="3" a="1"/>
  <c r="J3663" i="3" s="1"/>
  <c r="G3662" i="3"/>
  <c r="H3662" i="3"/>
  <c r="J3662" i="3" a="1"/>
  <c r="J3662" i="3" s="1"/>
  <c r="G3661" i="3"/>
  <c r="H3661" i="3"/>
  <c r="I3661" i="3" a="1"/>
  <c r="I3661" i="3" s="1"/>
  <c r="J3661" i="3" a="1"/>
  <c r="J3661" i="3" s="1"/>
  <c r="G3660" i="3"/>
  <c r="H3660" i="3"/>
  <c r="I3660" i="3" a="1"/>
  <c r="I3660" i="3" s="1"/>
  <c r="J3660" i="3" a="1"/>
  <c r="J3660" i="3" s="1"/>
  <c r="G3659" i="3"/>
  <c r="H3659" i="3"/>
  <c r="J3659" i="3" a="1"/>
  <c r="J3659" i="3" s="1"/>
  <c r="G3658" i="3"/>
  <c r="H3658" i="3"/>
  <c r="J3658" i="3" a="1"/>
  <c r="J3658" i="3" s="1"/>
  <c r="G3657" i="3"/>
  <c r="H3657" i="3"/>
  <c r="I3657" i="3" a="1"/>
  <c r="I3657" i="3" s="1"/>
  <c r="J3657" i="3" a="1"/>
  <c r="J3657" i="3" s="1"/>
  <c r="G3656" i="3"/>
  <c r="H3656" i="3"/>
  <c r="I3656" i="3" a="1"/>
  <c r="I3656" i="3" s="1"/>
  <c r="J3656" i="3" a="1"/>
  <c r="J3656" i="3" s="1"/>
  <c r="G3655" i="3"/>
  <c r="H3655" i="3"/>
  <c r="I3655" i="3" a="1"/>
  <c r="I3655" i="3" s="1"/>
  <c r="J3655" i="3" a="1"/>
  <c r="J3655" i="3" s="1"/>
  <c r="G3654" i="3"/>
  <c r="H3654" i="3"/>
  <c r="I3654" i="3" a="1"/>
  <c r="I3654" i="3" s="1"/>
  <c r="J3654" i="3" a="1"/>
  <c r="J3654" i="3" s="1"/>
  <c r="G3653" i="3"/>
  <c r="H3653" i="3"/>
  <c r="I3653" i="3" a="1"/>
  <c r="I3653" i="3" s="1"/>
  <c r="J3653" i="3" a="1"/>
  <c r="J3653" i="3" s="1"/>
  <c r="G3652" i="3"/>
  <c r="H3652" i="3"/>
  <c r="I3652" i="3" a="1"/>
  <c r="I3652" i="3" s="1"/>
  <c r="J3652" i="3" a="1"/>
  <c r="J3652" i="3" s="1"/>
  <c r="G2374" i="1"/>
  <c r="H2374" i="1"/>
  <c r="J2374" i="1" a="1"/>
  <c r="J2374" i="1" s="1"/>
  <c r="G2373" i="1"/>
  <c r="H2373" i="1"/>
  <c r="J2373" i="1" a="1"/>
  <c r="J2373" i="1" s="1"/>
  <c r="G2372" i="1"/>
  <c r="H2372" i="1"/>
  <c r="I2372" i="1" a="1"/>
  <c r="I2372" i="1" s="1"/>
  <c r="J2372" i="1" a="1"/>
  <c r="J2372" i="1" s="1"/>
  <c r="G2371" i="1"/>
  <c r="H2371" i="1"/>
  <c r="I2371" i="1" a="1"/>
  <c r="I2371" i="1" s="1"/>
  <c r="J2371" i="1" a="1"/>
  <c r="J2371" i="1" s="1"/>
  <c r="G2370" i="1"/>
  <c r="H2370" i="1"/>
  <c r="I2370" i="1" a="1"/>
  <c r="I2370" i="1" s="1"/>
  <c r="J2370" i="1" a="1"/>
  <c r="J2370" i="1" s="1"/>
  <c r="G2369" i="1"/>
  <c r="H2369" i="1"/>
  <c r="I2369" i="1" a="1"/>
  <c r="I2369" i="1" s="1"/>
  <c r="J2369" i="1" a="1"/>
  <c r="J2369" i="1" s="1"/>
  <c r="G2368" i="1"/>
  <c r="H2368" i="1"/>
  <c r="I2368" i="1" a="1"/>
  <c r="I2368" i="1" s="1"/>
  <c r="J2368" i="1" a="1"/>
  <c r="J2368" i="1" s="1"/>
  <c r="G2367" i="1"/>
  <c r="H2367" i="1"/>
  <c r="I2367" i="1" a="1"/>
  <c r="I2367" i="1" s="1"/>
  <c r="J2367" i="1" a="1"/>
  <c r="J2367" i="1" s="1"/>
  <c r="G2366" i="1"/>
  <c r="H2366" i="1"/>
  <c r="I2366" i="1" a="1"/>
  <c r="I2366" i="1" s="1"/>
  <c r="J2366" i="1" a="1"/>
  <c r="J2366" i="1" s="1"/>
  <c r="G2365" i="1"/>
  <c r="H2365" i="1"/>
  <c r="I2365" i="1" a="1"/>
  <c r="I2365" i="1" s="1"/>
  <c r="J2365" i="1" a="1"/>
  <c r="J2365" i="1" s="1"/>
  <c r="G3651" i="3"/>
  <c r="H3651" i="3"/>
  <c r="I3651" i="3" a="1"/>
  <c r="I3651" i="3" s="1"/>
  <c r="J3651" i="3" a="1"/>
  <c r="J3651" i="3" s="1"/>
  <c r="G3650" i="3"/>
  <c r="H3650" i="3"/>
  <c r="I3650" i="3" a="1"/>
  <c r="I3650" i="3" s="1"/>
  <c r="J3650" i="3" a="1"/>
  <c r="J3650" i="3" s="1"/>
  <c r="G3649" i="3"/>
  <c r="H3649" i="3"/>
  <c r="I3649" i="3" a="1"/>
  <c r="I3649" i="3" s="1"/>
  <c r="J3649" i="3" a="1"/>
  <c r="J3649" i="3" s="1"/>
  <c r="G3648" i="3"/>
  <c r="H3648" i="3"/>
  <c r="I3648" i="3" a="1"/>
  <c r="I3648" i="3" s="1"/>
  <c r="J3648" i="3" a="1"/>
  <c r="J3648" i="3" s="1"/>
  <c r="G3647" i="3"/>
  <c r="H3647" i="3"/>
  <c r="J3647" i="3" a="1"/>
  <c r="J3647" i="3" s="1"/>
  <c r="G3646" i="3"/>
  <c r="H3646" i="3"/>
  <c r="J3646" i="3" a="1"/>
  <c r="J3646" i="3" s="1"/>
  <c r="G3645" i="3"/>
  <c r="H3645" i="3"/>
  <c r="I3645" i="3" a="1"/>
  <c r="I3645" i="3" s="1"/>
  <c r="J3645" i="3" a="1"/>
  <c r="J3645" i="3" s="1"/>
  <c r="G3644" i="3"/>
  <c r="H3644" i="3"/>
  <c r="I3644" i="3" a="1"/>
  <c r="I3644" i="3" s="1"/>
  <c r="J3644" i="3" a="1"/>
  <c r="J3644" i="3" s="1"/>
  <c r="G3643" i="3"/>
  <c r="H3643" i="3"/>
  <c r="J3643" i="3" a="1"/>
  <c r="J3643" i="3" s="1"/>
  <c r="G3642" i="3"/>
  <c r="H3642" i="3"/>
  <c r="J3642" i="3" a="1"/>
  <c r="J3642" i="3" s="1"/>
  <c r="G3641" i="3"/>
  <c r="H3641" i="3"/>
  <c r="I3641" i="3" a="1"/>
  <c r="I3641" i="3" s="1"/>
  <c r="J3641" i="3" a="1"/>
  <c r="J3641" i="3" s="1"/>
  <c r="G3640" i="3"/>
  <c r="H3640" i="3"/>
  <c r="I3640" i="3" a="1"/>
  <c r="I3640" i="3" s="1"/>
  <c r="J3640" i="3" a="1"/>
  <c r="J3640" i="3" s="1"/>
  <c r="G3639" i="3"/>
  <c r="H3639" i="3"/>
  <c r="I3639" i="3" a="1"/>
  <c r="I3639" i="3" s="1"/>
  <c r="J3639" i="3" a="1"/>
  <c r="J3639" i="3" s="1"/>
  <c r="G3638" i="3"/>
  <c r="H3638" i="3"/>
  <c r="I3638" i="3" a="1"/>
  <c r="I3638" i="3" s="1"/>
  <c r="J3638" i="3" a="1"/>
  <c r="J3638" i="3" s="1"/>
  <c r="G3637" i="3"/>
  <c r="H3637" i="3"/>
  <c r="I3637" i="3" a="1"/>
  <c r="I3637" i="3" s="1"/>
  <c r="J3637" i="3" a="1"/>
  <c r="J3637" i="3" s="1"/>
  <c r="G3636" i="3"/>
  <c r="H3636" i="3"/>
  <c r="I3636" i="3" a="1"/>
  <c r="I3636" i="3" s="1"/>
  <c r="J3636" i="3" a="1"/>
  <c r="J3636" i="3" s="1"/>
  <c r="G2364" i="1"/>
  <c r="H2364" i="1"/>
  <c r="J2364" i="1" a="1"/>
  <c r="J2364" i="1" s="1"/>
  <c r="G2363" i="1"/>
  <c r="H2363" i="1"/>
  <c r="J2363" i="1" a="1"/>
  <c r="J2363" i="1" s="1"/>
  <c r="G2362" i="1"/>
  <c r="H2362" i="1"/>
  <c r="I2362" i="1" a="1"/>
  <c r="I2362" i="1" s="1"/>
  <c r="J2362" i="1" a="1"/>
  <c r="J2362" i="1" s="1"/>
  <c r="G2361" i="1"/>
  <c r="H2361" i="1"/>
  <c r="I2361" i="1" a="1"/>
  <c r="I2361" i="1" s="1"/>
  <c r="J2361" i="1" a="1"/>
  <c r="J2361" i="1" s="1"/>
  <c r="G2360" i="1"/>
  <c r="H2360" i="1"/>
  <c r="I2360" i="1" a="1"/>
  <c r="I2360" i="1" s="1"/>
  <c r="J2360" i="1" a="1"/>
  <c r="J2360" i="1" s="1"/>
  <c r="G2359" i="1"/>
  <c r="H2359" i="1"/>
  <c r="I2359" i="1" a="1"/>
  <c r="I2359" i="1" s="1"/>
  <c r="J2359" i="1" a="1"/>
  <c r="J2359" i="1" s="1"/>
  <c r="G2358" i="1"/>
  <c r="H2358" i="1"/>
  <c r="I2358" i="1" a="1"/>
  <c r="I2358" i="1" s="1"/>
  <c r="J2358" i="1" a="1"/>
  <c r="J2358" i="1" s="1"/>
  <c r="G2357" i="1"/>
  <c r="H2357" i="1"/>
  <c r="I2357" i="1" a="1"/>
  <c r="I2357" i="1" s="1"/>
  <c r="J2357" i="1" a="1"/>
  <c r="J2357" i="1" s="1"/>
  <c r="G2356" i="1"/>
  <c r="H2356" i="1"/>
  <c r="I2356" i="1" a="1"/>
  <c r="I2356" i="1" s="1"/>
  <c r="J2356" i="1" a="1"/>
  <c r="J2356" i="1" s="1"/>
  <c r="G2355" i="1"/>
  <c r="H2355" i="1"/>
  <c r="I2355" i="1" a="1"/>
  <c r="I2355" i="1" s="1"/>
  <c r="J2355" i="1" a="1"/>
  <c r="J2355" i="1" s="1"/>
  <c r="G2351" i="1"/>
  <c r="G2352" i="1"/>
  <c r="H2351" i="1"/>
  <c r="H2352" i="1"/>
  <c r="I2351" i="1" a="1"/>
  <c r="I2351" i="1" s="1"/>
  <c r="I2352" i="1" a="1"/>
  <c r="I2352" i="1" s="1"/>
  <c r="J2351" i="1" a="1"/>
  <c r="J2351" i="1" s="1"/>
  <c r="J2352" i="1" a="1"/>
  <c r="J2352" i="1" s="1"/>
  <c r="G3629" i="3"/>
  <c r="H3629" i="3"/>
  <c r="I3629" i="3" a="1"/>
  <c r="I3629" i="3" s="1"/>
  <c r="J3629" i="3" a="1"/>
  <c r="J3629" i="3" s="1"/>
  <c r="J3628" i="3" a="1"/>
  <c r="J3628" i="3" s="1"/>
  <c r="I3628" i="3" a="1"/>
  <c r="I3628" i="3" s="1"/>
  <c r="H3628" i="3"/>
  <c r="G3628" i="3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I2337" i="1" a="1"/>
  <c r="I2337" i="1" s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 s="1"/>
  <c r="I2344" i="1" a="1"/>
  <c r="I2344" i="1" s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G3615" i="3"/>
  <c r="G3617" i="3"/>
  <c r="G3619" i="3"/>
  <c r="G3621" i="3"/>
  <c r="G3623" i="3"/>
  <c r="G3625" i="3"/>
  <c r="G3627" i="3"/>
  <c r="G3631" i="3"/>
  <c r="G3633" i="3"/>
  <c r="G3635" i="3"/>
  <c r="H3615" i="3"/>
  <c r="H3617" i="3"/>
  <c r="H3619" i="3"/>
  <c r="H3621" i="3"/>
  <c r="H3623" i="3"/>
  <c r="H3625" i="3"/>
  <c r="H3627" i="3"/>
  <c r="H3631" i="3"/>
  <c r="H3633" i="3"/>
  <c r="H3635" i="3"/>
  <c r="I3615" i="3" a="1"/>
  <c r="I3615" i="3" s="1"/>
  <c r="I3617" i="3" a="1"/>
  <c r="I3617" i="3" s="1"/>
  <c r="I3619" i="3" a="1"/>
  <c r="I3619" i="3" s="1"/>
  <c r="I3621" i="3" a="1"/>
  <c r="I3621" i="3" s="1"/>
  <c r="I3623" i="3" a="1"/>
  <c r="I3623" i="3" s="1"/>
  <c r="I3625" i="3" a="1"/>
  <c r="I3625" i="3" s="1"/>
  <c r="I3627" i="3" a="1"/>
  <c r="I3627" i="3" s="1"/>
  <c r="I3631" i="3" a="1"/>
  <c r="I3631" i="3" s="1"/>
  <c r="I3633" i="3" a="1"/>
  <c r="I3633" i="3" s="1"/>
  <c r="I3635" i="3" a="1"/>
  <c r="I3635" i="3" s="1"/>
  <c r="J3615" i="3" a="1"/>
  <c r="J3615" i="3" s="1"/>
  <c r="J3617" i="3" a="1"/>
  <c r="J3617" i="3" s="1"/>
  <c r="J3619" i="3" a="1"/>
  <c r="J3619" i="3" s="1"/>
  <c r="J3621" i="3" a="1"/>
  <c r="J3621" i="3" s="1"/>
  <c r="J3623" i="3" a="1"/>
  <c r="J3623" i="3" s="1"/>
  <c r="J3625" i="3" a="1"/>
  <c r="J3625" i="3" s="1"/>
  <c r="J3627" i="3" a="1"/>
  <c r="J3627" i="3" s="1"/>
  <c r="J3631" i="3" a="1"/>
  <c r="J3631" i="3" s="1"/>
  <c r="J3633" i="3" a="1"/>
  <c r="J3633" i="3" s="1"/>
  <c r="J3635" i="3" a="1"/>
  <c r="J3635" i="3" s="1"/>
  <c r="J3634" i="3" a="1"/>
  <c r="J3634" i="3" s="1"/>
  <c r="I3634" i="3" a="1"/>
  <c r="I3634" i="3" s="1"/>
  <c r="H3634" i="3"/>
  <c r="G3634" i="3"/>
  <c r="J3632" i="3" a="1"/>
  <c r="J3632" i="3" s="1"/>
  <c r="J3630" i="3" a="1"/>
  <c r="J3630" i="3" s="1"/>
  <c r="J3626" i="3" a="1"/>
  <c r="J3626" i="3" s="1"/>
  <c r="J3624" i="3" a="1"/>
  <c r="J3624" i="3" s="1"/>
  <c r="J3622" i="3" a="1"/>
  <c r="J3622" i="3" s="1"/>
  <c r="J3620" i="3" a="1"/>
  <c r="J3620" i="3" s="1"/>
  <c r="J3618" i="3" a="1"/>
  <c r="J3618" i="3" s="1"/>
  <c r="J3616" i="3" a="1"/>
  <c r="J3616" i="3" s="1"/>
  <c r="I3632" i="3" a="1"/>
  <c r="I3632" i="3" s="1"/>
  <c r="I3630" i="3" a="1"/>
  <c r="I3630" i="3" s="1"/>
  <c r="I3626" i="3" a="1"/>
  <c r="I3626" i="3" s="1"/>
  <c r="I3624" i="3" a="1"/>
  <c r="I3624" i="3" s="1"/>
  <c r="I3622" i="3" a="1"/>
  <c r="I3622" i="3" s="1"/>
  <c r="I3620" i="3" a="1"/>
  <c r="I3620" i="3" s="1"/>
  <c r="I3618" i="3" a="1"/>
  <c r="I3618" i="3" s="1"/>
  <c r="I3616" i="3" a="1"/>
  <c r="I3616" i="3" s="1"/>
  <c r="H3632" i="3"/>
  <c r="H3630" i="3"/>
  <c r="H3626" i="3"/>
  <c r="H3624" i="3"/>
  <c r="H3622" i="3"/>
  <c r="H3620" i="3"/>
  <c r="H3618" i="3"/>
  <c r="H3616" i="3"/>
  <c r="G3632" i="3"/>
  <c r="G3630" i="3"/>
  <c r="G3626" i="3"/>
  <c r="G3624" i="3"/>
  <c r="G3622" i="3"/>
  <c r="G3620" i="3"/>
  <c r="G3618" i="3"/>
  <c r="G3616" i="3"/>
  <c r="G3614" i="3"/>
  <c r="H3614" i="3"/>
  <c r="I3614" i="3" a="1"/>
  <c r="I3614" i="3" s="1"/>
  <c r="J3614" i="3" a="1"/>
  <c r="J3614" i="3" s="1"/>
  <c r="G3613" i="3"/>
  <c r="H3613" i="3"/>
  <c r="I3613" i="3" a="1"/>
  <c r="I3613" i="3" s="1"/>
  <c r="J3613" i="3" a="1"/>
  <c r="J3613" i="3" s="1"/>
  <c r="G3612" i="3"/>
  <c r="H3612" i="3"/>
  <c r="I3612" i="3" a="1"/>
  <c r="I3612" i="3" s="1"/>
  <c r="J3612" i="3" a="1"/>
  <c r="J3612" i="3" s="1"/>
  <c r="G3611" i="3"/>
  <c r="H3611" i="3"/>
  <c r="I3611" i="3" a="1"/>
  <c r="I3611" i="3" s="1"/>
  <c r="J3611" i="3" a="1"/>
  <c r="J3611" i="3" s="1"/>
  <c r="G3610" i="3"/>
  <c r="H3610" i="3"/>
  <c r="I3610" i="3" a="1"/>
  <c r="I3610" i="3" s="1"/>
  <c r="J3610" i="3" a="1"/>
  <c r="J3610" i="3" s="1"/>
  <c r="G3609" i="3"/>
  <c r="H3609" i="3"/>
  <c r="J3609" i="3" a="1"/>
  <c r="J3609" i="3" s="1"/>
  <c r="G3608" i="3"/>
  <c r="H3608" i="3"/>
  <c r="J3608" i="3" a="1"/>
  <c r="J3608" i="3" s="1"/>
  <c r="G3607" i="3"/>
  <c r="H3607" i="3"/>
  <c r="I3607" i="3" a="1"/>
  <c r="I3607" i="3" s="1"/>
  <c r="J3607" i="3" a="1"/>
  <c r="J3607" i="3" s="1"/>
  <c r="G3606" i="3"/>
  <c r="H3606" i="3"/>
  <c r="I3606" i="3" a="1"/>
  <c r="I3606" i="3" s="1"/>
  <c r="J3606" i="3" a="1"/>
  <c r="J3606" i="3" s="1"/>
  <c r="G3605" i="3"/>
  <c r="H3605" i="3"/>
  <c r="J3605" i="3" a="1"/>
  <c r="J3605" i="3" s="1"/>
  <c r="G3604" i="3"/>
  <c r="H3604" i="3"/>
  <c r="J3604" i="3" a="1"/>
  <c r="J3604" i="3" s="1"/>
  <c r="G3603" i="3"/>
  <c r="H3603" i="3"/>
  <c r="I3603" i="3" a="1"/>
  <c r="I3603" i="3" s="1"/>
  <c r="J3603" i="3" a="1"/>
  <c r="J3603" i="3" s="1"/>
  <c r="G3602" i="3"/>
  <c r="H3602" i="3"/>
  <c r="J3602" i="3" a="1"/>
  <c r="J3602" i="3" s="1"/>
  <c r="G3601" i="3"/>
  <c r="H3601" i="3"/>
  <c r="J3601" i="3" a="1"/>
  <c r="J3601" i="3" s="1"/>
  <c r="G3600" i="3"/>
  <c r="H3600" i="3"/>
  <c r="J3600" i="3" a="1"/>
  <c r="J3600" i="3" s="1"/>
  <c r="G3599" i="3"/>
  <c r="H3599" i="3"/>
  <c r="J3599" i="3" a="1"/>
  <c r="J3599" i="3" s="1"/>
  <c r="G3598" i="3"/>
  <c r="H3598" i="3"/>
  <c r="I3598" i="3" a="1"/>
  <c r="I3598" i="3" s="1"/>
  <c r="J3598" i="3" a="1"/>
  <c r="J3598" i="3" s="1"/>
  <c r="G3597" i="3"/>
  <c r="H3597" i="3"/>
  <c r="I3597" i="3" a="1"/>
  <c r="I3597" i="3" s="1"/>
  <c r="J3597" i="3" a="1"/>
  <c r="J3597" i="3" s="1"/>
  <c r="G3596" i="3"/>
  <c r="H3596" i="3"/>
  <c r="I3596" i="3" a="1"/>
  <c r="I3596" i="3" s="1"/>
  <c r="J3596" i="3" a="1"/>
  <c r="J3596" i="3" s="1"/>
  <c r="G3595" i="3"/>
  <c r="H3595" i="3"/>
  <c r="I3595" i="3" a="1"/>
  <c r="I3595" i="3" s="1"/>
  <c r="J3595" i="3" a="1"/>
  <c r="J3595" i="3" s="1"/>
  <c r="G3594" i="3"/>
  <c r="H3594" i="3"/>
  <c r="I3594" i="3" a="1"/>
  <c r="I3594" i="3" s="1"/>
  <c r="J3594" i="3" a="1"/>
  <c r="J3594" i="3" s="1"/>
  <c r="G3593" i="3"/>
  <c r="H3593" i="3"/>
  <c r="I3593" i="3" a="1"/>
  <c r="I3593" i="3" s="1"/>
  <c r="J3593" i="3" a="1"/>
  <c r="J3593" i="3" s="1"/>
  <c r="G3592" i="3"/>
  <c r="H3592" i="3"/>
  <c r="I3592" i="3" a="1"/>
  <c r="I3592" i="3" s="1"/>
  <c r="J3592" i="3" a="1"/>
  <c r="J3592" i="3" s="1"/>
  <c r="G3591" i="3"/>
  <c r="H3591" i="3"/>
  <c r="I3591" i="3" a="1"/>
  <c r="I3591" i="3" s="1"/>
  <c r="J3591" i="3" a="1"/>
  <c r="J3591" i="3" s="1"/>
  <c r="G3590" i="3"/>
  <c r="H3590" i="3"/>
  <c r="J3590" i="3" a="1"/>
  <c r="J3590" i="3" s="1"/>
  <c r="G3589" i="3"/>
  <c r="H3589" i="3"/>
  <c r="J3589" i="3" a="1"/>
  <c r="J3589" i="3" s="1"/>
  <c r="G2336" i="1"/>
  <c r="H2336" i="1"/>
  <c r="J2336" i="1" a="1"/>
  <c r="J2336" i="1" s="1"/>
  <c r="G2335" i="1"/>
  <c r="H2335" i="1"/>
  <c r="J2335" i="1" a="1"/>
  <c r="J2335" i="1" s="1"/>
  <c r="G2334" i="1"/>
  <c r="H2334" i="1"/>
  <c r="I2334" i="1" a="1"/>
  <c r="I2334" i="1" s="1"/>
  <c r="J2334" i="1" a="1"/>
  <c r="J2334" i="1" s="1"/>
  <c r="G2333" i="1"/>
  <c r="H2333" i="1"/>
  <c r="I2333" i="1" a="1"/>
  <c r="I2333" i="1" s="1"/>
  <c r="J2333" i="1" a="1"/>
  <c r="J2333" i="1" s="1"/>
  <c r="G2332" i="1"/>
  <c r="H2332" i="1"/>
  <c r="I2332" i="1" a="1"/>
  <c r="I2332" i="1" s="1"/>
  <c r="J2332" i="1" a="1"/>
  <c r="J2332" i="1" s="1"/>
  <c r="G2331" i="1"/>
  <c r="H2331" i="1"/>
  <c r="I2331" i="1" a="1"/>
  <c r="I2331" i="1" s="1"/>
  <c r="J2331" i="1" a="1"/>
  <c r="J2331" i="1" s="1"/>
  <c r="G2330" i="1"/>
  <c r="H2330" i="1"/>
  <c r="I2330" i="1" a="1"/>
  <c r="I2330" i="1" s="1"/>
  <c r="J2330" i="1" a="1"/>
  <c r="J2330" i="1" s="1"/>
  <c r="G2329" i="1"/>
  <c r="H2329" i="1"/>
  <c r="I2329" i="1" a="1"/>
  <c r="I2329" i="1" s="1"/>
  <c r="J2329" i="1" a="1"/>
  <c r="J2329" i="1" s="1"/>
  <c r="G2328" i="1"/>
  <c r="H2328" i="1"/>
  <c r="I2328" i="1" a="1"/>
  <c r="I2328" i="1" s="1"/>
  <c r="J2328" i="1" a="1"/>
  <c r="J2328" i="1"/>
  <c r="G2327" i="1"/>
  <c r="H2327" i="1"/>
  <c r="I2327" i="1" a="1"/>
  <c r="I2327" i="1"/>
  <c r="J2327" i="1" a="1"/>
  <c r="J2327" i="1" s="1"/>
  <c r="G2326" i="1"/>
  <c r="H2326" i="1"/>
  <c r="I2326" i="1" a="1"/>
  <c r="I2326" i="1" s="1"/>
  <c r="J2326" i="1" a="1"/>
  <c r="J2326" i="1" s="1"/>
  <c r="G2325" i="1"/>
  <c r="H2325" i="1"/>
  <c r="I2325" i="1" a="1"/>
  <c r="I2325" i="1" s="1"/>
  <c r="J2325" i="1" a="1"/>
  <c r="J2325" i="1" s="1"/>
  <c r="G2324" i="1"/>
  <c r="H2324" i="1"/>
  <c r="I2324" i="1" a="1"/>
  <c r="I2324" i="1" s="1"/>
  <c r="J2324" i="1" a="1"/>
  <c r="J2324" i="1" s="1"/>
  <c r="G2323" i="1"/>
  <c r="H2323" i="1"/>
  <c r="I2323" i="1" a="1"/>
  <c r="I2323" i="1" s="1"/>
  <c r="J2323" i="1" a="1"/>
  <c r="J2323" i="1" s="1"/>
  <c r="G2322" i="1"/>
  <c r="H2322" i="1"/>
  <c r="I2322" i="1" a="1"/>
  <c r="I2322" i="1" s="1"/>
  <c r="J2322" i="1" a="1"/>
  <c r="J2322" i="1" s="1"/>
  <c r="G2321" i="1"/>
  <c r="H2321" i="1"/>
  <c r="I2321" i="1" a="1"/>
  <c r="I2321" i="1" s="1"/>
  <c r="J2321" i="1" a="1"/>
  <c r="J2321" i="1" s="1"/>
  <c r="G2320" i="1"/>
  <c r="H2320" i="1"/>
  <c r="I2320" i="1" a="1"/>
  <c r="I2320" i="1" s="1"/>
  <c r="J2320" i="1" a="1"/>
  <c r="J2320" i="1"/>
  <c r="G3210" i="3"/>
  <c r="G3211" i="3"/>
  <c r="H3210" i="3"/>
  <c r="H3211" i="3"/>
  <c r="I3210" i="3" a="1"/>
  <c r="I3210" i="3" s="1"/>
  <c r="I3211" i="3" a="1"/>
  <c r="I3211" i="3" s="1"/>
  <c r="J3210" i="3" a="1"/>
  <c r="J3210" i="3" s="1"/>
  <c r="J3211" i="3" a="1"/>
  <c r="J3211" i="3" s="1"/>
  <c r="J2250" i="1" a="1"/>
  <c r="J2250" i="1" s="1"/>
  <c r="I2250" i="1" a="1"/>
  <c r="I2250" i="1" s="1"/>
  <c r="H2250" i="1"/>
  <c r="G2250" i="1"/>
  <c r="J2249" i="1" a="1"/>
  <c r="J2249" i="1" s="1"/>
  <c r="I2249" i="1" a="1"/>
  <c r="I2249" i="1" s="1"/>
  <c r="H2249" i="1"/>
  <c r="G2249" i="1"/>
  <c r="J2246" i="1" a="1"/>
  <c r="J2246" i="1" s="1"/>
  <c r="I2246" i="1" a="1"/>
  <c r="I2246" i="1" s="1"/>
  <c r="H2246" i="1"/>
  <c r="G2246" i="1"/>
  <c r="J2248" i="1" a="1"/>
  <c r="J2248" i="1" s="1"/>
  <c r="I2248" i="1" a="1"/>
  <c r="I2248" i="1" s="1"/>
  <c r="H2248" i="1"/>
  <c r="G2248" i="1"/>
  <c r="J2247" i="1" a="1"/>
  <c r="J2247" i="1" s="1"/>
  <c r="I2247" i="1" a="1"/>
  <c r="I2247" i="1" s="1"/>
  <c r="H2247" i="1"/>
  <c r="G2247" i="1"/>
  <c r="J2245" i="1" a="1"/>
  <c r="J2245" i="1" s="1"/>
  <c r="I2245" i="1" a="1"/>
  <c r="I2245" i="1" s="1"/>
  <c r="H2245" i="1"/>
  <c r="G2245" i="1"/>
  <c r="J2244" i="1" a="1"/>
  <c r="J2244" i="1" s="1"/>
  <c r="I2244" i="1" a="1"/>
  <c r="I2244" i="1" s="1"/>
  <c r="H2244" i="1"/>
  <c r="G2244" i="1"/>
  <c r="J2243" i="1" a="1"/>
  <c r="J2243" i="1" s="1"/>
  <c r="I2243" i="1" a="1"/>
  <c r="I2243" i="1" s="1"/>
  <c r="H2243" i="1"/>
  <c r="G2243" i="1"/>
  <c r="J2242" i="1" a="1"/>
  <c r="J2242" i="1" s="1"/>
  <c r="I2242" i="1" a="1"/>
  <c r="I2242" i="1" s="1"/>
  <c r="H2242" i="1"/>
  <c r="G2242" i="1"/>
  <c r="G2240" i="1"/>
  <c r="G2241" i="1"/>
  <c r="H2240" i="1"/>
  <c r="H2241" i="1"/>
  <c r="I2240" i="1" a="1"/>
  <c r="I2240" i="1" s="1"/>
  <c r="I2241" i="1" a="1"/>
  <c r="I2241" i="1" s="1"/>
  <c r="J2240" i="1" a="1"/>
  <c r="J2240" i="1" s="1"/>
  <c r="J2241" i="1" a="1"/>
  <c r="J2241" i="1" s="1"/>
  <c r="G2222" i="1"/>
  <c r="G2223" i="1"/>
  <c r="H2222" i="1"/>
  <c r="H2223" i="1"/>
  <c r="I2222" i="1" a="1"/>
  <c r="I2222" i="1"/>
  <c r="I2223" i="1" a="1"/>
  <c r="I2223" i="1" s="1"/>
  <c r="J2222" i="1" a="1"/>
  <c r="J2222" i="1" s="1"/>
  <c r="J2223" i="1" a="1"/>
  <c r="J2223" i="1" s="1"/>
  <c r="I3588" i="3" a="1"/>
  <c r="I3588" i="3" s="1"/>
  <c r="I3587" i="3" a="1"/>
  <c r="I3587" i="3" s="1"/>
  <c r="I3584" i="3" a="1"/>
  <c r="I3584" i="3" s="1"/>
  <c r="I3583" i="3" a="1"/>
  <c r="I3583" i="3" s="1"/>
  <c r="I3582" i="3" a="1"/>
  <c r="I3582" i="3" s="1"/>
  <c r="I3581" i="3" a="1"/>
  <c r="I3581" i="3" s="1"/>
  <c r="I3580" i="3" a="1"/>
  <c r="I3580" i="3" s="1"/>
  <c r="I3579" i="3" a="1"/>
  <c r="I3579" i="3" s="1"/>
  <c r="I3578" i="3" a="1"/>
  <c r="I3578" i="3" s="1"/>
  <c r="I3577" i="3" a="1"/>
  <c r="I3577" i="3" s="1"/>
  <c r="I3574" i="3" a="1"/>
  <c r="I3574" i="3" s="1"/>
  <c r="I3573" i="3" a="1"/>
  <c r="I3573" i="3" s="1"/>
  <c r="I3572" i="3" a="1"/>
  <c r="I3572" i="3" s="1"/>
  <c r="I3571" i="3" a="1"/>
  <c r="I3571" i="3" s="1"/>
  <c r="I3570" i="3" a="1"/>
  <c r="I3570" i="3" s="1"/>
  <c r="I3569" i="3" a="1"/>
  <c r="I3569" i="3" s="1"/>
  <c r="I3568" i="3" a="1"/>
  <c r="I3568" i="3" s="1"/>
  <c r="I3567" i="3" a="1"/>
  <c r="I3567" i="3" s="1"/>
  <c r="I3566" i="3" a="1"/>
  <c r="I3566" i="3" s="1"/>
  <c r="I3565" i="3" a="1"/>
  <c r="I3565" i="3" s="1"/>
  <c r="I3564" i="3" a="1"/>
  <c r="I3564" i="3" s="1"/>
  <c r="I3563" i="3" a="1"/>
  <c r="I3563" i="3" s="1"/>
  <c r="I3562" i="3" a="1"/>
  <c r="I3562" i="3" s="1"/>
  <c r="I3561" i="3" a="1"/>
  <c r="I3561" i="3" s="1"/>
  <c r="I3560" i="3" a="1"/>
  <c r="I3560" i="3" s="1"/>
  <c r="I3559" i="3" a="1"/>
  <c r="I3559" i="3" s="1"/>
  <c r="I3558" i="3" a="1"/>
  <c r="I3558" i="3" s="1"/>
  <c r="I3557" i="3" a="1"/>
  <c r="I3557" i="3" s="1"/>
  <c r="I3556" i="3" a="1"/>
  <c r="I3556" i="3" s="1"/>
  <c r="I3555" i="3" a="1"/>
  <c r="I3555" i="3" s="1"/>
  <c r="I3554" i="3" a="1"/>
  <c r="I3554" i="3" s="1"/>
  <c r="I3553" i="3" a="1"/>
  <c r="I3553" i="3" s="1"/>
  <c r="I3552" i="3" a="1"/>
  <c r="I3552" i="3" s="1"/>
  <c r="I3551" i="3" a="1"/>
  <c r="I3551" i="3" s="1"/>
  <c r="I3550" i="3" a="1"/>
  <c r="I3550" i="3" s="1"/>
  <c r="I3549" i="3" a="1"/>
  <c r="I3549" i="3" s="1"/>
  <c r="I3548" i="3" a="1"/>
  <c r="I3548" i="3" s="1"/>
  <c r="I3547" i="3" a="1"/>
  <c r="I3547" i="3" s="1"/>
  <c r="I3546" i="3" a="1"/>
  <c r="I3546" i="3" s="1"/>
  <c r="J3567" i="3" a="1"/>
  <c r="J3567" i="3" s="1"/>
  <c r="J3568" i="3" a="1"/>
  <c r="J3568" i="3" s="1"/>
  <c r="J3569" i="3" a="1"/>
  <c r="J3569" i="3" s="1"/>
  <c r="J3570" i="3" a="1"/>
  <c r="J3570" i="3" s="1"/>
  <c r="J3571" i="3" a="1"/>
  <c r="J3571" i="3" s="1"/>
  <c r="J3572" i="3" a="1"/>
  <c r="J3572" i="3" s="1"/>
  <c r="J3573" i="3" a="1"/>
  <c r="J3573" i="3" s="1"/>
  <c r="J3574" i="3" a="1"/>
  <c r="J3574" i="3" s="1"/>
  <c r="J3577" i="3" a="1"/>
  <c r="J3577" i="3" s="1"/>
  <c r="J3578" i="3" a="1"/>
  <c r="J3578" i="3" s="1"/>
  <c r="J3579" i="3" a="1"/>
  <c r="J3579" i="3" s="1"/>
  <c r="J3580" i="3" a="1"/>
  <c r="J3580" i="3" s="1"/>
  <c r="J3581" i="3" a="1"/>
  <c r="J3581" i="3" s="1"/>
  <c r="J3582" i="3" a="1"/>
  <c r="J3582" i="3" s="1"/>
  <c r="J3583" i="3" a="1"/>
  <c r="J3583" i="3" s="1"/>
  <c r="J3584" i="3" a="1"/>
  <c r="J3584" i="3" s="1"/>
  <c r="J3585" i="3" a="1"/>
  <c r="J3585" i="3" s="1"/>
  <c r="J3586" i="3" a="1"/>
  <c r="J3586" i="3" s="1"/>
  <c r="J3587" i="3" a="1"/>
  <c r="J3587" i="3" s="1"/>
  <c r="J3588" i="3" a="1"/>
  <c r="J3588" i="3" s="1"/>
  <c r="G2316" i="1"/>
  <c r="H2316" i="1"/>
  <c r="I2316" i="1" a="1"/>
  <c r="I2316" i="1" s="1"/>
  <c r="J2316" i="1" a="1"/>
  <c r="J2316" i="1" s="1"/>
  <c r="J2315" i="1" a="1"/>
  <c r="J2315" i="1" s="1"/>
  <c r="I2315" i="1" a="1"/>
  <c r="I2315" i="1" s="1"/>
  <c r="H2315" i="1"/>
  <c r="G2315" i="1"/>
  <c r="G2304" i="1"/>
  <c r="G2306" i="1"/>
  <c r="G2308" i="1"/>
  <c r="G2310" i="1"/>
  <c r="G2312" i="1"/>
  <c r="G2314" i="1"/>
  <c r="H2304" i="1"/>
  <c r="H2306" i="1"/>
  <c r="H2308" i="1"/>
  <c r="H2310" i="1"/>
  <c r="H2312" i="1"/>
  <c r="H2314" i="1"/>
  <c r="I2304" i="1" a="1"/>
  <c r="I2304" i="1" s="1"/>
  <c r="I2306" i="1" a="1"/>
  <c r="I2306" i="1" s="1"/>
  <c r="I2308" i="1" a="1"/>
  <c r="I2308" i="1" s="1"/>
  <c r="I2310" i="1" a="1"/>
  <c r="I2310" i="1"/>
  <c r="I2312" i="1" a="1"/>
  <c r="I2312" i="1" s="1"/>
  <c r="I2314" i="1" a="1"/>
  <c r="I2314" i="1" s="1"/>
  <c r="J2304" i="1" a="1"/>
  <c r="J2304" i="1" s="1"/>
  <c r="J2306" i="1" a="1"/>
  <c r="J2306" i="1" s="1"/>
  <c r="J2308" i="1" a="1"/>
  <c r="J2308" i="1" s="1"/>
  <c r="J2310" i="1" a="1"/>
  <c r="J2310" i="1" s="1"/>
  <c r="J2312" i="1" a="1"/>
  <c r="J2312" i="1" s="1"/>
  <c r="J2314" i="1" a="1"/>
  <c r="J2314" i="1" s="1"/>
  <c r="J2313" i="1" a="1"/>
  <c r="J2313" i="1" s="1"/>
  <c r="J2311" i="1" a="1"/>
  <c r="J2311" i="1" s="1"/>
  <c r="J2309" i="1" a="1"/>
  <c r="J2309" i="1" s="1"/>
  <c r="J2307" i="1" a="1"/>
  <c r="J2307" i="1" s="1"/>
  <c r="J2305" i="1" a="1"/>
  <c r="J2305" i="1" s="1"/>
  <c r="I2313" i="1" a="1"/>
  <c r="I2313" i="1" s="1"/>
  <c r="I2311" i="1" a="1"/>
  <c r="I2311" i="1" s="1"/>
  <c r="I2309" i="1" a="1"/>
  <c r="I2309" i="1" s="1"/>
  <c r="I2307" i="1" a="1"/>
  <c r="I2307" i="1" s="1"/>
  <c r="I2305" i="1" a="1"/>
  <c r="I2305" i="1" s="1"/>
  <c r="H2313" i="1"/>
  <c r="H2311" i="1"/>
  <c r="H2309" i="1"/>
  <c r="H2307" i="1"/>
  <c r="H2305" i="1"/>
  <c r="G2313" i="1"/>
  <c r="G2311" i="1"/>
  <c r="G2309" i="1"/>
  <c r="G2307" i="1"/>
  <c r="G2305" i="1"/>
  <c r="G2303" i="1"/>
  <c r="H2303" i="1"/>
  <c r="I2303" i="1" a="1"/>
  <c r="I2303" i="1" s="1"/>
  <c r="J2303" i="1" a="1"/>
  <c r="J2303" i="1" s="1"/>
  <c r="J3566" i="3" a="1"/>
  <c r="J3566" i="3" s="1"/>
  <c r="H3566" i="3"/>
  <c r="G3566" i="3"/>
  <c r="J3565" i="3" a="1"/>
  <c r="J3565" i="3" s="1"/>
  <c r="H3565" i="3"/>
  <c r="G3565" i="3"/>
  <c r="J3564" i="3" a="1"/>
  <c r="J3564" i="3" s="1"/>
  <c r="H3564" i="3"/>
  <c r="G3564" i="3"/>
  <c r="J3563" i="3" a="1"/>
  <c r="J3563" i="3" s="1"/>
  <c r="H3563" i="3"/>
  <c r="G3563" i="3"/>
  <c r="J3562" i="3" a="1"/>
  <c r="J3562" i="3" s="1"/>
  <c r="H3562" i="3"/>
  <c r="G3562" i="3"/>
  <c r="J3561" i="3" a="1"/>
  <c r="J3561" i="3" s="1"/>
  <c r="H3561" i="3"/>
  <c r="G3561" i="3"/>
  <c r="J3560" i="3" a="1"/>
  <c r="J3560" i="3" s="1"/>
  <c r="H3560" i="3"/>
  <c r="G3560" i="3"/>
  <c r="J3559" i="3" a="1"/>
  <c r="J3559" i="3" s="1"/>
  <c r="H3559" i="3"/>
  <c r="G3559" i="3"/>
  <c r="J3558" i="3" a="1"/>
  <c r="J3558" i="3" s="1"/>
  <c r="H3558" i="3"/>
  <c r="G3558" i="3"/>
  <c r="J3557" i="3" a="1"/>
  <c r="J3557" i="3" s="1"/>
  <c r="H3557" i="3"/>
  <c r="G3557" i="3"/>
  <c r="J3556" i="3" a="1"/>
  <c r="J3556" i="3" s="1"/>
  <c r="H3556" i="3"/>
  <c r="G3556" i="3"/>
  <c r="J3555" i="3" a="1"/>
  <c r="J3555" i="3" s="1"/>
  <c r="H3555" i="3"/>
  <c r="G3555" i="3"/>
  <c r="J3554" i="3" a="1"/>
  <c r="J3554" i="3" s="1"/>
  <c r="H3554" i="3"/>
  <c r="G3554" i="3"/>
  <c r="J3553" i="3" a="1"/>
  <c r="J3553" i="3" s="1"/>
  <c r="H3553" i="3"/>
  <c r="G3553" i="3"/>
  <c r="J3552" i="3" a="1"/>
  <c r="J3552" i="3" s="1"/>
  <c r="H3552" i="3"/>
  <c r="G3552" i="3"/>
  <c r="J3551" i="3" a="1"/>
  <c r="J3551" i="3" s="1"/>
  <c r="H3551" i="3"/>
  <c r="G3551" i="3"/>
  <c r="J3550" i="3" a="1"/>
  <c r="J3550" i="3" s="1"/>
  <c r="H3550" i="3"/>
  <c r="G3550" i="3"/>
  <c r="J3549" i="3" a="1"/>
  <c r="J3549" i="3" s="1"/>
  <c r="H3549" i="3"/>
  <c r="G3549" i="3"/>
  <c r="J3548" i="3" a="1"/>
  <c r="J3548" i="3" s="1"/>
  <c r="H3548" i="3"/>
  <c r="G3548" i="3"/>
  <c r="J3547" i="3" a="1"/>
  <c r="J3547" i="3" s="1"/>
  <c r="H3547" i="3"/>
  <c r="G3547" i="3"/>
  <c r="J3546" i="3" a="1"/>
  <c r="J3546" i="3" s="1"/>
  <c r="H3546" i="3"/>
  <c r="G3546" i="3"/>
  <c r="J3545" i="3" a="1"/>
  <c r="J3545" i="3" s="1"/>
  <c r="I3545" i="3" a="1"/>
  <c r="I3545" i="3" s="1"/>
  <c r="H3545" i="3"/>
  <c r="G3545" i="3"/>
  <c r="J2302" i="1" a="1"/>
  <c r="J2302" i="1" s="1"/>
  <c r="I2302" i="1" a="1"/>
  <c r="I2302" i="1" s="1"/>
  <c r="H2302" i="1"/>
  <c r="G2302" i="1"/>
  <c r="J2301" i="1" a="1"/>
  <c r="J2301" i="1" s="1"/>
  <c r="H2301" i="1"/>
  <c r="G2301" i="1"/>
  <c r="J2300" i="1" a="1"/>
  <c r="J2300" i="1" s="1"/>
  <c r="H2300" i="1"/>
  <c r="G2300" i="1"/>
  <c r="J2299" i="1" a="1"/>
  <c r="J2299" i="1" s="1"/>
  <c r="I2299" i="1" a="1"/>
  <c r="I2299" i="1" s="1"/>
  <c r="H2299" i="1"/>
  <c r="G2299" i="1"/>
  <c r="J2298" i="1" a="1"/>
  <c r="J2298" i="1" s="1"/>
  <c r="I2298" i="1" a="1"/>
  <c r="I2298" i="1" s="1"/>
  <c r="H2298" i="1"/>
  <c r="G2298" i="1"/>
  <c r="J2297" i="1" a="1"/>
  <c r="J2297" i="1" s="1"/>
  <c r="I2297" i="1" a="1"/>
  <c r="I2297" i="1" s="1"/>
  <c r="H2297" i="1"/>
  <c r="G2297" i="1"/>
  <c r="J2296" i="1" a="1"/>
  <c r="J2296" i="1" s="1"/>
  <c r="I2296" i="1" a="1"/>
  <c r="I2296" i="1" s="1"/>
  <c r="H2296" i="1"/>
  <c r="G2296" i="1"/>
  <c r="J2295" i="1" a="1"/>
  <c r="J2295" i="1" s="1"/>
  <c r="I2295" i="1" a="1"/>
  <c r="I2295" i="1" s="1"/>
  <c r="H2295" i="1"/>
  <c r="G2295" i="1"/>
  <c r="J2294" i="1" a="1"/>
  <c r="J2294" i="1" s="1"/>
  <c r="I2294" i="1" a="1"/>
  <c r="I2294" i="1" s="1"/>
  <c r="H2294" i="1"/>
  <c r="G2294" i="1"/>
  <c r="J2293" i="1" a="1"/>
  <c r="J2293" i="1" s="1"/>
  <c r="I2293" i="1" a="1"/>
  <c r="I2293" i="1" s="1"/>
  <c r="H2293" i="1"/>
  <c r="G2293" i="1"/>
  <c r="J2292" i="1" a="1"/>
  <c r="J2292" i="1" s="1"/>
  <c r="I2292" i="1" a="1"/>
  <c r="I2292" i="1" s="1"/>
  <c r="H2292" i="1"/>
  <c r="G2292" i="1"/>
  <c r="J2291" i="1" a="1"/>
  <c r="J2291" i="1" s="1"/>
  <c r="I2291" i="1" a="1"/>
  <c r="I2291" i="1" s="1"/>
  <c r="H2291" i="1"/>
  <c r="G2291" i="1"/>
  <c r="J2290" i="1" a="1"/>
  <c r="J2290" i="1" s="1"/>
  <c r="I2290" i="1" a="1"/>
  <c r="I2290" i="1" s="1"/>
  <c r="H2290" i="1"/>
  <c r="G2290" i="1"/>
  <c r="J2289" i="1" a="1"/>
  <c r="J2289" i="1" s="1"/>
  <c r="I2289" i="1" a="1"/>
  <c r="I2289" i="1" s="1"/>
  <c r="H2289" i="1"/>
  <c r="G2289" i="1"/>
  <c r="J2288" i="1" a="1"/>
  <c r="J2288" i="1" s="1"/>
  <c r="I2288" i="1" a="1"/>
  <c r="I2288" i="1" s="1"/>
  <c r="H2288" i="1"/>
  <c r="G2288" i="1"/>
  <c r="J2287" i="1" a="1"/>
  <c r="J2287" i="1" s="1"/>
  <c r="I2287" i="1" a="1"/>
  <c r="I2287" i="1" s="1"/>
  <c r="H2287" i="1"/>
  <c r="G2287" i="1"/>
  <c r="J2286" i="1" a="1"/>
  <c r="J2286" i="1" s="1"/>
  <c r="I2286" i="1" a="1"/>
  <c r="I2286" i="1" s="1"/>
  <c r="H2286" i="1"/>
  <c r="G2286" i="1"/>
  <c r="J2285" i="1" a="1"/>
  <c r="J2285" i="1" s="1"/>
  <c r="I2285" i="1" a="1"/>
  <c r="I2285" i="1" s="1"/>
  <c r="H2285" i="1"/>
  <c r="G2285" i="1"/>
  <c r="J2284" i="1" a="1"/>
  <c r="J2284" i="1" s="1"/>
  <c r="I2284" i="1" a="1"/>
  <c r="I2284" i="1" s="1"/>
  <c r="H2284" i="1"/>
  <c r="G2284" i="1"/>
  <c r="J2283" i="1" a="1"/>
  <c r="J2283" i="1" s="1"/>
  <c r="I2283" i="1" a="1"/>
  <c r="I2283" i="1" s="1"/>
  <c r="H2283" i="1"/>
  <c r="G2283" i="1"/>
  <c r="J2282" i="1" a="1"/>
  <c r="J2282" i="1" s="1"/>
  <c r="I2282" i="1" a="1"/>
  <c r="I2282" i="1" s="1"/>
  <c r="H2282" i="1"/>
  <c r="G2282" i="1"/>
  <c r="J2281" i="1" a="1"/>
  <c r="J2281" i="1" s="1"/>
  <c r="I2281" i="1" a="1"/>
  <c r="I2281" i="1" s="1"/>
  <c r="H2281" i="1"/>
  <c r="G2281" i="1"/>
  <c r="J2280" i="1" a="1"/>
  <c r="J2280" i="1" s="1"/>
  <c r="I2280" i="1" a="1"/>
  <c r="I2280" i="1" s="1"/>
  <c r="H2280" i="1"/>
  <c r="G2280" i="1"/>
  <c r="G2060" i="1"/>
  <c r="H2060" i="1"/>
  <c r="J2060" i="1" a="1"/>
  <c r="J2060" i="1" s="1"/>
  <c r="G2062" i="1"/>
  <c r="H2062" i="1"/>
  <c r="J2062" i="1" a="1"/>
  <c r="J2062" i="1" s="1"/>
  <c r="G2061" i="1"/>
  <c r="H2061" i="1"/>
  <c r="J2061" i="1" a="1"/>
  <c r="J2061" i="1" s="1"/>
  <c r="C613" i="2"/>
  <c r="G3544" i="3"/>
  <c r="H3544" i="3"/>
  <c r="I3544" i="3" a="1"/>
  <c r="I3544" i="3" s="1"/>
  <c r="J3544" i="3" a="1"/>
  <c r="J3544" i="3" s="1"/>
  <c r="G3543" i="3"/>
  <c r="H3543" i="3"/>
  <c r="I3543" i="3" a="1"/>
  <c r="I3543" i="3" s="1"/>
  <c r="J3543" i="3" a="1"/>
  <c r="J3543" i="3" s="1"/>
  <c r="G3542" i="3"/>
  <c r="H3542" i="3"/>
  <c r="J3542" i="3" a="1"/>
  <c r="J3542" i="3" s="1"/>
  <c r="G3541" i="3"/>
  <c r="H3541" i="3"/>
  <c r="J3541" i="3" a="1"/>
  <c r="J3541" i="3" s="1"/>
  <c r="G3540" i="3"/>
  <c r="H3540" i="3"/>
  <c r="I3540" i="3" a="1"/>
  <c r="I3540" i="3" s="1"/>
  <c r="J3540" i="3" a="1"/>
  <c r="J3540" i="3" s="1"/>
  <c r="G3539" i="3"/>
  <c r="H3539" i="3"/>
  <c r="I3539" i="3" a="1"/>
  <c r="I3539" i="3" s="1"/>
  <c r="J3539" i="3" a="1"/>
  <c r="J3539" i="3" s="1"/>
  <c r="G3538" i="3"/>
  <c r="H3538" i="3"/>
  <c r="J3538" i="3" a="1"/>
  <c r="J3538" i="3" s="1"/>
  <c r="G3537" i="3"/>
  <c r="H3537" i="3"/>
  <c r="J3537" i="3" a="1"/>
  <c r="J3537" i="3" s="1"/>
  <c r="G3536" i="3"/>
  <c r="H3536" i="3"/>
  <c r="I3536" i="3" a="1"/>
  <c r="I3536" i="3" s="1"/>
  <c r="J3536" i="3" a="1"/>
  <c r="J3536" i="3" s="1"/>
  <c r="G3535" i="3"/>
  <c r="H3535" i="3"/>
  <c r="I3535" i="3" a="1"/>
  <c r="I3535" i="3" s="1"/>
  <c r="J3535" i="3" a="1"/>
  <c r="J3535" i="3" s="1"/>
  <c r="G3534" i="3"/>
  <c r="H3534" i="3"/>
  <c r="I3534" i="3" a="1"/>
  <c r="I3534" i="3" s="1"/>
  <c r="J3534" i="3" a="1"/>
  <c r="J3534" i="3" s="1"/>
  <c r="G3533" i="3"/>
  <c r="H3533" i="3"/>
  <c r="I3533" i="3" a="1"/>
  <c r="I3533" i="3" s="1"/>
  <c r="J3533" i="3" a="1"/>
  <c r="J3533" i="3" s="1"/>
  <c r="G3532" i="3"/>
  <c r="H3532" i="3"/>
  <c r="I3532" i="3" a="1"/>
  <c r="I3532" i="3" s="1"/>
  <c r="J3532" i="3" a="1"/>
  <c r="J3532" i="3" s="1"/>
  <c r="G3531" i="3"/>
  <c r="H3531" i="3"/>
  <c r="I3531" i="3" a="1"/>
  <c r="I3531" i="3" s="1"/>
  <c r="J3531" i="3" a="1"/>
  <c r="J3531" i="3" s="1"/>
  <c r="G3530" i="3"/>
  <c r="H3530" i="3"/>
  <c r="I3530" i="3" a="1"/>
  <c r="I3530" i="3" s="1"/>
  <c r="J3530" i="3" a="1"/>
  <c r="J3530" i="3" s="1"/>
  <c r="G3529" i="3"/>
  <c r="H3529" i="3"/>
  <c r="I3529" i="3" a="1"/>
  <c r="I3529" i="3" s="1"/>
  <c r="J3529" i="3" a="1"/>
  <c r="J3529" i="3" s="1"/>
  <c r="G3528" i="3"/>
  <c r="H3528" i="3"/>
  <c r="I3528" i="3" a="1"/>
  <c r="I3528" i="3" s="1"/>
  <c r="J3528" i="3" a="1"/>
  <c r="J3528" i="3" s="1"/>
  <c r="G3527" i="3"/>
  <c r="H3527" i="3"/>
  <c r="I3527" i="3" a="1"/>
  <c r="I3527" i="3" s="1"/>
  <c r="J3527" i="3" a="1"/>
  <c r="J3527" i="3" s="1"/>
  <c r="G3526" i="3"/>
  <c r="H3526" i="3"/>
  <c r="I3526" i="3" a="1"/>
  <c r="I3526" i="3" s="1"/>
  <c r="J3526" i="3" a="1"/>
  <c r="J3526" i="3" s="1"/>
  <c r="G3525" i="3"/>
  <c r="H3525" i="3"/>
  <c r="I3525" i="3" a="1"/>
  <c r="I3525" i="3" s="1"/>
  <c r="J3525" i="3" a="1"/>
  <c r="J3525" i="3" s="1"/>
  <c r="G3524" i="3"/>
  <c r="H3524" i="3"/>
  <c r="I3524" i="3" a="1"/>
  <c r="I3524" i="3" s="1"/>
  <c r="J3524" i="3" a="1"/>
  <c r="J3524" i="3" s="1"/>
  <c r="G3523" i="3"/>
  <c r="H3523" i="3"/>
  <c r="I3523" i="3" a="1"/>
  <c r="I3523" i="3" s="1"/>
  <c r="J3523" i="3" a="1"/>
  <c r="J3523" i="3" s="1"/>
  <c r="G3522" i="3"/>
  <c r="H3522" i="3"/>
  <c r="I3522" i="3" a="1"/>
  <c r="I3522" i="3" s="1"/>
  <c r="J3522" i="3" a="1"/>
  <c r="J3522" i="3" s="1"/>
  <c r="G3521" i="3"/>
  <c r="H3521" i="3"/>
  <c r="I3521" i="3" a="1"/>
  <c r="I3521" i="3" s="1"/>
  <c r="J3521" i="3" a="1"/>
  <c r="J3521" i="3" s="1"/>
  <c r="G2279" i="1"/>
  <c r="H2279" i="1"/>
  <c r="I2279" i="1" a="1"/>
  <c r="I2279" i="1" s="1"/>
  <c r="J2279" i="1" a="1"/>
  <c r="J2279" i="1" s="1"/>
  <c r="G2278" i="1"/>
  <c r="H2278" i="1"/>
  <c r="J2278" i="1" a="1"/>
  <c r="J2278" i="1" s="1"/>
  <c r="G2277" i="1"/>
  <c r="H2277" i="1"/>
  <c r="J2277" i="1" a="1"/>
  <c r="J2277" i="1" s="1"/>
  <c r="G2276" i="1"/>
  <c r="H2276" i="1"/>
  <c r="I2276" i="1" a="1"/>
  <c r="I2276" i="1" s="1"/>
  <c r="J2276" i="1" a="1"/>
  <c r="J2276" i="1" s="1"/>
  <c r="G2275" i="1"/>
  <c r="H2275" i="1"/>
  <c r="I2275" i="1" a="1"/>
  <c r="I2275" i="1" s="1"/>
  <c r="J2275" i="1" a="1"/>
  <c r="J2275" i="1" s="1"/>
  <c r="G2274" i="1"/>
  <c r="H2274" i="1"/>
  <c r="I2274" i="1" a="1"/>
  <c r="I2274" i="1" s="1"/>
  <c r="J2274" i="1" a="1"/>
  <c r="J2274" i="1" s="1"/>
  <c r="G2273" i="1"/>
  <c r="H2273" i="1"/>
  <c r="I2273" i="1" a="1"/>
  <c r="I2273" i="1" s="1"/>
  <c r="J2273" i="1" a="1"/>
  <c r="J2273" i="1" s="1"/>
  <c r="G2272" i="1"/>
  <c r="H2272" i="1"/>
  <c r="I2272" i="1" a="1"/>
  <c r="I2272" i="1" s="1"/>
  <c r="J2272" i="1" a="1"/>
  <c r="J2272" i="1" s="1"/>
  <c r="G2271" i="1"/>
  <c r="H2271" i="1"/>
  <c r="I2271" i="1" a="1"/>
  <c r="I2271" i="1" s="1"/>
  <c r="J2271" i="1" a="1"/>
  <c r="J2271" i="1" s="1"/>
  <c r="G2270" i="1"/>
  <c r="H2270" i="1"/>
  <c r="I2270" i="1" a="1"/>
  <c r="I2270" i="1" s="1"/>
  <c r="J2270" i="1" a="1"/>
  <c r="J2270" i="1" s="1"/>
  <c r="G2269" i="1"/>
  <c r="H2269" i="1"/>
  <c r="I2269" i="1" a="1"/>
  <c r="I2269" i="1" s="1"/>
  <c r="J2269" i="1" a="1"/>
  <c r="J2269" i="1" s="1"/>
  <c r="G2268" i="1"/>
  <c r="H2268" i="1"/>
  <c r="I2268" i="1" a="1"/>
  <c r="I2268" i="1" s="1"/>
  <c r="J2268" i="1" a="1"/>
  <c r="J2268" i="1" s="1"/>
  <c r="G2267" i="1"/>
  <c r="H2267" i="1"/>
  <c r="I2267" i="1" a="1"/>
  <c r="I2267" i="1" s="1"/>
  <c r="J2267" i="1" a="1"/>
  <c r="J2267" i="1" s="1"/>
  <c r="G2266" i="1"/>
  <c r="H2266" i="1"/>
  <c r="I2266" i="1" a="1"/>
  <c r="I2266" i="1" s="1"/>
  <c r="J2266" i="1" a="1"/>
  <c r="J2266" i="1" s="1"/>
  <c r="G2265" i="1"/>
  <c r="H2265" i="1"/>
  <c r="I2265" i="1" a="1"/>
  <c r="I2265" i="1" s="1"/>
  <c r="J2265" i="1" a="1"/>
  <c r="J2265" i="1" s="1"/>
  <c r="G2264" i="1"/>
  <c r="H2264" i="1"/>
  <c r="I2264" i="1" a="1"/>
  <c r="I2264" i="1" s="1"/>
  <c r="J2264" i="1" a="1"/>
  <c r="J2264" i="1" s="1"/>
  <c r="G2263" i="1"/>
  <c r="H2263" i="1"/>
  <c r="I2263" i="1" a="1"/>
  <c r="I2263" i="1" s="1"/>
  <c r="J2263" i="1" a="1"/>
  <c r="J2263" i="1" s="1"/>
  <c r="G2262" i="1"/>
  <c r="H2262" i="1"/>
  <c r="I2262" i="1" a="1"/>
  <c r="I2262" i="1" s="1"/>
  <c r="J2262" i="1" a="1"/>
  <c r="J2262" i="1" s="1"/>
  <c r="G2261" i="1"/>
  <c r="H2261" i="1"/>
  <c r="I2261" i="1" a="1"/>
  <c r="I2261" i="1" s="1"/>
  <c r="J2261" i="1" a="1"/>
  <c r="J2261" i="1" s="1"/>
  <c r="G3520" i="3"/>
  <c r="H3520" i="3"/>
  <c r="I3520" i="3" a="1"/>
  <c r="I3520" i="3" s="1"/>
  <c r="J3520" i="3" a="1"/>
  <c r="J3520" i="3" s="1"/>
  <c r="G3502" i="3"/>
  <c r="H3502" i="3"/>
  <c r="I3502" i="3" a="1"/>
  <c r="I3502" i="3" s="1"/>
  <c r="J3502" i="3" a="1"/>
  <c r="J3502" i="3" s="1"/>
  <c r="G3519" i="3"/>
  <c r="H3519" i="3"/>
  <c r="I3519" i="3" a="1"/>
  <c r="I3519" i="3" s="1"/>
  <c r="J3519" i="3" a="1"/>
  <c r="J3519" i="3" s="1"/>
  <c r="G3518" i="3"/>
  <c r="H3518" i="3"/>
  <c r="J3518" i="3" a="1"/>
  <c r="J3518" i="3" s="1"/>
  <c r="G3517" i="3"/>
  <c r="H3517" i="3"/>
  <c r="J3517" i="3" a="1"/>
  <c r="J3517" i="3" s="1"/>
  <c r="G3516" i="3"/>
  <c r="H3516" i="3"/>
  <c r="I3516" i="3" a="1"/>
  <c r="I3516" i="3" s="1"/>
  <c r="J3516" i="3" a="1"/>
  <c r="J3516" i="3" s="1"/>
  <c r="G3515" i="3"/>
  <c r="H3515" i="3"/>
  <c r="I3515" i="3" a="1"/>
  <c r="I3515" i="3" s="1"/>
  <c r="J3515" i="3" a="1"/>
  <c r="J3515" i="3" s="1"/>
  <c r="G3514" i="3"/>
  <c r="H3514" i="3"/>
  <c r="J3514" i="3" a="1"/>
  <c r="J3514" i="3" s="1"/>
  <c r="G3513" i="3"/>
  <c r="H3513" i="3"/>
  <c r="J3513" i="3" a="1"/>
  <c r="J3513" i="3" s="1"/>
  <c r="G3512" i="3"/>
  <c r="H3512" i="3"/>
  <c r="I3512" i="3" a="1"/>
  <c r="I3512" i="3" s="1"/>
  <c r="J3512" i="3" a="1"/>
  <c r="J3512" i="3" s="1"/>
  <c r="G3511" i="3"/>
  <c r="H3511" i="3"/>
  <c r="I3511" i="3" a="1"/>
  <c r="I3511" i="3" s="1"/>
  <c r="J3511" i="3" a="1"/>
  <c r="J3511" i="3" s="1"/>
  <c r="G3510" i="3"/>
  <c r="H3510" i="3"/>
  <c r="I3510" i="3" a="1"/>
  <c r="I3510" i="3" s="1"/>
  <c r="J3510" i="3" a="1"/>
  <c r="J3510" i="3" s="1"/>
  <c r="G3509" i="3"/>
  <c r="H3509" i="3"/>
  <c r="I3509" i="3" a="1"/>
  <c r="I3509" i="3" s="1"/>
  <c r="J3509" i="3" a="1"/>
  <c r="J3509" i="3" s="1"/>
  <c r="G3508" i="3"/>
  <c r="H3508" i="3"/>
  <c r="I3508" i="3" a="1"/>
  <c r="I3508" i="3" s="1"/>
  <c r="J3508" i="3" a="1"/>
  <c r="J3508" i="3" s="1"/>
  <c r="G3507" i="3"/>
  <c r="H3507" i="3"/>
  <c r="I3507" i="3" a="1"/>
  <c r="I3507" i="3" s="1"/>
  <c r="J3507" i="3" a="1"/>
  <c r="J3507" i="3" s="1"/>
  <c r="G3506" i="3"/>
  <c r="H3506" i="3"/>
  <c r="I3506" i="3" a="1"/>
  <c r="I3506" i="3" s="1"/>
  <c r="J3506" i="3" a="1"/>
  <c r="J3506" i="3" s="1"/>
  <c r="G3505" i="3"/>
  <c r="H3505" i="3"/>
  <c r="I3505" i="3" a="1"/>
  <c r="I3505" i="3" s="1"/>
  <c r="J3505" i="3" a="1"/>
  <c r="J3505" i="3" s="1"/>
  <c r="G3504" i="3"/>
  <c r="H3504" i="3"/>
  <c r="I3504" i="3" a="1"/>
  <c r="I3504" i="3" s="1"/>
  <c r="J3504" i="3" a="1"/>
  <c r="J3504" i="3" s="1"/>
  <c r="G3503" i="3"/>
  <c r="H3503" i="3"/>
  <c r="I3503" i="3" a="1"/>
  <c r="I3503" i="3" s="1"/>
  <c r="J3503" i="3" a="1"/>
  <c r="J3503" i="3" s="1"/>
  <c r="G3501" i="3"/>
  <c r="H3501" i="3"/>
  <c r="I3501" i="3" a="1"/>
  <c r="I3501" i="3" s="1"/>
  <c r="J3501" i="3" a="1"/>
  <c r="J3501" i="3" s="1"/>
  <c r="G3500" i="3"/>
  <c r="H3500" i="3"/>
  <c r="I3500" i="3" a="1"/>
  <c r="I3500" i="3" s="1"/>
  <c r="J3500" i="3" a="1"/>
  <c r="J3500" i="3" s="1"/>
  <c r="G3499" i="3"/>
  <c r="H3499" i="3"/>
  <c r="I3499" i="3" a="1"/>
  <c r="I3499" i="3" s="1"/>
  <c r="J3499" i="3" a="1"/>
  <c r="J3499" i="3" s="1"/>
  <c r="G3498" i="3"/>
  <c r="H3498" i="3"/>
  <c r="I3498" i="3" a="1"/>
  <c r="I3498" i="3" s="1"/>
  <c r="J3498" i="3" a="1"/>
  <c r="J3498" i="3" s="1"/>
  <c r="G3497" i="3"/>
  <c r="H3497" i="3"/>
  <c r="I3497" i="3" a="1"/>
  <c r="I3497" i="3" s="1"/>
  <c r="J3497" i="3" a="1"/>
  <c r="J3497" i="3" s="1"/>
  <c r="G2260" i="1"/>
  <c r="H2260" i="1"/>
  <c r="I2260" i="1" a="1"/>
  <c r="I2260" i="1" s="1"/>
  <c r="J2260" i="1" a="1"/>
  <c r="J2260" i="1" s="1"/>
  <c r="G2259" i="1"/>
  <c r="H2259" i="1"/>
  <c r="J2259" i="1" a="1"/>
  <c r="J2259" i="1" s="1"/>
  <c r="G2258" i="1"/>
  <c r="H2258" i="1"/>
  <c r="J2258" i="1" a="1"/>
  <c r="J2258" i="1" s="1"/>
  <c r="G2257" i="1"/>
  <c r="H2257" i="1"/>
  <c r="J2257" i="1" a="1"/>
  <c r="J2257" i="1" s="1"/>
  <c r="G2256" i="1"/>
  <c r="H2256" i="1"/>
  <c r="J2256" i="1" a="1"/>
  <c r="J2256" i="1" s="1"/>
  <c r="G2255" i="1"/>
  <c r="H2255" i="1"/>
  <c r="I2255" i="1" a="1"/>
  <c r="I2255" i="1" s="1"/>
  <c r="J2255" i="1" a="1"/>
  <c r="J2255" i="1" s="1"/>
  <c r="G2254" i="1"/>
  <c r="H2254" i="1"/>
  <c r="I2254" i="1" a="1"/>
  <c r="I2254" i="1" s="1"/>
  <c r="J2254" i="1" a="1"/>
  <c r="J2254" i="1" s="1"/>
  <c r="G2253" i="1"/>
  <c r="H2253" i="1"/>
  <c r="I2253" i="1" a="1"/>
  <c r="I2253" i="1" s="1"/>
  <c r="J2253" i="1" a="1"/>
  <c r="J2253" i="1" s="1"/>
  <c r="G2252" i="1"/>
  <c r="H2252" i="1"/>
  <c r="I2252" i="1" a="1"/>
  <c r="I2252" i="1" s="1"/>
  <c r="J2252" i="1" a="1"/>
  <c r="J2252" i="1" s="1"/>
  <c r="G2251" i="1"/>
  <c r="H2251" i="1"/>
  <c r="I2251" i="1" a="1"/>
  <c r="I2251" i="1" s="1"/>
  <c r="J2251" i="1" a="1"/>
  <c r="J2251" i="1" s="1"/>
  <c r="G3496" i="3"/>
  <c r="H3496" i="3"/>
  <c r="I3496" i="3" a="1"/>
  <c r="I3496" i="3" s="1"/>
  <c r="J3496" i="3" a="1"/>
  <c r="J3496" i="3" s="1"/>
  <c r="G3495" i="3"/>
  <c r="H3495" i="3"/>
  <c r="I3495" i="3" a="1"/>
  <c r="I3495" i="3" s="1"/>
  <c r="J3495" i="3" a="1"/>
  <c r="J3495" i="3" s="1"/>
  <c r="G3494" i="3"/>
  <c r="H3494" i="3"/>
  <c r="J3494" i="3" a="1"/>
  <c r="J3494" i="3" s="1"/>
  <c r="G3493" i="3"/>
  <c r="H3493" i="3"/>
  <c r="J3493" i="3" a="1"/>
  <c r="J3493" i="3" s="1"/>
  <c r="G3492" i="3"/>
  <c r="H3492" i="3"/>
  <c r="I3492" i="3" a="1"/>
  <c r="I3492" i="3" s="1"/>
  <c r="J3492" i="3" a="1"/>
  <c r="J3492" i="3" s="1"/>
  <c r="G3491" i="3"/>
  <c r="H3491" i="3"/>
  <c r="I3491" i="3" a="1"/>
  <c r="I3491" i="3" s="1"/>
  <c r="J3491" i="3" a="1"/>
  <c r="J3491" i="3" s="1"/>
  <c r="G3490" i="3"/>
  <c r="H3490" i="3"/>
  <c r="J3490" i="3" a="1"/>
  <c r="J3490" i="3" s="1"/>
  <c r="G3489" i="3"/>
  <c r="H3489" i="3"/>
  <c r="J3489" i="3" a="1"/>
  <c r="J3489" i="3" s="1"/>
  <c r="G3488" i="3"/>
  <c r="H3488" i="3"/>
  <c r="I3488" i="3" a="1"/>
  <c r="I3488" i="3" s="1"/>
  <c r="J3488" i="3" a="1"/>
  <c r="J3488" i="3" s="1"/>
  <c r="G3487" i="3"/>
  <c r="H3487" i="3"/>
  <c r="I3487" i="3" a="1"/>
  <c r="I3487" i="3" s="1"/>
  <c r="J3487" i="3" a="1"/>
  <c r="J3487" i="3" s="1"/>
  <c r="G3486" i="3"/>
  <c r="H3486" i="3"/>
  <c r="I3486" i="3" a="1"/>
  <c r="I3486" i="3" s="1"/>
  <c r="J3486" i="3" a="1"/>
  <c r="J3486" i="3" s="1"/>
  <c r="G3485" i="3"/>
  <c r="H3485" i="3"/>
  <c r="I3485" i="3" a="1"/>
  <c r="I3485" i="3" s="1"/>
  <c r="J3485" i="3" a="1"/>
  <c r="J3485" i="3" s="1"/>
  <c r="G3484" i="3"/>
  <c r="H3484" i="3"/>
  <c r="I3484" i="3" a="1"/>
  <c r="I3484" i="3" s="1"/>
  <c r="J3484" i="3" a="1"/>
  <c r="J3484" i="3" s="1"/>
  <c r="G3483" i="3"/>
  <c r="H3483" i="3"/>
  <c r="I3483" i="3" a="1"/>
  <c r="I3483" i="3" s="1"/>
  <c r="J3483" i="3" a="1"/>
  <c r="J3483" i="3" s="1"/>
  <c r="G3482" i="3"/>
  <c r="H3482" i="3"/>
  <c r="I3482" i="3" a="1"/>
  <c r="I3482" i="3" s="1"/>
  <c r="J3482" i="3" a="1"/>
  <c r="J3482" i="3" s="1"/>
  <c r="G3481" i="3"/>
  <c r="H3481" i="3"/>
  <c r="I3481" i="3" a="1"/>
  <c r="I3481" i="3" s="1"/>
  <c r="J3481" i="3" a="1"/>
  <c r="J3481" i="3" s="1"/>
  <c r="G3480" i="3"/>
  <c r="H3480" i="3"/>
  <c r="I3480" i="3" a="1"/>
  <c r="I3480" i="3" s="1"/>
  <c r="J3480" i="3" a="1"/>
  <c r="J3480" i="3" s="1"/>
  <c r="G3479" i="3"/>
  <c r="H3479" i="3"/>
  <c r="I3479" i="3" a="1"/>
  <c r="I3479" i="3" s="1"/>
  <c r="J3479" i="3" a="1"/>
  <c r="J3479" i="3" s="1"/>
  <c r="G3478" i="3"/>
  <c r="H3478" i="3"/>
  <c r="I3478" i="3" a="1"/>
  <c r="I3478" i="3" s="1"/>
  <c r="J3478" i="3" a="1"/>
  <c r="J3478" i="3" s="1"/>
  <c r="G3477" i="3"/>
  <c r="H3477" i="3"/>
  <c r="I3477" i="3" a="1"/>
  <c r="I3477" i="3" s="1"/>
  <c r="J3477" i="3" a="1"/>
  <c r="J3477" i="3" s="1"/>
  <c r="G3476" i="3"/>
  <c r="H3476" i="3"/>
  <c r="I3476" i="3" a="1"/>
  <c r="I3476" i="3" s="1"/>
  <c r="J3476" i="3" a="1"/>
  <c r="J3476" i="3" s="1"/>
  <c r="G3475" i="3"/>
  <c r="H3475" i="3"/>
  <c r="I3475" i="3" a="1"/>
  <c r="I3475" i="3" s="1"/>
  <c r="J3475" i="3" a="1"/>
  <c r="J3475" i="3" s="1"/>
  <c r="G2239" i="1"/>
  <c r="H2239" i="1"/>
  <c r="J2239" i="1" a="1"/>
  <c r="J2239" i="1" s="1"/>
  <c r="G2238" i="1"/>
  <c r="H2238" i="1"/>
  <c r="J2238" i="1" a="1"/>
  <c r="J2238" i="1" s="1"/>
  <c r="G2237" i="1"/>
  <c r="H2237" i="1"/>
  <c r="I2237" i="1" a="1"/>
  <c r="I2237" i="1" s="1"/>
  <c r="J2237" i="1" a="1"/>
  <c r="J2237" i="1" s="1"/>
  <c r="G2236" i="1"/>
  <c r="H2236" i="1"/>
  <c r="I2236" i="1" a="1"/>
  <c r="I2236" i="1" s="1"/>
  <c r="J2236" i="1" a="1"/>
  <c r="J2236" i="1" s="1"/>
  <c r="G2235" i="1"/>
  <c r="H2235" i="1"/>
  <c r="J2235" i="1" a="1"/>
  <c r="J2235" i="1" s="1"/>
  <c r="G2234" i="1"/>
  <c r="H2234" i="1"/>
  <c r="J2234" i="1" a="1"/>
  <c r="J2234" i="1" s="1"/>
  <c r="G2233" i="1"/>
  <c r="H2233" i="1"/>
  <c r="I2233" i="1" a="1"/>
  <c r="I2233" i="1" s="1"/>
  <c r="J2233" i="1" a="1"/>
  <c r="J2233" i="1" s="1"/>
  <c r="G2232" i="1"/>
  <c r="H2232" i="1"/>
  <c r="I2232" i="1" a="1"/>
  <c r="I2232" i="1" s="1"/>
  <c r="J2232" i="1" a="1"/>
  <c r="J2232" i="1" s="1"/>
  <c r="G2231" i="1"/>
  <c r="H2231" i="1"/>
  <c r="I2231" i="1" a="1"/>
  <c r="I2231" i="1" s="1"/>
  <c r="J2231" i="1" a="1"/>
  <c r="J2231" i="1" s="1"/>
  <c r="G2230" i="1"/>
  <c r="H2230" i="1"/>
  <c r="I2230" i="1" a="1"/>
  <c r="I2230" i="1" s="1"/>
  <c r="J2230" i="1" a="1"/>
  <c r="J2230" i="1" s="1"/>
  <c r="G2229" i="1"/>
  <c r="H2229" i="1"/>
  <c r="I2229" i="1" a="1"/>
  <c r="I2229" i="1" s="1"/>
  <c r="J2229" i="1" a="1"/>
  <c r="J2229" i="1" s="1"/>
  <c r="G2228" i="1"/>
  <c r="H2228" i="1"/>
  <c r="I2228" i="1" a="1"/>
  <c r="I2228" i="1" s="1"/>
  <c r="J2228" i="1" a="1"/>
  <c r="J2228" i="1" s="1"/>
  <c r="G2227" i="1"/>
  <c r="H2227" i="1"/>
  <c r="I2227" i="1" a="1"/>
  <c r="I2227" i="1" s="1"/>
  <c r="J2227" i="1" a="1"/>
  <c r="J2227" i="1" s="1"/>
  <c r="G2226" i="1"/>
  <c r="H2226" i="1"/>
  <c r="I2226" i="1" a="1"/>
  <c r="I2226" i="1" s="1"/>
  <c r="J2226" i="1" a="1"/>
  <c r="J2226" i="1" s="1"/>
  <c r="G2225" i="1"/>
  <c r="H2225" i="1"/>
  <c r="I2225" i="1" a="1"/>
  <c r="I2225" i="1" s="1"/>
  <c r="J2225" i="1" a="1"/>
  <c r="J2225" i="1" s="1"/>
  <c r="G2224" i="1"/>
  <c r="H2224" i="1"/>
  <c r="I2224" i="1" a="1"/>
  <c r="I2224" i="1" s="1"/>
  <c r="J2224" i="1" a="1"/>
  <c r="J2224" i="1" s="1"/>
  <c r="G3474" i="3"/>
  <c r="H3474" i="3"/>
  <c r="J3474" i="3" a="1"/>
  <c r="J3474" i="3" s="1"/>
  <c r="G3473" i="3"/>
  <c r="H3473" i="3"/>
  <c r="J3473" i="3" a="1"/>
  <c r="J3473" i="3" s="1"/>
  <c r="G3472" i="3"/>
  <c r="H3472" i="3"/>
  <c r="I3472" i="3" a="1"/>
  <c r="I3472" i="3" s="1"/>
  <c r="J3472" i="3" a="1"/>
  <c r="J3472" i="3" s="1"/>
  <c r="G3471" i="3"/>
  <c r="H3471" i="3"/>
  <c r="I3471" i="3" a="1"/>
  <c r="I3471" i="3" s="1"/>
  <c r="J3471" i="3" a="1"/>
  <c r="J3471" i="3" s="1"/>
  <c r="G3470" i="3"/>
  <c r="H3470" i="3"/>
  <c r="J3470" i="3" a="1"/>
  <c r="J3470" i="3" s="1"/>
  <c r="G3469" i="3"/>
  <c r="H3469" i="3"/>
  <c r="J3469" i="3" a="1"/>
  <c r="J3469" i="3" s="1"/>
  <c r="G3468" i="3"/>
  <c r="H3468" i="3"/>
  <c r="I3468" i="3" a="1"/>
  <c r="I3468" i="3" s="1"/>
  <c r="J3468" i="3" a="1"/>
  <c r="J3468" i="3" s="1"/>
  <c r="G3467" i="3"/>
  <c r="H3467" i="3"/>
  <c r="I3467" i="3" a="1"/>
  <c r="I3467" i="3" s="1"/>
  <c r="J3467" i="3" a="1"/>
  <c r="J3467" i="3" s="1"/>
  <c r="G3466" i="3"/>
  <c r="H3466" i="3"/>
  <c r="J3466" i="3" a="1"/>
  <c r="J3466" i="3" s="1"/>
  <c r="G3465" i="3"/>
  <c r="H3465" i="3"/>
  <c r="J3465" i="3" a="1"/>
  <c r="J3465" i="3" s="1"/>
  <c r="G3464" i="3"/>
  <c r="H3464" i="3"/>
  <c r="I3464" i="3" a="1"/>
  <c r="I3464" i="3" s="1"/>
  <c r="J3464" i="3" a="1"/>
  <c r="J3464" i="3" s="1"/>
  <c r="G3463" i="3"/>
  <c r="H3463" i="3"/>
  <c r="I3463" i="3" a="1"/>
  <c r="I3463" i="3" s="1"/>
  <c r="J3463" i="3" a="1"/>
  <c r="J3463" i="3" s="1"/>
  <c r="G3462" i="3"/>
  <c r="H3462" i="3"/>
  <c r="I3462" i="3" a="1"/>
  <c r="I3462" i="3" s="1"/>
  <c r="J3462" i="3" a="1"/>
  <c r="J3462" i="3" s="1"/>
  <c r="G3461" i="3"/>
  <c r="H3461" i="3"/>
  <c r="I3461" i="3" a="1"/>
  <c r="I3461" i="3" s="1"/>
  <c r="J3461" i="3" a="1"/>
  <c r="J3461" i="3" s="1"/>
  <c r="G3460" i="3"/>
  <c r="H3460" i="3"/>
  <c r="I3460" i="3" a="1"/>
  <c r="I3460" i="3" s="1"/>
  <c r="J3460" i="3" a="1"/>
  <c r="J3460" i="3" s="1"/>
  <c r="G3459" i="3"/>
  <c r="H3459" i="3"/>
  <c r="I3459" i="3" a="1"/>
  <c r="I3459" i="3" s="1"/>
  <c r="J3459" i="3" a="1"/>
  <c r="J3459" i="3" s="1"/>
  <c r="G3458" i="3"/>
  <c r="H3458" i="3"/>
  <c r="I3458" i="3" a="1"/>
  <c r="I3458" i="3" s="1"/>
  <c r="J3458" i="3" a="1"/>
  <c r="J3458" i="3" s="1"/>
  <c r="G3457" i="3"/>
  <c r="H3457" i="3"/>
  <c r="I3457" i="3" a="1"/>
  <c r="I3457" i="3" s="1"/>
  <c r="J3457" i="3" a="1"/>
  <c r="J3457" i="3" s="1"/>
  <c r="G3456" i="3"/>
  <c r="H3456" i="3"/>
  <c r="I3456" i="3" a="1"/>
  <c r="I3456" i="3" s="1"/>
  <c r="J3456" i="3" a="1"/>
  <c r="J3456" i="3" s="1"/>
  <c r="G3455" i="3"/>
  <c r="H3455" i="3"/>
  <c r="I3455" i="3" a="1"/>
  <c r="I3455" i="3" s="1"/>
  <c r="J3455" i="3" a="1"/>
  <c r="J3455" i="3" s="1"/>
  <c r="G3454" i="3"/>
  <c r="H3454" i="3"/>
  <c r="I3454" i="3" a="1"/>
  <c r="I3454" i="3" s="1"/>
  <c r="J3454" i="3" a="1"/>
  <c r="J3454" i="3" s="1"/>
  <c r="G3453" i="3"/>
  <c r="H3453" i="3"/>
  <c r="I3453" i="3" a="1"/>
  <c r="I3453" i="3" s="1"/>
  <c r="J3453" i="3" a="1"/>
  <c r="J3453" i="3" s="1"/>
  <c r="G2221" i="1"/>
  <c r="H2221" i="1"/>
  <c r="I2221" i="1" a="1"/>
  <c r="I2221" i="1" s="1"/>
  <c r="J2221" i="1" a="1"/>
  <c r="J2221" i="1" s="1"/>
  <c r="G2220" i="1"/>
  <c r="H2220" i="1"/>
  <c r="I2220" i="1" a="1"/>
  <c r="I2220" i="1" s="1"/>
  <c r="J2220" i="1" a="1"/>
  <c r="J2220" i="1" s="1"/>
  <c r="G2219" i="1"/>
  <c r="H2219" i="1"/>
  <c r="I2219" i="1" a="1"/>
  <c r="I2219" i="1" s="1"/>
  <c r="J2219" i="1" a="1"/>
  <c r="J2219" i="1" s="1"/>
  <c r="G2218" i="1"/>
  <c r="H2218" i="1"/>
  <c r="I2218" i="1" a="1"/>
  <c r="I2218" i="1" s="1"/>
  <c r="J2218" i="1" a="1"/>
  <c r="J2218" i="1" s="1"/>
  <c r="G2217" i="1"/>
  <c r="H2217" i="1"/>
  <c r="J2217" i="1" a="1"/>
  <c r="J2217" i="1" s="1"/>
  <c r="G2216" i="1"/>
  <c r="H2216" i="1"/>
  <c r="J2216" i="1" a="1"/>
  <c r="J2216" i="1" s="1"/>
  <c r="G2215" i="1"/>
  <c r="H2215" i="1"/>
  <c r="J2215" i="1" a="1"/>
  <c r="J2215" i="1" s="1"/>
  <c r="G2214" i="1"/>
  <c r="H2214" i="1"/>
  <c r="J2214" i="1" a="1"/>
  <c r="J2214" i="1" s="1"/>
  <c r="G2213" i="1"/>
  <c r="H2213" i="1"/>
  <c r="I2213" i="1" a="1"/>
  <c r="I2213" i="1" s="1"/>
  <c r="J2213" i="1" a="1"/>
  <c r="J2213" i="1" s="1"/>
  <c r="G2212" i="1"/>
  <c r="H2212" i="1"/>
  <c r="I2212" i="1" a="1"/>
  <c r="I2212" i="1" s="1"/>
  <c r="J2212" i="1" a="1"/>
  <c r="J2212" i="1" s="1"/>
  <c r="G2211" i="1"/>
  <c r="H2211" i="1"/>
  <c r="I2211" i="1" a="1"/>
  <c r="I2211" i="1" s="1"/>
  <c r="J2211" i="1" a="1"/>
  <c r="J2211" i="1" s="1"/>
  <c r="G2210" i="1"/>
  <c r="H2210" i="1"/>
  <c r="I2210" i="1" a="1"/>
  <c r="I2210" i="1" s="1"/>
  <c r="J2210" i="1" a="1"/>
  <c r="J2210" i="1" s="1"/>
  <c r="G2209" i="1"/>
  <c r="H2209" i="1"/>
  <c r="I2209" i="1" a="1"/>
  <c r="I2209" i="1" s="1"/>
  <c r="J2209" i="1" a="1"/>
  <c r="J2209" i="1" s="1"/>
  <c r="G2208" i="1"/>
  <c r="H2208" i="1"/>
  <c r="I2208" i="1" a="1"/>
  <c r="I2208" i="1" s="1"/>
  <c r="J2208" i="1" a="1"/>
  <c r="J2208" i="1" s="1"/>
  <c r="G3452" i="3"/>
  <c r="H3452" i="3"/>
  <c r="I3452" i="3" a="1"/>
  <c r="I3452" i="3" s="1"/>
  <c r="J3452" i="3" a="1"/>
  <c r="J3452" i="3" s="1"/>
  <c r="G3451" i="3"/>
  <c r="H3451" i="3"/>
  <c r="I3451" i="3" a="1"/>
  <c r="I3451" i="3" s="1"/>
  <c r="J3451" i="3" a="1"/>
  <c r="J3451" i="3" s="1"/>
  <c r="G3450" i="3"/>
  <c r="H3450" i="3"/>
  <c r="J3450" i="3" a="1"/>
  <c r="J3450" i="3" s="1"/>
  <c r="G3449" i="3"/>
  <c r="H3449" i="3"/>
  <c r="J3449" i="3" a="1"/>
  <c r="J3449" i="3" s="1"/>
  <c r="G3448" i="3"/>
  <c r="H3448" i="3"/>
  <c r="I3448" i="3" a="1"/>
  <c r="I3448" i="3" s="1"/>
  <c r="J3448" i="3" a="1"/>
  <c r="J3448" i="3" s="1"/>
  <c r="G3447" i="3"/>
  <c r="H3447" i="3"/>
  <c r="I3447" i="3" a="1"/>
  <c r="I3447" i="3" s="1"/>
  <c r="J3447" i="3" a="1"/>
  <c r="J3447" i="3" s="1"/>
  <c r="G3446" i="3"/>
  <c r="H3446" i="3"/>
  <c r="J3446" i="3" a="1"/>
  <c r="J3446" i="3" s="1"/>
  <c r="G3445" i="3"/>
  <c r="H3445" i="3"/>
  <c r="J3445" i="3" a="1"/>
  <c r="J3445" i="3" s="1"/>
  <c r="G3444" i="3"/>
  <c r="H3444" i="3"/>
  <c r="I3444" i="3" a="1"/>
  <c r="I3444" i="3" s="1"/>
  <c r="J3444" i="3" a="1"/>
  <c r="J3444" i="3" s="1"/>
  <c r="G3443" i="3"/>
  <c r="H3443" i="3"/>
  <c r="I3443" i="3" a="1"/>
  <c r="I3443" i="3" s="1"/>
  <c r="J3443" i="3" a="1"/>
  <c r="J3443" i="3" s="1"/>
  <c r="G3442" i="3"/>
  <c r="H3442" i="3"/>
  <c r="I3442" i="3" a="1"/>
  <c r="I3442" i="3" s="1"/>
  <c r="J3442" i="3" a="1"/>
  <c r="J3442" i="3" s="1"/>
  <c r="G3441" i="3"/>
  <c r="H3441" i="3"/>
  <c r="I3441" i="3" a="1"/>
  <c r="I3441" i="3" s="1"/>
  <c r="J3441" i="3" a="1"/>
  <c r="J3441" i="3" s="1"/>
  <c r="G3440" i="3"/>
  <c r="H3440" i="3"/>
  <c r="I3440" i="3" a="1"/>
  <c r="I3440" i="3" s="1"/>
  <c r="J3440" i="3" a="1"/>
  <c r="J3440" i="3" s="1"/>
  <c r="G3439" i="3"/>
  <c r="H3439" i="3"/>
  <c r="I3439" i="3" a="1"/>
  <c r="I3439" i="3" s="1"/>
  <c r="J3439" i="3" a="1"/>
  <c r="J3439" i="3" s="1"/>
  <c r="G3438" i="3"/>
  <c r="H3438" i="3"/>
  <c r="J3438" i="3" a="1"/>
  <c r="J3438" i="3" s="1"/>
  <c r="G3437" i="3"/>
  <c r="H3437" i="3"/>
  <c r="J3437" i="3" a="1"/>
  <c r="J3437" i="3" s="1"/>
  <c r="G2207" i="1"/>
  <c r="H2207" i="1"/>
  <c r="I2207" i="1" a="1"/>
  <c r="I2207" i="1" s="1"/>
  <c r="J2207" i="1" a="1"/>
  <c r="J2207" i="1" s="1"/>
  <c r="G2206" i="1"/>
  <c r="H2206" i="1"/>
  <c r="J2206" i="1" a="1"/>
  <c r="J2206" i="1" s="1"/>
  <c r="G2205" i="1"/>
  <c r="H2205" i="1"/>
  <c r="J2205" i="1" a="1"/>
  <c r="J2205" i="1" s="1"/>
  <c r="G2204" i="1"/>
  <c r="H2204" i="1"/>
  <c r="J2204" i="1" a="1"/>
  <c r="J2204" i="1" s="1"/>
  <c r="G2203" i="1"/>
  <c r="H2203" i="1"/>
  <c r="J2203" i="1" a="1"/>
  <c r="J2203" i="1" s="1"/>
  <c r="G2202" i="1"/>
  <c r="H2202" i="1"/>
  <c r="I2202" i="1" a="1"/>
  <c r="I2202" i="1" s="1"/>
  <c r="J2202" i="1" a="1"/>
  <c r="J2202" i="1" s="1"/>
  <c r="G2201" i="1"/>
  <c r="H2201" i="1"/>
  <c r="I2201" i="1" a="1"/>
  <c r="I2201" i="1" s="1"/>
  <c r="J2201" i="1" a="1"/>
  <c r="J2201" i="1" s="1"/>
  <c r="G2200" i="1"/>
  <c r="H2200" i="1"/>
  <c r="I2200" i="1" a="1"/>
  <c r="I2200" i="1" s="1"/>
  <c r="J2200" i="1" a="1"/>
  <c r="J2200" i="1" s="1"/>
  <c r="G2199" i="1"/>
  <c r="H2199" i="1"/>
  <c r="I2199" i="1" a="1"/>
  <c r="I2199" i="1" s="1"/>
  <c r="J2199" i="1" a="1"/>
  <c r="J2199" i="1" s="1"/>
  <c r="G2198" i="1"/>
  <c r="H2198" i="1"/>
  <c r="I2198" i="1" a="1"/>
  <c r="I2198" i="1" s="1"/>
  <c r="J2198" i="1" a="1"/>
  <c r="J2198" i="1" s="1"/>
  <c r="G2197" i="1"/>
  <c r="H2197" i="1"/>
  <c r="I2197" i="1" a="1"/>
  <c r="I2197" i="1" s="1"/>
  <c r="J2197" i="1" a="1"/>
  <c r="J2197" i="1" s="1"/>
  <c r="G3436" i="3"/>
  <c r="H3436" i="3"/>
  <c r="I3436" i="3" a="1"/>
  <c r="I3436" i="3" s="1"/>
  <c r="J3436" i="3" a="1"/>
  <c r="J3436" i="3" s="1"/>
  <c r="G3435" i="3"/>
  <c r="H3435" i="3"/>
  <c r="I3435" i="3" a="1"/>
  <c r="I3435" i="3" s="1"/>
  <c r="J3435" i="3" a="1"/>
  <c r="J3435" i="3" s="1"/>
  <c r="G3434" i="3"/>
  <c r="H3434" i="3"/>
  <c r="J3434" i="3" a="1"/>
  <c r="J3434" i="3" s="1"/>
  <c r="G3433" i="3"/>
  <c r="H3433" i="3"/>
  <c r="J3433" i="3" a="1"/>
  <c r="J3433" i="3" s="1"/>
  <c r="G3432" i="3"/>
  <c r="H3432" i="3"/>
  <c r="J3432" i="3" a="1"/>
  <c r="J3432" i="3" s="1"/>
  <c r="G3431" i="3"/>
  <c r="H3431" i="3"/>
  <c r="J3431" i="3" a="1"/>
  <c r="J3431" i="3" s="1"/>
  <c r="G3430" i="3"/>
  <c r="H3430" i="3"/>
  <c r="I3430" i="3" a="1"/>
  <c r="I3430" i="3" s="1"/>
  <c r="J3430" i="3" a="1"/>
  <c r="J3430" i="3" s="1"/>
  <c r="G3429" i="3"/>
  <c r="H3429" i="3"/>
  <c r="I3429" i="3" a="1"/>
  <c r="I3429" i="3" s="1"/>
  <c r="J3429" i="3" a="1"/>
  <c r="J3429" i="3" s="1"/>
  <c r="G3428" i="3"/>
  <c r="H3428" i="3"/>
  <c r="I3428" i="3" a="1"/>
  <c r="I3428" i="3" s="1"/>
  <c r="J3428" i="3" a="1"/>
  <c r="J3428" i="3" s="1"/>
  <c r="G3427" i="3"/>
  <c r="H3427" i="3"/>
  <c r="J3427" i="3" a="1"/>
  <c r="J3427" i="3" s="1"/>
  <c r="G3426" i="3"/>
  <c r="H3426" i="3"/>
  <c r="J3426" i="3" a="1"/>
  <c r="J3426" i="3" s="1"/>
  <c r="G3425" i="3"/>
  <c r="H3425" i="3"/>
  <c r="I3425" i="3" a="1"/>
  <c r="I3425" i="3" s="1"/>
  <c r="J3425" i="3" a="1"/>
  <c r="J3425" i="3" s="1"/>
  <c r="G3424" i="3"/>
  <c r="H3424" i="3"/>
  <c r="I3424" i="3" a="1"/>
  <c r="I3424" i="3" s="1"/>
  <c r="J3424" i="3" a="1"/>
  <c r="J3424" i="3" s="1"/>
  <c r="G3423" i="3"/>
  <c r="H3423" i="3"/>
  <c r="I3423" i="3" a="1"/>
  <c r="I3423" i="3" s="1"/>
  <c r="J3423" i="3" a="1"/>
  <c r="J3423" i="3" s="1"/>
  <c r="G3422" i="3"/>
  <c r="H3422" i="3"/>
  <c r="I3422" i="3" a="1"/>
  <c r="I3422" i="3" s="1"/>
  <c r="J3422" i="3" a="1"/>
  <c r="J3422" i="3" s="1"/>
  <c r="G3421" i="3"/>
  <c r="H3421" i="3"/>
  <c r="I3421" i="3" a="1"/>
  <c r="I3421" i="3" s="1"/>
  <c r="J3421" i="3" a="1"/>
  <c r="J3421" i="3" s="1"/>
  <c r="G3420" i="3"/>
  <c r="H3420" i="3"/>
  <c r="I3420" i="3" a="1"/>
  <c r="I3420" i="3" s="1"/>
  <c r="J3420" i="3" a="1"/>
  <c r="J3420" i="3" s="1"/>
  <c r="G2196" i="1"/>
  <c r="H2196" i="1"/>
  <c r="J2196" i="1" a="1"/>
  <c r="J2196" i="1" s="1"/>
  <c r="G2195" i="1"/>
  <c r="H2195" i="1"/>
  <c r="J2195" i="1" a="1"/>
  <c r="J2195" i="1" s="1"/>
  <c r="G2194" i="1"/>
  <c r="H2194" i="1"/>
  <c r="I2194" i="1" a="1"/>
  <c r="I2194" i="1" s="1"/>
  <c r="J2194" i="1" a="1"/>
  <c r="J2194" i="1" s="1"/>
  <c r="G2193" i="1"/>
  <c r="H2193" i="1"/>
  <c r="I2193" i="1" a="1"/>
  <c r="I2193" i="1" s="1"/>
  <c r="J2193" i="1" a="1"/>
  <c r="J2193" i="1" s="1"/>
  <c r="G2192" i="1"/>
  <c r="H2192" i="1"/>
  <c r="I2192" i="1" a="1"/>
  <c r="I2192" i="1" s="1"/>
  <c r="J2192" i="1" a="1"/>
  <c r="J2192" i="1" s="1"/>
  <c r="G2191" i="1"/>
  <c r="H2191" i="1"/>
  <c r="I2191" i="1" a="1"/>
  <c r="I2191" i="1" s="1"/>
  <c r="J2191" i="1" a="1"/>
  <c r="J2191" i="1" s="1"/>
  <c r="G2190" i="1"/>
  <c r="H2190" i="1"/>
  <c r="I2190" i="1" a="1"/>
  <c r="I2190" i="1" s="1"/>
  <c r="J2190" i="1" a="1"/>
  <c r="J2190" i="1" s="1"/>
  <c r="G2189" i="1"/>
  <c r="H2189" i="1"/>
  <c r="I2189" i="1" a="1"/>
  <c r="I2189" i="1" s="1"/>
  <c r="J2189" i="1" a="1"/>
  <c r="J2189" i="1" s="1"/>
  <c r="G2188" i="1"/>
  <c r="H2188" i="1"/>
  <c r="I2188" i="1" a="1"/>
  <c r="I2188" i="1" s="1"/>
  <c r="J2188" i="1" a="1"/>
  <c r="J2188" i="1" s="1"/>
  <c r="G2187" i="1"/>
  <c r="H2187" i="1"/>
  <c r="I2187" i="1" a="1"/>
  <c r="I2187" i="1" s="1"/>
  <c r="J2187" i="1" a="1"/>
  <c r="J2187" i="1" s="1"/>
  <c r="G2186" i="1"/>
  <c r="H2186" i="1"/>
  <c r="I2186" i="1" a="1"/>
  <c r="I2186" i="1" s="1"/>
  <c r="J2186" i="1" a="1"/>
  <c r="J2186" i="1" s="1"/>
  <c r="G2185" i="1"/>
  <c r="H2185" i="1"/>
  <c r="I2185" i="1" a="1"/>
  <c r="I2185" i="1" s="1"/>
  <c r="J2185" i="1" a="1"/>
  <c r="J2185" i="1" s="1"/>
  <c r="G2184" i="1"/>
  <c r="H2184" i="1"/>
  <c r="I2184" i="1" a="1"/>
  <c r="I2184" i="1" s="1"/>
  <c r="J2184" i="1" a="1"/>
  <c r="J2184" i="1" s="1"/>
  <c r="G2183" i="1"/>
  <c r="H2183" i="1"/>
  <c r="I2183" i="1" a="1"/>
  <c r="I2183" i="1" s="1"/>
  <c r="J2183" i="1" a="1"/>
  <c r="J2183" i="1" s="1"/>
  <c r="G3419" i="3"/>
  <c r="H3419" i="3"/>
  <c r="I3419" i="3" a="1"/>
  <c r="I3419" i="3" s="1"/>
  <c r="J3419" i="3" a="1"/>
  <c r="J3419" i="3" s="1"/>
  <c r="G3418" i="3"/>
  <c r="H3418" i="3"/>
  <c r="I3418" i="3" a="1"/>
  <c r="I3418" i="3" s="1"/>
  <c r="J3418" i="3" a="1"/>
  <c r="J3418" i="3" s="1"/>
  <c r="G3417" i="3"/>
  <c r="H3417" i="3"/>
  <c r="I3417" i="3" a="1"/>
  <c r="I3417" i="3" s="1"/>
  <c r="J3417" i="3" a="1"/>
  <c r="J3417" i="3" s="1"/>
  <c r="G3416" i="3"/>
  <c r="H3416" i="3"/>
  <c r="I3416" i="3" a="1"/>
  <c r="I3416" i="3" s="1"/>
  <c r="J3416" i="3" a="1"/>
  <c r="J3416" i="3" s="1"/>
  <c r="G3415" i="3"/>
  <c r="H3415" i="3"/>
  <c r="I3415" i="3" a="1"/>
  <c r="I3415" i="3" s="1"/>
  <c r="J3415" i="3" a="1"/>
  <c r="J3415" i="3" s="1"/>
  <c r="G3414" i="3"/>
  <c r="H3414" i="3"/>
  <c r="I3414" i="3" a="1"/>
  <c r="I3414" i="3" s="1"/>
  <c r="J3414" i="3" a="1"/>
  <c r="J3414" i="3" s="1"/>
  <c r="G3413" i="3"/>
  <c r="H3413" i="3"/>
  <c r="J3413" i="3" a="1"/>
  <c r="J3413" i="3" s="1"/>
  <c r="G3412" i="3"/>
  <c r="H3412" i="3"/>
  <c r="J3412" i="3" a="1"/>
  <c r="J3412" i="3" s="1"/>
  <c r="G3411" i="3"/>
  <c r="H3411" i="3"/>
  <c r="I3411" i="3" a="1"/>
  <c r="I3411" i="3" s="1"/>
  <c r="J3411" i="3" a="1"/>
  <c r="J3411" i="3" s="1"/>
  <c r="G3410" i="3"/>
  <c r="H3410" i="3"/>
  <c r="I3410" i="3" a="1"/>
  <c r="I3410" i="3" s="1"/>
  <c r="J3410" i="3" a="1"/>
  <c r="J3410" i="3" s="1"/>
  <c r="G3409" i="3"/>
  <c r="H3409" i="3"/>
  <c r="I3409" i="3" a="1"/>
  <c r="I3409" i="3" s="1"/>
  <c r="J3409" i="3" a="1"/>
  <c r="J3409" i="3" s="1"/>
  <c r="G3408" i="3"/>
  <c r="H3408" i="3"/>
  <c r="I3408" i="3" a="1"/>
  <c r="I3408" i="3" s="1"/>
  <c r="J3408" i="3" a="1"/>
  <c r="J3408" i="3" s="1"/>
  <c r="G3407" i="3"/>
  <c r="H3407" i="3"/>
  <c r="I3407" i="3" a="1"/>
  <c r="I3407" i="3" s="1"/>
  <c r="J3407" i="3" a="1"/>
  <c r="J3407" i="3" s="1"/>
  <c r="G3406" i="3"/>
  <c r="H3406" i="3"/>
  <c r="I3406" i="3" a="1"/>
  <c r="I3406" i="3" s="1"/>
  <c r="J3406" i="3" a="1"/>
  <c r="J3406" i="3" s="1"/>
  <c r="G3405" i="3"/>
  <c r="H3405" i="3"/>
  <c r="I3405" i="3" a="1"/>
  <c r="I3405" i="3" s="1"/>
  <c r="J3405" i="3" a="1"/>
  <c r="J3405" i="3" s="1"/>
  <c r="G3404" i="3"/>
  <c r="H3404" i="3"/>
  <c r="I3404" i="3" a="1"/>
  <c r="I3404" i="3" s="1"/>
  <c r="J3404" i="3" a="1"/>
  <c r="J3404" i="3" s="1"/>
  <c r="G3403" i="3"/>
  <c r="H3403" i="3"/>
  <c r="J3403" i="3" a="1"/>
  <c r="J3403" i="3" s="1"/>
  <c r="G3402" i="3"/>
  <c r="H3402" i="3"/>
  <c r="J3402" i="3" a="1"/>
  <c r="J3402" i="3" s="1"/>
  <c r="G3401" i="3"/>
  <c r="H3401" i="3"/>
  <c r="I3401" i="3" a="1"/>
  <c r="I3401" i="3" s="1"/>
  <c r="J3401" i="3" a="1"/>
  <c r="J3401" i="3" s="1"/>
  <c r="G3400" i="3"/>
  <c r="H3400" i="3"/>
  <c r="I3400" i="3" a="1"/>
  <c r="I3400" i="3" s="1"/>
  <c r="J3400" i="3" a="1"/>
  <c r="J3400" i="3" s="1"/>
  <c r="G2182" i="1"/>
  <c r="H2182" i="1"/>
  <c r="I2182" i="1" a="1"/>
  <c r="I2182" i="1" s="1"/>
  <c r="J2182" i="1" a="1"/>
  <c r="J2182" i="1" s="1"/>
  <c r="G2181" i="1"/>
  <c r="H2181" i="1"/>
  <c r="I2181" i="1" a="1"/>
  <c r="I2181" i="1" s="1"/>
  <c r="J2181" i="1" a="1"/>
  <c r="J2181" i="1" s="1"/>
  <c r="G2180" i="1"/>
  <c r="H2180" i="1"/>
  <c r="I2180" i="1" a="1"/>
  <c r="I2180" i="1" s="1"/>
  <c r="J2180" i="1" a="1"/>
  <c r="J2180" i="1" s="1"/>
  <c r="G2179" i="1"/>
  <c r="H2179" i="1"/>
  <c r="I2179" i="1" a="1"/>
  <c r="I2179" i="1" s="1"/>
  <c r="J2179" i="1" a="1"/>
  <c r="J2179" i="1" s="1"/>
  <c r="G2178" i="1"/>
  <c r="H2178" i="1"/>
  <c r="I2178" i="1" a="1"/>
  <c r="I2178" i="1" s="1"/>
  <c r="J2178" i="1" a="1"/>
  <c r="J2178" i="1" s="1"/>
  <c r="G2177" i="1"/>
  <c r="H2177" i="1"/>
  <c r="I2177" i="1" a="1"/>
  <c r="I2177" i="1" s="1"/>
  <c r="J2177" i="1" a="1"/>
  <c r="J2177" i="1" s="1"/>
  <c r="G2176" i="1"/>
  <c r="H2176" i="1"/>
  <c r="J2176" i="1" a="1"/>
  <c r="J2176" i="1" s="1"/>
  <c r="G2175" i="1"/>
  <c r="H2175" i="1"/>
  <c r="J2175" i="1" a="1"/>
  <c r="J2175" i="1" s="1"/>
  <c r="G2174" i="1"/>
  <c r="H2174" i="1"/>
  <c r="I2174" i="1" a="1"/>
  <c r="I2174" i="1" s="1"/>
  <c r="J2174" i="1" a="1"/>
  <c r="J2174" i="1" s="1"/>
  <c r="G2173" i="1"/>
  <c r="H2173" i="1"/>
  <c r="I2173" i="1" a="1"/>
  <c r="I2173" i="1" s="1"/>
  <c r="J2173" i="1" a="1"/>
  <c r="J2173" i="1" s="1"/>
  <c r="G2172" i="1"/>
  <c r="H2172" i="1"/>
  <c r="I2172" i="1" a="1"/>
  <c r="I2172" i="1" s="1"/>
  <c r="J2172" i="1" a="1"/>
  <c r="J2172" i="1" s="1"/>
  <c r="G2171" i="1"/>
  <c r="H2171" i="1"/>
  <c r="I2171" i="1" a="1"/>
  <c r="I2171" i="1" s="1"/>
  <c r="J2171" i="1" a="1"/>
  <c r="J2171" i="1" s="1"/>
  <c r="G2170" i="1"/>
  <c r="H2170" i="1"/>
  <c r="I2170" i="1" a="1"/>
  <c r="I2170" i="1" s="1"/>
  <c r="J2170" i="1" a="1"/>
  <c r="J2170" i="1" s="1"/>
  <c r="G2169" i="1"/>
  <c r="H2169" i="1"/>
  <c r="I2169" i="1" a="1"/>
  <c r="I2169" i="1" s="1"/>
  <c r="J2169" i="1" a="1"/>
  <c r="J2169" i="1" s="1"/>
  <c r="G2168" i="1"/>
  <c r="H2168" i="1"/>
  <c r="I2168" i="1" a="1"/>
  <c r="I2168" i="1" s="1"/>
  <c r="J2168" i="1" a="1"/>
  <c r="J2168" i="1" s="1"/>
  <c r="G2167" i="1"/>
  <c r="H2167" i="1"/>
  <c r="I2167" i="1" a="1"/>
  <c r="I2167" i="1" s="1"/>
  <c r="J2167" i="1" a="1"/>
  <c r="J2167" i="1" s="1"/>
  <c r="G2166" i="1"/>
  <c r="H2166" i="1"/>
  <c r="I2166" i="1" a="1"/>
  <c r="I2166" i="1" s="1"/>
  <c r="J2166" i="1" a="1"/>
  <c r="J2166" i="1" s="1"/>
  <c r="G2165" i="1"/>
  <c r="H2165" i="1"/>
  <c r="I2165" i="1" a="1"/>
  <c r="I2165" i="1" s="1"/>
  <c r="J2165" i="1" a="1"/>
  <c r="J2165" i="1" s="1"/>
  <c r="G2164" i="1"/>
  <c r="H2164" i="1"/>
  <c r="I2164" i="1" a="1"/>
  <c r="I2164" i="1" s="1"/>
  <c r="J2164" i="1" a="1"/>
  <c r="J2164" i="1" s="1"/>
  <c r="G2163" i="1"/>
  <c r="H2163" i="1"/>
  <c r="I2163" i="1" a="1"/>
  <c r="I2163" i="1" s="1"/>
  <c r="J2163" i="1" a="1"/>
  <c r="J2163" i="1" s="1"/>
  <c r="G3399" i="3"/>
  <c r="H3399" i="3"/>
  <c r="I3399" i="3" a="1"/>
  <c r="I3399" i="3" s="1"/>
  <c r="J3399" i="3" a="1"/>
  <c r="J3399" i="3" s="1"/>
  <c r="G3398" i="3"/>
  <c r="H3398" i="3"/>
  <c r="I3398" i="3" a="1"/>
  <c r="I3398" i="3" s="1"/>
  <c r="J3398" i="3" a="1"/>
  <c r="J3398" i="3" s="1"/>
  <c r="G3397" i="3"/>
  <c r="H3397" i="3"/>
  <c r="J3397" i="3" a="1"/>
  <c r="J3397" i="3" s="1"/>
  <c r="G3396" i="3"/>
  <c r="H3396" i="3"/>
  <c r="J3396" i="3" a="1"/>
  <c r="J3396" i="3" s="1"/>
  <c r="G3395" i="3"/>
  <c r="H3395" i="3"/>
  <c r="I3395" i="3" a="1"/>
  <c r="I3395" i="3" s="1"/>
  <c r="J3395" i="3" a="1"/>
  <c r="J3395" i="3" s="1"/>
  <c r="G3394" i="3"/>
  <c r="H3394" i="3"/>
  <c r="I3394" i="3" a="1"/>
  <c r="I3394" i="3" s="1"/>
  <c r="J3394" i="3" a="1"/>
  <c r="J3394" i="3" s="1"/>
  <c r="G3393" i="3"/>
  <c r="H3393" i="3"/>
  <c r="J3393" i="3" a="1"/>
  <c r="J3393" i="3" s="1"/>
  <c r="G3392" i="3"/>
  <c r="H3392" i="3"/>
  <c r="J3392" i="3" a="1"/>
  <c r="J3392" i="3" s="1"/>
  <c r="G3391" i="3"/>
  <c r="H3391" i="3"/>
  <c r="I3391" i="3" a="1"/>
  <c r="I3391" i="3" s="1"/>
  <c r="J3391" i="3" a="1"/>
  <c r="J3391" i="3" s="1"/>
  <c r="G3390" i="3"/>
  <c r="H3390" i="3"/>
  <c r="I3390" i="3" a="1"/>
  <c r="I3390" i="3" s="1"/>
  <c r="J3390" i="3" a="1"/>
  <c r="J3390" i="3" s="1"/>
  <c r="G3389" i="3"/>
  <c r="H3389" i="3"/>
  <c r="I3389" i="3" a="1"/>
  <c r="I3389" i="3" s="1"/>
  <c r="J3389" i="3" a="1"/>
  <c r="J3389" i="3" s="1"/>
  <c r="G3388" i="3"/>
  <c r="H3388" i="3"/>
  <c r="I3388" i="3" a="1"/>
  <c r="I3388" i="3" s="1"/>
  <c r="J3388" i="3" a="1"/>
  <c r="J3388" i="3" s="1"/>
  <c r="G3387" i="3"/>
  <c r="H3387" i="3"/>
  <c r="I3387" i="3" a="1"/>
  <c r="I3387" i="3" s="1"/>
  <c r="J3387" i="3" a="1"/>
  <c r="J3387" i="3" s="1"/>
  <c r="G3386" i="3"/>
  <c r="H3386" i="3"/>
  <c r="I3386" i="3" a="1"/>
  <c r="I3386" i="3" s="1"/>
  <c r="J3386" i="3" a="1"/>
  <c r="J3386" i="3" s="1"/>
  <c r="G3385" i="3"/>
  <c r="H3385" i="3"/>
  <c r="I3385" i="3" a="1"/>
  <c r="I3385" i="3" s="1"/>
  <c r="J3385" i="3" a="1"/>
  <c r="J3385" i="3" s="1"/>
  <c r="G3384" i="3"/>
  <c r="H3384" i="3"/>
  <c r="I3384" i="3" a="1"/>
  <c r="I3384" i="3" s="1"/>
  <c r="J3384" i="3" a="1"/>
  <c r="J3384" i="3" s="1"/>
  <c r="G3383" i="3"/>
  <c r="H3383" i="3"/>
  <c r="I3383" i="3" a="1"/>
  <c r="I3383" i="3" s="1"/>
  <c r="J3383" i="3" a="1"/>
  <c r="J3383" i="3" s="1"/>
  <c r="G3382" i="3"/>
  <c r="H3382" i="3"/>
  <c r="I3382" i="3" a="1"/>
  <c r="I3382" i="3" s="1"/>
  <c r="J3382" i="3" a="1"/>
  <c r="J3382" i="3" s="1"/>
  <c r="G3381" i="3"/>
  <c r="H3381" i="3"/>
  <c r="I3381" i="3" a="1"/>
  <c r="I3381" i="3" s="1"/>
  <c r="J3381" i="3" a="1"/>
  <c r="J3381" i="3" s="1"/>
  <c r="G3380" i="3"/>
  <c r="H3380" i="3"/>
  <c r="I3380" i="3" a="1"/>
  <c r="I3380" i="3" s="1"/>
  <c r="J3380" i="3" a="1"/>
  <c r="J3380" i="3" s="1"/>
  <c r="G3379" i="3"/>
  <c r="H3379" i="3"/>
  <c r="I3379" i="3" a="1"/>
  <c r="I3379" i="3" s="1"/>
  <c r="J3379" i="3" a="1"/>
  <c r="J3379" i="3" s="1"/>
  <c r="G3378" i="3"/>
  <c r="H3378" i="3"/>
  <c r="I3378" i="3" a="1"/>
  <c r="I3378" i="3" s="1"/>
  <c r="J3378" i="3" a="1"/>
  <c r="J3378" i="3" s="1"/>
  <c r="G3377" i="3"/>
  <c r="H3377" i="3"/>
  <c r="I3377" i="3" a="1"/>
  <c r="I3377" i="3" s="1"/>
  <c r="J3377" i="3" a="1"/>
  <c r="J3377" i="3" s="1"/>
  <c r="G3376" i="3"/>
  <c r="H3376" i="3"/>
  <c r="I3376" i="3" a="1"/>
  <c r="I3376" i="3" s="1"/>
  <c r="J3376" i="3" a="1"/>
  <c r="J3376" i="3" s="1"/>
  <c r="G2162" i="1"/>
  <c r="H2162" i="1"/>
  <c r="J2162" i="1" a="1"/>
  <c r="J2162" i="1" s="1"/>
  <c r="G2161" i="1"/>
  <c r="H2161" i="1"/>
  <c r="J2161" i="1" a="1"/>
  <c r="J2161" i="1" s="1"/>
  <c r="G2160" i="1"/>
  <c r="H2160" i="1"/>
  <c r="I2160" i="1" a="1"/>
  <c r="I2160" i="1" s="1"/>
  <c r="J2160" i="1" a="1"/>
  <c r="J2160" i="1" s="1"/>
  <c r="G2159" i="1"/>
  <c r="H2159" i="1"/>
  <c r="I2159" i="1" a="1"/>
  <c r="I2159" i="1" s="1"/>
  <c r="J2159" i="1" a="1"/>
  <c r="J2159" i="1" s="1"/>
  <c r="G2158" i="1"/>
  <c r="H2158" i="1"/>
  <c r="J2158" i="1" a="1"/>
  <c r="J2158" i="1" s="1"/>
  <c r="G2157" i="1"/>
  <c r="H2157" i="1"/>
  <c r="J2157" i="1" a="1"/>
  <c r="J2157" i="1" s="1"/>
  <c r="G2156" i="1"/>
  <c r="H2156" i="1"/>
  <c r="I2156" i="1" a="1"/>
  <c r="I2156" i="1" s="1"/>
  <c r="J2156" i="1" a="1"/>
  <c r="J2156" i="1" s="1"/>
  <c r="G2155" i="1"/>
  <c r="H2155" i="1"/>
  <c r="I2155" i="1" a="1"/>
  <c r="I2155" i="1" s="1"/>
  <c r="J2155" i="1" a="1"/>
  <c r="J2155" i="1" s="1"/>
  <c r="G2154" i="1"/>
  <c r="H2154" i="1"/>
  <c r="J2154" i="1" a="1"/>
  <c r="J2154" i="1" s="1"/>
  <c r="G2153" i="1"/>
  <c r="H2153" i="1"/>
  <c r="J2153" i="1" a="1"/>
  <c r="J2153" i="1" s="1"/>
  <c r="G2152" i="1"/>
  <c r="H2152" i="1"/>
  <c r="J2152" i="1" a="1"/>
  <c r="J2152" i="1" s="1"/>
  <c r="G2151" i="1"/>
  <c r="H2151" i="1"/>
  <c r="J2151" i="1" a="1"/>
  <c r="J2151" i="1" s="1"/>
  <c r="G2150" i="1"/>
  <c r="H2150" i="1"/>
  <c r="J2150" i="1" a="1"/>
  <c r="J2150" i="1" s="1"/>
  <c r="G2149" i="1"/>
  <c r="H2149" i="1"/>
  <c r="J2149" i="1" a="1"/>
  <c r="J2149" i="1" s="1"/>
  <c r="G2148" i="1"/>
  <c r="H2148" i="1"/>
  <c r="I2148" i="1" a="1"/>
  <c r="I2148" i="1" s="1"/>
  <c r="J2148" i="1" a="1"/>
  <c r="J2148" i="1" s="1"/>
  <c r="G2147" i="1"/>
  <c r="H2147" i="1"/>
  <c r="I2147" i="1" a="1"/>
  <c r="I2147" i="1" s="1"/>
  <c r="J2147" i="1" a="1"/>
  <c r="J2147" i="1" s="1"/>
  <c r="G2146" i="1"/>
  <c r="H2146" i="1"/>
  <c r="I2146" i="1" a="1"/>
  <c r="I2146" i="1" s="1"/>
  <c r="J2146" i="1" a="1"/>
  <c r="J2146" i="1" s="1"/>
  <c r="G3375" i="3"/>
  <c r="H3375" i="3"/>
  <c r="I3375" i="3" a="1"/>
  <c r="I3375" i="3" s="1"/>
  <c r="J3375" i="3" a="1"/>
  <c r="J3375" i="3" s="1"/>
  <c r="G2145" i="1"/>
  <c r="H2145" i="1"/>
  <c r="I2145" i="1" a="1"/>
  <c r="I2145" i="1" s="1"/>
  <c r="J2145" i="1" a="1"/>
  <c r="J2145" i="1" s="1"/>
  <c r="G3374" i="3"/>
  <c r="H3374" i="3"/>
  <c r="I3374" i="3" a="1"/>
  <c r="I3374" i="3" s="1"/>
  <c r="J3374" i="3" a="1"/>
  <c r="J3374" i="3" s="1"/>
  <c r="G3373" i="3"/>
  <c r="H3373" i="3"/>
  <c r="J3373" i="3" a="1"/>
  <c r="J3373" i="3" s="1"/>
  <c r="G3372" i="3"/>
  <c r="H3372" i="3"/>
  <c r="J3372" i="3" a="1"/>
  <c r="J3372" i="3" s="1"/>
  <c r="G3371" i="3"/>
  <c r="H3371" i="3"/>
  <c r="J3371" i="3" a="1"/>
  <c r="J3371" i="3" s="1"/>
  <c r="G3370" i="3"/>
  <c r="H3370" i="3"/>
  <c r="J3370" i="3" a="1"/>
  <c r="J3370" i="3" s="1"/>
  <c r="G3369" i="3"/>
  <c r="H3369" i="3"/>
  <c r="I3369" i="3" a="1"/>
  <c r="I3369" i="3" s="1"/>
  <c r="J3369" i="3" a="1"/>
  <c r="J3369" i="3" s="1"/>
  <c r="G3368" i="3"/>
  <c r="H3368" i="3"/>
  <c r="I3368" i="3" a="1"/>
  <c r="I3368" i="3" s="1"/>
  <c r="J3368" i="3" a="1"/>
  <c r="J3368" i="3" s="1"/>
  <c r="G3367" i="3"/>
  <c r="H3367" i="3"/>
  <c r="J3367" i="3" a="1"/>
  <c r="J3367" i="3" s="1"/>
  <c r="G3366" i="3"/>
  <c r="H3366" i="3"/>
  <c r="J3366" i="3" a="1"/>
  <c r="J3366" i="3" s="1"/>
  <c r="G3365" i="3"/>
  <c r="H3365" i="3"/>
  <c r="I3365" i="3" a="1"/>
  <c r="I3365" i="3" s="1"/>
  <c r="J3365" i="3" a="1"/>
  <c r="J3365" i="3" s="1"/>
  <c r="G3364" i="3"/>
  <c r="H3364" i="3"/>
  <c r="I3364" i="3" a="1"/>
  <c r="I3364" i="3" s="1"/>
  <c r="J3364" i="3" a="1"/>
  <c r="J3364" i="3" s="1"/>
  <c r="G3363" i="3"/>
  <c r="H3363" i="3"/>
  <c r="J3363" i="3" a="1"/>
  <c r="J3363" i="3" s="1"/>
  <c r="G3362" i="3"/>
  <c r="H3362" i="3"/>
  <c r="J3362" i="3" a="1"/>
  <c r="J3362" i="3" s="1"/>
  <c r="G3361" i="3"/>
  <c r="H3361" i="3"/>
  <c r="I3361" i="3" a="1"/>
  <c r="I3361" i="3" s="1"/>
  <c r="J3361" i="3" a="1"/>
  <c r="J3361" i="3" s="1"/>
  <c r="G3360" i="3"/>
  <c r="H3360" i="3"/>
  <c r="I3360" i="3" a="1"/>
  <c r="I3360" i="3" s="1"/>
  <c r="J3360" i="3" a="1"/>
  <c r="J3360" i="3" s="1"/>
  <c r="G3359" i="3"/>
  <c r="H3359" i="3"/>
  <c r="I3359" i="3" a="1"/>
  <c r="I3359" i="3" s="1"/>
  <c r="J3359" i="3" a="1"/>
  <c r="J3359" i="3" s="1"/>
  <c r="G3358" i="3"/>
  <c r="H3358" i="3"/>
  <c r="I3358" i="3" a="1"/>
  <c r="I3358" i="3" s="1"/>
  <c r="J3358" i="3" a="1"/>
  <c r="J3358" i="3" s="1"/>
  <c r="G3357" i="3"/>
  <c r="H3357" i="3"/>
  <c r="I3357" i="3" a="1"/>
  <c r="I3357" i="3" s="1"/>
  <c r="J3357" i="3" a="1"/>
  <c r="J3357" i="3" s="1"/>
  <c r="G3356" i="3"/>
  <c r="H3356" i="3"/>
  <c r="I3356" i="3" a="1"/>
  <c r="I3356" i="3" s="1"/>
  <c r="J3356" i="3" a="1"/>
  <c r="J3356" i="3" s="1"/>
  <c r="G2144" i="1"/>
  <c r="H2144" i="1"/>
  <c r="J2144" i="1" a="1"/>
  <c r="J2144" i="1" s="1"/>
  <c r="G2143" i="1"/>
  <c r="H2143" i="1"/>
  <c r="J2143" i="1" a="1"/>
  <c r="J2143" i="1" s="1"/>
  <c r="G2142" i="1"/>
  <c r="H2142" i="1"/>
  <c r="I2142" i="1" a="1"/>
  <c r="I2142" i="1" s="1"/>
  <c r="J2142" i="1" a="1"/>
  <c r="J2142" i="1" s="1"/>
  <c r="G2141" i="1"/>
  <c r="H2141" i="1"/>
  <c r="I2141" i="1" a="1"/>
  <c r="I2141" i="1" s="1"/>
  <c r="J2141" i="1" a="1"/>
  <c r="J2141" i="1" s="1"/>
  <c r="G2140" i="1"/>
  <c r="H2140" i="1"/>
  <c r="J2140" i="1" a="1"/>
  <c r="J2140" i="1" s="1"/>
  <c r="G2139" i="1"/>
  <c r="H2139" i="1"/>
  <c r="J2139" i="1" a="1"/>
  <c r="J2139" i="1" s="1"/>
  <c r="G2138" i="1"/>
  <c r="H2138" i="1"/>
  <c r="I2138" i="1" a="1"/>
  <c r="I2138" i="1" s="1"/>
  <c r="J2138" i="1" a="1"/>
  <c r="J2138" i="1" s="1"/>
  <c r="G2137" i="1"/>
  <c r="H2137" i="1"/>
  <c r="I2137" i="1" a="1"/>
  <c r="I2137" i="1" s="1"/>
  <c r="J2137" i="1" a="1"/>
  <c r="J2137" i="1" s="1"/>
  <c r="G2136" i="1"/>
  <c r="H2136" i="1"/>
  <c r="I2136" i="1" a="1"/>
  <c r="I2136" i="1" s="1"/>
  <c r="J2136" i="1" a="1"/>
  <c r="J2136" i="1" s="1"/>
  <c r="G2135" i="1"/>
  <c r="H2135" i="1"/>
  <c r="I2135" i="1" a="1"/>
  <c r="I2135" i="1" s="1"/>
  <c r="J2135" i="1" a="1"/>
  <c r="J2135" i="1" s="1"/>
  <c r="G2134" i="1"/>
  <c r="H2134" i="1"/>
  <c r="I2134" i="1" a="1"/>
  <c r="I2134" i="1" s="1"/>
  <c r="J2134" i="1" a="1"/>
  <c r="J2134" i="1" s="1"/>
  <c r="G2133" i="1"/>
  <c r="H2133" i="1"/>
  <c r="I2133" i="1" a="1"/>
  <c r="I2133" i="1" s="1"/>
  <c r="J2133" i="1" a="1"/>
  <c r="J2133" i="1" s="1"/>
  <c r="G3355" i="3"/>
  <c r="H3355" i="3"/>
  <c r="I3355" i="3" a="1"/>
  <c r="I3355" i="3" s="1"/>
  <c r="J3355" i="3" a="1"/>
  <c r="J3355" i="3" s="1"/>
  <c r="G3354" i="3"/>
  <c r="H3354" i="3"/>
  <c r="I3354" i="3" a="1"/>
  <c r="I3354" i="3" s="1"/>
  <c r="J3354" i="3" a="1"/>
  <c r="J3354" i="3" s="1"/>
  <c r="G3353" i="3"/>
  <c r="H3353" i="3"/>
  <c r="J3353" i="3" a="1"/>
  <c r="J3353" i="3" s="1"/>
  <c r="G3352" i="3"/>
  <c r="H3352" i="3"/>
  <c r="J3352" i="3" a="1"/>
  <c r="J3352" i="3" s="1"/>
  <c r="G3351" i="3"/>
  <c r="H3351" i="3"/>
  <c r="J3351" i="3" a="1"/>
  <c r="J3351" i="3" s="1"/>
  <c r="G3350" i="3"/>
  <c r="H3350" i="3"/>
  <c r="J3350" i="3" a="1"/>
  <c r="J3350" i="3" s="1"/>
  <c r="G3349" i="3"/>
  <c r="H3349" i="3"/>
  <c r="I3349" i="3" a="1"/>
  <c r="I3349" i="3" s="1"/>
  <c r="J3349" i="3" a="1"/>
  <c r="J3349" i="3" s="1"/>
  <c r="G3348" i="3"/>
  <c r="H3348" i="3"/>
  <c r="I3348" i="3" a="1"/>
  <c r="I3348" i="3" s="1"/>
  <c r="J3348" i="3" a="1"/>
  <c r="J3348" i="3" s="1"/>
  <c r="G3347" i="3"/>
  <c r="H3347" i="3"/>
  <c r="J3347" i="3" a="1"/>
  <c r="J3347" i="3" s="1"/>
  <c r="G3346" i="3"/>
  <c r="H3346" i="3"/>
  <c r="J3346" i="3" a="1"/>
  <c r="J3346" i="3" s="1"/>
  <c r="G3345" i="3"/>
  <c r="H3345" i="3"/>
  <c r="J3345" i="3" a="1"/>
  <c r="J3345" i="3" s="1"/>
  <c r="G3344" i="3"/>
  <c r="H3344" i="3"/>
  <c r="J3344" i="3" a="1"/>
  <c r="J3344" i="3" s="1"/>
  <c r="G3343" i="3"/>
  <c r="H3343" i="3"/>
  <c r="I3343" i="3" a="1"/>
  <c r="I3343" i="3" s="1"/>
  <c r="J3343" i="3" a="1"/>
  <c r="J3343" i="3" s="1"/>
  <c r="G3342" i="3"/>
  <c r="H3342" i="3"/>
  <c r="I3342" i="3" a="1"/>
  <c r="I3342" i="3" s="1"/>
  <c r="J3342" i="3" a="1"/>
  <c r="J3342" i="3" s="1"/>
  <c r="G3341" i="3"/>
  <c r="H3341" i="3"/>
  <c r="I3341" i="3" a="1"/>
  <c r="I3341" i="3" s="1"/>
  <c r="J3341" i="3" a="1"/>
  <c r="J3341" i="3" s="1"/>
  <c r="G3340" i="3"/>
  <c r="H3340" i="3"/>
  <c r="I3340" i="3" a="1"/>
  <c r="I3340" i="3" s="1"/>
  <c r="J3340" i="3" a="1"/>
  <c r="J3340" i="3" s="1"/>
  <c r="G3339" i="3"/>
  <c r="H3339" i="3"/>
  <c r="I3339" i="3" a="1"/>
  <c r="I3339" i="3" s="1"/>
  <c r="J3339" i="3" a="1"/>
  <c r="J3339" i="3" s="1"/>
  <c r="G3338" i="3"/>
  <c r="H3338" i="3"/>
  <c r="I3338" i="3" a="1"/>
  <c r="I3338" i="3" s="1"/>
  <c r="J3338" i="3" a="1"/>
  <c r="J3338" i="3" s="1"/>
  <c r="G3337" i="3"/>
  <c r="H3337" i="3"/>
  <c r="I3337" i="3" a="1"/>
  <c r="I3337" i="3" s="1"/>
  <c r="J3337" i="3" a="1"/>
  <c r="J3337" i="3" s="1"/>
  <c r="G3336" i="3"/>
  <c r="H3336" i="3"/>
  <c r="I3336" i="3" a="1"/>
  <c r="I3336" i="3" s="1"/>
  <c r="J3336" i="3" a="1"/>
  <c r="J3336" i="3" s="1"/>
  <c r="G3335" i="3"/>
  <c r="H3335" i="3"/>
  <c r="I3335" i="3" a="1"/>
  <c r="I3335" i="3" s="1"/>
  <c r="J3335" i="3" a="1"/>
  <c r="J3335" i="3" s="1"/>
  <c r="G3334" i="3"/>
  <c r="H3334" i="3"/>
  <c r="I3334" i="3" a="1"/>
  <c r="I3334" i="3" s="1"/>
  <c r="J3334" i="3" a="1"/>
  <c r="J3334" i="3" s="1"/>
  <c r="G3333" i="3"/>
  <c r="H3333" i="3"/>
  <c r="J3333" i="3" a="1"/>
  <c r="J3333" i="3" s="1"/>
  <c r="G3332" i="3"/>
  <c r="H3332" i="3"/>
  <c r="J3332" i="3" a="1"/>
  <c r="J3332" i="3" s="1"/>
  <c r="G2132" i="1"/>
  <c r="H2132" i="1"/>
  <c r="J2132" i="1" a="1"/>
  <c r="J2132" i="1" s="1"/>
  <c r="G2131" i="1"/>
  <c r="H2131" i="1"/>
  <c r="J2131" i="1" a="1"/>
  <c r="J2131" i="1" s="1"/>
  <c r="G2130" i="1"/>
  <c r="H2130" i="1"/>
  <c r="I2130" i="1" a="1"/>
  <c r="I2130" i="1" s="1"/>
  <c r="J2130" i="1" a="1"/>
  <c r="J2130" i="1" s="1"/>
  <c r="G2129" i="1"/>
  <c r="H2129" i="1"/>
  <c r="I2129" i="1" a="1"/>
  <c r="I2129" i="1" s="1"/>
  <c r="J2129" i="1" a="1"/>
  <c r="J2129" i="1" s="1"/>
  <c r="G2128" i="1"/>
  <c r="H2128" i="1"/>
  <c r="J2128" i="1" a="1"/>
  <c r="J2128" i="1" s="1"/>
  <c r="G2127" i="1"/>
  <c r="H2127" i="1"/>
  <c r="J2127" i="1" a="1"/>
  <c r="J2127" i="1" s="1"/>
  <c r="G2126" i="1"/>
  <c r="H2126" i="1"/>
  <c r="J2126" i="1" a="1"/>
  <c r="J2126" i="1" s="1"/>
  <c r="G2125" i="1"/>
  <c r="H2125" i="1"/>
  <c r="J2125" i="1" a="1"/>
  <c r="J2125" i="1" s="1"/>
  <c r="G2124" i="1"/>
  <c r="H2124" i="1"/>
  <c r="I2124" i="1" a="1"/>
  <c r="I2124" i="1" s="1"/>
  <c r="J2124" i="1" a="1"/>
  <c r="J2124" i="1" s="1"/>
  <c r="G2123" i="1"/>
  <c r="H2123" i="1"/>
  <c r="I2123" i="1" a="1"/>
  <c r="I2123" i="1" s="1"/>
  <c r="J2123" i="1" a="1"/>
  <c r="J2123" i="1" s="1"/>
  <c r="G2122" i="1"/>
  <c r="H2122" i="1"/>
  <c r="J2122" i="1" a="1"/>
  <c r="J2122" i="1" s="1"/>
  <c r="G2116" i="1"/>
  <c r="G2117" i="1"/>
  <c r="G2118" i="1"/>
  <c r="G2119" i="1"/>
  <c r="G2120" i="1"/>
  <c r="G2121" i="1"/>
  <c r="H2116" i="1"/>
  <c r="H2117" i="1"/>
  <c r="H2118" i="1"/>
  <c r="H2119" i="1"/>
  <c r="H2120" i="1"/>
  <c r="H2121" i="1"/>
  <c r="I2116" i="1" a="1"/>
  <c r="I2116" i="1" s="1"/>
  <c r="I2119" i="1" a="1"/>
  <c r="I2119" i="1" s="1"/>
  <c r="I2120" i="1" a="1"/>
  <c r="I2120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G2115" i="1"/>
  <c r="H2115" i="1"/>
  <c r="I2115" i="1" a="1"/>
  <c r="I2115" i="1" s="1"/>
  <c r="J2115" i="1" a="1"/>
  <c r="J2115" i="1" s="1"/>
  <c r="G3331" i="3"/>
  <c r="H3331" i="3"/>
  <c r="I3331" i="3" a="1"/>
  <c r="I3331" i="3" s="1"/>
  <c r="J3331" i="3" a="1"/>
  <c r="J3331" i="3" s="1"/>
  <c r="G3330" i="3"/>
  <c r="H3330" i="3"/>
  <c r="I3330" i="3" a="1"/>
  <c r="I3330" i="3" s="1"/>
  <c r="J3330" i="3" a="1"/>
  <c r="J3330" i="3" s="1"/>
  <c r="G3329" i="3"/>
  <c r="H3329" i="3"/>
  <c r="J3329" i="3" a="1"/>
  <c r="J3329" i="3" s="1"/>
  <c r="G3328" i="3"/>
  <c r="H3328" i="3"/>
  <c r="J3328" i="3" a="1"/>
  <c r="J3328" i="3" s="1"/>
  <c r="G3327" i="3"/>
  <c r="H3327" i="3"/>
  <c r="J3327" i="3" a="1"/>
  <c r="J3327" i="3" s="1"/>
  <c r="G3326" i="3"/>
  <c r="H3326" i="3"/>
  <c r="J3326" i="3" a="1"/>
  <c r="J3326" i="3" s="1"/>
  <c r="G3325" i="3"/>
  <c r="H3325" i="3"/>
  <c r="J3325" i="3" a="1"/>
  <c r="J3325" i="3" s="1"/>
  <c r="G3324" i="3"/>
  <c r="H3324" i="3"/>
  <c r="J3324" i="3" a="1"/>
  <c r="J3324" i="3" s="1"/>
  <c r="G3323" i="3"/>
  <c r="H3323" i="3"/>
  <c r="I3323" i="3" a="1"/>
  <c r="I3323" i="3" s="1"/>
  <c r="J3323" i="3" a="1"/>
  <c r="J3323" i="3" s="1"/>
  <c r="G3322" i="3"/>
  <c r="H3322" i="3"/>
  <c r="I3322" i="3" a="1"/>
  <c r="I3322" i="3" s="1"/>
  <c r="J3322" i="3" a="1"/>
  <c r="J3322" i="3" s="1"/>
  <c r="G3321" i="3"/>
  <c r="H3321" i="3"/>
  <c r="J3321" i="3" a="1"/>
  <c r="J3321" i="3" s="1"/>
  <c r="G3320" i="3"/>
  <c r="H3320" i="3"/>
  <c r="J3320" i="3" a="1"/>
  <c r="J3320" i="3" s="1"/>
  <c r="G3307" i="3"/>
  <c r="H3307" i="3"/>
  <c r="I3307" i="3" a="1"/>
  <c r="I3307" i="3" s="1"/>
  <c r="J3307" i="3" a="1"/>
  <c r="J3307" i="3" s="1"/>
  <c r="G3305" i="3"/>
  <c r="H3305" i="3"/>
  <c r="I3305" i="3" a="1"/>
  <c r="I3305" i="3" s="1"/>
  <c r="J3305" i="3" a="1"/>
  <c r="J3305" i="3" s="1"/>
  <c r="I3319" i="3" a="1"/>
  <c r="I3319" i="3" s="1"/>
  <c r="I3318" i="3" a="1"/>
  <c r="I3318" i="3" s="1"/>
  <c r="J3318" i="3" a="1"/>
  <c r="J3318" i="3" s="1"/>
  <c r="J3317" i="3" a="1"/>
  <c r="J3317" i="3" s="1"/>
  <c r="H3318" i="3"/>
  <c r="H3317" i="3"/>
  <c r="G3318" i="3"/>
  <c r="G3317" i="3"/>
  <c r="J3311" i="3" a="1"/>
  <c r="J3311" i="3" s="1"/>
  <c r="H3311" i="3"/>
  <c r="G3311" i="3"/>
  <c r="J3315" i="3" a="1"/>
  <c r="J3315" i="3" s="1"/>
  <c r="J3314" i="3" a="1"/>
  <c r="J3314" i="3" s="1"/>
  <c r="J3313" i="3" a="1"/>
  <c r="J3313" i="3" s="1"/>
  <c r="J3312" i="3" a="1"/>
  <c r="J3312" i="3" s="1"/>
  <c r="J3310" i="3" a="1"/>
  <c r="J3310" i="3" s="1"/>
  <c r="J3309" i="3" a="1"/>
  <c r="J3309" i="3" s="1"/>
  <c r="J3308" i="3" a="1"/>
  <c r="J3308" i="3" s="1"/>
  <c r="J3306" i="3" a="1"/>
  <c r="J3306" i="3" s="1"/>
  <c r="J3319" i="3" a="1"/>
  <c r="J3319" i="3" s="1"/>
  <c r="J3304" i="3" a="1"/>
  <c r="J3304" i="3" s="1"/>
  <c r="J3316" i="3" a="1"/>
  <c r="J3316" i="3" s="1"/>
  <c r="I3306" i="3" a="1"/>
  <c r="I3306" i="3" s="1"/>
  <c r="I3304" i="3" a="1"/>
  <c r="I3304" i="3" s="1"/>
  <c r="H3315" i="3"/>
  <c r="H3314" i="3"/>
  <c r="H3313" i="3"/>
  <c r="H3312" i="3"/>
  <c r="H3310" i="3"/>
  <c r="H3309" i="3"/>
  <c r="H3308" i="3"/>
  <c r="H3306" i="3"/>
  <c r="H3319" i="3"/>
  <c r="H3304" i="3"/>
  <c r="H3316" i="3"/>
  <c r="G3315" i="3"/>
  <c r="G3314" i="3"/>
  <c r="G3313" i="3"/>
  <c r="G3312" i="3"/>
  <c r="G3310" i="3"/>
  <c r="G3309" i="3"/>
  <c r="G3308" i="3"/>
  <c r="G3306" i="3"/>
  <c r="G3319" i="3"/>
  <c r="G3304" i="3"/>
  <c r="G3316" i="3"/>
  <c r="G2106" i="1"/>
  <c r="H2106" i="1"/>
  <c r="J2106" i="1" a="1"/>
  <c r="J2106" i="1" s="1"/>
  <c r="G2107" i="1"/>
  <c r="H2107" i="1"/>
  <c r="J2107" i="1" a="1"/>
  <c r="J2107" i="1" s="1"/>
  <c r="G2114" i="1"/>
  <c r="H2114" i="1"/>
  <c r="I2114" i="1" a="1"/>
  <c r="I2114" i="1" s="1"/>
  <c r="J2114" i="1" a="1"/>
  <c r="J2114" i="1" s="1"/>
  <c r="G2113" i="1"/>
  <c r="H2113" i="1"/>
  <c r="J2113" i="1" a="1"/>
  <c r="J2113" i="1" s="1"/>
  <c r="G2112" i="1"/>
  <c r="H2112" i="1"/>
  <c r="J2112" i="1" a="1"/>
  <c r="J2112" i="1" s="1"/>
  <c r="G2111" i="1"/>
  <c r="H2111" i="1"/>
  <c r="I2111" i="1" a="1"/>
  <c r="I2111" i="1" s="1"/>
  <c r="J2111" i="1" a="1"/>
  <c r="J2111" i="1" s="1"/>
  <c r="G2110" i="1"/>
  <c r="H2110" i="1"/>
  <c r="I2110" i="1" a="1"/>
  <c r="I2110" i="1" s="1"/>
  <c r="J2110" i="1" a="1"/>
  <c r="J2110" i="1" s="1"/>
  <c r="G2109" i="1"/>
  <c r="H2109" i="1"/>
  <c r="J2109" i="1" a="1"/>
  <c r="J2109" i="1" s="1"/>
  <c r="G2108" i="1"/>
  <c r="H2108" i="1"/>
  <c r="J2108" i="1" a="1"/>
  <c r="J2108" i="1" s="1"/>
  <c r="G2105" i="1"/>
  <c r="H2105" i="1"/>
  <c r="I2105" i="1" a="1"/>
  <c r="I2105" i="1" s="1"/>
  <c r="J2105" i="1" a="1"/>
  <c r="J2105" i="1" s="1"/>
  <c r="G2104" i="1"/>
  <c r="H2104" i="1"/>
  <c r="I2104" i="1" a="1"/>
  <c r="I2104" i="1" s="1"/>
  <c r="J2104" i="1" a="1"/>
  <c r="J2104" i="1" s="1"/>
  <c r="G2103" i="1"/>
  <c r="H2103" i="1"/>
  <c r="I2103" i="1" a="1"/>
  <c r="I2103" i="1" s="1"/>
  <c r="J2103" i="1" a="1"/>
  <c r="J2103" i="1" s="1"/>
  <c r="G2102" i="1"/>
  <c r="H2102" i="1"/>
  <c r="I2102" i="1" a="1"/>
  <c r="I2102" i="1" s="1"/>
  <c r="J2102" i="1" a="1"/>
  <c r="J2102" i="1" s="1"/>
  <c r="G2101" i="1"/>
  <c r="H2101" i="1"/>
  <c r="I2101" i="1" a="1"/>
  <c r="I2101" i="1" s="1"/>
  <c r="J2101" i="1" a="1"/>
  <c r="J2101" i="1" s="1"/>
  <c r="G2100" i="1"/>
  <c r="H2100" i="1"/>
  <c r="I2100" i="1" a="1"/>
  <c r="I2100" i="1" s="1"/>
  <c r="J2100" i="1" a="1"/>
  <c r="J2100" i="1" s="1"/>
  <c r="G2099" i="1"/>
  <c r="H2099" i="1"/>
  <c r="I2099" i="1" a="1"/>
  <c r="I2099" i="1" s="1"/>
  <c r="J2099" i="1" a="1"/>
  <c r="J2099" i="1" s="1"/>
  <c r="G2098" i="1"/>
  <c r="H2098" i="1"/>
  <c r="I2098" i="1" a="1"/>
  <c r="I2098" i="1" s="1"/>
  <c r="J2098" i="1" a="1"/>
  <c r="J2098" i="1" s="1"/>
  <c r="G2097" i="1"/>
  <c r="H2097" i="1"/>
  <c r="I2097" i="1" a="1"/>
  <c r="I2097" i="1" s="1"/>
  <c r="J2097" i="1" a="1"/>
  <c r="J2097" i="1" s="1"/>
  <c r="G2096" i="1"/>
  <c r="H2096" i="1"/>
  <c r="I2096" i="1" a="1"/>
  <c r="I2096" i="1" s="1"/>
  <c r="J2096" i="1" a="1"/>
  <c r="J2096" i="1" s="1"/>
  <c r="G3303" i="3"/>
  <c r="H3303" i="3"/>
  <c r="I3303" i="3" a="1"/>
  <c r="I3303" i="3" s="1"/>
  <c r="J3303" i="3" a="1"/>
  <c r="J3303" i="3" s="1"/>
  <c r="G3302" i="3"/>
  <c r="H3302" i="3"/>
  <c r="I3302" i="3" a="1"/>
  <c r="I3302" i="3" s="1"/>
  <c r="J3302" i="3" a="1"/>
  <c r="J3302" i="3" s="1"/>
  <c r="G3301" i="3"/>
  <c r="H3301" i="3"/>
  <c r="J3301" i="3" a="1"/>
  <c r="J3301" i="3" s="1"/>
  <c r="G3300" i="3"/>
  <c r="H3300" i="3"/>
  <c r="J3300" i="3" a="1"/>
  <c r="J3300" i="3" s="1"/>
  <c r="G3299" i="3"/>
  <c r="H3299" i="3"/>
  <c r="I3299" i="3" a="1"/>
  <c r="I3299" i="3" s="1"/>
  <c r="J3299" i="3" a="1"/>
  <c r="J3299" i="3" s="1"/>
  <c r="G3298" i="3"/>
  <c r="H3298" i="3"/>
  <c r="I3298" i="3" a="1"/>
  <c r="I3298" i="3" s="1"/>
  <c r="J3298" i="3" a="1"/>
  <c r="J3298" i="3" s="1"/>
  <c r="G3297" i="3"/>
  <c r="H3297" i="3"/>
  <c r="J3297" i="3" a="1"/>
  <c r="J3297" i="3" s="1"/>
  <c r="G3296" i="3"/>
  <c r="H3296" i="3"/>
  <c r="J3296" i="3" a="1"/>
  <c r="J3296" i="3" s="1"/>
  <c r="G3295" i="3"/>
  <c r="H3295" i="3"/>
  <c r="J3295" i="3" a="1"/>
  <c r="J3295" i="3" s="1"/>
  <c r="G3294" i="3"/>
  <c r="H3294" i="3"/>
  <c r="J3294" i="3" a="1"/>
  <c r="J3294" i="3" s="1"/>
  <c r="G3293" i="3"/>
  <c r="H3293" i="3"/>
  <c r="I3293" i="3" a="1"/>
  <c r="I3293" i="3" s="1"/>
  <c r="J3293" i="3" a="1"/>
  <c r="J3293" i="3" s="1"/>
  <c r="G3292" i="3"/>
  <c r="H3292" i="3"/>
  <c r="I3292" i="3" a="1"/>
  <c r="I3292" i="3" s="1"/>
  <c r="J3292" i="3" a="1"/>
  <c r="J3292" i="3" s="1"/>
  <c r="G3291" i="3"/>
  <c r="H3291" i="3"/>
  <c r="J3291" i="3" a="1"/>
  <c r="J3291" i="3" s="1"/>
  <c r="G3290" i="3"/>
  <c r="H3290" i="3"/>
  <c r="J3290" i="3" a="1"/>
  <c r="J3290" i="3" s="1"/>
  <c r="G3289" i="3"/>
  <c r="H3289" i="3"/>
  <c r="J3289" i="3" a="1"/>
  <c r="J3289" i="3" s="1"/>
  <c r="G3288" i="3"/>
  <c r="H3288" i="3"/>
  <c r="J3288" i="3" a="1"/>
  <c r="J3288" i="3" s="1"/>
  <c r="G3287" i="3"/>
  <c r="H3287" i="3"/>
  <c r="J3287" i="3" a="1"/>
  <c r="J3287" i="3" s="1"/>
  <c r="G3286" i="3"/>
  <c r="H3286" i="3"/>
  <c r="J3286" i="3" a="1"/>
  <c r="J3286" i="3" s="1"/>
  <c r="G3285" i="3"/>
  <c r="H3285" i="3"/>
  <c r="I3285" i="3" a="1"/>
  <c r="I3285" i="3" s="1"/>
  <c r="J3285" i="3" a="1"/>
  <c r="J3285" i="3" s="1"/>
  <c r="G3284" i="3"/>
  <c r="H3284" i="3"/>
  <c r="I3284" i="3" a="1"/>
  <c r="I3284" i="3" s="1"/>
  <c r="J3284" i="3" a="1"/>
  <c r="J3284" i="3" s="1"/>
  <c r="G3283" i="3"/>
  <c r="H3283" i="3"/>
  <c r="I3283" i="3" a="1"/>
  <c r="I3283" i="3" s="1"/>
  <c r="J3283" i="3" a="1"/>
  <c r="J3283" i="3" s="1"/>
  <c r="G3282" i="3"/>
  <c r="H3282" i="3"/>
  <c r="I3282" i="3" a="1"/>
  <c r="I3282" i="3" s="1"/>
  <c r="J3282" i="3" a="1"/>
  <c r="J3282" i="3" s="1"/>
  <c r="G3281" i="3"/>
  <c r="H3281" i="3"/>
  <c r="I3281" i="3" a="1"/>
  <c r="I3281" i="3" s="1"/>
  <c r="J3281" i="3" a="1"/>
  <c r="J3281" i="3" s="1"/>
  <c r="G3280" i="3"/>
  <c r="H3280" i="3"/>
  <c r="I3280" i="3" a="1"/>
  <c r="I3280" i="3" s="1"/>
  <c r="J3280" i="3" a="1"/>
  <c r="J3280" i="3" s="1"/>
  <c r="G3279" i="3"/>
  <c r="H3279" i="3"/>
  <c r="J3279" i="3" a="1"/>
  <c r="J3279" i="3" s="1"/>
  <c r="G3278" i="3"/>
  <c r="H3278" i="3"/>
  <c r="J3278" i="3" a="1"/>
  <c r="J3278" i="3" s="1"/>
  <c r="G2095" i="1"/>
  <c r="H2095" i="1"/>
  <c r="I2095" i="1" a="1"/>
  <c r="I2095" i="1" s="1"/>
  <c r="J2095" i="1" a="1"/>
  <c r="J2095" i="1" s="1"/>
  <c r="G2094" i="1"/>
  <c r="H2094" i="1"/>
  <c r="I2094" i="1" a="1"/>
  <c r="I2094" i="1" s="1"/>
  <c r="J2094" i="1" a="1"/>
  <c r="J2094" i="1" s="1"/>
  <c r="G2093" i="1"/>
  <c r="H2093" i="1"/>
  <c r="I2093" i="1" a="1"/>
  <c r="I2093" i="1" s="1"/>
  <c r="J2093" i="1" a="1"/>
  <c r="J2093" i="1" s="1"/>
  <c r="G2092" i="1"/>
  <c r="H2092" i="1"/>
  <c r="J2092" i="1" a="1"/>
  <c r="J2092" i="1" s="1"/>
  <c r="G2091" i="1"/>
  <c r="H2091" i="1"/>
  <c r="J2091" i="1" a="1"/>
  <c r="J2091" i="1" s="1"/>
  <c r="G2090" i="1"/>
  <c r="H2090" i="1"/>
  <c r="J2090" i="1" a="1"/>
  <c r="J2090" i="1" s="1"/>
  <c r="G2089" i="1"/>
  <c r="H2089" i="1"/>
  <c r="J2089" i="1" a="1"/>
  <c r="J2089" i="1" s="1"/>
  <c r="G2088" i="1"/>
  <c r="H2088" i="1"/>
  <c r="I2088" i="1" a="1"/>
  <c r="I2088" i="1" s="1"/>
  <c r="J2088" i="1" a="1"/>
  <c r="J2088" i="1" s="1"/>
  <c r="G2087" i="1"/>
  <c r="H2087" i="1"/>
  <c r="I2087" i="1" a="1"/>
  <c r="I2087" i="1" s="1"/>
  <c r="J2087" i="1" a="1"/>
  <c r="J2087" i="1" s="1"/>
  <c r="G2086" i="1"/>
  <c r="H2086" i="1"/>
  <c r="J2086" i="1" a="1"/>
  <c r="J2086" i="1" s="1"/>
  <c r="G2085" i="1"/>
  <c r="H2085" i="1"/>
  <c r="J2085" i="1" a="1"/>
  <c r="J2085" i="1" s="1"/>
  <c r="G2084" i="1"/>
  <c r="H2084" i="1"/>
  <c r="I2084" i="1" a="1"/>
  <c r="I2084" i="1" s="1"/>
  <c r="J2084" i="1" a="1"/>
  <c r="J2084" i="1" s="1"/>
  <c r="G2083" i="1"/>
  <c r="H2083" i="1"/>
  <c r="I2083" i="1" a="1"/>
  <c r="I2083" i="1" s="1"/>
  <c r="J2083" i="1" a="1"/>
  <c r="J2083" i="1" s="1"/>
  <c r="G2082" i="1"/>
  <c r="H2082" i="1"/>
  <c r="I2082" i="1" a="1"/>
  <c r="I2082" i="1" s="1"/>
  <c r="J2082" i="1" a="1"/>
  <c r="J2082" i="1" s="1"/>
  <c r="G2081" i="1"/>
  <c r="H2081" i="1"/>
  <c r="I2081" i="1" a="1"/>
  <c r="I2081" i="1" s="1"/>
  <c r="J2081" i="1" a="1"/>
  <c r="J2081" i="1" s="1"/>
  <c r="G2080" i="1"/>
  <c r="H2080" i="1"/>
  <c r="J2080" i="1" a="1"/>
  <c r="J2080" i="1" s="1"/>
  <c r="G2079" i="1"/>
  <c r="H2079" i="1"/>
  <c r="J2079" i="1" a="1"/>
  <c r="J2079" i="1" s="1"/>
  <c r="G2078" i="1"/>
  <c r="H2078" i="1"/>
  <c r="J2078" i="1" a="1"/>
  <c r="J2078" i="1" s="1"/>
  <c r="G2077" i="1"/>
  <c r="H2077" i="1"/>
  <c r="J2077" i="1" a="1"/>
  <c r="J2077" i="1" s="1"/>
  <c r="G3277" i="3"/>
  <c r="H3277" i="3"/>
  <c r="I3277" i="3" a="1"/>
  <c r="I3277" i="3" s="1"/>
  <c r="J3277" i="3" a="1"/>
  <c r="J3277" i="3" s="1"/>
  <c r="G3276" i="3"/>
  <c r="H3276" i="3"/>
  <c r="I3276" i="3" a="1"/>
  <c r="I3276" i="3" s="1"/>
  <c r="J3276" i="3" a="1"/>
  <c r="J3276" i="3" s="1"/>
  <c r="G3275" i="3"/>
  <c r="H3275" i="3"/>
  <c r="J3275" i="3" a="1"/>
  <c r="J3275" i="3" s="1"/>
  <c r="G3274" i="3"/>
  <c r="H3274" i="3"/>
  <c r="J3274" i="3" a="1"/>
  <c r="J3274" i="3" s="1"/>
  <c r="G3273" i="3"/>
  <c r="H3273" i="3"/>
  <c r="I3273" i="3" a="1"/>
  <c r="I3273" i="3" s="1"/>
  <c r="J3273" i="3" a="1"/>
  <c r="J3273" i="3" s="1"/>
  <c r="G3272" i="3"/>
  <c r="H3272" i="3"/>
  <c r="I3272" i="3" a="1"/>
  <c r="I3272" i="3" s="1"/>
  <c r="J3272" i="3" a="1"/>
  <c r="J3272" i="3" s="1"/>
  <c r="G3271" i="3"/>
  <c r="H3271" i="3"/>
  <c r="J3271" i="3" a="1"/>
  <c r="J3271" i="3" s="1"/>
  <c r="G3270" i="3"/>
  <c r="H3270" i="3"/>
  <c r="J3270" i="3" a="1"/>
  <c r="J3270" i="3" s="1"/>
  <c r="G3269" i="3"/>
  <c r="H3269" i="3"/>
  <c r="I3269" i="3" a="1"/>
  <c r="I3269" i="3" s="1"/>
  <c r="J3269" i="3" a="1"/>
  <c r="J3269" i="3" s="1"/>
  <c r="G3268" i="3"/>
  <c r="H3268" i="3"/>
  <c r="I3268" i="3" a="1"/>
  <c r="I3268" i="3" s="1"/>
  <c r="J3268" i="3" a="1"/>
  <c r="J3268" i="3" s="1"/>
  <c r="G3267" i="3"/>
  <c r="H3267" i="3"/>
  <c r="J3267" i="3" a="1"/>
  <c r="J3267" i="3" s="1"/>
  <c r="G3266" i="3"/>
  <c r="H3266" i="3"/>
  <c r="J3266" i="3" a="1"/>
  <c r="J3266" i="3" s="1"/>
  <c r="G3265" i="3"/>
  <c r="H3265" i="3"/>
  <c r="J3265" i="3" a="1"/>
  <c r="J3265" i="3" s="1"/>
  <c r="G3264" i="3"/>
  <c r="H3264" i="3"/>
  <c r="J3264" i="3" a="1"/>
  <c r="J3264" i="3" s="1"/>
  <c r="G3263" i="3"/>
  <c r="H3263" i="3"/>
  <c r="J3263" i="3" a="1"/>
  <c r="J3263" i="3" s="1"/>
  <c r="G3262" i="3"/>
  <c r="H3262" i="3"/>
  <c r="J3262" i="3" a="1"/>
  <c r="J3262" i="3" s="1"/>
  <c r="G3261" i="3"/>
  <c r="H3261" i="3"/>
  <c r="I3261" i="3" a="1"/>
  <c r="I3261" i="3" s="1"/>
  <c r="J3261" i="3" a="1"/>
  <c r="J3261" i="3" s="1"/>
  <c r="G3260" i="3"/>
  <c r="H3260" i="3"/>
  <c r="I3260" i="3" a="1"/>
  <c r="I3260" i="3" s="1"/>
  <c r="J3260" i="3" a="1"/>
  <c r="J3260" i="3" s="1"/>
  <c r="G3259" i="3"/>
  <c r="H3259" i="3"/>
  <c r="I3259" i="3" a="1"/>
  <c r="I3259" i="3" s="1"/>
  <c r="J3259" i="3" a="1"/>
  <c r="J3259" i="3" s="1"/>
  <c r="G3258" i="3"/>
  <c r="H3258" i="3"/>
  <c r="I3258" i="3" a="1"/>
  <c r="I3258" i="3" s="1"/>
  <c r="J3258" i="3" a="1"/>
  <c r="J3258" i="3" s="1"/>
  <c r="G3257" i="3"/>
  <c r="H3257" i="3"/>
  <c r="I3257" i="3" a="1"/>
  <c r="I3257" i="3" s="1"/>
  <c r="J3257" i="3" a="1"/>
  <c r="J3257" i="3" s="1"/>
  <c r="G3256" i="3"/>
  <c r="H3256" i="3"/>
  <c r="I3256" i="3" a="1"/>
  <c r="I3256" i="3" s="1"/>
  <c r="J3256" i="3" a="1"/>
  <c r="J3256" i="3" s="1"/>
  <c r="G3255" i="3"/>
  <c r="H3255" i="3"/>
  <c r="I3255" i="3" a="1"/>
  <c r="I3255" i="3" s="1"/>
  <c r="J3255" i="3" a="1"/>
  <c r="J3255" i="3" s="1"/>
  <c r="G3254" i="3"/>
  <c r="H3254" i="3"/>
  <c r="I3254" i="3" a="1"/>
  <c r="I3254" i="3" s="1"/>
  <c r="J3254" i="3" a="1"/>
  <c r="J3254" i="3" s="1"/>
  <c r="G3253" i="3"/>
  <c r="H3253" i="3"/>
  <c r="I3253" i="3" a="1"/>
  <c r="I3253" i="3" s="1"/>
  <c r="J3253" i="3" a="1"/>
  <c r="J3253" i="3" s="1"/>
  <c r="G3252" i="3"/>
  <c r="H3252" i="3"/>
  <c r="I3252" i="3" a="1"/>
  <c r="I3252" i="3" s="1"/>
  <c r="J3252" i="3" a="1"/>
  <c r="J3252" i="3" s="1"/>
  <c r="G2076" i="1"/>
  <c r="H2076" i="1"/>
  <c r="I2076" i="1" a="1"/>
  <c r="I2076" i="1" s="1"/>
  <c r="J2076" i="1" a="1"/>
  <c r="J2076" i="1" s="1"/>
  <c r="G2075" i="1"/>
  <c r="H2075" i="1"/>
  <c r="J2075" i="1" a="1"/>
  <c r="J2075" i="1" s="1"/>
  <c r="G2074" i="1"/>
  <c r="H2074" i="1"/>
  <c r="J2074" i="1" a="1"/>
  <c r="J2074" i="1" s="1"/>
  <c r="G2073" i="1"/>
  <c r="H2073" i="1"/>
  <c r="J2073" i="1" a="1"/>
  <c r="J2073" i="1" s="1"/>
  <c r="G2072" i="1"/>
  <c r="H2072" i="1"/>
  <c r="J2072" i="1" a="1"/>
  <c r="J2072" i="1" s="1"/>
  <c r="G2071" i="1"/>
  <c r="H2071" i="1"/>
  <c r="J2071" i="1" a="1"/>
  <c r="J2071" i="1" s="1"/>
  <c r="G2070" i="1"/>
  <c r="H2070" i="1"/>
  <c r="J2070" i="1" a="1"/>
  <c r="J2070" i="1" s="1"/>
  <c r="G2069" i="1"/>
  <c r="H2069" i="1"/>
  <c r="I2069" i="1" a="1"/>
  <c r="I2069" i="1" s="1"/>
  <c r="J2069" i="1" a="1"/>
  <c r="J2069" i="1" s="1"/>
  <c r="G2068" i="1"/>
  <c r="H2068" i="1"/>
  <c r="I2068" i="1" a="1"/>
  <c r="I2068" i="1" s="1"/>
  <c r="J2068" i="1" a="1"/>
  <c r="J2068" i="1" s="1"/>
  <c r="G2067" i="1"/>
  <c r="H2067" i="1"/>
  <c r="I2067" i="1" a="1"/>
  <c r="I2067" i="1" s="1"/>
  <c r="J2067" i="1" a="1"/>
  <c r="J2067" i="1" s="1"/>
  <c r="G2066" i="1"/>
  <c r="H2066" i="1"/>
  <c r="I2066" i="1" a="1"/>
  <c r="I2066" i="1" s="1"/>
  <c r="J2066" i="1" a="1"/>
  <c r="J2066" i="1" s="1"/>
  <c r="G2065" i="1"/>
  <c r="H2065" i="1"/>
  <c r="I2065" i="1" a="1"/>
  <c r="I2065" i="1" s="1"/>
  <c r="J2065" i="1" a="1"/>
  <c r="J2065" i="1" s="1"/>
  <c r="G2064" i="1"/>
  <c r="H2064" i="1"/>
  <c r="I2064" i="1" a="1"/>
  <c r="I2064" i="1" s="1"/>
  <c r="J2064" i="1" a="1"/>
  <c r="J2064" i="1" s="1"/>
  <c r="G3251" i="3"/>
  <c r="H3251" i="3"/>
  <c r="I3251" i="3" a="1"/>
  <c r="I3251" i="3" s="1"/>
  <c r="J3251" i="3" a="1"/>
  <c r="J3251" i="3" s="1"/>
  <c r="G2059" i="1"/>
  <c r="H2059" i="1"/>
  <c r="I2059" i="1" a="1"/>
  <c r="I2059" i="1" s="1"/>
  <c r="J2059" i="1" a="1"/>
  <c r="J2059" i="1" s="1"/>
  <c r="G3250" i="3"/>
  <c r="H3250" i="3"/>
  <c r="I3250" i="3" a="1"/>
  <c r="I3250" i="3" s="1"/>
  <c r="J3250" i="3" a="1"/>
  <c r="J3250" i="3" s="1"/>
  <c r="G2058" i="1"/>
  <c r="H2058" i="1"/>
  <c r="J2058" i="1" a="1"/>
  <c r="J2058" i="1" s="1"/>
  <c r="G2057" i="1"/>
  <c r="H2057" i="1"/>
  <c r="J2057" i="1" a="1"/>
  <c r="J2057" i="1" s="1"/>
  <c r="G3249" i="3"/>
  <c r="H3249" i="3"/>
  <c r="I3249" i="3" a="1"/>
  <c r="I3249" i="3" s="1"/>
  <c r="J3249" i="3" a="1"/>
  <c r="J3249" i="3" s="1"/>
  <c r="G3248" i="3"/>
  <c r="H3248" i="3"/>
  <c r="I3248" i="3" a="1"/>
  <c r="I3248" i="3" s="1"/>
  <c r="J3248" i="3" a="1"/>
  <c r="J3248" i="3" s="1"/>
  <c r="G3247" i="3"/>
  <c r="H3247" i="3"/>
  <c r="J3247" i="3" a="1"/>
  <c r="J3247" i="3" s="1"/>
  <c r="G3246" i="3"/>
  <c r="H3246" i="3"/>
  <c r="J3246" i="3" a="1"/>
  <c r="J3246" i="3" s="1"/>
  <c r="G3245" i="3"/>
  <c r="H3245" i="3"/>
  <c r="J3245" i="3" a="1"/>
  <c r="J3245" i="3" s="1"/>
  <c r="G3244" i="3"/>
  <c r="H3244" i="3"/>
  <c r="J3244" i="3" a="1"/>
  <c r="J3244" i="3" s="1"/>
  <c r="G3243" i="3"/>
  <c r="H3243" i="3"/>
  <c r="I3243" i="3" a="1"/>
  <c r="I3243" i="3" s="1"/>
  <c r="J3243" i="3" a="1"/>
  <c r="J3243" i="3" s="1"/>
  <c r="G3242" i="3"/>
  <c r="H3242" i="3"/>
  <c r="I3242" i="3" a="1"/>
  <c r="I3242" i="3" s="1"/>
  <c r="J3242" i="3" a="1"/>
  <c r="J3242" i="3" s="1"/>
  <c r="G3241" i="3"/>
  <c r="H3241" i="3"/>
  <c r="I3241" i="3" a="1"/>
  <c r="I3241" i="3" s="1"/>
  <c r="J3241" i="3" a="1"/>
  <c r="J3241" i="3" s="1"/>
  <c r="G3240" i="3"/>
  <c r="H3240" i="3"/>
  <c r="I3240" i="3" a="1"/>
  <c r="I3240" i="3" s="1"/>
  <c r="J3240" i="3" a="1"/>
  <c r="J3240" i="3" s="1"/>
  <c r="G3239" i="3"/>
  <c r="H3239" i="3"/>
  <c r="I3239" i="3" a="1"/>
  <c r="I3239" i="3" s="1"/>
  <c r="J3239" i="3" a="1"/>
  <c r="J3239" i="3" s="1"/>
  <c r="G3238" i="3"/>
  <c r="H3238" i="3"/>
  <c r="I3238" i="3" a="1"/>
  <c r="I3238" i="3" s="1"/>
  <c r="J3238" i="3" a="1"/>
  <c r="J3238" i="3" s="1"/>
  <c r="G3237" i="3"/>
  <c r="H3237" i="3"/>
  <c r="I3237" i="3" a="1"/>
  <c r="I3237" i="3" s="1"/>
  <c r="J3237" i="3" a="1"/>
  <c r="J3237" i="3" s="1"/>
  <c r="G3236" i="3"/>
  <c r="H3236" i="3"/>
  <c r="I3236" i="3" a="1"/>
  <c r="I3236" i="3" s="1"/>
  <c r="J3236" i="3" a="1"/>
  <c r="J3236" i="3" s="1"/>
  <c r="G3235" i="3"/>
  <c r="H3235" i="3"/>
  <c r="I3235" i="3" a="1"/>
  <c r="I3235" i="3" s="1"/>
  <c r="J3235" i="3" a="1"/>
  <c r="J3235" i="3" s="1"/>
  <c r="G3234" i="3"/>
  <c r="H3234" i="3"/>
  <c r="I3234" i="3" a="1"/>
  <c r="I3234" i="3" s="1"/>
  <c r="J3234" i="3" a="1"/>
  <c r="J3234" i="3" s="1"/>
  <c r="G2063" i="1"/>
  <c r="H2063" i="1"/>
  <c r="I2063" i="1" a="1"/>
  <c r="I2063" i="1" s="1"/>
  <c r="J2063" i="1" a="1"/>
  <c r="J2063" i="1" s="1"/>
  <c r="G2056" i="1"/>
  <c r="H2056" i="1"/>
  <c r="J2056" i="1" a="1"/>
  <c r="J2056" i="1" s="1"/>
  <c r="G2055" i="1"/>
  <c r="H2055" i="1"/>
  <c r="J2055" i="1" a="1"/>
  <c r="J2055" i="1" s="1"/>
  <c r="G2054" i="1"/>
  <c r="H2054" i="1"/>
  <c r="I2054" i="1" a="1"/>
  <c r="I2054" i="1" s="1"/>
  <c r="J2054" i="1" a="1"/>
  <c r="J2054" i="1" s="1"/>
  <c r="G2053" i="1"/>
  <c r="H2053" i="1"/>
  <c r="I2053" i="1" a="1"/>
  <c r="I2053" i="1" s="1"/>
  <c r="J2053" i="1" a="1"/>
  <c r="J2053" i="1" s="1"/>
  <c r="G2052" i="1"/>
  <c r="H2052" i="1"/>
  <c r="J2052" i="1" a="1"/>
  <c r="J2052" i="1" s="1"/>
  <c r="G2051" i="1"/>
  <c r="H2051" i="1"/>
  <c r="J2051" i="1" a="1"/>
  <c r="J2051" i="1" s="1"/>
  <c r="G2050" i="1"/>
  <c r="H2050" i="1"/>
  <c r="I2050" i="1" a="1"/>
  <c r="I2050" i="1" s="1"/>
  <c r="J2050" i="1" a="1"/>
  <c r="J2050" i="1" s="1"/>
  <c r="G2049" i="1"/>
  <c r="H2049" i="1"/>
  <c r="I2049" i="1" a="1"/>
  <c r="I2049" i="1" s="1"/>
  <c r="J2049" i="1" a="1"/>
  <c r="J2049" i="1" s="1"/>
  <c r="G3037" i="3"/>
  <c r="H3037" i="3"/>
  <c r="I3037" i="3" a="1"/>
  <c r="I3037" i="3" s="1"/>
  <c r="J3037" i="3" a="1"/>
  <c r="J3037" i="3" s="1"/>
  <c r="G3042" i="3"/>
  <c r="G3043" i="3"/>
  <c r="H3042" i="3"/>
  <c r="H3043" i="3"/>
  <c r="I3042" i="3" a="1"/>
  <c r="I3042" i="3" s="1"/>
  <c r="I3043" i="3" a="1"/>
  <c r="I3043" i="3" s="1"/>
  <c r="J3042" i="3" a="1"/>
  <c r="J3042" i="3" s="1"/>
  <c r="J3043" i="3" a="1"/>
  <c r="J3043" i="3" s="1"/>
  <c r="G1927" i="1"/>
  <c r="H1927" i="1"/>
  <c r="I1927" i="1" a="1"/>
  <c r="I1927" i="1" s="1"/>
  <c r="J1927" i="1" a="1"/>
  <c r="J1927" i="1" s="1"/>
  <c r="G1911" i="1"/>
  <c r="G1912" i="1"/>
  <c r="H1911" i="1"/>
  <c r="H1912" i="1"/>
  <c r="I1911" i="1" a="1"/>
  <c r="I1911" i="1" s="1"/>
  <c r="I1912" i="1" a="1"/>
  <c r="I1912" i="1" s="1"/>
  <c r="J1911" i="1" a="1"/>
  <c r="J1911" i="1" s="1"/>
  <c r="J1912" i="1" a="1"/>
  <c r="J1912" i="1" s="1"/>
  <c r="G3227" i="3"/>
  <c r="H3227" i="3"/>
  <c r="I3227" i="3" a="1"/>
  <c r="I3227" i="3" s="1"/>
  <c r="J3227" i="3" a="1"/>
  <c r="J3227" i="3" s="1"/>
  <c r="G3228" i="3"/>
  <c r="H3228" i="3"/>
  <c r="J3228" i="3" a="1"/>
  <c r="J3228" i="3" s="1"/>
  <c r="G2044" i="1"/>
  <c r="H2044" i="1"/>
  <c r="I2044" i="1" a="1"/>
  <c r="I2044" i="1" s="1"/>
  <c r="J2044" i="1" a="1"/>
  <c r="J2044" i="1" s="1"/>
  <c r="G2043" i="1"/>
  <c r="H2043" i="1"/>
  <c r="I2043" i="1" a="1"/>
  <c r="I2043" i="1" s="1"/>
  <c r="J2043" i="1" a="1"/>
  <c r="J2043" i="1" s="1"/>
  <c r="G2045" i="1"/>
  <c r="H2045" i="1"/>
  <c r="I2045" i="1" a="1"/>
  <c r="I2045" i="1" s="1"/>
  <c r="J2045" i="1" a="1"/>
  <c r="J2045" i="1" s="1"/>
  <c r="G2046" i="1"/>
  <c r="H2046" i="1"/>
  <c r="J2046" i="1" a="1"/>
  <c r="J2046" i="1" s="1"/>
  <c r="G2048" i="1"/>
  <c r="H2048" i="1"/>
  <c r="I2048" i="1" a="1"/>
  <c r="I2048" i="1" s="1"/>
  <c r="J2048" i="1" a="1"/>
  <c r="J2048" i="1" s="1"/>
  <c r="G2032" i="1"/>
  <c r="G2033" i="1"/>
  <c r="G2034" i="1"/>
  <c r="G2035" i="1"/>
  <c r="G2036" i="1"/>
  <c r="G2037" i="1"/>
  <c r="G2038" i="1"/>
  <c r="G2039" i="1"/>
  <c r="G2040" i="1"/>
  <c r="G2041" i="1"/>
  <c r="G2042" i="1"/>
  <c r="G2047" i="1"/>
  <c r="H2032" i="1"/>
  <c r="H2033" i="1"/>
  <c r="H2034" i="1"/>
  <c r="H2035" i="1"/>
  <c r="H2036" i="1"/>
  <c r="H2037" i="1"/>
  <c r="H2038" i="1"/>
  <c r="H2039" i="1"/>
  <c r="H2040" i="1"/>
  <c r="H2041" i="1"/>
  <c r="H2042" i="1"/>
  <c r="H2047" i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/>
  <c r="I2041" i="1" a="1"/>
  <c r="I2041" i="1" s="1"/>
  <c r="I2042" i="1" a="1"/>
  <c r="I2042" i="1" s="1"/>
  <c r="J2032" i="1" a="1"/>
  <c r="J2032" i="1" s="1"/>
  <c r="J2033" i="1" a="1"/>
  <c r="J2033" i="1"/>
  <c r="J2034" i="1" a="1"/>
  <c r="J2034" i="1" s="1"/>
  <c r="J2035" i="1" a="1"/>
  <c r="J2035" i="1" s="1"/>
  <c r="J2036" i="1" a="1"/>
  <c r="J2036" i="1" s="1"/>
  <c r="J2037" i="1" a="1"/>
  <c r="J2037" i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7" i="1" a="1"/>
  <c r="J2047" i="1" s="1"/>
  <c r="G3213" i="3"/>
  <c r="G3215" i="3"/>
  <c r="G3217" i="3"/>
  <c r="G3219" i="3"/>
  <c r="G3221" i="3"/>
  <c r="G3223" i="3"/>
  <c r="G3225" i="3"/>
  <c r="G3229" i="3"/>
  <c r="G3230" i="3"/>
  <c r="G3233" i="3"/>
  <c r="H3213" i="3"/>
  <c r="H3215" i="3"/>
  <c r="H3217" i="3"/>
  <c r="H3219" i="3"/>
  <c r="H3221" i="3"/>
  <c r="H3223" i="3"/>
  <c r="H3225" i="3"/>
  <c r="H3229" i="3"/>
  <c r="H3230" i="3"/>
  <c r="H3233" i="3"/>
  <c r="I3213" i="3" a="1"/>
  <c r="I3213" i="3" s="1"/>
  <c r="I3215" i="3" a="1"/>
  <c r="I3215" i="3" s="1"/>
  <c r="I3217" i="3" a="1"/>
  <c r="I3217" i="3" s="1"/>
  <c r="I3219" i="3" a="1"/>
  <c r="I3219" i="3" s="1"/>
  <c r="I3221" i="3" a="1"/>
  <c r="I3221" i="3" s="1"/>
  <c r="I3223" i="3" a="1"/>
  <c r="I3223" i="3" s="1"/>
  <c r="I3225" i="3" a="1"/>
  <c r="I3225" i="3" s="1"/>
  <c r="I3233" i="3" a="1"/>
  <c r="I3233" i="3" s="1"/>
  <c r="J3213" i="3" a="1"/>
  <c r="J3213" i="3" s="1"/>
  <c r="J3215" i="3" a="1"/>
  <c r="J3215" i="3" s="1"/>
  <c r="J3217" i="3" a="1"/>
  <c r="J3217" i="3" s="1"/>
  <c r="J3219" i="3" a="1"/>
  <c r="J3219" i="3" s="1"/>
  <c r="J3221" i="3" a="1"/>
  <c r="J3221" i="3" s="1"/>
  <c r="J3223" i="3" a="1"/>
  <c r="J3223" i="3" s="1"/>
  <c r="J3225" i="3" a="1"/>
  <c r="J3225" i="3" s="1"/>
  <c r="J3229" i="3" a="1"/>
  <c r="J3229" i="3" s="1"/>
  <c r="J3230" i="3" a="1"/>
  <c r="J3230" i="3" s="1"/>
  <c r="J3233" i="3" a="1"/>
  <c r="J3233" i="3" s="1"/>
  <c r="G3226" i="3"/>
  <c r="H3226" i="3"/>
  <c r="I3226" i="3" a="1"/>
  <c r="I3226" i="3" s="1"/>
  <c r="J3226" i="3" a="1"/>
  <c r="J3226" i="3" s="1"/>
  <c r="G3222" i="3"/>
  <c r="H3222" i="3"/>
  <c r="I3222" i="3" a="1"/>
  <c r="I3222" i="3" s="1"/>
  <c r="J3222" i="3" a="1"/>
  <c r="J3222" i="3" s="1"/>
  <c r="J3212" i="3" a="1"/>
  <c r="J3212" i="3" s="1"/>
  <c r="I3212" i="3" a="1"/>
  <c r="I3212" i="3" s="1"/>
  <c r="H3212" i="3"/>
  <c r="G3212" i="3"/>
  <c r="J3232" i="3" a="1"/>
  <c r="J3232" i="3" s="1"/>
  <c r="J3231" i="3" a="1"/>
  <c r="J3231" i="3" s="1"/>
  <c r="J3224" i="3" a="1"/>
  <c r="J3224" i="3" s="1"/>
  <c r="J3220" i="3" a="1"/>
  <c r="J3220" i="3" s="1"/>
  <c r="J3218" i="3" a="1"/>
  <c r="J3218" i="3" s="1"/>
  <c r="J3216" i="3" a="1"/>
  <c r="J3216" i="3" s="1"/>
  <c r="J3214" i="3" a="1"/>
  <c r="J3214" i="3" s="1"/>
  <c r="I3232" i="3" a="1"/>
  <c r="I3232" i="3" s="1"/>
  <c r="I3224" i="3" a="1"/>
  <c r="I3224" i="3" s="1"/>
  <c r="I3220" i="3" a="1"/>
  <c r="I3220" i="3" s="1"/>
  <c r="I3218" i="3" a="1"/>
  <c r="I3218" i="3" s="1"/>
  <c r="I3216" i="3" a="1"/>
  <c r="I3216" i="3" s="1"/>
  <c r="I3214" i="3" a="1"/>
  <c r="I3214" i="3" s="1"/>
  <c r="H3232" i="3"/>
  <c r="H3231" i="3"/>
  <c r="H3224" i="3"/>
  <c r="H3220" i="3"/>
  <c r="H3218" i="3"/>
  <c r="H3216" i="3"/>
  <c r="H3214" i="3"/>
  <c r="G3232" i="3"/>
  <c r="G3231" i="3"/>
  <c r="G3224" i="3"/>
  <c r="G3220" i="3"/>
  <c r="G3218" i="3"/>
  <c r="G3216" i="3"/>
  <c r="G3214" i="3"/>
  <c r="G3209" i="3"/>
  <c r="H3209" i="3"/>
  <c r="I3209" i="3" a="1"/>
  <c r="I3209" i="3" s="1"/>
  <c r="J3209" i="3" a="1"/>
  <c r="J3209" i="3" s="1"/>
  <c r="G3208" i="3"/>
  <c r="H3208" i="3"/>
  <c r="I3208" i="3" a="1"/>
  <c r="I3208" i="3" s="1"/>
  <c r="J3208" i="3" a="1"/>
  <c r="J3208" i="3" s="1"/>
  <c r="G2031" i="1"/>
  <c r="H2031" i="1"/>
  <c r="I2031" i="1" a="1"/>
  <c r="I2031" i="1" s="1"/>
  <c r="J2031" i="1" a="1"/>
  <c r="J2031" i="1" s="1"/>
  <c r="G2030" i="1"/>
  <c r="H2030" i="1"/>
  <c r="I2030" i="1" a="1"/>
  <c r="I2030" i="1" s="1"/>
  <c r="J2030" i="1" a="1"/>
  <c r="J2030" i="1" s="1"/>
  <c r="G3207" i="3"/>
  <c r="H3207" i="3"/>
  <c r="I3207" i="3" a="1"/>
  <c r="I3207" i="3" s="1"/>
  <c r="J3207" i="3" a="1"/>
  <c r="J3207" i="3" s="1"/>
  <c r="G3206" i="3"/>
  <c r="H3206" i="3"/>
  <c r="I3206" i="3" a="1"/>
  <c r="I3206" i="3" s="1"/>
  <c r="J3206" i="3" a="1"/>
  <c r="J3206" i="3" s="1"/>
  <c r="G3205" i="3"/>
  <c r="H3205" i="3"/>
  <c r="I3205" i="3" a="1"/>
  <c r="I3205" i="3" s="1"/>
  <c r="J3205" i="3" a="1"/>
  <c r="J3205" i="3" s="1"/>
  <c r="G3204" i="3"/>
  <c r="H3204" i="3"/>
  <c r="I3204" i="3" a="1"/>
  <c r="I3204" i="3" s="1"/>
  <c r="J3204" i="3" a="1"/>
  <c r="J3204" i="3" s="1"/>
  <c r="G3203" i="3"/>
  <c r="H3203" i="3"/>
  <c r="I3203" i="3" a="1"/>
  <c r="I3203" i="3" s="1"/>
  <c r="J3203" i="3" a="1"/>
  <c r="J3203" i="3" s="1"/>
  <c r="G3202" i="3"/>
  <c r="H3202" i="3"/>
  <c r="I3202" i="3" a="1"/>
  <c r="I3202" i="3" s="1"/>
  <c r="J3202" i="3" a="1"/>
  <c r="J3202" i="3" s="1"/>
  <c r="G3201" i="3"/>
  <c r="H3201" i="3"/>
  <c r="I3201" i="3" a="1"/>
  <c r="I3201" i="3" s="1"/>
  <c r="J3201" i="3" a="1"/>
  <c r="J3201" i="3" s="1"/>
  <c r="G3200" i="3"/>
  <c r="H3200" i="3"/>
  <c r="I3200" i="3" a="1"/>
  <c r="I3200" i="3" s="1"/>
  <c r="J3200" i="3" a="1"/>
  <c r="J3200" i="3" s="1"/>
  <c r="G3199" i="3"/>
  <c r="H3199" i="3"/>
  <c r="I3199" i="3" a="1"/>
  <c r="I3199" i="3" s="1"/>
  <c r="J3199" i="3" a="1"/>
  <c r="J3199" i="3" s="1"/>
  <c r="G3198" i="3"/>
  <c r="H3198" i="3"/>
  <c r="I3198" i="3" a="1"/>
  <c r="I3198" i="3" s="1"/>
  <c r="J3198" i="3" a="1"/>
  <c r="J3198" i="3" s="1"/>
  <c r="G3197" i="3"/>
  <c r="H3197" i="3"/>
  <c r="J3197" i="3" a="1"/>
  <c r="J3197" i="3" s="1"/>
  <c r="G3196" i="3"/>
  <c r="H3196" i="3"/>
  <c r="J3196" i="3" a="1"/>
  <c r="J3196" i="3" s="1"/>
  <c r="G3195" i="3"/>
  <c r="H3195" i="3"/>
  <c r="I3195" i="3" a="1"/>
  <c r="I3195" i="3" s="1"/>
  <c r="J3195" i="3" a="1"/>
  <c r="J3195" i="3" s="1"/>
  <c r="G3194" i="3"/>
  <c r="H3194" i="3"/>
  <c r="I3194" i="3" a="1"/>
  <c r="I3194" i="3" s="1"/>
  <c r="J3194" i="3" a="1"/>
  <c r="J3194" i="3" s="1"/>
  <c r="G3193" i="3"/>
  <c r="H3193" i="3"/>
  <c r="I3193" i="3" a="1"/>
  <c r="I3193" i="3" s="1"/>
  <c r="J3193" i="3" a="1"/>
  <c r="J3193" i="3" s="1"/>
  <c r="G3192" i="3"/>
  <c r="H3192" i="3"/>
  <c r="I3192" i="3" a="1"/>
  <c r="I3192" i="3" s="1"/>
  <c r="J3192" i="3" a="1"/>
  <c r="J3192" i="3" s="1"/>
  <c r="G3191" i="3"/>
  <c r="H3191" i="3"/>
  <c r="I3191" i="3" a="1"/>
  <c r="I3191" i="3" s="1"/>
  <c r="J3191" i="3" a="1"/>
  <c r="J3191" i="3" s="1"/>
  <c r="G3190" i="3"/>
  <c r="H3190" i="3"/>
  <c r="I3190" i="3" a="1"/>
  <c r="I3190" i="3" s="1"/>
  <c r="J3190" i="3" a="1"/>
  <c r="J3190" i="3" s="1"/>
  <c r="G3189" i="3"/>
  <c r="H3189" i="3"/>
  <c r="I3189" i="3" a="1"/>
  <c r="I3189" i="3" s="1"/>
  <c r="J3189" i="3" a="1"/>
  <c r="J3189" i="3" s="1"/>
  <c r="G3188" i="3"/>
  <c r="H3188" i="3"/>
  <c r="I3188" i="3" a="1"/>
  <c r="I3188" i="3" s="1"/>
  <c r="J3188" i="3" a="1"/>
  <c r="J3188" i="3" s="1"/>
  <c r="G2029" i="1"/>
  <c r="H2029" i="1"/>
  <c r="I2029" i="1" a="1"/>
  <c r="I2029" i="1" s="1"/>
  <c r="J2029" i="1" a="1"/>
  <c r="J2029" i="1" s="1"/>
  <c r="G2028" i="1"/>
  <c r="H2028" i="1"/>
  <c r="I2028" i="1" a="1"/>
  <c r="I2028" i="1" s="1"/>
  <c r="J2028" i="1" a="1"/>
  <c r="J2028" i="1" s="1"/>
  <c r="G2027" i="1"/>
  <c r="H2027" i="1"/>
  <c r="I2027" i="1" a="1"/>
  <c r="I2027" i="1" s="1"/>
  <c r="J2027" i="1" a="1"/>
  <c r="J2027" i="1" s="1"/>
  <c r="G2026" i="1"/>
  <c r="H2026" i="1"/>
  <c r="J2026" i="1" a="1"/>
  <c r="J2026" i="1" s="1"/>
  <c r="G2025" i="1"/>
  <c r="H2025" i="1"/>
  <c r="J2025" i="1" a="1"/>
  <c r="J2025" i="1" s="1"/>
  <c r="G2024" i="1"/>
  <c r="H2024" i="1"/>
  <c r="I2024" i="1" a="1"/>
  <c r="I2024" i="1" s="1"/>
  <c r="J2024" i="1" a="1"/>
  <c r="J2024" i="1" s="1"/>
  <c r="G2023" i="1"/>
  <c r="H2023" i="1"/>
  <c r="I2023" i="1" a="1"/>
  <c r="I2023" i="1" s="1"/>
  <c r="J2023" i="1" a="1"/>
  <c r="J2023" i="1" s="1"/>
  <c r="G2022" i="1"/>
  <c r="H2022" i="1"/>
  <c r="J2022" i="1" a="1"/>
  <c r="J2022" i="1" s="1"/>
  <c r="G2021" i="1"/>
  <c r="H2021" i="1"/>
  <c r="J2021" i="1" a="1"/>
  <c r="J2021" i="1" s="1"/>
  <c r="G2020" i="1"/>
  <c r="H2020" i="1"/>
  <c r="I2020" i="1" a="1"/>
  <c r="I2020" i="1" s="1"/>
  <c r="J2020" i="1" a="1"/>
  <c r="J2020" i="1" s="1"/>
  <c r="G2019" i="1"/>
  <c r="H2019" i="1"/>
  <c r="I2019" i="1" a="1"/>
  <c r="I2019" i="1" s="1"/>
  <c r="J2019" i="1" a="1"/>
  <c r="J2019" i="1" s="1"/>
  <c r="G2018" i="1"/>
  <c r="H2018" i="1"/>
  <c r="I2018" i="1" a="1"/>
  <c r="I2018" i="1" s="1"/>
  <c r="J2018" i="1" a="1"/>
  <c r="J2018" i="1" s="1"/>
  <c r="G2017" i="1"/>
  <c r="H2017" i="1"/>
  <c r="I2017" i="1" a="1"/>
  <c r="I2017" i="1" s="1"/>
  <c r="J2017" i="1" a="1"/>
  <c r="J2017" i="1" s="1"/>
  <c r="G2009" i="1"/>
  <c r="G2010" i="1"/>
  <c r="G2011" i="1"/>
  <c r="G2012" i="1"/>
  <c r="G2013" i="1"/>
  <c r="G2014" i="1"/>
  <c r="G2015" i="1"/>
  <c r="G2016" i="1"/>
  <c r="H2009" i="1"/>
  <c r="H2010" i="1"/>
  <c r="H2011" i="1"/>
  <c r="H2012" i="1"/>
  <c r="H2013" i="1"/>
  <c r="H2014" i="1"/>
  <c r="H2015" i="1"/>
  <c r="H2016" i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 s="1"/>
  <c r="I2016" i="1" a="1"/>
  <c r="I2016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G3173" i="3"/>
  <c r="G3175" i="3"/>
  <c r="G3177" i="3"/>
  <c r="G3179" i="3"/>
  <c r="G3181" i="3"/>
  <c r="G3183" i="3"/>
  <c r="G3185" i="3"/>
  <c r="G3187" i="3"/>
  <c r="H3173" i="3"/>
  <c r="H3175" i="3"/>
  <c r="H3177" i="3"/>
  <c r="H3179" i="3"/>
  <c r="H3181" i="3"/>
  <c r="H3183" i="3"/>
  <c r="H3185" i="3"/>
  <c r="H3187" i="3"/>
  <c r="I3173" i="3" a="1"/>
  <c r="I3173" i="3" s="1"/>
  <c r="I3175" i="3" a="1"/>
  <c r="I3175" i="3" s="1"/>
  <c r="I3177" i="3" a="1"/>
  <c r="I3177" i="3" s="1"/>
  <c r="I3179" i="3" a="1"/>
  <c r="I3179" i="3" s="1"/>
  <c r="I3181" i="3" a="1"/>
  <c r="I3181" i="3" s="1"/>
  <c r="I3183" i="3" a="1"/>
  <c r="I3183" i="3" s="1"/>
  <c r="I3185" i="3" a="1"/>
  <c r="I3185" i="3" s="1"/>
  <c r="I3187" i="3" a="1"/>
  <c r="I3187" i="3" s="1"/>
  <c r="J3173" i="3" a="1"/>
  <c r="J3173" i="3" s="1"/>
  <c r="J3175" i="3" a="1"/>
  <c r="J3175" i="3" s="1"/>
  <c r="J3177" i="3" a="1"/>
  <c r="J3177" i="3" s="1"/>
  <c r="J3179" i="3" a="1"/>
  <c r="J3179" i="3" s="1"/>
  <c r="J3181" i="3" a="1"/>
  <c r="J3181" i="3" s="1"/>
  <c r="J3183" i="3" a="1"/>
  <c r="J3183" i="3" s="1"/>
  <c r="J3185" i="3" a="1"/>
  <c r="J3185" i="3" s="1"/>
  <c r="J3187" i="3" a="1"/>
  <c r="J3187" i="3" s="1"/>
  <c r="G3172" i="3"/>
  <c r="H3172" i="3"/>
  <c r="I3172" i="3" a="1"/>
  <c r="I3172" i="3" s="1"/>
  <c r="J3172" i="3" a="1"/>
  <c r="J3172" i="3" s="1"/>
  <c r="J3186" i="3" a="1"/>
  <c r="J3186" i="3" s="1"/>
  <c r="J3184" i="3" a="1"/>
  <c r="J3184" i="3" s="1"/>
  <c r="J3182" i="3" a="1"/>
  <c r="J3182" i="3" s="1"/>
  <c r="J3180" i="3" a="1"/>
  <c r="J3180" i="3" s="1"/>
  <c r="J3178" i="3" a="1"/>
  <c r="J3178" i="3" s="1"/>
  <c r="J3176" i="3" a="1"/>
  <c r="J3176" i="3" s="1"/>
  <c r="J3174" i="3" a="1"/>
  <c r="J3174" i="3" s="1"/>
  <c r="I3186" i="3" a="1"/>
  <c r="I3186" i="3" s="1"/>
  <c r="I3184" i="3" a="1"/>
  <c r="I3184" i="3" s="1"/>
  <c r="I3182" i="3" a="1"/>
  <c r="I3182" i="3" s="1"/>
  <c r="I3180" i="3" a="1"/>
  <c r="I3180" i="3" s="1"/>
  <c r="I3178" i="3" a="1"/>
  <c r="I3178" i="3" s="1"/>
  <c r="I3176" i="3" a="1"/>
  <c r="I3176" i="3" s="1"/>
  <c r="I3174" i="3" a="1"/>
  <c r="I3174" i="3" s="1"/>
  <c r="H3186" i="3"/>
  <c r="H3184" i="3"/>
  <c r="H3182" i="3"/>
  <c r="H3180" i="3"/>
  <c r="H3178" i="3"/>
  <c r="H3176" i="3"/>
  <c r="H3174" i="3"/>
  <c r="G3186" i="3"/>
  <c r="G3184" i="3"/>
  <c r="G3182" i="3"/>
  <c r="G3180" i="3"/>
  <c r="G3178" i="3"/>
  <c r="G3176" i="3"/>
  <c r="G3174" i="3"/>
  <c r="G2001" i="1"/>
  <c r="G2002" i="1"/>
  <c r="G2003" i="1"/>
  <c r="G2004" i="1"/>
  <c r="G2005" i="1"/>
  <c r="G2006" i="1"/>
  <c r="G2007" i="1"/>
  <c r="G2008" i="1"/>
  <c r="H2001" i="1"/>
  <c r="H2002" i="1"/>
  <c r="H2003" i="1"/>
  <c r="H2004" i="1"/>
  <c r="H2005" i="1"/>
  <c r="H2006" i="1"/>
  <c r="H2007" i="1"/>
  <c r="H2008" i="1"/>
  <c r="I2001" i="1" a="1"/>
  <c r="I2001" i="1" s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 s="1"/>
  <c r="I2008" i="1" a="1"/>
  <c r="I2008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G3159" i="3"/>
  <c r="G3161" i="3"/>
  <c r="G3163" i="3"/>
  <c r="G3165" i="3"/>
  <c r="G3167" i="3"/>
  <c r="G3169" i="3"/>
  <c r="G3171" i="3"/>
  <c r="H3159" i="3"/>
  <c r="H3161" i="3"/>
  <c r="H3163" i="3"/>
  <c r="H3165" i="3"/>
  <c r="H3167" i="3"/>
  <c r="H3169" i="3"/>
  <c r="H3171" i="3"/>
  <c r="I3159" i="3" a="1"/>
  <c r="I3159" i="3" s="1"/>
  <c r="I3161" i="3" a="1"/>
  <c r="I3161" i="3" s="1"/>
  <c r="I3163" i="3" a="1"/>
  <c r="I3163" i="3" s="1"/>
  <c r="I3165" i="3" a="1"/>
  <c r="I3165" i="3" s="1"/>
  <c r="I3167" i="3" a="1"/>
  <c r="I3167" i="3" s="1"/>
  <c r="I3169" i="3" a="1"/>
  <c r="I3169" i="3" s="1"/>
  <c r="I3171" i="3" a="1"/>
  <c r="I3171" i="3" s="1"/>
  <c r="J3159" i="3" a="1"/>
  <c r="J3159" i="3" s="1"/>
  <c r="J3161" i="3" a="1"/>
  <c r="J3161" i="3" s="1"/>
  <c r="J3163" i="3" a="1"/>
  <c r="J3163" i="3" s="1"/>
  <c r="J3165" i="3" a="1"/>
  <c r="J3165" i="3" s="1"/>
  <c r="J3167" i="3" a="1"/>
  <c r="J3167" i="3" s="1"/>
  <c r="J3169" i="3" a="1"/>
  <c r="J3169" i="3" s="1"/>
  <c r="J3171" i="3" a="1"/>
  <c r="J3171" i="3" s="1"/>
  <c r="G3162" i="3"/>
  <c r="H3162" i="3"/>
  <c r="I3162" i="3" a="1"/>
  <c r="I3162" i="3" s="1"/>
  <c r="J3162" i="3" a="1"/>
  <c r="J3162" i="3" s="1"/>
  <c r="J3170" i="3" a="1"/>
  <c r="J3170" i="3" s="1"/>
  <c r="I3170" i="3" a="1"/>
  <c r="I3170" i="3" s="1"/>
  <c r="H3170" i="3"/>
  <c r="G3170" i="3"/>
  <c r="G3168" i="3"/>
  <c r="H3168" i="3"/>
  <c r="I3168" i="3" a="1"/>
  <c r="I3168" i="3" s="1"/>
  <c r="J3168" i="3" a="1"/>
  <c r="J3168" i="3" s="1"/>
  <c r="J3166" i="3" a="1"/>
  <c r="J3166" i="3" s="1"/>
  <c r="J3164" i="3" a="1"/>
  <c r="J3164" i="3" s="1"/>
  <c r="J3160" i="3" a="1"/>
  <c r="J3160" i="3" s="1"/>
  <c r="J3158" i="3" a="1"/>
  <c r="J3158" i="3" s="1"/>
  <c r="I3166" i="3" a="1"/>
  <c r="I3166" i="3" s="1"/>
  <c r="I3164" i="3" a="1"/>
  <c r="I3164" i="3" s="1"/>
  <c r="I3160" i="3" a="1"/>
  <c r="I3160" i="3" s="1"/>
  <c r="I3158" i="3" a="1"/>
  <c r="I3158" i="3" s="1"/>
  <c r="H3166" i="3"/>
  <c r="H3164" i="3"/>
  <c r="H3160" i="3"/>
  <c r="H3158" i="3"/>
  <c r="G3166" i="3"/>
  <c r="G3164" i="3"/>
  <c r="G3160" i="3"/>
  <c r="G3158" i="3"/>
  <c r="G2000" i="1"/>
  <c r="H2000" i="1"/>
  <c r="I2000" i="1" a="1"/>
  <c r="I2000" i="1" s="1"/>
  <c r="J2000" i="1" a="1"/>
  <c r="J2000" i="1" s="1"/>
  <c r="I1999" i="1" a="1"/>
  <c r="I1999" i="1" s="1"/>
  <c r="I1998" i="1" a="1"/>
  <c r="I1998" i="1" s="1"/>
  <c r="I1997" i="1" a="1"/>
  <c r="I1997" i="1" s="1"/>
  <c r="J1999" i="1" a="1"/>
  <c r="J1999" i="1" s="1"/>
  <c r="J1998" i="1" a="1"/>
  <c r="J1998" i="1" s="1"/>
  <c r="J1997" i="1" a="1"/>
  <c r="J1997" i="1" s="1"/>
  <c r="G3146" i="3"/>
  <c r="G3147" i="3"/>
  <c r="G3148" i="3"/>
  <c r="G3149" i="3"/>
  <c r="G3154" i="3"/>
  <c r="G3155" i="3"/>
  <c r="G3150" i="3"/>
  <c r="G3151" i="3"/>
  <c r="G3152" i="3"/>
  <c r="G3153" i="3"/>
  <c r="G3156" i="3"/>
  <c r="G3157" i="3"/>
  <c r="H3146" i="3"/>
  <c r="H3147" i="3"/>
  <c r="H3148" i="3"/>
  <c r="H3149" i="3"/>
  <c r="H3154" i="3"/>
  <c r="H3155" i="3"/>
  <c r="H3150" i="3"/>
  <c r="H3151" i="3"/>
  <c r="H3152" i="3"/>
  <c r="H3153" i="3"/>
  <c r="H3156" i="3"/>
  <c r="H3157" i="3"/>
  <c r="I3146" i="3" a="1"/>
  <c r="I3146" i="3" s="1"/>
  <c r="I3147" i="3" a="1"/>
  <c r="I3147" i="3" s="1"/>
  <c r="I3148" i="3" a="1"/>
  <c r="I3148" i="3" s="1"/>
  <c r="I3149" i="3" a="1"/>
  <c r="I3149" i="3" s="1"/>
  <c r="I3154" i="3" a="1"/>
  <c r="I3154" i="3" s="1"/>
  <c r="I3155" i="3" a="1"/>
  <c r="I3155" i="3" s="1"/>
  <c r="I3150" i="3" a="1"/>
  <c r="I3150" i="3" s="1"/>
  <c r="I3151" i="3" a="1"/>
  <c r="I3151" i="3" s="1"/>
  <c r="I3152" i="3" a="1"/>
  <c r="I3152" i="3" s="1"/>
  <c r="I3153" i="3" a="1"/>
  <c r="I3153" i="3" s="1"/>
  <c r="I3156" i="3" a="1"/>
  <c r="I3156" i="3" s="1"/>
  <c r="I3157" i="3" a="1"/>
  <c r="I3157" i="3" s="1"/>
  <c r="J3146" i="3" a="1"/>
  <c r="J3146" i="3" s="1"/>
  <c r="J3147" i="3" a="1"/>
  <c r="J3147" i="3" s="1"/>
  <c r="J3148" i="3" a="1"/>
  <c r="J3148" i="3" s="1"/>
  <c r="J3149" i="3" a="1"/>
  <c r="J3149" i="3" s="1"/>
  <c r="J3154" i="3" a="1"/>
  <c r="J3154" i="3" s="1"/>
  <c r="J3155" i="3" a="1"/>
  <c r="J3155" i="3" s="1"/>
  <c r="J3150" i="3" a="1"/>
  <c r="J3150" i="3" s="1"/>
  <c r="J3151" i="3" a="1"/>
  <c r="J3151" i="3" s="1"/>
  <c r="J3152" i="3" a="1"/>
  <c r="J3152" i="3" s="1"/>
  <c r="J3153" i="3" a="1"/>
  <c r="J3153" i="3" s="1"/>
  <c r="J3156" i="3" a="1"/>
  <c r="J3156" i="3" s="1"/>
  <c r="J3157" i="3" a="1"/>
  <c r="J3157" i="3" s="1"/>
  <c r="G1995" i="1"/>
  <c r="G1997" i="1"/>
  <c r="H1995" i="1"/>
  <c r="H1997" i="1"/>
  <c r="I1995" i="1" a="1"/>
  <c r="I1995" i="1" s="1"/>
  <c r="J1995" i="1" a="1"/>
  <c r="J1995" i="1" s="1"/>
  <c r="H1999" i="1"/>
  <c r="G1999" i="1"/>
  <c r="G1998" i="1"/>
  <c r="H1998" i="1"/>
  <c r="J1996" i="1" a="1"/>
  <c r="J1996" i="1" s="1"/>
  <c r="J1994" i="1" a="1"/>
  <c r="J1994" i="1" s="1"/>
  <c r="I1996" i="1" a="1"/>
  <c r="I1996" i="1" s="1"/>
  <c r="I1994" i="1" a="1"/>
  <c r="I1994" i="1" s="1"/>
  <c r="H1996" i="1"/>
  <c r="H1994" i="1"/>
  <c r="G1996" i="1"/>
  <c r="G1994" i="1"/>
  <c r="G3145" i="3"/>
  <c r="H3145" i="3"/>
  <c r="I3145" i="3" a="1"/>
  <c r="I3145" i="3" s="1"/>
  <c r="J3145" i="3" a="1"/>
  <c r="J3145" i="3" s="1"/>
  <c r="G3144" i="3"/>
  <c r="H3144" i="3"/>
  <c r="I3144" i="3" a="1"/>
  <c r="I3144" i="3" s="1"/>
  <c r="J3144" i="3" a="1"/>
  <c r="J3144" i="3" s="1"/>
  <c r="G3143" i="3"/>
  <c r="H3143" i="3"/>
  <c r="J3143" i="3" a="1"/>
  <c r="J3143" i="3" s="1"/>
  <c r="G3142" i="3"/>
  <c r="H3142" i="3"/>
  <c r="J3142" i="3" a="1"/>
  <c r="J3142" i="3" s="1"/>
  <c r="G3141" i="3"/>
  <c r="H3141" i="3"/>
  <c r="I3141" i="3" a="1"/>
  <c r="I3141" i="3" s="1"/>
  <c r="J3141" i="3" a="1"/>
  <c r="J3141" i="3" s="1"/>
  <c r="G3140" i="3"/>
  <c r="H3140" i="3"/>
  <c r="I3140" i="3" a="1"/>
  <c r="I3140" i="3" s="1"/>
  <c r="J3140" i="3" a="1"/>
  <c r="J3140" i="3" s="1"/>
  <c r="G3139" i="3"/>
  <c r="H3139" i="3"/>
  <c r="I3139" i="3" a="1"/>
  <c r="I3139" i="3" s="1"/>
  <c r="J3139" i="3" a="1"/>
  <c r="J3139" i="3" s="1"/>
  <c r="G3138" i="3"/>
  <c r="H3138" i="3"/>
  <c r="I3138" i="3" a="1"/>
  <c r="I3138" i="3" s="1"/>
  <c r="J3138" i="3" a="1"/>
  <c r="J3138" i="3" s="1"/>
  <c r="G3137" i="3"/>
  <c r="H3137" i="3"/>
  <c r="I3137" i="3" a="1"/>
  <c r="I3137" i="3" s="1"/>
  <c r="J3137" i="3" a="1"/>
  <c r="J3137" i="3" s="1"/>
  <c r="G3136" i="3"/>
  <c r="H3136" i="3"/>
  <c r="I3136" i="3" a="1"/>
  <c r="I3136" i="3" s="1"/>
  <c r="J3136" i="3" a="1"/>
  <c r="J3136" i="3" s="1"/>
  <c r="G3135" i="3"/>
  <c r="H3135" i="3"/>
  <c r="I3135" i="3" a="1"/>
  <c r="I3135" i="3" s="1"/>
  <c r="J3135" i="3" a="1"/>
  <c r="J3135" i="3" s="1"/>
  <c r="G3134" i="3"/>
  <c r="H3134" i="3"/>
  <c r="I3134" i="3" a="1"/>
  <c r="I3134" i="3" s="1"/>
  <c r="J3134" i="3" a="1"/>
  <c r="J3134" i="3" s="1"/>
  <c r="G1993" i="1"/>
  <c r="H1993" i="1"/>
  <c r="I1993" i="1" a="1"/>
  <c r="I1993" i="1" s="1"/>
  <c r="J1993" i="1" a="1"/>
  <c r="J1993" i="1" s="1"/>
  <c r="G1992" i="1"/>
  <c r="H1992" i="1"/>
  <c r="J1992" i="1" a="1"/>
  <c r="J1992" i="1" s="1"/>
  <c r="G1991" i="1"/>
  <c r="H1991" i="1"/>
  <c r="J1991" i="1" a="1"/>
  <c r="J1991" i="1" s="1"/>
  <c r="G1990" i="1"/>
  <c r="H1990" i="1"/>
  <c r="I1990" i="1" a="1"/>
  <c r="I1990" i="1" s="1"/>
  <c r="J1990" i="1" a="1"/>
  <c r="J1990" i="1" s="1"/>
  <c r="G1989" i="1"/>
  <c r="H1989" i="1"/>
  <c r="I1989" i="1" a="1"/>
  <c r="I1989" i="1" s="1"/>
  <c r="J1989" i="1" a="1"/>
  <c r="J1989" i="1" s="1"/>
  <c r="G1988" i="1"/>
  <c r="H1988" i="1"/>
  <c r="I1988" i="1" a="1"/>
  <c r="I1988" i="1" s="1"/>
  <c r="J1988" i="1" a="1"/>
  <c r="J1988" i="1" s="1"/>
  <c r="G1987" i="1"/>
  <c r="H1987" i="1"/>
  <c r="I1987" i="1" a="1"/>
  <c r="I1987" i="1" s="1"/>
  <c r="J1987" i="1" a="1"/>
  <c r="J1987" i="1" s="1"/>
  <c r="G1986" i="1"/>
  <c r="H1986" i="1"/>
  <c r="I1986" i="1" a="1"/>
  <c r="I1986" i="1" s="1"/>
  <c r="J1986" i="1" a="1"/>
  <c r="J1986" i="1" s="1"/>
  <c r="G1985" i="1"/>
  <c r="H1985" i="1"/>
  <c r="I1985" i="1" a="1"/>
  <c r="I1985" i="1" s="1"/>
  <c r="J1985" i="1" a="1"/>
  <c r="J1985" i="1" s="1"/>
  <c r="G3132" i="3"/>
  <c r="G3133" i="3"/>
  <c r="H3132" i="3"/>
  <c r="H3133" i="3"/>
  <c r="I3132" i="3" a="1"/>
  <c r="I3132" i="3" s="1"/>
  <c r="I3133" i="3" a="1"/>
  <c r="I3133" i="3" s="1"/>
  <c r="J3132" i="3" a="1"/>
  <c r="J3132" i="3" s="1"/>
  <c r="J3133" i="3" a="1"/>
  <c r="J3133" i="3" s="1"/>
  <c r="G1982" i="1"/>
  <c r="G1983" i="1"/>
  <c r="H1982" i="1"/>
  <c r="H1983" i="1"/>
  <c r="I1982" i="1" a="1"/>
  <c r="I1982" i="1" s="1"/>
  <c r="I1983" i="1" a="1"/>
  <c r="I1983" i="1" s="1"/>
  <c r="J1982" i="1" a="1"/>
  <c r="J1982" i="1" s="1"/>
  <c r="J1983" i="1" a="1"/>
  <c r="J1983" i="1" s="1"/>
  <c r="G1984" i="1"/>
  <c r="H1984" i="1"/>
  <c r="I1984" i="1" a="1"/>
  <c r="I1984" i="1" s="1"/>
  <c r="J1984" i="1" a="1"/>
  <c r="J1984" i="1" s="1"/>
  <c r="G1978" i="1"/>
  <c r="G1979" i="1"/>
  <c r="G1980" i="1"/>
  <c r="G1981" i="1"/>
  <c r="H1978" i="1"/>
  <c r="H1979" i="1"/>
  <c r="H1980" i="1"/>
  <c r="H1981" i="1"/>
  <c r="I1978" i="1" a="1"/>
  <c r="I1978" i="1" s="1"/>
  <c r="I1979" i="1" a="1"/>
  <c r="I1979" i="1" s="1"/>
  <c r="I1980" i="1" a="1"/>
  <c r="I1980" i="1" s="1"/>
  <c r="I1981" i="1" a="1"/>
  <c r="I1981" i="1" s="1"/>
  <c r="J1978" i="1" a="1"/>
  <c r="J1978" i="1" s="1"/>
  <c r="J1979" i="1" a="1"/>
  <c r="J1979" i="1" s="1"/>
  <c r="J1980" i="1" a="1"/>
  <c r="J1980" i="1" s="1"/>
  <c r="J1981" i="1" a="1"/>
  <c r="J1981" i="1" s="1"/>
  <c r="G3123" i="3"/>
  <c r="G3125" i="3"/>
  <c r="G3127" i="3"/>
  <c r="G3129" i="3"/>
  <c r="G3131" i="3"/>
  <c r="H3123" i="3"/>
  <c r="H3125" i="3"/>
  <c r="H3127" i="3"/>
  <c r="H3129" i="3"/>
  <c r="H3131" i="3"/>
  <c r="I3123" i="3" a="1"/>
  <c r="I3123" i="3" s="1"/>
  <c r="I3125" i="3" a="1"/>
  <c r="I3125" i="3" s="1"/>
  <c r="I3127" i="3" a="1"/>
  <c r="I3127" i="3" s="1"/>
  <c r="I3129" i="3" a="1"/>
  <c r="I3129" i="3" s="1"/>
  <c r="I3131" i="3" a="1"/>
  <c r="I3131" i="3" s="1"/>
  <c r="J3123" i="3" a="1"/>
  <c r="J3123" i="3" s="1"/>
  <c r="J3125" i="3" a="1"/>
  <c r="J3125" i="3" s="1"/>
  <c r="J3127" i="3" a="1"/>
  <c r="J3127" i="3" s="1"/>
  <c r="J3129" i="3" a="1"/>
  <c r="J3129" i="3" s="1"/>
  <c r="J3131" i="3" a="1"/>
  <c r="J3131" i="3" s="1"/>
  <c r="J3130" i="3" a="1"/>
  <c r="J3130" i="3" s="1"/>
  <c r="J3128" i="3" a="1"/>
  <c r="J3128" i="3" s="1"/>
  <c r="J3126" i="3" a="1"/>
  <c r="J3126" i="3" s="1"/>
  <c r="J3124" i="3" a="1"/>
  <c r="J3124" i="3" s="1"/>
  <c r="J3122" i="3" a="1"/>
  <c r="J3122" i="3" s="1"/>
  <c r="I3130" i="3" a="1"/>
  <c r="I3130" i="3" s="1"/>
  <c r="I3128" i="3" a="1"/>
  <c r="I3128" i="3" s="1"/>
  <c r="I3126" i="3" a="1"/>
  <c r="I3126" i="3" s="1"/>
  <c r="I3124" i="3" a="1"/>
  <c r="I3124" i="3" s="1"/>
  <c r="I3122" i="3" a="1"/>
  <c r="I3122" i="3" s="1"/>
  <c r="H3130" i="3"/>
  <c r="H3128" i="3"/>
  <c r="H3126" i="3"/>
  <c r="H3124" i="3"/>
  <c r="H3122" i="3"/>
  <c r="G3130" i="3"/>
  <c r="G3128" i="3"/>
  <c r="G3126" i="3"/>
  <c r="G3124" i="3"/>
  <c r="G3122" i="3"/>
  <c r="G3121" i="3"/>
  <c r="H3121" i="3"/>
  <c r="I3121" i="3" a="1"/>
  <c r="I3121" i="3" s="1"/>
  <c r="J3121" i="3" a="1"/>
  <c r="J3121" i="3" s="1"/>
  <c r="G3120" i="3"/>
  <c r="H3120" i="3"/>
  <c r="I3120" i="3" a="1"/>
  <c r="I3120" i="3" s="1"/>
  <c r="J3120" i="3" a="1"/>
  <c r="J3120" i="3" s="1"/>
  <c r="G3119" i="3"/>
  <c r="H3119" i="3"/>
  <c r="I3119" i="3" a="1"/>
  <c r="I3119" i="3" s="1"/>
  <c r="J3119" i="3" a="1"/>
  <c r="J3119" i="3" s="1"/>
  <c r="G3118" i="3"/>
  <c r="H3118" i="3"/>
  <c r="I3118" i="3" a="1"/>
  <c r="I3118" i="3" s="1"/>
  <c r="J3118" i="3" a="1"/>
  <c r="J3118" i="3" s="1"/>
  <c r="G3117" i="3"/>
  <c r="H3117" i="3"/>
  <c r="I3117" i="3" a="1"/>
  <c r="I3117" i="3" s="1"/>
  <c r="J3117" i="3" a="1"/>
  <c r="J3117" i="3" s="1"/>
  <c r="G3116" i="3"/>
  <c r="H3116" i="3"/>
  <c r="I3116" i="3" a="1"/>
  <c r="I3116" i="3" s="1"/>
  <c r="J3116" i="3" a="1"/>
  <c r="J3116" i="3" s="1"/>
  <c r="G3115" i="3"/>
  <c r="H3115" i="3"/>
  <c r="J3115" i="3" a="1"/>
  <c r="J3115" i="3" s="1"/>
  <c r="G3114" i="3"/>
  <c r="H3114" i="3"/>
  <c r="J3114" i="3" a="1"/>
  <c r="J3114" i="3" s="1"/>
  <c r="G3113" i="3"/>
  <c r="H3113" i="3"/>
  <c r="I3113" i="3" a="1"/>
  <c r="I3113" i="3" s="1"/>
  <c r="J3113" i="3" a="1"/>
  <c r="J3113" i="3" s="1"/>
  <c r="G3112" i="3"/>
  <c r="H3112" i="3"/>
  <c r="I3112" i="3" a="1"/>
  <c r="I3112" i="3" s="1"/>
  <c r="J3112" i="3" a="1"/>
  <c r="J3112" i="3" s="1"/>
  <c r="G3111" i="3"/>
  <c r="H3111" i="3"/>
  <c r="J3111" i="3" a="1"/>
  <c r="J3111" i="3" s="1"/>
  <c r="G3110" i="3"/>
  <c r="H3110" i="3"/>
  <c r="J3110" i="3" a="1"/>
  <c r="J3110" i="3" s="1"/>
  <c r="G3109" i="3"/>
  <c r="H3109" i="3"/>
  <c r="I3109" i="3" a="1"/>
  <c r="I3109" i="3" s="1"/>
  <c r="J3109" i="3" a="1"/>
  <c r="J3109" i="3" s="1"/>
  <c r="G3108" i="3"/>
  <c r="H3108" i="3"/>
  <c r="I3108" i="3" a="1"/>
  <c r="I3108" i="3" s="1"/>
  <c r="J3108" i="3" a="1"/>
  <c r="J3108" i="3" s="1"/>
  <c r="G1977" i="1"/>
  <c r="H1977" i="1"/>
  <c r="I1977" i="1" a="1"/>
  <c r="I1977" i="1" s="1"/>
  <c r="J1977" i="1" a="1"/>
  <c r="J1977" i="1" s="1"/>
  <c r="G1976" i="1"/>
  <c r="H1976" i="1"/>
  <c r="J1976" i="1" a="1"/>
  <c r="J1976" i="1" s="1"/>
  <c r="G1975" i="1"/>
  <c r="H1975" i="1"/>
  <c r="J1975" i="1" a="1"/>
  <c r="J1975" i="1" s="1"/>
  <c r="G1974" i="1"/>
  <c r="H1974" i="1"/>
  <c r="I1974" i="1" a="1"/>
  <c r="I1974" i="1" s="1"/>
  <c r="J1974" i="1" a="1"/>
  <c r="J1974" i="1" s="1"/>
  <c r="G1973" i="1"/>
  <c r="H1973" i="1"/>
  <c r="I1973" i="1" a="1"/>
  <c r="I1973" i="1" s="1"/>
  <c r="J1973" i="1" a="1"/>
  <c r="J1973" i="1" s="1"/>
  <c r="G1972" i="1"/>
  <c r="H1972" i="1"/>
  <c r="I1972" i="1" a="1"/>
  <c r="I1972" i="1" s="1"/>
  <c r="J1972" i="1" a="1"/>
  <c r="J1972" i="1" s="1"/>
  <c r="G1971" i="1"/>
  <c r="H1971" i="1"/>
  <c r="I1971" i="1" a="1"/>
  <c r="I1971" i="1" s="1"/>
  <c r="J1971" i="1" a="1"/>
  <c r="J1971" i="1" s="1"/>
  <c r="G1970" i="1"/>
  <c r="H1970" i="1"/>
  <c r="I1970" i="1" a="1"/>
  <c r="I1970" i="1" s="1"/>
  <c r="J1970" i="1" a="1"/>
  <c r="J1970" i="1" s="1"/>
  <c r="G1969" i="1"/>
  <c r="H1969" i="1"/>
  <c r="I1969" i="1" a="1"/>
  <c r="I1969" i="1" s="1"/>
  <c r="J1969" i="1" a="1"/>
  <c r="J1969" i="1" s="1"/>
  <c r="G3106" i="3"/>
  <c r="G3107" i="3"/>
  <c r="H3106" i="3"/>
  <c r="H3107" i="3"/>
  <c r="I3106" i="3" a="1"/>
  <c r="I3106" i="3" s="1"/>
  <c r="I3107" i="3" a="1"/>
  <c r="I3107" i="3" s="1"/>
  <c r="J3106" i="3" a="1"/>
  <c r="J3106" i="3" s="1"/>
  <c r="J3107" i="3" a="1"/>
  <c r="J3107" i="3" s="1"/>
  <c r="G1968" i="1"/>
  <c r="H1968" i="1"/>
  <c r="I1968" i="1" a="1"/>
  <c r="I1968" i="1" s="1"/>
  <c r="J1968" i="1" a="1"/>
  <c r="J1968" i="1" s="1"/>
  <c r="J1967" i="1" a="1"/>
  <c r="J1967" i="1" s="1"/>
  <c r="I1967" i="1" a="1"/>
  <c r="I1967" i="1" s="1"/>
  <c r="H1967" i="1"/>
  <c r="G1967" i="1"/>
  <c r="G1963" i="1"/>
  <c r="G1964" i="1"/>
  <c r="G1965" i="1"/>
  <c r="G1966" i="1"/>
  <c r="H1963" i="1"/>
  <c r="H1964" i="1"/>
  <c r="H1965" i="1"/>
  <c r="H1966" i="1"/>
  <c r="I1963" i="1" a="1"/>
  <c r="I1963" i="1" s="1"/>
  <c r="I1964" i="1" a="1"/>
  <c r="I1964" i="1" s="1"/>
  <c r="I1965" i="1" a="1"/>
  <c r="I1965" i="1" s="1"/>
  <c r="I1966" i="1" a="1"/>
  <c r="I1966" i="1" s="1"/>
  <c r="J1963" i="1" a="1"/>
  <c r="J1963" i="1" s="1"/>
  <c r="J1964" i="1" a="1"/>
  <c r="J1964" i="1" s="1"/>
  <c r="J1965" i="1" a="1"/>
  <c r="J1965" i="1" s="1"/>
  <c r="J1966" i="1" a="1"/>
  <c r="J1966" i="1" s="1"/>
  <c r="G3097" i="3"/>
  <c r="G3099" i="3"/>
  <c r="G3101" i="3"/>
  <c r="G3103" i="3"/>
  <c r="G3105" i="3"/>
  <c r="H3097" i="3"/>
  <c r="H3099" i="3"/>
  <c r="H3101" i="3"/>
  <c r="H3103" i="3"/>
  <c r="H3105" i="3"/>
  <c r="I3097" i="3" a="1"/>
  <c r="I3097" i="3" s="1"/>
  <c r="I3099" i="3" a="1"/>
  <c r="I3099" i="3" s="1"/>
  <c r="I3101" i="3" a="1"/>
  <c r="I3101" i="3" s="1"/>
  <c r="I3103" i="3" a="1"/>
  <c r="I3103" i="3" s="1"/>
  <c r="I3105" i="3" a="1"/>
  <c r="I3105" i="3" s="1"/>
  <c r="J3097" i="3" a="1"/>
  <c r="J3097" i="3" s="1"/>
  <c r="J3099" i="3" a="1"/>
  <c r="J3099" i="3" s="1"/>
  <c r="J3101" i="3" a="1"/>
  <c r="J3101" i="3" s="1"/>
  <c r="J3103" i="3" a="1"/>
  <c r="J3103" i="3" s="1"/>
  <c r="J3105" i="3" a="1"/>
  <c r="J3105" i="3" s="1"/>
  <c r="J3102" i="3" a="1"/>
  <c r="J3102" i="3" s="1"/>
  <c r="I3102" i="3" a="1"/>
  <c r="I3102" i="3" s="1"/>
  <c r="H3102" i="3"/>
  <c r="G3102" i="3"/>
  <c r="J3100" i="3" a="1"/>
  <c r="J3100" i="3" s="1"/>
  <c r="I3100" i="3" a="1"/>
  <c r="I3100" i="3" s="1"/>
  <c r="H3100" i="3"/>
  <c r="G3100" i="3"/>
  <c r="J3104" i="3" a="1"/>
  <c r="J3104" i="3" s="1"/>
  <c r="J3098" i="3" a="1"/>
  <c r="J3098" i="3" s="1"/>
  <c r="J3096" i="3" a="1"/>
  <c r="J3096" i="3" s="1"/>
  <c r="I3104" i="3" a="1"/>
  <c r="I3104" i="3" s="1"/>
  <c r="I3098" i="3" a="1"/>
  <c r="I3098" i="3" s="1"/>
  <c r="I3096" i="3" a="1"/>
  <c r="I3096" i="3" s="1"/>
  <c r="H3104" i="3"/>
  <c r="H3098" i="3"/>
  <c r="H3096" i="3"/>
  <c r="G3104" i="3"/>
  <c r="G3098" i="3"/>
  <c r="G3096" i="3"/>
  <c r="G3095" i="3"/>
  <c r="H3095" i="3"/>
  <c r="I3095" i="3" a="1"/>
  <c r="I3095" i="3" s="1"/>
  <c r="J3095" i="3" a="1"/>
  <c r="J3095" i="3" s="1"/>
  <c r="G3094" i="3"/>
  <c r="H3094" i="3"/>
  <c r="I3094" i="3" a="1"/>
  <c r="I3094" i="3" s="1"/>
  <c r="J3094" i="3" a="1"/>
  <c r="J3094" i="3" s="1"/>
  <c r="G3093" i="3"/>
  <c r="H3093" i="3"/>
  <c r="I3093" i="3" a="1"/>
  <c r="I3093" i="3" s="1"/>
  <c r="J3093" i="3" a="1"/>
  <c r="J3093" i="3" s="1"/>
  <c r="G3092" i="3"/>
  <c r="H3092" i="3"/>
  <c r="I3092" i="3" a="1"/>
  <c r="I3092" i="3" s="1"/>
  <c r="J3092" i="3" a="1"/>
  <c r="J3092" i="3" s="1"/>
  <c r="G3091" i="3"/>
  <c r="H3091" i="3"/>
  <c r="I3091" i="3" a="1"/>
  <c r="I3091" i="3" s="1"/>
  <c r="J3091" i="3" a="1"/>
  <c r="J3091" i="3" s="1"/>
  <c r="G3090" i="3"/>
  <c r="H3090" i="3"/>
  <c r="I3090" i="3" a="1"/>
  <c r="I3090" i="3" s="1"/>
  <c r="J3090" i="3" a="1"/>
  <c r="J3090" i="3" s="1"/>
  <c r="G3089" i="3"/>
  <c r="H3089" i="3"/>
  <c r="I3089" i="3" a="1"/>
  <c r="I3089" i="3" s="1"/>
  <c r="J3089" i="3" a="1"/>
  <c r="J3089" i="3" s="1"/>
  <c r="G3088" i="3"/>
  <c r="H3088" i="3"/>
  <c r="I3088" i="3" a="1"/>
  <c r="I3088" i="3" s="1"/>
  <c r="J3088" i="3" a="1"/>
  <c r="J3088" i="3" s="1"/>
  <c r="G3087" i="3"/>
  <c r="H3087" i="3"/>
  <c r="I3087" i="3" a="1"/>
  <c r="I3087" i="3" s="1"/>
  <c r="J3087" i="3" a="1"/>
  <c r="J3087" i="3" s="1"/>
  <c r="G3086" i="3"/>
  <c r="H3086" i="3"/>
  <c r="I3086" i="3" a="1"/>
  <c r="I3086" i="3" s="1"/>
  <c r="J3086" i="3" a="1"/>
  <c r="J3086" i="3" s="1"/>
  <c r="G3085" i="3"/>
  <c r="H3085" i="3"/>
  <c r="I3085" i="3" a="1"/>
  <c r="I3085" i="3" s="1"/>
  <c r="J3085" i="3" a="1"/>
  <c r="J3085" i="3" s="1"/>
  <c r="G3084" i="3"/>
  <c r="H3084" i="3"/>
  <c r="I3084" i="3" a="1"/>
  <c r="I3084" i="3" s="1"/>
  <c r="J3084" i="3" a="1"/>
  <c r="J3084" i="3" s="1"/>
  <c r="G1962" i="1"/>
  <c r="H1962" i="1"/>
  <c r="I1962" i="1" a="1"/>
  <c r="I1962" i="1" s="1"/>
  <c r="J1962" i="1" a="1"/>
  <c r="J1962" i="1" s="1"/>
  <c r="G1961" i="1"/>
  <c r="H1961" i="1"/>
  <c r="I1961" i="1" a="1"/>
  <c r="I1961" i="1" s="1"/>
  <c r="J1961" i="1" a="1"/>
  <c r="J1961" i="1" s="1"/>
  <c r="G1960" i="1"/>
  <c r="H1960" i="1"/>
  <c r="J1960" i="1" a="1"/>
  <c r="J1960" i="1" s="1"/>
  <c r="G1959" i="1"/>
  <c r="H1959" i="1"/>
  <c r="J1959" i="1" a="1"/>
  <c r="J1959" i="1" s="1"/>
  <c r="G1958" i="1"/>
  <c r="H1958" i="1"/>
  <c r="I1958" i="1" a="1"/>
  <c r="I1958" i="1" s="1"/>
  <c r="J1958" i="1" a="1"/>
  <c r="J1958" i="1" s="1"/>
  <c r="G1957" i="1"/>
  <c r="H1957" i="1"/>
  <c r="I1957" i="1" a="1"/>
  <c r="I1957" i="1" s="1"/>
  <c r="J1957" i="1" a="1"/>
  <c r="J1957" i="1" s="1"/>
  <c r="G1951" i="1"/>
  <c r="G1952" i="1"/>
  <c r="G1953" i="1"/>
  <c r="G1954" i="1"/>
  <c r="G1955" i="1"/>
  <c r="G1956" i="1"/>
  <c r="H1951" i="1"/>
  <c r="H1952" i="1"/>
  <c r="H1953" i="1"/>
  <c r="H1954" i="1"/>
  <c r="H1955" i="1"/>
  <c r="H1956" i="1"/>
  <c r="I1951" i="1" a="1"/>
  <c r="I1951" i="1" s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G3079" i="3"/>
  <c r="G3081" i="3"/>
  <c r="G3083" i="3"/>
  <c r="H3079" i="3"/>
  <c r="H3081" i="3"/>
  <c r="H3083" i="3"/>
  <c r="I3079" i="3" a="1"/>
  <c r="I3079" i="3" s="1"/>
  <c r="I3081" i="3" a="1"/>
  <c r="I3081" i="3" s="1"/>
  <c r="I3083" i="3" a="1"/>
  <c r="I3083" i="3" s="1"/>
  <c r="J3079" i="3" a="1"/>
  <c r="J3079" i="3" s="1"/>
  <c r="J3081" i="3" a="1"/>
  <c r="J3081" i="3" s="1"/>
  <c r="J3083" i="3" a="1"/>
  <c r="J3083" i="3" s="1"/>
  <c r="J3082" i="3" a="1"/>
  <c r="J3082" i="3" s="1"/>
  <c r="J3080" i="3" a="1"/>
  <c r="J3080" i="3" s="1"/>
  <c r="J3078" i="3" a="1"/>
  <c r="J3078" i="3" s="1"/>
  <c r="I3082" i="3" a="1"/>
  <c r="I3082" i="3" s="1"/>
  <c r="I3080" i="3" a="1"/>
  <c r="I3080" i="3" s="1"/>
  <c r="I3078" i="3" a="1"/>
  <c r="I3078" i="3" s="1"/>
  <c r="H3082" i="3"/>
  <c r="H3080" i="3"/>
  <c r="H3078" i="3"/>
  <c r="G3082" i="3"/>
  <c r="G3080" i="3"/>
  <c r="G3078" i="3"/>
  <c r="G3073" i="3"/>
  <c r="G3075" i="3"/>
  <c r="G3077" i="3"/>
  <c r="H3073" i="3"/>
  <c r="H3075" i="3"/>
  <c r="H3077" i="3"/>
  <c r="I3073" i="3" a="1"/>
  <c r="I3073" i="3" s="1"/>
  <c r="I3075" i="3" a="1"/>
  <c r="I3075" i="3" s="1"/>
  <c r="I3077" i="3" a="1"/>
  <c r="I3077" i="3" s="1"/>
  <c r="J3073" i="3" a="1"/>
  <c r="J3073" i="3" s="1"/>
  <c r="J3075" i="3" a="1"/>
  <c r="J3075" i="3" s="1"/>
  <c r="J3077" i="3" a="1"/>
  <c r="J3077" i="3" s="1"/>
  <c r="J3076" i="3" a="1"/>
  <c r="J3076" i="3" s="1"/>
  <c r="I3076" i="3" a="1"/>
  <c r="I3076" i="3" s="1"/>
  <c r="H3076" i="3"/>
  <c r="G3076" i="3"/>
  <c r="J3074" i="3" a="1"/>
  <c r="J3074" i="3" s="1"/>
  <c r="J3072" i="3" a="1"/>
  <c r="J3072" i="3" s="1"/>
  <c r="I3074" i="3" a="1"/>
  <c r="I3074" i="3" s="1"/>
  <c r="I3072" i="3" a="1"/>
  <c r="I3072" i="3" s="1"/>
  <c r="H3074" i="3"/>
  <c r="H3072" i="3"/>
  <c r="G3074" i="3"/>
  <c r="G3072" i="3"/>
  <c r="G3071" i="3"/>
  <c r="H3071" i="3"/>
  <c r="I3071" i="3" a="1"/>
  <c r="I3071" i="3" s="1"/>
  <c r="J3071" i="3" a="1"/>
  <c r="J3071" i="3" s="1"/>
  <c r="G3070" i="3"/>
  <c r="H3070" i="3"/>
  <c r="I3070" i="3" a="1"/>
  <c r="I3070" i="3" s="1"/>
  <c r="J3070" i="3" a="1"/>
  <c r="J3070" i="3" s="1"/>
  <c r="G3069" i="3"/>
  <c r="H3069" i="3"/>
  <c r="J3069" i="3" a="1"/>
  <c r="J3069" i="3" s="1"/>
  <c r="G3068" i="3"/>
  <c r="H3068" i="3"/>
  <c r="J3068" i="3" a="1"/>
  <c r="J3068" i="3" s="1"/>
  <c r="G3067" i="3"/>
  <c r="H3067" i="3"/>
  <c r="I3067" i="3" a="1"/>
  <c r="I3067" i="3" s="1"/>
  <c r="J3067" i="3" a="1"/>
  <c r="J3067" i="3" s="1"/>
  <c r="G3066" i="3"/>
  <c r="H3066" i="3"/>
  <c r="I3066" i="3" a="1"/>
  <c r="I3066" i="3" s="1"/>
  <c r="J3066" i="3" a="1"/>
  <c r="J3066" i="3" s="1"/>
  <c r="G3065" i="3"/>
  <c r="H3065" i="3"/>
  <c r="J3065" i="3" a="1"/>
  <c r="J3065" i="3" s="1"/>
  <c r="G3064" i="3"/>
  <c r="H3064" i="3"/>
  <c r="J3064" i="3" a="1"/>
  <c r="J3064" i="3" s="1"/>
  <c r="G3063" i="3"/>
  <c r="H3063" i="3"/>
  <c r="I3063" i="3" a="1"/>
  <c r="I3063" i="3" s="1"/>
  <c r="J3063" i="3" a="1"/>
  <c r="J3063" i="3" s="1"/>
  <c r="G3062" i="3"/>
  <c r="H3062" i="3"/>
  <c r="I3062" i="3" a="1"/>
  <c r="I3062" i="3" s="1"/>
  <c r="J3062" i="3" a="1"/>
  <c r="J3062" i="3" s="1"/>
  <c r="G3061" i="3"/>
  <c r="H3061" i="3"/>
  <c r="I3061" i="3" a="1"/>
  <c r="I3061" i="3" s="1"/>
  <c r="J3061" i="3" a="1"/>
  <c r="J3061" i="3" s="1"/>
  <c r="G3060" i="3"/>
  <c r="H3060" i="3"/>
  <c r="I3060" i="3" a="1"/>
  <c r="I3060" i="3" s="1"/>
  <c r="J3060" i="3" a="1"/>
  <c r="J3060" i="3" s="1"/>
  <c r="G3059" i="3"/>
  <c r="H3059" i="3"/>
  <c r="I3059" i="3" a="1"/>
  <c r="I3059" i="3" s="1"/>
  <c r="J3059" i="3" a="1"/>
  <c r="J3059" i="3" s="1"/>
  <c r="G3058" i="3"/>
  <c r="H3058" i="3"/>
  <c r="I3058" i="3" a="1"/>
  <c r="I3058" i="3" s="1"/>
  <c r="J3058" i="3" a="1"/>
  <c r="J3058" i="3" s="1"/>
  <c r="G1950" i="1"/>
  <c r="H1950" i="1"/>
  <c r="J1950" i="1" a="1"/>
  <c r="J1950" i="1" s="1"/>
  <c r="G1949" i="1"/>
  <c r="H1949" i="1"/>
  <c r="J1949" i="1" a="1"/>
  <c r="J1949" i="1" s="1"/>
  <c r="G1948" i="1"/>
  <c r="H1948" i="1"/>
  <c r="J1948" i="1" a="1"/>
  <c r="J1948" i="1" s="1"/>
  <c r="G1947" i="1"/>
  <c r="H1947" i="1"/>
  <c r="J1947" i="1" a="1"/>
  <c r="J1947" i="1" s="1"/>
  <c r="G1946" i="1"/>
  <c r="H1946" i="1"/>
  <c r="I1946" i="1" a="1"/>
  <c r="I1946" i="1" s="1"/>
  <c r="J1946" i="1" a="1"/>
  <c r="J1946" i="1" s="1"/>
  <c r="G1945" i="1"/>
  <c r="H1945" i="1"/>
  <c r="I1945" i="1" a="1"/>
  <c r="I1945" i="1" s="1"/>
  <c r="J1945" i="1" a="1"/>
  <c r="J1945" i="1" s="1"/>
  <c r="G1944" i="1"/>
  <c r="H1944" i="1"/>
  <c r="I1944" i="1" a="1"/>
  <c r="I1944" i="1" s="1"/>
  <c r="J1944" i="1" a="1"/>
  <c r="J1944" i="1" s="1"/>
  <c r="G1943" i="1"/>
  <c r="H1943" i="1"/>
  <c r="I1943" i="1" a="1"/>
  <c r="I1943" i="1" s="1"/>
  <c r="J1943" i="1" a="1"/>
  <c r="J1943" i="1" s="1"/>
  <c r="G3057" i="3"/>
  <c r="H3057" i="3"/>
  <c r="I3057" i="3" a="1"/>
  <c r="I3057" i="3" s="1"/>
  <c r="J3057" i="3" a="1"/>
  <c r="J3057" i="3" s="1"/>
  <c r="G3056" i="3"/>
  <c r="H3056" i="3"/>
  <c r="I3056" i="3" a="1"/>
  <c r="I3056" i="3" s="1"/>
  <c r="J3056" i="3" a="1"/>
  <c r="J3056" i="3" s="1"/>
  <c r="G3055" i="3"/>
  <c r="H3055" i="3"/>
  <c r="I3055" i="3" a="1"/>
  <c r="I3055" i="3" s="1"/>
  <c r="J3055" i="3" a="1"/>
  <c r="J3055" i="3" s="1"/>
  <c r="G3054" i="3"/>
  <c r="H3054" i="3"/>
  <c r="I3054" i="3" a="1"/>
  <c r="I3054" i="3" s="1"/>
  <c r="J3054" i="3" a="1"/>
  <c r="J3054" i="3" s="1"/>
  <c r="G3053" i="3"/>
  <c r="H3053" i="3"/>
  <c r="I3053" i="3" a="1"/>
  <c r="I3053" i="3" s="1"/>
  <c r="J3053" i="3" a="1"/>
  <c r="J3053" i="3" s="1"/>
  <c r="G3052" i="3"/>
  <c r="H3052" i="3"/>
  <c r="I3052" i="3" a="1"/>
  <c r="I3052" i="3" s="1"/>
  <c r="J3052" i="3" a="1"/>
  <c r="J3052" i="3" s="1"/>
  <c r="G3051" i="3"/>
  <c r="H3051" i="3"/>
  <c r="I3051" i="3" a="1"/>
  <c r="I3051" i="3" s="1"/>
  <c r="J3051" i="3" a="1"/>
  <c r="J3051" i="3" s="1"/>
  <c r="G3050" i="3"/>
  <c r="H3050" i="3"/>
  <c r="I3050" i="3" a="1"/>
  <c r="I3050" i="3" s="1"/>
  <c r="J3050" i="3" a="1"/>
  <c r="J3050" i="3" s="1"/>
  <c r="G3049" i="3"/>
  <c r="H3049" i="3"/>
  <c r="J3049" i="3" a="1"/>
  <c r="J3049" i="3" s="1"/>
  <c r="G3048" i="3"/>
  <c r="H3048" i="3"/>
  <c r="J3048" i="3" a="1"/>
  <c r="J3048" i="3" s="1"/>
  <c r="G3047" i="3"/>
  <c r="H3047" i="3"/>
  <c r="I3047" i="3" a="1"/>
  <c r="I3047" i="3" s="1"/>
  <c r="J3047" i="3" a="1"/>
  <c r="J3047" i="3" s="1"/>
  <c r="G3046" i="3"/>
  <c r="H3046" i="3"/>
  <c r="I3046" i="3" a="1"/>
  <c r="I3046" i="3" s="1"/>
  <c r="J3046" i="3" a="1"/>
  <c r="J3046" i="3" s="1"/>
  <c r="G3045" i="3"/>
  <c r="H3045" i="3"/>
  <c r="I3045" i="3" a="1"/>
  <c r="I3045" i="3" s="1"/>
  <c r="J3045" i="3" a="1"/>
  <c r="J3045" i="3" s="1"/>
  <c r="G3044" i="3"/>
  <c r="H3044" i="3"/>
  <c r="I3044" i="3" a="1"/>
  <c r="I3044" i="3" s="1"/>
  <c r="J3044" i="3" a="1"/>
  <c r="J3044" i="3" s="1"/>
  <c r="G1942" i="1"/>
  <c r="H1942" i="1"/>
  <c r="J1942" i="1" a="1"/>
  <c r="J1942" i="1" s="1"/>
  <c r="G1941" i="1"/>
  <c r="H1941" i="1"/>
  <c r="J1941" i="1" a="1"/>
  <c r="J1941" i="1" s="1"/>
  <c r="G1940" i="1"/>
  <c r="H1940" i="1"/>
  <c r="J1940" i="1" a="1"/>
  <c r="J1940" i="1" s="1"/>
  <c r="G1939" i="1"/>
  <c r="H1939" i="1"/>
  <c r="J1939" i="1" a="1"/>
  <c r="J1939" i="1" s="1"/>
  <c r="G1938" i="1"/>
  <c r="H1938" i="1"/>
  <c r="I1938" i="1" a="1"/>
  <c r="I1938" i="1" s="1"/>
  <c r="J1938" i="1" a="1"/>
  <c r="J1938" i="1" s="1"/>
  <c r="G1937" i="1"/>
  <c r="H1937" i="1"/>
  <c r="I1937" i="1" a="1"/>
  <c r="I1937" i="1" s="1"/>
  <c r="J1937" i="1" a="1"/>
  <c r="J1937" i="1" s="1"/>
  <c r="G1936" i="1"/>
  <c r="H1936" i="1"/>
  <c r="I1936" i="1" a="1"/>
  <c r="I1936" i="1" s="1"/>
  <c r="J1936" i="1" a="1"/>
  <c r="J1936" i="1" s="1"/>
  <c r="G1935" i="1"/>
  <c r="H1935" i="1"/>
  <c r="I1935" i="1" a="1"/>
  <c r="I1935" i="1" s="1"/>
  <c r="J1935" i="1" a="1"/>
  <c r="J1935" i="1" s="1"/>
  <c r="G3041" i="3"/>
  <c r="H3041" i="3"/>
  <c r="J3041" i="3" a="1"/>
  <c r="J3041" i="3" s="1"/>
  <c r="G3040" i="3"/>
  <c r="H3040" i="3"/>
  <c r="J3040" i="3" a="1"/>
  <c r="J3040" i="3" s="1"/>
  <c r="G3039" i="3"/>
  <c r="H3039" i="3"/>
  <c r="I3039" i="3" a="1"/>
  <c r="I3039" i="3" s="1"/>
  <c r="J3039" i="3" a="1"/>
  <c r="J3039" i="3" s="1"/>
  <c r="G3038" i="3"/>
  <c r="H3038" i="3"/>
  <c r="I3038" i="3" a="1"/>
  <c r="I3038" i="3" s="1"/>
  <c r="J3038" i="3" a="1"/>
  <c r="J3038" i="3" s="1"/>
  <c r="G3036" i="3"/>
  <c r="H3036" i="3"/>
  <c r="I3036" i="3" a="1"/>
  <c r="I3036" i="3" s="1"/>
  <c r="J3036" i="3" a="1"/>
  <c r="J3036" i="3" s="1"/>
  <c r="G3035" i="3"/>
  <c r="H3035" i="3"/>
  <c r="I3035" i="3" a="1"/>
  <c r="I3035" i="3" s="1"/>
  <c r="J3035" i="3" a="1"/>
  <c r="J3035" i="3" s="1"/>
  <c r="G3034" i="3"/>
  <c r="H3034" i="3"/>
  <c r="I3034" i="3" a="1"/>
  <c r="I3034" i="3" s="1"/>
  <c r="J3034" i="3" a="1"/>
  <c r="J3034" i="3" s="1"/>
  <c r="G3033" i="3"/>
  <c r="H3033" i="3"/>
  <c r="I3033" i="3" a="1"/>
  <c r="I3033" i="3" s="1"/>
  <c r="J3033" i="3" a="1"/>
  <c r="J3033" i="3" s="1"/>
  <c r="G3032" i="3"/>
  <c r="H3032" i="3"/>
  <c r="I3032" i="3" a="1"/>
  <c r="I3032" i="3" s="1"/>
  <c r="J3032" i="3" a="1"/>
  <c r="J3032" i="3" s="1"/>
  <c r="G3031" i="3"/>
  <c r="H3031" i="3"/>
  <c r="I3031" i="3" a="1"/>
  <c r="I3031" i="3" s="1"/>
  <c r="J3031" i="3" a="1"/>
  <c r="J3031" i="3" s="1"/>
  <c r="G3030" i="3"/>
  <c r="H3030" i="3"/>
  <c r="I3030" i="3" a="1"/>
  <c r="I3030" i="3" s="1"/>
  <c r="J3030" i="3" a="1"/>
  <c r="J3030" i="3" s="1"/>
  <c r="G3029" i="3"/>
  <c r="H3029" i="3"/>
  <c r="I3029" i="3" a="1"/>
  <c r="I3029" i="3" s="1"/>
  <c r="J3029" i="3" a="1"/>
  <c r="J3029" i="3" s="1"/>
  <c r="G1934" i="1"/>
  <c r="H1934" i="1"/>
  <c r="I1934" i="1" a="1"/>
  <c r="I1934" i="1" s="1"/>
  <c r="J1934" i="1" a="1"/>
  <c r="J1934" i="1" s="1"/>
  <c r="G1933" i="1"/>
  <c r="H1933" i="1"/>
  <c r="J1933" i="1" a="1"/>
  <c r="J1933" i="1" s="1"/>
  <c r="G1932" i="1"/>
  <c r="H1932" i="1"/>
  <c r="J1932" i="1" a="1"/>
  <c r="J1932" i="1" s="1"/>
  <c r="G1931" i="1"/>
  <c r="H1931" i="1"/>
  <c r="I1931" i="1" a="1"/>
  <c r="I1931" i="1" s="1"/>
  <c r="J1931" i="1" a="1"/>
  <c r="J1931" i="1" s="1"/>
  <c r="G1930" i="1"/>
  <c r="H1930" i="1"/>
  <c r="I1930" i="1" a="1"/>
  <c r="I1930" i="1" s="1"/>
  <c r="J1930" i="1" a="1"/>
  <c r="J1930" i="1" s="1"/>
  <c r="G1929" i="1"/>
  <c r="H1929" i="1"/>
  <c r="I1929" i="1" a="1"/>
  <c r="I1929" i="1" s="1"/>
  <c r="J1929" i="1" a="1"/>
  <c r="J1929" i="1" s="1"/>
  <c r="G1928" i="1"/>
  <c r="H1928" i="1"/>
  <c r="I1928" i="1" a="1"/>
  <c r="I1928" i="1" s="1"/>
  <c r="J1928" i="1" a="1"/>
  <c r="J1928" i="1" s="1"/>
  <c r="G1921" i="1"/>
  <c r="G1922" i="1"/>
  <c r="G1923" i="1"/>
  <c r="G1924" i="1"/>
  <c r="G1925" i="1"/>
  <c r="G1926" i="1"/>
  <c r="H1921" i="1"/>
  <c r="H1922" i="1"/>
  <c r="H1923" i="1"/>
  <c r="H1924" i="1"/>
  <c r="H1925" i="1"/>
  <c r="H1926" i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G3028" i="3"/>
  <c r="H3028" i="3"/>
  <c r="I3028" i="3" a="1"/>
  <c r="I3028" i="3" s="1"/>
  <c r="J3028" i="3" a="1"/>
  <c r="J3028" i="3" s="1"/>
  <c r="J3027" i="3" a="1"/>
  <c r="J3027" i="3" s="1"/>
  <c r="I3027" i="3" a="1"/>
  <c r="I3027" i="3" s="1"/>
  <c r="H3027" i="3"/>
  <c r="G3027" i="3"/>
  <c r="G3018" i="3"/>
  <c r="G3022" i="3"/>
  <c r="G3024" i="3"/>
  <c r="G3020" i="3"/>
  <c r="G3026" i="3"/>
  <c r="H3018" i="3"/>
  <c r="H3022" i="3"/>
  <c r="H3024" i="3"/>
  <c r="H3020" i="3"/>
  <c r="H3026" i="3"/>
  <c r="I3018" i="3" a="1"/>
  <c r="I3018" i="3" s="1"/>
  <c r="I3022" i="3" a="1"/>
  <c r="I3022" i="3" s="1"/>
  <c r="I3024" i="3" a="1"/>
  <c r="I3024" i="3" s="1"/>
  <c r="I3020" i="3" a="1"/>
  <c r="I3020" i="3" s="1"/>
  <c r="I3026" i="3" a="1"/>
  <c r="I3026" i="3" s="1"/>
  <c r="J3018" i="3" a="1"/>
  <c r="J3018" i="3" s="1"/>
  <c r="J3022" i="3" a="1"/>
  <c r="J3022" i="3" s="1"/>
  <c r="J3024" i="3" a="1"/>
  <c r="J3024" i="3" s="1"/>
  <c r="J3020" i="3" a="1"/>
  <c r="J3020" i="3" s="1"/>
  <c r="J3026" i="3" a="1"/>
  <c r="J3026" i="3" s="1"/>
  <c r="J3025" i="3" a="1"/>
  <c r="J3025" i="3" s="1"/>
  <c r="J3019" i="3" a="1"/>
  <c r="J3019" i="3" s="1"/>
  <c r="J3023" i="3" a="1"/>
  <c r="J3023" i="3" s="1"/>
  <c r="J3021" i="3" a="1"/>
  <c r="J3021" i="3" s="1"/>
  <c r="J3017" i="3" a="1"/>
  <c r="J3017" i="3" s="1"/>
  <c r="I3025" i="3" a="1"/>
  <c r="I3025" i="3" s="1"/>
  <c r="I3019" i="3" a="1"/>
  <c r="I3019" i="3" s="1"/>
  <c r="I3023" i="3" a="1"/>
  <c r="I3023" i="3" s="1"/>
  <c r="I3021" i="3" a="1"/>
  <c r="I3021" i="3" s="1"/>
  <c r="I3017" i="3" a="1"/>
  <c r="I3017" i="3" s="1"/>
  <c r="H3025" i="3"/>
  <c r="H3019" i="3"/>
  <c r="H3023" i="3"/>
  <c r="H3021" i="3"/>
  <c r="H3017" i="3"/>
  <c r="G3025" i="3"/>
  <c r="G3019" i="3"/>
  <c r="G3023" i="3"/>
  <c r="G3021" i="3"/>
  <c r="G3017" i="3"/>
  <c r="G1920" i="1"/>
  <c r="H1920" i="1"/>
  <c r="I1920" i="1" a="1"/>
  <c r="I1920" i="1" s="1"/>
  <c r="J1920" i="1" a="1"/>
  <c r="J1920" i="1" s="1"/>
  <c r="G3016" i="3"/>
  <c r="H3016" i="3"/>
  <c r="I3016" i="3" a="1"/>
  <c r="I3016" i="3" s="1"/>
  <c r="J3016" i="3" a="1"/>
  <c r="J3016" i="3" s="1"/>
  <c r="G3015" i="3"/>
  <c r="H3015" i="3"/>
  <c r="I3015" i="3" a="1"/>
  <c r="I3015" i="3" s="1"/>
  <c r="J3015" i="3" a="1"/>
  <c r="J3015" i="3" s="1"/>
  <c r="G3014" i="3"/>
  <c r="H3014" i="3"/>
  <c r="J3014" i="3" a="1"/>
  <c r="J3014" i="3" s="1"/>
  <c r="G3013" i="3"/>
  <c r="H3013" i="3"/>
  <c r="J3013" i="3" a="1"/>
  <c r="J3013" i="3" s="1"/>
  <c r="G3012" i="3"/>
  <c r="H3012" i="3"/>
  <c r="I3012" i="3" a="1"/>
  <c r="I3012" i="3" s="1"/>
  <c r="J3012" i="3" a="1"/>
  <c r="J3012" i="3" s="1"/>
  <c r="G3011" i="3"/>
  <c r="H3011" i="3"/>
  <c r="I3011" i="3" a="1"/>
  <c r="I3011" i="3" s="1"/>
  <c r="J3011" i="3" a="1"/>
  <c r="J3011" i="3" s="1"/>
  <c r="G3010" i="3"/>
  <c r="H3010" i="3"/>
  <c r="I3010" i="3" a="1"/>
  <c r="I3010" i="3" s="1"/>
  <c r="J3010" i="3" a="1"/>
  <c r="J3010" i="3" s="1"/>
  <c r="G3009" i="3"/>
  <c r="H3009" i="3"/>
  <c r="I3009" i="3" a="1"/>
  <c r="I3009" i="3" s="1"/>
  <c r="J3009" i="3" a="1"/>
  <c r="J3009" i="3" s="1"/>
  <c r="G3008" i="3"/>
  <c r="H3008" i="3"/>
  <c r="I3008" i="3" a="1"/>
  <c r="I3008" i="3" s="1"/>
  <c r="J3008" i="3" a="1"/>
  <c r="J3008" i="3" s="1"/>
  <c r="G3007" i="3"/>
  <c r="H3007" i="3"/>
  <c r="I3007" i="3" a="1"/>
  <c r="I3007" i="3" s="1"/>
  <c r="J3007" i="3" a="1"/>
  <c r="J3007" i="3" s="1"/>
  <c r="G3006" i="3"/>
  <c r="H3006" i="3"/>
  <c r="I3006" i="3" a="1"/>
  <c r="I3006" i="3" s="1"/>
  <c r="J3006" i="3" a="1"/>
  <c r="J3006" i="3" s="1"/>
  <c r="G3005" i="3"/>
  <c r="H3005" i="3"/>
  <c r="I3005" i="3" a="1"/>
  <c r="I3005" i="3" s="1"/>
  <c r="J3005" i="3" a="1"/>
  <c r="J3005" i="3" s="1"/>
  <c r="G1919" i="1"/>
  <c r="H1919" i="1"/>
  <c r="I1919" i="1" a="1"/>
  <c r="I1919" i="1" s="1"/>
  <c r="J1919" i="1" a="1"/>
  <c r="J1919" i="1" s="1"/>
  <c r="G1918" i="1"/>
  <c r="H1918" i="1"/>
  <c r="J1918" i="1" a="1"/>
  <c r="J1918" i="1" s="1"/>
  <c r="G1917" i="1"/>
  <c r="H1917" i="1"/>
  <c r="J1917" i="1" a="1"/>
  <c r="J1917" i="1" s="1"/>
  <c r="G1916" i="1"/>
  <c r="H1916" i="1"/>
  <c r="I1916" i="1" a="1"/>
  <c r="I1916" i="1" s="1"/>
  <c r="J1916" i="1" a="1"/>
  <c r="J1916" i="1" s="1"/>
  <c r="G1915" i="1"/>
  <c r="H1915" i="1"/>
  <c r="I1915" i="1" a="1"/>
  <c r="I1915" i="1" s="1"/>
  <c r="J1915" i="1" a="1"/>
  <c r="J1915" i="1" s="1"/>
  <c r="G1914" i="1"/>
  <c r="H1914" i="1"/>
  <c r="I1914" i="1" a="1"/>
  <c r="I1914" i="1" s="1"/>
  <c r="J1914" i="1" a="1"/>
  <c r="J1914" i="1" s="1"/>
  <c r="G1913" i="1"/>
  <c r="H1913" i="1"/>
  <c r="I1913" i="1" a="1"/>
  <c r="I1913" i="1" s="1"/>
  <c r="J1913" i="1" a="1"/>
  <c r="J1913" i="1" s="1"/>
  <c r="J1799" i="1" a="1"/>
  <c r="J1799" i="1" s="1"/>
  <c r="J1798" i="1" a="1"/>
  <c r="J1798" i="1" s="1"/>
  <c r="B2952" i="3"/>
  <c r="G2952" i="3"/>
  <c r="H2952" i="3"/>
  <c r="I2952" i="3" a="1"/>
  <c r="I2952" i="3" s="1"/>
  <c r="J2952" i="3" a="1"/>
  <c r="J2952" i="3" s="1"/>
  <c r="G2951" i="3"/>
  <c r="H2951" i="3"/>
  <c r="I2951" i="3" a="1"/>
  <c r="I2951" i="3" s="1"/>
  <c r="J2951" i="3" a="1"/>
  <c r="J2951" i="3" s="1"/>
  <c r="G2880" i="3"/>
  <c r="H2880" i="3"/>
  <c r="I2880" i="3" a="1"/>
  <c r="I2880" i="3" s="1"/>
  <c r="G1874" i="1"/>
  <c r="H1874" i="1"/>
  <c r="I1874" i="1" a="1"/>
  <c r="I1874" i="1"/>
  <c r="J1874" i="1" a="1"/>
  <c r="J1874" i="1" s="1"/>
  <c r="G1873" i="1"/>
  <c r="H1873" i="1"/>
  <c r="I1873" i="1" a="1"/>
  <c r="I1873" i="1" s="1"/>
  <c r="J1873" i="1" a="1"/>
  <c r="J1873" i="1"/>
  <c r="G1822" i="1"/>
  <c r="H1822" i="1"/>
  <c r="I1822" i="1" a="1"/>
  <c r="I1822" i="1"/>
  <c r="G3004" i="3"/>
  <c r="H3004" i="3"/>
  <c r="I3004" i="3" a="1"/>
  <c r="I3004" i="3" s="1"/>
  <c r="J3004" i="3" a="1"/>
  <c r="J3004" i="3" s="1"/>
  <c r="G3003" i="3"/>
  <c r="H3003" i="3"/>
  <c r="I3003" i="3" a="1"/>
  <c r="I3003" i="3" s="1"/>
  <c r="J3003" i="3" a="1"/>
  <c r="J3003" i="3" s="1"/>
  <c r="G3002" i="3"/>
  <c r="H3002" i="3"/>
  <c r="J3002" i="3" a="1"/>
  <c r="J3002" i="3" s="1"/>
  <c r="G3001" i="3"/>
  <c r="H3001" i="3"/>
  <c r="J3001" i="3" a="1"/>
  <c r="J3001" i="3" s="1"/>
  <c r="G3000" i="3"/>
  <c r="H3000" i="3"/>
  <c r="I3000" i="3" a="1"/>
  <c r="I3000" i="3" s="1"/>
  <c r="J3000" i="3" a="1"/>
  <c r="J3000" i="3" s="1"/>
  <c r="G2999" i="3"/>
  <c r="H2999" i="3"/>
  <c r="I2999" i="3" a="1"/>
  <c r="I2999" i="3" s="1"/>
  <c r="J2999" i="3" a="1"/>
  <c r="J2999" i="3" s="1"/>
  <c r="G2998" i="3"/>
  <c r="H2998" i="3"/>
  <c r="I2998" i="3" a="1"/>
  <c r="I2998" i="3" s="1"/>
  <c r="J2998" i="3" a="1"/>
  <c r="J2998" i="3" s="1"/>
  <c r="G2997" i="3"/>
  <c r="H2997" i="3"/>
  <c r="I2997" i="3" a="1"/>
  <c r="I2997" i="3" s="1"/>
  <c r="J2997" i="3" a="1"/>
  <c r="J2997" i="3" s="1"/>
  <c r="G2996" i="3"/>
  <c r="H2996" i="3"/>
  <c r="I2996" i="3" a="1"/>
  <c r="I2996" i="3" s="1"/>
  <c r="J2996" i="3" a="1"/>
  <c r="J2996" i="3" s="1"/>
  <c r="G2995" i="3"/>
  <c r="H2995" i="3"/>
  <c r="I2995" i="3" a="1"/>
  <c r="I2995" i="3" s="1"/>
  <c r="J2995" i="3" a="1"/>
  <c r="J2995" i="3" s="1"/>
  <c r="G1910" i="1"/>
  <c r="H1910" i="1"/>
  <c r="I1910" i="1" a="1"/>
  <c r="I1910" i="1"/>
  <c r="J1910" i="1" a="1"/>
  <c r="J1910" i="1" s="1"/>
  <c r="G1909" i="1"/>
  <c r="H1909" i="1"/>
  <c r="I1909" i="1" a="1"/>
  <c r="I1909" i="1" s="1"/>
  <c r="J1909" i="1" a="1"/>
  <c r="J1909" i="1"/>
  <c r="G2994" i="3"/>
  <c r="H2994" i="3"/>
  <c r="I2994" i="3" a="1"/>
  <c r="I2994" i="3" s="1"/>
  <c r="J2994" i="3" a="1"/>
  <c r="J2994" i="3" s="1"/>
  <c r="G2993" i="3"/>
  <c r="H2993" i="3"/>
  <c r="I2993" i="3" a="1"/>
  <c r="I2993" i="3" s="1"/>
  <c r="J2993" i="3" a="1"/>
  <c r="J2993" i="3" s="1"/>
  <c r="G1908" i="1"/>
  <c r="H1908" i="1"/>
  <c r="J1908" i="1" a="1"/>
  <c r="J1908" i="1"/>
  <c r="G1907" i="1"/>
  <c r="H1907" i="1"/>
  <c r="J1907" i="1" a="1"/>
  <c r="J1907" i="1"/>
  <c r="G1906" i="1"/>
  <c r="H1906" i="1"/>
  <c r="I1906" i="1" a="1"/>
  <c r="I1906" i="1"/>
  <c r="J1906" i="1" a="1"/>
  <c r="J1906" i="1" s="1"/>
  <c r="G1905" i="1"/>
  <c r="H1905" i="1"/>
  <c r="I1905" i="1" a="1"/>
  <c r="I1905" i="1" s="1"/>
  <c r="J1905" i="1" a="1"/>
  <c r="J1905" i="1"/>
  <c r="G2992" i="3"/>
  <c r="H2992" i="3"/>
  <c r="I2992" i="3" a="1"/>
  <c r="I2992" i="3" s="1"/>
  <c r="J2992" i="3" a="1"/>
  <c r="J2992" i="3" s="1"/>
  <c r="G2991" i="3"/>
  <c r="H2991" i="3"/>
  <c r="I2991" i="3" a="1"/>
  <c r="I2991" i="3" s="1"/>
  <c r="J2991" i="3" a="1"/>
  <c r="J2991" i="3" s="1"/>
  <c r="G2990" i="3"/>
  <c r="H2990" i="3"/>
  <c r="J2990" i="3" a="1"/>
  <c r="J2990" i="3" s="1"/>
  <c r="G2989" i="3"/>
  <c r="H2989" i="3"/>
  <c r="J2989" i="3" a="1"/>
  <c r="J2989" i="3" s="1"/>
  <c r="G2988" i="3"/>
  <c r="H2988" i="3"/>
  <c r="I2988" i="3" a="1"/>
  <c r="I2988" i="3" s="1"/>
  <c r="J2988" i="3" a="1"/>
  <c r="J2988" i="3" s="1"/>
  <c r="G2987" i="3"/>
  <c r="H2987" i="3"/>
  <c r="I2987" i="3" a="1"/>
  <c r="I2987" i="3" s="1"/>
  <c r="J2987" i="3" a="1"/>
  <c r="J2987" i="3" s="1"/>
  <c r="G2986" i="3"/>
  <c r="H2986" i="3"/>
  <c r="J2986" i="3" a="1"/>
  <c r="J2986" i="3" s="1"/>
  <c r="G2985" i="3"/>
  <c r="H2985" i="3"/>
  <c r="J2985" i="3" a="1"/>
  <c r="J2985" i="3" s="1"/>
  <c r="G2984" i="3"/>
  <c r="H2984" i="3"/>
  <c r="I2984" i="3" a="1"/>
  <c r="I2984" i="3" s="1"/>
  <c r="J2984" i="3" a="1"/>
  <c r="J2984" i="3" s="1"/>
  <c r="G2983" i="3"/>
  <c r="H2983" i="3"/>
  <c r="I2983" i="3" a="1"/>
  <c r="I2983" i="3" s="1"/>
  <c r="J2983" i="3" a="1"/>
  <c r="J2983" i="3" s="1"/>
  <c r="G2982" i="3"/>
  <c r="H2982" i="3"/>
  <c r="I2982" i="3" a="1"/>
  <c r="I2982" i="3" s="1"/>
  <c r="J2982" i="3" a="1"/>
  <c r="J2982" i="3" s="1"/>
  <c r="G2981" i="3"/>
  <c r="H2981" i="3"/>
  <c r="I2981" i="3" a="1"/>
  <c r="I2981" i="3" s="1"/>
  <c r="J2981" i="3" a="1"/>
  <c r="J2981" i="3" s="1"/>
  <c r="G1904" i="1"/>
  <c r="H1904" i="1"/>
  <c r="J1904" i="1" a="1"/>
  <c r="J1904" i="1"/>
  <c r="G1903" i="1"/>
  <c r="H1903" i="1"/>
  <c r="J1903" i="1" a="1"/>
  <c r="J1903" i="1"/>
  <c r="G1902" i="1"/>
  <c r="H1902" i="1"/>
  <c r="I1902" i="1" a="1"/>
  <c r="I1902" i="1"/>
  <c r="J1902" i="1" a="1"/>
  <c r="J1902" i="1" s="1"/>
  <c r="G1901" i="1"/>
  <c r="H1901" i="1"/>
  <c r="I1901" i="1" a="1"/>
  <c r="I1901" i="1" s="1"/>
  <c r="J1901" i="1" a="1"/>
  <c r="J1901" i="1"/>
  <c r="G1900" i="1"/>
  <c r="H1900" i="1"/>
  <c r="I1900" i="1" a="1"/>
  <c r="I1900" i="1"/>
  <c r="J1900" i="1" a="1"/>
  <c r="J1900" i="1" s="1"/>
  <c r="G1899" i="1"/>
  <c r="H1899" i="1"/>
  <c r="I1899" i="1" a="1"/>
  <c r="I1899" i="1" s="1"/>
  <c r="J1899" i="1" a="1"/>
  <c r="J1899" i="1"/>
  <c r="G1898" i="1"/>
  <c r="H1898" i="1"/>
  <c r="I1898" i="1" a="1"/>
  <c r="I1898" i="1"/>
  <c r="J1898" i="1" a="1"/>
  <c r="J1898" i="1" s="1"/>
  <c r="G1897" i="1"/>
  <c r="H1897" i="1"/>
  <c r="I1897" i="1" a="1"/>
  <c r="I1897" i="1" s="1"/>
  <c r="J1897" i="1" a="1"/>
  <c r="J1897" i="1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I2967" i="3" a="1"/>
  <c r="I2967" i="3" s="1"/>
  <c r="I2968" i="3" a="1"/>
  <c r="I2968" i="3" s="1"/>
  <c r="I2969" i="3" a="1"/>
  <c r="I2969" i="3" s="1"/>
  <c r="I2970" i="3" a="1"/>
  <c r="I2970" i="3" s="1"/>
  <c r="I2971" i="3" a="1"/>
  <c r="I2971" i="3" s="1"/>
  <c r="I2972" i="3" a="1"/>
  <c r="I2972" i="3" s="1"/>
  <c r="I2973" i="3" a="1"/>
  <c r="I2973" i="3" s="1"/>
  <c r="I2974" i="3" a="1"/>
  <c r="I2974" i="3" s="1"/>
  <c r="I2977" i="3" a="1"/>
  <c r="I2977" i="3" s="1"/>
  <c r="I2978" i="3" a="1"/>
  <c r="I2978" i="3" s="1"/>
  <c r="I2979" i="3" a="1"/>
  <c r="I2979" i="3" s="1"/>
  <c r="I2980" i="3" a="1"/>
  <c r="I2980" i="3" s="1"/>
  <c r="J2967" i="3" a="1"/>
  <c r="J2967" i="3" s="1"/>
  <c r="J2968" i="3" a="1"/>
  <c r="J2968" i="3" s="1"/>
  <c r="J2969" i="3" a="1"/>
  <c r="J2969" i="3" s="1"/>
  <c r="J2970" i="3" a="1"/>
  <c r="J2970" i="3" s="1"/>
  <c r="J2971" i="3" a="1"/>
  <c r="J2971" i="3" s="1"/>
  <c r="J2972" i="3" a="1"/>
  <c r="J2972" i="3" s="1"/>
  <c r="J2973" i="3" a="1"/>
  <c r="J2973" i="3" s="1"/>
  <c r="J2974" i="3" a="1"/>
  <c r="J2974" i="3" s="1"/>
  <c r="J2975" i="3" a="1"/>
  <c r="J2975" i="3" s="1"/>
  <c r="J2976" i="3" a="1"/>
  <c r="J2976" i="3" s="1"/>
  <c r="J2977" i="3" a="1"/>
  <c r="J2977" i="3" s="1"/>
  <c r="J2978" i="3" a="1"/>
  <c r="J2978" i="3" s="1"/>
  <c r="J2979" i="3" a="1"/>
  <c r="J2979" i="3" s="1"/>
  <c r="J2980" i="3" a="1"/>
  <c r="J2980" i="3" s="1"/>
  <c r="G1890" i="1"/>
  <c r="G1892" i="1"/>
  <c r="G1894" i="1"/>
  <c r="G1896" i="1"/>
  <c r="H1890" i="1"/>
  <c r="H1892" i="1"/>
  <c r="H1894" i="1"/>
  <c r="H1896" i="1"/>
  <c r="I1890" i="1" a="1"/>
  <c r="I1890" i="1" s="1"/>
  <c r="I1892" i="1" a="1"/>
  <c r="I1892" i="1" s="1"/>
  <c r="I1894" i="1" a="1"/>
  <c r="I1894" i="1" s="1"/>
  <c r="J1890" i="1" a="1"/>
  <c r="J1890" i="1" s="1"/>
  <c r="J1892" i="1" a="1"/>
  <c r="J1892" i="1" s="1"/>
  <c r="J1894" i="1" a="1"/>
  <c r="J1894" i="1" s="1"/>
  <c r="J1896" i="1" a="1"/>
  <c r="J1896" i="1" s="1"/>
  <c r="J1895" i="1" a="1"/>
  <c r="J1895" i="1" s="1"/>
  <c r="J1893" i="1" a="1"/>
  <c r="J1893" i="1" s="1"/>
  <c r="J1891" i="1" a="1"/>
  <c r="J1891" i="1" s="1"/>
  <c r="J1889" i="1" a="1"/>
  <c r="J1889" i="1" s="1"/>
  <c r="I1893" i="1" a="1"/>
  <c r="I1893" i="1" s="1"/>
  <c r="I1891" i="1" a="1"/>
  <c r="I1891" i="1" s="1"/>
  <c r="I1889" i="1" a="1"/>
  <c r="I1889" i="1" s="1"/>
  <c r="H1895" i="1"/>
  <c r="H1893" i="1"/>
  <c r="H1891" i="1"/>
  <c r="H1889" i="1"/>
  <c r="G1895" i="1"/>
  <c r="G1893" i="1"/>
  <c r="G1891" i="1"/>
  <c r="G1889" i="1"/>
  <c r="G2966" i="3"/>
  <c r="H2966" i="3"/>
  <c r="I2966" i="3" a="1"/>
  <c r="I2966" i="3" s="1"/>
  <c r="J2966" i="3" a="1"/>
  <c r="J2966" i="3" s="1"/>
  <c r="G2965" i="3"/>
  <c r="H2965" i="3"/>
  <c r="I2965" i="3" a="1"/>
  <c r="I2965" i="3" s="1"/>
  <c r="J2965" i="3" a="1"/>
  <c r="J2965" i="3" s="1"/>
  <c r="G2964" i="3"/>
  <c r="H2964" i="3"/>
  <c r="J2964" i="3" a="1"/>
  <c r="J2964" i="3" s="1"/>
  <c r="G2963" i="3"/>
  <c r="H2963" i="3"/>
  <c r="J2963" i="3" a="1"/>
  <c r="J2963" i="3" s="1"/>
  <c r="G2962" i="3"/>
  <c r="H2962" i="3"/>
  <c r="I2962" i="3" a="1"/>
  <c r="I2962" i="3" s="1"/>
  <c r="J2962" i="3" a="1"/>
  <c r="J2962" i="3" s="1"/>
  <c r="G2961" i="3"/>
  <c r="H2961" i="3"/>
  <c r="I2961" i="3" a="1"/>
  <c r="I2961" i="3" s="1"/>
  <c r="J2961" i="3" a="1"/>
  <c r="J2961" i="3" s="1"/>
  <c r="G2960" i="3"/>
  <c r="H2960" i="3"/>
  <c r="I2960" i="3" a="1"/>
  <c r="I2960" i="3" s="1"/>
  <c r="J2960" i="3" a="1"/>
  <c r="J2960" i="3" s="1"/>
  <c r="G2959" i="3"/>
  <c r="H2959" i="3"/>
  <c r="I2959" i="3" a="1"/>
  <c r="I2959" i="3" s="1"/>
  <c r="J2959" i="3" a="1"/>
  <c r="J2959" i="3" s="1"/>
  <c r="G2958" i="3"/>
  <c r="H2958" i="3"/>
  <c r="J2958" i="3" a="1"/>
  <c r="J2958" i="3" s="1"/>
  <c r="G2957" i="3"/>
  <c r="H2957" i="3"/>
  <c r="J2957" i="3" a="1"/>
  <c r="J2957" i="3" s="1"/>
  <c r="G2956" i="3"/>
  <c r="H2956" i="3"/>
  <c r="I2956" i="3" a="1"/>
  <c r="I2956" i="3" s="1"/>
  <c r="J2956" i="3" a="1"/>
  <c r="J2956" i="3" s="1"/>
  <c r="G2955" i="3"/>
  <c r="H2955" i="3"/>
  <c r="I2955" i="3" a="1"/>
  <c r="I2955" i="3" s="1"/>
  <c r="J2955" i="3" a="1"/>
  <c r="J2955" i="3" s="1"/>
  <c r="G2954" i="3"/>
  <c r="H2954" i="3"/>
  <c r="I2954" i="3" a="1"/>
  <c r="I2954" i="3" s="1"/>
  <c r="J2954" i="3" a="1"/>
  <c r="J2954" i="3" s="1"/>
  <c r="G2953" i="3"/>
  <c r="H2953" i="3"/>
  <c r="I2953" i="3" a="1"/>
  <c r="I2953" i="3" s="1"/>
  <c r="J2953" i="3" a="1"/>
  <c r="J2953" i="3" s="1"/>
  <c r="G1888" i="1"/>
  <c r="H1888" i="1"/>
  <c r="I1888" i="1" a="1"/>
  <c r="I1888" i="1"/>
  <c r="G1887" i="1"/>
  <c r="H1887" i="1"/>
  <c r="I1887" i="1" a="1"/>
  <c r="I1887" i="1"/>
  <c r="J1887" i="1" a="1"/>
  <c r="J1887" i="1" s="1"/>
  <c r="G1886" i="1"/>
  <c r="H1886" i="1"/>
  <c r="I1886" i="1" a="1"/>
  <c r="I1886" i="1" s="1"/>
  <c r="J1886" i="1" a="1"/>
  <c r="J1886" i="1" s="1"/>
  <c r="G1885" i="1"/>
  <c r="H1885" i="1"/>
  <c r="J1885" i="1" a="1"/>
  <c r="J1885" i="1" s="1"/>
  <c r="G1884" i="1"/>
  <c r="H1884" i="1"/>
  <c r="J1884" i="1" a="1"/>
  <c r="J1884" i="1" s="1"/>
  <c r="G1883" i="1"/>
  <c r="H1883" i="1"/>
  <c r="I1883" i="1" a="1"/>
  <c r="I1883" i="1" s="1"/>
  <c r="J1883" i="1" a="1"/>
  <c r="J1883" i="1" s="1"/>
  <c r="G1882" i="1"/>
  <c r="H1882" i="1"/>
  <c r="I1882" i="1" a="1"/>
  <c r="I1882" i="1" s="1"/>
  <c r="J1882" i="1" a="1"/>
  <c r="J1882" i="1"/>
  <c r="G1881" i="1"/>
  <c r="H1881" i="1"/>
  <c r="I1881" i="1" a="1"/>
  <c r="I1881" i="1"/>
  <c r="J1881" i="1" a="1"/>
  <c r="J1881" i="1" s="1"/>
  <c r="G1880" i="1"/>
  <c r="H1880" i="1"/>
  <c r="I1880" i="1" a="1"/>
  <c r="I1880" i="1" s="1"/>
  <c r="J1880" i="1" a="1"/>
  <c r="J1880" i="1" s="1"/>
  <c r="G1871" i="1"/>
  <c r="G1872" i="1"/>
  <c r="G1875" i="1"/>
  <c r="G1876" i="1"/>
  <c r="G1877" i="1"/>
  <c r="G1878" i="1"/>
  <c r="G1879" i="1"/>
  <c r="H1871" i="1"/>
  <c r="H1872" i="1"/>
  <c r="H1875" i="1"/>
  <c r="H1876" i="1"/>
  <c r="H1877" i="1"/>
  <c r="H1878" i="1"/>
  <c r="H1879" i="1"/>
  <c r="I1871" i="1" a="1"/>
  <c r="I1871" i="1" s="1"/>
  <c r="I1872" i="1" a="1"/>
  <c r="I1872" i="1" s="1"/>
  <c r="I1875" i="1" a="1"/>
  <c r="I1875" i="1" s="1"/>
  <c r="I1876" i="1" a="1"/>
  <c r="I1876" i="1" s="1"/>
  <c r="I1879" i="1" a="1"/>
  <c r="I1879" i="1" s="1"/>
  <c r="J1871" i="1" a="1"/>
  <c r="J1871" i="1" s="1"/>
  <c r="J1872" i="1" a="1"/>
  <c r="J1872" i="1" s="1"/>
  <c r="J1875" i="1" a="1"/>
  <c r="J1875" i="1" s="1"/>
  <c r="J1876" i="1" a="1"/>
  <c r="J1876" i="1" s="1"/>
  <c r="J1877" i="1" a="1"/>
  <c r="J1877" i="1" s="1"/>
  <c r="J1878" i="1" a="1"/>
  <c r="J1878" i="1" s="1"/>
  <c r="G2940" i="3"/>
  <c r="G2942" i="3"/>
  <c r="G2944" i="3"/>
  <c r="G2946" i="3"/>
  <c r="G2948" i="3"/>
  <c r="G2950" i="3"/>
  <c r="H2940" i="3"/>
  <c r="H2942" i="3"/>
  <c r="H2944" i="3"/>
  <c r="H2946" i="3"/>
  <c r="H2948" i="3"/>
  <c r="H2950" i="3"/>
  <c r="I2940" i="3" a="1"/>
  <c r="I2940" i="3" s="1"/>
  <c r="I2942" i="3" a="1"/>
  <c r="I2942" i="3" s="1"/>
  <c r="I2946" i="3" a="1"/>
  <c r="I2946" i="3" s="1"/>
  <c r="I2950" i="3" a="1"/>
  <c r="I2950" i="3" s="1"/>
  <c r="J2940" i="3" a="1"/>
  <c r="J2940" i="3" s="1"/>
  <c r="J2942" i="3" a="1"/>
  <c r="J2942" i="3" s="1"/>
  <c r="J2944" i="3" a="1"/>
  <c r="J2944" i="3" s="1"/>
  <c r="J2946" i="3" a="1"/>
  <c r="J2946" i="3" s="1"/>
  <c r="J2948" i="3" a="1"/>
  <c r="J2948" i="3" s="1"/>
  <c r="J2950" i="3" a="1"/>
  <c r="J2950" i="3" s="1"/>
  <c r="J2943" i="3" a="1"/>
  <c r="J2943" i="3" s="1"/>
  <c r="H2943" i="3"/>
  <c r="G2943" i="3"/>
  <c r="J2949" i="3" a="1"/>
  <c r="J2949" i="3" s="1"/>
  <c r="J2947" i="3" a="1"/>
  <c r="J2947" i="3" s="1"/>
  <c r="J2945" i="3" a="1"/>
  <c r="J2945" i="3" s="1"/>
  <c r="J2941" i="3" a="1"/>
  <c r="J2941" i="3" s="1"/>
  <c r="J2939" i="3" a="1"/>
  <c r="J2939" i="3" s="1"/>
  <c r="I2949" i="3" a="1"/>
  <c r="I2949" i="3" s="1"/>
  <c r="I2945" i="3" a="1"/>
  <c r="I2945" i="3" s="1"/>
  <c r="I2941" i="3" a="1"/>
  <c r="I2941" i="3" s="1"/>
  <c r="I2939" i="3" a="1"/>
  <c r="I2939" i="3" s="1"/>
  <c r="H2949" i="3"/>
  <c r="H2947" i="3"/>
  <c r="H2945" i="3"/>
  <c r="H2941" i="3"/>
  <c r="H2939" i="3"/>
  <c r="G2949" i="3"/>
  <c r="G2947" i="3"/>
  <c r="G2945" i="3"/>
  <c r="G2941" i="3"/>
  <c r="G2939" i="3"/>
  <c r="G2938" i="3"/>
  <c r="H2938" i="3"/>
  <c r="I2938" i="3" a="1"/>
  <c r="I2938" i="3" s="1"/>
  <c r="J2938" i="3" a="1"/>
  <c r="J2938" i="3" s="1"/>
  <c r="G2937" i="3"/>
  <c r="H2937" i="3"/>
  <c r="I2937" i="3" a="1"/>
  <c r="I2937" i="3" s="1"/>
  <c r="J2937" i="3" a="1"/>
  <c r="J2937" i="3" s="1"/>
  <c r="G2936" i="3"/>
  <c r="H2936" i="3"/>
  <c r="J2936" i="3" a="1"/>
  <c r="J2936" i="3" s="1"/>
  <c r="G2935" i="3"/>
  <c r="H2935" i="3"/>
  <c r="J2935" i="3" a="1"/>
  <c r="J2935" i="3" s="1"/>
  <c r="G2934" i="3"/>
  <c r="H2934" i="3"/>
  <c r="J2934" i="3" a="1"/>
  <c r="J2934" i="3" s="1"/>
  <c r="G2933" i="3"/>
  <c r="H2933" i="3"/>
  <c r="J2933" i="3" a="1"/>
  <c r="J2933" i="3" s="1"/>
  <c r="G2932" i="3"/>
  <c r="H2932" i="3"/>
  <c r="I2932" i="3" a="1"/>
  <c r="I2932" i="3" s="1"/>
  <c r="J2932" i="3" a="1"/>
  <c r="J2932" i="3" s="1"/>
  <c r="G2931" i="3"/>
  <c r="H2931" i="3"/>
  <c r="I2931" i="3" a="1"/>
  <c r="I2931" i="3" s="1"/>
  <c r="J2931" i="3" a="1"/>
  <c r="J2931" i="3" s="1"/>
  <c r="G2930" i="3"/>
  <c r="H2930" i="3"/>
  <c r="I2930" i="3" a="1"/>
  <c r="I2930" i="3" s="1"/>
  <c r="J2930" i="3" a="1"/>
  <c r="J2930" i="3" s="1"/>
  <c r="G2929" i="3"/>
  <c r="H2929" i="3"/>
  <c r="I2929" i="3" a="1"/>
  <c r="I2929" i="3" s="1"/>
  <c r="J2929" i="3" a="1"/>
  <c r="J2929" i="3" s="1"/>
  <c r="G2928" i="3"/>
  <c r="H2928" i="3"/>
  <c r="I2928" i="3" a="1"/>
  <c r="I2928" i="3" s="1"/>
  <c r="J2928" i="3" a="1"/>
  <c r="J2928" i="3" s="1"/>
  <c r="G2927" i="3"/>
  <c r="H2927" i="3"/>
  <c r="I2927" i="3" a="1"/>
  <c r="I2927" i="3" s="1"/>
  <c r="J2927" i="3" a="1"/>
  <c r="J2927" i="3" s="1"/>
  <c r="G2926" i="3"/>
  <c r="H2926" i="3"/>
  <c r="I2926" i="3" a="1"/>
  <c r="I2926" i="3" s="1"/>
  <c r="J2926" i="3" a="1"/>
  <c r="J2926" i="3" s="1"/>
  <c r="G2925" i="3"/>
  <c r="H2925" i="3"/>
  <c r="I2925" i="3" a="1"/>
  <c r="I2925" i="3" s="1"/>
  <c r="J2925" i="3" a="1"/>
  <c r="J2925" i="3" s="1"/>
  <c r="G1870" i="1"/>
  <c r="H1870" i="1"/>
  <c r="I1870" i="1" a="1"/>
  <c r="I1870" i="1" s="1"/>
  <c r="G1869" i="1"/>
  <c r="H1869" i="1"/>
  <c r="J1869" i="1" a="1"/>
  <c r="J1869" i="1" s="1"/>
  <c r="G1868" i="1"/>
  <c r="H1868" i="1"/>
  <c r="J1868" i="1" a="1"/>
  <c r="J1868" i="1" s="1"/>
  <c r="G1867" i="1"/>
  <c r="H1867" i="1"/>
  <c r="I1867" i="1" a="1"/>
  <c r="I1867" i="1" s="1"/>
  <c r="J1867" i="1" a="1"/>
  <c r="J1867" i="1" s="1"/>
  <c r="G1866" i="1"/>
  <c r="H1866" i="1"/>
  <c r="I1866" i="1" a="1"/>
  <c r="I1866" i="1" s="1"/>
  <c r="J1866" i="1" a="1"/>
  <c r="J1866" i="1" s="1"/>
  <c r="G1865" i="1"/>
  <c r="H1865" i="1"/>
  <c r="I1865" i="1" a="1"/>
  <c r="I1865" i="1" s="1"/>
  <c r="J1865" i="1" a="1"/>
  <c r="J1865" i="1" s="1"/>
  <c r="G1864" i="1"/>
  <c r="H1864" i="1"/>
  <c r="I1864" i="1" a="1"/>
  <c r="I1864" i="1" s="1"/>
  <c r="J1864" i="1" a="1"/>
  <c r="J1864" i="1" s="1"/>
  <c r="G1863" i="1"/>
  <c r="H1863" i="1"/>
  <c r="I1863" i="1" a="1"/>
  <c r="I1863" i="1" s="1"/>
  <c r="J1863" i="1" a="1"/>
  <c r="J1863" i="1" s="1"/>
  <c r="G1862" i="1"/>
  <c r="H1862" i="1"/>
  <c r="I1862" i="1" a="1"/>
  <c r="I1862" i="1" s="1"/>
  <c r="J1862" i="1" a="1"/>
  <c r="J1862" i="1"/>
  <c r="G1861" i="1"/>
  <c r="H1861" i="1"/>
  <c r="I1861" i="1" a="1"/>
  <c r="I1861" i="1"/>
  <c r="J1861" i="1" a="1"/>
  <c r="J1861" i="1" s="1"/>
  <c r="G1860" i="1"/>
  <c r="H1860" i="1"/>
  <c r="I1860" i="1" a="1"/>
  <c r="I1860" i="1" s="1"/>
  <c r="J1860" i="1" a="1"/>
  <c r="J1860" i="1" s="1"/>
  <c r="J2924" i="3" a="1"/>
  <c r="J2924" i="3" s="1"/>
  <c r="I2924" i="3" a="1"/>
  <c r="I2924" i="3" s="1"/>
  <c r="H2924" i="3"/>
  <c r="G2924" i="3"/>
  <c r="J2923" i="3" a="1"/>
  <c r="J2923" i="3" s="1"/>
  <c r="I2923" i="3" a="1"/>
  <c r="I2923" i="3" s="1"/>
  <c r="H2923" i="3"/>
  <c r="G2923" i="3"/>
  <c r="J2922" i="3" a="1"/>
  <c r="J2922" i="3" s="1"/>
  <c r="H2922" i="3"/>
  <c r="G2922" i="3"/>
  <c r="J2921" i="3" a="1"/>
  <c r="J2921" i="3" s="1"/>
  <c r="H2921" i="3"/>
  <c r="G2921" i="3"/>
  <c r="J2920" i="3" a="1"/>
  <c r="J2920" i="3" s="1"/>
  <c r="I2920" i="3" a="1"/>
  <c r="I2920" i="3" s="1"/>
  <c r="H2920" i="3"/>
  <c r="G2920" i="3"/>
  <c r="J2919" i="3" a="1"/>
  <c r="J2919" i="3" s="1"/>
  <c r="I2919" i="3" a="1"/>
  <c r="I2919" i="3" s="1"/>
  <c r="H2919" i="3"/>
  <c r="G2919" i="3"/>
  <c r="J2918" i="3" a="1"/>
  <c r="J2918" i="3" s="1"/>
  <c r="H2918" i="3"/>
  <c r="G2918" i="3"/>
  <c r="J2917" i="3" a="1"/>
  <c r="J2917" i="3" s="1"/>
  <c r="H2917" i="3"/>
  <c r="G2917" i="3"/>
  <c r="J2916" i="3" a="1"/>
  <c r="J2916" i="3" s="1"/>
  <c r="I2916" i="3" a="1"/>
  <c r="I2916" i="3" s="1"/>
  <c r="H2916" i="3"/>
  <c r="G2916" i="3"/>
  <c r="J2915" i="3" a="1"/>
  <c r="J2915" i="3" s="1"/>
  <c r="I2915" i="3" a="1"/>
  <c r="I2915" i="3" s="1"/>
  <c r="H2915" i="3"/>
  <c r="G2915" i="3"/>
  <c r="J2914" i="3" a="1"/>
  <c r="J2914" i="3" s="1"/>
  <c r="I2914" i="3" a="1"/>
  <c r="I2914" i="3" s="1"/>
  <c r="H2914" i="3"/>
  <c r="G2914" i="3"/>
  <c r="J2913" i="3" a="1"/>
  <c r="J2913" i="3" s="1"/>
  <c r="I2913" i="3" a="1"/>
  <c r="I2913" i="3" s="1"/>
  <c r="H2913" i="3"/>
  <c r="G2913" i="3"/>
  <c r="J2912" i="3" a="1"/>
  <c r="J2912" i="3" s="1"/>
  <c r="I2912" i="3" a="1"/>
  <c r="I2912" i="3" s="1"/>
  <c r="H2912" i="3"/>
  <c r="G2912" i="3"/>
  <c r="J2911" i="3" a="1"/>
  <c r="J2911" i="3" s="1"/>
  <c r="I2911" i="3" a="1"/>
  <c r="I2911" i="3" s="1"/>
  <c r="H2911" i="3"/>
  <c r="G2911" i="3"/>
  <c r="J2910" i="3" a="1"/>
  <c r="J2910" i="3" s="1"/>
  <c r="I2910" i="3" a="1"/>
  <c r="I2910" i="3" s="1"/>
  <c r="H2910" i="3"/>
  <c r="G2910" i="3"/>
  <c r="J2909" i="3" a="1"/>
  <c r="J2909" i="3" s="1"/>
  <c r="I2909" i="3" a="1"/>
  <c r="I2909" i="3" s="1"/>
  <c r="H2909" i="3"/>
  <c r="G2909" i="3"/>
  <c r="G1859" i="1"/>
  <c r="H1859" i="1"/>
  <c r="I1859" i="1" a="1"/>
  <c r="I1859" i="1" s="1"/>
  <c r="G1858" i="1"/>
  <c r="H1858" i="1"/>
  <c r="J1858" i="1" a="1"/>
  <c r="J1858" i="1" s="1"/>
  <c r="G1857" i="1"/>
  <c r="H1857" i="1"/>
  <c r="J1857" i="1" a="1"/>
  <c r="J1857" i="1" s="1"/>
  <c r="G1856" i="1"/>
  <c r="H1856" i="1"/>
  <c r="I1856" i="1" a="1"/>
  <c r="I1856" i="1" s="1"/>
  <c r="J1856" i="1" a="1"/>
  <c r="J1856" i="1" s="1"/>
  <c r="G1855" i="1"/>
  <c r="H1855" i="1"/>
  <c r="I1855" i="1" a="1"/>
  <c r="I1855" i="1" s="1"/>
  <c r="J1855" i="1" a="1"/>
  <c r="J1855" i="1" s="1"/>
  <c r="G1854" i="1"/>
  <c r="H1854" i="1"/>
  <c r="I1854" i="1" a="1"/>
  <c r="I1854" i="1" s="1"/>
  <c r="J1854" i="1" a="1"/>
  <c r="J1854" i="1" s="1"/>
  <c r="G1853" i="1"/>
  <c r="H1853" i="1"/>
  <c r="I1853" i="1" a="1"/>
  <c r="I1853" i="1" s="1"/>
  <c r="J1853" i="1" a="1"/>
  <c r="J1853" i="1" s="1"/>
  <c r="G1852" i="1"/>
  <c r="H1852" i="1"/>
  <c r="I1852" i="1" a="1"/>
  <c r="I1852" i="1" s="1"/>
  <c r="J1852" i="1" a="1"/>
  <c r="J1852" i="1" s="1"/>
  <c r="G1851" i="1"/>
  <c r="H1851" i="1"/>
  <c r="I1851" i="1" a="1"/>
  <c r="I1851" i="1" s="1"/>
  <c r="J1851" i="1" a="1"/>
  <c r="J1851" i="1" s="1"/>
  <c r="G1850" i="1"/>
  <c r="H1850" i="1"/>
  <c r="I1850" i="1" a="1"/>
  <c r="I1850" i="1" s="1"/>
  <c r="J1850" i="1" a="1"/>
  <c r="J1850" i="1" s="1"/>
  <c r="G1849" i="1"/>
  <c r="H1849" i="1"/>
  <c r="I1849" i="1" a="1"/>
  <c r="I1849" i="1" s="1"/>
  <c r="J1849" i="1" a="1"/>
  <c r="J1849" i="1" s="1"/>
  <c r="G2908" i="3"/>
  <c r="H2908" i="3"/>
  <c r="I2908" i="3" a="1"/>
  <c r="I2908" i="3" s="1"/>
  <c r="J2908" i="3" a="1"/>
  <c r="J2908" i="3" s="1"/>
  <c r="G2907" i="3"/>
  <c r="H2907" i="3"/>
  <c r="I2907" i="3" a="1"/>
  <c r="I2907" i="3" s="1"/>
  <c r="J2907" i="3" a="1"/>
  <c r="J2907" i="3" s="1"/>
  <c r="G2906" i="3"/>
  <c r="H2906" i="3"/>
  <c r="J2906" i="3" a="1"/>
  <c r="J2906" i="3" s="1"/>
  <c r="G2905" i="3"/>
  <c r="H2905" i="3"/>
  <c r="J2905" i="3" a="1"/>
  <c r="J2905" i="3" s="1"/>
  <c r="G2904" i="3"/>
  <c r="H2904" i="3"/>
  <c r="I2904" i="3" a="1"/>
  <c r="I2904" i="3" s="1"/>
  <c r="J2904" i="3" a="1"/>
  <c r="J2904" i="3" s="1"/>
  <c r="G2903" i="3"/>
  <c r="H2903" i="3"/>
  <c r="I2903" i="3" a="1"/>
  <c r="I2903" i="3" s="1"/>
  <c r="J2903" i="3" a="1"/>
  <c r="J2903" i="3" s="1"/>
  <c r="G2902" i="3"/>
  <c r="H2902" i="3"/>
  <c r="I2902" i="3" a="1"/>
  <c r="I2902" i="3" s="1"/>
  <c r="J2902" i="3" a="1"/>
  <c r="J2902" i="3" s="1"/>
  <c r="G2901" i="3"/>
  <c r="H2901" i="3"/>
  <c r="I2901" i="3" a="1"/>
  <c r="I2901" i="3" s="1"/>
  <c r="J2901" i="3" a="1"/>
  <c r="J2901" i="3" s="1"/>
  <c r="G2900" i="3"/>
  <c r="H2900" i="3"/>
  <c r="J2900" i="3" a="1"/>
  <c r="J2900" i="3" s="1"/>
  <c r="G2899" i="3"/>
  <c r="H2899" i="3"/>
  <c r="J2899" i="3" a="1"/>
  <c r="J2899" i="3" s="1"/>
  <c r="G2898" i="3"/>
  <c r="H2898" i="3"/>
  <c r="I2898" i="3" a="1"/>
  <c r="I2898" i="3" s="1"/>
  <c r="J2898" i="3" a="1"/>
  <c r="J2898" i="3" s="1"/>
  <c r="G2897" i="3"/>
  <c r="H2897" i="3"/>
  <c r="I2897" i="3" a="1"/>
  <c r="I2897" i="3" s="1"/>
  <c r="J2897" i="3" a="1"/>
  <c r="J2897" i="3" s="1"/>
  <c r="G2896" i="3"/>
  <c r="H2896" i="3"/>
  <c r="I2896" i="3" a="1"/>
  <c r="I2896" i="3" s="1"/>
  <c r="J2896" i="3" a="1"/>
  <c r="J2896" i="3" s="1"/>
  <c r="G2895" i="3"/>
  <c r="H2895" i="3"/>
  <c r="I2895" i="3" a="1"/>
  <c r="I2895" i="3" s="1"/>
  <c r="J2895" i="3" a="1"/>
  <c r="J2895" i="3" s="1"/>
  <c r="G1848" i="1"/>
  <c r="H1848" i="1"/>
  <c r="I1848" i="1" a="1"/>
  <c r="I1848" i="1" s="1"/>
  <c r="J1848" i="1" a="1"/>
  <c r="J1848" i="1" s="1"/>
  <c r="G1847" i="1"/>
  <c r="H1847" i="1"/>
  <c r="I1847" i="1" a="1"/>
  <c r="I1847" i="1" s="1"/>
  <c r="J1847" i="1" a="1"/>
  <c r="J1847" i="1" s="1"/>
  <c r="G1846" i="1"/>
  <c r="H1846" i="1"/>
  <c r="J1846" i="1" a="1"/>
  <c r="J1846" i="1" s="1"/>
  <c r="G1845" i="1"/>
  <c r="H1845" i="1"/>
  <c r="J1845" i="1" a="1"/>
  <c r="J1845" i="1" s="1"/>
  <c r="G1844" i="1"/>
  <c r="H1844" i="1"/>
  <c r="I1844" i="1" a="1"/>
  <c r="I1844" i="1" s="1"/>
  <c r="J1844" i="1" a="1"/>
  <c r="J1844" i="1" s="1"/>
  <c r="G1843" i="1"/>
  <c r="H1843" i="1"/>
  <c r="I1843" i="1" a="1"/>
  <c r="I1843" i="1" s="1"/>
  <c r="J1843" i="1" a="1"/>
  <c r="J1843" i="1" s="1"/>
  <c r="G1842" i="1"/>
  <c r="H1842" i="1"/>
  <c r="I1842" i="1" a="1"/>
  <c r="I1842" i="1" s="1"/>
  <c r="J1842" i="1" a="1"/>
  <c r="J1842" i="1" s="1"/>
  <c r="G1841" i="1"/>
  <c r="H1841" i="1"/>
  <c r="I1841" i="1" a="1"/>
  <c r="I1841" i="1" s="1"/>
  <c r="J1841" i="1" a="1"/>
  <c r="J1841" i="1" s="1"/>
  <c r="H2894" i="3"/>
  <c r="G2894" i="3"/>
  <c r="C2882" i="3"/>
  <c r="I2882" i="3" s="1" a="1"/>
  <c r="I2882" i="3" s="1"/>
  <c r="C2884" i="3"/>
  <c r="I2884" i="3" s="1" a="1"/>
  <c r="I2884" i="3" s="1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I2881" i="3" a="1"/>
  <c r="I2881" i="3" s="1"/>
  <c r="I2883" i="3" a="1"/>
  <c r="I2883" i="3" s="1"/>
  <c r="I2885" i="3" a="1"/>
  <c r="I2885" i="3" s="1"/>
  <c r="I2886" i="3" a="1"/>
  <c r="I2886" i="3" s="1"/>
  <c r="I2887" i="3" a="1"/>
  <c r="I2887" i="3" s="1"/>
  <c r="I2888" i="3" a="1"/>
  <c r="I2888" i="3" s="1"/>
  <c r="I2891" i="3" a="1"/>
  <c r="I2891" i="3" s="1"/>
  <c r="I2892" i="3" a="1"/>
  <c r="I2892" i="3" s="1"/>
  <c r="J2881" i="3" a="1"/>
  <c r="J2881" i="3" s="1"/>
  <c r="J2882" i="3" a="1"/>
  <c r="J2882" i="3" s="1"/>
  <c r="J2883" i="3" a="1"/>
  <c r="J2883" i="3" s="1"/>
  <c r="J2884" i="3" a="1"/>
  <c r="J2884" i="3" s="1"/>
  <c r="J2885" i="3" a="1"/>
  <c r="J2885" i="3" s="1"/>
  <c r="J2886" i="3" a="1"/>
  <c r="J2886" i="3" s="1"/>
  <c r="J2887" i="3" a="1"/>
  <c r="J2887" i="3" s="1"/>
  <c r="J2888" i="3" a="1"/>
  <c r="J2888" i="3" s="1"/>
  <c r="J2889" i="3" a="1"/>
  <c r="J2889" i="3" s="1"/>
  <c r="J2890" i="3" a="1"/>
  <c r="J2890" i="3" s="1"/>
  <c r="J2891" i="3" a="1"/>
  <c r="J2891" i="3" s="1"/>
  <c r="J2892" i="3" a="1"/>
  <c r="J2892" i="3" s="1"/>
  <c r="J2893" i="3" a="1"/>
  <c r="J2893" i="3" s="1"/>
  <c r="J2894" i="3" a="1"/>
  <c r="J2894" i="3" s="1"/>
  <c r="G1834" i="1"/>
  <c r="G1836" i="1"/>
  <c r="G1838" i="1"/>
  <c r="G1840" i="1"/>
  <c r="H1834" i="1"/>
  <c r="H1836" i="1"/>
  <c r="H1838" i="1"/>
  <c r="H1840" i="1"/>
  <c r="I1834" i="1" a="1"/>
  <c r="I1834" i="1" s="1"/>
  <c r="I1836" i="1" a="1"/>
  <c r="I1836" i="1" s="1"/>
  <c r="I1838" i="1" a="1"/>
  <c r="I1838" i="1" s="1"/>
  <c r="J1834" i="1" a="1"/>
  <c r="J1834" i="1" s="1"/>
  <c r="J1836" i="1" a="1"/>
  <c r="J1836" i="1" s="1"/>
  <c r="J1838" i="1" a="1"/>
  <c r="J1838" i="1" s="1"/>
  <c r="J1840" i="1" a="1"/>
  <c r="J1840" i="1" s="1"/>
  <c r="J1839" i="1" a="1"/>
  <c r="J1839" i="1" s="1"/>
  <c r="H1839" i="1"/>
  <c r="G1839" i="1"/>
  <c r="J1837" i="1" a="1"/>
  <c r="J1837" i="1" s="1"/>
  <c r="J1835" i="1" a="1"/>
  <c r="J1835" i="1" s="1"/>
  <c r="J1833" i="1" a="1"/>
  <c r="J1833" i="1" s="1"/>
  <c r="I1837" i="1" a="1"/>
  <c r="I1837" i="1" s="1"/>
  <c r="I1835" i="1" a="1"/>
  <c r="I1835" i="1" s="1"/>
  <c r="I1833" i="1" a="1"/>
  <c r="I1833" i="1" s="1"/>
  <c r="H1837" i="1"/>
  <c r="H1835" i="1"/>
  <c r="H1833" i="1"/>
  <c r="G1837" i="1"/>
  <c r="G1835" i="1"/>
  <c r="G1833" i="1"/>
  <c r="G2879" i="3"/>
  <c r="H2879" i="3"/>
  <c r="I2879" i="3" a="1"/>
  <c r="I2879" i="3" s="1"/>
  <c r="J2879" i="3" a="1"/>
  <c r="J2879" i="3" s="1"/>
  <c r="G2878" i="3"/>
  <c r="H2878" i="3"/>
  <c r="I2878" i="3" a="1"/>
  <c r="I2878" i="3" s="1"/>
  <c r="J2878" i="3" a="1"/>
  <c r="J2878" i="3" s="1"/>
  <c r="G2877" i="3"/>
  <c r="H2877" i="3"/>
  <c r="J2877" i="3" a="1"/>
  <c r="J2877" i="3" s="1"/>
  <c r="G2876" i="3"/>
  <c r="H2876" i="3"/>
  <c r="J2876" i="3" a="1"/>
  <c r="J2876" i="3" s="1"/>
  <c r="G2875" i="3"/>
  <c r="H2875" i="3"/>
  <c r="I2875" i="3" a="1"/>
  <c r="I2875" i="3" s="1"/>
  <c r="J2875" i="3" a="1"/>
  <c r="J2875" i="3" s="1"/>
  <c r="G2874" i="3"/>
  <c r="H2874" i="3"/>
  <c r="I2874" i="3" a="1"/>
  <c r="I2874" i="3" s="1"/>
  <c r="J2874" i="3" a="1"/>
  <c r="J2874" i="3" s="1"/>
  <c r="G2873" i="3"/>
  <c r="H2873" i="3"/>
  <c r="J2873" i="3" a="1"/>
  <c r="J2873" i="3" s="1"/>
  <c r="G2872" i="3"/>
  <c r="H2872" i="3"/>
  <c r="J2872" i="3" a="1"/>
  <c r="J2872" i="3" s="1"/>
  <c r="G2871" i="3"/>
  <c r="H2871" i="3"/>
  <c r="I2871" i="3" a="1"/>
  <c r="I2871" i="3" s="1"/>
  <c r="J2871" i="3" a="1"/>
  <c r="J2871" i="3" s="1"/>
  <c r="G2870" i="3"/>
  <c r="H2870" i="3"/>
  <c r="I2870" i="3" a="1"/>
  <c r="I2870" i="3" s="1"/>
  <c r="J2870" i="3" a="1"/>
  <c r="J2870" i="3" s="1"/>
  <c r="G2869" i="3"/>
  <c r="H2869" i="3"/>
  <c r="I2869" i="3" a="1"/>
  <c r="I2869" i="3" s="1"/>
  <c r="J2869" i="3" a="1"/>
  <c r="J2869" i="3" s="1"/>
  <c r="G2868" i="3"/>
  <c r="H2868" i="3"/>
  <c r="I2868" i="3" a="1"/>
  <c r="I2868" i="3" s="1"/>
  <c r="J2868" i="3" a="1"/>
  <c r="J2868" i="3" s="1"/>
  <c r="G2867" i="3"/>
  <c r="H2867" i="3"/>
  <c r="I2867" i="3" a="1"/>
  <c r="I2867" i="3" s="1"/>
  <c r="J2867" i="3" a="1"/>
  <c r="J2867" i="3" s="1"/>
  <c r="G2866" i="3"/>
  <c r="H2866" i="3"/>
  <c r="I2866" i="3" a="1"/>
  <c r="I2866" i="3" s="1"/>
  <c r="J2866" i="3" a="1"/>
  <c r="J2866" i="3" s="1"/>
  <c r="G1832" i="1"/>
  <c r="H1832" i="1"/>
  <c r="I1832" i="1" a="1"/>
  <c r="I1832" i="1" s="1"/>
  <c r="G1831" i="1"/>
  <c r="H1831" i="1"/>
  <c r="J1831" i="1" a="1"/>
  <c r="J1831" i="1" s="1"/>
  <c r="G1830" i="1"/>
  <c r="H1830" i="1"/>
  <c r="J1830" i="1" a="1"/>
  <c r="J1830" i="1" s="1"/>
  <c r="G1829" i="1"/>
  <c r="H1829" i="1"/>
  <c r="I1829" i="1" a="1"/>
  <c r="I1829" i="1" s="1"/>
  <c r="J1829" i="1" a="1"/>
  <c r="J1829" i="1" s="1"/>
  <c r="G1828" i="1"/>
  <c r="H1828" i="1"/>
  <c r="I1828" i="1" a="1"/>
  <c r="I1828" i="1" s="1"/>
  <c r="J1828" i="1" a="1"/>
  <c r="J1828" i="1" s="1"/>
  <c r="G1827" i="1"/>
  <c r="H1827" i="1"/>
  <c r="I1827" i="1" a="1"/>
  <c r="I1827" i="1" s="1"/>
  <c r="J1827" i="1" a="1"/>
  <c r="J1827" i="1" s="1"/>
  <c r="G1826" i="1"/>
  <c r="H1826" i="1"/>
  <c r="I1826" i="1" a="1"/>
  <c r="I1826" i="1" s="1"/>
  <c r="J1826" i="1" a="1"/>
  <c r="J1826" i="1" s="1"/>
  <c r="G1825" i="1"/>
  <c r="H1825" i="1"/>
  <c r="I1825" i="1" a="1"/>
  <c r="I1825" i="1" s="1"/>
  <c r="J1825" i="1" a="1"/>
  <c r="J1825" i="1" s="1"/>
  <c r="G1824" i="1"/>
  <c r="H1824" i="1"/>
  <c r="I1824" i="1" a="1"/>
  <c r="I1824" i="1" s="1"/>
  <c r="J1824" i="1" a="1"/>
  <c r="J1824" i="1" s="1"/>
  <c r="G2860" i="3"/>
  <c r="G2861" i="3"/>
  <c r="H2860" i="3"/>
  <c r="H2861" i="3"/>
  <c r="I2860" i="3" a="1"/>
  <c r="I2860" i="3" s="1"/>
  <c r="I2861" i="3" a="1"/>
  <c r="I2861" i="3" s="1"/>
  <c r="J2860" i="3" a="1"/>
  <c r="J2860" i="3" s="1"/>
  <c r="J2861" i="3" a="1"/>
  <c r="J2861" i="3" s="1"/>
  <c r="J1821" i="1" a="1"/>
  <c r="J1821" i="1" s="1"/>
  <c r="J1820" i="1" a="1"/>
  <c r="J1820" i="1" s="1"/>
  <c r="H1821" i="1"/>
  <c r="G1821" i="1"/>
  <c r="G1820" i="1"/>
  <c r="H1820" i="1"/>
  <c r="G1812" i="1"/>
  <c r="G1813" i="1"/>
  <c r="G1814" i="1"/>
  <c r="G1815" i="1"/>
  <c r="G1816" i="1"/>
  <c r="G1817" i="1"/>
  <c r="G1818" i="1"/>
  <c r="G1819" i="1"/>
  <c r="G1823" i="1"/>
  <c r="H1812" i="1"/>
  <c r="H1813" i="1"/>
  <c r="H1814" i="1"/>
  <c r="H1815" i="1"/>
  <c r="H1816" i="1"/>
  <c r="H1817" i="1"/>
  <c r="H1818" i="1"/>
  <c r="H1819" i="1"/>
  <c r="H1823" i="1"/>
  <c r="I1812" i="1" a="1"/>
  <c r="I1812" i="1" s="1"/>
  <c r="I1813" i="1" a="1"/>
  <c r="I1813" i="1" s="1"/>
  <c r="I1814" i="1" a="1"/>
  <c r="I1814" i="1" s="1"/>
  <c r="I1815" i="1" a="1"/>
  <c r="I1815" i="1" s="1"/>
  <c r="I1816" i="1" a="1"/>
  <c r="I1816" i="1" s="1"/>
  <c r="I1817" i="1" a="1"/>
  <c r="I1817" i="1" s="1"/>
  <c r="I1818" i="1" a="1"/>
  <c r="I1818" i="1" s="1"/>
  <c r="I1819" i="1" a="1"/>
  <c r="I1819" i="1" s="1"/>
  <c r="I1823" i="1" a="1"/>
  <c r="I1823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G2853" i="3"/>
  <c r="G2855" i="3"/>
  <c r="G2857" i="3"/>
  <c r="G2859" i="3"/>
  <c r="G2863" i="3"/>
  <c r="G2865" i="3"/>
  <c r="H2853" i="3"/>
  <c r="H2855" i="3"/>
  <c r="H2857" i="3"/>
  <c r="H2859" i="3"/>
  <c r="H2863" i="3"/>
  <c r="H2865" i="3"/>
  <c r="I2853" i="3" a="1"/>
  <c r="I2853" i="3" s="1"/>
  <c r="I2857" i="3" a="1"/>
  <c r="I2857" i="3" s="1"/>
  <c r="I2859" i="3" a="1"/>
  <c r="I2859" i="3" s="1"/>
  <c r="I2863" i="3" a="1"/>
  <c r="I2863" i="3" s="1"/>
  <c r="I2865" i="3" a="1"/>
  <c r="I2865" i="3" s="1"/>
  <c r="J2853" i="3" a="1"/>
  <c r="J2853" i="3" s="1"/>
  <c r="J2855" i="3" a="1"/>
  <c r="J2855" i="3" s="1"/>
  <c r="J2857" i="3" a="1"/>
  <c r="J2857" i="3" s="1"/>
  <c r="J2859" i="3" a="1"/>
  <c r="J2859" i="3" s="1"/>
  <c r="J2863" i="3" a="1"/>
  <c r="J2863" i="3" s="1"/>
  <c r="J2865" i="3" a="1"/>
  <c r="J2865" i="3" s="1"/>
  <c r="J2864" i="3" a="1"/>
  <c r="J2864" i="3" s="1"/>
  <c r="J2862" i="3" a="1"/>
  <c r="J2862" i="3" s="1"/>
  <c r="J2858" i="3" a="1"/>
  <c r="J2858" i="3" s="1"/>
  <c r="J2856" i="3" a="1"/>
  <c r="J2856" i="3" s="1"/>
  <c r="J2854" i="3" a="1"/>
  <c r="J2854" i="3" s="1"/>
  <c r="J2852" i="3" a="1"/>
  <c r="J2852" i="3" s="1"/>
  <c r="I2864" i="3" a="1"/>
  <c r="I2864" i="3" s="1"/>
  <c r="I2862" i="3" a="1"/>
  <c r="I2862" i="3" s="1"/>
  <c r="I2858" i="3" a="1"/>
  <c r="I2858" i="3" s="1"/>
  <c r="I2856" i="3" a="1"/>
  <c r="I2856" i="3" s="1"/>
  <c r="I2852" i="3" a="1"/>
  <c r="I2852" i="3" s="1"/>
  <c r="H2864" i="3"/>
  <c r="H2862" i="3"/>
  <c r="H2858" i="3"/>
  <c r="H2856" i="3"/>
  <c r="H2854" i="3"/>
  <c r="H2852" i="3"/>
  <c r="G2864" i="3"/>
  <c r="G2862" i="3"/>
  <c r="G2858" i="3"/>
  <c r="G2856" i="3"/>
  <c r="G2854" i="3"/>
  <c r="G2852" i="3"/>
  <c r="G2851" i="3"/>
  <c r="H2851" i="3"/>
  <c r="I2851" i="3" a="1"/>
  <c r="I2851" i="3" s="1"/>
  <c r="J2851" i="3" a="1"/>
  <c r="J2851" i="3" s="1"/>
  <c r="G2850" i="3"/>
  <c r="H2850" i="3"/>
  <c r="I2850" i="3" a="1"/>
  <c r="I2850" i="3" s="1"/>
  <c r="J2850" i="3" a="1"/>
  <c r="J2850" i="3" s="1"/>
  <c r="G2849" i="3"/>
  <c r="H2849" i="3"/>
  <c r="J2849" i="3" a="1"/>
  <c r="J2849" i="3" s="1"/>
  <c r="G2848" i="3"/>
  <c r="H2848" i="3"/>
  <c r="J2848" i="3" a="1"/>
  <c r="J2848" i="3" s="1"/>
  <c r="G2847" i="3"/>
  <c r="H2847" i="3"/>
  <c r="I2847" i="3" a="1"/>
  <c r="I2847" i="3" s="1"/>
  <c r="J2847" i="3" a="1"/>
  <c r="J2847" i="3" s="1"/>
  <c r="G2846" i="3"/>
  <c r="H2846" i="3"/>
  <c r="I2846" i="3" a="1"/>
  <c r="I2846" i="3" s="1"/>
  <c r="J2846" i="3" a="1"/>
  <c r="J2846" i="3" s="1"/>
  <c r="G2845" i="3"/>
  <c r="H2845" i="3"/>
  <c r="J2845" i="3" a="1"/>
  <c r="J2845" i="3" s="1"/>
  <c r="G2844" i="3"/>
  <c r="H2844" i="3"/>
  <c r="J2844" i="3" a="1"/>
  <c r="J2844" i="3" s="1"/>
  <c r="G2843" i="3"/>
  <c r="H2843" i="3"/>
  <c r="I2843" i="3" a="1"/>
  <c r="I2843" i="3" s="1"/>
  <c r="J2843" i="3" a="1"/>
  <c r="J2843" i="3" s="1"/>
  <c r="G2842" i="3"/>
  <c r="H2842" i="3"/>
  <c r="I2842" i="3" a="1"/>
  <c r="I2842" i="3" s="1"/>
  <c r="J2842" i="3" a="1"/>
  <c r="J2842" i="3" s="1"/>
  <c r="G2841" i="3"/>
  <c r="H2841" i="3"/>
  <c r="I2841" i="3" a="1"/>
  <c r="I2841" i="3" s="1"/>
  <c r="J2841" i="3" a="1"/>
  <c r="J2841" i="3" s="1"/>
  <c r="G2840" i="3"/>
  <c r="H2840" i="3"/>
  <c r="I2840" i="3" a="1"/>
  <c r="I2840" i="3" s="1"/>
  <c r="J2840" i="3" a="1"/>
  <c r="J2840" i="3" s="1"/>
  <c r="G2839" i="3"/>
  <c r="H2839" i="3"/>
  <c r="I2839" i="3" a="1"/>
  <c r="I2839" i="3" s="1"/>
  <c r="J2839" i="3" a="1"/>
  <c r="J2839" i="3" s="1"/>
  <c r="G2838" i="3"/>
  <c r="H2838" i="3"/>
  <c r="I2838" i="3" a="1"/>
  <c r="I2838" i="3" s="1"/>
  <c r="J2838" i="3" a="1"/>
  <c r="J2838" i="3" s="1"/>
  <c r="G1811" i="1"/>
  <c r="H1811" i="1"/>
  <c r="I1811" i="1" a="1"/>
  <c r="I1811" i="1" s="1"/>
  <c r="G1810" i="1"/>
  <c r="H1810" i="1"/>
  <c r="J1810" i="1" a="1"/>
  <c r="J1810" i="1" s="1"/>
  <c r="G1809" i="1"/>
  <c r="H1809" i="1"/>
  <c r="J1809" i="1" a="1"/>
  <c r="J1809" i="1" s="1"/>
  <c r="G1808" i="1"/>
  <c r="H1808" i="1"/>
  <c r="I1808" i="1" a="1"/>
  <c r="I1808" i="1" s="1"/>
  <c r="J1808" i="1" a="1"/>
  <c r="J1808" i="1" s="1"/>
  <c r="G1807" i="1"/>
  <c r="H1807" i="1"/>
  <c r="I1807" i="1" a="1"/>
  <c r="I1807" i="1" s="1"/>
  <c r="J1807" i="1" a="1"/>
  <c r="J1807" i="1" s="1"/>
  <c r="G1806" i="1"/>
  <c r="H1806" i="1"/>
  <c r="I1806" i="1" a="1"/>
  <c r="I1806" i="1" s="1"/>
  <c r="J1806" i="1" a="1"/>
  <c r="J1806" i="1" s="1"/>
  <c r="G1805" i="1"/>
  <c r="H1805" i="1"/>
  <c r="I1805" i="1" a="1"/>
  <c r="I1805" i="1" s="1"/>
  <c r="J1805" i="1" a="1"/>
  <c r="J1805" i="1" s="1"/>
  <c r="G1804" i="1"/>
  <c r="H1804" i="1"/>
  <c r="I1804" i="1" a="1"/>
  <c r="I1804" i="1" s="1"/>
  <c r="J1804" i="1" a="1"/>
  <c r="J1804" i="1" s="1"/>
  <c r="G1803" i="1"/>
  <c r="H1803" i="1"/>
  <c r="I1803" i="1" a="1"/>
  <c r="I1803" i="1" s="1"/>
  <c r="J1803" i="1" a="1"/>
  <c r="J1803" i="1" s="1"/>
  <c r="G2837" i="3"/>
  <c r="H2837" i="3"/>
  <c r="I2837" i="3" a="1"/>
  <c r="I2837" i="3" s="1"/>
  <c r="J2837" i="3" a="1"/>
  <c r="J2837" i="3" s="1"/>
  <c r="G2836" i="3"/>
  <c r="H2836" i="3"/>
  <c r="I2836" i="3" a="1"/>
  <c r="I2836" i="3" s="1"/>
  <c r="J2836" i="3" a="1"/>
  <c r="J2836" i="3" s="1"/>
  <c r="G2835" i="3"/>
  <c r="H2835" i="3"/>
  <c r="J2835" i="3" a="1"/>
  <c r="J2835" i="3" s="1"/>
  <c r="G2834" i="3"/>
  <c r="H2834" i="3"/>
  <c r="J2834" i="3" a="1"/>
  <c r="J2834" i="3" s="1"/>
  <c r="G2833" i="3"/>
  <c r="H2833" i="3"/>
  <c r="I2833" i="3" a="1"/>
  <c r="I2833" i="3" s="1"/>
  <c r="J2833" i="3" a="1"/>
  <c r="J2833" i="3" s="1"/>
  <c r="G2832" i="3"/>
  <c r="H2832" i="3"/>
  <c r="I2832" i="3" a="1"/>
  <c r="I2832" i="3" s="1"/>
  <c r="J2832" i="3" a="1"/>
  <c r="J2832" i="3" s="1"/>
  <c r="G2831" i="3"/>
  <c r="H2831" i="3"/>
  <c r="I2831" i="3" a="1"/>
  <c r="I2831" i="3" s="1"/>
  <c r="J2831" i="3" a="1"/>
  <c r="J2831" i="3" s="1"/>
  <c r="G2830" i="3"/>
  <c r="H2830" i="3"/>
  <c r="I2830" i="3" a="1"/>
  <c r="I2830" i="3" s="1"/>
  <c r="J2830" i="3" a="1"/>
  <c r="J2830" i="3" s="1"/>
  <c r="G2829" i="3"/>
  <c r="H2829" i="3"/>
  <c r="J2829" i="3" a="1"/>
  <c r="J2829" i="3" s="1"/>
  <c r="G2828" i="3"/>
  <c r="H2828" i="3"/>
  <c r="J2828" i="3" a="1"/>
  <c r="J2828" i="3" s="1"/>
  <c r="G2827" i="3"/>
  <c r="H2827" i="3"/>
  <c r="I2827" i="3" a="1"/>
  <c r="I2827" i="3" s="1"/>
  <c r="J2827" i="3" a="1"/>
  <c r="J2827" i="3" s="1"/>
  <c r="G2826" i="3"/>
  <c r="H2826" i="3"/>
  <c r="I2826" i="3" a="1"/>
  <c r="I2826" i="3" s="1"/>
  <c r="J2826" i="3" a="1"/>
  <c r="J2826" i="3" s="1"/>
  <c r="G2825" i="3"/>
  <c r="H2825" i="3"/>
  <c r="I2825" i="3" a="1"/>
  <c r="I2825" i="3" s="1"/>
  <c r="J2825" i="3" a="1"/>
  <c r="J2825" i="3" s="1"/>
  <c r="G2824" i="3"/>
  <c r="H2824" i="3"/>
  <c r="I2824" i="3" a="1"/>
  <c r="I2824" i="3" s="1"/>
  <c r="J2824" i="3" a="1"/>
  <c r="J2824" i="3" s="1"/>
  <c r="G2823" i="3"/>
  <c r="H2823" i="3"/>
  <c r="I2823" i="3" a="1"/>
  <c r="I2823" i="3" s="1"/>
  <c r="J2823" i="3" a="1"/>
  <c r="J2823" i="3" s="1"/>
  <c r="G2822" i="3"/>
  <c r="H2822" i="3"/>
  <c r="I2822" i="3" a="1"/>
  <c r="I2822" i="3" s="1"/>
  <c r="J2822" i="3" a="1"/>
  <c r="J2822" i="3" s="1"/>
  <c r="G1802" i="1"/>
  <c r="H1802" i="1"/>
  <c r="I1802" i="1" a="1"/>
  <c r="I1802" i="1" s="1"/>
  <c r="G1801" i="1"/>
  <c r="H1801" i="1"/>
  <c r="J1801" i="1" a="1"/>
  <c r="J1801" i="1" s="1"/>
  <c r="G1800" i="1"/>
  <c r="H1800" i="1"/>
  <c r="J1800" i="1" a="1"/>
  <c r="J1800" i="1" s="1"/>
  <c r="G1799" i="1"/>
  <c r="H1799" i="1"/>
  <c r="I1799" i="1" a="1"/>
  <c r="I1799" i="1" s="1"/>
  <c r="G1798" i="1"/>
  <c r="H1798" i="1"/>
  <c r="I1798" i="1" a="1"/>
  <c r="I1798" i="1" s="1"/>
  <c r="G1797" i="1"/>
  <c r="H1797" i="1"/>
  <c r="I1797" i="1" a="1"/>
  <c r="I1797" i="1" s="1"/>
  <c r="J1797" i="1" a="1"/>
  <c r="J1797" i="1" s="1"/>
  <c r="G1796" i="1"/>
  <c r="H1796" i="1"/>
  <c r="I1796" i="1" a="1"/>
  <c r="I1796" i="1" s="1"/>
  <c r="J1796" i="1" a="1"/>
  <c r="J1796" i="1" s="1"/>
  <c r="G1795" i="1"/>
  <c r="H1795" i="1"/>
  <c r="I1795" i="1" a="1"/>
  <c r="I1795" i="1" s="1"/>
  <c r="J1795" i="1" a="1"/>
  <c r="J1795" i="1" s="1"/>
  <c r="G1794" i="1"/>
  <c r="H1794" i="1"/>
  <c r="I1794" i="1" a="1"/>
  <c r="I1794" i="1" s="1"/>
  <c r="J1794" i="1" a="1"/>
  <c r="J1794" i="1" s="1"/>
  <c r="G1793" i="1"/>
  <c r="H1793" i="1"/>
  <c r="I1793" i="1" a="1"/>
  <c r="I1793" i="1" s="1"/>
  <c r="J1793" i="1" a="1"/>
  <c r="J1793" i="1" s="1"/>
  <c r="G1792" i="1"/>
  <c r="H1792" i="1"/>
  <c r="I1792" i="1" a="1"/>
  <c r="I1792" i="1" s="1"/>
  <c r="J1792" i="1" a="1"/>
  <c r="J1792" i="1" s="1"/>
  <c r="G2821" i="3"/>
  <c r="H2821" i="3"/>
  <c r="I2821" i="3" a="1"/>
  <c r="I2821" i="3" s="1"/>
  <c r="J2821" i="3" a="1"/>
  <c r="J2821" i="3" s="1"/>
  <c r="G2820" i="3"/>
  <c r="H2820" i="3"/>
  <c r="I2820" i="3" a="1"/>
  <c r="I2820" i="3" s="1"/>
  <c r="J2820" i="3" a="1"/>
  <c r="J2820" i="3" s="1"/>
  <c r="G2819" i="3"/>
  <c r="H2819" i="3"/>
  <c r="J2819" i="3" a="1"/>
  <c r="J2819" i="3" s="1"/>
  <c r="G2818" i="3"/>
  <c r="H2818" i="3"/>
  <c r="J2818" i="3" a="1"/>
  <c r="J2818" i="3" s="1"/>
  <c r="G2817" i="3"/>
  <c r="H2817" i="3"/>
  <c r="I2817" i="3" a="1"/>
  <c r="I2817" i="3" s="1"/>
  <c r="J2817" i="3" a="1"/>
  <c r="J2817" i="3" s="1"/>
  <c r="G2816" i="3"/>
  <c r="H2816" i="3"/>
  <c r="I2816" i="3" a="1"/>
  <c r="I2816" i="3" s="1"/>
  <c r="J2816" i="3" a="1"/>
  <c r="J2816" i="3" s="1"/>
  <c r="G2815" i="3"/>
  <c r="H2815" i="3"/>
  <c r="I2815" i="3" a="1"/>
  <c r="I2815" i="3" s="1"/>
  <c r="J2815" i="3" a="1"/>
  <c r="J2815" i="3" s="1"/>
  <c r="G2814" i="3"/>
  <c r="H2814" i="3"/>
  <c r="I2814" i="3" a="1"/>
  <c r="I2814" i="3" s="1"/>
  <c r="J2814" i="3" a="1"/>
  <c r="J2814" i="3" s="1"/>
  <c r="G2813" i="3"/>
  <c r="H2813" i="3"/>
  <c r="I2813" i="3" a="1"/>
  <c r="I2813" i="3" s="1"/>
  <c r="J2813" i="3" a="1"/>
  <c r="J2813" i="3" s="1"/>
  <c r="G2812" i="3"/>
  <c r="H2812" i="3"/>
  <c r="I2812" i="3" a="1"/>
  <c r="I2812" i="3" s="1"/>
  <c r="J2812" i="3" a="1"/>
  <c r="J2812" i="3" s="1"/>
  <c r="G2811" i="3"/>
  <c r="H2811" i="3"/>
  <c r="I2811" i="3" a="1"/>
  <c r="I2811" i="3" s="1"/>
  <c r="J2811" i="3" a="1"/>
  <c r="J2811" i="3" s="1"/>
  <c r="G2810" i="3"/>
  <c r="H2810" i="3"/>
  <c r="I2810" i="3" a="1"/>
  <c r="I2810" i="3" s="1"/>
  <c r="J2810" i="3" a="1"/>
  <c r="J2810" i="3" s="1"/>
  <c r="G1791" i="1"/>
  <c r="H1791" i="1"/>
  <c r="I1791" i="1" a="1"/>
  <c r="I1791" i="1" s="1"/>
  <c r="J1791" i="1" a="1"/>
  <c r="J1791" i="1" s="1"/>
  <c r="G1790" i="1"/>
  <c r="H1790" i="1"/>
  <c r="I1790" i="1" a="1"/>
  <c r="I1790" i="1" s="1"/>
  <c r="J1790" i="1" a="1"/>
  <c r="J1790" i="1" s="1"/>
  <c r="G1789" i="1"/>
  <c r="H1789" i="1"/>
  <c r="I1789" i="1" a="1"/>
  <c r="I1789" i="1" s="1"/>
  <c r="J1789" i="1" a="1"/>
  <c r="J1789" i="1" s="1"/>
  <c r="G1788" i="1"/>
  <c r="H1788" i="1"/>
  <c r="I1788" i="1" a="1"/>
  <c r="I1788" i="1" s="1"/>
  <c r="J1788" i="1" a="1"/>
  <c r="J1788" i="1" s="1"/>
  <c r="G1787" i="1"/>
  <c r="H1787" i="1"/>
  <c r="I1787" i="1" a="1"/>
  <c r="I1787" i="1" s="1"/>
  <c r="J1787" i="1" a="1"/>
  <c r="J1787" i="1" s="1"/>
  <c r="G1786" i="1"/>
  <c r="H1786" i="1"/>
  <c r="I1786" i="1" a="1"/>
  <c r="I1786" i="1" s="1"/>
  <c r="J1786" i="1" a="1"/>
  <c r="J1786" i="1" s="1"/>
  <c r="G1695" i="1"/>
  <c r="H1695" i="1"/>
  <c r="I1695" i="1" a="1"/>
  <c r="I1695" i="1" s="1"/>
  <c r="J1695" i="1" a="1"/>
  <c r="J1695" i="1" s="1"/>
  <c r="G2663" i="3"/>
  <c r="H2663" i="3"/>
  <c r="I2663" i="3" a="1"/>
  <c r="I2663" i="3" s="1"/>
  <c r="J2663" i="3" a="1"/>
  <c r="J2663" i="3" s="1"/>
  <c r="G2644" i="3"/>
  <c r="H2644" i="3"/>
  <c r="I2644" i="3" a="1"/>
  <c r="I2644" i="3" s="1"/>
  <c r="J2644" i="3" a="1"/>
  <c r="J2644" i="3" s="1"/>
  <c r="G1733" i="1"/>
  <c r="H1733" i="1"/>
  <c r="I1733" i="1" a="1"/>
  <c r="I1733" i="1" s="1"/>
  <c r="J1733" i="1" a="1"/>
  <c r="J1733" i="1" s="1"/>
  <c r="G1732" i="1"/>
  <c r="H1732" i="1"/>
  <c r="I1732" i="1" a="1"/>
  <c r="I1732" i="1" s="1"/>
  <c r="J1732" i="1" a="1"/>
  <c r="J1732" i="1" s="1"/>
  <c r="G2726" i="3"/>
  <c r="G2727" i="3"/>
  <c r="H2726" i="3"/>
  <c r="H2727" i="3"/>
  <c r="I2726" i="3" a="1"/>
  <c r="I2726" i="3" s="1"/>
  <c r="I2727" i="3" a="1"/>
  <c r="I2727" i="3" s="1"/>
  <c r="J2726" i="3" a="1"/>
  <c r="J2726" i="3" s="1"/>
  <c r="J2727" i="3" a="1"/>
  <c r="J2727" i="3" s="1"/>
  <c r="G2662" i="3"/>
  <c r="G2664" i="3"/>
  <c r="G2665" i="3"/>
  <c r="H2662" i="3"/>
  <c r="H2664" i="3"/>
  <c r="H2665" i="3"/>
  <c r="I2662" i="3" a="1"/>
  <c r="I2662" i="3" s="1"/>
  <c r="I2664" i="3" a="1"/>
  <c r="I2664" i="3" s="1"/>
  <c r="I2665" i="3" a="1"/>
  <c r="I2665" i="3" s="1"/>
  <c r="J2662" i="3" a="1"/>
  <c r="J2662" i="3" s="1"/>
  <c r="J2664" i="3" a="1"/>
  <c r="J2664" i="3" s="1"/>
  <c r="J2665" i="3" a="1"/>
  <c r="J2665" i="3" s="1"/>
  <c r="G1772" i="1"/>
  <c r="G1773" i="1"/>
  <c r="H1772" i="1"/>
  <c r="H1773" i="1"/>
  <c r="I1772" i="1" a="1"/>
  <c r="I1772" i="1" s="1"/>
  <c r="I1773" i="1" a="1"/>
  <c r="I1773" i="1" s="1"/>
  <c r="J1772" i="1" a="1"/>
  <c r="J1772" i="1" s="1"/>
  <c r="J1773" i="1" a="1"/>
  <c r="J1773" i="1" s="1"/>
  <c r="G1763" i="1"/>
  <c r="G1764" i="1"/>
  <c r="H1763" i="1"/>
  <c r="H1764" i="1"/>
  <c r="I1763" i="1" a="1"/>
  <c r="I1763" i="1" s="1"/>
  <c r="I1764" i="1" a="1"/>
  <c r="I1764" i="1" s="1"/>
  <c r="J1763" i="1" a="1"/>
  <c r="J1763" i="1" s="1"/>
  <c r="J1764" i="1" a="1"/>
  <c r="J1764" i="1" s="1"/>
  <c r="G1750" i="1"/>
  <c r="H1750" i="1"/>
  <c r="I1750" i="1" a="1"/>
  <c r="I1750" i="1" s="1"/>
  <c r="J1750" i="1" a="1"/>
  <c r="J1750" i="1" s="1"/>
  <c r="G1742" i="1"/>
  <c r="H1742" i="1"/>
  <c r="I1742" i="1" a="1"/>
  <c r="I1742" i="1" s="1"/>
  <c r="J1742" i="1" a="1"/>
  <c r="J1742" i="1" s="1"/>
  <c r="G1696" i="1"/>
  <c r="H1696" i="1"/>
  <c r="I1696" i="1" a="1"/>
  <c r="I1696" i="1" s="1"/>
  <c r="J1696" i="1" a="1"/>
  <c r="J1696" i="1" s="1"/>
  <c r="G1670" i="1"/>
  <c r="G1671" i="1"/>
  <c r="H1670" i="1"/>
  <c r="H1671" i="1"/>
  <c r="I1670" i="1" a="1"/>
  <c r="I1670" i="1" s="1"/>
  <c r="I1671" i="1" a="1"/>
  <c r="I1671" i="1" s="1"/>
  <c r="J1670" i="1" a="1"/>
  <c r="J1670" i="1" s="1"/>
  <c r="J1671" i="1" a="1"/>
  <c r="J1671" i="1" s="1"/>
  <c r="G1668" i="1"/>
  <c r="G1669" i="1"/>
  <c r="H1668" i="1"/>
  <c r="H1669" i="1"/>
  <c r="I1668" i="1" a="1"/>
  <c r="I1668" i="1" s="1"/>
  <c r="I1669" i="1" a="1"/>
  <c r="I1669" i="1" s="1"/>
  <c r="J1668" i="1" a="1"/>
  <c r="J1668" i="1" s="1"/>
  <c r="J1669" i="1" a="1"/>
  <c r="J1669" i="1" s="1"/>
  <c r="B1659" i="1"/>
  <c r="B1661" i="1"/>
  <c r="B1663" i="1"/>
  <c r="B1665" i="1"/>
  <c r="B1667" i="1"/>
  <c r="G2800" i="3"/>
  <c r="G2801" i="3"/>
  <c r="G2802" i="3"/>
  <c r="G2803" i="3"/>
  <c r="G2804" i="3"/>
  <c r="G2806" i="3"/>
  <c r="G2807" i="3"/>
  <c r="G2808" i="3"/>
  <c r="G2809" i="3"/>
  <c r="G2805" i="3"/>
  <c r="H2800" i="3"/>
  <c r="H2801" i="3"/>
  <c r="H2802" i="3"/>
  <c r="H2803" i="3"/>
  <c r="H2804" i="3"/>
  <c r="H2806" i="3"/>
  <c r="H2807" i="3"/>
  <c r="H2808" i="3"/>
  <c r="H2809" i="3"/>
  <c r="H2805" i="3"/>
  <c r="I2800" i="3" a="1"/>
  <c r="I2800" i="3" s="1"/>
  <c r="I2801" i="3" a="1"/>
  <c r="I2801" i="3" s="1"/>
  <c r="I2802" i="3" a="1"/>
  <c r="I2802" i="3" s="1"/>
  <c r="I2803" i="3" a="1"/>
  <c r="I2803" i="3" s="1"/>
  <c r="I2804" i="3" a="1"/>
  <c r="I2804" i="3" s="1"/>
  <c r="I2806" i="3" a="1"/>
  <c r="I2806" i="3" s="1"/>
  <c r="I2807" i="3" a="1"/>
  <c r="I2807" i="3" s="1"/>
  <c r="I2808" i="3" a="1"/>
  <c r="I2808" i="3" s="1"/>
  <c r="I2809" i="3" a="1"/>
  <c r="I2809" i="3" s="1"/>
  <c r="I2805" i="3" a="1"/>
  <c r="I2805" i="3" s="1"/>
  <c r="J2800" i="3" a="1"/>
  <c r="J2800" i="3" s="1"/>
  <c r="J2801" i="3" a="1"/>
  <c r="J2801" i="3" s="1"/>
  <c r="J2802" i="3" a="1"/>
  <c r="J2802" i="3" s="1"/>
  <c r="J2803" i="3" a="1"/>
  <c r="J2803" i="3" s="1"/>
  <c r="J2804" i="3" a="1"/>
  <c r="J2804" i="3" s="1"/>
  <c r="J2806" i="3" a="1"/>
  <c r="J2806" i="3" s="1"/>
  <c r="J2807" i="3" a="1"/>
  <c r="J2807" i="3" s="1"/>
  <c r="J2808" i="3" a="1"/>
  <c r="J2808" i="3" s="1"/>
  <c r="J2809" i="3" a="1"/>
  <c r="J2809" i="3" s="1"/>
  <c r="J2805" i="3" a="1"/>
  <c r="J2805" i="3" s="1"/>
  <c r="G1781" i="1"/>
  <c r="G1783" i="1"/>
  <c r="H1781" i="1"/>
  <c r="H1783" i="1"/>
  <c r="I1781" i="1" a="1"/>
  <c r="I1781" i="1" s="1"/>
  <c r="I1783" i="1" a="1"/>
  <c r="I1783" i="1" s="1"/>
  <c r="J1781" i="1" a="1"/>
  <c r="J1781" i="1" s="1"/>
  <c r="J1783" i="1" a="1"/>
  <c r="J1783" i="1" s="1"/>
  <c r="J1785" i="1" a="1"/>
  <c r="J1785" i="1" s="1"/>
  <c r="J1784" i="1" a="1"/>
  <c r="J1784" i="1" s="1"/>
  <c r="J1782" i="1" a="1"/>
  <c r="J1782" i="1" s="1"/>
  <c r="J1780" i="1" a="1"/>
  <c r="J1780" i="1" s="1"/>
  <c r="I1785" i="1" a="1"/>
  <c r="I1785" i="1" s="1"/>
  <c r="I1784" i="1" a="1"/>
  <c r="I1784" i="1" s="1"/>
  <c r="I1782" i="1" a="1"/>
  <c r="I1782" i="1" s="1"/>
  <c r="I1780" i="1" a="1"/>
  <c r="I1780" i="1" s="1"/>
  <c r="H1785" i="1"/>
  <c r="H1784" i="1"/>
  <c r="H1782" i="1"/>
  <c r="H1780" i="1"/>
  <c r="G1785" i="1"/>
  <c r="G1784" i="1"/>
  <c r="G1782" i="1"/>
  <c r="G1780" i="1"/>
  <c r="G2799" i="3"/>
  <c r="H2799" i="3"/>
  <c r="I2799" i="3" a="1"/>
  <c r="I2799" i="3" s="1"/>
  <c r="J2799" i="3" a="1"/>
  <c r="J2799" i="3" s="1"/>
  <c r="G2798" i="3"/>
  <c r="H2798" i="3"/>
  <c r="I2798" i="3" a="1"/>
  <c r="I2798" i="3" s="1"/>
  <c r="J2798" i="3" a="1"/>
  <c r="J2798" i="3" s="1"/>
  <c r="G2797" i="3"/>
  <c r="H2797" i="3"/>
  <c r="I2797" i="3" a="1"/>
  <c r="I2797" i="3" s="1"/>
  <c r="J2797" i="3" a="1"/>
  <c r="J2797" i="3" s="1"/>
  <c r="G2796" i="3"/>
  <c r="H2796" i="3"/>
  <c r="I2796" i="3" a="1"/>
  <c r="I2796" i="3" s="1"/>
  <c r="J2796" i="3" a="1"/>
  <c r="J2796" i="3" s="1"/>
  <c r="G2795" i="3"/>
  <c r="H2795" i="3"/>
  <c r="I2795" i="3" a="1"/>
  <c r="I2795" i="3" s="1"/>
  <c r="J2795" i="3" a="1"/>
  <c r="J2795" i="3" s="1"/>
  <c r="G1779" i="1"/>
  <c r="H1779" i="1"/>
  <c r="I1779" i="1" a="1"/>
  <c r="I1779" i="1" s="1"/>
  <c r="J1779" i="1" a="1"/>
  <c r="J1779" i="1" s="1"/>
  <c r="G1778" i="1"/>
  <c r="H1778" i="1"/>
  <c r="I1778" i="1" a="1"/>
  <c r="I1778" i="1" s="1"/>
  <c r="J1778" i="1" a="1"/>
  <c r="J1778" i="1" s="1"/>
  <c r="G1777" i="1"/>
  <c r="H1777" i="1"/>
  <c r="I1777" i="1" a="1"/>
  <c r="I1777" i="1" s="1"/>
  <c r="J1777" i="1" a="1"/>
  <c r="J1777" i="1" s="1"/>
  <c r="G1776" i="1"/>
  <c r="H1776" i="1"/>
  <c r="I1776" i="1" a="1"/>
  <c r="I1776" i="1" s="1"/>
  <c r="J1776" i="1" a="1"/>
  <c r="J1776" i="1" s="1"/>
  <c r="G1775" i="1"/>
  <c r="H1775" i="1"/>
  <c r="I1775" i="1" a="1"/>
  <c r="I1775" i="1" s="1"/>
  <c r="J1775" i="1" a="1"/>
  <c r="J1775" i="1" s="1"/>
  <c r="G1774" i="1"/>
  <c r="H1774" i="1"/>
  <c r="I1774" i="1" a="1"/>
  <c r="I1774" i="1" s="1"/>
  <c r="J1774" i="1" a="1"/>
  <c r="J1774" i="1" s="1"/>
  <c r="G2794" i="3"/>
  <c r="H2794" i="3"/>
  <c r="I2794" i="3" a="1"/>
  <c r="I2794" i="3" s="1"/>
  <c r="J2794" i="3" a="1"/>
  <c r="J2794" i="3" s="1"/>
  <c r="G2793" i="3"/>
  <c r="H2793" i="3"/>
  <c r="I2793" i="3" a="1"/>
  <c r="I2793" i="3" s="1"/>
  <c r="J2793" i="3" a="1"/>
  <c r="J2793" i="3" s="1"/>
  <c r="G2792" i="3"/>
  <c r="H2792" i="3"/>
  <c r="I2792" i="3" a="1"/>
  <c r="I2792" i="3" s="1"/>
  <c r="J2792" i="3" a="1"/>
  <c r="J2792" i="3" s="1"/>
  <c r="G2791" i="3"/>
  <c r="H2791" i="3"/>
  <c r="I2791" i="3" a="1"/>
  <c r="I2791" i="3" s="1"/>
  <c r="J2791" i="3" a="1"/>
  <c r="J2791" i="3" s="1"/>
  <c r="G2790" i="3"/>
  <c r="H2790" i="3"/>
  <c r="I2790" i="3" a="1"/>
  <c r="I2790" i="3" s="1"/>
  <c r="J2790" i="3" a="1"/>
  <c r="J2790" i="3" s="1"/>
  <c r="G2789" i="3"/>
  <c r="H2789" i="3"/>
  <c r="I2789" i="3" a="1"/>
  <c r="I2789" i="3" s="1"/>
  <c r="J2789" i="3" a="1"/>
  <c r="J2789" i="3" s="1"/>
  <c r="G2788" i="3"/>
  <c r="H2788" i="3"/>
  <c r="I2788" i="3" a="1"/>
  <c r="I2788" i="3" s="1"/>
  <c r="J2788" i="3" a="1"/>
  <c r="J2788" i="3" s="1"/>
  <c r="G1771" i="1"/>
  <c r="H1771" i="1"/>
  <c r="I1771" i="1" a="1"/>
  <c r="I1771" i="1" s="1"/>
  <c r="J1771" i="1" a="1"/>
  <c r="J1771" i="1" s="1"/>
  <c r="G1765" i="1"/>
  <c r="G1766" i="1"/>
  <c r="G1767" i="1"/>
  <c r="G1768" i="1"/>
  <c r="G1769" i="1"/>
  <c r="G1770" i="1"/>
  <c r="H1765" i="1"/>
  <c r="H1766" i="1"/>
  <c r="H1767" i="1"/>
  <c r="H1768" i="1"/>
  <c r="H1769" i="1"/>
  <c r="H1770" i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G2787" i="3"/>
  <c r="H2787" i="3"/>
  <c r="I2787" i="3" a="1"/>
  <c r="I2787" i="3" s="1"/>
  <c r="J2787" i="3" a="1"/>
  <c r="J2787" i="3" s="1"/>
  <c r="G2786" i="3"/>
  <c r="H2786" i="3"/>
  <c r="I2786" i="3" a="1"/>
  <c r="I2786" i="3" s="1"/>
  <c r="J2786" i="3" a="1"/>
  <c r="J2786" i="3" s="1"/>
  <c r="G2777" i="3"/>
  <c r="G2779" i="3"/>
  <c r="G2781" i="3"/>
  <c r="G2783" i="3"/>
  <c r="G2785" i="3"/>
  <c r="H2777" i="3"/>
  <c r="H2779" i="3"/>
  <c r="H2781" i="3"/>
  <c r="H2783" i="3"/>
  <c r="H2785" i="3"/>
  <c r="I2777" i="3" a="1"/>
  <c r="I2777" i="3" s="1"/>
  <c r="I2779" i="3" a="1"/>
  <c r="I2779" i="3" s="1"/>
  <c r="I2781" i="3" a="1"/>
  <c r="I2781" i="3" s="1"/>
  <c r="I2783" i="3" a="1"/>
  <c r="I2783" i="3" s="1"/>
  <c r="I2785" i="3" a="1"/>
  <c r="I2785" i="3" s="1"/>
  <c r="J2777" i="3" a="1"/>
  <c r="J2777" i="3" s="1"/>
  <c r="J2779" i="3" a="1"/>
  <c r="J2779" i="3" s="1"/>
  <c r="J2781" i="3" a="1"/>
  <c r="J2781" i="3" s="1"/>
  <c r="J2783" i="3" a="1"/>
  <c r="J2783" i="3" s="1"/>
  <c r="J2785" i="3" a="1"/>
  <c r="J2785" i="3" s="1"/>
  <c r="J2784" i="3" a="1"/>
  <c r="J2784" i="3" s="1"/>
  <c r="J2782" i="3" a="1"/>
  <c r="J2782" i="3" s="1"/>
  <c r="J2780" i="3" a="1"/>
  <c r="J2780" i="3" s="1"/>
  <c r="J2778" i="3" a="1"/>
  <c r="J2778" i="3" s="1"/>
  <c r="J2776" i="3" a="1"/>
  <c r="J2776" i="3" s="1"/>
  <c r="I2784" i="3" a="1"/>
  <c r="I2784" i="3" s="1"/>
  <c r="I2782" i="3" a="1"/>
  <c r="I2782" i="3" s="1"/>
  <c r="I2780" i="3" a="1"/>
  <c r="I2780" i="3" s="1"/>
  <c r="I2778" i="3" a="1"/>
  <c r="I2778" i="3" s="1"/>
  <c r="I2776" i="3" a="1"/>
  <c r="I2776" i="3" s="1"/>
  <c r="H2784" i="3"/>
  <c r="H2782" i="3"/>
  <c r="H2780" i="3"/>
  <c r="H2778" i="3"/>
  <c r="H2776" i="3"/>
  <c r="G2784" i="3"/>
  <c r="G2782" i="3"/>
  <c r="G2780" i="3"/>
  <c r="G2778" i="3"/>
  <c r="G2776" i="3"/>
  <c r="G2775" i="3"/>
  <c r="H2775" i="3"/>
  <c r="I2775" i="3" a="1"/>
  <c r="I2775" i="3" s="1"/>
  <c r="J2775" i="3" a="1"/>
  <c r="J2775" i="3" s="1"/>
  <c r="G2774" i="3"/>
  <c r="H2774" i="3"/>
  <c r="I2774" i="3" a="1"/>
  <c r="I2774" i="3" s="1"/>
  <c r="J2774" i="3" a="1"/>
  <c r="J2774" i="3" s="1"/>
  <c r="G2773" i="3"/>
  <c r="H2773" i="3"/>
  <c r="I2773" i="3" a="1"/>
  <c r="I2773" i="3" s="1"/>
  <c r="J2773" i="3" a="1"/>
  <c r="J2773" i="3" s="1"/>
  <c r="G2772" i="3"/>
  <c r="H2772" i="3"/>
  <c r="I2772" i="3" a="1"/>
  <c r="I2772" i="3" s="1"/>
  <c r="J2772" i="3" a="1"/>
  <c r="J2772" i="3" s="1"/>
  <c r="G2771" i="3"/>
  <c r="H2771" i="3"/>
  <c r="I2771" i="3" a="1"/>
  <c r="I2771" i="3" s="1"/>
  <c r="J2771" i="3" a="1"/>
  <c r="J2771" i="3" s="1"/>
  <c r="G2770" i="3"/>
  <c r="H2770" i="3"/>
  <c r="I2770" i="3" a="1"/>
  <c r="I2770" i="3" s="1"/>
  <c r="J2770" i="3" a="1"/>
  <c r="J2770" i="3" s="1"/>
  <c r="G2769" i="3"/>
  <c r="H2769" i="3"/>
  <c r="I2769" i="3" a="1"/>
  <c r="I2769" i="3" s="1"/>
  <c r="J2769" i="3" a="1"/>
  <c r="J2769" i="3" s="1"/>
  <c r="G2768" i="3"/>
  <c r="H2768" i="3"/>
  <c r="I2768" i="3" a="1"/>
  <c r="I2768" i="3" s="1"/>
  <c r="J2768" i="3" a="1"/>
  <c r="J2768" i="3" s="1"/>
  <c r="G2767" i="3"/>
  <c r="H2767" i="3"/>
  <c r="I2767" i="3" a="1"/>
  <c r="I2767" i="3" s="1"/>
  <c r="J2767" i="3" a="1"/>
  <c r="J2767" i="3" s="1"/>
  <c r="G2766" i="3"/>
  <c r="H2766" i="3"/>
  <c r="I2766" i="3" a="1"/>
  <c r="I2766" i="3" s="1"/>
  <c r="J2766" i="3" a="1"/>
  <c r="J2766" i="3" s="1"/>
  <c r="G1762" i="1"/>
  <c r="H1762" i="1"/>
  <c r="I1762" i="1" a="1"/>
  <c r="I1762" i="1" s="1"/>
  <c r="J1762" i="1" a="1"/>
  <c r="J1762" i="1" s="1"/>
  <c r="G1761" i="1"/>
  <c r="H1761" i="1"/>
  <c r="I1761" i="1" a="1"/>
  <c r="I1761" i="1" s="1"/>
  <c r="J1761" i="1" a="1"/>
  <c r="J1761" i="1" s="1"/>
  <c r="G1760" i="1"/>
  <c r="H1760" i="1"/>
  <c r="I1760" i="1" a="1"/>
  <c r="I1760" i="1" s="1"/>
  <c r="J1760" i="1" a="1"/>
  <c r="J1760" i="1" s="1"/>
  <c r="G1759" i="1"/>
  <c r="H1759" i="1"/>
  <c r="I1759" i="1" a="1"/>
  <c r="I1759" i="1" s="1"/>
  <c r="J1759" i="1" a="1"/>
  <c r="J1759" i="1" s="1"/>
  <c r="G1758" i="1"/>
  <c r="H1758" i="1"/>
  <c r="I1758" i="1" a="1"/>
  <c r="I1758" i="1" s="1"/>
  <c r="J1758" i="1" a="1"/>
  <c r="J1758" i="1" s="1"/>
  <c r="G1757" i="1"/>
  <c r="H1757" i="1"/>
  <c r="I1757" i="1" a="1"/>
  <c r="I1757" i="1" s="1"/>
  <c r="J1757" i="1" a="1"/>
  <c r="J1757" i="1" s="1"/>
  <c r="G1751" i="1"/>
  <c r="G1752" i="1"/>
  <c r="G1753" i="1"/>
  <c r="G1754" i="1"/>
  <c r="G1755" i="1"/>
  <c r="G1756" i="1"/>
  <c r="H1751" i="1"/>
  <c r="H1752" i="1"/>
  <c r="H1753" i="1"/>
  <c r="H1754" i="1"/>
  <c r="H1755" i="1"/>
  <c r="H1756" i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G1083" i="1"/>
  <c r="G1084" i="1"/>
  <c r="G1085" i="1"/>
  <c r="G1086" i="1"/>
  <c r="G1087" i="1"/>
  <c r="G1098" i="1"/>
  <c r="G1099" i="1"/>
  <c r="G1100" i="1"/>
  <c r="G1101" i="1"/>
  <c r="G1102" i="1"/>
  <c r="G1103" i="1"/>
  <c r="H1083" i="1"/>
  <c r="H1084" i="1"/>
  <c r="H1085" i="1"/>
  <c r="H1086" i="1"/>
  <c r="H1087" i="1"/>
  <c r="H1098" i="1"/>
  <c r="H1099" i="1"/>
  <c r="H1100" i="1"/>
  <c r="H1101" i="1"/>
  <c r="H1102" i="1"/>
  <c r="H1103" i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G2755" i="3"/>
  <c r="G2757" i="3"/>
  <c r="G2759" i="3"/>
  <c r="G2761" i="3"/>
  <c r="G2763" i="3"/>
  <c r="G2765" i="3"/>
  <c r="H2755" i="3"/>
  <c r="H2757" i="3"/>
  <c r="H2759" i="3"/>
  <c r="H2761" i="3"/>
  <c r="H2763" i="3"/>
  <c r="H2765" i="3"/>
  <c r="I2755" i="3" a="1"/>
  <c r="I2755" i="3" s="1"/>
  <c r="I2757" i="3" a="1"/>
  <c r="I2757" i="3" s="1"/>
  <c r="I2759" i="3" a="1"/>
  <c r="I2759" i="3" s="1"/>
  <c r="I2761" i="3" a="1"/>
  <c r="I2761" i="3" s="1"/>
  <c r="I2763" i="3" a="1"/>
  <c r="I2763" i="3" s="1"/>
  <c r="I2765" i="3" a="1"/>
  <c r="I2765" i="3" s="1"/>
  <c r="J2755" i="3" a="1"/>
  <c r="J2755" i="3" s="1"/>
  <c r="J2757" i="3" a="1"/>
  <c r="J2757" i="3" s="1"/>
  <c r="J2759" i="3" a="1"/>
  <c r="J2759" i="3" s="1"/>
  <c r="J2761" i="3" a="1"/>
  <c r="J2761" i="3" s="1"/>
  <c r="J2763" i="3" a="1"/>
  <c r="J2763" i="3" s="1"/>
  <c r="J2765" i="3" a="1"/>
  <c r="J2765" i="3" s="1"/>
  <c r="J2762" i="3" a="1"/>
  <c r="J2762" i="3" s="1"/>
  <c r="J2760" i="3" a="1"/>
  <c r="J2760" i="3" s="1"/>
  <c r="J2758" i="3" a="1"/>
  <c r="J2758" i="3" s="1"/>
  <c r="J2764" i="3" a="1"/>
  <c r="J2764" i="3" s="1"/>
  <c r="J2756" i="3" a="1"/>
  <c r="J2756" i="3" s="1"/>
  <c r="I2762" i="3" a="1"/>
  <c r="I2762" i="3" s="1"/>
  <c r="I2760" i="3" a="1"/>
  <c r="I2760" i="3" s="1"/>
  <c r="I2758" i="3" a="1"/>
  <c r="I2758" i="3" s="1"/>
  <c r="I2764" i="3" a="1"/>
  <c r="I2764" i="3" s="1"/>
  <c r="I2756" i="3" a="1"/>
  <c r="I2756" i="3" s="1"/>
  <c r="H2762" i="3"/>
  <c r="H2760" i="3"/>
  <c r="H2758" i="3"/>
  <c r="H2764" i="3"/>
  <c r="H2756" i="3"/>
  <c r="G2762" i="3"/>
  <c r="G2760" i="3"/>
  <c r="G2758" i="3"/>
  <c r="G2764" i="3"/>
  <c r="G2756" i="3"/>
  <c r="G2754" i="3"/>
  <c r="H2754" i="3"/>
  <c r="I2754" i="3" a="1"/>
  <c r="I2754" i="3" s="1"/>
  <c r="J2754" i="3" a="1"/>
  <c r="J2754" i="3" s="1"/>
  <c r="G1082" i="1"/>
  <c r="H1082" i="1"/>
  <c r="I1082" i="1" a="1"/>
  <c r="I1082" i="1" s="1"/>
  <c r="J1082" i="1" a="1"/>
  <c r="J1082" i="1" s="1"/>
  <c r="G2753" i="3"/>
  <c r="H2753" i="3"/>
  <c r="I2753" i="3" a="1"/>
  <c r="I2753" i="3" s="1"/>
  <c r="J2753" i="3" a="1"/>
  <c r="J2753" i="3" s="1"/>
  <c r="G2752" i="3"/>
  <c r="H2752" i="3"/>
  <c r="I2752" i="3" a="1"/>
  <c r="I2752" i="3" s="1"/>
  <c r="J2752" i="3" a="1"/>
  <c r="J2752" i="3" s="1"/>
  <c r="G2751" i="3"/>
  <c r="H2751" i="3"/>
  <c r="J2751" i="3" a="1"/>
  <c r="J2751" i="3" s="1"/>
  <c r="G2750" i="3"/>
  <c r="H2750" i="3"/>
  <c r="J2750" i="3" a="1"/>
  <c r="J2750" i="3" s="1"/>
  <c r="G2749" i="3"/>
  <c r="H2749" i="3"/>
  <c r="I2749" i="3" a="1"/>
  <c r="I2749" i="3" s="1"/>
  <c r="J2749" i="3" a="1"/>
  <c r="J2749" i="3" s="1"/>
  <c r="G2748" i="3"/>
  <c r="H2748" i="3"/>
  <c r="I2748" i="3" a="1"/>
  <c r="I2748" i="3" s="1"/>
  <c r="J2748" i="3" a="1"/>
  <c r="J2748" i="3" s="1"/>
  <c r="G2747" i="3"/>
  <c r="H2747" i="3"/>
  <c r="I2747" i="3" a="1"/>
  <c r="I2747" i="3" s="1"/>
  <c r="J2747" i="3" a="1"/>
  <c r="J2747" i="3" s="1"/>
  <c r="G2746" i="3"/>
  <c r="H2746" i="3"/>
  <c r="I2746" i="3" a="1"/>
  <c r="I2746" i="3" s="1"/>
  <c r="J2746" i="3" a="1"/>
  <c r="J2746" i="3" s="1"/>
  <c r="G2745" i="3"/>
  <c r="H2745" i="3"/>
  <c r="I2745" i="3" a="1"/>
  <c r="I2745" i="3" s="1"/>
  <c r="J2745" i="3" a="1"/>
  <c r="J2745" i="3" s="1"/>
  <c r="G2744" i="3"/>
  <c r="H2744" i="3"/>
  <c r="I2744" i="3" a="1"/>
  <c r="I2744" i="3" s="1"/>
  <c r="J2744" i="3" a="1"/>
  <c r="J2744" i="3" s="1"/>
  <c r="G2743" i="3"/>
  <c r="H2743" i="3"/>
  <c r="I2743" i="3" a="1"/>
  <c r="I2743" i="3" s="1"/>
  <c r="J2743" i="3" a="1"/>
  <c r="J2743" i="3" s="1"/>
  <c r="G2742" i="3"/>
  <c r="H2742" i="3"/>
  <c r="I2742" i="3" a="1"/>
  <c r="I2742" i="3" s="1"/>
  <c r="J2742" i="3" a="1"/>
  <c r="J2742" i="3" s="1"/>
  <c r="G1746" i="1"/>
  <c r="H1746" i="1"/>
  <c r="I1746" i="1" a="1"/>
  <c r="I1746" i="1" s="1"/>
  <c r="J1746" i="1" a="1"/>
  <c r="J1746" i="1" s="1"/>
  <c r="G1749" i="1"/>
  <c r="H1749" i="1"/>
  <c r="I1749" i="1" a="1"/>
  <c r="I1749" i="1" s="1"/>
  <c r="J1749" i="1" a="1"/>
  <c r="J1749" i="1" s="1"/>
  <c r="G1748" i="1"/>
  <c r="H1748" i="1"/>
  <c r="I1748" i="1" a="1"/>
  <c r="I1748" i="1" s="1"/>
  <c r="J1748" i="1" a="1"/>
  <c r="J1748" i="1" s="1"/>
  <c r="G1747" i="1"/>
  <c r="H1747" i="1"/>
  <c r="I1747" i="1" a="1"/>
  <c r="I1747" i="1" s="1"/>
  <c r="J1747" i="1" a="1"/>
  <c r="J1747" i="1" s="1"/>
  <c r="G1745" i="1"/>
  <c r="H1745" i="1"/>
  <c r="I1745" i="1" a="1"/>
  <c r="I1745" i="1" s="1"/>
  <c r="J1745" i="1" a="1"/>
  <c r="J1745" i="1" s="1"/>
  <c r="G1744" i="1"/>
  <c r="H1744" i="1"/>
  <c r="I1744" i="1" a="1"/>
  <c r="I1744" i="1" s="1"/>
  <c r="J1744" i="1" a="1"/>
  <c r="J1744" i="1" s="1"/>
  <c r="G1743" i="1"/>
  <c r="H1743" i="1"/>
  <c r="I1743" i="1" a="1"/>
  <c r="I1743" i="1" s="1"/>
  <c r="J1743" i="1" a="1"/>
  <c r="J1743" i="1" s="1"/>
  <c r="G1734" i="1"/>
  <c r="G1735" i="1"/>
  <c r="G1736" i="1"/>
  <c r="G1737" i="1"/>
  <c r="G1738" i="1"/>
  <c r="G1739" i="1"/>
  <c r="G1740" i="1"/>
  <c r="G1741" i="1"/>
  <c r="H1734" i="1"/>
  <c r="H1735" i="1"/>
  <c r="H1736" i="1"/>
  <c r="H1737" i="1"/>
  <c r="H1738" i="1"/>
  <c r="H1739" i="1"/>
  <c r="H1740" i="1"/>
  <c r="H1741" i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G2739" i="3"/>
  <c r="G2740" i="3"/>
  <c r="G2741" i="3"/>
  <c r="H2739" i="3"/>
  <c r="H2740" i="3"/>
  <c r="H2741" i="3"/>
  <c r="I2740" i="3" a="1"/>
  <c r="I2740" i="3" s="1"/>
  <c r="I2741" i="3" a="1"/>
  <c r="I2741" i="3" s="1"/>
  <c r="J2739" i="3" a="1"/>
  <c r="J2739" i="3" s="1"/>
  <c r="J2740" i="3" a="1"/>
  <c r="J2740" i="3" s="1"/>
  <c r="J2741" i="3" a="1"/>
  <c r="J2741" i="3" s="1"/>
  <c r="G2738" i="3"/>
  <c r="H2738" i="3"/>
  <c r="J2738" i="3" a="1"/>
  <c r="J2738" i="3" s="1"/>
  <c r="G2729" i="3"/>
  <c r="G2731" i="3"/>
  <c r="G2733" i="3"/>
  <c r="G2735" i="3"/>
  <c r="G2737" i="3"/>
  <c r="H2729" i="3"/>
  <c r="H2731" i="3"/>
  <c r="H2733" i="3"/>
  <c r="H2735" i="3"/>
  <c r="H2737" i="3"/>
  <c r="I2729" i="3" a="1"/>
  <c r="I2729" i="3" s="1"/>
  <c r="I2731" i="3" a="1"/>
  <c r="I2731" i="3" s="1"/>
  <c r="I2733" i="3" a="1"/>
  <c r="I2733" i="3" s="1"/>
  <c r="I2735" i="3" a="1"/>
  <c r="I2735" i="3" s="1"/>
  <c r="I2737" i="3" a="1"/>
  <c r="I2737" i="3" s="1"/>
  <c r="J2729" i="3" a="1"/>
  <c r="J2729" i="3" s="1"/>
  <c r="J2731" i="3" a="1"/>
  <c r="J2731" i="3" s="1"/>
  <c r="J2733" i="3" a="1"/>
  <c r="J2733" i="3" s="1"/>
  <c r="J2735" i="3" a="1"/>
  <c r="J2735" i="3" s="1"/>
  <c r="J2737" i="3" a="1"/>
  <c r="J2737" i="3" s="1"/>
  <c r="J2736" i="3" a="1"/>
  <c r="J2736" i="3" s="1"/>
  <c r="J2734" i="3" a="1"/>
  <c r="J2734" i="3" s="1"/>
  <c r="J2732" i="3" a="1"/>
  <c r="J2732" i="3" s="1"/>
  <c r="J2730" i="3" a="1"/>
  <c r="J2730" i="3" s="1"/>
  <c r="J2728" i="3" a="1"/>
  <c r="J2728" i="3" s="1"/>
  <c r="I2736" i="3" a="1"/>
  <c r="I2736" i="3" s="1"/>
  <c r="I2734" i="3" a="1"/>
  <c r="I2734" i="3" s="1"/>
  <c r="I2732" i="3" a="1"/>
  <c r="I2732" i="3" s="1"/>
  <c r="I2730" i="3" a="1"/>
  <c r="I2730" i="3" s="1"/>
  <c r="I2728" i="3" a="1"/>
  <c r="I2728" i="3" s="1"/>
  <c r="H2736" i="3"/>
  <c r="H2734" i="3"/>
  <c r="H2732" i="3"/>
  <c r="H2730" i="3"/>
  <c r="H2728" i="3"/>
  <c r="G2736" i="3"/>
  <c r="G2734" i="3"/>
  <c r="G2732" i="3"/>
  <c r="G2730" i="3"/>
  <c r="G2728" i="3"/>
  <c r="G2725" i="3"/>
  <c r="H2725" i="3"/>
  <c r="I2725" i="3" a="1"/>
  <c r="I2725" i="3" s="1"/>
  <c r="J2725" i="3" a="1"/>
  <c r="J2725" i="3" s="1"/>
  <c r="G2724" i="3"/>
  <c r="H2724" i="3"/>
  <c r="I2724" i="3" a="1"/>
  <c r="I2724" i="3" s="1"/>
  <c r="J2724" i="3" a="1"/>
  <c r="J2724" i="3" s="1"/>
  <c r="G2723" i="3"/>
  <c r="H2723" i="3"/>
  <c r="J2723" i="3" a="1"/>
  <c r="J2723" i="3" s="1"/>
  <c r="G2722" i="3"/>
  <c r="H2722" i="3"/>
  <c r="J2722" i="3" a="1"/>
  <c r="J2722" i="3" s="1"/>
  <c r="G2721" i="3"/>
  <c r="H2721" i="3"/>
  <c r="I2721" i="3" a="1"/>
  <c r="I2721" i="3" s="1"/>
  <c r="J2721" i="3" a="1"/>
  <c r="J2721" i="3" s="1"/>
  <c r="G2720" i="3"/>
  <c r="H2720" i="3"/>
  <c r="I2720" i="3" a="1"/>
  <c r="I2720" i="3" s="1"/>
  <c r="J2720" i="3" a="1"/>
  <c r="J2720" i="3" s="1"/>
  <c r="G2719" i="3"/>
  <c r="H2719" i="3"/>
  <c r="I2719" i="3" a="1"/>
  <c r="I2719" i="3" s="1"/>
  <c r="J2719" i="3" a="1"/>
  <c r="J2719" i="3" s="1"/>
  <c r="G2718" i="3"/>
  <c r="H2718" i="3"/>
  <c r="I2718" i="3" a="1"/>
  <c r="I2718" i="3" s="1"/>
  <c r="J2718" i="3" a="1"/>
  <c r="J2718" i="3" s="1"/>
  <c r="G2717" i="3"/>
  <c r="H2717" i="3"/>
  <c r="I2717" i="3" a="1"/>
  <c r="I2717" i="3" s="1"/>
  <c r="J2717" i="3" a="1"/>
  <c r="J2717" i="3" s="1"/>
  <c r="G2716" i="3"/>
  <c r="H2716" i="3"/>
  <c r="I2716" i="3" a="1"/>
  <c r="I2716" i="3" s="1"/>
  <c r="J2716" i="3" a="1"/>
  <c r="J2716" i="3" s="1"/>
  <c r="G2715" i="3"/>
  <c r="H2715" i="3"/>
  <c r="I2715" i="3" a="1"/>
  <c r="I2715" i="3" s="1"/>
  <c r="J2715" i="3" a="1"/>
  <c r="J2715" i="3" s="1"/>
  <c r="G2714" i="3"/>
  <c r="H2714" i="3"/>
  <c r="I2714" i="3" a="1"/>
  <c r="I2714" i="3" s="1"/>
  <c r="J2714" i="3" a="1"/>
  <c r="J2714" i="3" s="1"/>
  <c r="G1731" i="1"/>
  <c r="H1731" i="1"/>
  <c r="I1731" i="1" a="1"/>
  <c r="I1731" i="1" s="1"/>
  <c r="J1731" i="1" a="1"/>
  <c r="J1731" i="1" s="1"/>
  <c r="G1730" i="1"/>
  <c r="H1730" i="1"/>
  <c r="I1730" i="1" a="1"/>
  <c r="I1730" i="1" s="1"/>
  <c r="J1730" i="1" a="1"/>
  <c r="J1730" i="1" s="1"/>
  <c r="G1729" i="1"/>
  <c r="H1729" i="1"/>
  <c r="I1729" i="1" a="1"/>
  <c r="I1729" i="1" s="1"/>
  <c r="J1729" i="1" a="1"/>
  <c r="J1729" i="1" s="1"/>
  <c r="G1728" i="1"/>
  <c r="H1728" i="1"/>
  <c r="I1728" i="1" a="1"/>
  <c r="I1728" i="1" s="1"/>
  <c r="J1728" i="1" a="1"/>
  <c r="J1728" i="1" s="1"/>
  <c r="G1727" i="1"/>
  <c r="H1727" i="1"/>
  <c r="I1727" i="1" a="1"/>
  <c r="I1727" i="1" s="1"/>
  <c r="J1727" i="1" a="1"/>
  <c r="J1727" i="1" s="1"/>
  <c r="G1726" i="1"/>
  <c r="H1726" i="1"/>
  <c r="I1726" i="1" a="1"/>
  <c r="I1726" i="1" s="1"/>
  <c r="J1726" i="1" a="1"/>
  <c r="J1726" i="1" s="1"/>
  <c r="G2713" i="3"/>
  <c r="H2713" i="3"/>
  <c r="I2713" i="3" a="1"/>
  <c r="I2713" i="3" s="1"/>
  <c r="J2713" i="3" a="1"/>
  <c r="J2713" i="3" s="1"/>
  <c r="G2712" i="3"/>
  <c r="H2712" i="3"/>
  <c r="I2712" i="3" a="1"/>
  <c r="I2712" i="3" s="1"/>
  <c r="J2712" i="3" a="1"/>
  <c r="J2712" i="3" s="1"/>
  <c r="G2711" i="3"/>
  <c r="H2711" i="3"/>
  <c r="J2711" i="3" a="1"/>
  <c r="J2711" i="3" s="1"/>
  <c r="G2710" i="3"/>
  <c r="H2710" i="3"/>
  <c r="J2710" i="3" a="1"/>
  <c r="J2710" i="3" s="1"/>
  <c r="G2709" i="3"/>
  <c r="H2709" i="3"/>
  <c r="I2709" i="3" a="1"/>
  <c r="I2709" i="3" s="1"/>
  <c r="J2709" i="3" a="1"/>
  <c r="J2709" i="3" s="1"/>
  <c r="G2708" i="3"/>
  <c r="H2708" i="3"/>
  <c r="I2708" i="3" a="1"/>
  <c r="I2708" i="3" s="1"/>
  <c r="J2708" i="3" a="1"/>
  <c r="J2708" i="3" s="1"/>
  <c r="G2707" i="3"/>
  <c r="H2707" i="3"/>
  <c r="I2707" i="3" a="1"/>
  <c r="I2707" i="3" s="1"/>
  <c r="J2707" i="3" a="1"/>
  <c r="J2707" i="3" s="1"/>
  <c r="G2706" i="3"/>
  <c r="H2706" i="3"/>
  <c r="I2706" i="3" a="1"/>
  <c r="I2706" i="3" s="1"/>
  <c r="J2706" i="3" a="1"/>
  <c r="J2706" i="3" s="1"/>
  <c r="G2705" i="3"/>
  <c r="H2705" i="3"/>
  <c r="I2705" i="3" a="1"/>
  <c r="I2705" i="3" s="1"/>
  <c r="J2705" i="3" a="1"/>
  <c r="J2705" i="3" s="1"/>
  <c r="G2704" i="3"/>
  <c r="H2704" i="3"/>
  <c r="I2704" i="3" a="1"/>
  <c r="I2704" i="3" s="1"/>
  <c r="J2704" i="3" a="1"/>
  <c r="J2704" i="3" s="1"/>
  <c r="G2703" i="3"/>
  <c r="H2703" i="3"/>
  <c r="I2703" i="3" a="1"/>
  <c r="I2703" i="3" s="1"/>
  <c r="J2703" i="3" a="1"/>
  <c r="J2703" i="3" s="1"/>
  <c r="G2702" i="3"/>
  <c r="H2702" i="3"/>
  <c r="I2702" i="3" a="1"/>
  <c r="I2702" i="3" s="1"/>
  <c r="J2702" i="3" a="1"/>
  <c r="J2702" i="3" s="1"/>
  <c r="G1725" i="1"/>
  <c r="H1725" i="1"/>
  <c r="I1725" i="1" a="1"/>
  <c r="I1725" i="1" s="1"/>
  <c r="J1725" i="1" a="1"/>
  <c r="J1725" i="1" s="1"/>
  <c r="G1724" i="1"/>
  <c r="H1724" i="1"/>
  <c r="I1724" i="1" a="1"/>
  <c r="I1724" i="1" s="1"/>
  <c r="J1724" i="1" a="1"/>
  <c r="J1724" i="1" s="1"/>
  <c r="G1723" i="1"/>
  <c r="H1723" i="1"/>
  <c r="I1723" i="1" a="1"/>
  <c r="I1723" i="1" s="1"/>
  <c r="J1723" i="1" a="1"/>
  <c r="J1723" i="1" s="1"/>
  <c r="G1722" i="1"/>
  <c r="H1722" i="1"/>
  <c r="I1722" i="1" a="1"/>
  <c r="I1722" i="1" s="1"/>
  <c r="J1722" i="1" a="1"/>
  <c r="J1722" i="1" s="1"/>
  <c r="G1721" i="1"/>
  <c r="H1721" i="1"/>
  <c r="I1721" i="1" a="1"/>
  <c r="I1721" i="1" s="1"/>
  <c r="J1721" i="1" a="1"/>
  <c r="J1721" i="1" s="1"/>
  <c r="G1720" i="1"/>
  <c r="H1720" i="1"/>
  <c r="I1720" i="1" a="1"/>
  <c r="I1720" i="1" s="1"/>
  <c r="J1720" i="1" a="1"/>
  <c r="J1720" i="1" s="1"/>
  <c r="G2701" i="3"/>
  <c r="H2701" i="3"/>
  <c r="I2701" i="3" a="1"/>
  <c r="I2701" i="3" s="1"/>
  <c r="J2701" i="3" a="1"/>
  <c r="J2701" i="3" s="1"/>
  <c r="G2700" i="3"/>
  <c r="H2700" i="3"/>
  <c r="I2700" i="3" a="1"/>
  <c r="I2700" i="3" s="1"/>
  <c r="J2700" i="3" a="1"/>
  <c r="J2700" i="3" s="1"/>
  <c r="G2699" i="3"/>
  <c r="H2699" i="3"/>
  <c r="J2699" i="3" a="1"/>
  <c r="J2699" i="3" s="1"/>
  <c r="G2698" i="3"/>
  <c r="H2698" i="3"/>
  <c r="J2698" i="3" a="1"/>
  <c r="J2698" i="3" s="1"/>
  <c r="G2697" i="3"/>
  <c r="H2697" i="3"/>
  <c r="I2697" i="3" a="1"/>
  <c r="I2697" i="3" s="1"/>
  <c r="J2697" i="3" a="1"/>
  <c r="J2697" i="3" s="1"/>
  <c r="G2696" i="3"/>
  <c r="H2696" i="3"/>
  <c r="I2696" i="3" a="1"/>
  <c r="I2696" i="3" s="1"/>
  <c r="J2696" i="3" a="1"/>
  <c r="J2696" i="3" s="1"/>
  <c r="G2695" i="3"/>
  <c r="H2695" i="3"/>
  <c r="I2695" i="3" a="1"/>
  <c r="I2695" i="3" s="1"/>
  <c r="J2695" i="3" a="1"/>
  <c r="J2695" i="3" s="1"/>
  <c r="G2694" i="3"/>
  <c r="H2694" i="3"/>
  <c r="I2694" i="3" a="1"/>
  <c r="I2694" i="3" s="1"/>
  <c r="J2694" i="3" a="1"/>
  <c r="J2694" i="3" s="1"/>
  <c r="G2693" i="3"/>
  <c r="H2693" i="3"/>
  <c r="I2693" i="3" a="1"/>
  <c r="I2693" i="3" s="1"/>
  <c r="J2693" i="3" a="1"/>
  <c r="J2693" i="3" s="1"/>
  <c r="G2692" i="3"/>
  <c r="H2692" i="3"/>
  <c r="I2692" i="3" a="1"/>
  <c r="I2692" i="3" s="1"/>
  <c r="J2692" i="3" a="1"/>
  <c r="J2692" i="3" s="1"/>
  <c r="G2691" i="3"/>
  <c r="H2691" i="3"/>
  <c r="I2691" i="3" a="1"/>
  <c r="I2691" i="3" s="1"/>
  <c r="J2691" i="3" a="1"/>
  <c r="J2691" i="3"/>
  <c r="G2690" i="3"/>
  <c r="H2690" i="3"/>
  <c r="I2690" i="3" a="1"/>
  <c r="I2690" i="3"/>
  <c r="J2690" i="3" a="1"/>
  <c r="J2690" i="3" s="1"/>
  <c r="G1719" i="1"/>
  <c r="H1719" i="1"/>
  <c r="I1719" i="1" a="1"/>
  <c r="I1719" i="1" s="1"/>
  <c r="J1719" i="1" a="1"/>
  <c r="J1719" i="1" s="1"/>
  <c r="G1718" i="1"/>
  <c r="H1718" i="1"/>
  <c r="J1718" i="1" a="1"/>
  <c r="J1718" i="1" s="1"/>
  <c r="G1717" i="1"/>
  <c r="H1717" i="1"/>
  <c r="J1717" i="1" a="1"/>
  <c r="J1717" i="1" s="1"/>
  <c r="G1716" i="1"/>
  <c r="H1716" i="1"/>
  <c r="I1716" i="1" a="1"/>
  <c r="I1716" i="1" s="1"/>
  <c r="J1716" i="1" a="1"/>
  <c r="J1716" i="1" s="1"/>
  <c r="G1715" i="1"/>
  <c r="H1715" i="1"/>
  <c r="I1715" i="1" a="1"/>
  <c r="I1715" i="1" s="1"/>
  <c r="J1715" i="1" a="1"/>
  <c r="J1715" i="1" s="1"/>
  <c r="G1714" i="1"/>
  <c r="H1714" i="1"/>
  <c r="I1714" i="1" a="1"/>
  <c r="I1714" i="1" s="1"/>
  <c r="J1714" i="1" a="1"/>
  <c r="J1714" i="1" s="1"/>
  <c r="G1713" i="1"/>
  <c r="H1713" i="1"/>
  <c r="I1713" i="1" a="1"/>
  <c r="I1713" i="1" s="1"/>
  <c r="J1713" i="1" a="1"/>
  <c r="J1713" i="1" s="1"/>
  <c r="G1712" i="1"/>
  <c r="H1712" i="1"/>
  <c r="I1712" i="1" a="1"/>
  <c r="I1712" i="1" s="1"/>
  <c r="J1712" i="1" a="1"/>
  <c r="J1712" i="1" s="1"/>
  <c r="G1711" i="1"/>
  <c r="H1711" i="1"/>
  <c r="I1711" i="1" a="1"/>
  <c r="I1711" i="1" s="1"/>
  <c r="J1711" i="1" a="1"/>
  <c r="J1711" i="1" s="1"/>
  <c r="C610" i="2"/>
  <c r="G2689" i="3"/>
  <c r="H2689" i="3"/>
  <c r="I2689" i="3" a="1"/>
  <c r="I2689" i="3" s="1"/>
  <c r="J2689" i="3" a="1"/>
  <c r="J2689" i="3" s="1"/>
  <c r="G2688" i="3"/>
  <c r="H2688" i="3"/>
  <c r="I2688" i="3" a="1"/>
  <c r="I2688" i="3" s="1"/>
  <c r="J2688" i="3" a="1"/>
  <c r="J2688" i="3" s="1"/>
  <c r="G2687" i="3"/>
  <c r="H2687" i="3"/>
  <c r="I2687" i="3" a="1"/>
  <c r="I2687" i="3" s="1"/>
  <c r="J2687" i="3" a="1"/>
  <c r="J2687" i="3" s="1"/>
  <c r="G2686" i="3"/>
  <c r="H2686" i="3"/>
  <c r="I2686" i="3" a="1"/>
  <c r="I2686" i="3" s="1"/>
  <c r="J2686" i="3" a="1"/>
  <c r="J2686" i="3" s="1"/>
  <c r="G2685" i="3"/>
  <c r="H2685" i="3"/>
  <c r="I2685" i="3" a="1"/>
  <c r="I2685" i="3" s="1"/>
  <c r="J2685" i="3" a="1"/>
  <c r="J2685" i="3" s="1"/>
  <c r="G2684" i="3"/>
  <c r="H2684" i="3"/>
  <c r="I2684" i="3" a="1"/>
  <c r="I2684" i="3" s="1"/>
  <c r="J2684" i="3" a="1"/>
  <c r="J2684" i="3" s="1"/>
  <c r="G2683" i="3"/>
  <c r="H2683" i="3"/>
  <c r="I2683" i="3" a="1"/>
  <c r="I2683" i="3" s="1"/>
  <c r="J2683" i="3" a="1"/>
  <c r="J2683" i="3" s="1"/>
  <c r="G2682" i="3"/>
  <c r="H2682" i="3"/>
  <c r="I2682" i="3" a="1"/>
  <c r="I2682" i="3" s="1"/>
  <c r="J2682" i="3" a="1"/>
  <c r="J2682" i="3" s="1"/>
  <c r="G2681" i="3"/>
  <c r="H2681" i="3"/>
  <c r="I2681" i="3" a="1"/>
  <c r="I2681" i="3" s="1"/>
  <c r="J2681" i="3" a="1"/>
  <c r="J2681" i="3" s="1"/>
  <c r="G2680" i="3"/>
  <c r="H2680" i="3"/>
  <c r="I2680" i="3" a="1"/>
  <c r="I2680" i="3" s="1"/>
  <c r="J2680" i="3" a="1"/>
  <c r="J2680" i="3" s="1"/>
  <c r="G2679" i="3"/>
  <c r="H2679" i="3"/>
  <c r="I2679" i="3" a="1"/>
  <c r="I2679" i="3" s="1"/>
  <c r="J2679" i="3" a="1"/>
  <c r="J2679" i="3" s="1"/>
  <c r="G2678" i="3"/>
  <c r="H2678" i="3"/>
  <c r="I2678" i="3" a="1"/>
  <c r="I2678" i="3" s="1"/>
  <c r="J2678" i="3" a="1"/>
  <c r="J2678" i="3" s="1"/>
  <c r="G1710" i="1"/>
  <c r="H1710" i="1"/>
  <c r="I1710" i="1" a="1"/>
  <c r="I1710" i="1" s="1"/>
  <c r="J1710" i="1" a="1"/>
  <c r="J1710" i="1" s="1"/>
  <c r="G1709" i="1"/>
  <c r="H1709" i="1"/>
  <c r="I1709" i="1" a="1"/>
  <c r="I1709" i="1" s="1"/>
  <c r="J1709" i="1" a="1"/>
  <c r="J1709" i="1" s="1"/>
  <c r="G1708" i="1"/>
  <c r="H1708" i="1"/>
  <c r="I1708" i="1" a="1"/>
  <c r="I1708" i="1" s="1"/>
  <c r="J1708" i="1" a="1"/>
  <c r="J1708" i="1" s="1"/>
  <c r="G1707" i="1"/>
  <c r="H1707" i="1"/>
  <c r="I1707" i="1" a="1"/>
  <c r="I1707" i="1" s="1"/>
  <c r="J1707" i="1" a="1"/>
  <c r="J1707" i="1" s="1"/>
  <c r="G1706" i="1"/>
  <c r="H1706" i="1"/>
  <c r="I1706" i="1" a="1"/>
  <c r="I1706" i="1" s="1"/>
  <c r="J1706" i="1" a="1"/>
  <c r="J1706" i="1" s="1"/>
  <c r="G1705" i="1"/>
  <c r="H1705" i="1"/>
  <c r="I1705" i="1" a="1"/>
  <c r="I1705" i="1" s="1"/>
  <c r="J1705" i="1" a="1"/>
  <c r="J1705" i="1" s="1"/>
  <c r="G1704" i="1"/>
  <c r="H1704" i="1"/>
  <c r="I1704" i="1" a="1"/>
  <c r="I1704" i="1" s="1"/>
  <c r="J1704" i="1" a="1"/>
  <c r="J1704" i="1" s="1"/>
  <c r="G2677" i="3"/>
  <c r="H2677" i="3"/>
  <c r="I2677" i="3" a="1"/>
  <c r="I2677" i="3" s="1"/>
  <c r="J2677" i="3" a="1"/>
  <c r="J2677" i="3" s="1"/>
  <c r="G2676" i="3"/>
  <c r="H2676" i="3"/>
  <c r="I2676" i="3" a="1"/>
  <c r="I2676" i="3" s="1"/>
  <c r="J2676" i="3" a="1"/>
  <c r="J2676" i="3" s="1"/>
  <c r="G2675" i="3"/>
  <c r="H2675" i="3"/>
  <c r="I2675" i="3" a="1"/>
  <c r="I2675" i="3" s="1"/>
  <c r="J2675" i="3" a="1"/>
  <c r="J2675" i="3" s="1"/>
  <c r="G2674" i="3"/>
  <c r="H2674" i="3"/>
  <c r="I2674" i="3" a="1"/>
  <c r="I2674" i="3" s="1"/>
  <c r="J2674" i="3" a="1"/>
  <c r="J2674" i="3" s="1"/>
  <c r="G2673" i="3"/>
  <c r="H2673" i="3"/>
  <c r="I2673" i="3" a="1"/>
  <c r="I2673" i="3" s="1"/>
  <c r="J2673" i="3" a="1"/>
  <c r="J2673" i="3" s="1"/>
  <c r="G2672" i="3"/>
  <c r="H2672" i="3"/>
  <c r="I2672" i="3" a="1"/>
  <c r="I2672" i="3" s="1"/>
  <c r="J2672" i="3" a="1"/>
  <c r="J2672" i="3" s="1"/>
  <c r="G2671" i="3"/>
  <c r="H2671" i="3"/>
  <c r="I2671" i="3" a="1"/>
  <c r="I2671" i="3" s="1"/>
  <c r="J2671" i="3" a="1"/>
  <c r="J2671" i="3" s="1"/>
  <c r="G2670" i="3"/>
  <c r="H2670" i="3"/>
  <c r="I2670" i="3" a="1"/>
  <c r="I2670" i="3" s="1"/>
  <c r="J2670" i="3" a="1"/>
  <c r="J2670" i="3" s="1"/>
  <c r="G2669" i="3"/>
  <c r="H2669" i="3"/>
  <c r="I2669" i="3" a="1"/>
  <c r="I2669" i="3" s="1"/>
  <c r="J2669" i="3" a="1"/>
  <c r="J2669" i="3" s="1"/>
  <c r="G2668" i="3"/>
  <c r="H2668" i="3"/>
  <c r="I2668" i="3" a="1"/>
  <c r="I2668" i="3" s="1"/>
  <c r="J2668" i="3" a="1"/>
  <c r="J2668" i="3" s="1"/>
  <c r="G2667" i="3"/>
  <c r="H2667" i="3"/>
  <c r="I2667" i="3" a="1"/>
  <c r="I2667" i="3" s="1"/>
  <c r="J2667" i="3" a="1"/>
  <c r="J2667" i="3" s="1"/>
  <c r="G2666" i="3"/>
  <c r="H2666" i="3"/>
  <c r="I2666" i="3" a="1"/>
  <c r="I2666" i="3" s="1"/>
  <c r="J2666" i="3" a="1"/>
  <c r="J2666" i="3" s="1"/>
  <c r="G1703" i="1"/>
  <c r="H1703" i="1"/>
  <c r="I1703" i="1" a="1"/>
  <c r="I1703" i="1" s="1"/>
  <c r="J1703" i="1" a="1"/>
  <c r="J1703" i="1" s="1"/>
  <c r="G1702" i="1"/>
  <c r="H1702" i="1"/>
  <c r="I1702" i="1" a="1"/>
  <c r="I1702" i="1" s="1"/>
  <c r="J1702" i="1" a="1"/>
  <c r="J1702" i="1" s="1"/>
  <c r="G1701" i="1"/>
  <c r="H1701" i="1"/>
  <c r="I1701" i="1" a="1"/>
  <c r="I1701" i="1" s="1"/>
  <c r="J1701" i="1" a="1"/>
  <c r="J1701" i="1" s="1"/>
  <c r="G1700" i="1"/>
  <c r="H1700" i="1"/>
  <c r="I1700" i="1" a="1"/>
  <c r="I1700" i="1" s="1"/>
  <c r="J1700" i="1" a="1"/>
  <c r="J1700" i="1" s="1"/>
  <c r="G1699" i="1"/>
  <c r="H1699" i="1"/>
  <c r="I1699" i="1" a="1"/>
  <c r="I1699" i="1" s="1"/>
  <c r="J1699" i="1" a="1"/>
  <c r="J1699" i="1" s="1"/>
  <c r="G1698" i="1"/>
  <c r="H1698" i="1"/>
  <c r="I1698" i="1" a="1"/>
  <c r="I1698" i="1" s="1"/>
  <c r="J1698" i="1" a="1"/>
  <c r="J1698" i="1" s="1"/>
  <c r="G1697" i="1"/>
  <c r="H1697" i="1"/>
  <c r="I1697" i="1" a="1"/>
  <c r="I1697" i="1" s="1"/>
  <c r="J1697" i="1" a="1"/>
  <c r="J1697" i="1" s="1"/>
  <c r="G1693" i="1"/>
  <c r="G1694" i="1"/>
  <c r="H1693" i="1"/>
  <c r="H1694" i="1"/>
  <c r="I1693" i="1" a="1"/>
  <c r="I1693" i="1" s="1"/>
  <c r="I1694" i="1" a="1"/>
  <c r="I1694" i="1" s="1"/>
  <c r="J1693" i="1" a="1"/>
  <c r="J1693" i="1" s="1"/>
  <c r="J1694" i="1" a="1"/>
  <c r="J1694" i="1" s="1"/>
  <c r="G1687" i="1"/>
  <c r="G1688" i="1"/>
  <c r="G1689" i="1"/>
  <c r="G1690" i="1"/>
  <c r="G1691" i="1"/>
  <c r="G1692" i="1"/>
  <c r="H1687" i="1"/>
  <c r="H1688" i="1"/>
  <c r="H1689" i="1"/>
  <c r="H1690" i="1"/>
  <c r="H1691" i="1"/>
  <c r="H1692" i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G2651" i="3"/>
  <c r="G2653" i="3"/>
  <c r="G2655" i="3"/>
  <c r="G2657" i="3"/>
  <c r="G2659" i="3"/>
  <c r="G2661" i="3"/>
  <c r="H2651" i="3"/>
  <c r="H2653" i="3"/>
  <c r="H2655" i="3"/>
  <c r="H2657" i="3"/>
  <c r="H2659" i="3"/>
  <c r="H2661" i="3"/>
  <c r="I2651" i="3" a="1"/>
  <c r="I2651" i="3" s="1"/>
  <c r="I2653" i="3" a="1"/>
  <c r="I2653" i="3" s="1"/>
  <c r="I2655" i="3" a="1"/>
  <c r="I2655" i="3" s="1"/>
  <c r="I2657" i="3" a="1"/>
  <c r="I2657" i="3" s="1"/>
  <c r="I2659" i="3" a="1"/>
  <c r="I2659" i="3" s="1"/>
  <c r="I2661" i="3" a="1"/>
  <c r="I2661" i="3" s="1"/>
  <c r="J2651" i="3" a="1"/>
  <c r="J2651" i="3" s="1"/>
  <c r="J2653" i="3" a="1"/>
  <c r="J2653" i="3" s="1"/>
  <c r="J2655" i="3" a="1"/>
  <c r="J2655" i="3" s="1"/>
  <c r="J2657" i="3" a="1"/>
  <c r="J2657" i="3" s="1"/>
  <c r="J2659" i="3" a="1"/>
  <c r="J2659" i="3" s="1"/>
  <c r="J2661" i="3" a="1"/>
  <c r="J2661" i="3" s="1"/>
  <c r="J2660" i="3" a="1"/>
  <c r="J2660" i="3" s="1"/>
  <c r="J2658" i="3" a="1"/>
  <c r="J2658" i="3" s="1"/>
  <c r="J2656" i="3" a="1"/>
  <c r="J2656" i="3" s="1"/>
  <c r="J2654" i="3" a="1"/>
  <c r="J2654" i="3" s="1"/>
  <c r="J2652" i="3" a="1"/>
  <c r="J2652" i="3" s="1"/>
  <c r="J2650" i="3" a="1"/>
  <c r="J2650" i="3" s="1"/>
  <c r="I2660" i="3" a="1"/>
  <c r="I2660" i="3" s="1"/>
  <c r="I2658" i="3" a="1"/>
  <c r="I2658" i="3" s="1"/>
  <c r="I2656" i="3" a="1"/>
  <c r="I2656" i="3" s="1"/>
  <c r="I2654" i="3" a="1"/>
  <c r="I2654" i="3" s="1"/>
  <c r="I2652" i="3" a="1"/>
  <c r="I2652" i="3" s="1"/>
  <c r="I2650" i="3" a="1"/>
  <c r="I2650" i="3" s="1"/>
  <c r="H2660" i="3"/>
  <c r="H2658" i="3"/>
  <c r="H2656" i="3"/>
  <c r="H2654" i="3"/>
  <c r="H2652" i="3"/>
  <c r="H2650" i="3"/>
  <c r="G2660" i="3"/>
  <c r="G2658" i="3"/>
  <c r="G2656" i="3"/>
  <c r="G2654" i="3"/>
  <c r="G2652" i="3"/>
  <c r="G2650" i="3"/>
  <c r="G2649" i="3"/>
  <c r="H2649" i="3"/>
  <c r="I2649" i="3" a="1"/>
  <c r="I2649" i="3" s="1"/>
  <c r="J2649" i="3" a="1"/>
  <c r="J2649" i="3" s="1"/>
  <c r="G2648" i="3"/>
  <c r="H2648" i="3"/>
  <c r="I2648" i="3" a="1"/>
  <c r="I2648" i="3" s="1"/>
  <c r="J2648" i="3" a="1"/>
  <c r="J2648" i="3" s="1"/>
  <c r="G2647" i="3"/>
  <c r="H2647" i="3"/>
  <c r="I2647" i="3" a="1"/>
  <c r="I2647" i="3" s="1"/>
  <c r="J2647" i="3" a="1"/>
  <c r="J2647" i="3" s="1"/>
  <c r="G2646" i="3"/>
  <c r="H2646" i="3"/>
  <c r="I2646" i="3" a="1"/>
  <c r="I2646" i="3" s="1"/>
  <c r="J2646" i="3" a="1"/>
  <c r="J2646" i="3" s="1"/>
  <c r="G2645" i="3"/>
  <c r="H2645" i="3"/>
  <c r="I2645" i="3" a="1"/>
  <c r="I2645" i="3" s="1"/>
  <c r="J2645" i="3" a="1"/>
  <c r="J2645" i="3" s="1"/>
  <c r="G2643" i="3"/>
  <c r="H2643" i="3"/>
  <c r="J2643" i="3" a="1"/>
  <c r="J2643" i="3" s="1"/>
  <c r="G2642" i="3"/>
  <c r="H2642" i="3"/>
  <c r="J2642" i="3" a="1"/>
  <c r="J2642" i="3" s="1"/>
  <c r="G2641" i="3"/>
  <c r="H2641" i="3"/>
  <c r="I2641" i="3" a="1"/>
  <c r="I2641" i="3" s="1"/>
  <c r="J2641" i="3" a="1"/>
  <c r="J2641" i="3" s="1"/>
  <c r="G2640" i="3"/>
  <c r="H2640" i="3"/>
  <c r="I2640" i="3" a="1"/>
  <c r="I2640" i="3" s="1"/>
  <c r="J2640" i="3" a="1"/>
  <c r="J2640" i="3" s="1"/>
  <c r="G2639" i="3"/>
  <c r="H2639" i="3"/>
  <c r="I2639" i="3" a="1"/>
  <c r="I2639" i="3" s="1"/>
  <c r="J2639" i="3" a="1"/>
  <c r="J2639" i="3" s="1"/>
  <c r="G2638" i="3"/>
  <c r="H2638" i="3"/>
  <c r="I2638" i="3" a="1"/>
  <c r="I2638" i="3" s="1"/>
  <c r="J2638" i="3" a="1"/>
  <c r="J2638" i="3" s="1"/>
  <c r="G2637" i="3"/>
  <c r="H2637" i="3"/>
  <c r="I2637" i="3" a="1"/>
  <c r="I2637" i="3" s="1"/>
  <c r="J2637" i="3" a="1"/>
  <c r="J2637" i="3" s="1"/>
  <c r="G2636" i="3"/>
  <c r="H2636" i="3"/>
  <c r="I2636" i="3" a="1"/>
  <c r="I2636" i="3" s="1"/>
  <c r="J2636" i="3" a="1"/>
  <c r="J2636" i="3" s="1"/>
  <c r="G2635" i="3"/>
  <c r="H2635" i="3"/>
  <c r="I2635" i="3" a="1"/>
  <c r="I2635" i="3" s="1"/>
  <c r="J2635" i="3" a="1"/>
  <c r="J2635" i="3" s="1"/>
  <c r="G2634" i="3"/>
  <c r="H2634" i="3"/>
  <c r="I2634" i="3" a="1"/>
  <c r="I2634" i="3" s="1"/>
  <c r="J2634" i="3" a="1"/>
  <c r="J2634" i="3" s="1"/>
  <c r="G2633" i="3"/>
  <c r="H2633" i="3"/>
  <c r="J2633" i="3" a="1"/>
  <c r="J2633" i="3" s="1"/>
  <c r="G2632" i="3"/>
  <c r="H2632" i="3"/>
  <c r="J2632" i="3" a="1"/>
  <c r="J2632" i="3" s="1"/>
  <c r="G2631" i="3"/>
  <c r="H2631" i="3"/>
  <c r="I2631" i="3" a="1"/>
  <c r="I2631" i="3" s="1"/>
  <c r="J2631" i="3" a="1"/>
  <c r="J2631" i="3" s="1"/>
  <c r="G2630" i="3"/>
  <c r="H2630" i="3"/>
  <c r="I2630" i="3" a="1"/>
  <c r="I2630" i="3" s="1"/>
  <c r="J2630" i="3" a="1"/>
  <c r="J2630" i="3" s="1"/>
  <c r="G1682" i="1"/>
  <c r="H1682" i="1"/>
  <c r="I1682" i="1" a="1"/>
  <c r="I1682" i="1" s="1"/>
  <c r="J1682" i="1" a="1"/>
  <c r="J1682" i="1" s="1"/>
  <c r="G1683" i="1"/>
  <c r="H1683" i="1"/>
  <c r="I1683" i="1" a="1"/>
  <c r="I1683" i="1" s="1"/>
  <c r="J1683" i="1" a="1"/>
  <c r="J1683" i="1" s="1"/>
  <c r="G1686" i="1"/>
  <c r="H1686" i="1"/>
  <c r="I1686" i="1" a="1"/>
  <c r="I1686" i="1" s="1"/>
  <c r="J1686" i="1" a="1"/>
  <c r="J1686" i="1" s="1"/>
  <c r="G1685" i="1"/>
  <c r="H1685" i="1"/>
  <c r="J1685" i="1" a="1"/>
  <c r="J1685" i="1" s="1"/>
  <c r="G1684" i="1"/>
  <c r="H1684" i="1"/>
  <c r="J1684" i="1" a="1"/>
  <c r="J1684" i="1" s="1"/>
  <c r="G1681" i="1"/>
  <c r="H1681" i="1"/>
  <c r="I1681" i="1" a="1"/>
  <c r="I1681" i="1" s="1"/>
  <c r="J1681" i="1" a="1"/>
  <c r="J1681" i="1" s="1"/>
  <c r="G1680" i="1"/>
  <c r="H1680" i="1"/>
  <c r="I1680" i="1" a="1"/>
  <c r="I1680" i="1" s="1"/>
  <c r="J1680" i="1" a="1"/>
  <c r="J1680" i="1" s="1"/>
  <c r="G1679" i="1"/>
  <c r="H1679" i="1"/>
  <c r="I1679" i="1" a="1"/>
  <c r="I1679" i="1" s="1"/>
  <c r="J1679" i="1" a="1"/>
  <c r="J1679" i="1" s="1"/>
  <c r="G1678" i="1"/>
  <c r="H1678" i="1"/>
  <c r="I1678" i="1" a="1"/>
  <c r="I1678" i="1" s="1"/>
  <c r="J1678" i="1" a="1"/>
  <c r="J1678" i="1" s="1"/>
  <c r="G1677" i="1"/>
  <c r="H1677" i="1"/>
  <c r="I1677" i="1" a="1"/>
  <c r="I1677" i="1" s="1"/>
  <c r="J1677" i="1" a="1"/>
  <c r="J1677" i="1" s="1"/>
  <c r="G1676" i="1"/>
  <c r="H1676" i="1"/>
  <c r="I1676" i="1" a="1"/>
  <c r="I1676" i="1" s="1"/>
  <c r="J1676" i="1" a="1"/>
  <c r="J1676" i="1" s="1"/>
  <c r="G1675" i="1"/>
  <c r="H1675" i="1"/>
  <c r="I1675" i="1" a="1"/>
  <c r="I1675" i="1" s="1"/>
  <c r="J1675" i="1" a="1"/>
  <c r="J1675" i="1" s="1"/>
  <c r="G1674" i="1"/>
  <c r="H1674" i="1"/>
  <c r="I1674" i="1" a="1"/>
  <c r="I1674" i="1" s="1"/>
  <c r="J1674" i="1" a="1"/>
  <c r="J1674" i="1" s="1"/>
  <c r="G1673" i="1"/>
  <c r="H1673" i="1"/>
  <c r="I1673" i="1" a="1"/>
  <c r="I1673" i="1" s="1"/>
  <c r="J1673" i="1" a="1"/>
  <c r="J1673" i="1" s="1"/>
  <c r="G1672" i="1"/>
  <c r="H1672" i="1"/>
  <c r="I1672" i="1" a="1"/>
  <c r="I1672" i="1" s="1"/>
  <c r="J1672" i="1" a="1"/>
  <c r="J1672" i="1" s="1"/>
  <c r="G2621" i="3"/>
  <c r="H2621" i="3"/>
  <c r="I2621" i="3" a="1"/>
  <c r="I2621" i="3" s="1"/>
  <c r="J2621" i="3" a="1"/>
  <c r="J2621" i="3" s="1"/>
  <c r="G2620" i="3"/>
  <c r="H2620" i="3"/>
  <c r="I2620" i="3" a="1"/>
  <c r="I2620" i="3" s="1"/>
  <c r="J2620" i="3" a="1"/>
  <c r="J2620" i="3" s="1"/>
  <c r="G2629" i="3"/>
  <c r="H2629" i="3"/>
  <c r="I2629" i="3" a="1"/>
  <c r="I2629" i="3" s="1"/>
  <c r="J2629" i="3" a="1"/>
  <c r="J2629" i="3" s="1"/>
  <c r="G2628" i="3"/>
  <c r="H2628" i="3"/>
  <c r="I2628" i="3" a="1"/>
  <c r="I2628" i="3" s="1"/>
  <c r="J2628" i="3" a="1"/>
  <c r="J2628" i="3" s="1"/>
  <c r="G2619" i="3"/>
  <c r="H2619" i="3"/>
  <c r="I2619" i="3" a="1"/>
  <c r="I2619" i="3" s="1"/>
  <c r="J2619" i="3" a="1"/>
  <c r="J2619" i="3" s="1"/>
  <c r="G2618" i="3"/>
  <c r="H2618" i="3"/>
  <c r="I2618" i="3" a="1"/>
  <c r="I2618" i="3" s="1"/>
  <c r="J2618" i="3" a="1"/>
  <c r="J2618" i="3" s="1"/>
  <c r="G2608" i="3"/>
  <c r="G2609" i="3"/>
  <c r="G2610" i="3"/>
  <c r="G2624" i="3"/>
  <c r="G2612" i="3"/>
  <c r="G2626" i="3"/>
  <c r="G2614" i="3"/>
  <c r="G2615" i="3"/>
  <c r="G2616" i="3"/>
  <c r="G2617" i="3"/>
  <c r="G2622" i="3"/>
  <c r="G2623" i="3"/>
  <c r="G2611" i="3"/>
  <c r="G2625" i="3"/>
  <c r="G2613" i="3"/>
  <c r="G2627" i="3"/>
  <c r="H2608" i="3"/>
  <c r="H2609" i="3"/>
  <c r="H2610" i="3"/>
  <c r="H2624" i="3"/>
  <c r="H2612" i="3"/>
  <c r="H2626" i="3"/>
  <c r="H2614" i="3"/>
  <c r="H2615" i="3"/>
  <c r="H2616" i="3"/>
  <c r="H2617" i="3"/>
  <c r="H2622" i="3"/>
  <c r="H2623" i="3"/>
  <c r="H2611" i="3"/>
  <c r="H2625" i="3"/>
  <c r="H2613" i="3"/>
  <c r="H2627" i="3"/>
  <c r="I2608" i="3" a="1"/>
  <c r="I2608" i="3" s="1"/>
  <c r="I2609" i="3" a="1"/>
  <c r="I2609" i="3" s="1"/>
  <c r="I2610" i="3" a="1"/>
  <c r="I2610" i="3" s="1"/>
  <c r="I2624" i="3" a="1"/>
  <c r="I2624" i="3" s="1"/>
  <c r="I2612" i="3" a="1"/>
  <c r="I2612" i="3" s="1"/>
  <c r="I2626" i="3" a="1"/>
  <c r="I2626" i="3" s="1"/>
  <c r="I2614" i="3" a="1"/>
  <c r="I2614" i="3" s="1"/>
  <c r="I2615" i="3" a="1"/>
  <c r="I2615" i="3" s="1"/>
  <c r="I2616" i="3" a="1"/>
  <c r="I2616" i="3" s="1"/>
  <c r="I2617" i="3" a="1"/>
  <c r="I2617" i="3" s="1"/>
  <c r="I2622" i="3" a="1"/>
  <c r="I2622" i="3" s="1"/>
  <c r="I2623" i="3" a="1"/>
  <c r="I2623" i="3" s="1"/>
  <c r="I2611" i="3" a="1"/>
  <c r="I2611" i="3" s="1"/>
  <c r="I2625" i="3" a="1"/>
  <c r="I2625" i="3" s="1"/>
  <c r="I2613" i="3" a="1"/>
  <c r="I2613" i="3" s="1"/>
  <c r="I2627" i="3" a="1"/>
  <c r="I2627" i="3" s="1"/>
  <c r="J2608" i="3" a="1"/>
  <c r="J2608" i="3" s="1"/>
  <c r="J2609" i="3" a="1"/>
  <c r="J2609" i="3" s="1"/>
  <c r="J2610" i="3" a="1"/>
  <c r="J2610" i="3" s="1"/>
  <c r="J2624" i="3" a="1"/>
  <c r="J2624" i="3" s="1"/>
  <c r="J2612" i="3" a="1"/>
  <c r="J2612" i="3" s="1"/>
  <c r="J2626" i="3" a="1"/>
  <c r="J2626" i="3" s="1"/>
  <c r="J2614" i="3" a="1"/>
  <c r="J2614" i="3" s="1"/>
  <c r="J2615" i="3" a="1"/>
  <c r="J2615" i="3" s="1"/>
  <c r="J2616" i="3" a="1"/>
  <c r="J2616" i="3" s="1"/>
  <c r="J2617" i="3" a="1"/>
  <c r="J2617" i="3" s="1"/>
  <c r="J2622" i="3" a="1"/>
  <c r="J2622" i="3" s="1"/>
  <c r="J2623" i="3" a="1"/>
  <c r="J2623" i="3" s="1"/>
  <c r="J2611" i="3" a="1"/>
  <c r="J2611" i="3" s="1"/>
  <c r="J2625" i="3" a="1"/>
  <c r="J2625" i="3" s="1"/>
  <c r="J2613" i="3" a="1"/>
  <c r="J2613" i="3" s="1"/>
  <c r="J2627" i="3" a="1"/>
  <c r="J2627" i="3" s="1"/>
  <c r="G1659" i="1"/>
  <c r="G1665" i="1"/>
  <c r="G1667" i="1"/>
  <c r="H1659" i="1"/>
  <c r="H1665" i="1"/>
  <c r="H1667" i="1"/>
  <c r="I1659" i="1" a="1"/>
  <c r="I1659" i="1" s="1"/>
  <c r="I1665" i="1" a="1"/>
  <c r="I1665" i="1" s="1"/>
  <c r="I1667" i="1" a="1"/>
  <c r="I1667" i="1" s="1"/>
  <c r="J1659" i="1" a="1"/>
  <c r="J1659" i="1" s="1"/>
  <c r="J1665" i="1" a="1"/>
  <c r="J1665" i="1" s="1"/>
  <c r="J1667" i="1" a="1"/>
  <c r="J1667" i="1" s="1"/>
  <c r="G1666" i="1"/>
  <c r="H1666" i="1"/>
  <c r="I1666" i="1" a="1"/>
  <c r="I1666" i="1" s="1"/>
  <c r="J1666" i="1" a="1"/>
  <c r="J1666" i="1" s="1"/>
  <c r="J1663" i="1" a="1"/>
  <c r="J1663" i="1" s="1"/>
  <c r="I1663" i="1" a="1"/>
  <c r="I1663" i="1" s="1"/>
  <c r="H1663" i="1"/>
  <c r="G1663" i="1"/>
  <c r="G1661" i="1"/>
  <c r="H1661" i="1"/>
  <c r="I1661" i="1" a="1"/>
  <c r="I1661" i="1" s="1"/>
  <c r="J1661" i="1" a="1"/>
  <c r="J1661" i="1" s="1"/>
  <c r="J1664" i="1" a="1"/>
  <c r="J1664" i="1" s="1"/>
  <c r="J1662" i="1" a="1"/>
  <c r="J1662" i="1" s="1"/>
  <c r="J1660" i="1" a="1"/>
  <c r="J1660" i="1" s="1"/>
  <c r="J1658" i="1" a="1"/>
  <c r="J1658" i="1" s="1"/>
  <c r="I1664" i="1" a="1"/>
  <c r="I1664" i="1" s="1"/>
  <c r="I1662" i="1" a="1"/>
  <c r="I1662" i="1" s="1"/>
  <c r="I1660" i="1" a="1"/>
  <c r="I1660" i="1" s="1"/>
  <c r="I1658" i="1" a="1"/>
  <c r="I1658" i="1" s="1"/>
  <c r="H1664" i="1"/>
  <c r="H1662" i="1"/>
  <c r="H1660" i="1"/>
  <c r="H1658" i="1"/>
  <c r="G1664" i="1"/>
  <c r="G1662" i="1"/>
  <c r="G1660" i="1"/>
  <c r="G1658" i="1"/>
  <c r="G2607" i="3"/>
  <c r="H2607" i="3"/>
  <c r="I2607" i="3" a="1"/>
  <c r="I2607" i="3" s="1"/>
  <c r="J2607" i="3" a="1"/>
  <c r="J2607" i="3" s="1"/>
  <c r="G2606" i="3"/>
  <c r="H2606" i="3"/>
  <c r="I2606" i="3" a="1"/>
  <c r="I2606" i="3" s="1"/>
  <c r="J2606" i="3" a="1"/>
  <c r="J2606" i="3" s="1"/>
  <c r="G2605" i="3"/>
  <c r="H2605" i="3"/>
  <c r="J2605" i="3" a="1"/>
  <c r="J2605" i="3" s="1"/>
  <c r="G2604" i="3"/>
  <c r="H2604" i="3"/>
  <c r="J2604" i="3" a="1"/>
  <c r="J2604" i="3" s="1"/>
  <c r="G2603" i="3"/>
  <c r="H2603" i="3"/>
  <c r="I2603" i="3" a="1"/>
  <c r="I2603" i="3" s="1"/>
  <c r="J2603" i="3" a="1"/>
  <c r="J2603" i="3" s="1"/>
  <c r="G2602" i="3"/>
  <c r="H2602" i="3"/>
  <c r="I2602" i="3" a="1"/>
  <c r="I2602" i="3" s="1"/>
  <c r="J2602" i="3" a="1"/>
  <c r="J2602" i="3" s="1"/>
  <c r="G2601" i="3"/>
  <c r="H2601" i="3"/>
  <c r="I2601" i="3" a="1"/>
  <c r="I2601" i="3" s="1"/>
  <c r="J2601" i="3" a="1"/>
  <c r="J2601" i="3" s="1"/>
  <c r="G2600" i="3"/>
  <c r="H2600" i="3"/>
  <c r="I2600" i="3" a="1"/>
  <c r="I2600" i="3" s="1"/>
  <c r="J2600" i="3" a="1"/>
  <c r="J2600" i="3" s="1"/>
  <c r="G2599" i="3"/>
  <c r="H2599" i="3"/>
  <c r="I2599" i="3" a="1"/>
  <c r="I2599" i="3" s="1"/>
  <c r="J2599" i="3" a="1"/>
  <c r="J2599" i="3" s="1"/>
  <c r="G2598" i="3"/>
  <c r="H2598" i="3"/>
  <c r="I2598" i="3" a="1"/>
  <c r="I2598" i="3" s="1"/>
  <c r="J2598" i="3" a="1"/>
  <c r="J2598" i="3" s="1"/>
  <c r="G2597" i="3"/>
  <c r="H2597" i="3"/>
  <c r="I2597" i="3" a="1"/>
  <c r="I2597" i="3" s="1"/>
  <c r="J2597" i="3" a="1"/>
  <c r="J2597" i="3" s="1"/>
  <c r="G2596" i="3"/>
  <c r="H2596" i="3"/>
  <c r="I2596" i="3" a="1"/>
  <c r="I2596" i="3" s="1"/>
  <c r="J2596" i="3" a="1"/>
  <c r="J2596" i="3" s="1"/>
  <c r="G2595" i="3"/>
  <c r="H2595" i="3"/>
  <c r="I2595" i="3" a="1"/>
  <c r="I2595" i="3" s="1"/>
  <c r="J2595" i="3" a="1"/>
  <c r="J2595" i="3" s="1"/>
  <c r="G2594" i="3"/>
  <c r="H2594" i="3"/>
  <c r="I2594" i="3" a="1"/>
  <c r="I2594" i="3" s="1"/>
  <c r="J2594" i="3" a="1"/>
  <c r="J2594" i="3" s="1"/>
  <c r="G1657" i="1"/>
  <c r="H1657" i="1"/>
  <c r="J1657" i="1" a="1"/>
  <c r="J1657" i="1" s="1"/>
  <c r="G1656" i="1"/>
  <c r="H1656" i="1"/>
  <c r="J1656" i="1" a="1"/>
  <c r="J1656" i="1" s="1"/>
  <c r="G1655" i="1"/>
  <c r="H1655" i="1"/>
  <c r="I1655" i="1" a="1"/>
  <c r="I1655" i="1" s="1"/>
  <c r="J1655" i="1" a="1"/>
  <c r="J1655" i="1" s="1"/>
  <c r="G1654" i="1"/>
  <c r="H1654" i="1"/>
  <c r="I1654" i="1" a="1"/>
  <c r="I1654" i="1" s="1"/>
  <c r="J1654" i="1" a="1"/>
  <c r="J1654" i="1" s="1"/>
  <c r="G1653" i="1"/>
  <c r="H1653" i="1"/>
  <c r="I1653" i="1" a="1"/>
  <c r="I1653" i="1" s="1"/>
  <c r="J1653" i="1" a="1"/>
  <c r="J1653" i="1" s="1"/>
  <c r="G1652" i="1"/>
  <c r="H1652" i="1"/>
  <c r="I1652" i="1" a="1"/>
  <c r="I1652" i="1" s="1"/>
  <c r="J1652" i="1" a="1"/>
  <c r="J1652" i="1" s="1"/>
  <c r="G1651" i="1"/>
  <c r="H1651" i="1"/>
  <c r="I1651" i="1" a="1"/>
  <c r="I1651" i="1" s="1"/>
  <c r="J1651" i="1" a="1"/>
  <c r="J1651" i="1" s="1"/>
  <c r="G1650" i="1"/>
  <c r="H1650" i="1"/>
  <c r="I1650" i="1" a="1"/>
  <c r="I1650" i="1" s="1"/>
  <c r="J1650" i="1" a="1"/>
  <c r="J1650" i="1" s="1"/>
  <c r="G1649" i="1"/>
  <c r="H1649" i="1"/>
  <c r="I1649" i="1" a="1"/>
  <c r="I1649" i="1" s="1"/>
  <c r="J1649" i="1" a="1"/>
  <c r="J1649" i="1" s="1"/>
  <c r="G1648" i="1"/>
  <c r="H1648" i="1"/>
  <c r="I1648" i="1" a="1"/>
  <c r="I1648" i="1" s="1"/>
  <c r="J1648" i="1" a="1"/>
  <c r="J1648" i="1" s="1"/>
  <c r="G2581" i="3"/>
  <c r="H2581" i="3"/>
  <c r="I2581" i="3" a="1"/>
  <c r="I2581" i="3" s="1"/>
  <c r="J2581" i="3" a="1"/>
  <c r="J2581" i="3" s="1"/>
  <c r="G2575" i="3"/>
  <c r="H2575" i="3"/>
  <c r="I2575" i="3" a="1"/>
  <c r="I2575" i="3" s="1"/>
  <c r="J2575" i="3" a="1"/>
  <c r="J2575" i="3" s="1"/>
  <c r="G2580" i="3"/>
  <c r="H2580" i="3"/>
  <c r="I2580" i="3" a="1"/>
  <c r="I2580" i="3" s="1"/>
  <c r="J2580" i="3" a="1"/>
  <c r="J2580" i="3" s="1"/>
  <c r="G2491" i="3"/>
  <c r="H2491" i="3"/>
  <c r="I2491" i="3" a="1"/>
  <c r="I2491" i="3" s="1"/>
  <c r="G2389" i="3"/>
  <c r="H2389" i="3"/>
  <c r="G1615" i="1"/>
  <c r="H1615" i="1"/>
  <c r="I1615" i="1" a="1"/>
  <c r="I1615" i="1" s="1"/>
  <c r="G1528" i="1"/>
  <c r="H1528" i="1"/>
  <c r="I1528" i="1" a="1"/>
  <c r="I1528" i="1" s="1"/>
  <c r="J1528" i="1" a="1"/>
  <c r="J1528" i="1" s="1"/>
  <c r="G1647" i="1"/>
  <c r="H1647" i="1"/>
  <c r="I1647" i="1" a="1"/>
  <c r="I1647" i="1" s="1"/>
  <c r="J1647" i="1" a="1"/>
  <c r="J1647" i="1" s="1"/>
  <c r="G2589" i="3"/>
  <c r="G2591" i="3"/>
  <c r="G2593" i="3"/>
  <c r="H2589" i="3"/>
  <c r="H2591" i="3"/>
  <c r="H2593" i="3"/>
  <c r="I2591" i="3" a="1"/>
  <c r="I2591" i="3" s="1"/>
  <c r="I2593" i="3" a="1"/>
  <c r="I2593" i="3" s="1"/>
  <c r="J2589" i="3" a="1"/>
  <c r="J2589" i="3" s="1"/>
  <c r="J2591" i="3" a="1"/>
  <c r="J2591" i="3" s="1"/>
  <c r="J2593" i="3" a="1"/>
  <c r="J2593" i="3" s="1"/>
  <c r="J2592" i="3" a="1"/>
  <c r="J2592" i="3" s="1"/>
  <c r="J2590" i="3" a="1"/>
  <c r="J2590" i="3" s="1"/>
  <c r="J2588" i="3" a="1"/>
  <c r="J2588" i="3" s="1"/>
  <c r="I2592" i="3" a="1"/>
  <c r="I2592" i="3" s="1"/>
  <c r="I2590" i="3" a="1"/>
  <c r="I2590" i="3" s="1"/>
  <c r="H2592" i="3"/>
  <c r="H2590" i="3"/>
  <c r="H2588" i="3"/>
  <c r="G2592" i="3"/>
  <c r="G2590" i="3"/>
  <c r="G2588" i="3"/>
  <c r="G1641" i="1"/>
  <c r="G1642" i="1"/>
  <c r="G1643" i="1"/>
  <c r="G1644" i="1"/>
  <c r="G1645" i="1"/>
  <c r="G1646" i="1"/>
  <c r="H1641" i="1"/>
  <c r="H1642" i="1"/>
  <c r="H1643" i="1"/>
  <c r="H1644" i="1"/>
  <c r="H1645" i="1"/>
  <c r="H1646" i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G2583" i="3"/>
  <c r="G2587" i="3"/>
  <c r="G2585" i="3"/>
  <c r="H2583" i="3"/>
  <c r="H2587" i="3"/>
  <c r="H2585" i="3"/>
  <c r="I2583" i="3" a="1"/>
  <c r="I2583" i="3" s="1"/>
  <c r="I2587" i="3" a="1"/>
  <c r="I2587" i="3" s="1"/>
  <c r="I2585" i="3" a="1"/>
  <c r="I2585" i="3" s="1"/>
  <c r="J2583" i="3" a="1"/>
  <c r="J2583" i="3" s="1"/>
  <c r="J2587" i="3" a="1"/>
  <c r="J2587" i="3" s="1"/>
  <c r="J2585" i="3" a="1"/>
  <c r="J2585" i="3" s="1"/>
  <c r="J2584" i="3" a="1"/>
  <c r="J2584" i="3" s="1"/>
  <c r="J2586" i="3" a="1"/>
  <c r="J2586" i="3" s="1"/>
  <c r="I2584" i="3" a="1"/>
  <c r="I2584" i="3" s="1"/>
  <c r="I2586" i="3" a="1"/>
  <c r="I2586" i="3" s="1"/>
  <c r="H2584" i="3"/>
  <c r="H2586" i="3"/>
  <c r="G2584" i="3"/>
  <c r="G2586" i="3"/>
  <c r="G2582" i="3"/>
  <c r="H2582" i="3"/>
  <c r="I2582" i="3" a="1"/>
  <c r="I2582" i="3" s="1"/>
  <c r="J2582" i="3" a="1"/>
  <c r="J2582" i="3" s="1"/>
  <c r="G2579" i="3"/>
  <c r="H2579" i="3"/>
  <c r="I2579" i="3" a="1"/>
  <c r="I2579" i="3" s="1"/>
  <c r="J2579" i="3" a="1"/>
  <c r="J2579" i="3" s="1"/>
  <c r="G2578" i="3"/>
  <c r="H2578" i="3"/>
  <c r="I2578" i="3" a="1"/>
  <c r="I2578" i="3" s="1"/>
  <c r="J2578" i="3" a="1"/>
  <c r="J2578" i="3" s="1"/>
  <c r="G2577" i="3"/>
  <c r="H2577" i="3"/>
  <c r="I2577" i="3" a="1"/>
  <c r="I2577" i="3" s="1"/>
  <c r="J2577" i="3" a="1"/>
  <c r="J2577" i="3" s="1"/>
  <c r="G2576" i="3"/>
  <c r="H2576" i="3"/>
  <c r="I2576" i="3" a="1"/>
  <c r="I2576" i="3" s="1"/>
  <c r="J2576" i="3" a="1"/>
  <c r="J2576" i="3" s="1"/>
  <c r="G2574" i="3"/>
  <c r="H2574" i="3"/>
  <c r="I2574" i="3" a="1"/>
  <c r="I2574" i="3" s="1"/>
  <c r="J2574" i="3" a="1"/>
  <c r="J2574" i="3" s="1"/>
  <c r="G2573" i="3"/>
  <c r="H2573" i="3"/>
  <c r="I2573" i="3" a="1"/>
  <c r="I2573" i="3" s="1"/>
  <c r="J2573" i="3" a="1"/>
  <c r="J2573" i="3" s="1"/>
  <c r="G2572" i="3"/>
  <c r="H2572" i="3"/>
  <c r="I2572" i="3" a="1"/>
  <c r="I2572" i="3" s="1"/>
  <c r="J2572" i="3" a="1"/>
  <c r="J2572" i="3" s="1"/>
  <c r="G2571" i="3"/>
  <c r="H2571" i="3"/>
  <c r="I2571" i="3" a="1"/>
  <c r="I2571" i="3" s="1"/>
  <c r="J2571" i="3" a="1"/>
  <c r="J2571" i="3" s="1"/>
  <c r="G2570" i="3"/>
  <c r="H2570" i="3"/>
  <c r="I2570" i="3" a="1"/>
  <c r="I2570" i="3" s="1"/>
  <c r="J2570" i="3" a="1"/>
  <c r="J2570" i="3" s="1"/>
  <c r="G2569" i="3"/>
  <c r="H2569" i="3"/>
  <c r="I2569" i="3" a="1"/>
  <c r="I2569" i="3" s="1"/>
  <c r="J2569" i="3" a="1"/>
  <c r="J2569" i="3" s="1"/>
  <c r="G2568" i="3"/>
  <c r="H2568" i="3"/>
  <c r="I2568" i="3" a="1"/>
  <c r="I2568" i="3" s="1"/>
  <c r="J2568" i="3" a="1"/>
  <c r="J2568" i="3" s="1"/>
  <c r="G2567" i="3"/>
  <c r="H2567" i="3"/>
  <c r="I2567" i="3" a="1"/>
  <c r="I2567" i="3" s="1"/>
  <c r="J2567" i="3" a="1"/>
  <c r="J2567" i="3" s="1"/>
  <c r="G1640" i="1"/>
  <c r="H1640" i="1"/>
  <c r="I1640" i="1" a="1"/>
  <c r="I1640" i="1" s="1"/>
  <c r="J1640" i="1" a="1"/>
  <c r="J1640" i="1"/>
  <c r="G1639" i="1"/>
  <c r="H1639" i="1"/>
  <c r="I1639" i="1" a="1"/>
  <c r="I1639" i="1"/>
  <c r="J1639" i="1" a="1"/>
  <c r="J1639" i="1" s="1"/>
  <c r="G1638" i="1"/>
  <c r="H1638" i="1"/>
  <c r="I1638" i="1" a="1"/>
  <c r="I1638" i="1" s="1"/>
  <c r="J1638" i="1" a="1"/>
  <c r="J1638" i="1"/>
  <c r="G1637" i="1"/>
  <c r="H1637" i="1"/>
  <c r="I1637" i="1" a="1"/>
  <c r="I1637" i="1"/>
  <c r="J1637" i="1" a="1"/>
  <c r="J1637" i="1" s="1"/>
  <c r="G1636" i="1"/>
  <c r="H1636" i="1"/>
  <c r="I1636" i="1" a="1"/>
  <c r="I1636" i="1" s="1"/>
  <c r="J1636" i="1" a="1"/>
  <c r="J1636" i="1"/>
  <c r="G1635" i="1"/>
  <c r="H1635" i="1"/>
  <c r="I1635" i="1" a="1"/>
  <c r="I1635" i="1"/>
  <c r="J1635" i="1" a="1"/>
  <c r="J1635" i="1" s="1"/>
  <c r="G1634" i="1"/>
  <c r="H1634" i="1"/>
  <c r="I1634" i="1" a="1"/>
  <c r="I1634" i="1" s="1"/>
  <c r="J1634" i="1" a="1"/>
  <c r="J1634" i="1"/>
  <c r="G1633" i="1"/>
  <c r="H1633" i="1"/>
  <c r="I1633" i="1" a="1"/>
  <c r="I1633" i="1"/>
  <c r="J1633" i="1" a="1"/>
  <c r="J1633" i="1" s="1"/>
  <c r="G1632" i="1"/>
  <c r="H1632" i="1"/>
  <c r="I1632" i="1" a="1"/>
  <c r="I1632" i="1" s="1"/>
  <c r="J1632" i="1" a="1"/>
  <c r="J1632" i="1"/>
  <c r="G1624" i="1"/>
  <c r="G1625" i="1"/>
  <c r="G1626" i="1"/>
  <c r="G1627" i="1"/>
  <c r="G1628" i="1"/>
  <c r="G1629" i="1"/>
  <c r="G1630" i="1"/>
  <c r="G1631" i="1"/>
  <c r="H1624" i="1"/>
  <c r="H1625" i="1"/>
  <c r="H1626" i="1"/>
  <c r="H1627" i="1"/>
  <c r="H1628" i="1"/>
  <c r="H1629" i="1"/>
  <c r="H1630" i="1"/>
  <c r="H1631" i="1"/>
  <c r="I1624" i="1" a="1"/>
  <c r="I1624" i="1" s="1"/>
  <c r="I1625" i="1" a="1"/>
  <c r="I1625" i="1"/>
  <c r="I1626" i="1" a="1"/>
  <c r="I1626" i="1" s="1"/>
  <c r="I1627" i="1" a="1"/>
  <c r="I1627" i="1"/>
  <c r="I1628" i="1" a="1"/>
  <c r="I1628" i="1" s="1"/>
  <c r="I1629" i="1" a="1"/>
  <c r="I1629" i="1"/>
  <c r="I1630" i="1" a="1"/>
  <c r="I1630" i="1" s="1"/>
  <c r="I1631" i="1" a="1"/>
  <c r="I1631" i="1"/>
  <c r="J1624" i="1" a="1"/>
  <c r="J1624" i="1" s="1"/>
  <c r="J1625" i="1" a="1"/>
  <c r="J1625" i="1"/>
  <c r="J1626" i="1" a="1"/>
  <c r="J1626" i="1" s="1"/>
  <c r="J1627" i="1" a="1"/>
  <c r="J1627" i="1"/>
  <c r="J1628" i="1" a="1"/>
  <c r="J1628" i="1" s="1"/>
  <c r="J1629" i="1" a="1"/>
  <c r="J1629" i="1"/>
  <c r="J1630" i="1" a="1"/>
  <c r="J1630" i="1" s="1"/>
  <c r="J1631" i="1" a="1"/>
  <c r="J1631" i="1"/>
  <c r="G2556" i="3"/>
  <c r="G2558" i="3"/>
  <c r="G2560" i="3"/>
  <c r="G2562" i="3"/>
  <c r="G2564" i="3"/>
  <c r="G2566" i="3"/>
  <c r="H2556" i="3"/>
  <c r="H2558" i="3"/>
  <c r="H2560" i="3"/>
  <c r="H2562" i="3"/>
  <c r="H2564" i="3"/>
  <c r="H2566" i="3"/>
  <c r="I2556" i="3" a="1"/>
  <c r="I2556" i="3" s="1"/>
  <c r="I2558" i="3" a="1"/>
  <c r="I2558" i="3" s="1"/>
  <c r="I2560" i="3" a="1"/>
  <c r="I2560" i="3" s="1"/>
  <c r="I2562" i="3" a="1"/>
  <c r="I2562" i="3" s="1"/>
  <c r="I2564" i="3" a="1"/>
  <c r="I2564" i="3" s="1"/>
  <c r="I2566" i="3" a="1"/>
  <c r="I2566" i="3" s="1"/>
  <c r="J2556" i="3" a="1"/>
  <c r="J2556" i="3" s="1"/>
  <c r="J2558" i="3" a="1"/>
  <c r="J2558" i="3" s="1"/>
  <c r="J2560" i="3" a="1"/>
  <c r="J2560" i="3" s="1"/>
  <c r="J2562" i="3" a="1"/>
  <c r="J2562" i="3" s="1"/>
  <c r="J2564" i="3" a="1"/>
  <c r="J2564" i="3" s="1"/>
  <c r="J2566" i="3" a="1"/>
  <c r="J2566" i="3" s="1"/>
  <c r="I2565" i="3" a="1"/>
  <c r="I2565" i="3" s="1"/>
  <c r="I2563" i="3" a="1"/>
  <c r="I2563" i="3" s="1"/>
  <c r="I2561" i="3" a="1"/>
  <c r="I2561" i="3" s="1"/>
  <c r="I2559" i="3" a="1"/>
  <c r="I2559" i="3" s="1"/>
  <c r="I2557" i="3" a="1"/>
  <c r="I2557" i="3" s="1"/>
  <c r="J2565" i="3" a="1"/>
  <c r="J2565" i="3" s="1"/>
  <c r="J2563" i="3" a="1"/>
  <c r="J2563" i="3" s="1"/>
  <c r="H2565" i="3"/>
  <c r="H2563" i="3"/>
  <c r="G2565" i="3"/>
  <c r="G2563" i="3"/>
  <c r="J2561" i="3" a="1"/>
  <c r="J2561" i="3" s="1"/>
  <c r="J2559" i="3" a="1"/>
  <c r="J2559" i="3" s="1"/>
  <c r="J2557" i="3" a="1"/>
  <c r="J2557" i="3" s="1"/>
  <c r="H2561" i="3"/>
  <c r="H2559" i="3"/>
  <c r="H2557" i="3"/>
  <c r="G2561" i="3"/>
  <c r="G2559" i="3"/>
  <c r="G2557" i="3"/>
  <c r="G2555" i="3"/>
  <c r="H2555" i="3"/>
  <c r="I2555" i="3" a="1"/>
  <c r="I2555" i="3" s="1"/>
  <c r="J2555" i="3" a="1"/>
  <c r="J2555" i="3" s="1"/>
  <c r="G1623" i="1"/>
  <c r="H1623" i="1"/>
  <c r="I1623" i="1" a="1"/>
  <c r="I1623" i="1"/>
  <c r="J1623" i="1" a="1"/>
  <c r="J1623" i="1" s="1"/>
  <c r="G2554" i="3"/>
  <c r="H2554" i="3"/>
  <c r="I2554" i="3" a="1"/>
  <c r="I2554" i="3" s="1"/>
  <c r="J2554" i="3" a="1"/>
  <c r="J2554" i="3" s="1"/>
  <c r="G2553" i="3"/>
  <c r="H2553" i="3"/>
  <c r="I2553" i="3" a="1"/>
  <c r="I2553" i="3" s="1"/>
  <c r="J2553" i="3" a="1"/>
  <c r="J2553" i="3" s="1"/>
  <c r="G2552" i="3"/>
  <c r="H2552" i="3"/>
  <c r="J2552" i="3" a="1"/>
  <c r="J2552" i="3" s="1"/>
  <c r="G2551" i="3"/>
  <c r="H2551" i="3"/>
  <c r="J2551" i="3" a="1"/>
  <c r="J2551" i="3" s="1"/>
  <c r="G2550" i="3"/>
  <c r="H2550" i="3"/>
  <c r="I2550" i="3" a="1"/>
  <c r="I2550" i="3" s="1"/>
  <c r="J2550" i="3" a="1"/>
  <c r="J2550" i="3" s="1"/>
  <c r="G2549" i="3"/>
  <c r="H2549" i="3"/>
  <c r="I2549" i="3" a="1"/>
  <c r="I2549" i="3" s="1"/>
  <c r="J2549" i="3" a="1"/>
  <c r="J2549" i="3" s="1"/>
  <c r="G2544" i="3"/>
  <c r="G2545" i="3"/>
  <c r="G2546" i="3"/>
  <c r="G2547" i="3"/>
  <c r="G2548" i="3"/>
  <c r="H2544" i="3"/>
  <c r="H2545" i="3"/>
  <c r="H2546" i="3"/>
  <c r="H2547" i="3"/>
  <c r="H2548" i="3"/>
  <c r="I2544" i="3" a="1"/>
  <c r="I2544" i="3" s="1"/>
  <c r="I2545" i="3" a="1"/>
  <c r="I2545" i="3" s="1"/>
  <c r="I2546" i="3" a="1"/>
  <c r="I2546" i="3" s="1"/>
  <c r="I2547" i="3" a="1"/>
  <c r="I2547" i="3" s="1"/>
  <c r="I2548" i="3" a="1"/>
  <c r="I2548" i="3" s="1"/>
  <c r="J2544" i="3" a="1"/>
  <c r="J2544" i="3" s="1"/>
  <c r="J2545" i="3" a="1"/>
  <c r="J2545" i="3" s="1"/>
  <c r="J2546" i="3" a="1"/>
  <c r="J2546" i="3" s="1"/>
  <c r="J2547" i="3" a="1"/>
  <c r="J2547" i="3" s="1"/>
  <c r="J2548" i="3" a="1"/>
  <c r="J2548" i="3" s="1"/>
  <c r="G2543" i="3"/>
  <c r="H2543" i="3"/>
  <c r="I2543" i="3" a="1"/>
  <c r="I2543" i="3" s="1"/>
  <c r="J2543" i="3" a="1"/>
  <c r="J2543" i="3" s="1"/>
  <c r="G1621" i="1"/>
  <c r="G1622" i="1"/>
  <c r="H1621" i="1"/>
  <c r="H1622" i="1"/>
  <c r="I1621" i="1" a="1"/>
  <c r="I1621" i="1" s="1"/>
  <c r="I1622" i="1" a="1"/>
  <c r="I1622" i="1"/>
  <c r="J1621" i="1" a="1"/>
  <c r="J1621" i="1" s="1"/>
  <c r="J1622" i="1" a="1"/>
  <c r="J1622" i="1"/>
  <c r="G1617" i="1"/>
  <c r="G1618" i="1"/>
  <c r="G1619" i="1"/>
  <c r="G1620" i="1"/>
  <c r="H1617" i="1"/>
  <c r="H1618" i="1"/>
  <c r="H1619" i="1"/>
  <c r="H1620" i="1"/>
  <c r="I1617" i="1" a="1"/>
  <c r="I1617" i="1" s="1"/>
  <c r="I1618" i="1" a="1"/>
  <c r="I1618" i="1"/>
  <c r="I1619" i="1" a="1"/>
  <c r="I1619" i="1" s="1"/>
  <c r="I1620" i="1" a="1"/>
  <c r="I1620" i="1"/>
  <c r="J1617" i="1" a="1"/>
  <c r="J1617" i="1" s="1"/>
  <c r="J1618" i="1" a="1"/>
  <c r="J1618" i="1"/>
  <c r="J1619" i="1" a="1"/>
  <c r="J1619" i="1" s="1"/>
  <c r="J1620" i="1" a="1"/>
  <c r="J1620" i="1"/>
  <c r="G1616" i="1"/>
  <c r="H1616" i="1"/>
  <c r="I1616" i="1" a="1"/>
  <c r="I1616" i="1"/>
  <c r="J1616" i="1" a="1"/>
  <c r="J1616" i="1" s="1"/>
  <c r="G1606" i="1"/>
  <c r="G1607" i="1"/>
  <c r="G1608" i="1"/>
  <c r="G1609" i="1"/>
  <c r="G1610" i="1"/>
  <c r="G1611" i="1"/>
  <c r="G1612" i="1"/>
  <c r="G1613" i="1"/>
  <c r="G1614" i="1"/>
  <c r="H1606" i="1"/>
  <c r="H1607" i="1"/>
  <c r="H1608" i="1"/>
  <c r="H1609" i="1"/>
  <c r="H1610" i="1"/>
  <c r="H1611" i="1"/>
  <c r="H1612" i="1"/>
  <c r="H1613" i="1"/>
  <c r="H1614" i="1"/>
  <c r="I1606" i="1" a="1"/>
  <c r="I1606" i="1" s="1"/>
  <c r="I1607" i="1" a="1"/>
  <c r="I1607" i="1"/>
  <c r="I1608" i="1" a="1"/>
  <c r="I1608" i="1" s="1"/>
  <c r="I1609" i="1" a="1"/>
  <c r="I1609" i="1"/>
  <c r="I1610" i="1" a="1"/>
  <c r="I1610" i="1" s="1"/>
  <c r="I1611" i="1" a="1"/>
  <c r="I1611" i="1"/>
  <c r="I1612" i="1" a="1"/>
  <c r="I1612" i="1" s="1"/>
  <c r="I1613" i="1" a="1"/>
  <c r="I1613" i="1"/>
  <c r="I1614" i="1" a="1"/>
  <c r="I1614" i="1" s="1"/>
  <c r="J1606" i="1" a="1"/>
  <c r="J1606" i="1"/>
  <c r="J1607" i="1" a="1"/>
  <c r="J1607" i="1" s="1"/>
  <c r="J1608" i="1" a="1"/>
  <c r="J1608" i="1"/>
  <c r="J1609" i="1" a="1"/>
  <c r="J1609" i="1" s="1"/>
  <c r="J1610" i="1" a="1"/>
  <c r="J1610" i="1"/>
  <c r="J1611" i="1" a="1"/>
  <c r="J1611" i="1" s="1"/>
  <c r="J1612" i="1" a="1"/>
  <c r="J1612" i="1"/>
  <c r="J1613" i="1" a="1"/>
  <c r="J1613" i="1" s="1"/>
  <c r="J1614" i="1" a="1"/>
  <c r="J1614" i="1"/>
  <c r="G2530" i="3"/>
  <c r="G2532" i="3"/>
  <c r="G2534" i="3"/>
  <c r="G2536" i="3"/>
  <c r="G2538" i="3"/>
  <c r="G2540" i="3"/>
  <c r="G2542" i="3"/>
  <c r="H2530" i="3"/>
  <c r="H2532" i="3"/>
  <c r="H2534" i="3"/>
  <c r="H2536" i="3"/>
  <c r="H2538" i="3"/>
  <c r="H2540" i="3"/>
  <c r="H2542" i="3"/>
  <c r="I2530" i="3" a="1"/>
  <c r="I2530" i="3" s="1"/>
  <c r="I2532" i="3" a="1"/>
  <c r="I2532" i="3" s="1"/>
  <c r="I2534" i="3" a="1"/>
  <c r="I2534" i="3" s="1"/>
  <c r="I2536" i="3" a="1"/>
  <c r="I2536" i="3" s="1"/>
  <c r="I2538" i="3" a="1"/>
  <c r="I2538" i="3" s="1"/>
  <c r="I2540" i="3" a="1"/>
  <c r="I2540" i="3" s="1"/>
  <c r="I2542" i="3" a="1"/>
  <c r="I2542" i="3" s="1"/>
  <c r="J2530" i="3" a="1"/>
  <c r="J2530" i="3" s="1"/>
  <c r="J2532" i="3" a="1"/>
  <c r="J2532" i="3" s="1"/>
  <c r="J2534" i="3" a="1"/>
  <c r="J2534" i="3" s="1"/>
  <c r="J2536" i="3" a="1"/>
  <c r="J2536" i="3" s="1"/>
  <c r="J2538" i="3" a="1"/>
  <c r="J2538" i="3" s="1"/>
  <c r="J2540" i="3" a="1"/>
  <c r="J2540" i="3" s="1"/>
  <c r="J2542" i="3" a="1"/>
  <c r="J2542" i="3" s="1"/>
  <c r="J2541" i="3" a="1"/>
  <c r="J2541" i="3" s="1"/>
  <c r="J2539" i="3" a="1"/>
  <c r="J2539" i="3" s="1"/>
  <c r="J2537" i="3" a="1"/>
  <c r="J2537" i="3" s="1"/>
  <c r="J2535" i="3" a="1"/>
  <c r="J2535" i="3" s="1"/>
  <c r="J2533" i="3" a="1"/>
  <c r="J2533" i="3" s="1"/>
  <c r="J2531" i="3" a="1"/>
  <c r="J2531" i="3" s="1"/>
  <c r="I2541" i="3" a="1"/>
  <c r="I2541" i="3" s="1"/>
  <c r="I2539" i="3" a="1"/>
  <c r="I2539" i="3" s="1"/>
  <c r="I2537" i="3" a="1"/>
  <c r="I2537" i="3" s="1"/>
  <c r="I2535" i="3" a="1"/>
  <c r="I2535" i="3" s="1"/>
  <c r="I2533" i="3" a="1"/>
  <c r="I2533" i="3" s="1"/>
  <c r="I2531" i="3" a="1"/>
  <c r="I2531" i="3" s="1"/>
  <c r="H2541" i="3"/>
  <c r="H2539" i="3"/>
  <c r="H2537" i="3"/>
  <c r="H2535" i="3"/>
  <c r="H2533" i="3"/>
  <c r="H2531" i="3"/>
  <c r="G2541" i="3"/>
  <c r="G2539" i="3"/>
  <c r="G2537" i="3"/>
  <c r="G2535" i="3"/>
  <c r="G2533" i="3"/>
  <c r="G2531" i="3"/>
  <c r="G2529" i="3"/>
  <c r="H2529" i="3"/>
  <c r="I2529" i="3" a="1"/>
  <c r="I2529" i="3" s="1"/>
  <c r="J2529" i="3" a="1"/>
  <c r="J2529" i="3" s="1"/>
  <c r="G2528" i="3"/>
  <c r="H2528" i="3"/>
  <c r="I2528" i="3" a="1"/>
  <c r="I2528" i="3" s="1"/>
  <c r="J2528" i="3" a="1"/>
  <c r="J2528" i="3" s="1"/>
  <c r="G2527" i="3"/>
  <c r="H2527" i="3"/>
  <c r="I2527" i="3" a="1"/>
  <c r="I2527" i="3" s="1"/>
  <c r="J2527" i="3" a="1"/>
  <c r="J2527" i="3" s="1"/>
  <c r="G2526" i="3"/>
  <c r="H2526" i="3"/>
  <c r="J2526" i="3" a="1"/>
  <c r="J2526" i="3" s="1"/>
  <c r="G2525" i="3"/>
  <c r="H2525" i="3"/>
  <c r="J2525" i="3" a="1"/>
  <c r="J2525" i="3" s="1"/>
  <c r="G2524" i="3"/>
  <c r="H2524" i="3"/>
  <c r="I2524" i="3" a="1"/>
  <c r="I2524" i="3" s="1"/>
  <c r="J2524" i="3" a="1"/>
  <c r="J2524" i="3" s="1"/>
  <c r="G2523" i="3"/>
  <c r="H2523" i="3"/>
  <c r="I2523" i="3" a="1"/>
  <c r="I2523" i="3" s="1"/>
  <c r="J2523" i="3" a="1"/>
  <c r="J2523" i="3" s="1"/>
  <c r="G2522" i="3"/>
  <c r="H2522" i="3"/>
  <c r="I2522" i="3" a="1"/>
  <c r="I2522" i="3" s="1"/>
  <c r="J2522" i="3" a="1"/>
  <c r="J2522" i="3" s="1"/>
  <c r="G2521" i="3"/>
  <c r="H2521" i="3"/>
  <c r="I2521" i="3" a="1"/>
  <c r="I2521" i="3" s="1"/>
  <c r="J2521" i="3" a="1"/>
  <c r="J2521" i="3" s="1"/>
  <c r="G2520" i="3"/>
  <c r="H2520" i="3"/>
  <c r="I2520" i="3" a="1"/>
  <c r="I2520" i="3" s="1"/>
  <c r="J2520" i="3" a="1"/>
  <c r="J2520" i="3" s="1"/>
  <c r="G2519" i="3"/>
  <c r="H2519" i="3"/>
  <c r="I2519" i="3" a="1"/>
  <c r="I2519" i="3" s="1"/>
  <c r="J2519" i="3" a="1"/>
  <c r="J2519" i="3" s="1"/>
  <c r="G2518" i="3"/>
  <c r="H2518" i="3"/>
  <c r="I2518" i="3" a="1"/>
  <c r="I2518" i="3" s="1"/>
  <c r="J2518" i="3" a="1"/>
  <c r="J2518" i="3" s="1"/>
  <c r="G2517" i="3"/>
  <c r="H2517" i="3"/>
  <c r="I2517" i="3" a="1"/>
  <c r="I2517" i="3" s="1"/>
  <c r="J2517" i="3" a="1"/>
  <c r="J2517" i="3" s="1"/>
  <c r="G1605" i="1"/>
  <c r="H1605" i="1"/>
  <c r="I1605" i="1" a="1"/>
  <c r="I1605" i="1" s="1"/>
  <c r="J1605" i="1" a="1"/>
  <c r="J1605" i="1"/>
  <c r="G1604" i="1"/>
  <c r="H1604" i="1"/>
  <c r="I1604" i="1" a="1"/>
  <c r="I1604" i="1"/>
  <c r="J1604" i="1" a="1"/>
  <c r="J1604" i="1" s="1"/>
  <c r="G1603" i="1"/>
  <c r="H1603" i="1"/>
  <c r="I1603" i="1" a="1"/>
  <c r="I1603" i="1" s="1"/>
  <c r="J1603" i="1" a="1"/>
  <c r="J1603" i="1"/>
  <c r="G1602" i="1"/>
  <c r="H1602" i="1"/>
  <c r="I1602" i="1" a="1"/>
  <c r="I1602" i="1"/>
  <c r="J1602" i="1" a="1"/>
  <c r="J1602" i="1" s="1"/>
  <c r="G1601" i="1"/>
  <c r="H1601" i="1"/>
  <c r="I1601" i="1" a="1"/>
  <c r="I1601" i="1" s="1"/>
  <c r="J1601" i="1" a="1"/>
  <c r="J1601" i="1"/>
  <c r="G1600" i="1"/>
  <c r="H1600" i="1"/>
  <c r="I1600" i="1" a="1"/>
  <c r="I1600" i="1"/>
  <c r="J1600" i="1" a="1"/>
  <c r="J1600" i="1" s="1"/>
  <c r="G2516" i="3"/>
  <c r="H2516" i="3"/>
  <c r="I2516" i="3" a="1"/>
  <c r="I2516" i="3" s="1"/>
  <c r="J2516" i="3" a="1"/>
  <c r="J2516" i="3" s="1"/>
  <c r="G2515" i="3"/>
  <c r="H2515" i="3"/>
  <c r="I2515" i="3" a="1"/>
  <c r="I2515" i="3" s="1"/>
  <c r="J2515" i="3" a="1"/>
  <c r="J2515" i="3" s="1"/>
  <c r="G2514" i="3"/>
  <c r="H2514" i="3"/>
  <c r="J2514" i="3" a="1"/>
  <c r="J2514" i="3" s="1"/>
  <c r="G2513" i="3"/>
  <c r="H2513" i="3"/>
  <c r="J2513" i="3" a="1"/>
  <c r="J2513" i="3" s="1"/>
  <c r="G2512" i="3"/>
  <c r="H2512" i="3"/>
  <c r="I2512" i="3" a="1"/>
  <c r="I2512" i="3" s="1"/>
  <c r="J2512" i="3" a="1"/>
  <c r="J2512" i="3" s="1"/>
  <c r="G2511" i="3"/>
  <c r="H2511" i="3"/>
  <c r="I2511" i="3" a="1"/>
  <c r="I2511" i="3" s="1"/>
  <c r="J2511" i="3" a="1"/>
  <c r="J2511" i="3" s="1"/>
  <c r="G2510" i="3"/>
  <c r="H2510" i="3"/>
  <c r="I2510" i="3" a="1"/>
  <c r="I2510" i="3" s="1"/>
  <c r="J2510" i="3" a="1"/>
  <c r="J2510" i="3" s="1"/>
  <c r="G2509" i="3"/>
  <c r="H2509" i="3"/>
  <c r="I2509" i="3" a="1"/>
  <c r="I2509" i="3" s="1"/>
  <c r="J2509" i="3" a="1"/>
  <c r="J2509" i="3" s="1"/>
  <c r="G2508" i="3"/>
  <c r="H2508" i="3"/>
  <c r="I2508" i="3" a="1"/>
  <c r="I2508" i="3" s="1"/>
  <c r="J2508" i="3" a="1"/>
  <c r="J2508" i="3" s="1"/>
  <c r="G2507" i="3"/>
  <c r="H2507" i="3"/>
  <c r="I2507" i="3" a="1"/>
  <c r="I2507" i="3" s="1"/>
  <c r="J2507" i="3" a="1"/>
  <c r="J2507" i="3" s="1"/>
  <c r="G2506" i="3"/>
  <c r="H2506" i="3"/>
  <c r="I2506" i="3" a="1"/>
  <c r="I2506" i="3" s="1"/>
  <c r="J2506" i="3" a="1"/>
  <c r="J2506" i="3" s="1"/>
  <c r="G2505" i="3"/>
  <c r="H2505" i="3"/>
  <c r="I2505" i="3" a="1"/>
  <c r="I2505" i="3" s="1"/>
  <c r="J2505" i="3" a="1"/>
  <c r="J2505" i="3" s="1"/>
  <c r="G1599" i="1"/>
  <c r="H1599" i="1"/>
  <c r="I1599" i="1" a="1"/>
  <c r="I1599" i="1"/>
  <c r="J1599" i="1" a="1"/>
  <c r="J1599" i="1" s="1"/>
  <c r="G1598" i="1"/>
  <c r="H1598" i="1"/>
  <c r="I1598" i="1" a="1"/>
  <c r="I1598" i="1" s="1"/>
  <c r="J1598" i="1" a="1"/>
  <c r="J1598" i="1"/>
  <c r="G1597" i="1"/>
  <c r="H1597" i="1"/>
  <c r="I1597" i="1" a="1"/>
  <c r="I1597" i="1"/>
  <c r="J1597" i="1" a="1"/>
  <c r="J1597" i="1" s="1"/>
  <c r="G1596" i="1"/>
  <c r="H1596" i="1"/>
  <c r="I1596" i="1" a="1"/>
  <c r="I1596" i="1" s="1"/>
  <c r="J1596" i="1" a="1"/>
  <c r="J1596" i="1"/>
  <c r="G1595" i="1"/>
  <c r="H1595" i="1"/>
  <c r="I1595" i="1" a="1"/>
  <c r="I1595" i="1" s="1"/>
  <c r="J1595" i="1" a="1"/>
  <c r="J1595" i="1" s="1"/>
  <c r="G1594" i="1"/>
  <c r="H1594" i="1"/>
  <c r="I1594" i="1" a="1"/>
  <c r="I1594" i="1" s="1"/>
  <c r="J1594" i="1" a="1"/>
  <c r="J1594" i="1" s="1"/>
  <c r="G2504" i="3"/>
  <c r="H2504" i="3"/>
  <c r="I2504" i="3" a="1"/>
  <c r="I2504" i="3" s="1"/>
  <c r="J2504" i="3" a="1"/>
  <c r="J2504" i="3" s="1"/>
  <c r="G2503" i="3"/>
  <c r="H2503" i="3"/>
  <c r="I2503" i="3" a="1"/>
  <c r="I2503" i="3" s="1"/>
  <c r="J2503" i="3" a="1"/>
  <c r="J2503" i="3" s="1"/>
  <c r="G2502" i="3"/>
  <c r="H2502" i="3"/>
  <c r="J2502" i="3" a="1"/>
  <c r="J2502" i="3" s="1"/>
  <c r="G2501" i="3"/>
  <c r="H2501" i="3"/>
  <c r="J2501" i="3" a="1"/>
  <c r="J2501" i="3" s="1"/>
  <c r="G2500" i="3"/>
  <c r="H2500" i="3"/>
  <c r="I2500" i="3" a="1"/>
  <c r="I2500" i="3" s="1"/>
  <c r="J2500" i="3" a="1"/>
  <c r="J2500" i="3" s="1"/>
  <c r="G2499" i="3"/>
  <c r="H2499" i="3"/>
  <c r="I2499" i="3" a="1"/>
  <c r="I2499" i="3" s="1"/>
  <c r="J2499" i="3" a="1"/>
  <c r="J2499" i="3" s="1"/>
  <c r="G2498" i="3"/>
  <c r="H2498" i="3"/>
  <c r="I2498" i="3" a="1"/>
  <c r="I2498" i="3" s="1"/>
  <c r="G2497" i="3"/>
  <c r="H2497" i="3"/>
  <c r="I2497" i="3" a="1"/>
  <c r="I2497" i="3" s="1"/>
  <c r="J2497" i="3" a="1"/>
  <c r="J2497" i="3" s="1"/>
  <c r="G2496" i="3"/>
  <c r="H2496" i="3"/>
  <c r="I2496" i="3" a="1"/>
  <c r="I2496" i="3" s="1"/>
  <c r="J2496" i="3" a="1"/>
  <c r="J2496" i="3" s="1"/>
  <c r="G2495" i="3"/>
  <c r="H2495" i="3"/>
  <c r="I2495" i="3" a="1"/>
  <c r="I2495" i="3" s="1"/>
  <c r="J2495" i="3" a="1"/>
  <c r="J2495" i="3" s="1"/>
  <c r="G2494" i="3"/>
  <c r="H2494" i="3"/>
  <c r="I2494" i="3" a="1"/>
  <c r="I2494" i="3" s="1"/>
  <c r="J2494" i="3" a="1"/>
  <c r="J2494" i="3" s="1"/>
  <c r="G2493" i="3"/>
  <c r="H2493" i="3"/>
  <c r="I2493" i="3" a="1"/>
  <c r="I2493" i="3" s="1"/>
  <c r="J2493" i="3" a="1"/>
  <c r="J2493" i="3" s="1"/>
  <c r="G2492" i="3"/>
  <c r="H2492" i="3"/>
  <c r="I2492" i="3" a="1"/>
  <c r="I2492" i="3" s="1"/>
  <c r="J2492" i="3" a="1"/>
  <c r="J2492" i="3" s="1"/>
  <c r="G1593" i="1"/>
  <c r="H1593" i="1"/>
  <c r="I1593" i="1" a="1"/>
  <c r="I1593" i="1" s="1"/>
  <c r="J1593" i="1" a="1"/>
  <c r="J1593" i="1" s="1"/>
  <c r="G1592" i="1"/>
  <c r="H1592" i="1"/>
  <c r="I1592" i="1" a="1"/>
  <c r="I1592" i="1" s="1"/>
  <c r="J1592" i="1" a="1"/>
  <c r="J1592" i="1" s="1"/>
  <c r="G1591" i="1"/>
  <c r="H1591" i="1"/>
  <c r="I1591" i="1" a="1"/>
  <c r="I1591" i="1" s="1"/>
  <c r="J1591" i="1" a="1"/>
  <c r="J1591" i="1" s="1"/>
  <c r="G1590" i="1"/>
  <c r="H1590" i="1"/>
  <c r="I1590" i="1" a="1"/>
  <c r="I1590" i="1" s="1"/>
  <c r="J1590" i="1" a="1"/>
  <c r="J1590" i="1" s="1"/>
  <c r="G1589" i="1"/>
  <c r="H1589" i="1"/>
  <c r="I1589" i="1" a="1"/>
  <c r="I1589" i="1" s="1"/>
  <c r="J1589" i="1" a="1"/>
  <c r="J1589" i="1" s="1"/>
  <c r="G1588" i="1"/>
  <c r="H1588" i="1"/>
  <c r="I1588" i="1" a="1"/>
  <c r="I1588" i="1" s="1"/>
  <c r="J1588" i="1" a="1"/>
  <c r="J1588" i="1" s="1"/>
  <c r="G1587" i="1"/>
  <c r="H1587" i="1"/>
  <c r="I1587" i="1" a="1"/>
  <c r="I1587" i="1" s="1"/>
  <c r="J1587" i="1" a="1"/>
  <c r="J1587" i="1" s="1"/>
  <c r="G1586" i="1"/>
  <c r="H1586" i="1"/>
  <c r="I1586" i="1" a="1"/>
  <c r="I1586" i="1" s="1"/>
  <c r="J1586" i="1" a="1"/>
  <c r="J1586" i="1" s="1"/>
  <c r="G2486" i="3"/>
  <c r="G2490" i="3"/>
  <c r="H2486" i="3"/>
  <c r="H2490" i="3"/>
  <c r="I2486" i="3" a="1"/>
  <c r="I2486" i="3" s="1"/>
  <c r="I2490" i="3" a="1"/>
  <c r="I2490" i="3" s="1"/>
  <c r="J2486" i="3" a="1"/>
  <c r="J2486" i="3" s="1"/>
  <c r="J2490" i="3" a="1"/>
  <c r="J2490" i="3" s="1"/>
  <c r="J2489" i="3" a="1"/>
  <c r="J2489" i="3" s="1"/>
  <c r="J2485" i="3" a="1"/>
  <c r="J2485" i="3" s="1"/>
  <c r="I2489" i="3" a="1"/>
  <c r="I2489" i="3" s="1"/>
  <c r="I2485" i="3" a="1"/>
  <c r="I2485" i="3" s="1"/>
  <c r="H2489" i="3"/>
  <c r="H2485" i="3"/>
  <c r="G2489" i="3"/>
  <c r="G2485" i="3"/>
  <c r="G1579" i="1"/>
  <c r="G1580" i="1"/>
  <c r="G1581" i="1"/>
  <c r="G1582" i="1"/>
  <c r="G1583" i="1"/>
  <c r="G1584" i="1"/>
  <c r="G1585" i="1"/>
  <c r="H1579" i="1"/>
  <c r="H1580" i="1"/>
  <c r="H1581" i="1"/>
  <c r="H1582" i="1"/>
  <c r="H1583" i="1"/>
  <c r="H1584" i="1"/>
  <c r="H1585" i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G2480" i="3"/>
  <c r="G2482" i="3"/>
  <c r="G2488" i="3"/>
  <c r="G2484" i="3"/>
  <c r="H2480" i="3"/>
  <c r="H2482" i="3"/>
  <c r="H2488" i="3"/>
  <c r="H2484" i="3"/>
  <c r="I2480" i="3" a="1"/>
  <c r="I2480" i="3" s="1"/>
  <c r="I2482" i="3" a="1"/>
  <c r="I2482" i="3" s="1"/>
  <c r="I2484" i="3" a="1"/>
  <c r="I2484" i="3" s="1"/>
  <c r="J2480" i="3" a="1"/>
  <c r="J2480" i="3" s="1"/>
  <c r="J2482" i="3" a="1"/>
  <c r="J2482" i="3" s="1"/>
  <c r="J2488" i="3" a="1"/>
  <c r="J2488" i="3" s="1"/>
  <c r="J2484" i="3" a="1"/>
  <c r="J2484" i="3" s="1"/>
  <c r="J2483" i="3" a="1"/>
  <c r="J2483" i="3" s="1"/>
  <c r="J2487" i="3" a="1"/>
  <c r="J2487" i="3" s="1"/>
  <c r="J2481" i="3" a="1"/>
  <c r="J2481" i="3" s="1"/>
  <c r="I2483" i="3" a="1"/>
  <c r="I2483" i="3" s="1"/>
  <c r="I2481" i="3" a="1"/>
  <c r="I2481" i="3" s="1"/>
  <c r="H2483" i="3"/>
  <c r="H2487" i="3"/>
  <c r="H2481" i="3"/>
  <c r="G2483" i="3"/>
  <c r="G2487" i="3"/>
  <c r="G2481" i="3"/>
  <c r="G2479" i="3"/>
  <c r="H2479" i="3"/>
  <c r="I2479" i="3" a="1"/>
  <c r="I2479" i="3" s="1"/>
  <c r="J2479" i="3" a="1"/>
  <c r="J2479" i="3" s="1"/>
  <c r="G2478" i="3"/>
  <c r="H2478" i="3"/>
  <c r="I2478" i="3" a="1"/>
  <c r="I2478" i="3" s="1"/>
  <c r="J2478" i="3" a="1"/>
  <c r="J2478" i="3" s="1"/>
  <c r="G2477" i="3"/>
  <c r="H2477" i="3"/>
  <c r="I2477" i="3" a="1"/>
  <c r="I2477" i="3" s="1"/>
  <c r="J2477" i="3" a="1"/>
  <c r="J2477" i="3" s="1"/>
  <c r="G2476" i="3"/>
  <c r="H2476" i="3"/>
  <c r="I2476" i="3" a="1"/>
  <c r="I2476" i="3" s="1"/>
  <c r="J2476" i="3" a="1"/>
  <c r="J2476" i="3" s="1"/>
  <c r="G2475" i="3"/>
  <c r="H2475" i="3"/>
  <c r="I2475" i="3" a="1"/>
  <c r="I2475" i="3" s="1"/>
  <c r="J2475" i="3" a="1"/>
  <c r="J2475" i="3" s="1"/>
  <c r="G2474" i="3"/>
  <c r="H2474" i="3"/>
  <c r="I2474" i="3" a="1"/>
  <c r="I2474" i="3" s="1"/>
  <c r="J2474" i="3" a="1"/>
  <c r="J2474" i="3" s="1"/>
  <c r="G2473" i="3"/>
  <c r="H2473" i="3"/>
  <c r="I2473" i="3" a="1"/>
  <c r="I2473" i="3" s="1"/>
  <c r="J2473" i="3" a="1"/>
  <c r="J2473" i="3" s="1"/>
  <c r="G2472" i="3"/>
  <c r="H2472" i="3"/>
  <c r="I2472" i="3" a="1"/>
  <c r="I2472" i="3" s="1"/>
  <c r="J2472" i="3" a="1"/>
  <c r="J2472" i="3" s="1"/>
  <c r="G2471" i="3"/>
  <c r="H2471" i="3"/>
  <c r="I2471" i="3" a="1"/>
  <c r="I2471" i="3" s="1"/>
  <c r="J2471" i="3" a="1"/>
  <c r="J2471" i="3" s="1"/>
  <c r="G2470" i="3"/>
  <c r="H2470" i="3"/>
  <c r="I2470" i="3" a="1"/>
  <c r="I2470" i="3" s="1"/>
  <c r="J2470" i="3" a="1"/>
  <c r="J2470" i="3" s="1"/>
  <c r="G2469" i="3"/>
  <c r="H2469" i="3"/>
  <c r="I2469" i="3" a="1"/>
  <c r="I2469" i="3" s="1"/>
  <c r="J2469" i="3" a="1"/>
  <c r="J2469" i="3" s="1"/>
  <c r="G2468" i="3"/>
  <c r="H2468" i="3"/>
  <c r="I2468" i="3" a="1"/>
  <c r="I2468" i="3" s="1"/>
  <c r="J2468" i="3" a="1"/>
  <c r="J2468" i="3" s="1"/>
  <c r="G2467" i="3"/>
  <c r="H2467" i="3"/>
  <c r="I2467" i="3" a="1"/>
  <c r="I2467" i="3" s="1"/>
  <c r="J2467" i="3" a="1"/>
  <c r="J2467" i="3" s="1"/>
  <c r="G1578" i="1"/>
  <c r="H1578" i="1"/>
  <c r="I1578" i="1" a="1"/>
  <c r="I1578" i="1" s="1"/>
  <c r="J1578" i="1" a="1"/>
  <c r="J1578" i="1" s="1"/>
  <c r="G1577" i="1"/>
  <c r="H1577" i="1"/>
  <c r="I1577" i="1" a="1"/>
  <c r="I1577" i="1" s="1"/>
  <c r="J1577" i="1" a="1"/>
  <c r="J1577" i="1" s="1"/>
  <c r="G1576" i="1"/>
  <c r="H1576" i="1"/>
  <c r="I1576" i="1" a="1"/>
  <c r="I1576" i="1" s="1"/>
  <c r="J1576" i="1" a="1"/>
  <c r="J1576" i="1" s="1"/>
  <c r="G1575" i="1"/>
  <c r="H1575" i="1"/>
  <c r="I1575" i="1" a="1"/>
  <c r="I1575" i="1" s="1"/>
  <c r="J1575" i="1" a="1"/>
  <c r="J1575" i="1" s="1"/>
  <c r="G1574" i="1"/>
  <c r="H1574" i="1"/>
  <c r="I1574" i="1" a="1"/>
  <c r="I1574" i="1" s="1"/>
  <c r="J1574" i="1" a="1"/>
  <c r="J1574" i="1" s="1"/>
  <c r="G1573" i="1"/>
  <c r="H1573" i="1"/>
  <c r="I1573" i="1" a="1"/>
  <c r="I1573" i="1" s="1"/>
  <c r="J1573" i="1" a="1"/>
  <c r="J1573" i="1" s="1"/>
  <c r="G1572" i="1"/>
  <c r="H1572" i="1"/>
  <c r="I1572" i="1" a="1"/>
  <c r="I1572" i="1" s="1"/>
  <c r="J1572" i="1" a="1"/>
  <c r="J1572" i="1" s="1"/>
  <c r="G1565" i="1"/>
  <c r="G1566" i="1"/>
  <c r="G1567" i="1"/>
  <c r="G1568" i="1"/>
  <c r="G1569" i="1"/>
  <c r="G1570" i="1"/>
  <c r="G1571" i="1"/>
  <c r="H1565" i="1"/>
  <c r="H1566" i="1"/>
  <c r="H1567" i="1"/>
  <c r="H1568" i="1"/>
  <c r="H1569" i="1"/>
  <c r="H1570" i="1"/>
  <c r="H1571" i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G2454" i="3"/>
  <c r="G2456" i="3"/>
  <c r="G2458" i="3"/>
  <c r="G2460" i="3"/>
  <c r="G2462" i="3"/>
  <c r="G2464" i="3"/>
  <c r="G2466" i="3"/>
  <c r="H2454" i="3"/>
  <c r="H2456" i="3"/>
  <c r="H2458" i="3"/>
  <c r="H2460" i="3"/>
  <c r="H2462" i="3"/>
  <c r="H2464" i="3"/>
  <c r="H2466" i="3"/>
  <c r="I2454" i="3" a="1"/>
  <c r="I2454" i="3" s="1"/>
  <c r="I2456" i="3" a="1"/>
  <c r="I2456" i="3" s="1"/>
  <c r="I2458" i="3" a="1"/>
  <c r="I2458" i="3" s="1"/>
  <c r="I2460" i="3" a="1"/>
  <c r="I2460" i="3" s="1"/>
  <c r="I2462" i="3" a="1"/>
  <c r="I2462" i="3" s="1"/>
  <c r="I2464" i="3" a="1"/>
  <c r="I2464" i="3" s="1"/>
  <c r="I2466" i="3" a="1"/>
  <c r="I2466" i="3" s="1"/>
  <c r="J2454" i="3" a="1"/>
  <c r="J2454" i="3" s="1"/>
  <c r="J2456" i="3" a="1"/>
  <c r="J2456" i="3" s="1"/>
  <c r="J2458" i="3" a="1"/>
  <c r="J2458" i="3" s="1"/>
  <c r="J2460" i="3" a="1"/>
  <c r="J2460" i="3" s="1"/>
  <c r="J2462" i="3" a="1"/>
  <c r="J2462" i="3" s="1"/>
  <c r="J2464" i="3" a="1"/>
  <c r="J2464" i="3" s="1"/>
  <c r="J2466" i="3" a="1"/>
  <c r="J2466" i="3" s="1"/>
  <c r="J2465" i="3" a="1"/>
  <c r="J2465" i="3" s="1"/>
  <c r="J2463" i="3" a="1"/>
  <c r="J2463" i="3" s="1"/>
  <c r="J2461" i="3" a="1"/>
  <c r="J2461" i="3" s="1"/>
  <c r="J2459" i="3" a="1"/>
  <c r="J2459" i="3" s="1"/>
  <c r="J2457" i="3" a="1"/>
  <c r="J2457" i="3" s="1"/>
  <c r="J2455" i="3" a="1"/>
  <c r="J2455" i="3" s="1"/>
  <c r="J2453" i="3" a="1"/>
  <c r="J2453" i="3" s="1"/>
  <c r="I2465" i="3" a="1"/>
  <c r="I2465" i="3" s="1"/>
  <c r="I2463" i="3" a="1"/>
  <c r="I2463" i="3" s="1"/>
  <c r="I2461" i="3" a="1"/>
  <c r="I2461" i="3" s="1"/>
  <c r="I2459" i="3" a="1"/>
  <c r="I2459" i="3" s="1"/>
  <c r="I2457" i="3" a="1"/>
  <c r="I2457" i="3" s="1"/>
  <c r="I2455" i="3" a="1"/>
  <c r="I2455" i="3" s="1"/>
  <c r="I2453" i="3" a="1"/>
  <c r="I2453" i="3" s="1"/>
  <c r="H2465" i="3"/>
  <c r="H2463" i="3"/>
  <c r="H2461" i="3"/>
  <c r="H2459" i="3"/>
  <c r="H2457" i="3"/>
  <c r="H2455" i="3"/>
  <c r="H2453" i="3"/>
  <c r="G2465" i="3"/>
  <c r="G2463" i="3"/>
  <c r="G2461" i="3"/>
  <c r="G2459" i="3"/>
  <c r="G2457" i="3"/>
  <c r="G2455" i="3"/>
  <c r="G2453" i="3"/>
  <c r="G2452" i="3"/>
  <c r="H2452" i="3"/>
  <c r="I2452" i="3" a="1"/>
  <c r="I2452" i="3" s="1"/>
  <c r="J2452" i="3" a="1"/>
  <c r="J2452" i="3" s="1"/>
  <c r="G2451" i="3"/>
  <c r="H2451" i="3"/>
  <c r="I2451" i="3" a="1"/>
  <c r="I2451" i="3" s="1"/>
  <c r="J2451" i="3" a="1"/>
  <c r="J2451" i="3" s="1"/>
  <c r="G2450" i="3"/>
  <c r="H2450" i="3"/>
  <c r="I2450" i="3" a="1"/>
  <c r="I2450" i="3" s="1"/>
  <c r="J2450" i="3" a="1"/>
  <c r="J2450" i="3" s="1"/>
  <c r="G2449" i="3"/>
  <c r="H2449" i="3"/>
  <c r="I2449" i="3" a="1"/>
  <c r="I2449" i="3" s="1"/>
  <c r="J2449" i="3" a="1"/>
  <c r="J2449" i="3" s="1"/>
  <c r="G2448" i="3"/>
  <c r="H2448" i="3"/>
  <c r="I2448" i="3" a="1"/>
  <c r="I2448" i="3" s="1"/>
  <c r="J2448" i="3" a="1"/>
  <c r="J2448" i="3" s="1"/>
  <c r="G2447" i="3"/>
  <c r="H2447" i="3"/>
  <c r="I2447" i="3" a="1"/>
  <c r="I2447" i="3" s="1"/>
  <c r="J2447" i="3" a="1"/>
  <c r="J2447" i="3" s="1"/>
  <c r="G2446" i="3"/>
  <c r="H2446" i="3"/>
  <c r="I2446" i="3" a="1"/>
  <c r="I2446" i="3" s="1"/>
  <c r="J2446" i="3" a="1"/>
  <c r="J2446" i="3" s="1"/>
  <c r="G2445" i="3"/>
  <c r="H2445" i="3"/>
  <c r="I2445" i="3" a="1"/>
  <c r="I2445" i="3" s="1"/>
  <c r="J2445" i="3" a="1"/>
  <c r="J2445" i="3" s="1"/>
  <c r="G2444" i="3"/>
  <c r="H2444" i="3"/>
  <c r="I2444" i="3" a="1"/>
  <c r="I2444" i="3" s="1"/>
  <c r="J2444" i="3" a="1"/>
  <c r="J2444" i="3" s="1"/>
  <c r="G2443" i="3"/>
  <c r="H2443" i="3"/>
  <c r="I2443" i="3" a="1"/>
  <c r="I2443" i="3" s="1"/>
  <c r="J2443" i="3" a="1"/>
  <c r="J2443" i="3" s="1"/>
  <c r="G2442" i="3"/>
  <c r="H2442" i="3"/>
  <c r="I2442" i="3" a="1"/>
  <c r="I2442" i="3" s="1"/>
  <c r="J2442" i="3" a="1"/>
  <c r="J2442" i="3" s="1"/>
  <c r="G2441" i="3"/>
  <c r="H2441" i="3"/>
  <c r="I2441" i="3" a="1"/>
  <c r="I2441" i="3" s="1"/>
  <c r="J2441" i="3" a="1"/>
  <c r="J2441" i="3" s="1"/>
  <c r="G2440" i="3"/>
  <c r="H2440" i="3"/>
  <c r="I2440" i="3" a="1"/>
  <c r="I2440" i="3" s="1"/>
  <c r="J2440" i="3" a="1"/>
  <c r="J2440" i="3" s="1"/>
  <c r="G2439" i="3"/>
  <c r="H2439" i="3"/>
  <c r="I2439" i="3" a="1"/>
  <c r="I2439" i="3" s="1"/>
  <c r="J2439" i="3" a="1"/>
  <c r="J2439" i="3" s="1"/>
  <c r="G1564" i="1"/>
  <c r="H1564" i="1"/>
  <c r="I1564" i="1" a="1"/>
  <c r="I1564" i="1" s="1"/>
  <c r="J1564" i="1" a="1"/>
  <c r="J1564" i="1" s="1"/>
  <c r="G1563" i="1"/>
  <c r="H1563" i="1"/>
  <c r="I1563" i="1" a="1"/>
  <c r="I1563" i="1" s="1"/>
  <c r="J1563" i="1" a="1"/>
  <c r="J1563" i="1" s="1"/>
  <c r="G1562" i="1"/>
  <c r="H1562" i="1"/>
  <c r="I1562" i="1" a="1"/>
  <c r="I1562" i="1" s="1"/>
  <c r="J1562" i="1" a="1"/>
  <c r="J1562" i="1" s="1"/>
  <c r="G1561" i="1"/>
  <c r="H1561" i="1"/>
  <c r="I1561" i="1" a="1"/>
  <c r="I1561" i="1" s="1"/>
  <c r="J1561" i="1" a="1"/>
  <c r="J1561" i="1" s="1"/>
  <c r="G1560" i="1"/>
  <c r="H1560" i="1"/>
  <c r="I1560" i="1" a="1"/>
  <c r="I1560" i="1" s="1"/>
  <c r="J1560" i="1" a="1"/>
  <c r="J1560" i="1" s="1"/>
  <c r="G1559" i="1"/>
  <c r="H1559" i="1"/>
  <c r="I1559" i="1" a="1"/>
  <c r="I1559" i="1" s="1"/>
  <c r="J1559" i="1" a="1"/>
  <c r="J1559" i="1" s="1"/>
  <c r="G1558" i="1"/>
  <c r="H1558" i="1"/>
  <c r="I1558" i="1" a="1"/>
  <c r="I1558" i="1" s="1"/>
  <c r="J1558" i="1" a="1"/>
  <c r="J1558" i="1" s="1"/>
  <c r="G1557" i="1"/>
  <c r="H1557" i="1"/>
  <c r="I1557" i="1" a="1"/>
  <c r="I1557" i="1" s="1"/>
  <c r="J1557" i="1" a="1"/>
  <c r="J1557" i="1" s="1"/>
  <c r="G1556" i="1"/>
  <c r="H1556" i="1"/>
  <c r="I1556" i="1" a="1"/>
  <c r="I1556" i="1" s="1"/>
  <c r="J1556" i="1" a="1"/>
  <c r="J1556" i="1" s="1"/>
  <c r="G1550" i="1"/>
  <c r="G1551" i="1"/>
  <c r="G1552" i="1"/>
  <c r="G1553" i="1"/>
  <c r="G1554" i="1"/>
  <c r="G1555" i="1"/>
  <c r="H1550" i="1"/>
  <c r="H1551" i="1"/>
  <c r="H1552" i="1"/>
  <c r="H1553" i="1"/>
  <c r="H1554" i="1"/>
  <c r="H1555" i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J1550" i="1" a="1"/>
  <c r="J1550" i="1" s="1"/>
  <c r="J1551" i="1" a="1"/>
  <c r="J1551" i="1" s="1"/>
  <c r="J1552" i="1" a="1"/>
  <c r="J1552" i="1" s="1"/>
  <c r="J1553" i="1" a="1"/>
  <c r="J1553" i="1"/>
  <c r="J1554" i="1" a="1"/>
  <c r="J1554" i="1" s="1"/>
  <c r="J1555" i="1" a="1"/>
  <c r="J1555" i="1" s="1"/>
  <c r="G2428" i="3"/>
  <c r="G2430" i="3"/>
  <c r="G2432" i="3"/>
  <c r="G2434" i="3"/>
  <c r="G2435" i="3"/>
  <c r="G2438" i="3"/>
  <c r="H2428" i="3"/>
  <c r="H2430" i="3"/>
  <c r="H2432" i="3"/>
  <c r="H2434" i="3"/>
  <c r="H2435" i="3"/>
  <c r="H2438" i="3"/>
  <c r="I2428" i="3" a="1"/>
  <c r="I2428" i="3" s="1"/>
  <c r="I2430" i="3" a="1"/>
  <c r="I2430" i="3" s="1"/>
  <c r="I2432" i="3" a="1"/>
  <c r="I2432" i="3" s="1"/>
  <c r="I2434" i="3" a="1"/>
  <c r="I2434" i="3" s="1"/>
  <c r="I2435" i="3" a="1"/>
  <c r="I2435" i="3" s="1"/>
  <c r="I2438" i="3" a="1"/>
  <c r="I2438" i="3" s="1"/>
  <c r="J2428" i="3" a="1"/>
  <c r="J2428" i="3" s="1"/>
  <c r="J2430" i="3" a="1"/>
  <c r="J2430" i="3" s="1"/>
  <c r="J2432" i="3" a="1"/>
  <c r="J2432" i="3" s="1"/>
  <c r="J2434" i="3" a="1"/>
  <c r="J2434" i="3" s="1"/>
  <c r="J2435" i="3" a="1"/>
  <c r="J2435" i="3" s="1"/>
  <c r="J2438" i="3" a="1"/>
  <c r="J2438" i="3" s="1"/>
  <c r="J2437" i="3" a="1"/>
  <c r="J2437" i="3" s="1"/>
  <c r="J2436" i="3" a="1"/>
  <c r="J2436" i="3" s="1"/>
  <c r="J2433" i="3" a="1"/>
  <c r="J2433" i="3" s="1"/>
  <c r="J2431" i="3" a="1"/>
  <c r="J2431" i="3" s="1"/>
  <c r="J2429" i="3" a="1"/>
  <c r="J2429" i="3" s="1"/>
  <c r="J2427" i="3" a="1"/>
  <c r="J2427" i="3" s="1"/>
  <c r="I2437" i="3" a="1"/>
  <c r="I2437" i="3" s="1"/>
  <c r="I2436" i="3" a="1"/>
  <c r="I2436" i="3" s="1"/>
  <c r="I2433" i="3" a="1"/>
  <c r="I2433" i="3" s="1"/>
  <c r="I2431" i="3" a="1"/>
  <c r="I2431" i="3" s="1"/>
  <c r="I2429" i="3" a="1"/>
  <c r="I2429" i="3" s="1"/>
  <c r="I2427" i="3" a="1"/>
  <c r="I2427" i="3" s="1"/>
  <c r="H2437" i="3"/>
  <c r="H2436" i="3"/>
  <c r="H2433" i="3"/>
  <c r="H2431" i="3"/>
  <c r="H2429" i="3"/>
  <c r="H2427" i="3"/>
  <c r="G2437" i="3"/>
  <c r="G2436" i="3"/>
  <c r="G2433" i="3"/>
  <c r="G2431" i="3"/>
  <c r="G2429" i="3"/>
  <c r="G2427" i="3"/>
  <c r="G2426" i="3"/>
  <c r="H2426" i="3"/>
  <c r="I2426" i="3" a="1"/>
  <c r="I2426" i="3" s="1"/>
  <c r="J2426" i="3" a="1"/>
  <c r="J2426" i="3" s="1"/>
  <c r="G2425" i="3"/>
  <c r="H2425" i="3"/>
  <c r="I2425" i="3" a="1"/>
  <c r="I2425" i="3" s="1"/>
  <c r="J2425" i="3" a="1"/>
  <c r="J2425" i="3" s="1"/>
  <c r="G2424" i="3"/>
  <c r="H2424" i="3"/>
  <c r="I2424" i="3" a="1"/>
  <c r="I2424" i="3" s="1"/>
  <c r="J2424" i="3" a="1"/>
  <c r="J2424" i="3" s="1"/>
  <c r="G2423" i="3"/>
  <c r="H2423" i="3"/>
  <c r="I2423" i="3" a="1"/>
  <c r="I2423" i="3" s="1"/>
  <c r="J2423" i="3" a="1"/>
  <c r="J2423" i="3" s="1"/>
  <c r="G2422" i="3"/>
  <c r="H2422" i="3"/>
  <c r="I2422" i="3" a="1"/>
  <c r="I2422" i="3" s="1"/>
  <c r="J2422" i="3" a="1"/>
  <c r="J2422" i="3" s="1"/>
  <c r="G2421" i="3"/>
  <c r="H2421" i="3"/>
  <c r="I2421" i="3" a="1"/>
  <c r="I2421" i="3" s="1"/>
  <c r="J2421" i="3" a="1"/>
  <c r="J2421" i="3" s="1"/>
  <c r="G2420" i="3"/>
  <c r="H2420" i="3"/>
  <c r="I2420" i="3" a="1"/>
  <c r="I2420" i="3" s="1"/>
  <c r="J2420" i="3" a="1"/>
  <c r="J2420" i="3" s="1"/>
  <c r="G2419" i="3"/>
  <c r="H2419" i="3"/>
  <c r="I2419" i="3" a="1"/>
  <c r="I2419" i="3" s="1"/>
  <c r="J2419" i="3" a="1"/>
  <c r="J2419" i="3" s="1"/>
  <c r="G2418" i="3"/>
  <c r="H2418" i="3"/>
  <c r="I2418" i="3" a="1"/>
  <c r="I2418" i="3" s="1"/>
  <c r="J2418" i="3" a="1"/>
  <c r="J2418" i="3" s="1"/>
  <c r="G2417" i="3"/>
  <c r="H2417" i="3"/>
  <c r="I2417" i="3" a="1"/>
  <c r="I2417" i="3" s="1"/>
  <c r="J2417" i="3" a="1"/>
  <c r="J2417" i="3" s="1"/>
  <c r="G2416" i="3"/>
  <c r="H2416" i="3"/>
  <c r="I2416" i="3" a="1"/>
  <c r="I2416" i="3" s="1"/>
  <c r="J2416" i="3" a="1"/>
  <c r="J2416" i="3" s="1"/>
  <c r="G2415" i="3"/>
  <c r="H2415" i="3"/>
  <c r="I2415" i="3" a="1"/>
  <c r="I2415" i="3" s="1"/>
  <c r="J2415" i="3" a="1"/>
  <c r="J2415" i="3" s="1"/>
  <c r="G1549" i="1"/>
  <c r="H1549" i="1"/>
  <c r="I1549" i="1" a="1"/>
  <c r="I1549" i="1" s="1"/>
  <c r="J1549" i="1" a="1"/>
  <c r="J1549" i="1" s="1"/>
  <c r="G1548" i="1"/>
  <c r="H1548" i="1"/>
  <c r="I1548" i="1" a="1"/>
  <c r="I1548" i="1" s="1"/>
  <c r="J1548" i="1" a="1"/>
  <c r="J1548" i="1" s="1"/>
  <c r="G1547" i="1"/>
  <c r="H1547" i="1"/>
  <c r="I1547" i="1" a="1"/>
  <c r="I1547" i="1" s="1"/>
  <c r="J1547" i="1" a="1"/>
  <c r="J1547" i="1" s="1"/>
  <c r="G1546" i="1"/>
  <c r="H1546" i="1"/>
  <c r="I1546" i="1" a="1"/>
  <c r="I1546" i="1" s="1"/>
  <c r="J1546" i="1" a="1"/>
  <c r="J1546" i="1" s="1"/>
  <c r="G1545" i="1"/>
  <c r="H1545" i="1"/>
  <c r="I1545" i="1" a="1"/>
  <c r="I1545" i="1" s="1"/>
  <c r="J1545" i="1" a="1"/>
  <c r="J1545" i="1" s="1"/>
  <c r="G1544" i="1"/>
  <c r="H1544" i="1"/>
  <c r="I1544" i="1" a="1"/>
  <c r="I1544" i="1" s="1"/>
  <c r="J1544" i="1" a="1"/>
  <c r="J1544" i="1" s="1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I2403" i="3" a="1"/>
  <c r="I2403" i="3" s="1"/>
  <c r="I2404" i="3" a="1"/>
  <c r="I2404" i="3" s="1"/>
  <c r="I2405" i="3" a="1"/>
  <c r="I2405" i="3" s="1"/>
  <c r="I2406" i="3" a="1"/>
  <c r="I2406" i="3" s="1"/>
  <c r="I2407" i="3" a="1"/>
  <c r="I2407" i="3" s="1"/>
  <c r="I2408" i="3" a="1"/>
  <c r="I2408" i="3" s="1"/>
  <c r="I2409" i="3" a="1"/>
  <c r="I2409" i="3" s="1"/>
  <c r="I2410" i="3" a="1"/>
  <c r="I2410" i="3" s="1"/>
  <c r="I2411" i="3" a="1"/>
  <c r="I2411" i="3" s="1"/>
  <c r="I2412" i="3" a="1"/>
  <c r="I2412" i="3" s="1"/>
  <c r="I2413" i="3" a="1"/>
  <c r="I2413" i="3" s="1"/>
  <c r="I2414" i="3" a="1"/>
  <c r="I2414" i="3" s="1"/>
  <c r="J2403" i="3" a="1"/>
  <c r="J2403" i="3" s="1"/>
  <c r="J2404" i="3" a="1"/>
  <c r="J2404" i="3" s="1"/>
  <c r="J2405" i="3" a="1"/>
  <c r="J2405" i="3" s="1"/>
  <c r="J2406" i="3" a="1"/>
  <c r="J2406" i="3" s="1"/>
  <c r="J2407" i="3" a="1"/>
  <c r="J2407" i="3" s="1"/>
  <c r="J2408" i="3" a="1"/>
  <c r="J2408" i="3" s="1"/>
  <c r="J2409" i="3" a="1"/>
  <c r="J2409" i="3" s="1"/>
  <c r="J2410" i="3" a="1"/>
  <c r="J2410" i="3" s="1"/>
  <c r="J2411" i="3" a="1"/>
  <c r="J2411" i="3" s="1"/>
  <c r="J2412" i="3" a="1"/>
  <c r="J2412" i="3" s="1"/>
  <c r="J2413" i="3" a="1"/>
  <c r="J2413" i="3" s="1"/>
  <c r="J2414" i="3" a="1"/>
  <c r="J2414" i="3" s="1"/>
  <c r="G1538" i="1"/>
  <c r="G1540" i="1"/>
  <c r="G1542" i="1"/>
  <c r="H1538" i="1"/>
  <c r="H1540" i="1"/>
  <c r="H1542" i="1"/>
  <c r="I1538" i="1" a="1"/>
  <c r="I1538" i="1" s="1"/>
  <c r="I1540" i="1" a="1"/>
  <c r="I1540" i="1" s="1"/>
  <c r="I1542" i="1" a="1"/>
  <c r="I1542" i="1" s="1"/>
  <c r="J1538" i="1" a="1"/>
  <c r="J1538" i="1" s="1"/>
  <c r="J1540" i="1" a="1"/>
  <c r="J1540" i="1" s="1"/>
  <c r="J1542" i="1" a="1"/>
  <c r="J1542" i="1" s="1"/>
  <c r="I1543" i="1" a="1"/>
  <c r="I1543" i="1" s="1"/>
  <c r="I1541" i="1" a="1"/>
  <c r="I1541" i="1" s="1"/>
  <c r="I1539" i="1" a="1"/>
  <c r="I1539" i="1" s="1"/>
  <c r="I1537" i="1" a="1"/>
  <c r="I1537" i="1" s="1"/>
  <c r="I1527" i="1" a="1"/>
  <c r="I1527" i="1" s="1"/>
  <c r="I1526" i="1" a="1"/>
  <c r="I1526" i="1" s="1"/>
  <c r="I1525" i="1" a="1"/>
  <c r="I1525" i="1" s="1"/>
  <c r="G1543" i="1"/>
  <c r="H1543" i="1"/>
  <c r="J1543" i="1" a="1"/>
  <c r="J1543" i="1"/>
  <c r="J1541" i="1" a="1"/>
  <c r="J1541" i="1" s="1"/>
  <c r="J1539" i="1" a="1"/>
  <c r="J1539" i="1" s="1"/>
  <c r="J1537" i="1" a="1"/>
  <c r="J1537" i="1" s="1"/>
  <c r="H1541" i="1"/>
  <c r="H1539" i="1"/>
  <c r="H1537" i="1"/>
  <c r="G1541" i="1"/>
  <c r="G1539" i="1"/>
  <c r="G1537" i="1"/>
  <c r="G2402" i="3"/>
  <c r="H2402" i="3"/>
  <c r="I2402" i="3" a="1"/>
  <c r="I2402" i="3" s="1"/>
  <c r="J2402" i="3" a="1"/>
  <c r="J2402" i="3" s="1"/>
  <c r="G2401" i="3"/>
  <c r="H2401" i="3"/>
  <c r="I2401" i="3" a="1"/>
  <c r="I2401" i="3" s="1"/>
  <c r="J2401" i="3" a="1"/>
  <c r="J2401" i="3" s="1"/>
  <c r="G2400" i="3"/>
  <c r="H2400" i="3"/>
  <c r="I2400" i="3" a="1"/>
  <c r="I2400" i="3" s="1"/>
  <c r="J2400" i="3" a="1"/>
  <c r="J2400" i="3" s="1"/>
  <c r="G2399" i="3"/>
  <c r="H2399" i="3"/>
  <c r="I2399" i="3" a="1"/>
  <c r="I2399" i="3" s="1"/>
  <c r="J2399" i="3" a="1"/>
  <c r="J2399" i="3" s="1"/>
  <c r="G2398" i="3"/>
  <c r="H2398" i="3"/>
  <c r="I2398" i="3" a="1"/>
  <c r="I2398" i="3" s="1"/>
  <c r="J2398" i="3" a="1"/>
  <c r="J2398" i="3" s="1"/>
  <c r="G2397" i="3"/>
  <c r="H2397" i="3"/>
  <c r="I2397" i="3" a="1"/>
  <c r="I2397" i="3" s="1"/>
  <c r="J2397" i="3" a="1"/>
  <c r="J2397" i="3" s="1"/>
  <c r="G2396" i="3"/>
  <c r="H2396" i="3"/>
  <c r="I2396" i="3" a="1"/>
  <c r="I2396" i="3" s="1"/>
  <c r="J2396" i="3" a="1"/>
  <c r="J2396" i="3" s="1"/>
  <c r="G2395" i="3"/>
  <c r="H2395" i="3"/>
  <c r="I2395" i="3" a="1"/>
  <c r="I2395" i="3" s="1"/>
  <c r="J2395" i="3" a="1"/>
  <c r="J2395" i="3" s="1"/>
  <c r="G2394" i="3"/>
  <c r="H2394" i="3"/>
  <c r="I2394" i="3" a="1"/>
  <c r="I2394" i="3" s="1"/>
  <c r="J2394" i="3" a="1"/>
  <c r="J2394" i="3" s="1"/>
  <c r="G2393" i="3"/>
  <c r="H2393" i="3"/>
  <c r="I2393" i="3" a="1"/>
  <c r="I2393" i="3" s="1"/>
  <c r="J2393" i="3" a="1"/>
  <c r="J2393" i="3" s="1"/>
  <c r="G2392" i="3"/>
  <c r="H2392" i="3"/>
  <c r="I2392" i="3" a="1"/>
  <c r="I2392" i="3" s="1"/>
  <c r="J2392" i="3" a="1"/>
  <c r="J2392" i="3" s="1"/>
  <c r="G2391" i="3"/>
  <c r="H2391" i="3"/>
  <c r="I2391" i="3" a="1"/>
  <c r="I2391" i="3" s="1"/>
  <c r="J2391" i="3" a="1"/>
  <c r="J2391" i="3" s="1"/>
  <c r="G2390" i="3"/>
  <c r="H2390" i="3"/>
  <c r="I2390" i="3" a="1"/>
  <c r="I2390" i="3" s="1"/>
  <c r="J2390" i="3" a="1"/>
  <c r="J2390" i="3" s="1"/>
  <c r="G1536" i="1"/>
  <c r="H1536" i="1"/>
  <c r="I1536" i="1" a="1"/>
  <c r="I1536" i="1" s="1"/>
  <c r="J1536" i="1" a="1"/>
  <c r="J1536" i="1" s="1"/>
  <c r="G1535" i="1"/>
  <c r="H1535" i="1"/>
  <c r="I1535" i="1" a="1"/>
  <c r="I1535" i="1" s="1"/>
  <c r="J1535" i="1" a="1"/>
  <c r="J1535" i="1" s="1"/>
  <c r="G1534" i="1"/>
  <c r="H1534" i="1"/>
  <c r="I1534" i="1" a="1"/>
  <c r="I1534" i="1" s="1"/>
  <c r="J1534" i="1" a="1"/>
  <c r="J1534" i="1" s="1"/>
  <c r="G1533" i="1"/>
  <c r="H1533" i="1"/>
  <c r="I1533" i="1" a="1"/>
  <c r="I1533" i="1" s="1"/>
  <c r="J1533" i="1" a="1"/>
  <c r="J1533" i="1" s="1"/>
  <c r="G1532" i="1"/>
  <c r="H1532" i="1"/>
  <c r="I1532" i="1" a="1"/>
  <c r="I1532" i="1" s="1"/>
  <c r="J1532" i="1" a="1"/>
  <c r="J1532" i="1" s="1"/>
  <c r="G1531" i="1"/>
  <c r="H1531" i="1"/>
  <c r="I1531" i="1" a="1"/>
  <c r="I1531" i="1" s="1"/>
  <c r="J1531" i="1" a="1"/>
  <c r="J1531" i="1" s="1"/>
  <c r="G1530" i="1"/>
  <c r="H1530" i="1"/>
  <c r="I1530" i="1" a="1"/>
  <c r="I1530" i="1" s="1"/>
  <c r="J1530" i="1" a="1"/>
  <c r="J1530" i="1" s="1"/>
  <c r="G1529" i="1"/>
  <c r="H1529" i="1"/>
  <c r="I1529" i="1" a="1"/>
  <c r="I1529" i="1" s="1"/>
  <c r="J1529" i="1" a="1"/>
  <c r="J1529" i="1" s="1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6" i="3"/>
  <c r="I2177" i="3"/>
  <c r="I2178" i="3"/>
  <c r="I2179" i="3"/>
  <c r="I2180" i="3"/>
  <c r="I2182" i="3"/>
  <c r="I2183" i="3"/>
  <c r="I2184" i="3"/>
  <c r="I2185" i="3"/>
  <c r="I2186" i="3"/>
  <c r="I2187" i="3"/>
  <c r="I2188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24" i="3"/>
  <c r="I2225" i="3"/>
  <c r="I2228" i="3"/>
  <c r="I2229" i="3"/>
  <c r="I2230" i="3"/>
  <c r="I2231" i="3"/>
  <c r="I2232" i="3"/>
  <c r="I2233" i="3"/>
  <c r="I2234" i="3"/>
  <c r="I2235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4" i="3"/>
  <c r="I2315" i="3"/>
  <c r="I2316" i="3"/>
  <c r="I2317" i="3"/>
  <c r="I2318" i="3"/>
  <c r="I2319" i="3"/>
  <c r="I2320" i="3"/>
  <c r="I2321" i="3"/>
  <c r="I2322" i="3"/>
  <c r="I2323" i="3"/>
  <c r="I2325" i="3"/>
  <c r="I2328" i="3"/>
  <c r="I2329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7" i="3"/>
  <c r="I2181" i="3"/>
  <c r="I1519" i="1" a="1"/>
  <c r="I1519" i="1" s="1"/>
  <c r="I1518" i="1" a="1"/>
  <c r="I1518" i="1" s="1"/>
  <c r="I1517" i="1" a="1"/>
  <c r="I1517" i="1" s="1"/>
  <c r="I1516" i="1" a="1"/>
  <c r="I1516" i="1" s="1"/>
  <c r="I1515" i="1" a="1"/>
  <c r="I1515" i="1" s="1"/>
  <c r="I1514" i="1" a="1"/>
  <c r="I1514" i="1" s="1"/>
  <c r="I1513" i="1" a="1"/>
  <c r="I1513" i="1" s="1"/>
  <c r="I1512" i="1" a="1"/>
  <c r="I1512" i="1" s="1"/>
  <c r="I1511" i="1" a="1"/>
  <c r="I1511" i="1" s="1"/>
  <c r="I1510" i="1" a="1"/>
  <c r="I1510" i="1" s="1"/>
  <c r="I1509" i="1" a="1"/>
  <c r="I1509" i="1" s="1"/>
  <c r="I1508" i="1" a="1"/>
  <c r="I1508" i="1" s="1"/>
  <c r="I1507" i="1" a="1"/>
  <c r="I1507" i="1" s="1"/>
  <c r="I1506" i="1" a="1"/>
  <c r="I1506" i="1" s="1"/>
  <c r="I1505" i="1" a="1"/>
  <c r="I1505" i="1" s="1"/>
  <c r="I1504" i="1" a="1"/>
  <c r="I1504" i="1" s="1"/>
  <c r="I1503" i="1" a="1"/>
  <c r="I1503" i="1" s="1"/>
  <c r="I1502" i="1" a="1"/>
  <c r="I1502" i="1" s="1"/>
  <c r="I1501" i="1" a="1"/>
  <c r="I1501" i="1" s="1"/>
  <c r="I1500" i="1" a="1"/>
  <c r="I1500" i="1" s="1"/>
  <c r="I1499" i="1" a="1"/>
  <c r="I1499" i="1" s="1"/>
  <c r="I1498" i="1" a="1"/>
  <c r="I1498" i="1" s="1"/>
  <c r="I1497" i="1" a="1"/>
  <c r="I1497" i="1" s="1"/>
  <c r="I1496" i="1" a="1"/>
  <c r="I1496" i="1" s="1"/>
  <c r="I1495" i="1" a="1"/>
  <c r="I1495" i="1" s="1"/>
  <c r="I1494" i="1" a="1"/>
  <c r="I1494" i="1" s="1"/>
  <c r="I1493" i="1" a="1"/>
  <c r="I1493" i="1" s="1"/>
  <c r="I1492" i="1" a="1"/>
  <c r="I1492" i="1" s="1"/>
  <c r="I1491" i="1" a="1"/>
  <c r="I1491" i="1" s="1"/>
  <c r="I1490" i="1" a="1"/>
  <c r="I1490" i="1" s="1"/>
  <c r="I1489" i="1" a="1"/>
  <c r="I1489" i="1" s="1"/>
  <c r="I1488" i="1" a="1"/>
  <c r="I1488" i="1" s="1"/>
  <c r="I1487" i="1" a="1"/>
  <c r="I1487" i="1" s="1"/>
  <c r="I1486" i="1" a="1"/>
  <c r="I1486" i="1" s="1"/>
  <c r="I1485" i="1" a="1"/>
  <c r="I1485" i="1" s="1"/>
  <c r="I1484" i="1" a="1"/>
  <c r="I1484" i="1" s="1"/>
  <c r="I1483" i="1" a="1"/>
  <c r="I1483" i="1" s="1"/>
  <c r="I1482" i="1" a="1"/>
  <c r="I1482" i="1" s="1"/>
  <c r="I1481" i="1" a="1"/>
  <c r="I1481" i="1" s="1"/>
  <c r="I1480" i="1" a="1"/>
  <c r="I1480" i="1" s="1"/>
  <c r="I1479" i="1" a="1"/>
  <c r="I1479" i="1" s="1"/>
  <c r="I1478" i="1" a="1"/>
  <c r="I1478" i="1" s="1"/>
  <c r="I1477" i="1" a="1"/>
  <c r="I1477" i="1" s="1"/>
  <c r="I1476" i="1" a="1"/>
  <c r="I1476" i="1" s="1"/>
  <c r="I1475" i="1" a="1"/>
  <c r="I1475" i="1" s="1"/>
  <c r="I1474" i="1" a="1"/>
  <c r="I1474" i="1" s="1"/>
  <c r="I1473" i="1" a="1"/>
  <c r="I1473" i="1" s="1"/>
  <c r="I1472" i="1" a="1"/>
  <c r="I1472" i="1" s="1"/>
  <c r="I1471" i="1" a="1"/>
  <c r="I1471" i="1" s="1"/>
  <c r="I1470" i="1" a="1"/>
  <c r="I1470" i="1" s="1"/>
  <c r="I1469" i="1" a="1"/>
  <c r="I1469" i="1" s="1"/>
  <c r="I1468" i="1" a="1"/>
  <c r="I1468" i="1" s="1"/>
  <c r="I1467" i="1" a="1"/>
  <c r="I1467" i="1" s="1"/>
  <c r="I1466" i="1" a="1"/>
  <c r="I1466" i="1" s="1"/>
  <c r="I1465" i="1" a="1"/>
  <c r="I1465" i="1" s="1"/>
  <c r="I1464" i="1" a="1"/>
  <c r="I1464" i="1" s="1"/>
  <c r="I1463" i="1" a="1"/>
  <c r="I1463" i="1" s="1"/>
  <c r="I1462" i="1" a="1"/>
  <c r="I1462" i="1" s="1"/>
  <c r="I1461" i="1" a="1"/>
  <c r="I1461" i="1" s="1"/>
  <c r="I1460" i="1" a="1"/>
  <c r="I1460" i="1" s="1"/>
  <c r="I1459" i="1" a="1"/>
  <c r="I1459" i="1" s="1"/>
  <c r="I1458" i="1" a="1"/>
  <c r="I1458" i="1" s="1"/>
  <c r="I1457" i="1" a="1"/>
  <c r="I1457" i="1" s="1"/>
  <c r="I1456" i="1" a="1"/>
  <c r="I1456" i="1" s="1"/>
  <c r="I1455" i="1" a="1"/>
  <c r="I1455" i="1" s="1"/>
  <c r="I1454" i="1" a="1"/>
  <c r="I1454" i="1" s="1"/>
  <c r="I1453" i="1" a="1"/>
  <c r="I1453" i="1" s="1"/>
  <c r="I1452" i="1" a="1"/>
  <c r="I1452" i="1" s="1"/>
  <c r="I1451" i="1" a="1"/>
  <c r="I1451" i="1" s="1"/>
  <c r="I1450" i="1" a="1"/>
  <c r="I1450" i="1" s="1"/>
  <c r="I1449" i="1" a="1"/>
  <c r="I1449" i="1" s="1"/>
  <c r="I1448" i="1" a="1"/>
  <c r="I1448" i="1" s="1"/>
  <c r="I1447" i="1" a="1"/>
  <c r="I1447" i="1" s="1"/>
  <c r="I1446" i="1" a="1"/>
  <c r="I1446" i="1" s="1"/>
  <c r="I1445" i="1" a="1"/>
  <c r="I1445" i="1" s="1"/>
  <c r="I1444" i="1" a="1"/>
  <c r="I1444" i="1" s="1"/>
  <c r="I1443" i="1" a="1"/>
  <c r="I1443" i="1" s="1"/>
  <c r="I1442" i="1" a="1"/>
  <c r="I1442" i="1" s="1"/>
  <c r="I1441" i="1" a="1"/>
  <c r="I1441" i="1" s="1"/>
  <c r="I1440" i="1" a="1"/>
  <c r="I1440" i="1" s="1"/>
  <c r="I1439" i="1" a="1"/>
  <c r="I1439" i="1" s="1"/>
  <c r="I1438" i="1" a="1"/>
  <c r="I1438" i="1" s="1"/>
  <c r="I1437" i="1" a="1"/>
  <c r="I1437" i="1" s="1"/>
  <c r="I1436" i="1" a="1"/>
  <c r="I1436" i="1" s="1"/>
  <c r="I1435" i="1" a="1"/>
  <c r="I1435" i="1" s="1"/>
  <c r="I1434" i="1" a="1"/>
  <c r="I1434" i="1" s="1"/>
  <c r="I1433" i="1" a="1"/>
  <c r="I1433" i="1" s="1"/>
  <c r="I1432" i="1" a="1"/>
  <c r="I1432" i="1" s="1"/>
  <c r="I1431" i="1" a="1"/>
  <c r="I1431" i="1" s="1"/>
  <c r="I1430" i="1" a="1"/>
  <c r="I1430" i="1" s="1"/>
  <c r="I1429" i="1" a="1"/>
  <c r="I1429" i="1" s="1"/>
  <c r="I1428" i="1" a="1"/>
  <c r="I1428" i="1" s="1"/>
  <c r="I1427" i="1" a="1"/>
  <c r="I1427" i="1" s="1"/>
  <c r="I1426" i="1" a="1"/>
  <c r="I1426" i="1" s="1"/>
  <c r="I1425" i="1" a="1"/>
  <c r="I1425" i="1" s="1"/>
  <c r="I1424" i="1" a="1"/>
  <c r="I1424" i="1" s="1"/>
  <c r="I1423" i="1" a="1"/>
  <c r="I1423" i="1" s="1"/>
  <c r="I1422" i="1" a="1"/>
  <c r="I1422" i="1" s="1"/>
  <c r="I1421" i="1" a="1"/>
  <c r="I1421" i="1" s="1"/>
  <c r="I1420" i="1" a="1"/>
  <c r="I1420" i="1" s="1"/>
  <c r="I1419" i="1" a="1"/>
  <c r="I1419" i="1" s="1"/>
  <c r="I1418" i="1" a="1"/>
  <c r="I1418" i="1" s="1"/>
  <c r="I1417" i="1" a="1"/>
  <c r="I1417" i="1" s="1"/>
  <c r="I1416" i="1" a="1"/>
  <c r="I1416" i="1" s="1"/>
  <c r="I1415" i="1" a="1"/>
  <c r="I1415" i="1" s="1"/>
  <c r="I1414" i="1" a="1"/>
  <c r="I1414" i="1" s="1"/>
  <c r="I1413" i="1" a="1"/>
  <c r="I1413" i="1" s="1"/>
  <c r="I1412" i="1" a="1"/>
  <c r="I1412" i="1" s="1"/>
  <c r="I1411" i="1" a="1"/>
  <c r="I1411" i="1" s="1"/>
  <c r="I1410" i="1" a="1"/>
  <c r="I1410" i="1" s="1"/>
  <c r="I1409" i="1" a="1"/>
  <c r="I1409" i="1" s="1"/>
  <c r="I1408" i="1" a="1"/>
  <c r="I1408" i="1" s="1"/>
  <c r="I1407" i="1" a="1"/>
  <c r="I1407" i="1" s="1"/>
  <c r="I1406" i="1" a="1"/>
  <c r="I1406" i="1" s="1"/>
  <c r="I1405" i="1" a="1"/>
  <c r="I1405" i="1" s="1"/>
  <c r="I1404" i="1" a="1"/>
  <c r="I1404" i="1" s="1"/>
  <c r="I1403" i="1" a="1"/>
  <c r="I1403" i="1" s="1"/>
  <c r="I1402" i="1" a="1"/>
  <c r="I1402" i="1" s="1"/>
  <c r="I1401" i="1" a="1"/>
  <c r="I1401" i="1" s="1"/>
  <c r="I1400" i="1" a="1"/>
  <c r="I1400" i="1" s="1"/>
  <c r="I1399" i="1" a="1"/>
  <c r="I1399" i="1" s="1"/>
  <c r="I1398" i="1" a="1"/>
  <c r="I1398" i="1" s="1"/>
  <c r="I1397" i="1" a="1"/>
  <c r="I1397" i="1" s="1"/>
  <c r="I1396" i="1" a="1"/>
  <c r="I1396" i="1" s="1"/>
  <c r="I1395" i="1" a="1"/>
  <c r="I1395" i="1" s="1"/>
  <c r="I1394" i="1" a="1"/>
  <c r="I1394" i="1" s="1"/>
  <c r="I1393" i="1" a="1"/>
  <c r="I1393" i="1" s="1"/>
  <c r="I1392" i="1" a="1"/>
  <c r="I1392" i="1" s="1"/>
  <c r="I1391" i="1" a="1"/>
  <c r="I1391" i="1" s="1"/>
  <c r="I1390" i="1" a="1"/>
  <c r="I1390" i="1" s="1"/>
  <c r="I1389" i="1" a="1"/>
  <c r="I1389" i="1" s="1"/>
  <c r="I1388" i="1" a="1"/>
  <c r="I1388" i="1" s="1"/>
  <c r="I1387" i="1" a="1"/>
  <c r="I1387" i="1" s="1"/>
  <c r="I1386" i="1" a="1"/>
  <c r="I1386" i="1" s="1"/>
  <c r="I1385" i="1" a="1"/>
  <c r="I1385" i="1" s="1"/>
  <c r="I1384" i="1" a="1"/>
  <c r="I1384" i="1" s="1"/>
  <c r="I1383" i="1" a="1"/>
  <c r="I1383" i="1" s="1"/>
  <c r="I1382" i="1" a="1"/>
  <c r="I1382" i="1" s="1"/>
  <c r="I1381" i="1" a="1"/>
  <c r="I1381" i="1" s="1"/>
  <c r="I1380" i="1" a="1"/>
  <c r="I1380" i="1" s="1"/>
  <c r="I1379" i="1" a="1"/>
  <c r="I1379" i="1" s="1"/>
  <c r="I1378" i="1" a="1"/>
  <c r="I1378" i="1" s="1"/>
  <c r="I1377" i="1" a="1"/>
  <c r="I1377" i="1" s="1"/>
  <c r="I1376" i="1" a="1"/>
  <c r="I1376" i="1" s="1"/>
  <c r="I1375" i="1" a="1"/>
  <c r="I1375" i="1" s="1"/>
  <c r="I1374" i="1" a="1"/>
  <c r="I1374" i="1" s="1"/>
  <c r="I1373" i="1" a="1"/>
  <c r="I1373" i="1" s="1"/>
  <c r="I1372" i="1" a="1"/>
  <c r="I1372" i="1" s="1"/>
  <c r="I1371" i="1" a="1"/>
  <c r="I1371" i="1" s="1"/>
  <c r="I1370" i="1" a="1"/>
  <c r="I1370" i="1" s="1"/>
  <c r="H1465" i="2" a="1"/>
  <c r="H1465" i="2"/>
  <c r="C608" i="2"/>
  <c r="G2325" i="3"/>
  <c r="G2326" i="3"/>
  <c r="G2327" i="3"/>
  <c r="G2328" i="3"/>
  <c r="G2329" i="3"/>
  <c r="H2325" i="3"/>
  <c r="H2326" i="3"/>
  <c r="H2327" i="3"/>
  <c r="H2328" i="3"/>
  <c r="H2329" i="3"/>
  <c r="J2325" i="3" a="1"/>
  <c r="J2325" i="3" s="1"/>
  <c r="J2326" i="3" a="1"/>
  <c r="J2326" i="3" s="1"/>
  <c r="J2327" i="3" a="1"/>
  <c r="J2327" i="3" s="1"/>
  <c r="J2328" i="3" a="1"/>
  <c r="J2328" i="3" s="1"/>
  <c r="J2329" i="3" a="1"/>
  <c r="J2329" i="3" s="1"/>
  <c r="G2283" i="3"/>
  <c r="H2283" i="3"/>
  <c r="J2283" i="3" a="1"/>
  <c r="J2283" i="3" s="1"/>
  <c r="G2282" i="3"/>
  <c r="H2282" i="3"/>
  <c r="J2282" i="3" a="1"/>
  <c r="J2282" i="3" s="1"/>
  <c r="G2261" i="3"/>
  <c r="H2261" i="3"/>
  <c r="J2261" i="3" a="1"/>
  <c r="J2261" i="3" s="1"/>
  <c r="G2191" i="3"/>
  <c r="H2191" i="3"/>
  <c r="J2191" i="3" a="1"/>
  <c r="J2191" i="3" s="1"/>
  <c r="G2176" i="3"/>
  <c r="H2176" i="3"/>
  <c r="J2176" i="3" a="1"/>
  <c r="J2176" i="3" s="1"/>
  <c r="G1477" i="1"/>
  <c r="G1478" i="1"/>
  <c r="H1477" i="1"/>
  <c r="H1478" i="1"/>
  <c r="J1477" i="1" a="1"/>
  <c r="J1477" i="1" s="1"/>
  <c r="J1478" i="1" a="1"/>
  <c r="J1478" i="1" s="1"/>
  <c r="G1439" i="1"/>
  <c r="H1439" i="1"/>
  <c r="J1439" i="1" a="1"/>
  <c r="J1439" i="1" s="1"/>
  <c r="C607" i="2"/>
  <c r="G1399" i="1"/>
  <c r="H1399" i="1"/>
  <c r="J1399" i="1" a="1"/>
  <c r="J1399" i="1" s="1"/>
  <c r="G2380" i="3"/>
  <c r="G2382" i="3"/>
  <c r="G2384" i="3"/>
  <c r="G2386" i="3"/>
  <c r="G2388" i="3"/>
  <c r="H2380" i="3"/>
  <c r="H2382" i="3"/>
  <c r="H2384" i="3"/>
  <c r="H2386" i="3"/>
  <c r="H2388" i="3"/>
  <c r="I2380" i="3" a="1"/>
  <c r="I2380" i="3" s="1"/>
  <c r="I2382" i="3" a="1"/>
  <c r="I2382" i="3" s="1"/>
  <c r="I2384" i="3" a="1"/>
  <c r="I2384" i="3" s="1"/>
  <c r="I2386" i="3" a="1"/>
  <c r="I2386" i="3" s="1"/>
  <c r="I2388" i="3" a="1"/>
  <c r="I2388" i="3" s="1"/>
  <c r="J2380" i="3" a="1"/>
  <c r="J2380" i="3" s="1"/>
  <c r="J2382" i="3" a="1"/>
  <c r="J2382" i="3" s="1"/>
  <c r="J2384" i="3" a="1"/>
  <c r="J2384" i="3" s="1"/>
  <c r="J2386" i="3" a="1"/>
  <c r="J2386" i="3" s="1"/>
  <c r="J2388" i="3" a="1"/>
  <c r="J2388" i="3" s="1"/>
  <c r="G1522" i="1"/>
  <c r="G1524" i="1"/>
  <c r="G1526" i="1"/>
  <c r="H1522" i="1"/>
  <c r="H1524" i="1"/>
  <c r="H1526" i="1"/>
  <c r="I1522" i="1" a="1"/>
  <c r="I1522" i="1" s="1"/>
  <c r="I1524" i="1" a="1"/>
  <c r="I1524" i="1" s="1"/>
  <c r="J1522" i="1" a="1"/>
  <c r="J1522" i="1" s="1"/>
  <c r="J1524" i="1" a="1"/>
  <c r="J1524" i="1" s="1"/>
  <c r="J1526" i="1" a="1"/>
  <c r="J1526" i="1" s="1"/>
  <c r="G1520" i="1"/>
  <c r="G1521" i="1"/>
  <c r="G1523" i="1"/>
  <c r="G1525" i="1"/>
  <c r="G1527" i="1"/>
  <c r="H1520" i="1"/>
  <c r="H1521" i="1"/>
  <c r="H1523" i="1"/>
  <c r="H1525" i="1"/>
  <c r="H1527" i="1"/>
  <c r="I1520" i="1" a="1"/>
  <c r="I1520" i="1" s="1"/>
  <c r="I1521" i="1" a="1"/>
  <c r="I1521" i="1" s="1"/>
  <c r="I1523" i="1" a="1"/>
  <c r="I1523" i="1" s="1"/>
  <c r="J1520" i="1" a="1"/>
  <c r="J1520" i="1" s="1"/>
  <c r="J1521" i="1" a="1"/>
  <c r="J1521" i="1" s="1"/>
  <c r="J1523" i="1" a="1"/>
  <c r="J1523" i="1" s="1"/>
  <c r="J1525" i="1" a="1"/>
  <c r="J1525" i="1" s="1"/>
  <c r="J1527" i="1" a="1"/>
  <c r="J1527" i="1" s="1"/>
  <c r="C606" i="2"/>
  <c r="J2387" i="3" a="1"/>
  <c r="J2387" i="3" s="1"/>
  <c r="J2385" i="3" a="1"/>
  <c r="J2385" i="3" s="1"/>
  <c r="J2383" i="3" a="1"/>
  <c r="J2383" i="3" s="1"/>
  <c r="J2381" i="3" a="1"/>
  <c r="J2381" i="3" s="1"/>
  <c r="J2379" i="3" a="1"/>
  <c r="J2379" i="3" s="1"/>
  <c r="J2378" i="3" a="1"/>
  <c r="J2378" i="3" s="1"/>
  <c r="I2387" i="3" a="1"/>
  <c r="I2387" i="3" s="1"/>
  <c r="I2385" i="3" a="1"/>
  <c r="I2385" i="3" s="1"/>
  <c r="I2383" i="3" a="1"/>
  <c r="I2383" i="3" s="1"/>
  <c r="I2381" i="3" a="1"/>
  <c r="I2381" i="3" s="1"/>
  <c r="I2379" i="3" a="1"/>
  <c r="I2379" i="3" s="1"/>
  <c r="I2378" i="3" a="1"/>
  <c r="I2378" i="3" s="1"/>
  <c r="H2387" i="3"/>
  <c r="H2385" i="3"/>
  <c r="H2383" i="3"/>
  <c r="H2381" i="3"/>
  <c r="H2379" i="3"/>
  <c r="H2378" i="3"/>
  <c r="G2387" i="3"/>
  <c r="G2385" i="3"/>
  <c r="G2383" i="3"/>
  <c r="G2381" i="3"/>
  <c r="G2379" i="3"/>
  <c r="G2378" i="3"/>
  <c r="G2377" i="3"/>
  <c r="H2377" i="3"/>
  <c r="J2377" i="3" a="1"/>
  <c r="J2377" i="3" s="1"/>
  <c r="G2376" i="3"/>
  <c r="H2376" i="3"/>
  <c r="J2376" i="3" a="1"/>
  <c r="J2376" i="3" s="1"/>
  <c r="G2375" i="3"/>
  <c r="H2375" i="3"/>
  <c r="J2375" i="3" a="1"/>
  <c r="J2375" i="3" s="1"/>
  <c r="G2374" i="3"/>
  <c r="H2374" i="3"/>
  <c r="J2374" i="3" a="1"/>
  <c r="J2374" i="3" s="1"/>
  <c r="G2373" i="3"/>
  <c r="H2373" i="3"/>
  <c r="J2373" i="3" a="1"/>
  <c r="J2373" i="3" s="1"/>
  <c r="G2372" i="3"/>
  <c r="H2372" i="3"/>
  <c r="J2372" i="3" a="1"/>
  <c r="J2372" i="3" s="1"/>
  <c r="G2371" i="3"/>
  <c r="H2371" i="3"/>
  <c r="J2371" i="3" a="1"/>
  <c r="J2371" i="3" s="1"/>
  <c r="G2370" i="3"/>
  <c r="H2370" i="3"/>
  <c r="J2370" i="3" a="1"/>
  <c r="J2370" i="3" s="1"/>
  <c r="G2369" i="3"/>
  <c r="H2369" i="3"/>
  <c r="J2369" i="3" a="1"/>
  <c r="J2369" i="3" s="1"/>
  <c r="G2368" i="3"/>
  <c r="H2368" i="3"/>
  <c r="J2368" i="3" a="1"/>
  <c r="J2368" i="3" s="1"/>
  <c r="G2367" i="3"/>
  <c r="H2367" i="3"/>
  <c r="J2367" i="3" a="1"/>
  <c r="J2367" i="3" s="1"/>
  <c r="G2366" i="3"/>
  <c r="H2366" i="3"/>
  <c r="J2366" i="3" a="1"/>
  <c r="J2366" i="3" s="1"/>
  <c r="G2365" i="3"/>
  <c r="H2365" i="3"/>
  <c r="J2365" i="3" a="1"/>
  <c r="J2365" i="3" s="1"/>
  <c r="G2364" i="3"/>
  <c r="H2364" i="3"/>
  <c r="J2364" i="3" a="1"/>
  <c r="J2364" i="3" s="1"/>
  <c r="G2363" i="3"/>
  <c r="H2363" i="3"/>
  <c r="J2363" i="3" a="1"/>
  <c r="J2363" i="3" s="1"/>
  <c r="G1519" i="1"/>
  <c r="H1519" i="1"/>
  <c r="J1519" i="1" a="1"/>
  <c r="J1519" i="1" s="1"/>
  <c r="G1518" i="1"/>
  <c r="H1518" i="1"/>
  <c r="J1518" i="1" a="1"/>
  <c r="J1518" i="1" s="1"/>
  <c r="G1517" i="1"/>
  <c r="H1517" i="1"/>
  <c r="J1517" i="1" a="1"/>
  <c r="J1517" i="1" s="1"/>
  <c r="G1516" i="1"/>
  <c r="H1516" i="1"/>
  <c r="J1516" i="1" a="1"/>
  <c r="J1516" i="1" s="1"/>
  <c r="G1515" i="1"/>
  <c r="H1515" i="1"/>
  <c r="J1515" i="1" a="1"/>
  <c r="J1515" i="1" s="1"/>
  <c r="G1514" i="1"/>
  <c r="H1514" i="1"/>
  <c r="J1514" i="1" a="1"/>
  <c r="J1514" i="1" s="1"/>
  <c r="G1513" i="1"/>
  <c r="H1513" i="1"/>
  <c r="J1513" i="1" a="1"/>
  <c r="J1513" i="1" s="1"/>
  <c r="G1512" i="1"/>
  <c r="H1512" i="1"/>
  <c r="J1512" i="1" a="1"/>
  <c r="J1512" i="1" s="1"/>
  <c r="G1511" i="1"/>
  <c r="H1511" i="1"/>
  <c r="J1511" i="1" a="1"/>
  <c r="J1511" i="1" s="1"/>
  <c r="G1510" i="1"/>
  <c r="H1510" i="1"/>
  <c r="J1510" i="1" a="1"/>
  <c r="J1510" i="1" s="1"/>
  <c r="G1509" i="1"/>
  <c r="H1509" i="1"/>
  <c r="J1509" i="1" a="1"/>
  <c r="J1509" i="1" s="1"/>
  <c r="G2348" i="3"/>
  <c r="G2350" i="3"/>
  <c r="G2352" i="3"/>
  <c r="G2354" i="3"/>
  <c r="G2356" i="3"/>
  <c r="G2358" i="3"/>
  <c r="G2360" i="3"/>
  <c r="G2362" i="3"/>
  <c r="H2348" i="3"/>
  <c r="H2350" i="3"/>
  <c r="H2352" i="3"/>
  <c r="H2354" i="3"/>
  <c r="H2356" i="3"/>
  <c r="H2358" i="3"/>
  <c r="H2360" i="3"/>
  <c r="H2362" i="3"/>
  <c r="J2348" i="3" a="1"/>
  <c r="J2348" i="3" s="1"/>
  <c r="J2350" i="3" a="1"/>
  <c r="J2350" i="3" s="1"/>
  <c r="J2352" i="3" a="1"/>
  <c r="J2352" i="3" s="1"/>
  <c r="J2354" i="3" a="1"/>
  <c r="J2354" i="3" s="1"/>
  <c r="J2356" i="3" a="1"/>
  <c r="J2356" i="3" s="1"/>
  <c r="J2358" i="3" a="1"/>
  <c r="J2358" i="3" s="1"/>
  <c r="J2360" i="3" a="1"/>
  <c r="J2360" i="3" s="1"/>
  <c r="J2362" i="3" a="1"/>
  <c r="J2362" i="3" s="1"/>
  <c r="G1498" i="1"/>
  <c r="G1500" i="1"/>
  <c r="G1502" i="1"/>
  <c r="G1504" i="1"/>
  <c r="G1506" i="1"/>
  <c r="G1508" i="1"/>
  <c r="H1498" i="1"/>
  <c r="H1500" i="1"/>
  <c r="H1502" i="1"/>
  <c r="H1504" i="1"/>
  <c r="H1506" i="1"/>
  <c r="H1508" i="1"/>
  <c r="J1498" i="1" a="1"/>
  <c r="J1498" i="1" s="1"/>
  <c r="J1500" i="1" a="1"/>
  <c r="J1500" i="1" s="1"/>
  <c r="J1502" i="1" a="1"/>
  <c r="J1502" i="1" s="1"/>
  <c r="J1504" i="1" a="1"/>
  <c r="J1504" i="1" s="1"/>
  <c r="J1506" i="1" a="1"/>
  <c r="J1506" i="1" s="1"/>
  <c r="J1508" i="1" a="1"/>
  <c r="J1508" i="1" s="1"/>
  <c r="G1497" i="1"/>
  <c r="G1499" i="1"/>
  <c r="G1501" i="1"/>
  <c r="G1503" i="1"/>
  <c r="G1505" i="1"/>
  <c r="G1507" i="1"/>
  <c r="H1497" i="1"/>
  <c r="H1499" i="1"/>
  <c r="H1501" i="1"/>
  <c r="H1503" i="1"/>
  <c r="H1505" i="1"/>
  <c r="H1507" i="1"/>
  <c r="J1497" i="1" a="1"/>
  <c r="J1497" i="1" s="1"/>
  <c r="J1499" i="1" a="1"/>
  <c r="J1499" i="1" s="1"/>
  <c r="J1501" i="1" a="1"/>
  <c r="J1501" i="1" s="1"/>
  <c r="J1503" i="1" a="1"/>
  <c r="J1503" i="1" s="1"/>
  <c r="J1505" i="1" a="1"/>
  <c r="J1505" i="1" s="1"/>
  <c r="J1507" i="1" a="1"/>
  <c r="J1507" i="1" s="1"/>
  <c r="J2361" i="3" a="1"/>
  <c r="J2361" i="3" s="1"/>
  <c r="J2359" i="3" a="1"/>
  <c r="J2359" i="3" s="1"/>
  <c r="H2361" i="3"/>
  <c r="H2359" i="3"/>
  <c r="G2361" i="3"/>
  <c r="G2359" i="3"/>
  <c r="J2357" i="3" a="1"/>
  <c r="J2357" i="3" s="1"/>
  <c r="J2351" i="3" a="1"/>
  <c r="J2351" i="3" s="1"/>
  <c r="J2355" i="3" a="1"/>
  <c r="J2355" i="3" s="1"/>
  <c r="J2349" i="3" a="1"/>
  <c r="J2349" i="3" s="1"/>
  <c r="J2353" i="3" a="1"/>
  <c r="J2353" i="3" s="1"/>
  <c r="J2347" i="3" a="1"/>
  <c r="J2347" i="3" s="1"/>
  <c r="H2357" i="3"/>
  <c r="H2351" i="3"/>
  <c r="H2355" i="3"/>
  <c r="H2349" i="3"/>
  <c r="H2353" i="3"/>
  <c r="H2347" i="3"/>
  <c r="G2357" i="3"/>
  <c r="G2351" i="3"/>
  <c r="G2355" i="3"/>
  <c r="G2349" i="3"/>
  <c r="G2353" i="3"/>
  <c r="G2347" i="3"/>
  <c r="G2346" i="3"/>
  <c r="H2346" i="3"/>
  <c r="J2346" i="3" a="1"/>
  <c r="J2346" i="3" s="1"/>
  <c r="G2345" i="3"/>
  <c r="H2345" i="3"/>
  <c r="J2345" i="3" a="1"/>
  <c r="J2345" i="3" s="1"/>
  <c r="G2344" i="3"/>
  <c r="H2344" i="3"/>
  <c r="J2344" i="3" a="1"/>
  <c r="J2344" i="3" s="1"/>
  <c r="G2343" i="3"/>
  <c r="H2343" i="3"/>
  <c r="J2343" i="3" a="1"/>
  <c r="J2343" i="3" s="1"/>
  <c r="G2342" i="3"/>
  <c r="H2342" i="3"/>
  <c r="J2342" i="3" a="1"/>
  <c r="J2342" i="3" s="1"/>
  <c r="G2341" i="3"/>
  <c r="H2341" i="3"/>
  <c r="J2341" i="3" a="1"/>
  <c r="J2341" i="3" s="1"/>
  <c r="G2332" i="3"/>
  <c r="G2333" i="3"/>
  <c r="G2334" i="3"/>
  <c r="G2335" i="3"/>
  <c r="G2336" i="3"/>
  <c r="G2337" i="3"/>
  <c r="G2338" i="3"/>
  <c r="G2339" i="3"/>
  <c r="G2340" i="3"/>
  <c r="H2332" i="3"/>
  <c r="H2333" i="3"/>
  <c r="H2334" i="3"/>
  <c r="H2335" i="3"/>
  <c r="H2336" i="3"/>
  <c r="H2337" i="3"/>
  <c r="H2338" i="3"/>
  <c r="H2339" i="3"/>
  <c r="H2340" i="3"/>
  <c r="J2332" i="3" a="1"/>
  <c r="J2332" i="3" s="1"/>
  <c r="J2333" i="3" a="1"/>
  <c r="J2333" i="3" s="1"/>
  <c r="J2334" i="3" a="1"/>
  <c r="J2334" i="3" s="1"/>
  <c r="J2335" i="3" a="1"/>
  <c r="J2335" i="3" s="1"/>
  <c r="J2336" i="3" a="1"/>
  <c r="J2336" i="3" s="1"/>
  <c r="J2337" i="3" a="1"/>
  <c r="J2337" i="3" s="1"/>
  <c r="J2338" i="3" a="1"/>
  <c r="J2338" i="3" s="1"/>
  <c r="J2339" i="3" a="1"/>
  <c r="J2339" i="3" s="1"/>
  <c r="J2340" i="3" a="1"/>
  <c r="J2340" i="3" s="1"/>
  <c r="G2331" i="3"/>
  <c r="H2331" i="3"/>
  <c r="J2331" i="3" a="1"/>
  <c r="J2331" i="3" s="1"/>
  <c r="C605" i="2"/>
  <c r="G1496" i="1"/>
  <c r="H1496" i="1"/>
  <c r="J1496" i="1" a="1"/>
  <c r="J1496" i="1" s="1"/>
  <c r="G1495" i="1"/>
  <c r="H1495" i="1"/>
  <c r="J1495" i="1" a="1"/>
  <c r="J1495" i="1" s="1"/>
  <c r="G1494" i="1"/>
  <c r="H1494" i="1"/>
  <c r="J1494" i="1" a="1"/>
  <c r="J1494" i="1" s="1"/>
  <c r="G1493" i="1"/>
  <c r="H1493" i="1"/>
  <c r="J1493" i="1" a="1"/>
  <c r="J1493" i="1" s="1"/>
  <c r="G1492" i="1"/>
  <c r="H1492" i="1"/>
  <c r="J1492" i="1" a="1"/>
  <c r="J1492" i="1" s="1"/>
  <c r="G1491" i="1"/>
  <c r="H1491" i="1"/>
  <c r="J1491" i="1" a="1"/>
  <c r="J1491" i="1" s="1"/>
  <c r="G1490" i="1"/>
  <c r="H1490" i="1"/>
  <c r="J1490" i="1" a="1"/>
  <c r="J1490" i="1" s="1"/>
  <c r="G1489" i="1"/>
  <c r="H1489" i="1"/>
  <c r="J1489" i="1" a="1"/>
  <c r="J1489" i="1" s="1"/>
  <c r="G1488" i="1"/>
  <c r="H1488" i="1"/>
  <c r="J1488" i="1" a="1"/>
  <c r="J1488" i="1" s="1"/>
  <c r="G1487" i="1"/>
  <c r="H1487" i="1"/>
  <c r="J1487" i="1" a="1"/>
  <c r="J1487" i="1" s="1"/>
  <c r="G1479" i="1"/>
  <c r="G1480" i="1"/>
  <c r="G1481" i="1"/>
  <c r="G1482" i="1"/>
  <c r="G1483" i="1"/>
  <c r="G1484" i="1"/>
  <c r="G1485" i="1"/>
  <c r="G1486" i="1"/>
  <c r="H1479" i="1"/>
  <c r="H1480" i="1"/>
  <c r="H1481" i="1"/>
  <c r="H1482" i="1"/>
  <c r="H1483" i="1"/>
  <c r="H1484" i="1"/>
  <c r="H1485" i="1"/>
  <c r="H1486" i="1"/>
  <c r="J1479" i="1" a="1"/>
  <c r="J1479" i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/>
  <c r="J1485" i="1" a="1"/>
  <c r="J1485" i="1" s="1"/>
  <c r="J1486" i="1" a="1"/>
  <c r="J1486" i="1" s="1"/>
  <c r="G2321" i="3"/>
  <c r="G2323" i="3"/>
  <c r="G2324" i="3"/>
  <c r="H2321" i="3"/>
  <c r="H2323" i="3"/>
  <c r="H2324" i="3"/>
  <c r="J2321" i="3" a="1"/>
  <c r="J2321" i="3" s="1"/>
  <c r="J2323" i="3" a="1"/>
  <c r="J2323" i="3" s="1"/>
  <c r="J2324" i="3" a="1"/>
  <c r="J2324" i="3" s="1"/>
  <c r="J2330" i="3" a="1"/>
  <c r="J2330" i="3" s="1"/>
  <c r="J2322" i="3" a="1"/>
  <c r="J2322" i="3" s="1"/>
  <c r="J2320" i="3" a="1"/>
  <c r="J2320" i="3" s="1"/>
  <c r="H2330" i="3"/>
  <c r="H2322" i="3"/>
  <c r="H2320" i="3"/>
  <c r="G2330" i="3"/>
  <c r="G2322" i="3"/>
  <c r="G2320" i="3"/>
  <c r="G2314" i="3"/>
  <c r="G2315" i="3"/>
  <c r="G2316" i="3"/>
  <c r="G2317" i="3"/>
  <c r="G2318" i="3"/>
  <c r="G2319" i="3"/>
  <c r="H2314" i="3"/>
  <c r="H2315" i="3"/>
  <c r="H2316" i="3"/>
  <c r="H2317" i="3"/>
  <c r="H2318" i="3"/>
  <c r="H2319" i="3"/>
  <c r="J2314" i="3" a="1"/>
  <c r="J2314" i="3" s="1"/>
  <c r="J2315" i="3" a="1"/>
  <c r="J2315" i="3" s="1"/>
  <c r="J2316" i="3" a="1"/>
  <c r="J2316" i="3" s="1"/>
  <c r="J2317" i="3" a="1"/>
  <c r="J2317" i="3" s="1"/>
  <c r="J2318" i="3" a="1"/>
  <c r="J2318" i="3" s="1"/>
  <c r="J2319" i="3" a="1"/>
  <c r="J2319" i="3" s="1"/>
  <c r="G2313" i="3"/>
  <c r="H2313" i="3"/>
  <c r="J2313" i="3" a="1"/>
  <c r="J2313" i="3" s="1"/>
  <c r="G2312" i="3"/>
  <c r="H2312" i="3"/>
  <c r="J2312" i="3" a="1"/>
  <c r="J2312" i="3" s="1"/>
  <c r="G2311" i="3"/>
  <c r="H2311" i="3"/>
  <c r="J2311" i="3" a="1"/>
  <c r="J2311" i="3" s="1"/>
  <c r="G2310" i="3"/>
  <c r="H2310" i="3"/>
  <c r="J2310" i="3" a="1"/>
  <c r="J2310" i="3" s="1"/>
  <c r="G2309" i="3"/>
  <c r="H2309" i="3"/>
  <c r="J2309" i="3" a="1"/>
  <c r="J2309" i="3" s="1"/>
  <c r="G2308" i="3"/>
  <c r="H2308" i="3"/>
  <c r="J2308" i="3" a="1"/>
  <c r="J2308" i="3" s="1"/>
  <c r="G2307" i="3"/>
  <c r="H2307" i="3"/>
  <c r="J2307" i="3" a="1"/>
  <c r="J2307" i="3" s="1"/>
  <c r="G2306" i="3"/>
  <c r="H2306" i="3"/>
  <c r="J2306" i="3" a="1"/>
  <c r="J2306" i="3" s="1"/>
  <c r="G2305" i="3"/>
  <c r="H2305" i="3"/>
  <c r="J2305" i="3" a="1"/>
  <c r="J2305" i="3" s="1"/>
  <c r="G2304" i="3"/>
  <c r="H2304" i="3"/>
  <c r="J2304" i="3" a="1"/>
  <c r="J2304" i="3" s="1"/>
  <c r="G2303" i="3"/>
  <c r="H2303" i="3"/>
  <c r="J2303" i="3" a="1"/>
  <c r="J2303" i="3" s="1"/>
  <c r="G2302" i="3"/>
  <c r="H2302" i="3"/>
  <c r="J2302" i="3" a="1"/>
  <c r="J2302" i="3" s="1"/>
  <c r="G2301" i="3"/>
  <c r="H2301" i="3"/>
  <c r="J2301" i="3" a="1"/>
  <c r="J2301" i="3" s="1"/>
  <c r="G2300" i="3"/>
  <c r="H2300" i="3"/>
  <c r="J2300" i="3" a="1"/>
  <c r="J2300" i="3" s="1"/>
  <c r="G1476" i="1"/>
  <c r="H1476" i="1"/>
  <c r="J1476" i="1" a="1"/>
  <c r="J1476" i="1" s="1"/>
  <c r="G1475" i="1"/>
  <c r="H1475" i="1"/>
  <c r="J1475" i="1" a="1"/>
  <c r="J1475" i="1" s="1"/>
  <c r="G1474" i="1"/>
  <c r="H1474" i="1"/>
  <c r="J1474" i="1" a="1"/>
  <c r="J1474" i="1" s="1"/>
  <c r="G1473" i="1"/>
  <c r="H1473" i="1"/>
  <c r="J1473" i="1" a="1"/>
  <c r="J1473" i="1" s="1"/>
  <c r="G1472" i="1"/>
  <c r="H1472" i="1"/>
  <c r="J1472" i="1" a="1"/>
  <c r="J1472" i="1" s="1"/>
  <c r="G1471" i="1"/>
  <c r="H1471" i="1"/>
  <c r="J1471" i="1" a="1"/>
  <c r="J1471" i="1" s="1"/>
  <c r="G1470" i="1"/>
  <c r="H1470" i="1"/>
  <c r="J1470" i="1" a="1"/>
  <c r="J1470" i="1" s="1"/>
  <c r="G1469" i="1"/>
  <c r="H1469" i="1"/>
  <c r="J1469" i="1" a="1"/>
  <c r="J1469" i="1" s="1"/>
  <c r="G1468" i="1"/>
  <c r="H1468" i="1"/>
  <c r="J1468" i="1" a="1"/>
  <c r="J1468" i="1" s="1"/>
  <c r="G2285" i="3"/>
  <c r="G2287" i="3"/>
  <c r="G2289" i="3"/>
  <c r="G2291" i="3"/>
  <c r="G2293" i="3"/>
  <c r="G2295" i="3"/>
  <c r="G2297" i="3"/>
  <c r="G2299" i="3"/>
  <c r="H2285" i="3"/>
  <c r="H2287" i="3"/>
  <c r="H2289" i="3"/>
  <c r="H2291" i="3"/>
  <c r="H2293" i="3"/>
  <c r="H2295" i="3"/>
  <c r="H2297" i="3"/>
  <c r="H2299" i="3"/>
  <c r="J2285" i="3" a="1"/>
  <c r="J2285" i="3" s="1"/>
  <c r="J2287" i="3" a="1"/>
  <c r="J2287" i="3" s="1"/>
  <c r="J2289" i="3" a="1"/>
  <c r="J2289" i="3" s="1"/>
  <c r="J2291" i="3" a="1"/>
  <c r="J2291" i="3" s="1"/>
  <c r="J2293" i="3" a="1"/>
  <c r="J2293" i="3" s="1"/>
  <c r="J2295" i="3" a="1"/>
  <c r="J2295" i="3" s="1"/>
  <c r="J2297" i="3" a="1"/>
  <c r="J2297" i="3" s="1"/>
  <c r="J2299" i="3" a="1"/>
  <c r="J2299" i="3" s="1"/>
  <c r="G1467" i="1"/>
  <c r="H1467" i="1"/>
  <c r="J1467" i="1" a="1"/>
  <c r="J1467" i="1" s="1"/>
  <c r="G1458" i="1"/>
  <c r="G1460" i="1"/>
  <c r="G1462" i="1"/>
  <c r="G1464" i="1"/>
  <c r="G1466" i="1"/>
  <c r="H1458" i="1"/>
  <c r="H1460" i="1"/>
  <c r="H1462" i="1"/>
  <c r="H1464" i="1"/>
  <c r="H1466" i="1"/>
  <c r="J1458" i="1" a="1"/>
  <c r="J1458" i="1" s="1"/>
  <c r="J1460" i="1" a="1"/>
  <c r="J1460" i="1" s="1"/>
  <c r="J1462" i="1" a="1"/>
  <c r="J1462" i="1" s="1"/>
  <c r="J1464" i="1" a="1"/>
  <c r="J1464" i="1" s="1"/>
  <c r="J1466" i="1" a="1"/>
  <c r="J1466" i="1" s="1"/>
  <c r="G1457" i="1"/>
  <c r="G1459" i="1"/>
  <c r="G1461" i="1"/>
  <c r="G1463" i="1"/>
  <c r="G1465" i="1"/>
  <c r="H1457" i="1"/>
  <c r="H1459" i="1"/>
  <c r="H1461" i="1"/>
  <c r="H1463" i="1"/>
  <c r="H1465" i="1"/>
  <c r="J1457" i="1" a="1"/>
  <c r="J1457" i="1" s="1"/>
  <c r="J1459" i="1" a="1"/>
  <c r="J1459" i="1" s="1"/>
  <c r="J1461" i="1" a="1"/>
  <c r="J1461" i="1" s="1"/>
  <c r="J1463" i="1" a="1"/>
  <c r="J1463" i="1" s="1"/>
  <c r="J1465" i="1" a="1"/>
  <c r="J1465" i="1" s="1"/>
  <c r="J2298" i="3" a="1"/>
  <c r="J2298" i="3" s="1"/>
  <c r="J2296" i="3" a="1"/>
  <c r="J2296" i="3" s="1"/>
  <c r="H2298" i="3"/>
  <c r="H2296" i="3"/>
  <c r="G2298" i="3"/>
  <c r="G2296" i="3"/>
  <c r="J2294" i="3" a="1"/>
  <c r="J2294" i="3" s="1"/>
  <c r="J2292" i="3" a="1"/>
  <c r="J2292" i="3" s="1"/>
  <c r="J2290" i="3" a="1"/>
  <c r="J2290" i="3" s="1"/>
  <c r="J2288" i="3" a="1"/>
  <c r="J2288" i="3" s="1"/>
  <c r="J2286" i="3" a="1"/>
  <c r="J2286" i="3" s="1"/>
  <c r="J2284" i="3" a="1"/>
  <c r="J2284" i="3" s="1"/>
  <c r="H2294" i="3"/>
  <c r="H2292" i="3"/>
  <c r="H2290" i="3"/>
  <c r="H2288" i="3"/>
  <c r="H2286" i="3"/>
  <c r="H2284" i="3"/>
  <c r="G2294" i="3"/>
  <c r="G2292" i="3"/>
  <c r="G2290" i="3"/>
  <c r="G2288" i="3"/>
  <c r="G2286" i="3"/>
  <c r="G2284" i="3"/>
  <c r="G2281" i="3"/>
  <c r="H2281" i="3"/>
  <c r="J2281" i="3" a="1"/>
  <c r="J2281" i="3" s="1"/>
  <c r="G2280" i="3"/>
  <c r="H2280" i="3"/>
  <c r="J2280" i="3" a="1"/>
  <c r="J2280" i="3" s="1"/>
  <c r="G2279" i="3"/>
  <c r="H2279" i="3"/>
  <c r="J2279" i="3" a="1"/>
  <c r="J2279" i="3" s="1"/>
  <c r="G2278" i="3"/>
  <c r="H2278" i="3"/>
  <c r="J2278" i="3" a="1"/>
  <c r="J2278" i="3" s="1"/>
  <c r="G2277" i="3"/>
  <c r="H2277" i="3"/>
  <c r="J2277" i="3" a="1"/>
  <c r="J2277" i="3" s="1"/>
  <c r="G2276" i="3"/>
  <c r="H2276" i="3"/>
  <c r="J2276" i="3" a="1"/>
  <c r="J2276" i="3" s="1"/>
  <c r="G2275" i="3"/>
  <c r="H2275" i="3"/>
  <c r="J2275" i="3" a="1"/>
  <c r="J2275" i="3" s="1"/>
  <c r="G2274" i="3"/>
  <c r="H2274" i="3"/>
  <c r="J2274" i="3" a="1"/>
  <c r="J2274" i="3" s="1"/>
  <c r="G2273" i="3"/>
  <c r="H2273" i="3"/>
  <c r="J2273" i="3" a="1"/>
  <c r="J2273" i="3" s="1"/>
  <c r="G2272" i="3"/>
  <c r="H2272" i="3"/>
  <c r="J2272" i="3" a="1"/>
  <c r="J2272" i="3" s="1"/>
  <c r="G2271" i="3"/>
  <c r="H2271" i="3"/>
  <c r="J2271" i="3" a="1"/>
  <c r="J2271" i="3" s="1"/>
  <c r="G2270" i="3"/>
  <c r="H2270" i="3"/>
  <c r="J2270" i="3" a="1"/>
  <c r="J2270" i="3" s="1"/>
  <c r="G2269" i="3"/>
  <c r="H2269" i="3"/>
  <c r="J2269" i="3" a="1"/>
  <c r="J2269" i="3" s="1"/>
  <c r="G2268" i="3"/>
  <c r="H2268" i="3"/>
  <c r="J2268" i="3" a="1"/>
  <c r="J2268" i="3" s="1"/>
  <c r="G1456" i="1"/>
  <c r="H1456" i="1"/>
  <c r="J1456" i="1" a="1"/>
  <c r="J1456" i="1" s="1"/>
  <c r="G1455" i="1"/>
  <c r="H1455" i="1"/>
  <c r="J1455" i="1" a="1"/>
  <c r="J1455" i="1" s="1"/>
  <c r="G1454" i="1"/>
  <c r="H1454" i="1"/>
  <c r="J1454" i="1" a="1"/>
  <c r="J1454" i="1" s="1"/>
  <c r="G1453" i="1"/>
  <c r="H1453" i="1"/>
  <c r="J1453" i="1" a="1"/>
  <c r="J1453" i="1" s="1"/>
  <c r="G1452" i="1"/>
  <c r="H1452" i="1"/>
  <c r="J1452" i="1" a="1"/>
  <c r="J1452" i="1" s="1"/>
  <c r="G1451" i="1"/>
  <c r="H1451" i="1"/>
  <c r="J1451" i="1" a="1"/>
  <c r="J1451" i="1" s="1"/>
  <c r="G1450" i="1"/>
  <c r="H1450" i="1"/>
  <c r="J1450" i="1" a="1"/>
  <c r="J1450" i="1" s="1"/>
  <c r="G1449" i="1"/>
  <c r="H1449" i="1"/>
  <c r="J1449" i="1" a="1"/>
  <c r="J1449" i="1" s="1"/>
  <c r="G1448" i="1"/>
  <c r="H1448" i="1"/>
  <c r="J1448" i="1" a="1"/>
  <c r="J1448" i="1" s="1"/>
  <c r="G1447" i="1"/>
  <c r="H1447" i="1"/>
  <c r="J1447" i="1" a="1"/>
  <c r="J1447" i="1" s="1"/>
  <c r="G1440" i="1"/>
  <c r="G1441" i="1"/>
  <c r="G1442" i="1"/>
  <c r="G1443" i="1"/>
  <c r="G1444" i="1"/>
  <c r="G1445" i="1"/>
  <c r="G1446" i="1"/>
  <c r="H1440" i="1"/>
  <c r="H1441" i="1"/>
  <c r="H1442" i="1"/>
  <c r="H1443" i="1"/>
  <c r="H1444" i="1"/>
  <c r="H1445" i="1"/>
  <c r="H1446" i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G2255" i="3"/>
  <c r="G2257" i="3"/>
  <c r="G2259" i="3"/>
  <c r="G2263" i="3"/>
  <c r="G2265" i="3"/>
  <c r="G2267" i="3"/>
  <c r="H2255" i="3"/>
  <c r="H2257" i="3"/>
  <c r="H2259" i="3"/>
  <c r="H2263" i="3"/>
  <c r="H2265" i="3"/>
  <c r="H2267" i="3"/>
  <c r="J2255" i="3" a="1"/>
  <c r="J2255" i="3" s="1"/>
  <c r="J2257" i="3" a="1"/>
  <c r="J2257" i="3" s="1"/>
  <c r="J2259" i="3" a="1"/>
  <c r="J2259" i="3" s="1"/>
  <c r="J2263" i="3" a="1"/>
  <c r="J2263" i="3" s="1"/>
  <c r="J2265" i="3" a="1"/>
  <c r="J2265" i="3" s="1"/>
  <c r="J2267" i="3" a="1"/>
  <c r="J2267" i="3" s="1"/>
  <c r="J2266" i="3" a="1"/>
  <c r="J2266" i="3" s="1"/>
  <c r="J2264" i="3" a="1"/>
  <c r="J2264" i="3" s="1"/>
  <c r="J2262" i="3" a="1"/>
  <c r="J2262" i="3" s="1"/>
  <c r="J2256" i="3" a="1"/>
  <c r="J2256" i="3" s="1"/>
  <c r="H2266" i="3"/>
  <c r="H2264" i="3"/>
  <c r="H2262" i="3"/>
  <c r="H2256" i="3"/>
  <c r="G2266" i="3"/>
  <c r="G2264" i="3"/>
  <c r="G2262" i="3"/>
  <c r="G2256" i="3"/>
  <c r="J2260" i="3" a="1"/>
  <c r="J2260" i="3" s="1"/>
  <c r="J2254" i="3" a="1"/>
  <c r="J2254" i="3" s="1"/>
  <c r="J2258" i="3" a="1"/>
  <c r="J2258" i="3" s="1"/>
  <c r="H2260" i="3"/>
  <c r="H2254" i="3"/>
  <c r="H2258" i="3"/>
  <c r="G2260" i="3"/>
  <c r="G2254" i="3"/>
  <c r="G2258" i="3"/>
  <c r="G2253" i="3"/>
  <c r="H2253" i="3"/>
  <c r="J2253" i="3" a="1"/>
  <c r="J2253" i="3" s="1"/>
  <c r="G2252" i="3"/>
  <c r="H2252" i="3"/>
  <c r="J2252" i="3" a="1"/>
  <c r="J2252" i="3" s="1"/>
  <c r="G2251" i="3"/>
  <c r="H2251" i="3"/>
  <c r="J2251" i="3" a="1"/>
  <c r="J2251" i="3" s="1"/>
  <c r="G2250" i="3"/>
  <c r="H2250" i="3"/>
  <c r="J2250" i="3" a="1"/>
  <c r="J2250" i="3" s="1"/>
  <c r="G2249" i="3"/>
  <c r="H2249" i="3"/>
  <c r="J2249" i="3" a="1"/>
  <c r="J2249" i="3" s="1"/>
  <c r="G2248" i="3"/>
  <c r="H2248" i="3"/>
  <c r="J2248" i="3" a="1"/>
  <c r="J2248" i="3" s="1"/>
  <c r="G2247" i="3"/>
  <c r="H2247" i="3"/>
  <c r="J2247" i="3" a="1"/>
  <c r="J2247" i="3" s="1"/>
  <c r="G2246" i="3"/>
  <c r="H2246" i="3"/>
  <c r="J2246" i="3" a="1"/>
  <c r="J2246" i="3" s="1"/>
  <c r="G2245" i="3"/>
  <c r="H2245" i="3"/>
  <c r="J2245" i="3" a="1"/>
  <c r="J2245" i="3" s="1"/>
  <c r="G2244" i="3"/>
  <c r="H2244" i="3"/>
  <c r="J2244" i="3" a="1"/>
  <c r="J2244" i="3" s="1"/>
  <c r="G2243" i="3"/>
  <c r="H2243" i="3"/>
  <c r="J2243" i="3" a="1"/>
  <c r="J2243" i="3" s="1"/>
  <c r="G2242" i="3"/>
  <c r="H2242" i="3"/>
  <c r="J2242" i="3" a="1"/>
  <c r="J2242" i="3" s="1"/>
  <c r="G2241" i="3"/>
  <c r="H2241" i="3"/>
  <c r="J2241" i="3" a="1"/>
  <c r="J2241" i="3" s="1"/>
  <c r="G2240" i="3"/>
  <c r="H2240" i="3"/>
  <c r="J2240" i="3" a="1"/>
  <c r="J2240" i="3" s="1"/>
  <c r="G2239" i="3"/>
  <c r="H2239" i="3"/>
  <c r="J2239" i="3" a="1"/>
  <c r="J2239" i="3" s="1"/>
  <c r="G2238" i="3"/>
  <c r="H2238" i="3"/>
  <c r="J2238" i="3" a="1"/>
  <c r="J2238" i="3" s="1"/>
  <c r="G1438" i="1"/>
  <c r="H1438" i="1"/>
  <c r="J1438" i="1" a="1"/>
  <c r="J1438" i="1" s="1"/>
  <c r="G1437" i="1"/>
  <c r="H1437" i="1"/>
  <c r="J1437" i="1" a="1"/>
  <c r="J1437" i="1" s="1"/>
  <c r="G1436" i="1"/>
  <c r="H1436" i="1"/>
  <c r="J1436" i="1" a="1"/>
  <c r="J1436" i="1" s="1"/>
  <c r="G1435" i="1"/>
  <c r="H1435" i="1"/>
  <c r="J1435" i="1" a="1"/>
  <c r="J1435" i="1" s="1"/>
  <c r="G1434" i="1"/>
  <c r="H1434" i="1"/>
  <c r="J1434" i="1" a="1"/>
  <c r="J1434" i="1" s="1"/>
  <c r="G1433" i="1"/>
  <c r="H1433" i="1"/>
  <c r="J1433" i="1" a="1"/>
  <c r="J1433" i="1" s="1"/>
  <c r="G1432" i="1"/>
  <c r="H1432" i="1"/>
  <c r="J1432" i="1" a="1"/>
  <c r="J1432" i="1" s="1"/>
  <c r="G1431" i="1"/>
  <c r="H1431" i="1"/>
  <c r="J1431" i="1" a="1"/>
  <c r="J1431" i="1" s="1"/>
  <c r="G1430" i="1"/>
  <c r="H1430" i="1"/>
  <c r="J1430" i="1" a="1"/>
  <c r="J1430" i="1" s="1"/>
  <c r="G1429" i="1"/>
  <c r="H1429" i="1"/>
  <c r="J1429" i="1" a="1"/>
  <c r="J1429" i="1" s="1"/>
  <c r="G1428" i="1"/>
  <c r="H1428" i="1"/>
  <c r="J1428" i="1" a="1"/>
  <c r="J1428" i="1" s="1"/>
  <c r="G1427" i="1"/>
  <c r="H1427" i="1"/>
  <c r="J1427" i="1" a="1"/>
  <c r="J1427" i="1" s="1"/>
  <c r="G1417" i="1"/>
  <c r="G1418" i="1"/>
  <c r="G1419" i="1"/>
  <c r="G1420" i="1"/>
  <c r="G1421" i="1"/>
  <c r="G1422" i="1"/>
  <c r="G1423" i="1"/>
  <c r="G1424" i="1"/>
  <c r="G1425" i="1"/>
  <c r="G1426" i="1"/>
  <c r="H1417" i="1"/>
  <c r="H1418" i="1"/>
  <c r="H1419" i="1"/>
  <c r="H1420" i="1"/>
  <c r="H1421" i="1"/>
  <c r="H1422" i="1"/>
  <c r="H1423" i="1"/>
  <c r="H1424" i="1"/>
  <c r="H1425" i="1"/>
  <c r="H1426" i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G2223" i="3"/>
  <c r="G2224" i="3"/>
  <c r="G2227" i="3"/>
  <c r="G2229" i="3"/>
  <c r="G2231" i="3"/>
  <c r="G2233" i="3"/>
  <c r="G2235" i="3"/>
  <c r="G2236" i="3"/>
  <c r="H2223" i="3"/>
  <c r="H2224" i="3"/>
  <c r="H2227" i="3"/>
  <c r="H2229" i="3"/>
  <c r="H2231" i="3"/>
  <c r="H2233" i="3"/>
  <c r="H2235" i="3"/>
  <c r="H2236" i="3"/>
  <c r="J2223" i="3" a="1"/>
  <c r="J2223" i="3" s="1"/>
  <c r="J2224" i="3" a="1"/>
  <c r="J2224" i="3" s="1"/>
  <c r="J2227" i="3" a="1"/>
  <c r="J2227" i="3" s="1"/>
  <c r="J2229" i="3" a="1"/>
  <c r="J2229" i="3" s="1"/>
  <c r="J2231" i="3" a="1"/>
  <c r="J2231" i="3" s="1"/>
  <c r="J2233" i="3" a="1"/>
  <c r="J2233" i="3"/>
  <c r="J2235" i="3" a="1"/>
  <c r="J2235" i="3" s="1"/>
  <c r="J2236" i="3" a="1"/>
  <c r="J2236" i="3" s="1"/>
  <c r="J2237" i="3" a="1"/>
  <c r="J2237" i="3" s="1"/>
  <c r="H2237" i="3"/>
  <c r="G2237" i="3"/>
  <c r="J2234" i="3" a="1"/>
  <c r="J2234" i="3" s="1"/>
  <c r="J2232" i="3" a="1"/>
  <c r="J2232" i="3" s="1"/>
  <c r="J2230" i="3" a="1"/>
  <c r="J2230" i="3" s="1"/>
  <c r="J2228" i="3" a="1"/>
  <c r="J2228" i="3" s="1"/>
  <c r="J2226" i="3" a="1"/>
  <c r="J2226" i="3" s="1"/>
  <c r="J2225" i="3" a="1"/>
  <c r="J2225" i="3" s="1"/>
  <c r="J2222" i="3" a="1"/>
  <c r="J2222" i="3" s="1"/>
  <c r="H2234" i="3"/>
  <c r="H2232" i="3"/>
  <c r="H2230" i="3"/>
  <c r="H2228" i="3"/>
  <c r="H2226" i="3"/>
  <c r="H2225" i="3"/>
  <c r="H2222" i="3"/>
  <c r="G2234" i="3"/>
  <c r="G2232" i="3"/>
  <c r="G2230" i="3"/>
  <c r="G2228" i="3"/>
  <c r="G2226" i="3"/>
  <c r="G2225" i="3"/>
  <c r="G2222" i="3"/>
  <c r="G2221" i="3"/>
  <c r="H2221" i="3"/>
  <c r="J2221" i="3" a="1"/>
  <c r="J2221" i="3" s="1"/>
  <c r="G2220" i="3"/>
  <c r="H2220" i="3"/>
  <c r="J2220" i="3" a="1"/>
  <c r="J2220" i="3" s="1"/>
  <c r="G2219" i="3"/>
  <c r="H2219" i="3"/>
  <c r="J2219" i="3" a="1"/>
  <c r="J2219" i="3" s="1"/>
  <c r="G2218" i="3"/>
  <c r="H2218" i="3"/>
  <c r="J2218" i="3" a="1"/>
  <c r="J2218" i="3" s="1"/>
  <c r="G2217" i="3"/>
  <c r="H2217" i="3"/>
  <c r="J2217" i="3" a="1"/>
  <c r="J2217" i="3" s="1"/>
  <c r="G2216" i="3"/>
  <c r="H2216" i="3"/>
  <c r="J2216" i="3" a="1"/>
  <c r="J2216" i="3" s="1"/>
  <c r="G2215" i="3"/>
  <c r="H2215" i="3"/>
  <c r="J2215" i="3" a="1"/>
  <c r="J2215" i="3" s="1"/>
  <c r="G2214" i="3"/>
  <c r="H2214" i="3"/>
  <c r="J2214" i="3" a="1"/>
  <c r="J2214" i="3" s="1"/>
  <c r="G2213" i="3"/>
  <c r="H2213" i="3"/>
  <c r="J2213" i="3" a="1"/>
  <c r="J2213" i="3" s="1"/>
  <c r="G2212" i="3"/>
  <c r="H2212" i="3"/>
  <c r="J2212" i="3" a="1"/>
  <c r="J2212" i="3" s="1"/>
  <c r="G2211" i="3"/>
  <c r="H2211" i="3"/>
  <c r="J2211" i="3" a="1"/>
  <c r="J2211" i="3" s="1"/>
  <c r="G2210" i="3"/>
  <c r="H2210" i="3"/>
  <c r="J2210" i="3" a="1"/>
  <c r="J2210" i="3" s="1"/>
  <c r="G2209" i="3"/>
  <c r="H2209" i="3"/>
  <c r="J2209" i="3" a="1"/>
  <c r="J2209" i="3" s="1"/>
  <c r="G2208" i="3"/>
  <c r="H2208" i="3"/>
  <c r="J2208" i="3" a="1"/>
  <c r="J2208" i="3" s="1"/>
  <c r="G2207" i="3"/>
  <c r="H2207" i="3"/>
  <c r="J2207" i="3" a="1"/>
  <c r="J2207" i="3" s="1"/>
  <c r="G2206" i="3"/>
  <c r="H2206" i="3"/>
  <c r="J2206" i="3" a="1"/>
  <c r="J2206" i="3" s="1"/>
  <c r="G1416" i="1"/>
  <c r="H1416" i="1"/>
  <c r="J1416" i="1" a="1"/>
  <c r="J1416" i="1" s="1"/>
  <c r="G1415" i="1"/>
  <c r="H1415" i="1"/>
  <c r="J1415" i="1" a="1"/>
  <c r="J1415" i="1" s="1"/>
  <c r="G1414" i="1"/>
  <c r="H1414" i="1"/>
  <c r="J1414" i="1" a="1"/>
  <c r="J1414" i="1" s="1"/>
  <c r="G1413" i="1"/>
  <c r="H1413" i="1"/>
  <c r="J1413" i="1" a="1"/>
  <c r="J1413" i="1" s="1"/>
  <c r="G1412" i="1"/>
  <c r="H1412" i="1"/>
  <c r="J1412" i="1" a="1"/>
  <c r="J1412" i="1" s="1"/>
  <c r="G1411" i="1"/>
  <c r="H1411" i="1"/>
  <c r="J1411" i="1" a="1"/>
  <c r="J1411" i="1" s="1"/>
  <c r="G1410" i="1"/>
  <c r="H1410" i="1"/>
  <c r="J1410" i="1" a="1"/>
  <c r="J1410" i="1" s="1"/>
  <c r="G1409" i="1"/>
  <c r="H1409" i="1"/>
  <c r="J1409" i="1" a="1"/>
  <c r="J1409" i="1" s="1"/>
  <c r="G1408" i="1"/>
  <c r="H1408" i="1"/>
  <c r="J1408" i="1" a="1"/>
  <c r="J1408" i="1" s="1"/>
  <c r="G1401" i="1"/>
  <c r="G1403" i="1"/>
  <c r="G1405" i="1"/>
  <c r="G1407" i="1"/>
  <c r="H1401" i="1"/>
  <c r="H1403" i="1"/>
  <c r="H1405" i="1"/>
  <c r="H1407" i="1"/>
  <c r="J1401" i="1" a="1"/>
  <c r="J1401" i="1" s="1"/>
  <c r="J1403" i="1" a="1"/>
  <c r="J1403" i="1" s="1"/>
  <c r="J1405" i="1" a="1"/>
  <c r="J1405" i="1" s="1"/>
  <c r="J1407" i="1" a="1"/>
  <c r="J1407" i="1" s="1"/>
  <c r="G2193" i="3"/>
  <c r="G2195" i="3"/>
  <c r="G2197" i="3"/>
  <c r="G2199" i="3"/>
  <c r="G2201" i="3"/>
  <c r="G2203" i="3"/>
  <c r="G2204" i="3"/>
  <c r="H2193" i="3"/>
  <c r="H2195" i="3"/>
  <c r="H2197" i="3"/>
  <c r="H2199" i="3"/>
  <c r="H2201" i="3"/>
  <c r="H2203" i="3"/>
  <c r="H2204" i="3"/>
  <c r="J2193" i="3" a="1"/>
  <c r="J2193" i="3" s="1"/>
  <c r="J2195" i="3" a="1"/>
  <c r="J2195" i="3" s="1"/>
  <c r="J2197" i="3" a="1"/>
  <c r="J2197" i="3" s="1"/>
  <c r="J2199" i="3" a="1"/>
  <c r="J2199" i="3" s="1"/>
  <c r="J2201" i="3" a="1"/>
  <c r="J2201" i="3" s="1"/>
  <c r="J2203" i="3" a="1"/>
  <c r="J2203" i="3" s="1"/>
  <c r="J2204" i="3" a="1"/>
  <c r="J2204" i="3" s="1"/>
  <c r="G1400" i="1"/>
  <c r="G1402" i="1"/>
  <c r="G1404" i="1"/>
  <c r="G1406" i="1"/>
  <c r="H1400" i="1"/>
  <c r="H1402" i="1"/>
  <c r="H1404" i="1"/>
  <c r="H1406" i="1"/>
  <c r="J1400" i="1" a="1"/>
  <c r="J1400" i="1"/>
  <c r="J1402" i="1" a="1"/>
  <c r="J1402" i="1" s="1"/>
  <c r="J1404" i="1" a="1"/>
  <c r="J1404" i="1" s="1"/>
  <c r="J1406" i="1" a="1"/>
  <c r="J1406" i="1" s="1"/>
  <c r="J2205" i="3" a="1"/>
  <c r="J2205" i="3" s="1"/>
  <c r="J2202" i="3" a="1"/>
  <c r="J2202" i="3" s="1"/>
  <c r="J2200" i="3" a="1"/>
  <c r="J2200" i="3" s="1"/>
  <c r="J2198" i="3" a="1"/>
  <c r="J2198" i="3" s="1"/>
  <c r="J2196" i="3" a="1"/>
  <c r="J2196" i="3" s="1"/>
  <c r="J2194" i="3" a="1"/>
  <c r="J2194" i="3" s="1"/>
  <c r="J2192" i="3" a="1"/>
  <c r="J2192" i="3" s="1"/>
  <c r="H2205" i="3"/>
  <c r="H2202" i="3"/>
  <c r="H2200" i="3"/>
  <c r="H2198" i="3"/>
  <c r="H2196" i="3"/>
  <c r="H2194" i="3"/>
  <c r="H2192" i="3"/>
  <c r="G2205" i="3"/>
  <c r="G2202" i="3"/>
  <c r="G2200" i="3"/>
  <c r="G2198" i="3"/>
  <c r="G2196" i="3"/>
  <c r="G2194" i="3"/>
  <c r="G2192" i="3"/>
  <c r="G2190" i="3"/>
  <c r="H2190" i="3"/>
  <c r="J2190" i="3" a="1"/>
  <c r="J2190" i="3" s="1"/>
  <c r="G2189" i="3"/>
  <c r="H2189" i="3"/>
  <c r="J2189" i="3" a="1"/>
  <c r="J2189" i="3" s="1"/>
  <c r="G2188" i="3"/>
  <c r="H2188" i="3"/>
  <c r="J2188" i="3" a="1"/>
  <c r="J2188" i="3" s="1"/>
  <c r="G2187" i="3"/>
  <c r="H2187" i="3"/>
  <c r="J2187" i="3" a="1"/>
  <c r="J2187" i="3" s="1"/>
  <c r="G2186" i="3"/>
  <c r="H2186" i="3"/>
  <c r="J2186" i="3" a="1"/>
  <c r="J2186" i="3" s="1"/>
  <c r="G2185" i="3"/>
  <c r="H2185" i="3"/>
  <c r="J2185" i="3" a="1"/>
  <c r="J2185" i="3" s="1"/>
  <c r="G2184" i="3"/>
  <c r="H2184" i="3"/>
  <c r="J2184" i="3" a="1"/>
  <c r="J2184" i="3" s="1"/>
  <c r="G2183" i="3"/>
  <c r="H2183" i="3"/>
  <c r="J2183" i="3" a="1"/>
  <c r="J2183" i="3" s="1"/>
  <c r="G2182" i="3"/>
  <c r="H2182" i="3"/>
  <c r="J2182" i="3" a="1"/>
  <c r="J2182" i="3" s="1"/>
  <c r="G2181" i="3"/>
  <c r="H2181" i="3"/>
  <c r="J2181" i="3" a="1"/>
  <c r="J2181" i="3" s="1"/>
  <c r="G2180" i="3"/>
  <c r="H2180" i="3"/>
  <c r="J2180" i="3" a="1"/>
  <c r="J2180" i="3" s="1"/>
  <c r="G2179" i="3"/>
  <c r="H2179" i="3"/>
  <c r="J2179" i="3" a="1"/>
  <c r="J2179" i="3" s="1"/>
  <c r="G2178" i="3"/>
  <c r="H2178" i="3"/>
  <c r="J2178" i="3" a="1"/>
  <c r="J2178" i="3" s="1"/>
  <c r="G2177" i="3"/>
  <c r="H2177" i="3"/>
  <c r="J2177" i="3" a="1"/>
  <c r="J2177" i="3" s="1"/>
  <c r="G1398" i="1"/>
  <c r="H1398" i="1"/>
  <c r="J1398" i="1" a="1"/>
  <c r="J1398" i="1" s="1"/>
  <c r="G1397" i="1"/>
  <c r="H1397" i="1"/>
  <c r="J1397" i="1" a="1"/>
  <c r="J1397" i="1" s="1"/>
  <c r="G1396" i="1"/>
  <c r="H1396" i="1"/>
  <c r="J1396" i="1" a="1"/>
  <c r="J1396" i="1" s="1"/>
  <c r="G1395" i="1"/>
  <c r="H1395" i="1"/>
  <c r="J1395" i="1" a="1"/>
  <c r="J1395" i="1" s="1"/>
  <c r="G1394" i="1"/>
  <c r="H1394" i="1"/>
  <c r="J1394" i="1" a="1"/>
  <c r="J1394" i="1" s="1"/>
  <c r="G1393" i="1"/>
  <c r="H1393" i="1"/>
  <c r="J1393" i="1" a="1"/>
  <c r="J1393" i="1" s="1"/>
  <c r="G1392" i="1"/>
  <c r="H1392" i="1"/>
  <c r="J1392" i="1" a="1"/>
  <c r="J1392" i="1" s="1"/>
  <c r="G1391" i="1"/>
  <c r="H1391" i="1"/>
  <c r="J1391" i="1" a="1"/>
  <c r="J1391" i="1" s="1"/>
  <c r="G1390" i="1"/>
  <c r="H1390" i="1"/>
  <c r="J1390" i="1" a="1"/>
  <c r="J1390" i="1" s="1"/>
  <c r="J1389" i="1" a="1"/>
  <c r="J1389" i="1" s="1"/>
  <c r="H1389" i="1"/>
  <c r="G1389" i="1"/>
  <c r="G1388" i="1"/>
  <c r="H1388" i="1"/>
  <c r="J1388" i="1" a="1"/>
  <c r="J1388" i="1" s="1"/>
  <c r="G1380" i="1"/>
  <c r="G1381" i="1"/>
  <c r="G1382" i="1"/>
  <c r="G1383" i="1"/>
  <c r="G1384" i="1"/>
  <c r="G1385" i="1"/>
  <c r="G1386" i="1"/>
  <c r="G1387" i="1"/>
  <c r="H1380" i="1"/>
  <c r="H1381" i="1"/>
  <c r="H1382" i="1"/>
  <c r="H1383" i="1"/>
  <c r="H1384" i="1"/>
  <c r="H1385" i="1"/>
  <c r="H1386" i="1"/>
  <c r="H1387" i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G2163" i="3"/>
  <c r="G2165" i="3"/>
  <c r="G2167" i="3"/>
  <c r="G2169" i="3"/>
  <c r="G2171" i="3"/>
  <c r="G2173" i="3"/>
  <c r="G2175" i="3"/>
  <c r="H2163" i="3"/>
  <c r="H2165" i="3"/>
  <c r="H2167" i="3"/>
  <c r="H2169" i="3"/>
  <c r="H2171" i="3"/>
  <c r="H2173" i="3"/>
  <c r="H2175" i="3"/>
  <c r="J2163" i="3" a="1"/>
  <c r="J2163" i="3" s="1"/>
  <c r="J2165" i="3" a="1"/>
  <c r="J2165" i="3" s="1"/>
  <c r="J2167" i="3" a="1"/>
  <c r="J2167" i="3" s="1"/>
  <c r="J2169" i="3" a="1"/>
  <c r="J2169" i="3" s="1"/>
  <c r="J2171" i="3" a="1"/>
  <c r="J2171" i="3" s="1"/>
  <c r="J2173" i="3" a="1"/>
  <c r="J2173" i="3" s="1"/>
  <c r="J2175" i="3" a="1"/>
  <c r="J2175" i="3" s="1"/>
  <c r="J2172" i="3" a="1"/>
  <c r="J2172" i="3" s="1"/>
  <c r="J2174" i="3" a="1"/>
  <c r="J2174" i="3" s="1"/>
  <c r="H2172" i="3"/>
  <c r="H2174" i="3"/>
  <c r="G2172" i="3"/>
  <c r="G2174" i="3"/>
  <c r="J2170" i="3" a="1"/>
  <c r="J2170" i="3" s="1"/>
  <c r="J2168" i="3" a="1"/>
  <c r="J2168" i="3" s="1"/>
  <c r="J2166" i="3" a="1"/>
  <c r="J2166" i="3" s="1"/>
  <c r="J2164" i="3" a="1"/>
  <c r="J2164" i="3" s="1"/>
  <c r="J2162" i="3" a="1"/>
  <c r="J2162" i="3" s="1"/>
  <c r="H2170" i="3"/>
  <c r="H2168" i="3"/>
  <c r="H2166" i="3"/>
  <c r="H2164" i="3"/>
  <c r="H2162" i="3"/>
  <c r="G2170" i="3"/>
  <c r="G2168" i="3"/>
  <c r="G2166" i="3"/>
  <c r="G2164" i="3"/>
  <c r="G2162" i="3"/>
  <c r="G2161" i="3"/>
  <c r="H2161" i="3"/>
  <c r="J2161" i="3" a="1"/>
  <c r="J2161" i="3" s="1"/>
  <c r="G2160" i="3"/>
  <c r="H2160" i="3"/>
  <c r="J2160" i="3" a="1"/>
  <c r="J2160" i="3" s="1"/>
  <c r="G2159" i="3"/>
  <c r="H2159" i="3"/>
  <c r="J2159" i="3" a="1"/>
  <c r="J2159" i="3" s="1"/>
  <c r="G2158" i="3"/>
  <c r="H2158" i="3"/>
  <c r="J2158" i="3" a="1"/>
  <c r="J2158" i="3" s="1"/>
  <c r="G2157" i="3"/>
  <c r="H2157" i="3"/>
  <c r="J2157" i="3" a="1"/>
  <c r="J2157" i="3" s="1"/>
  <c r="G2156" i="3"/>
  <c r="H2156" i="3"/>
  <c r="J2156" i="3" a="1"/>
  <c r="J2156" i="3" s="1"/>
  <c r="G2155" i="3"/>
  <c r="H2155" i="3"/>
  <c r="J2155" i="3" a="1"/>
  <c r="J2155" i="3" s="1"/>
  <c r="G2154" i="3"/>
  <c r="H2154" i="3"/>
  <c r="J2154" i="3" a="1"/>
  <c r="J2154" i="3" s="1"/>
  <c r="G2153" i="3"/>
  <c r="H2153" i="3"/>
  <c r="J2153" i="3" a="1"/>
  <c r="J2153" i="3" s="1"/>
  <c r="G2152" i="3"/>
  <c r="H2152" i="3"/>
  <c r="J2152" i="3" a="1"/>
  <c r="J2152" i="3" s="1"/>
  <c r="G2151" i="3"/>
  <c r="H2151" i="3"/>
  <c r="J2151" i="3" a="1"/>
  <c r="J2151" i="3" s="1"/>
  <c r="G2150" i="3"/>
  <c r="H2150" i="3"/>
  <c r="J2150" i="3" a="1"/>
  <c r="J2150" i="3" s="1"/>
  <c r="G2149" i="3"/>
  <c r="H2149" i="3"/>
  <c r="J2149" i="3" a="1"/>
  <c r="J2149" i="3" s="1"/>
  <c r="G2148" i="3"/>
  <c r="H2148" i="3"/>
  <c r="J2148" i="3" a="1"/>
  <c r="J2148" i="3" s="1"/>
  <c r="G2147" i="3"/>
  <c r="H2147" i="3"/>
  <c r="J2147" i="3" a="1"/>
  <c r="J2147" i="3" s="1"/>
  <c r="G2146" i="3"/>
  <c r="H2146" i="3"/>
  <c r="J2146" i="3" a="1"/>
  <c r="J2146" i="3" s="1"/>
  <c r="G1379" i="1"/>
  <c r="H1379" i="1"/>
  <c r="J1379" i="1" a="1"/>
  <c r="J1379" i="1" s="1"/>
  <c r="G1378" i="1"/>
  <c r="H1378" i="1"/>
  <c r="J1378" i="1" a="1"/>
  <c r="J1378" i="1" s="1"/>
  <c r="G1377" i="1"/>
  <c r="H1377" i="1"/>
  <c r="J1377" i="1" a="1"/>
  <c r="J1377" i="1" s="1"/>
  <c r="G1376" i="1"/>
  <c r="H1376" i="1"/>
  <c r="J1376" i="1" a="1"/>
  <c r="J1376" i="1" s="1"/>
  <c r="G1375" i="1"/>
  <c r="H1375" i="1"/>
  <c r="J1375" i="1" a="1"/>
  <c r="J1375" i="1" s="1"/>
  <c r="G1374" i="1"/>
  <c r="H1374" i="1"/>
  <c r="J1374" i="1" a="1"/>
  <c r="J1374" i="1" s="1"/>
  <c r="G1373" i="1"/>
  <c r="H1373" i="1"/>
  <c r="J1373" i="1" a="1"/>
  <c r="J1373" i="1" s="1"/>
  <c r="G1372" i="1"/>
  <c r="H1372" i="1"/>
  <c r="J1372" i="1" a="1"/>
  <c r="J1372" i="1" s="1"/>
  <c r="G1371" i="1"/>
  <c r="H1371" i="1"/>
  <c r="J1371" i="1" a="1"/>
  <c r="J1371" i="1" s="1"/>
  <c r="G1370" i="1"/>
  <c r="H1370" i="1"/>
  <c r="J1370" i="1" a="1"/>
  <c r="J1370" i="1" s="1"/>
  <c r="G1369" i="1"/>
  <c r="H1369" i="1"/>
  <c r="I1369" i="1" a="1"/>
  <c r="I1369" i="1" s="1"/>
  <c r="J1369" i="1" a="1"/>
  <c r="J1369" i="1" s="1"/>
  <c r="G1368" i="1"/>
  <c r="H1368" i="1"/>
  <c r="I1368" i="1" a="1"/>
  <c r="I1368" i="1" s="1"/>
  <c r="J1368" i="1" a="1"/>
  <c r="J1368" i="1" s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G2131" i="3"/>
  <c r="G2132" i="3"/>
  <c r="G2134" i="3"/>
  <c r="G2137" i="3"/>
  <c r="G2139" i="3"/>
  <c r="G2141" i="3"/>
  <c r="G2143" i="3"/>
  <c r="G2144" i="3"/>
  <c r="H2131" i="3"/>
  <c r="H2132" i="3"/>
  <c r="H2134" i="3"/>
  <c r="H2137" i="3"/>
  <c r="H2139" i="3"/>
  <c r="H2141" i="3"/>
  <c r="H2143" i="3"/>
  <c r="H2144" i="3"/>
  <c r="I2131" i="3" a="1"/>
  <c r="I2131" i="3" s="1"/>
  <c r="I2132" i="3" a="1"/>
  <c r="I2132" i="3" s="1"/>
  <c r="I2134" i="3" a="1"/>
  <c r="I2134" i="3" s="1"/>
  <c r="I2137" i="3" a="1"/>
  <c r="I2137" i="3" s="1"/>
  <c r="I2139" i="3" a="1"/>
  <c r="I2139" i="3" s="1"/>
  <c r="I2141" i="3" a="1"/>
  <c r="I2141" i="3" s="1"/>
  <c r="I2143" i="3" a="1"/>
  <c r="I2143" i="3" s="1"/>
  <c r="I2144" i="3" a="1"/>
  <c r="I2144" i="3" s="1"/>
  <c r="J2131" i="3" a="1"/>
  <c r="J2131" i="3" s="1"/>
  <c r="J2132" i="3" a="1"/>
  <c r="J2132" i="3" s="1"/>
  <c r="J2134" i="3" a="1"/>
  <c r="J2134" i="3" s="1"/>
  <c r="J2137" i="3" a="1"/>
  <c r="J2137" i="3" s="1"/>
  <c r="J2139" i="3" a="1"/>
  <c r="J2139" i="3" s="1"/>
  <c r="J2141" i="3" a="1"/>
  <c r="J2141" i="3" s="1"/>
  <c r="J2143" i="3" a="1"/>
  <c r="J2143" i="3" s="1"/>
  <c r="J2144" i="3" a="1"/>
  <c r="J2144" i="3" s="1"/>
  <c r="J2145" i="3" a="1"/>
  <c r="J2145" i="3" s="1"/>
  <c r="J2142" i="3" a="1"/>
  <c r="J2142" i="3" s="1"/>
  <c r="J2140" i="3" a="1"/>
  <c r="J2140" i="3" s="1"/>
  <c r="J2138" i="3" a="1"/>
  <c r="J2138" i="3" s="1"/>
  <c r="J2136" i="3" a="1"/>
  <c r="J2136" i="3" s="1"/>
  <c r="J2135" i="3" a="1"/>
  <c r="J2135" i="3" s="1"/>
  <c r="J2133" i="3" a="1"/>
  <c r="J2133" i="3" s="1"/>
  <c r="I2145" i="3" a="1"/>
  <c r="I2145" i="3" s="1"/>
  <c r="I2142" i="3" a="1"/>
  <c r="I2142" i="3" s="1"/>
  <c r="I2140" i="3" a="1"/>
  <c r="I2140" i="3" s="1"/>
  <c r="I2138" i="3" a="1"/>
  <c r="I2138" i="3" s="1"/>
  <c r="I2136" i="3" a="1"/>
  <c r="I2136" i="3" s="1"/>
  <c r="I2135" i="3" a="1"/>
  <c r="I2135" i="3" s="1"/>
  <c r="I2133" i="3" a="1"/>
  <c r="I2133" i="3" s="1"/>
  <c r="H2145" i="3"/>
  <c r="H2142" i="3"/>
  <c r="H2140" i="3"/>
  <c r="H2138" i="3"/>
  <c r="H2136" i="3"/>
  <c r="H2135" i="3"/>
  <c r="H2133" i="3"/>
  <c r="G2145" i="3"/>
  <c r="G2142" i="3"/>
  <c r="G2140" i="3"/>
  <c r="G2138" i="3"/>
  <c r="G2136" i="3"/>
  <c r="G2135" i="3"/>
  <c r="G2133" i="3"/>
  <c r="G2130" i="3"/>
  <c r="H2130" i="3"/>
  <c r="I2130" i="3" a="1"/>
  <c r="I2130" i="3" s="1"/>
  <c r="J2130" i="3" a="1"/>
  <c r="J2130" i="3" s="1"/>
  <c r="G2129" i="3"/>
  <c r="H2129" i="3"/>
  <c r="I2129" i="3" a="1"/>
  <c r="I2129" i="3" s="1"/>
  <c r="J2129" i="3" a="1"/>
  <c r="J2129" i="3" s="1"/>
  <c r="G2128" i="3"/>
  <c r="H2128" i="3"/>
  <c r="I2128" i="3" a="1"/>
  <c r="I2128" i="3" s="1"/>
  <c r="J2128" i="3" a="1"/>
  <c r="J2128" i="3" s="1"/>
  <c r="G2127" i="3"/>
  <c r="H2127" i="3"/>
  <c r="I2127" i="3" a="1"/>
  <c r="I2127" i="3" s="1"/>
  <c r="J2127" i="3" a="1"/>
  <c r="J2127" i="3" s="1"/>
  <c r="G2126" i="3"/>
  <c r="H2126" i="3"/>
  <c r="I2126" i="3" a="1"/>
  <c r="I2126" i="3" s="1"/>
  <c r="J2126" i="3" a="1"/>
  <c r="J2126" i="3" s="1"/>
  <c r="G2125" i="3"/>
  <c r="H2125" i="3"/>
  <c r="I2125" i="3" a="1"/>
  <c r="I2125" i="3" s="1"/>
  <c r="J2125" i="3" a="1"/>
  <c r="J2125" i="3" s="1"/>
  <c r="G2124" i="3"/>
  <c r="H2124" i="3"/>
  <c r="I2124" i="3" a="1"/>
  <c r="I2124" i="3" s="1"/>
  <c r="J2124" i="3" a="1"/>
  <c r="J2124" i="3" s="1"/>
  <c r="G2123" i="3"/>
  <c r="H2123" i="3"/>
  <c r="I2123" i="3" a="1"/>
  <c r="I2123" i="3" s="1"/>
  <c r="J2123" i="3" a="1"/>
  <c r="J2123" i="3" s="1"/>
  <c r="G2122" i="3"/>
  <c r="H2122" i="3"/>
  <c r="I2122" i="3" a="1"/>
  <c r="I2122" i="3" s="1"/>
  <c r="J2122" i="3" a="1"/>
  <c r="J2122" i="3" s="1"/>
  <c r="G2121" i="3"/>
  <c r="H2121" i="3"/>
  <c r="I2121" i="3" a="1"/>
  <c r="I2121" i="3" s="1"/>
  <c r="J2121" i="3" a="1"/>
  <c r="J2121" i="3" s="1"/>
  <c r="G2120" i="3"/>
  <c r="H2120" i="3"/>
  <c r="I2120" i="3" a="1"/>
  <c r="I2120" i="3" s="1"/>
  <c r="J2120" i="3" a="1"/>
  <c r="J2120" i="3" s="1"/>
  <c r="G2119" i="3"/>
  <c r="H2119" i="3"/>
  <c r="I2119" i="3" a="1"/>
  <c r="I2119" i="3" s="1"/>
  <c r="J2119" i="3" a="1"/>
  <c r="J2119" i="3" s="1"/>
  <c r="G2118" i="3"/>
  <c r="H2118" i="3"/>
  <c r="I2118" i="3" a="1"/>
  <c r="I2118" i="3" s="1"/>
  <c r="J2118" i="3" a="1"/>
  <c r="J2118" i="3" s="1"/>
  <c r="G2117" i="3"/>
  <c r="H2117" i="3"/>
  <c r="I2117" i="3" a="1"/>
  <c r="I2117" i="3" s="1"/>
  <c r="J2117" i="3" a="1"/>
  <c r="J2117" i="3" s="1"/>
  <c r="G2116" i="3"/>
  <c r="H2116" i="3"/>
  <c r="I2116" i="3" a="1"/>
  <c r="I2116" i="3" s="1"/>
  <c r="J2116" i="3" a="1"/>
  <c r="J2116" i="3" s="1"/>
  <c r="G1355" i="1"/>
  <c r="H1355" i="1"/>
  <c r="I1355" i="1" a="1"/>
  <c r="I1355" i="1" s="1"/>
  <c r="J1355" i="1" a="1"/>
  <c r="J1355" i="1" s="1"/>
  <c r="G1354" i="1"/>
  <c r="H1354" i="1"/>
  <c r="I1354" i="1" a="1"/>
  <c r="I1354" i="1" s="1"/>
  <c r="J1354" i="1" a="1"/>
  <c r="J1354" i="1" s="1"/>
  <c r="G1353" i="1"/>
  <c r="H1353" i="1"/>
  <c r="I1353" i="1" a="1"/>
  <c r="I1353" i="1" s="1"/>
  <c r="J1353" i="1" a="1"/>
  <c r="J1353" i="1" s="1"/>
  <c r="G1352" i="1"/>
  <c r="H1352" i="1"/>
  <c r="I1352" i="1" a="1"/>
  <c r="I1352" i="1" s="1"/>
  <c r="J1352" i="1" a="1"/>
  <c r="J1352" i="1" s="1"/>
  <c r="G1351" i="1"/>
  <c r="H1351" i="1"/>
  <c r="I1351" i="1" a="1"/>
  <c r="I1351" i="1" s="1"/>
  <c r="J1351" i="1" a="1"/>
  <c r="J1351" i="1" s="1"/>
  <c r="G1350" i="1"/>
  <c r="H1350" i="1"/>
  <c r="I1350" i="1" a="1"/>
  <c r="I1350" i="1" s="1"/>
  <c r="J1350" i="1" a="1"/>
  <c r="J1350" i="1" s="1"/>
  <c r="G1349" i="1"/>
  <c r="H1349" i="1"/>
  <c r="I1349" i="1" a="1"/>
  <c r="I1349" i="1" s="1"/>
  <c r="J1349" i="1" a="1"/>
  <c r="J1349" i="1" s="1"/>
  <c r="G1348" i="1"/>
  <c r="H1348" i="1"/>
  <c r="I1348" i="1" a="1"/>
  <c r="I1348" i="1" s="1"/>
  <c r="J1348" i="1" a="1"/>
  <c r="J1348" i="1" s="1"/>
  <c r="G1340" i="1"/>
  <c r="G1341" i="1"/>
  <c r="G1342" i="1"/>
  <c r="G1343" i="1"/>
  <c r="G1344" i="1"/>
  <c r="G1345" i="1"/>
  <c r="G1346" i="1"/>
  <c r="G1347" i="1"/>
  <c r="H1340" i="1"/>
  <c r="H1341" i="1"/>
  <c r="H1342" i="1"/>
  <c r="H1343" i="1"/>
  <c r="H1344" i="1"/>
  <c r="H1345" i="1"/>
  <c r="H1346" i="1"/>
  <c r="H1347" i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G2103" i="3"/>
  <c r="G2105" i="3"/>
  <c r="G2107" i="3"/>
  <c r="G2109" i="3"/>
  <c r="G2111" i="3"/>
  <c r="G2113" i="3"/>
  <c r="G2115" i="3"/>
  <c r="H2103" i="3"/>
  <c r="H2105" i="3"/>
  <c r="H2107" i="3"/>
  <c r="H2109" i="3"/>
  <c r="H2111" i="3"/>
  <c r="H2113" i="3"/>
  <c r="H2115" i="3"/>
  <c r="I2103" i="3" a="1"/>
  <c r="I2103" i="3" s="1"/>
  <c r="I2105" i="3" a="1"/>
  <c r="I2105" i="3" s="1"/>
  <c r="I2107" i="3" a="1"/>
  <c r="I2107" i="3" s="1"/>
  <c r="I2109" i="3" a="1"/>
  <c r="I2109" i="3" s="1"/>
  <c r="I2111" i="3" a="1"/>
  <c r="I2111" i="3" s="1"/>
  <c r="I2113" i="3" a="1"/>
  <c r="I2113" i="3" s="1"/>
  <c r="I2115" i="3" a="1"/>
  <c r="I2115" i="3" s="1"/>
  <c r="J2103" i="3" a="1"/>
  <c r="J2103" i="3" s="1"/>
  <c r="J2105" i="3" a="1"/>
  <c r="J2105" i="3" s="1"/>
  <c r="J2107" i="3" a="1"/>
  <c r="J2107" i="3" s="1"/>
  <c r="J2109" i="3" a="1"/>
  <c r="J2109" i="3" s="1"/>
  <c r="J2111" i="3" a="1"/>
  <c r="J2111" i="3" s="1"/>
  <c r="J2113" i="3" a="1"/>
  <c r="J2113" i="3" s="1"/>
  <c r="J2115" i="3" a="1"/>
  <c r="J2115" i="3" s="1"/>
  <c r="J2114" i="3" a="1"/>
  <c r="J2114" i="3" s="1"/>
  <c r="I2114" i="3" a="1"/>
  <c r="I2114" i="3" s="1"/>
  <c r="H2114" i="3"/>
  <c r="G2114" i="3"/>
  <c r="J2112" i="3" a="1"/>
  <c r="J2112" i="3" s="1"/>
  <c r="J2110" i="3" a="1"/>
  <c r="J2110" i="3" s="1"/>
  <c r="J2108" i="3" a="1"/>
  <c r="J2108" i="3" s="1"/>
  <c r="J2106" i="3" a="1"/>
  <c r="J2106" i="3" s="1"/>
  <c r="J2104" i="3" a="1"/>
  <c r="J2104" i="3" s="1"/>
  <c r="J2102" i="3" a="1"/>
  <c r="J2102" i="3" s="1"/>
  <c r="I2112" i="3" a="1"/>
  <c r="I2112" i="3" s="1"/>
  <c r="I2110" i="3" a="1"/>
  <c r="I2110" i="3" s="1"/>
  <c r="I2108" i="3" a="1"/>
  <c r="I2108" i="3" s="1"/>
  <c r="I2106" i="3" a="1"/>
  <c r="I2106" i="3" s="1"/>
  <c r="I2104" i="3" a="1"/>
  <c r="I2104" i="3" s="1"/>
  <c r="I2102" i="3" a="1"/>
  <c r="I2102" i="3" s="1"/>
  <c r="H2112" i="3"/>
  <c r="H2110" i="3"/>
  <c r="H2108" i="3"/>
  <c r="H2106" i="3"/>
  <c r="H2104" i="3"/>
  <c r="H2102" i="3"/>
  <c r="G2112" i="3"/>
  <c r="G2110" i="3"/>
  <c r="G2108" i="3"/>
  <c r="G2106" i="3"/>
  <c r="G2104" i="3"/>
  <c r="G2102" i="3"/>
  <c r="G2101" i="3"/>
  <c r="H2101" i="3"/>
  <c r="I2101" i="3" a="1"/>
  <c r="I2101" i="3" s="1"/>
  <c r="J2101" i="3" a="1"/>
  <c r="J2101" i="3" s="1"/>
  <c r="G2100" i="3"/>
  <c r="H2100" i="3"/>
  <c r="I2100" i="3" a="1"/>
  <c r="I2100" i="3" s="1"/>
  <c r="J2100" i="3" a="1"/>
  <c r="J2100" i="3" s="1"/>
  <c r="G2099" i="3"/>
  <c r="H2099" i="3"/>
  <c r="I2099" i="3" a="1"/>
  <c r="I2099" i="3" s="1"/>
  <c r="J2099" i="3" a="1"/>
  <c r="J2099" i="3" s="1"/>
  <c r="G2098" i="3"/>
  <c r="H2098" i="3"/>
  <c r="I2098" i="3" a="1"/>
  <c r="I2098" i="3" s="1"/>
  <c r="J2098" i="3" a="1"/>
  <c r="J2098" i="3" s="1"/>
  <c r="G2097" i="3"/>
  <c r="H2097" i="3"/>
  <c r="I2097" i="3" a="1"/>
  <c r="I2097" i="3" s="1"/>
  <c r="J2097" i="3" a="1"/>
  <c r="J2097" i="3" s="1"/>
  <c r="G2096" i="3"/>
  <c r="H2096" i="3"/>
  <c r="I2096" i="3" a="1"/>
  <c r="I2096" i="3" s="1"/>
  <c r="J2096" i="3" a="1"/>
  <c r="J2096" i="3" s="1"/>
  <c r="G2095" i="3"/>
  <c r="H2095" i="3"/>
  <c r="I2095" i="3" a="1"/>
  <c r="I2095" i="3" s="1"/>
  <c r="J2095" i="3" a="1"/>
  <c r="J2095" i="3" s="1"/>
  <c r="G2094" i="3"/>
  <c r="H2094" i="3"/>
  <c r="I2094" i="3" a="1"/>
  <c r="I2094" i="3" s="1"/>
  <c r="J2094" i="3" a="1"/>
  <c r="J2094" i="3" s="1"/>
  <c r="G2093" i="3"/>
  <c r="H2093" i="3"/>
  <c r="I2093" i="3" a="1"/>
  <c r="I2093" i="3" s="1"/>
  <c r="J2093" i="3" a="1"/>
  <c r="J2093" i="3" s="1"/>
  <c r="G2092" i="3"/>
  <c r="H2092" i="3"/>
  <c r="I2092" i="3" a="1"/>
  <c r="I2092" i="3" s="1"/>
  <c r="J2092" i="3" a="1"/>
  <c r="J2092" i="3" s="1"/>
  <c r="G2091" i="3"/>
  <c r="H2091" i="3"/>
  <c r="I2091" i="3" a="1"/>
  <c r="I2091" i="3" s="1"/>
  <c r="J2091" i="3" a="1"/>
  <c r="J2091" i="3" s="1"/>
  <c r="G2090" i="3"/>
  <c r="H2090" i="3"/>
  <c r="I2090" i="3" a="1"/>
  <c r="I2090" i="3" s="1"/>
  <c r="J2090" i="3" a="1"/>
  <c r="J2090" i="3" s="1"/>
  <c r="G2089" i="3"/>
  <c r="H2089" i="3"/>
  <c r="J2089" i="3" a="1"/>
  <c r="J2089" i="3" s="1"/>
  <c r="G2088" i="3"/>
  <c r="H2088" i="3"/>
  <c r="J2088" i="3" a="1"/>
  <c r="J2088" i="3" s="1"/>
  <c r="G1339" i="1"/>
  <c r="H1339" i="1"/>
  <c r="J1339" i="1" a="1"/>
  <c r="J1339" i="1" s="1"/>
  <c r="G1338" i="1"/>
  <c r="H1338" i="1"/>
  <c r="I1338" i="1" a="1"/>
  <c r="I1338" i="1" s="1"/>
  <c r="J1338" i="1" a="1"/>
  <c r="J1338" i="1" s="1"/>
  <c r="G1337" i="1"/>
  <c r="H1337" i="1"/>
  <c r="I1337" i="1" a="1"/>
  <c r="I1337" i="1" s="1"/>
  <c r="J1337" i="1" a="1"/>
  <c r="J1337" i="1" s="1"/>
  <c r="G1336" i="1"/>
  <c r="H1336" i="1"/>
  <c r="I1336" i="1" a="1"/>
  <c r="I1336" i="1" s="1"/>
  <c r="J1336" i="1" a="1"/>
  <c r="J1336" i="1" s="1"/>
  <c r="G1335" i="1"/>
  <c r="H1335" i="1"/>
  <c r="I1335" i="1" a="1"/>
  <c r="I1335" i="1" s="1"/>
  <c r="J1335" i="1" a="1"/>
  <c r="J1335" i="1" s="1"/>
  <c r="G1334" i="1"/>
  <c r="H1334" i="1"/>
  <c r="I1334" i="1" a="1"/>
  <c r="I1334" i="1" s="1"/>
  <c r="J1334" i="1" a="1"/>
  <c r="J1334" i="1" s="1"/>
  <c r="G1333" i="1"/>
  <c r="H1333" i="1"/>
  <c r="I1333" i="1" a="1"/>
  <c r="I1333" i="1" s="1"/>
  <c r="J1333" i="1" a="1"/>
  <c r="J1333" i="1" s="1"/>
  <c r="G1332" i="1"/>
  <c r="H1332" i="1"/>
  <c r="I1332" i="1" a="1"/>
  <c r="I1332" i="1" s="1"/>
  <c r="J1332" i="1" a="1"/>
  <c r="J1332" i="1" s="1"/>
  <c r="G1331" i="1"/>
  <c r="H1331" i="1"/>
  <c r="I1331" i="1" a="1"/>
  <c r="I1331" i="1" s="1"/>
  <c r="J1331" i="1" a="1"/>
  <c r="J1331" i="1" s="1"/>
  <c r="G2077" i="3"/>
  <c r="G2079" i="3"/>
  <c r="G2081" i="3"/>
  <c r="G2083" i="3"/>
  <c r="G2085" i="3"/>
  <c r="G2087" i="3"/>
  <c r="H2077" i="3"/>
  <c r="H2079" i="3"/>
  <c r="H2081" i="3"/>
  <c r="H2083" i="3"/>
  <c r="H2085" i="3"/>
  <c r="H2087" i="3"/>
  <c r="I2077" i="3" a="1"/>
  <c r="I2077" i="3" s="1"/>
  <c r="I2079" i="3" a="1"/>
  <c r="I2079" i="3" s="1"/>
  <c r="I2081" i="3" a="1"/>
  <c r="I2081" i="3" s="1"/>
  <c r="I2083" i="3" a="1"/>
  <c r="I2083" i="3" s="1"/>
  <c r="I2085" i="3" a="1"/>
  <c r="I2085" i="3" s="1"/>
  <c r="I2087" i="3" a="1"/>
  <c r="I2087" i="3" s="1"/>
  <c r="J2077" i="3" a="1"/>
  <c r="J2077" i="3" s="1"/>
  <c r="J2079" i="3" a="1"/>
  <c r="J2079" i="3" s="1"/>
  <c r="J2081" i="3" a="1"/>
  <c r="J2081" i="3" s="1"/>
  <c r="J2083" i="3" a="1"/>
  <c r="J2083" i="3" s="1"/>
  <c r="J2085" i="3" a="1"/>
  <c r="J2085" i="3" s="1"/>
  <c r="J2087" i="3" a="1"/>
  <c r="J2087" i="3" s="1"/>
  <c r="G1323" i="1"/>
  <c r="G1325" i="1"/>
  <c r="G1327" i="1"/>
  <c r="G1329" i="1"/>
  <c r="H1323" i="1"/>
  <c r="H1325" i="1"/>
  <c r="H1327" i="1"/>
  <c r="H1329" i="1"/>
  <c r="I1323" i="1" a="1"/>
  <c r="I1323" i="1" s="1"/>
  <c r="I1325" i="1" a="1"/>
  <c r="I1325" i="1" s="1"/>
  <c r="I1327" i="1" a="1"/>
  <c r="I1327" i="1" s="1"/>
  <c r="I1329" i="1" a="1"/>
  <c r="I1329" i="1" s="1"/>
  <c r="J1323" i="1" a="1"/>
  <c r="J1323" i="1" s="1"/>
  <c r="J1325" i="1" a="1"/>
  <c r="J1325" i="1" s="1"/>
  <c r="J1327" i="1" a="1"/>
  <c r="J1327" i="1" s="1"/>
  <c r="J1329" i="1" a="1"/>
  <c r="J1329" i="1" s="1"/>
  <c r="G1330" i="1"/>
  <c r="H1330" i="1"/>
  <c r="I1330" i="1" a="1"/>
  <c r="I1330" i="1" s="1"/>
  <c r="J1330" i="1" a="1"/>
  <c r="J1330" i="1" s="1"/>
  <c r="G1322" i="1"/>
  <c r="G1324" i="1"/>
  <c r="G1326" i="1"/>
  <c r="G1328" i="1"/>
  <c r="H1322" i="1"/>
  <c r="H1324" i="1"/>
  <c r="H1326" i="1"/>
  <c r="H1328" i="1"/>
  <c r="I1322" i="1" a="1"/>
  <c r="I1322" i="1" s="1"/>
  <c r="I1324" i="1" a="1"/>
  <c r="I1324" i="1" s="1"/>
  <c r="I1326" i="1" a="1"/>
  <c r="I1326" i="1" s="1"/>
  <c r="I1328" i="1" a="1"/>
  <c r="I1328" i="1" s="1"/>
  <c r="J1322" i="1" a="1"/>
  <c r="J1322" i="1" s="1"/>
  <c r="J1324" i="1" a="1"/>
  <c r="J1324" i="1" s="1"/>
  <c r="J1326" i="1" a="1"/>
  <c r="J1326" i="1" s="1"/>
  <c r="J1328" i="1" a="1"/>
  <c r="J1328" i="1" s="1"/>
  <c r="J2086" i="3" a="1"/>
  <c r="J2086" i="3" s="1"/>
  <c r="J2084" i="3" a="1"/>
  <c r="J2084" i="3" s="1"/>
  <c r="J2082" i="3" a="1"/>
  <c r="J2082" i="3" s="1"/>
  <c r="J2080" i="3" a="1"/>
  <c r="J2080" i="3" s="1"/>
  <c r="J2078" i="3" a="1"/>
  <c r="J2078" i="3" s="1"/>
  <c r="J2076" i="3" a="1"/>
  <c r="J2076" i="3" s="1"/>
  <c r="I2086" i="3" a="1"/>
  <c r="I2086" i="3" s="1"/>
  <c r="I2084" i="3" a="1"/>
  <c r="I2084" i="3" s="1"/>
  <c r="I2082" i="3" a="1"/>
  <c r="I2082" i="3" s="1"/>
  <c r="I2080" i="3" a="1"/>
  <c r="I2080" i="3" s="1"/>
  <c r="I2078" i="3" a="1"/>
  <c r="I2078" i="3" s="1"/>
  <c r="I2076" i="3" a="1"/>
  <c r="I2076" i="3" s="1"/>
  <c r="H2086" i="3"/>
  <c r="H2084" i="3"/>
  <c r="H2082" i="3"/>
  <c r="H2080" i="3"/>
  <c r="H2078" i="3"/>
  <c r="H2076" i="3"/>
  <c r="G2086" i="3"/>
  <c r="G2084" i="3"/>
  <c r="G2082" i="3"/>
  <c r="G2080" i="3"/>
  <c r="G2078" i="3"/>
  <c r="G2076" i="3"/>
  <c r="G2075" i="3"/>
  <c r="H2075" i="3"/>
  <c r="I2075" i="3" a="1"/>
  <c r="I2075" i="3" s="1"/>
  <c r="J2075" i="3" a="1"/>
  <c r="J2075" i="3" s="1"/>
  <c r="G2074" i="3"/>
  <c r="H2074" i="3"/>
  <c r="I2074" i="3" a="1"/>
  <c r="I2074" i="3" s="1"/>
  <c r="J2074" i="3" a="1"/>
  <c r="J2074" i="3" s="1"/>
  <c r="G2073" i="3"/>
  <c r="H2073" i="3"/>
  <c r="I2073" i="3" a="1"/>
  <c r="I2073" i="3" s="1"/>
  <c r="J2073" i="3" a="1"/>
  <c r="J2073" i="3" s="1"/>
  <c r="G2072" i="3"/>
  <c r="H2072" i="3"/>
  <c r="I2072" i="3" a="1"/>
  <c r="I2072" i="3" s="1"/>
  <c r="J2072" i="3" a="1"/>
  <c r="J2072" i="3" s="1"/>
  <c r="G2071" i="3"/>
  <c r="H2071" i="3"/>
  <c r="I2071" i="3" a="1"/>
  <c r="I2071" i="3" s="1"/>
  <c r="J2071" i="3" a="1"/>
  <c r="J2071" i="3" s="1"/>
  <c r="G2070" i="3"/>
  <c r="H2070" i="3"/>
  <c r="I2070" i="3" a="1"/>
  <c r="I2070" i="3" s="1"/>
  <c r="J2070" i="3" a="1"/>
  <c r="J2070" i="3" s="1"/>
  <c r="G2069" i="3"/>
  <c r="H2069" i="3"/>
  <c r="I2069" i="3" a="1"/>
  <c r="I2069" i="3" s="1"/>
  <c r="J2069" i="3" a="1"/>
  <c r="J2069" i="3" s="1"/>
  <c r="G2068" i="3"/>
  <c r="H2068" i="3"/>
  <c r="I2068" i="3" a="1"/>
  <c r="I2068" i="3" s="1"/>
  <c r="J2068" i="3" a="1"/>
  <c r="J2068" i="3" s="1"/>
  <c r="G2067" i="3"/>
  <c r="H2067" i="3"/>
  <c r="I2067" i="3" a="1"/>
  <c r="I2067" i="3" s="1"/>
  <c r="J2067" i="3" a="1"/>
  <c r="J2067" i="3" s="1"/>
  <c r="G2066" i="3"/>
  <c r="H2066" i="3"/>
  <c r="I2066" i="3" a="1"/>
  <c r="I2066" i="3" s="1"/>
  <c r="J2066" i="3" a="1"/>
  <c r="J2066" i="3" s="1"/>
  <c r="G2065" i="3"/>
  <c r="H2065" i="3"/>
  <c r="J2065" i="3" a="1"/>
  <c r="J2065" i="3" s="1"/>
  <c r="G2064" i="3"/>
  <c r="H2064" i="3"/>
  <c r="J2064" i="3" a="1"/>
  <c r="J2064" i="3" s="1"/>
  <c r="G1321" i="1"/>
  <c r="H1321" i="1"/>
  <c r="J1321" i="1" a="1"/>
  <c r="J1321" i="1" s="1"/>
  <c r="G1320" i="1"/>
  <c r="H1320" i="1"/>
  <c r="I1320" i="1" a="1"/>
  <c r="I1320" i="1" s="1"/>
  <c r="J1320" i="1" a="1"/>
  <c r="J1320" i="1" s="1"/>
  <c r="G1319" i="1"/>
  <c r="H1319" i="1"/>
  <c r="I1319" i="1" a="1"/>
  <c r="I1319" i="1" s="1"/>
  <c r="J1319" i="1" a="1"/>
  <c r="J1319" i="1" s="1"/>
  <c r="G1318" i="1"/>
  <c r="H1318" i="1"/>
  <c r="I1318" i="1" a="1"/>
  <c r="I1318" i="1" s="1"/>
  <c r="J1318" i="1" a="1"/>
  <c r="J1318" i="1" s="1"/>
  <c r="G1317" i="1"/>
  <c r="H1317" i="1"/>
  <c r="I1317" i="1" a="1"/>
  <c r="I1317" i="1" s="1"/>
  <c r="J1317" i="1" a="1"/>
  <c r="J1317" i="1" s="1"/>
  <c r="G1316" i="1"/>
  <c r="H1316" i="1"/>
  <c r="I1316" i="1" a="1"/>
  <c r="I1316" i="1" s="1"/>
  <c r="J1316" i="1" a="1"/>
  <c r="J1316" i="1" s="1"/>
  <c r="G1315" i="1"/>
  <c r="H1315" i="1"/>
  <c r="I1315" i="1" a="1"/>
  <c r="I1315" i="1" s="1"/>
  <c r="J1315" i="1" a="1"/>
  <c r="J1315" i="1"/>
  <c r="G2063" i="3"/>
  <c r="H2063" i="3"/>
  <c r="I2063" i="3" a="1"/>
  <c r="I2063" i="3" s="1"/>
  <c r="J2063" i="3" a="1"/>
  <c r="J2063" i="3" s="1"/>
  <c r="G2062" i="3"/>
  <c r="H2062" i="3"/>
  <c r="I2062" i="3" a="1"/>
  <c r="I2062" i="3" s="1"/>
  <c r="J2062" i="3" a="1"/>
  <c r="J2062" i="3" s="1"/>
  <c r="G2061" i="3"/>
  <c r="H2061" i="3"/>
  <c r="J2061" i="3" a="1"/>
  <c r="J2061" i="3" s="1"/>
  <c r="G2060" i="3"/>
  <c r="H2060" i="3"/>
  <c r="J2060" i="3" a="1"/>
  <c r="J2060" i="3" s="1"/>
  <c r="G2059" i="3"/>
  <c r="H2059" i="3"/>
  <c r="I2059" i="3" a="1"/>
  <c r="I2059" i="3" s="1"/>
  <c r="J2059" i="3" a="1"/>
  <c r="J2059" i="3" s="1"/>
  <c r="G2058" i="3"/>
  <c r="H2058" i="3"/>
  <c r="I2058" i="3" a="1"/>
  <c r="I2058" i="3" s="1"/>
  <c r="J2058" i="3" a="1"/>
  <c r="J2058" i="3" s="1"/>
  <c r="G2057" i="3"/>
  <c r="H2057" i="3"/>
  <c r="I2057" i="3" a="1"/>
  <c r="I2057" i="3" s="1"/>
  <c r="J2057" i="3" a="1"/>
  <c r="J2057" i="3" s="1"/>
  <c r="G2056" i="3"/>
  <c r="H2056" i="3"/>
  <c r="I2056" i="3" a="1"/>
  <c r="I2056" i="3" s="1"/>
  <c r="J2056" i="3" a="1"/>
  <c r="J2056" i="3" s="1"/>
  <c r="G2055" i="3"/>
  <c r="H2055" i="3"/>
  <c r="I2055" i="3" a="1"/>
  <c r="I2055" i="3" s="1"/>
  <c r="J2055" i="3" a="1"/>
  <c r="J2055" i="3" s="1"/>
  <c r="G2054" i="3"/>
  <c r="H2054" i="3"/>
  <c r="I2054" i="3" a="1"/>
  <c r="I2054" i="3" s="1"/>
  <c r="J2054" i="3" a="1"/>
  <c r="J2054" i="3" s="1"/>
  <c r="G2053" i="3"/>
  <c r="H2053" i="3"/>
  <c r="J2053" i="3" a="1"/>
  <c r="J2053" i="3" s="1"/>
  <c r="G2052" i="3"/>
  <c r="H2052" i="3"/>
  <c r="J2052" i="3" a="1"/>
  <c r="J2052" i="3" s="1"/>
  <c r="G1314" i="1"/>
  <c r="H1314" i="1"/>
  <c r="J1314" i="1" a="1"/>
  <c r="J1314" i="1"/>
  <c r="G1313" i="1"/>
  <c r="H1313" i="1"/>
  <c r="I1313" i="1" a="1"/>
  <c r="I1313" i="1"/>
  <c r="J1313" i="1" a="1"/>
  <c r="J1313" i="1" s="1"/>
  <c r="G1312" i="1"/>
  <c r="H1312" i="1"/>
  <c r="I1312" i="1" a="1"/>
  <c r="I1312" i="1" s="1"/>
  <c r="J1312" i="1" a="1"/>
  <c r="J1312" i="1" s="1"/>
  <c r="G1311" i="1"/>
  <c r="H1311" i="1"/>
  <c r="I1311" i="1" a="1"/>
  <c r="I1311" i="1" s="1"/>
  <c r="J1311" i="1" a="1"/>
  <c r="J1311" i="1" s="1"/>
  <c r="G1310" i="1"/>
  <c r="H1310" i="1"/>
  <c r="I1310" i="1" a="1"/>
  <c r="I1310" i="1" s="1"/>
  <c r="J1310" i="1" a="1"/>
  <c r="J1310" i="1"/>
  <c r="G1309" i="1"/>
  <c r="H1309" i="1"/>
  <c r="I1309" i="1" a="1"/>
  <c r="I1309" i="1"/>
  <c r="J1309" i="1" a="1"/>
  <c r="J1309" i="1" s="1"/>
  <c r="G1308" i="1"/>
  <c r="H1308" i="1"/>
  <c r="I1308" i="1" a="1"/>
  <c r="I1308" i="1" s="1"/>
  <c r="J1308" i="1" a="1"/>
  <c r="J1308" i="1" s="1"/>
  <c r="G2051" i="3"/>
  <c r="H2051" i="3"/>
  <c r="I2051" i="3" a="1"/>
  <c r="I2051" i="3" s="1"/>
  <c r="J2051" i="3" a="1"/>
  <c r="J2051" i="3" s="1"/>
  <c r="G2050" i="3"/>
  <c r="H2050" i="3"/>
  <c r="I2050" i="3" a="1"/>
  <c r="I2050" i="3" s="1"/>
  <c r="J2050" i="3" a="1"/>
  <c r="J2050" i="3" s="1"/>
  <c r="G2049" i="3"/>
  <c r="H2049" i="3"/>
  <c r="I2049" i="3" a="1"/>
  <c r="I2049" i="3" s="1"/>
  <c r="J2049" i="3" a="1"/>
  <c r="J2049" i="3" s="1"/>
  <c r="G2048" i="3"/>
  <c r="H2048" i="3"/>
  <c r="I2048" i="3" a="1"/>
  <c r="I2048" i="3" s="1"/>
  <c r="J2048" i="3" a="1"/>
  <c r="J2048" i="3" s="1"/>
  <c r="G2047" i="3"/>
  <c r="H2047" i="3"/>
  <c r="I2047" i="3" a="1"/>
  <c r="I2047" i="3" s="1"/>
  <c r="J2047" i="3" a="1"/>
  <c r="J2047" i="3" s="1"/>
  <c r="G2046" i="3"/>
  <c r="H2046" i="3"/>
  <c r="I2046" i="3" a="1"/>
  <c r="I2046" i="3" s="1"/>
  <c r="J2046" i="3" a="1"/>
  <c r="J2046" i="3" s="1"/>
  <c r="G2045" i="3"/>
  <c r="H2045" i="3"/>
  <c r="I2045" i="3" a="1"/>
  <c r="I2045" i="3" s="1"/>
  <c r="J2045" i="3" a="1"/>
  <c r="J2045" i="3" s="1"/>
  <c r="G2044" i="3"/>
  <c r="H2044" i="3"/>
  <c r="I2044" i="3" a="1"/>
  <c r="I2044" i="3" s="1"/>
  <c r="J2044" i="3" a="1"/>
  <c r="J2044" i="3" s="1"/>
  <c r="G2043" i="3"/>
  <c r="H2043" i="3"/>
  <c r="I2043" i="3" a="1"/>
  <c r="I2043" i="3" s="1"/>
  <c r="J2043" i="3" a="1"/>
  <c r="J2043" i="3" s="1"/>
  <c r="G2042" i="3"/>
  <c r="H2042" i="3"/>
  <c r="I2042" i="3" a="1"/>
  <c r="I2042" i="3" s="1"/>
  <c r="J2042" i="3" a="1"/>
  <c r="J2042" i="3" s="1"/>
  <c r="G2041" i="3"/>
  <c r="H2041" i="3"/>
  <c r="I2041" i="3" a="1"/>
  <c r="I2041" i="3" s="1"/>
  <c r="J2041" i="3" a="1"/>
  <c r="J2041" i="3" s="1"/>
  <c r="G2040" i="3"/>
  <c r="H2040" i="3"/>
  <c r="I2040" i="3" a="1"/>
  <c r="I2040" i="3" s="1"/>
  <c r="J2040" i="3" a="1"/>
  <c r="J2040" i="3" s="1"/>
  <c r="G2039" i="3"/>
  <c r="H2039" i="3"/>
  <c r="J2039" i="3" a="1"/>
  <c r="J2039" i="3" s="1"/>
  <c r="G2038" i="3"/>
  <c r="H2038" i="3"/>
  <c r="J2038" i="3" a="1"/>
  <c r="J2038" i="3" s="1"/>
  <c r="G1307" i="1"/>
  <c r="H1307" i="1"/>
  <c r="J1307" i="1" a="1"/>
  <c r="J1307" i="1" s="1"/>
  <c r="G1306" i="1"/>
  <c r="H1306" i="1"/>
  <c r="I1306" i="1" a="1"/>
  <c r="I1306" i="1" s="1"/>
  <c r="J1306" i="1" a="1"/>
  <c r="J1306" i="1"/>
  <c r="G1305" i="1"/>
  <c r="H1305" i="1"/>
  <c r="I1305" i="1" a="1"/>
  <c r="I1305" i="1"/>
  <c r="J1305" i="1" a="1"/>
  <c r="J1305" i="1" s="1"/>
  <c r="G1304" i="1"/>
  <c r="H1304" i="1"/>
  <c r="I1304" i="1" a="1"/>
  <c r="I1304" i="1" s="1"/>
  <c r="J1304" i="1" a="1"/>
  <c r="J1304" i="1" s="1"/>
  <c r="G1303" i="1"/>
  <c r="H1303" i="1"/>
  <c r="I1303" i="1" a="1"/>
  <c r="I1303" i="1" s="1"/>
  <c r="J1303" i="1" a="1"/>
  <c r="J1303" i="1" s="1"/>
  <c r="G1302" i="1"/>
  <c r="H1302" i="1"/>
  <c r="I1302" i="1" a="1"/>
  <c r="I1302" i="1" s="1"/>
  <c r="J1302" i="1" a="1"/>
  <c r="J1302" i="1" s="1"/>
  <c r="G1301" i="1"/>
  <c r="H1301" i="1"/>
  <c r="I1301" i="1" a="1"/>
  <c r="I1301" i="1" s="1"/>
  <c r="J1301" i="1" a="1"/>
  <c r="J1301" i="1" s="1"/>
  <c r="G1300" i="1"/>
  <c r="H1300" i="1"/>
  <c r="I1300" i="1" a="1"/>
  <c r="I1300" i="1" s="1"/>
  <c r="J1300" i="1" a="1"/>
  <c r="J1300" i="1" s="1"/>
  <c r="G1299" i="1"/>
  <c r="H1299" i="1"/>
  <c r="I1299" i="1" a="1"/>
  <c r="I1299" i="1" s="1"/>
  <c r="J1299" i="1" a="1"/>
  <c r="J1299" i="1" s="1"/>
  <c r="G1298" i="1"/>
  <c r="H1298" i="1"/>
  <c r="I1298" i="1" a="1"/>
  <c r="I1298" i="1" s="1"/>
  <c r="J1298" i="1" a="1"/>
  <c r="J1298" i="1" s="1"/>
  <c r="G1297" i="1"/>
  <c r="H1297" i="1"/>
  <c r="I1297" i="1" a="1"/>
  <c r="I1297" i="1" s="1"/>
  <c r="J1297" i="1" a="1"/>
  <c r="J1297" i="1" s="1"/>
  <c r="G2027" i="3"/>
  <c r="G2029" i="3"/>
  <c r="G2031" i="3"/>
  <c r="G2033" i="3"/>
  <c r="G2035" i="3"/>
  <c r="G2037" i="3"/>
  <c r="H2027" i="3"/>
  <c r="H2029" i="3"/>
  <c r="H2031" i="3"/>
  <c r="H2033" i="3"/>
  <c r="H2035" i="3"/>
  <c r="H2037" i="3"/>
  <c r="I2027" i="3" a="1"/>
  <c r="I2027" i="3" s="1"/>
  <c r="I2029" i="3" a="1"/>
  <c r="I2029" i="3" s="1"/>
  <c r="I2031" i="3" a="1"/>
  <c r="I2031" i="3" s="1"/>
  <c r="I2033" i="3" a="1"/>
  <c r="I2033" i="3" s="1"/>
  <c r="I2035" i="3" a="1"/>
  <c r="I2035" i="3" s="1"/>
  <c r="I2037" i="3" a="1"/>
  <c r="I2037" i="3" s="1"/>
  <c r="J2027" i="3" a="1"/>
  <c r="J2027" i="3" s="1"/>
  <c r="J2029" i="3" a="1"/>
  <c r="J2029" i="3" s="1"/>
  <c r="J2031" i="3" a="1"/>
  <c r="J2031" i="3" s="1"/>
  <c r="J2033" i="3" a="1"/>
  <c r="J2033" i="3" s="1"/>
  <c r="J2035" i="3" a="1"/>
  <c r="J2035" i="3" s="1"/>
  <c r="J2037" i="3" a="1"/>
  <c r="J2037" i="3" s="1"/>
  <c r="G1290" i="1"/>
  <c r="G1292" i="1"/>
  <c r="G1294" i="1"/>
  <c r="G1296" i="1"/>
  <c r="H1290" i="1"/>
  <c r="H1292" i="1"/>
  <c r="H1294" i="1"/>
  <c r="H1296" i="1"/>
  <c r="I1290" i="1" a="1"/>
  <c r="I1290" i="1" s="1"/>
  <c r="I1292" i="1" a="1"/>
  <c r="I1292" i="1" s="1"/>
  <c r="I1294" i="1" a="1"/>
  <c r="I1294" i="1" s="1"/>
  <c r="I1296" i="1" a="1"/>
  <c r="I1296" i="1" s="1"/>
  <c r="J1290" i="1" a="1"/>
  <c r="J1290" i="1" s="1"/>
  <c r="J1292" i="1" a="1"/>
  <c r="J1292" i="1" s="1"/>
  <c r="J1294" i="1" a="1"/>
  <c r="J1294" i="1" s="1"/>
  <c r="J1296" i="1" a="1"/>
  <c r="J1296" i="1" s="1"/>
  <c r="G1289" i="1"/>
  <c r="G1291" i="1"/>
  <c r="G1293" i="1"/>
  <c r="G1295" i="1"/>
  <c r="H1289" i="1"/>
  <c r="H1291" i="1"/>
  <c r="H1293" i="1"/>
  <c r="H1295" i="1"/>
  <c r="I1289" i="1" a="1"/>
  <c r="I1289" i="1" s="1"/>
  <c r="I1291" i="1" a="1"/>
  <c r="I1291" i="1" s="1"/>
  <c r="I1293" i="1" a="1"/>
  <c r="I1293" i="1" s="1"/>
  <c r="I1295" i="1" a="1"/>
  <c r="I1295" i="1" s="1"/>
  <c r="J1289" i="1" a="1"/>
  <c r="J1289" i="1" s="1"/>
  <c r="J1291" i="1" a="1"/>
  <c r="J1291" i="1" s="1"/>
  <c r="J1293" i="1" a="1"/>
  <c r="J1293" i="1" s="1"/>
  <c r="J1295" i="1" a="1"/>
  <c r="J1295" i="1" s="1"/>
  <c r="J2036" i="3" a="1"/>
  <c r="J2036" i="3" s="1"/>
  <c r="J2034" i="3" a="1"/>
  <c r="J2034" i="3" s="1"/>
  <c r="J2032" i="3" a="1"/>
  <c r="J2032" i="3" s="1"/>
  <c r="J2030" i="3" a="1"/>
  <c r="J2030" i="3" s="1"/>
  <c r="J2028" i="3" a="1"/>
  <c r="J2028" i="3" s="1"/>
  <c r="J2026" i="3" a="1"/>
  <c r="J2026" i="3" s="1"/>
  <c r="I2036" i="3" a="1"/>
  <c r="I2036" i="3" s="1"/>
  <c r="I2034" i="3" a="1"/>
  <c r="I2034" i="3" s="1"/>
  <c r="I2032" i="3" a="1"/>
  <c r="I2032" i="3" s="1"/>
  <c r="I2030" i="3" a="1"/>
  <c r="I2030" i="3" s="1"/>
  <c r="I2028" i="3" a="1"/>
  <c r="I2028" i="3" s="1"/>
  <c r="I2026" i="3" a="1"/>
  <c r="I2026" i="3" s="1"/>
  <c r="H2036" i="3"/>
  <c r="H2034" i="3"/>
  <c r="H2032" i="3"/>
  <c r="H2030" i="3"/>
  <c r="H2028" i="3"/>
  <c r="H2026" i="3"/>
  <c r="G2036" i="3"/>
  <c r="G2034" i="3"/>
  <c r="G2032" i="3"/>
  <c r="G2030" i="3"/>
  <c r="G2028" i="3"/>
  <c r="G2026" i="3"/>
  <c r="G2025" i="3"/>
  <c r="H2025" i="3"/>
  <c r="J2025" i="3" a="1"/>
  <c r="J2025" i="3" s="1"/>
  <c r="G2024" i="3"/>
  <c r="H2024" i="3"/>
  <c r="J2024" i="3" a="1"/>
  <c r="J2024" i="3" s="1"/>
  <c r="G1288" i="1"/>
  <c r="H1288" i="1"/>
  <c r="J1288" i="1" a="1"/>
  <c r="J1288" i="1" s="1"/>
  <c r="G1287" i="1"/>
  <c r="H1287" i="1"/>
  <c r="J1287" i="1" a="1"/>
  <c r="J1287" i="1" s="1"/>
  <c r="G2023" i="3"/>
  <c r="H2023" i="3"/>
  <c r="I2023" i="3" a="1"/>
  <c r="I2023" i="3" s="1"/>
  <c r="J2023" i="3" a="1"/>
  <c r="J2023" i="3" s="1"/>
  <c r="G2022" i="3"/>
  <c r="H2022" i="3"/>
  <c r="I2022" i="3" a="1"/>
  <c r="I2022" i="3" s="1"/>
  <c r="J2022" i="3" a="1"/>
  <c r="J2022" i="3" s="1"/>
  <c r="G2021" i="3"/>
  <c r="H2021" i="3"/>
  <c r="J2021" i="3" a="1"/>
  <c r="J2021" i="3" s="1"/>
  <c r="G2020" i="3"/>
  <c r="H2020" i="3"/>
  <c r="J2020" i="3" a="1"/>
  <c r="J2020" i="3" s="1"/>
  <c r="G2019" i="3"/>
  <c r="H2019" i="3"/>
  <c r="I2019" i="3" a="1"/>
  <c r="I2019" i="3" s="1"/>
  <c r="J2019" i="3" a="1"/>
  <c r="J2019" i="3" s="1"/>
  <c r="G2018" i="3"/>
  <c r="H2018" i="3"/>
  <c r="I2018" i="3" a="1"/>
  <c r="I2018" i="3" s="1"/>
  <c r="J2018" i="3" a="1"/>
  <c r="J2018" i="3" s="1"/>
  <c r="G2017" i="3"/>
  <c r="H2017" i="3"/>
  <c r="I2017" i="3" a="1"/>
  <c r="I2017" i="3" s="1"/>
  <c r="J2017" i="3" a="1"/>
  <c r="J2017" i="3" s="1"/>
  <c r="G2016" i="3"/>
  <c r="H2016" i="3"/>
  <c r="I2016" i="3" a="1"/>
  <c r="I2016" i="3" s="1"/>
  <c r="J2016" i="3" a="1"/>
  <c r="J2016" i="3" s="1"/>
  <c r="G2015" i="3"/>
  <c r="H2015" i="3"/>
  <c r="I2015" i="3" a="1"/>
  <c r="I2015" i="3" s="1"/>
  <c r="J2015" i="3" a="1"/>
  <c r="J2015" i="3" s="1"/>
  <c r="G2014" i="3"/>
  <c r="H2014" i="3"/>
  <c r="I2014" i="3" a="1"/>
  <c r="I2014" i="3" s="1"/>
  <c r="J2014" i="3" a="1"/>
  <c r="J2014" i="3" s="1"/>
  <c r="G2013" i="3"/>
  <c r="H2013" i="3"/>
  <c r="J2013" i="3" a="1"/>
  <c r="J2013" i="3" s="1"/>
  <c r="G2012" i="3"/>
  <c r="H2012" i="3"/>
  <c r="J2012" i="3" a="1"/>
  <c r="J2012" i="3" s="1"/>
  <c r="G1286" i="1"/>
  <c r="H1286" i="1"/>
  <c r="I1286" i="1" a="1"/>
  <c r="I1286" i="1" s="1"/>
  <c r="J1286" i="1" a="1"/>
  <c r="J1286" i="1" s="1"/>
  <c r="G1285" i="1"/>
  <c r="H1285" i="1"/>
  <c r="I1285" i="1" a="1"/>
  <c r="I1285" i="1" s="1"/>
  <c r="J1285" i="1" a="1"/>
  <c r="J1285" i="1" s="1"/>
  <c r="G1284" i="1"/>
  <c r="H1284" i="1"/>
  <c r="I1284" i="1" a="1"/>
  <c r="I1284" i="1" s="1"/>
  <c r="J1284" i="1" a="1"/>
  <c r="J1284" i="1" s="1"/>
  <c r="G1283" i="1"/>
  <c r="H1283" i="1"/>
  <c r="I1283" i="1" a="1"/>
  <c r="I1283" i="1" s="1"/>
  <c r="J1283" i="1" a="1"/>
  <c r="J1283" i="1" s="1"/>
  <c r="G1282" i="1"/>
  <c r="H1282" i="1"/>
  <c r="I1282" i="1" a="1"/>
  <c r="I1282" i="1" s="1"/>
  <c r="J1282" i="1" a="1"/>
  <c r="J1282" i="1" s="1"/>
  <c r="G1281" i="1"/>
  <c r="H1281" i="1"/>
  <c r="I1281" i="1" a="1"/>
  <c r="I1281" i="1" s="1"/>
  <c r="J1281" i="1" a="1"/>
  <c r="J1281" i="1" s="1"/>
  <c r="G1272" i="1"/>
  <c r="G1273" i="1"/>
  <c r="G1274" i="1"/>
  <c r="G1275" i="1"/>
  <c r="G1276" i="1"/>
  <c r="G1277" i="1"/>
  <c r="G1278" i="1"/>
  <c r="G1279" i="1"/>
  <c r="G1280" i="1"/>
  <c r="H1272" i="1"/>
  <c r="H1273" i="1"/>
  <c r="H1274" i="1"/>
  <c r="H1275" i="1"/>
  <c r="H1276" i="1"/>
  <c r="H1277" i="1"/>
  <c r="H1278" i="1"/>
  <c r="H1279" i="1"/>
  <c r="H1280" i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G2001" i="3"/>
  <c r="G2003" i="3"/>
  <c r="G2005" i="3"/>
  <c r="G2007" i="3"/>
  <c r="G2009" i="3"/>
  <c r="G2011" i="3"/>
  <c r="H2001" i="3"/>
  <c r="H2003" i="3"/>
  <c r="H2005" i="3"/>
  <c r="H2007" i="3"/>
  <c r="H2009" i="3"/>
  <c r="H2011" i="3"/>
  <c r="I2001" i="3" a="1"/>
  <c r="I2001" i="3" s="1"/>
  <c r="I2003" i="3" a="1"/>
  <c r="I2003" i="3" s="1"/>
  <c r="I2005" i="3" a="1"/>
  <c r="I2005" i="3" s="1"/>
  <c r="I2007" i="3" a="1"/>
  <c r="I2007" i="3" s="1"/>
  <c r="I2011" i="3" a="1"/>
  <c r="I2011" i="3" s="1"/>
  <c r="J2001" i="3" a="1"/>
  <c r="J2001" i="3" s="1"/>
  <c r="J2003" i="3" a="1"/>
  <c r="J2003" i="3" s="1"/>
  <c r="J2005" i="3" a="1"/>
  <c r="J2005" i="3" s="1"/>
  <c r="J2007" i="3" a="1"/>
  <c r="J2007" i="3" s="1"/>
  <c r="J2009" i="3" a="1"/>
  <c r="J2009" i="3" s="1"/>
  <c r="J2011" i="3" a="1"/>
  <c r="J2011" i="3" s="1"/>
  <c r="J2010" i="3" a="1"/>
  <c r="J2010" i="3" s="1"/>
  <c r="J2008" i="3" a="1"/>
  <c r="J2008" i="3" s="1"/>
  <c r="J2006" i="3" a="1"/>
  <c r="J2006" i="3" s="1"/>
  <c r="J2004" i="3" a="1"/>
  <c r="J2004" i="3" s="1"/>
  <c r="J2002" i="3" a="1"/>
  <c r="J2002" i="3" s="1"/>
  <c r="J2000" i="3" a="1"/>
  <c r="J2000" i="3" s="1"/>
  <c r="I2010" i="3" a="1"/>
  <c r="I2010" i="3" s="1"/>
  <c r="I2006" i="3" a="1"/>
  <c r="I2006" i="3" s="1"/>
  <c r="I2004" i="3" a="1"/>
  <c r="I2004" i="3" s="1"/>
  <c r="I2002" i="3" a="1"/>
  <c r="I2002" i="3" s="1"/>
  <c r="I2000" i="3" a="1"/>
  <c r="I2000" i="3" s="1"/>
  <c r="H2010" i="3"/>
  <c r="H2008" i="3"/>
  <c r="H2006" i="3"/>
  <c r="H2004" i="3"/>
  <c r="H2002" i="3"/>
  <c r="H2000" i="3"/>
  <c r="G2010" i="3"/>
  <c r="G2008" i="3"/>
  <c r="G2006" i="3"/>
  <c r="G2004" i="3"/>
  <c r="G2002" i="3"/>
  <c r="G2000" i="3"/>
  <c r="G1999" i="3"/>
  <c r="H1999" i="3"/>
  <c r="I1999" i="3" a="1"/>
  <c r="I1999" i="3" s="1"/>
  <c r="J1999" i="3" a="1"/>
  <c r="J1999" i="3" s="1"/>
  <c r="G1998" i="3"/>
  <c r="H1998" i="3"/>
  <c r="I1998" i="3" a="1"/>
  <c r="I1998" i="3" s="1"/>
  <c r="J1998" i="3" a="1"/>
  <c r="J1998" i="3" s="1"/>
  <c r="G1997" i="3"/>
  <c r="H1997" i="3"/>
  <c r="I1997" i="3" a="1"/>
  <c r="I1997" i="3" s="1"/>
  <c r="J1997" i="3" a="1"/>
  <c r="J1997" i="3" s="1"/>
  <c r="G1996" i="3"/>
  <c r="H1996" i="3"/>
  <c r="I1996" i="3" a="1"/>
  <c r="I1996" i="3" s="1"/>
  <c r="J1996" i="3" a="1"/>
  <c r="J1996" i="3" s="1"/>
  <c r="G1995" i="3"/>
  <c r="H1995" i="3"/>
  <c r="I1995" i="3" a="1"/>
  <c r="I1995" i="3" s="1"/>
  <c r="J1995" i="3" a="1"/>
  <c r="J1995" i="3" s="1"/>
  <c r="G1994" i="3"/>
  <c r="H1994" i="3"/>
  <c r="I1994" i="3" a="1"/>
  <c r="I1994" i="3" s="1"/>
  <c r="J1994" i="3" a="1"/>
  <c r="J1994" i="3" s="1"/>
  <c r="G1993" i="3"/>
  <c r="H1993" i="3"/>
  <c r="I1993" i="3" a="1"/>
  <c r="I1993" i="3" s="1"/>
  <c r="J1993" i="3" a="1"/>
  <c r="J1993" i="3" s="1"/>
  <c r="G1992" i="3"/>
  <c r="H1992" i="3"/>
  <c r="I1992" i="3" a="1"/>
  <c r="I1992" i="3" s="1"/>
  <c r="J1992" i="3" a="1"/>
  <c r="J1992" i="3" s="1"/>
  <c r="G1991" i="3"/>
  <c r="H1991" i="3"/>
  <c r="I1991" i="3" a="1"/>
  <c r="I1991" i="3" s="1"/>
  <c r="J1991" i="3" a="1"/>
  <c r="J1991" i="3" s="1"/>
  <c r="G1990" i="3"/>
  <c r="H1990" i="3"/>
  <c r="I1990" i="3" a="1"/>
  <c r="I1990" i="3" s="1"/>
  <c r="J1990" i="3" a="1"/>
  <c r="J1990" i="3" s="1"/>
  <c r="G1989" i="3"/>
  <c r="H1989" i="3"/>
  <c r="J1989" i="3" a="1"/>
  <c r="J1989" i="3" s="1"/>
  <c r="G1988" i="3"/>
  <c r="H1988" i="3"/>
  <c r="J1988" i="3" a="1"/>
  <c r="J1988" i="3" s="1"/>
  <c r="G1271" i="1"/>
  <c r="H1271" i="1"/>
  <c r="J1271" i="1" a="1"/>
  <c r="J1271" i="1" s="1"/>
  <c r="G1270" i="1"/>
  <c r="H1270" i="1"/>
  <c r="I1270" i="1" a="1"/>
  <c r="I1270" i="1" s="1"/>
  <c r="J1270" i="1" a="1"/>
  <c r="J1270" i="1" s="1"/>
  <c r="G1269" i="1"/>
  <c r="H1269" i="1"/>
  <c r="I1269" i="1" a="1"/>
  <c r="I1269" i="1" s="1"/>
  <c r="J1269" i="1" a="1"/>
  <c r="J1269" i="1" s="1"/>
  <c r="G1268" i="1"/>
  <c r="H1268" i="1"/>
  <c r="I1268" i="1" a="1"/>
  <c r="I1268" i="1" s="1"/>
  <c r="J1268" i="1" a="1"/>
  <c r="J1268" i="1" s="1"/>
  <c r="G1267" i="1"/>
  <c r="H1267" i="1"/>
  <c r="I1267" i="1" a="1"/>
  <c r="I1267" i="1" s="1"/>
  <c r="J1267" i="1" a="1"/>
  <c r="J1267" i="1" s="1"/>
  <c r="G1266" i="1"/>
  <c r="H1266" i="1"/>
  <c r="I1266" i="1" a="1"/>
  <c r="I1266" i="1" s="1"/>
  <c r="J1266" i="1" a="1"/>
  <c r="J1266" i="1" s="1"/>
  <c r="G1265" i="1"/>
  <c r="H1265" i="1"/>
  <c r="I1265" i="1" a="1"/>
  <c r="I1265" i="1" s="1"/>
  <c r="J1265" i="1" a="1"/>
  <c r="J1265" i="1" s="1"/>
  <c r="G1264" i="1"/>
  <c r="H1264" i="1"/>
  <c r="I1264" i="1" a="1"/>
  <c r="I1264" i="1" s="1"/>
  <c r="J1264" i="1" a="1"/>
  <c r="J1264" i="1" s="1"/>
  <c r="G1263" i="1"/>
  <c r="H1263" i="1"/>
  <c r="I1263" i="1" a="1"/>
  <c r="I1263" i="1" s="1"/>
  <c r="J1263" i="1" a="1"/>
  <c r="J1263" i="1" s="1"/>
  <c r="G1979" i="3"/>
  <c r="G1981" i="3"/>
  <c r="G1982" i="3"/>
  <c r="G1985" i="3"/>
  <c r="G1987" i="3"/>
  <c r="H1979" i="3"/>
  <c r="H1981" i="3"/>
  <c r="H1982" i="3"/>
  <c r="H1985" i="3"/>
  <c r="H1987" i="3"/>
  <c r="I1979" i="3" a="1"/>
  <c r="I1979" i="3" s="1"/>
  <c r="I1981" i="3" a="1"/>
  <c r="I1981" i="3" s="1"/>
  <c r="I1982" i="3" a="1"/>
  <c r="I1982" i="3" s="1"/>
  <c r="I1985" i="3" a="1"/>
  <c r="I1985" i="3" s="1"/>
  <c r="I1987" i="3" a="1"/>
  <c r="I1987" i="3" s="1"/>
  <c r="J1979" i="3" a="1"/>
  <c r="J1979" i="3" s="1"/>
  <c r="J1981" i="3" a="1"/>
  <c r="J1981" i="3" s="1"/>
  <c r="J1982" i="3" a="1"/>
  <c r="J1982" i="3" s="1"/>
  <c r="J1985" i="3" a="1"/>
  <c r="J1985" i="3" s="1"/>
  <c r="J1987" i="3" a="1"/>
  <c r="J1987" i="3" s="1"/>
  <c r="G1257" i="1"/>
  <c r="G1259" i="1"/>
  <c r="G1261" i="1"/>
  <c r="H1257" i="1"/>
  <c r="H1259" i="1"/>
  <c r="H1261" i="1"/>
  <c r="I1257" i="1" a="1"/>
  <c r="I1257" i="1" s="1"/>
  <c r="I1259" i="1" a="1"/>
  <c r="I1259" i="1" s="1"/>
  <c r="I1261" i="1" a="1"/>
  <c r="I1261" i="1" s="1"/>
  <c r="J1257" i="1" a="1"/>
  <c r="J1257" i="1" s="1"/>
  <c r="J1259" i="1" a="1"/>
  <c r="J1259" i="1" s="1"/>
  <c r="J1261" i="1" a="1"/>
  <c r="J1261" i="1" s="1"/>
  <c r="G1262" i="1"/>
  <c r="H1262" i="1"/>
  <c r="I1262" i="1" a="1"/>
  <c r="I1262" i="1" s="1"/>
  <c r="J1262" i="1" a="1"/>
  <c r="J1262" i="1" s="1"/>
  <c r="G1256" i="1"/>
  <c r="G1258" i="1"/>
  <c r="G1260" i="1"/>
  <c r="H1256" i="1"/>
  <c r="H1258" i="1"/>
  <c r="H1260" i="1"/>
  <c r="I1256" i="1" a="1"/>
  <c r="I1256" i="1" s="1"/>
  <c r="I1258" i="1" a="1"/>
  <c r="I1258" i="1" s="1"/>
  <c r="I1260" i="1" a="1"/>
  <c r="I1260" i="1" s="1"/>
  <c r="J1256" i="1" a="1"/>
  <c r="J1256" i="1" s="1"/>
  <c r="J1258" i="1" a="1"/>
  <c r="J1258" i="1" s="1"/>
  <c r="J1260" i="1" a="1"/>
  <c r="J1260" i="1" s="1"/>
  <c r="J1986" i="3" a="1"/>
  <c r="J1986" i="3" s="1"/>
  <c r="J1984" i="3" a="1"/>
  <c r="J1984" i="3" s="1"/>
  <c r="J1983" i="3" a="1"/>
  <c r="J1983" i="3" s="1"/>
  <c r="J1980" i="3" a="1"/>
  <c r="J1980" i="3" s="1"/>
  <c r="J1978" i="3" a="1"/>
  <c r="J1978" i="3" s="1"/>
  <c r="I1986" i="3" a="1"/>
  <c r="I1986" i="3" s="1"/>
  <c r="I1984" i="3" a="1"/>
  <c r="I1984" i="3" s="1"/>
  <c r="I1983" i="3" a="1"/>
  <c r="I1983" i="3" s="1"/>
  <c r="I1980" i="3" a="1"/>
  <c r="I1980" i="3" s="1"/>
  <c r="I1978" i="3" a="1"/>
  <c r="I1978" i="3" s="1"/>
  <c r="H1986" i="3"/>
  <c r="H1984" i="3"/>
  <c r="H1983" i="3"/>
  <c r="H1980" i="3"/>
  <c r="H1978" i="3"/>
  <c r="G1986" i="3"/>
  <c r="G1984" i="3"/>
  <c r="G1983" i="3"/>
  <c r="G1980" i="3"/>
  <c r="G1978" i="3"/>
  <c r="G1884" i="3"/>
  <c r="G1885" i="3"/>
  <c r="H1884" i="3"/>
  <c r="H1885" i="3"/>
  <c r="J1884" i="3" a="1"/>
  <c r="J1884" i="3" s="1"/>
  <c r="J1885" i="3" a="1"/>
  <c r="J1885" i="3" s="1"/>
  <c r="G1192" i="1"/>
  <c r="H1192" i="1"/>
  <c r="J1192" i="1" a="1"/>
  <c r="J1192" i="1" s="1"/>
  <c r="G1157" i="1"/>
  <c r="H1157" i="1"/>
  <c r="J1157" i="1" a="1"/>
  <c r="J1157" i="1" s="1"/>
  <c r="G1255" i="1"/>
  <c r="H1255" i="1"/>
  <c r="I1255" i="1" a="1"/>
  <c r="I1255" i="1" s="1"/>
  <c r="J1255" i="1" a="1"/>
  <c r="J1255" i="1" s="1"/>
  <c r="G1977" i="3"/>
  <c r="H1977" i="3"/>
  <c r="I1977" i="3" a="1"/>
  <c r="I1977" i="3" s="1"/>
  <c r="J1977" i="3" a="1"/>
  <c r="J1977" i="3" s="1"/>
  <c r="G1976" i="3"/>
  <c r="H1976" i="3"/>
  <c r="I1976" i="3" a="1"/>
  <c r="I1976" i="3" s="1"/>
  <c r="J1976" i="3" a="1"/>
  <c r="J1976" i="3" s="1"/>
  <c r="G1975" i="3"/>
  <c r="H1975" i="3"/>
  <c r="I1975" i="3" a="1"/>
  <c r="I1975" i="3" s="1"/>
  <c r="J1975" i="3" a="1"/>
  <c r="J1975" i="3" s="1"/>
  <c r="G1974" i="3"/>
  <c r="H1974" i="3"/>
  <c r="I1974" i="3" a="1"/>
  <c r="I1974" i="3" s="1"/>
  <c r="J1974" i="3" a="1"/>
  <c r="J1974" i="3" s="1"/>
  <c r="G1973" i="3"/>
  <c r="H1973" i="3"/>
  <c r="I1973" i="3" a="1"/>
  <c r="I1973" i="3" s="1"/>
  <c r="J1973" i="3" a="1"/>
  <c r="J1973" i="3" s="1"/>
  <c r="G1972" i="3"/>
  <c r="H1972" i="3"/>
  <c r="I1972" i="3" a="1"/>
  <c r="I1972" i="3" s="1"/>
  <c r="J1972" i="3" a="1"/>
  <c r="J1972" i="3" s="1"/>
  <c r="G1971" i="3"/>
  <c r="H1971" i="3"/>
  <c r="I1971" i="3" a="1"/>
  <c r="I1971" i="3" s="1"/>
  <c r="J1971" i="3" a="1"/>
  <c r="J1971" i="3" s="1"/>
  <c r="G1970" i="3"/>
  <c r="H1970" i="3"/>
  <c r="I1970" i="3" a="1"/>
  <c r="I1970" i="3" s="1"/>
  <c r="J1970" i="3" a="1"/>
  <c r="J1970" i="3" s="1"/>
  <c r="G1969" i="3"/>
  <c r="H1969" i="3"/>
  <c r="I1969" i="3" a="1"/>
  <c r="I1969" i="3" s="1"/>
  <c r="J1969" i="3" a="1"/>
  <c r="J1969" i="3" s="1"/>
  <c r="G1968" i="3"/>
  <c r="H1968" i="3"/>
  <c r="I1968" i="3" a="1"/>
  <c r="I1968" i="3" s="1"/>
  <c r="J1968" i="3" a="1"/>
  <c r="J1968" i="3" s="1"/>
  <c r="G1254" i="1"/>
  <c r="H1254" i="1"/>
  <c r="J1254" i="1" a="1"/>
  <c r="J1254" i="1" s="1"/>
  <c r="G1253" i="1"/>
  <c r="H1253" i="1"/>
  <c r="I1253" i="1" a="1"/>
  <c r="I1253" i="1" s="1"/>
  <c r="J1253" i="1" a="1"/>
  <c r="J1253" i="1" s="1"/>
  <c r="G1252" i="1"/>
  <c r="H1252" i="1"/>
  <c r="I1252" i="1" a="1"/>
  <c r="I1252" i="1" s="1"/>
  <c r="J1252" i="1" a="1"/>
  <c r="J1252" i="1" s="1"/>
  <c r="G1251" i="1"/>
  <c r="H1251" i="1"/>
  <c r="I1251" i="1" a="1"/>
  <c r="I1251" i="1" s="1"/>
  <c r="J1251" i="1" a="1"/>
  <c r="J1251" i="1" s="1"/>
  <c r="G1250" i="1"/>
  <c r="H1250" i="1"/>
  <c r="I1250" i="1" a="1"/>
  <c r="I1250" i="1" s="1"/>
  <c r="J1250" i="1" a="1"/>
  <c r="J1250" i="1" s="1"/>
  <c r="G1967" i="3"/>
  <c r="H1967" i="3"/>
  <c r="I1967" i="3" a="1"/>
  <c r="I1967" i="3" s="1"/>
  <c r="J1967" i="3" a="1"/>
  <c r="J1967" i="3" s="1"/>
  <c r="G1966" i="3"/>
  <c r="H1966" i="3"/>
  <c r="I1966" i="3" a="1"/>
  <c r="I1966" i="3" s="1"/>
  <c r="J1966" i="3" a="1"/>
  <c r="J1966" i="3" s="1"/>
  <c r="G1965" i="3"/>
  <c r="H1965" i="3"/>
  <c r="I1965" i="3" a="1"/>
  <c r="I1965" i="3" s="1"/>
  <c r="J1965" i="3" a="1"/>
  <c r="J1965" i="3" s="1"/>
  <c r="G1964" i="3"/>
  <c r="H1964" i="3"/>
  <c r="I1964" i="3" a="1"/>
  <c r="I1964" i="3" s="1"/>
  <c r="J1964" i="3" a="1"/>
  <c r="J1964" i="3" s="1"/>
  <c r="G1963" i="3"/>
  <c r="H1963" i="3"/>
  <c r="I1963" i="3" a="1"/>
  <c r="I1963" i="3" s="1"/>
  <c r="J1963" i="3" a="1"/>
  <c r="J1963" i="3" s="1"/>
  <c r="G1962" i="3"/>
  <c r="H1962" i="3"/>
  <c r="I1962" i="3" a="1"/>
  <c r="I1962" i="3" s="1"/>
  <c r="J1962" i="3" a="1"/>
  <c r="J1962" i="3" s="1"/>
  <c r="G1961" i="3"/>
  <c r="H1961" i="3"/>
  <c r="J1961" i="3" a="1"/>
  <c r="J1961" i="3" s="1"/>
  <c r="G1960" i="3"/>
  <c r="H1960" i="3"/>
  <c r="J1960" i="3" a="1"/>
  <c r="J1960" i="3" s="1"/>
  <c r="G1959" i="3"/>
  <c r="H1959" i="3"/>
  <c r="J1959" i="3" a="1"/>
  <c r="J1959" i="3" s="1"/>
  <c r="G1958" i="3"/>
  <c r="H1958" i="3"/>
  <c r="J1958" i="3" a="1"/>
  <c r="J1958" i="3" s="1"/>
  <c r="G1957" i="3"/>
  <c r="H1957" i="3"/>
  <c r="I1957" i="3" a="1"/>
  <c r="I1957" i="3" s="1"/>
  <c r="J1957" i="3" a="1"/>
  <c r="J1957" i="3" s="1"/>
  <c r="G1956" i="3"/>
  <c r="H1956" i="3"/>
  <c r="I1956" i="3" a="1"/>
  <c r="I1956" i="3" s="1"/>
  <c r="J1956" i="3" a="1"/>
  <c r="J1956" i="3" s="1"/>
  <c r="G1955" i="3"/>
  <c r="H1955" i="3"/>
  <c r="I1955" i="3" a="1"/>
  <c r="I1955" i="3" s="1"/>
  <c r="J1955" i="3" a="1"/>
  <c r="J1955" i="3" s="1"/>
  <c r="G1954" i="3"/>
  <c r="H1954" i="3"/>
  <c r="I1954" i="3" a="1"/>
  <c r="I1954" i="3" s="1"/>
  <c r="J1954" i="3" a="1"/>
  <c r="J1954" i="3" s="1"/>
  <c r="G1249" i="1"/>
  <c r="H1249" i="1"/>
  <c r="J1249" i="1" a="1"/>
  <c r="J1249" i="1" s="1"/>
  <c r="G1248" i="1"/>
  <c r="H1248" i="1"/>
  <c r="I1248" i="1" a="1"/>
  <c r="I1248" i="1" s="1"/>
  <c r="J1248" i="1" a="1"/>
  <c r="J1248" i="1" s="1"/>
  <c r="G1247" i="1"/>
  <c r="H1247" i="1"/>
  <c r="I1247" i="1" a="1"/>
  <c r="I1247" i="1" s="1"/>
  <c r="J1247" i="1" a="1"/>
  <c r="J1247" i="1" s="1"/>
  <c r="G1246" i="1"/>
  <c r="H1246" i="1"/>
  <c r="J1246" i="1" a="1"/>
  <c r="J1246" i="1" s="1"/>
  <c r="G1245" i="1"/>
  <c r="H1245" i="1"/>
  <c r="J1245" i="1" a="1"/>
  <c r="J1245" i="1" s="1"/>
  <c r="G1244" i="1"/>
  <c r="H1244" i="1"/>
  <c r="I1244" i="1" a="1"/>
  <c r="I1244" i="1" s="1"/>
  <c r="J1244" i="1" a="1"/>
  <c r="J1244" i="1" s="1"/>
  <c r="G1243" i="1"/>
  <c r="H1243" i="1"/>
  <c r="I1243" i="1" a="1"/>
  <c r="I1243" i="1" s="1"/>
  <c r="J1243" i="1" a="1"/>
  <c r="J1243" i="1" s="1"/>
  <c r="G1242" i="1"/>
  <c r="H1242" i="1"/>
  <c r="I1242" i="1" a="1"/>
  <c r="I1242" i="1" s="1"/>
  <c r="J1242" i="1" a="1"/>
  <c r="J1242" i="1" s="1"/>
  <c r="G1241" i="1"/>
  <c r="H1241" i="1"/>
  <c r="I1241" i="1" a="1"/>
  <c r="I1241" i="1" s="1"/>
  <c r="J1241" i="1" a="1"/>
  <c r="J1241" i="1" s="1"/>
  <c r="G1240" i="1"/>
  <c r="H1240" i="1"/>
  <c r="I1240" i="1" a="1"/>
  <c r="I1240" i="1" s="1"/>
  <c r="J1240" i="1" a="1"/>
  <c r="J1240" i="1" s="1"/>
  <c r="G1239" i="1"/>
  <c r="H1239" i="1"/>
  <c r="I1239" i="1" a="1"/>
  <c r="I1239" i="1" s="1"/>
  <c r="J1239" i="1" a="1"/>
  <c r="J1239" i="1" s="1"/>
  <c r="G1953" i="3"/>
  <c r="H1953" i="3"/>
  <c r="I1953" i="3" a="1"/>
  <c r="I1953" i="3" s="1"/>
  <c r="J1953" i="3" a="1"/>
  <c r="J1953" i="3" s="1"/>
  <c r="G1952" i="3"/>
  <c r="H1952" i="3"/>
  <c r="I1952" i="3" a="1"/>
  <c r="I1952" i="3" s="1"/>
  <c r="J1952" i="3" a="1"/>
  <c r="J1952" i="3" s="1"/>
  <c r="G1951" i="3"/>
  <c r="H1951" i="3"/>
  <c r="I1951" i="3" a="1"/>
  <c r="I1951" i="3" s="1"/>
  <c r="J1951" i="3" a="1"/>
  <c r="J1951" i="3" s="1"/>
  <c r="G1950" i="3"/>
  <c r="H1950" i="3"/>
  <c r="I1950" i="3" a="1"/>
  <c r="I1950" i="3" s="1"/>
  <c r="J1950" i="3" a="1"/>
  <c r="J1950" i="3" s="1"/>
  <c r="G1949" i="3"/>
  <c r="H1949" i="3"/>
  <c r="J1949" i="3" a="1"/>
  <c r="J1949" i="3" s="1"/>
  <c r="G1948" i="3"/>
  <c r="H1948" i="3"/>
  <c r="J1948" i="3" a="1"/>
  <c r="J1948" i="3" s="1"/>
  <c r="G1947" i="3"/>
  <c r="H1947" i="3"/>
  <c r="I1947" i="3" a="1"/>
  <c r="I1947" i="3" s="1"/>
  <c r="J1947" i="3" a="1"/>
  <c r="J1947" i="3" s="1"/>
  <c r="G1946" i="3"/>
  <c r="H1946" i="3"/>
  <c r="I1946" i="3" a="1"/>
  <c r="I1946" i="3" s="1"/>
  <c r="J1946" i="3" a="1"/>
  <c r="J1946" i="3" s="1"/>
  <c r="G1945" i="3"/>
  <c r="H1945" i="3"/>
  <c r="I1945" i="3" a="1"/>
  <c r="I1945" i="3" s="1"/>
  <c r="J1945" i="3" a="1"/>
  <c r="J1945" i="3" s="1"/>
  <c r="G1944" i="3"/>
  <c r="H1944" i="3"/>
  <c r="I1944" i="3" a="1"/>
  <c r="I1944" i="3" s="1"/>
  <c r="J1944" i="3" a="1"/>
  <c r="J1944" i="3" s="1"/>
  <c r="G1943" i="3"/>
  <c r="H1943" i="3"/>
  <c r="I1943" i="3" a="1"/>
  <c r="I1943" i="3" s="1"/>
  <c r="J1943" i="3" a="1"/>
  <c r="J1943" i="3" s="1"/>
  <c r="G1942" i="3"/>
  <c r="H1942" i="3"/>
  <c r="I1942" i="3" a="1"/>
  <c r="I1942" i="3" s="1"/>
  <c r="J1942" i="3" a="1"/>
  <c r="J1942" i="3" s="1"/>
  <c r="G1238" i="1"/>
  <c r="H1238" i="1"/>
  <c r="J1238" i="1" a="1"/>
  <c r="J1238" i="1" s="1"/>
  <c r="G1237" i="1"/>
  <c r="H1237" i="1"/>
  <c r="J1237" i="1" a="1"/>
  <c r="J1237" i="1" s="1"/>
  <c r="G1236" i="1"/>
  <c r="H1236" i="1"/>
  <c r="I1236" i="1" a="1"/>
  <c r="I1236" i="1" s="1"/>
  <c r="J1236" i="1" a="1"/>
  <c r="J1236" i="1" s="1"/>
  <c r="G1235" i="1"/>
  <c r="H1235" i="1"/>
  <c r="I1235" i="1" a="1"/>
  <c r="I1235" i="1" s="1"/>
  <c r="J1235" i="1" a="1"/>
  <c r="J1235" i="1" s="1"/>
  <c r="G1234" i="1"/>
  <c r="H1234" i="1"/>
  <c r="I1234" i="1" a="1"/>
  <c r="I1234" i="1" s="1"/>
  <c r="J1234" i="1" a="1"/>
  <c r="J1234" i="1" s="1"/>
  <c r="G1233" i="1"/>
  <c r="H1233" i="1"/>
  <c r="I1233" i="1" a="1"/>
  <c r="I1233" i="1" s="1"/>
  <c r="J1233" i="1" a="1"/>
  <c r="J1233" i="1" s="1"/>
  <c r="G1232" i="1"/>
  <c r="H1232" i="1"/>
  <c r="I1232" i="1" a="1"/>
  <c r="I1232" i="1" s="1"/>
  <c r="J1232" i="1" a="1"/>
  <c r="J1232" i="1" s="1"/>
  <c r="G1231" i="1"/>
  <c r="H1231" i="1"/>
  <c r="I1231" i="1" a="1"/>
  <c r="I1231" i="1" s="1"/>
  <c r="J1231" i="1" a="1"/>
  <c r="J1231" i="1" s="1"/>
  <c r="G1226" i="1"/>
  <c r="G1228" i="1"/>
  <c r="G1230" i="1"/>
  <c r="H1226" i="1"/>
  <c r="H1228" i="1"/>
  <c r="H1230" i="1"/>
  <c r="I1226" i="1" a="1"/>
  <c r="I1226" i="1" s="1"/>
  <c r="I1228" i="1" a="1"/>
  <c r="I1228" i="1" s="1"/>
  <c r="I1230" i="1" a="1"/>
  <c r="I1230" i="1" s="1"/>
  <c r="J1226" i="1" a="1"/>
  <c r="J1226" i="1" s="1"/>
  <c r="J1228" i="1" a="1"/>
  <c r="J1228" i="1" s="1"/>
  <c r="J1230" i="1" a="1"/>
  <c r="J1230" i="1" s="1"/>
  <c r="G1933" i="3"/>
  <c r="G1935" i="3"/>
  <c r="G1937" i="3"/>
  <c r="G1939" i="3"/>
  <c r="G1941" i="3"/>
  <c r="H1933" i="3"/>
  <c r="H1935" i="3"/>
  <c r="H1937" i="3"/>
  <c r="H1939" i="3"/>
  <c r="H1941" i="3"/>
  <c r="I1933" i="3" a="1"/>
  <c r="I1933" i="3" s="1"/>
  <c r="I1935" i="3" a="1"/>
  <c r="I1935" i="3" s="1"/>
  <c r="I1937" i="3" a="1"/>
  <c r="I1937" i="3" s="1"/>
  <c r="I1939" i="3" a="1"/>
  <c r="I1939" i="3" s="1"/>
  <c r="I1941" i="3" a="1"/>
  <c r="I1941" i="3" s="1"/>
  <c r="J1933" i="3" a="1"/>
  <c r="J1933" i="3" s="1"/>
  <c r="J1935" i="3" a="1"/>
  <c r="J1935" i="3" s="1"/>
  <c r="J1937" i="3" a="1"/>
  <c r="J1937" i="3" s="1"/>
  <c r="J1939" i="3" a="1"/>
  <c r="J1939" i="3" s="1"/>
  <c r="J1941" i="3" a="1"/>
  <c r="J1941" i="3" s="1"/>
  <c r="G1225" i="1"/>
  <c r="G1227" i="1"/>
  <c r="G1229" i="1"/>
  <c r="H1225" i="1"/>
  <c r="H1227" i="1"/>
  <c r="H1229" i="1"/>
  <c r="I1225" i="1" a="1"/>
  <c r="I1225" i="1" s="1"/>
  <c r="I1227" i="1" a="1"/>
  <c r="I1227" i="1" s="1"/>
  <c r="I1229" i="1" a="1"/>
  <c r="I1229" i="1" s="1"/>
  <c r="J1225" i="1" a="1"/>
  <c r="J1225" i="1" s="1"/>
  <c r="J1227" i="1" a="1"/>
  <c r="J1227" i="1" s="1"/>
  <c r="J1229" i="1" a="1"/>
  <c r="J1229" i="1" s="1"/>
  <c r="J1940" i="3" a="1"/>
  <c r="J1940" i="3" s="1"/>
  <c r="J1938" i="3" a="1"/>
  <c r="J1938" i="3" s="1"/>
  <c r="J1936" i="3" a="1"/>
  <c r="J1936" i="3" s="1"/>
  <c r="J1934" i="3" a="1"/>
  <c r="J1934" i="3" s="1"/>
  <c r="J1932" i="3" a="1"/>
  <c r="J1932" i="3" s="1"/>
  <c r="I1940" i="3" a="1"/>
  <c r="I1940" i="3" s="1"/>
  <c r="I1938" i="3" a="1"/>
  <c r="I1938" i="3" s="1"/>
  <c r="I1936" i="3" a="1"/>
  <c r="I1936" i="3" s="1"/>
  <c r="I1934" i="3" a="1"/>
  <c r="I1934" i="3" s="1"/>
  <c r="I1932" i="3" a="1"/>
  <c r="I1932" i="3" s="1"/>
  <c r="H1940" i="3"/>
  <c r="H1938" i="3"/>
  <c r="H1936" i="3"/>
  <c r="H1934" i="3"/>
  <c r="H1932" i="3"/>
  <c r="G1940" i="3"/>
  <c r="G1938" i="3"/>
  <c r="G1936" i="3"/>
  <c r="G1934" i="3"/>
  <c r="G1932" i="3"/>
  <c r="G1931" i="3"/>
  <c r="H1931" i="3"/>
  <c r="I1931" i="3" a="1"/>
  <c r="I1931" i="3" s="1"/>
  <c r="J1931" i="3" a="1"/>
  <c r="J1931" i="3" s="1"/>
  <c r="G1930" i="3"/>
  <c r="H1930" i="3"/>
  <c r="I1930" i="3" a="1"/>
  <c r="I1930" i="3" s="1"/>
  <c r="J1930" i="3" a="1"/>
  <c r="J1930" i="3" s="1"/>
  <c r="G1929" i="3"/>
  <c r="H1929" i="3"/>
  <c r="I1929" i="3" a="1"/>
  <c r="I1929" i="3" s="1"/>
  <c r="J1929" i="3" a="1"/>
  <c r="J1929" i="3" s="1"/>
  <c r="G1928" i="3"/>
  <c r="H1928" i="3"/>
  <c r="I1928" i="3" a="1"/>
  <c r="I1928" i="3" s="1"/>
  <c r="J1928" i="3" a="1"/>
  <c r="J1928" i="3" s="1"/>
  <c r="G1927" i="3"/>
  <c r="H1927" i="3"/>
  <c r="I1927" i="3" a="1"/>
  <c r="I1927" i="3" s="1"/>
  <c r="J1927" i="3" a="1"/>
  <c r="J1927" i="3" s="1"/>
  <c r="G1926" i="3"/>
  <c r="H1926" i="3"/>
  <c r="I1926" i="3" a="1"/>
  <c r="I1926" i="3" s="1"/>
  <c r="J1926" i="3" a="1"/>
  <c r="J1926" i="3" s="1"/>
  <c r="G1925" i="3"/>
  <c r="H1925" i="3"/>
  <c r="I1925" i="3" a="1"/>
  <c r="I1925" i="3" s="1"/>
  <c r="J1925" i="3" a="1"/>
  <c r="J1925" i="3" s="1"/>
  <c r="G1924" i="3"/>
  <c r="H1924" i="3"/>
  <c r="I1924" i="3" a="1"/>
  <c r="I1924" i="3" s="1"/>
  <c r="J1924" i="3" a="1"/>
  <c r="J1924" i="3" s="1"/>
  <c r="G1923" i="3"/>
  <c r="H1923" i="3"/>
  <c r="I1923" i="3" a="1"/>
  <c r="I1923" i="3" s="1"/>
  <c r="J1923" i="3" a="1"/>
  <c r="J1923" i="3" s="1"/>
  <c r="G1922" i="3"/>
  <c r="H1922" i="3"/>
  <c r="I1922" i="3" a="1"/>
  <c r="I1922" i="3" s="1"/>
  <c r="J1922" i="3" a="1"/>
  <c r="J1922" i="3" s="1"/>
  <c r="G1224" i="1"/>
  <c r="H1224" i="1"/>
  <c r="I1224" i="1" a="1"/>
  <c r="I1224" i="1" s="1"/>
  <c r="J1224" i="1" a="1"/>
  <c r="J1224" i="1" s="1"/>
  <c r="G1223" i="1"/>
  <c r="H1223" i="1"/>
  <c r="I1223" i="1" a="1"/>
  <c r="I1223" i="1" s="1"/>
  <c r="J1223" i="1" a="1"/>
  <c r="J1223" i="1" s="1"/>
  <c r="G1222" i="1"/>
  <c r="H1222" i="1"/>
  <c r="I1222" i="1" a="1"/>
  <c r="I1222" i="1" s="1"/>
  <c r="J1222" i="1" a="1"/>
  <c r="J1222" i="1" s="1"/>
  <c r="G1221" i="1"/>
  <c r="H1221" i="1"/>
  <c r="I1221" i="1" a="1"/>
  <c r="I1221" i="1" s="1"/>
  <c r="J1221" i="1" a="1"/>
  <c r="J1221" i="1" s="1"/>
  <c r="G1220" i="1"/>
  <c r="H1220" i="1"/>
  <c r="I1220" i="1" a="1"/>
  <c r="I1220" i="1" s="1"/>
  <c r="J1220" i="1" a="1"/>
  <c r="J1220" i="1" s="1"/>
  <c r="G1219" i="1"/>
  <c r="H1219" i="1"/>
  <c r="I1219" i="1" a="1"/>
  <c r="I1219" i="1" s="1"/>
  <c r="J1219" i="1" a="1"/>
  <c r="J1219" i="1" s="1"/>
  <c r="G1218" i="1"/>
  <c r="H1218" i="1"/>
  <c r="I1218" i="1" a="1"/>
  <c r="I1218" i="1" s="1"/>
  <c r="J1218" i="1" a="1"/>
  <c r="J1218" i="1" s="1"/>
  <c r="J1217" i="1" a="1"/>
  <c r="J1217" i="1" s="1"/>
  <c r="I1217" i="1" a="1"/>
  <c r="I1217" i="1" s="1"/>
  <c r="H1217" i="1"/>
  <c r="G1217" i="1"/>
  <c r="J1921" i="3" a="1"/>
  <c r="J1921" i="3" s="1"/>
  <c r="H1921" i="3"/>
  <c r="G1921" i="3"/>
  <c r="J1920" i="3" a="1"/>
  <c r="J1920" i="3" s="1"/>
  <c r="H1920" i="3"/>
  <c r="G1920" i="3"/>
  <c r="G1209" i="1"/>
  <c r="G1210" i="1"/>
  <c r="G1211" i="1"/>
  <c r="G1212" i="1"/>
  <c r="G1213" i="1"/>
  <c r="G1214" i="1"/>
  <c r="G1215" i="1"/>
  <c r="G1216" i="1"/>
  <c r="H1209" i="1"/>
  <c r="H1210" i="1"/>
  <c r="H1211" i="1"/>
  <c r="H1212" i="1"/>
  <c r="H1213" i="1"/>
  <c r="H1214" i="1"/>
  <c r="H1215" i="1"/>
  <c r="H1216" i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G1909" i="3"/>
  <c r="G1911" i="3"/>
  <c r="G1913" i="3"/>
  <c r="G1915" i="3"/>
  <c r="G1917" i="3"/>
  <c r="G1919" i="3"/>
  <c r="H1909" i="3"/>
  <c r="H1911" i="3"/>
  <c r="H1913" i="3"/>
  <c r="H1915" i="3"/>
  <c r="H1917" i="3"/>
  <c r="H1919" i="3"/>
  <c r="I1909" i="3" a="1"/>
  <c r="I1909" i="3" s="1"/>
  <c r="I1911" i="3" a="1"/>
  <c r="I1911" i="3" s="1"/>
  <c r="I1913" i="3" a="1"/>
  <c r="I1913" i="3" s="1"/>
  <c r="I1915" i="3" a="1"/>
  <c r="I1915" i="3" s="1"/>
  <c r="I1917" i="3" a="1"/>
  <c r="I1917" i="3" s="1"/>
  <c r="I1919" i="3" a="1"/>
  <c r="I1919" i="3" s="1"/>
  <c r="J1909" i="3" a="1"/>
  <c r="J1909" i="3" s="1"/>
  <c r="J1911" i="3" a="1"/>
  <c r="J1911" i="3" s="1"/>
  <c r="J1913" i="3" a="1"/>
  <c r="J1913" i="3" s="1"/>
  <c r="J1915" i="3" a="1"/>
  <c r="J1915" i="3" s="1"/>
  <c r="J1917" i="3" a="1"/>
  <c r="J1917" i="3" s="1"/>
  <c r="J1919" i="3" a="1"/>
  <c r="J1919" i="3" s="1"/>
  <c r="J1918" i="3" a="1"/>
  <c r="J1918" i="3" s="1"/>
  <c r="I1918" i="3" a="1"/>
  <c r="I1918" i="3" s="1"/>
  <c r="H1918" i="3"/>
  <c r="G1918" i="3"/>
  <c r="J1916" i="3" a="1"/>
  <c r="J1916" i="3" s="1"/>
  <c r="J1914" i="3" a="1"/>
  <c r="J1914" i="3" s="1"/>
  <c r="J1912" i="3" a="1"/>
  <c r="J1912" i="3" s="1"/>
  <c r="J1910" i="3" a="1"/>
  <c r="J1910" i="3" s="1"/>
  <c r="J1908" i="3" a="1"/>
  <c r="J1908" i="3" s="1"/>
  <c r="I1916" i="3" a="1"/>
  <c r="I1916" i="3" s="1"/>
  <c r="I1914" i="3" a="1"/>
  <c r="I1914" i="3" s="1"/>
  <c r="I1912" i="3" a="1"/>
  <c r="I1912" i="3" s="1"/>
  <c r="I1910" i="3" a="1"/>
  <c r="I1910" i="3" s="1"/>
  <c r="I1908" i="3" a="1"/>
  <c r="I1908" i="3" s="1"/>
  <c r="H1916" i="3"/>
  <c r="H1914" i="3"/>
  <c r="H1912" i="3"/>
  <c r="H1910" i="3"/>
  <c r="H1908" i="3"/>
  <c r="G1916" i="3"/>
  <c r="G1914" i="3"/>
  <c r="G1912" i="3"/>
  <c r="G1910" i="3"/>
  <c r="G1908" i="3"/>
  <c r="G1907" i="3"/>
  <c r="H1907" i="3"/>
  <c r="J1907" i="3" a="1"/>
  <c r="J1907" i="3" s="1"/>
  <c r="G1906" i="3"/>
  <c r="H1906" i="3"/>
  <c r="J1906" i="3" a="1"/>
  <c r="J1906" i="3" s="1"/>
  <c r="G1905" i="3"/>
  <c r="H1905" i="3"/>
  <c r="I1905" i="3" a="1"/>
  <c r="I1905" i="3" s="1"/>
  <c r="J1905" i="3" a="1"/>
  <c r="J1905" i="3" s="1"/>
  <c r="G1904" i="3"/>
  <c r="H1904" i="3"/>
  <c r="I1904" i="3" a="1"/>
  <c r="I1904" i="3" s="1"/>
  <c r="J1904" i="3" a="1"/>
  <c r="J1904" i="3" s="1"/>
  <c r="G1903" i="3"/>
  <c r="H1903" i="3"/>
  <c r="I1903" i="3" a="1"/>
  <c r="I1903" i="3" s="1"/>
  <c r="J1903" i="3" a="1"/>
  <c r="J1903" i="3" s="1"/>
  <c r="G1902" i="3"/>
  <c r="H1902" i="3"/>
  <c r="I1902" i="3" a="1"/>
  <c r="I1902" i="3" s="1"/>
  <c r="J1902" i="3" a="1"/>
  <c r="J1902" i="3" s="1"/>
  <c r="G1901" i="3"/>
  <c r="H1901" i="3"/>
  <c r="I1901" i="3" a="1"/>
  <c r="I1901" i="3" s="1"/>
  <c r="J1901" i="3" a="1"/>
  <c r="J1901" i="3" s="1"/>
  <c r="G1900" i="3"/>
  <c r="H1900" i="3"/>
  <c r="I1900" i="3" a="1"/>
  <c r="I1900" i="3" s="1"/>
  <c r="J1900" i="3" a="1"/>
  <c r="J1900" i="3" s="1"/>
  <c r="G1899" i="3"/>
  <c r="H1899" i="3"/>
  <c r="I1899" i="3" a="1"/>
  <c r="I1899" i="3" s="1"/>
  <c r="J1899" i="3" a="1"/>
  <c r="J1899" i="3" s="1"/>
  <c r="G1898" i="3"/>
  <c r="H1898" i="3"/>
  <c r="I1898" i="3" a="1"/>
  <c r="I1898" i="3" s="1"/>
  <c r="J1898" i="3" a="1"/>
  <c r="J1898" i="3" s="1"/>
  <c r="G1897" i="3"/>
  <c r="H1897" i="3"/>
  <c r="J1897" i="3" a="1"/>
  <c r="J1897" i="3" s="1"/>
  <c r="G1896" i="3"/>
  <c r="H1896" i="3"/>
  <c r="J1896" i="3" a="1"/>
  <c r="J1896" i="3" s="1"/>
  <c r="G1208" i="1"/>
  <c r="H1208" i="1"/>
  <c r="I1208" i="1" a="1"/>
  <c r="I1208" i="1" s="1"/>
  <c r="J1208" i="1" a="1"/>
  <c r="J1208" i="1" s="1"/>
  <c r="G1207" i="1"/>
  <c r="H1207" i="1"/>
  <c r="I1207" i="1" a="1"/>
  <c r="I1207" i="1" s="1"/>
  <c r="J1207" i="1" a="1"/>
  <c r="J1207" i="1" s="1"/>
  <c r="G1206" i="1"/>
  <c r="H1206" i="1"/>
  <c r="I1206" i="1" a="1"/>
  <c r="I1206" i="1" s="1"/>
  <c r="J1206" i="1" a="1"/>
  <c r="J1206" i="1" s="1"/>
  <c r="G1205" i="1"/>
  <c r="H1205" i="1"/>
  <c r="I1205" i="1" a="1"/>
  <c r="I1205" i="1" s="1"/>
  <c r="J1205" i="1" a="1"/>
  <c r="J1205" i="1" s="1"/>
  <c r="G1204" i="1"/>
  <c r="H1204" i="1"/>
  <c r="I1204" i="1" a="1"/>
  <c r="I1204" i="1" s="1"/>
  <c r="J1204" i="1" a="1"/>
  <c r="J1204" i="1" s="1"/>
  <c r="G1203" i="1"/>
  <c r="H1203" i="1"/>
  <c r="I1203" i="1" a="1"/>
  <c r="I1203" i="1" s="1"/>
  <c r="J1203" i="1" a="1"/>
  <c r="J1203" i="1" s="1"/>
  <c r="G1202" i="1"/>
  <c r="H1202" i="1"/>
  <c r="I1202" i="1" a="1"/>
  <c r="I1202" i="1" s="1"/>
  <c r="J1202" i="1" a="1"/>
  <c r="J1202" i="1" s="1"/>
  <c r="G1201" i="1"/>
  <c r="H1201" i="1"/>
  <c r="I1201" i="1" a="1"/>
  <c r="I1201" i="1" s="1"/>
  <c r="J1201" i="1" a="1"/>
  <c r="J1201" i="1" s="1"/>
  <c r="G1200" i="1"/>
  <c r="H1200" i="1"/>
  <c r="I1200" i="1" a="1"/>
  <c r="I1200" i="1" s="1"/>
  <c r="J1200" i="1" a="1"/>
  <c r="J1200" i="1" s="1"/>
  <c r="G1886" i="3"/>
  <c r="G1887" i="3"/>
  <c r="G1888" i="3"/>
  <c r="G1889" i="3"/>
  <c r="G1890" i="3"/>
  <c r="G1891" i="3"/>
  <c r="G1892" i="3"/>
  <c r="G1893" i="3"/>
  <c r="G1894" i="3"/>
  <c r="G1895" i="3"/>
  <c r="H1886" i="3"/>
  <c r="H1887" i="3"/>
  <c r="H1888" i="3"/>
  <c r="H1889" i="3"/>
  <c r="H1890" i="3"/>
  <c r="H1891" i="3"/>
  <c r="H1892" i="3"/>
  <c r="H1893" i="3"/>
  <c r="H1894" i="3"/>
  <c r="H1895" i="3"/>
  <c r="I1886" i="3" a="1"/>
  <c r="I1886" i="3" s="1"/>
  <c r="I1887" i="3" a="1"/>
  <c r="I1887" i="3" s="1"/>
  <c r="I1888" i="3" a="1"/>
  <c r="I1888" i="3" s="1"/>
  <c r="I1889" i="3" a="1"/>
  <c r="I1889" i="3" s="1"/>
  <c r="I1890" i="3" a="1"/>
  <c r="I1890" i="3" s="1"/>
  <c r="I1891" i="3" a="1"/>
  <c r="I1891" i="3" s="1"/>
  <c r="I1892" i="3" a="1"/>
  <c r="I1892" i="3" s="1"/>
  <c r="I1893" i="3" a="1"/>
  <c r="I1893" i="3" s="1"/>
  <c r="J1886" i="3" a="1"/>
  <c r="J1886" i="3" s="1"/>
  <c r="J1887" i="3" a="1"/>
  <c r="J1887" i="3" s="1"/>
  <c r="J1888" i="3" a="1"/>
  <c r="J1888" i="3" s="1"/>
  <c r="J1889" i="3" a="1"/>
  <c r="J1889" i="3" s="1"/>
  <c r="J1890" i="3" a="1"/>
  <c r="J1890" i="3" s="1"/>
  <c r="J1891" i="3" a="1"/>
  <c r="J1891" i="3" s="1"/>
  <c r="J1892" i="3" a="1"/>
  <c r="J1892" i="3" s="1"/>
  <c r="J1893" i="3" a="1"/>
  <c r="J1893" i="3" s="1"/>
  <c r="J1894" i="3" a="1"/>
  <c r="J1894" i="3" s="1"/>
  <c r="J1895" i="3" a="1"/>
  <c r="J1895" i="3" s="1"/>
  <c r="G1199" i="1"/>
  <c r="H1199" i="1"/>
  <c r="I1199" i="1" a="1"/>
  <c r="I1199" i="1" s="1"/>
  <c r="J1199" i="1" a="1"/>
  <c r="J1199" i="1" s="1"/>
  <c r="G1194" i="1"/>
  <c r="G1196" i="1"/>
  <c r="G1198" i="1"/>
  <c r="H1194" i="1"/>
  <c r="H1196" i="1"/>
  <c r="H1198" i="1"/>
  <c r="I1194" i="1" a="1"/>
  <c r="I1194" i="1" s="1"/>
  <c r="I1196" i="1" a="1"/>
  <c r="I1196" i="1" s="1"/>
  <c r="I1198" i="1" a="1"/>
  <c r="I1198" i="1" s="1"/>
  <c r="J1194" i="1" a="1"/>
  <c r="J1194" i="1" s="1"/>
  <c r="J1196" i="1" a="1"/>
  <c r="J1196" i="1" s="1"/>
  <c r="J1198" i="1" a="1"/>
  <c r="J1198" i="1" s="1"/>
  <c r="J1197" i="1" a="1"/>
  <c r="J1197" i="1" s="1"/>
  <c r="J1195" i="1" a="1"/>
  <c r="J1195" i="1" s="1"/>
  <c r="I1197" i="1" a="1"/>
  <c r="I1197" i="1" s="1"/>
  <c r="I1195" i="1" a="1"/>
  <c r="I1195" i="1" s="1"/>
  <c r="H1197" i="1"/>
  <c r="H1195" i="1"/>
  <c r="G1197" i="1"/>
  <c r="G1195" i="1"/>
  <c r="G1193" i="1"/>
  <c r="H1193" i="1"/>
  <c r="I1193" i="1" a="1"/>
  <c r="I1193" i="1" s="1"/>
  <c r="J1193" i="1" a="1"/>
  <c r="J1193" i="1" s="1"/>
  <c r="G1883" i="3"/>
  <c r="H1883" i="3"/>
  <c r="I1883" i="3" a="1"/>
  <c r="I1883" i="3" s="1"/>
  <c r="J1883" i="3" a="1"/>
  <c r="J1883" i="3" s="1"/>
  <c r="G1882" i="3"/>
  <c r="H1882" i="3"/>
  <c r="I1882" i="3" a="1"/>
  <c r="I1882" i="3" s="1"/>
  <c r="J1882" i="3" a="1"/>
  <c r="J1882" i="3" s="1"/>
  <c r="G1881" i="3"/>
  <c r="H1881" i="3"/>
  <c r="I1881" i="3" a="1"/>
  <c r="I1881" i="3" s="1"/>
  <c r="J1881" i="3" a="1"/>
  <c r="J1881" i="3" s="1"/>
  <c r="G1880" i="3"/>
  <c r="H1880" i="3"/>
  <c r="I1880" i="3" a="1"/>
  <c r="I1880" i="3" s="1"/>
  <c r="J1880" i="3" a="1"/>
  <c r="J1880" i="3" s="1"/>
  <c r="G1879" i="3"/>
  <c r="H1879" i="3"/>
  <c r="I1879" i="3" a="1"/>
  <c r="I1879" i="3" s="1"/>
  <c r="J1879" i="3" a="1"/>
  <c r="J1879" i="3" s="1"/>
  <c r="G1878" i="3"/>
  <c r="H1878" i="3"/>
  <c r="I1878" i="3" a="1"/>
  <c r="I1878" i="3" s="1"/>
  <c r="J1878" i="3" a="1"/>
  <c r="J1878" i="3" s="1"/>
  <c r="G1877" i="3"/>
  <c r="H1877" i="3"/>
  <c r="I1877" i="3" a="1"/>
  <c r="I1877" i="3" s="1"/>
  <c r="J1877" i="3" a="1"/>
  <c r="J1877" i="3" s="1"/>
  <c r="G1876" i="3"/>
  <c r="H1876" i="3"/>
  <c r="I1876" i="3" a="1"/>
  <c r="I1876" i="3" s="1"/>
  <c r="J1876" i="3" a="1"/>
  <c r="J1876" i="3" s="1"/>
  <c r="G1875" i="3"/>
  <c r="H1875" i="3"/>
  <c r="I1875" i="3" a="1"/>
  <c r="I1875" i="3" s="1"/>
  <c r="J1875" i="3" a="1"/>
  <c r="J1875" i="3" s="1"/>
  <c r="G1874" i="3"/>
  <c r="H1874" i="3"/>
  <c r="I1874" i="3" a="1"/>
  <c r="I1874" i="3" s="1"/>
  <c r="J1874" i="3" a="1"/>
  <c r="J1874" i="3" s="1"/>
  <c r="G1873" i="3"/>
  <c r="H1873" i="3"/>
  <c r="I1873" i="3" a="1"/>
  <c r="I1873" i="3" s="1"/>
  <c r="J1873" i="3" a="1"/>
  <c r="J1873" i="3" s="1"/>
  <c r="G1872" i="3"/>
  <c r="H1872" i="3"/>
  <c r="I1872" i="3" a="1"/>
  <c r="I1872" i="3" s="1"/>
  <c r="J1872" i="3" a="1"/>
  <c r="J1872" i="3" s="1"/>
  <c r="G1871" i="3"/>
  <c r="H1871" i="3"/>
  <c r="I1871" i="3" a="1"/>
  <c r="I1871" i="3" s="1"/>
  <c r="J1871" i="3" a="1"/>
  <c r="J1871" i="3" s="1"/>
  <c r="G1870" i="3"/>
  <c r="H1870" i="3"/>
  <c r="I1870" i="3" a="1"/>
  <c r="I1870" i="3" s="1"/>
  <c r="J1870" i="3" a="1"/>
  <c r="J1870" i="3" s="1"/>
  <c r="G1191" i="1"/>
  <c r="H1191" i="1"/>
  <c r="I1191" i="1" a="1"/>
  <c r="I1191" i="1" s="1"/>
  <c r="J1191" i="1" a="1"/>
  <c r="J1191" i="1" s="1"/>
  <c r="G1190" i="1"/>
  <c r="H1190" i="1"/>
  <c r="I1190" i="1" a="1"/>
  <c r="I1190" i="1" s="1"/>
  <c r="J1190" i="1" a="1"/>
  <c r="J1190" i="1" s="1"/>
  <c r="G1189" i="1"/>
  <c r="H1189" i="1"/>
  <c r="I1189" i="1" a="1"/>
  <c r="I1189" i="1" s="1"/>
  <c r="J1189" i="1" a="1"/>
  <c r="J1189" i="1" s="1"/>
  <c r="G1188" i="1"/>
  <c r="H1188" i="1"/>
  <c r="I1188" i="1" a="1"/>
  <c r="I1188" i="1" s="1"/>
  <c r="J1188" i="1" a="1"/>
  <c r="J1188" i="1" s="1"/>
  <c r="G1187" i="1"/>
  <c r="H1187" i="1"/>
  <c r="I1187" i="1" a="1"/>
  <c r="I1187" i="1" s="1"/>
  <c r="J1187" i="1" a="1"/>
  <c r="J1187" i="1" s="1"/>
  <c r="G1186" i="1"/>
  <c r="H1186" i="1"/>
  <c r="I1186" i="1" a="1"/>
  <c r="I1186" i="1" s="1"/>
  <c r="J1186" i="1" a="1"/>
  <c r="J1186" i="1" s="1"/>
  <c r="G1185" i="1"/>
  <c r="H1185" i="1"/>
  <c r="I1185" i="1" a="1"/>
  <c r="I1185" i="1" s="1"/>
  <c r="J1185" i="1" a="1"/>
  <c r="J1185" i="1" s="1"/>
  <c r="G1184" i="1"/>
  <c r="H1184" i="1"/>
  <c r="I1184" i="1" a="1"/>
  <c r="I1184" i="1" s="1"/>
  <c r="J1184" i="1" a="1"/>
  <c r="J1184" i="1" s="1"/>
  <c r="G1183" i="1"/>
  <c r="H1183" i="1"/>
  <c r="I1183" i="1" a="1"/>
  <c r="I1183" i="1" s="1"/>
  <c r="J1183" i="1" a="1"/>
  <c r="J1183" i="1" s="1"/>
  <c r="G1182" i="1"/>
  <c r="H1182" i="1"/>
  <c r="I1182" i="1" a="1"/>
  <c r="I1182" i="1" s="1"/>
  <c r="J1182" i="1" a="1"/>
  <c r="J1182" i="1" s="1"/>
  <c r="G1181" i="1"/>
  <c r="H1181" i="1"/>
  <c r="I1181" i="1" a="1"/>
  <c r="I1181" i="1" s="1"/>
  <c r="J1181" i="1" a="1"/>
  <c r="J1181" i="1" s="1"/>
  <c r="G1180" i="1"/>
  <c r="H1180" i="1"/>
  <c r="I1180" i="1" a="1"/>
  <c r="I1180" i="1" s="1"/>
  <c r="J1180" i="1" a="1"/>
  <c r="J1180" i="1" s="1"/>
  <c r="G1179" i="1"/>
  <c r="H1179" i="1"/>
  <c r="I1179" i="1" a="1"/>
  <c r="I1179" i="1" s="1"/>
  <c r="J1179" i="1" a="1"/>
  <c r="J1179" i="1" s="1"/>
  <c r="G1178" i="1"/>
  <c r="H1178" i="1"/>
  <c r="I1178" i="1" a="1"/>
  <c r="I1178" i="1" s="1"/>
  <c r="J1178" i="1" a="1"/>
  <c r="J1178" i="1" s="1"/>
  <c r="G1868" i="3"/>
  <c r="G1869" i="3"/>
  <c r="H1868" i="3"/>
  <c r="H1869" i="3"/>
  <c r="I1868" i="3" a="1"/>
  <c r="I1868" i="3" s="1"/>
  <c r="I1869" i="3" a="1"/>
  <c r="I1869" i="3" s="1"/>
  <c r="J1868" i="3" a="1"/>
  <c r="J1868" i="3" s="1"/>
  <c r="J1869" i="3" a="1"/>
  <c r="J1869" i="3" s="1"/>
  <c r="G1177" i="1"/>
  <c r="H1177" i="1"/>
  <c r="I1177" i="1" a="1"/>
  <c r="I1177" i="1" s="1"/>
  <c r="J1177" i="1" a="1"/>
  <c r="J1177" i="1" s="1"/>
  <c r="J1176" i="1" a="1"/>
  <c r="J1176" i="1" s="1"/>
  <c r="I1176" i="1" a="1"/>
  <c r="I1176" i="1" s="1"/>
  <c r="H1176" i="1"/>
  <c r="G1176" i="1"/>
  <c r="G1168" i="1"/>
  <c r="G1169" i="1"/>
  <c r="G1170" i="1"/>
  <c r="G1171" i="1"/>
  <c r="G1172" i="1"/>
  <c r="G1173" i="1"/>
  <c r="G1174" i="1"/>
  <c r="G1175" i="1"/>
  <c r="H1168" i="1"/>
  <c r="H1169" i="1"/>
  <c r="H1170" i="1"/>
  <c r="H1171" i="1"/>
  <c r="H1172" i="1"/>
  <c r="H1173" i="1"/>
  <c r="H1174" i="1"/>
  <c r="H1175" i="1"/>
  <c r="I1168" i="1" a="1"/>
  <c r="I1168" i="1" s="1"/>
  <c r="I1169" i="1" a="1"/>
  <c r="I1169" i="1" s="1"/>
  <c r="I1170" i="1" a="1"/>
  <c r="I1170" i="1" s="1"/>
  <c r="I1171" i="1" a="1"/>
  <c r="I1171" i="1"/>
  <c r="I1172" i="1" a="1"/>
  <c r="I1172" i="1" s="1"/>
  <c r="I1173" i="1" a="1"/>
  <c r="I1173" i="1" s="1"/>
  <c r="I1174" i="1" a="1"/>
  <c r="I1174" i="1" s="1"/>
  <c r="I1175" i="1" a="1"/>
  <c r="I1175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G1857" i="3"/>
  <c r="G1855" i="3"/>
  <c r="G1859" i="3"/>
  <c r="G1861" i="3"/>
  <c r="G1863" i="3"/>
  <c r="G1865" i="3"/>
  <c r="G1867" i="3"/>
  <c r="H1857" i="3"/>
  <c r="H1855" i="3"/>
  <c r="H1859" i="3"/>
  <c r="H1861" i="3"/>
  <c r="H1863" i="3"/>
  <c r="H1865" i="3"/>
  <c r="H1867" i="3"/>
  <c r="I1857" i="3" a="1"/>
  <c r="I1857" i="3" s="1"/>
  <c r="I1855" i="3" a="1"/>
  <c r="I1855" i="3" s="1"/>
  <c r="I1859" i="3" a="1"/>
  <c r="I1859" i="3" s="1"/>
  <c r="I1861" i="3" a="1"/>
  <c r="I1861" i="3" s="1"/>
  <c r="I1863" i="3" a="1"/>
  <c r="I1863" i="3" s="1"/>
  <c r="I1865" i="3" a="1"/>
  <c r="I1865" i="3" s="1"/>
  <c r="I1867" i="3" a="1"/>
  <c r="I1867" i="3" s="1"/>
  <c r="J1857" i="3" a="1"/>
  <c r="J1857" i="3" s="1"/>
  <c r="J1855" i="3" a="1"/>
  <c r="J1855" i="3" s="1"/>
  <c r="J1859" i="3" a="1"/>
  <c r="J1859" i="3" s="1"/>
  <c r="J1861" i="3" a="1"/>
  <c r="J1861" i="3" s="1"/>
  <c r="J1863" i="3" a="1"/>
  <c r="J1863" i="3" s="1"/>
  <c r="J1865" i="3" a="1"/>
  <c r="J1865" i="3" s="1"/>
  <c r="J1867" i="3" a="1"/>
  <c r="J1867" i="3" s="1"/>
  <c r="J1866" i="3" a="1"/>
  <c r="J1866" i="3" s="1"/>
  <c r="J1864" i="3" a="1"/>
  <c r="J1864" i="3" s="1"/>
  <c r="J1862" i="3" a="1"/>
  <c r="J1862" i="3" s="1"/>
  <c r="J1860" i="3" a="1"/>
  <c r="J1860" i="3" s="1"/>
  <c r="J1858" i="3" a="1"/>
  <c r="J1858" i="3" s="1"/>
  <c r="J1856" i="3" a="1"/>
  <c r="J1856" i="3" s="1"/>
  <c r="J1854" i="3" a="1"/>
  <c r="J1854" i="3" s="1"/>
  <c r="I1866" i="3" a="1"/>
  <c r="I1866" i="3" s="1"/>
  <c r="I1864" i="3" a="1"/>
  <c r="I1864" i="3" s="1"/>
  <c r="I1862" i="3" a="1"/>
  <c r="I1862" i="3" s="1"/>
  <c r="I1860" i="3" a="1"/>
  <c r="I1860" i="3" s="1"/>
  <c r="I1858" i="3" a="1"/>
  <c r="I1858" i="3" s="1"/>
  <c r="I1856" i="3" a="1"/>
  <c r="I1856" i="3" s="1"/>
  <c r="I1854" i="3" a="1"/>
  <c r="I1854" i="3" s="1"/>
  <c r="H1866" i="3"/>
  <c r="H1864" i="3"/>
  <c r="H1862" i="3"/>
  <c r="H1860" i="3"/>
  <c r="H1858" i="3"/>
  <c r="H1856" i="3"/>
  <c r="H1854" i="3"/>
  <c r="G1866" i="3"/>
  <c r="G1864" i="3"/>
  <c r="G1862" i="3"/>
  <c r="G1860" i="3"/>
  <c r="G1858" i="3"/>
  <c r="G1856" i="3"/>
  <c r="G1854" i="3"/>
  <c r="G1853" i="3"/>
  <c r="H1853" i="3"/>
  <c r="I1853" i="3" a="1"/>
  <c r="I1853" i="3" s="1"/>
  <c r="J1853" i="3" a="1"/>
  <c r="J1853" i="3" s="1"/>
  <c r="G1852" i="3"/>
  <c r="H1852" i="3"/>
  <c r="I1852" i="3" a="1"/>
  <c r="I1852" i="3" s="1"/>
  <c r="J1852" i="3" a="1"/>
  <c r="J1852" i="3" s="1"/>
  <c r="G1851" i="3"/>
  <c r="H1851" i="3"/>
  <c r="I1851" i="3" a="1"/>
  <c r="I1851" i="3" s="1"/>
  <c r="J1851" i="3" a="1"/>
  <c r="J1851" i="3" s="1"/>
  <c r="G1850" i="3"/>
  <c r="H1850" i="3"/>
  <c r="I1850" i="3" a="1"/>
  <c r="I1850" i="3" s="1"/>
  <c r="J1850" i="3" a="1"/>
  <c r="J1850" i="3" s="1"/>
  <c r="G1849" i="3"/>
  <c r="H1849" i="3"/>
  <c r="I1849" i="3" a="1"/>
  <c r="I1849" i="3" s="1"/>
  <c r="J1849" i="3" a="1"/>
  <c r="J1849" i="3" s="1"/>
  <c r="G1848" i="3"/>
  <c r="H1848" i="3"/>
  <c r="I1848" i="3" a="1"/>
  <c r="I1848" i="3" s="1"/>
  <c r="J1848" i="3" a="1"/>
  <c r="J1848" i="3" s="1"/>
  <c r="G1847" i="3"/>
  <c r="H1847" i="3"/>
  <c r="I1847" i="3" a="1"/>
  <c r="I1847" i="3" s="1"/>
  <c r="J1847" i="3" a="1"/>
  <c r="J1847" i="3" s="1"/>
  <c r="G1846" i="3"/>
  <c r="H1846" i="3"/>
  <c r="I1846" i="3" a="1"/>
  <c r="I1846" i="3" s="1"/>
  <c r="J1846" i="3" a="1"/>
  <c r="J1846" i="3" s="1"/>
  <c r="G1845" i="3"/>
  <c r="H1845" i="3"/>
  <c r="I1845" i="3" a="1"/>
  <c r="I1845" i="3" s="1"/>
  <c r="J1845" i="3" a="1"/>
  <c r="J1845" i="3" s="1"/>
  <c r="G1844" i="3"/>
  <c r="H1844" i="3"/>
  <c r="I1844" i="3" a="1"/>
  <c r="I1844" i="3" s="1"/>
  <c r="J1844" i="3" a="1"/>
  <c r="J1844" i="3" s="1"/>
  <c r="G1843" i="3"/>
  <c r="H1843" i="3"/>
  <c r="I1843" i="3" a="1"/>
  <c r="I1843" i="3" s="1"/>
  <c r="J1843" i="3" a="1"/>
  <c r="J1843" i="3" s="1"/>
  <c r="G1842" i="3"/>
  <c r="H1842" i="3"/>
  <c r="I1842" i="3" a="1"/>
  <c r="I1842" i="3" s="1"/>
  <c r="J1842" i="3" a="1"/>
  <c r="J1842" i="3" s="1"/>
  <c r="G1841" i="3"/>
  <c r="H1841" i="3"/>
  <c r="J1841" i="3" a="1"/>
  <c r="J1841" i="3" s="1"/>
  <c r="G1840" i="3"/>
  <c r="H1840" i="3"/>
  <c r="J1840" i="3" a="1"/>
  <c r="J1840" i="3" s="1"/>
  <c r="G1167" i="1"/>
  <c r="H1167" i="1"/>
  <c r="I1167" i="1" a="1"/>
  <c r="I1167" i="1" s="1"/>
  <c r="J1167" i="1" a="1"/>
  <c r="J1167" i="1" s="1"/>
  <c r="G1166" i="1"/>
  <c r="H1166" i="1"/>
  <c r="I1166" i="1" a="1"/>
  <c r="I1166" i="1" s="1"/>
  <c r="J1166" i="1" a="1"/>
  <c r="J1166" i="1" s="1"/>
  <c r="G1165" i="1"/>
  <c r="H1165" i="1"/>
  <c r="I1165" i="1" a="1"/>
  <c r="I1165" i="1" s="1"/>
  <c r="J1165" i="1" a="1"/>
  <c r="J1165" i="1" s="1"/>
  <c r="G1164" i="1"/>
  <c r="H1164" i="1"/>
  <c r="I1164" i="1" a="1"/>
  <c r="I1164" i="1" s="1"/>
  <c r="J1164" i="1" a="1"/>
  <c r="J1164" i="1" s="1"/>
  <c r="G1163" i="1"/>
  <c r="H1163" i="1"/>
  <c r="I1163" i="1" a="1"/>
  <c r="I1163" i="1" s="1"/>
  <c r="J1163" i="1" a="1"/>
  <c r="J1163" i="1" s="1"/>
  <c r="G1162" i="1"/>
  <c r="H1162" i="1"/>
  <c r="I1162" i="1" a="1"/>
  <c r="I1162" i="1" s="1"/>
  <c r="J1162" i="1" a="1"/>
  <c r="J1162" i="1" s="1"/>
  <c r="G1161" i="1"/>
  <c r="H1161" i="1"/>
  <c r="I1161" i="1" a="1"/>
  <c r="I1161" i="1" s="1"/>
  <c r="J1161" i="1" a="1"/>
  <c r="J1161" i="1" s="1"/>
  <c r="G1160" i="1"/>
  <c r="H1160" i="1"/>
  <c r="I1160" i="1" a="1"/>
  <c r="I1160" i="1" s="1"/>
  <c r="J1160" i="1" a="1"/>
  <c r="J1160" i="1" s="1"/>
  <c r="G1159" i="1"/>
  <c r="H1159" i="1"/>
  <c r="I1159" i="1" a="1"/>
  <c r="I1159" i="1" s="1"/>
  <c r="J1159" i="1" a="1"/>
  <c r="J1159" i="1" s="1"/>
  <c r="G1158" i="1"/>
  <c r="H1158" i="1"/>
  <c r="I1158" i="1" a="1"/>
  <c r="I1158" i="1" s="1"/>
  <c r="J1158" i="1" a="1"/>
  <c r="J1158" i="1" s="1"/>
  <c r="G1148" i="1"/>
  <c r="G1150" i="1"/>
  <c r="G1152" i="1"/>
  <c r="G1154" i="1"/>
  <c r="G1156" i="1"/>
  <c r="H1148" i="1"/>
  <c r="H1150" i="1"/>
  <c r="H1152" i="1"/>
  <c r="H1154" i="1"/>
  <c r="H1156" i="1"/>
  <c r="I1148" i="1" a="1"/>
  <c r="I1148" i="1" s="1"/>
  <c r="I1150" i="1" a="1"/>
  <c r="I1150" i="1" s="1"/>
  <c r="I1152" i="1" a="1"/>
  <c r="I1152" i="1" s="1"/>
  <c r="I1154" i="1" a="1"/>
  <c r="I1154" i="1" s="1"/>
  <c r="I1156" i="1" a="1"/>
  <c r="I1156" i="1" s="1"/>
  <c r="J1148" i="1" a="1"/>
  <c r="J1148" i="1" s="1"/>
  <c r="J1150" i="1" a="1"/>
  <c r="J1150" i="1" s="1"/>
  <c r="J1152" i="1" a="1"/>
  <c r="J1152" i="1" s="1"/>
  <c r="J1154" i="1" a="1"/>
  <c r="J1154" i="1" s="1"/>
  <c r="J1156" i="1" a="1"/>
  <c r="J1156" i="1" s="1"/>
  <c r="G1827" i="3"/>
  <c r="G1829" i="3"/>
  <c r="G1831" i="3"/>
  <c r="G1833" i="3"/>
  <c r="G1835" i="3"/>
  <c r="G1837" i="3"/>
  <c r="G1839" i="3"/>
  <c r="H1827" i="3"/>
  <c r="H1829" i="3"/>
  <c r="H1831" i="3"/>
  <c r="H1833" i="3"/>
  <c r="H1835" i="3"/>
  <c r="H1837" i="3"/>
  <c r="H1839" i="3"/>
  <c r="I1827" i="3" a="1"/>
  <c r="I1827" i="3" s="1"/>
  <c r="I1829" i="3" a="1"/>
  <c r="I1829" i="3" s="1"/>
  <c r="I1831" i="3" a="1"/>
  <c r="I1831" i="3" s="1"/>
  <c r="I1833" i="3" a="1"/>
  <c r="I1833" i="3" s="1"/>
  <c r="I1835" i="3" a="1"/>
  <c r="I1835" i="3" s="1"/>
  <c r="I1837" i="3" a="1"/>
  <c r="I1837" i="3" s="1"/>
  <c r="I1839" i="3" a="1"/>
  <c r="I1839" i="3" s="1"/>
  <c r="J1827" i="3" a="1"/>
  <c r="J1827" i="3" s="1"/>
  <c r="J1829" i="3" a="1"/>
  <c r="J1829" i="3" s="1"/>
  <c r="J1831" i="3" a="1"/>
  <c r="J1831" i="3" s="1"/>
  <c r="J1833" i="3" a="1"/>
  <c r="J1833" i="3" s="1"/>
  <c r="J1835" i="3" a="1"/>
  <c r="J1835" i="3" s="1"/>
  <c r="J1837" i="3" a="1"/>
  <c r="J1837" i="3" s="1"/>
  <c r="J1839" i="3" a="1"/>
  <c r="J1839" i="3" s="1"/>
  <c r="G1147" i="1"/>
  <c r="G1149" i="1"/>
  <c r="G1151" i="1"/>
  <c r="G1153" i="1"/>
  <c r="G1155" i="1"/>
  <c r="H1147" i="1"/>
  <c r="H1149" i="1"/>
  <c r="H1151" i="1"/>
  <c r="H1153" i="1"/>
  <c r="H1155" i="1"/>
  <c r="I1147" i="1" a="1"/>
  <c r="I1147" i="1" s="1"/>
  <c r="I1149" i="1" a="1"/>
  <c r="I1149" i="1" s="1"/>
  <c r="I1151" i="1" a="1"/>
  <c r="I1151" i="1" s="1"/>
  <c r="I1153" i="1" a="1"/>
  <c r="I1153" i="1" s="1"/>
  <c r="I1155" i="1" a="1"/>
  <c r="I1155" i="1" s="1"/>
  <c r="J1147" i="1" a="1"/>
  <c r="J1147" i="1" s="1"/>
  <c r="J1149" i="1" a="1"/>
  <c r="J1149" i="1" s="1"/>
  <c r="J1151" i="1" a="1"/>
  <c r="J1151" i="1" s="1"/>
  <c r="J1153" i="1" a="1"/>
  <c r="J1153" i="1" s="1"/>
  <c r="J1155" i="1" a="1"/>
  <c r="J1155" i="1" s="1"/>
  <c r="J1838" i="3" a="1"/>
  <c r="J1838" i="3" s="1"/>
  <c r="J1836" i="3" a="1"/>
  <c r="J1836" i="3" s="1"/>
  <c r="J1834" i="3" a="1"/>
  <c r="J1834" i="3" s="1"/>
  <c r="J1832" i="3" a="1"/>
  <c r="J1832" i="3" s="1"/>
  <c r="J1830" i="3" a="1"/>
  <c r="J1830" i="3" s="1"/>
  <c r="J1828" i="3" a="1"/>
  <c r="J1828" i="3" s="1"/>
  <c r="J1826" i="3" a="1"/>
  <c r="J1826" i="3" s="1"/>
  <c r="I1838" i="3" a="1"/>
  <c r="I1838" i="3" s="1"/>
  <c r="I1836" i="3" a="1"/>
  <c r="I1836" i="3" s="1"/>
  <c r="I1834" i="3" a="1"/>
  <c r="I1834" i="3" s="1"/>
  <c r="I1832" i="3" a="1"/>
  <c r="I1832" i="3" s="1"/>
  <c r="I1830" i="3" a="1"/>
  <c r="I1830" i="3" s="1"/>
  <c r="I1828" i="3" a="1"/>
  <c r="I1828" i="3" s="1"/>
  <c r="I1826" i="3" a="1"/>
  <c r="I1826" i="3" s="1"/>
  <c r="H1838" i="3"/>
  <c r="H1836" i="3"/>
  <c r="H1834" i="3"/>
  <c r="H1832" i="3"/>
  <c r="H1830" i="3"/>
  <c r="H1828" i="3"/>
  <c r="H1826" i="3"/>
  <c r="G1838" i="3"/>
  <c r="G1836" i="3"/>
  <c r="G1834" i="3"/>
  <c r="G1832" i="3"/>
  <c r="G1830" i="3"/>
  <c r="G1828" i="3"/>
  <c r="G1826" i="3"/>
  <c r="G1825" i="3"/>
  <c r="H1825" i="3"/>
  <c r="I1825" i="3" a="1"/>
  <c r="I1825" i="3" s="1"/>
  <c r="J1825" i="3" a="1"/>
  <c r="J1825" i="3" s="1"/>
  <c r="G1824" i="3"/>
  <c r="H1824" i="3"/>
  <c r="I1824" i="3" a="1"/>
  <c r="I1824" i="3" s="1"/>
  <c r="J1824" i="3" a="1"/>
  <c r="J1824" i="3" s="1"/>
  <c r="G1823" i="3"/>
  <c r="H1823" i="3"/>
  <c r="J1823" i="3" a="1"/>
  <c r="J1823" i="3" s="1"/>
  <c r="G1822" i="3"/>
  <c r="H1822" i="3"/>
  <c r="J1822" i="3" a="1"/>
  <c r="J1822" i="3" s="1"/>
  <c r="G1821" i="3"/>
  <c r="H1821" i="3"/>
  <c r="I1821" i="3" a="1"/>
  <c r="I1821" i="3" s="1"/>
  <c r="J1821" i="3" a="1"/>
  <c r="J1821" i="3" s="1"/>
  <c r="G1820" i="3"/>
  <c r="H1820" i="3"/>
  <c r="I1820" i="3" a="1"/>
  <c r="I1820" i="3" s="1"/>
  <c r="J1820" i="3" a="1"/>
  <c r="J1820" i="3" s="1"/>
  <c r="G1819" i="3"/>
  <c r="H1819" i="3"/>
  <c r="I1819" i="3" a="1"/>
  <c r="I1819" i="3" s="1"/>
  <c r="J1819" i="3" a="1"/>
  <c r="J1819" i="3" s="1"/>
  <c r="G1818" i="3"/>
  <c r="H1818" i="3"/>
  <c r="I1818" i="3" a="1"/>
  <c r="I1818" i="3" s="1"/>
  <c r="J1818" i="3" a="1"/>
  <c r="J1818" i="3" s="1"/>
  <c r="G1817" i="3"/>
  <c r="H1817" i="3"/>
  <c r="I1817" i="3" a="1"/>
  <c r="I1817" i="3" s="1"/>
  <c r="J1817" i="3" a="1"/>
  <c r="J1817" i="3" s="1"/>
  <c r="G1816" i="3"/>
  <c r="H1816" i="3"/>
  <c r="I1816" i="3" a="1"/>
  <c r="I1816" i="3" s="1"/>
  <c r="J1816" i="3" a="1"/>
  <c r="J1816" i="3" s="1"/>
  <c r="G1815" i="3"/>
  <c r="H1815" i="3"/>
  <c r="I1815" i="3" a="1"/>
  <c r="I1815" i="3" s="1"/>
  <c r="J1815" i="3" a="1"/>
  <c r="J1815" i="3" s="1"/>
  <c r="G1814" i="3"/>
  <c r="H1814" i="3"/>
  <c r="I1814" i="3" a="1"/>
  <c r="I1814" i="3" s="1"/>
  <c r="J1814" i="3" a="1"/>
  <c r="J1814" i="3" s="1"/>
  <c r="G1813" i="3"/>
  <c r="H1813" i="3"/>
  <c r="J1813" i="3" a="1"/>
  <c r="J1813" i="3" s="1"/>
  <c r="G1812" i="3"/>
  <c r="H1812" i="3"/>
  <c r="I1812" i="3" a="1"/>
  <c r="I1812" i="3" s="1"/>
  <c r="J1812" i="3" a="1"/>
  <c r="J1812" i="3" s="1"/>
  <c r="G1146" i="1"/>
  <c r="H1146" i="1"/>
  <c r="I1146" i="1" a="1"/>
  <c r="I1146" i="1"/>
  <c r="J1146" i="1" a="1"/>
  <c r="J1146" i="1" s="1"/>
  <c r="G1145" i="1"/>
  <c r="H1145" i="1"/>
  <c r="I1145" i="1" a="1"/>
  <c r="I1145" i="1" s="1"/>
  <c r="J1145" i="1" a="1"/>
  <c r="J1145" i="1"/>
  <c r="G1144" i="1"/>
  <c r="H1144" i="1"/>
  <c r="I1144" i="1" a="1"/>
  <c r="I1144" i="1"/>
  <c r="J1144" i="1" a="1"/>
  <c r="J1144" i="1" s="1"/>
  <c r="G1143" i="1"/>
  <c r="H1143" i="1"/>
  <c r="I1143" i="1" a="1"/>
  <c r="I1143" i="1" s="1"/>
  <c r="J1143" i="1" a="1"/>
  <c r="J1143" i="1"/>
  <c r="G1142" i="1"/>
  <c r="H1142" i="1"/>
  <c r="I1142" i="1" a="1"/>
  <c r="I1142" i="1"/>
  <c r="J1142" i="1" a="1"/>
  <c r="J1142" i="1" s="1"/>
  <c r="G1141" i="1"/>
  <c r="H1141" i="1"/>
  <c r="I1141" i="1" a="1"/>
  <c r="I1141" i="1" s="1"/>
  <c r="J1141" i="1" a="1"/>
  <c r="J1141" i="1"/>
  <c r="G1140" i="1"/>
  <c r="H1140" i="1"/>
  <c r="I1140" i="1" a="1"/>
  <c r="I1140" i="1"/>
  <c r="J1140" i="1" a="1"/>
  <c r="J1140" i="1" s="1"/>
  <c r="G1139" i="1"/>
  <c r="H1139" i="1"/>
  <c r="I1139" i="1" a="1"/>
  <c r="I1139" i="1" s="1"/>
  <c r="J1139" i="1" a="1"/>
  <c r="J1139" i="1"/>
  <c r="G1138" i="1"/>
  <c r="H1138" i="1"/>
  <c r="I1138" i="1" a="1"/>
  <c r="I1138" i="1"/>
  <c r="J1138" i="1" a="1"/>
  <c r="J1138" i="1" s="1"/>
  <c r="G1137" i="1"/>
  <c r="H1137" i="1"/>
  <c r="I1137" i="1" a="1"/>
  <c r="I1137" i="1" s="1"/>
  <c r="J1137" i="1" a="1"/>
  <c r="J1137" i="1"/>
  <c r="G1136" i="1"/>
  <c r="H1136" i="1"/>
  <c r="I1136" i="1" a="1"/>
  <c r="I1136" i="1"/>
  <c r="J1136" i="1" a="1"/>
  <c r="J1136" i="1" s="1"/>
  <c r="G1135" i="1"/>
  <c r="H1135" i="1"/>
  <c r="I1135" i="1" a="1"/>
  <c r="I1135" i="1" s="1"/>
  <c r="J1135" i="1" a="1"/>
  <c r="J1135" i="1" s="1"/>
  <c r="G1129" i="1"/>
  <c r="G1130" i="1"/>
  <c r="G1131" i="1"/>
  <c r="G1132" i="1"/>
  <c r="G1133" i="1"/>
  <c r="G1134" i="1"/>
  <c r="H1129" i="1"/>
  <c r="H1130" i="1"/>
  <c r="H1131" i="1"/>
  <c r="H1132" i="1"/>
  <c r="H1133" i="1"/>
  <c r="H1134" i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G1801" i="3"/>
  <c r="G1803" i="3"/>
  <c r="G1805" i="3"/>
  <c r="G1807" i="3"/>
  <c r="G1809" i="3"/>
  <c r="G1811" i="3"/>
  <c r="H1801" i="3"/>
  <c r="H1803" i="3"/>
  <c r="H1805" i="3"/>
  <c r="H1807" i="3"/>
  <c r="H1809" i="3"/>
  <c r="H1811" i="3"/>
  <c r="I1801" i="3" a="1"/>
  <c r="I1801" i="3" s="1"/>
  <c r="I1803" i="3" a="1"/>
  <c r="I1803" i="3" s="1"/>
  <c r="I1805" i="3" a="1"/>
  <c r="I1805" i="3" s="1"/>
  <c r="I1809" i="3" a="1"/>
  <c r="I1809" i="3" s="1"/>
  <c r="I1811" i="3" a="1"/>
  <c r="I1811" i="3" s="1"/>
  <c r="J1801" i="3" a="1"/>
  <c r="J1801" i="3" s="1"/>
  <c r="J1803" i="3" a="1"/>
  <c r="J1803" i="3" s="1"/>
  <c r="J1805" i="3" a="1"/>
  <c r="J1805" i="3" s="1"/>
  <c r="J1807" i="3" a="1"/>
  <c r="J1807" i="3" s="1"/>
  <c r="J1809" i="3" a="1"/>
  <c r="J1809" i="3" s="1"/>
  <c r="J1811" i="3" a="1"/>
  <c r="J1811" i="3" s="1"/>
  <c r="J1810" i="3" a="1"/>
  <c r="J1810" i="3" s="1"/>
  <c r="J1808" i="3" a="1"/>
  <c r="J1808" i="3" s="1"/>
  <c r="J1806" i="3" a="1"/>
  <c r="J1806" i="3" s="1"/>
  <c r="J1804" i="3" a="1"/>
  <c r="J1804" i="3" s="1"/>
  <c r="J1802" i="3" a="1"/>
  <c r="J1802" i="3" s="1"/>
  <c r="J1800" i="3" a="1"/>
  <c r="J1800" i="3" s="1"/>
  <c r="I1810" i="3" a="1"/>
  <c r="I1810" i="3" s="1"/>
  <c r="I1808" i="3" a="1"/>
  <c r="I1808" i="3" s="1"/>
  <c r="I1804" i="3" a="1"/>
  <c r="I1804" i="3" s="1"/>
  <c r="I1802" i="3" a="1"/>
  <c r="I1802" i="3" s="1"/>
  <c r="I1800" i="3" a="1"/>
  <c r="I1800" i="3" s="1"/>
  <c r="H1810" i="3"/>
  <c r="H1808" i="3"/>
  <c r="H1806" i="3"/>
  <c r="H1804" i="3"/>
  <c r="H1802" i="3"/>
  <c r="H1800" i="3"/>
  <c r="G1810" i="3"/>
  <c r="G1808" i="3"/>
  <c r="G1806" i="3"/>
  <c r="G1804" i="3"/>
  <c r="G1802" i="3"/>
  <c r="G1800" i="3"/>
  <c r="G1699" i="3"/>
  <c r="H1699" i="3"/>
  <c r="I1699" i="3" a="1"/>
  <c r="I1699" i="3" s="1"/>
  <c r="J1699" i="3" a="1"/>
  <c r="J1699" i="3" s="1"/>
  <c r="G1039" i="1"/>
  <c r="G1040" i="1"/>
  <c r="G1041" i="1"/>
  <c r="H1039" i="1"/>
  <c r="H1040" i="1"/>
  <c r="H1041" i="1"/>
  <c r="I1039" i="1" a="1"/>
  <c r="I1039" i="1" s="1"/>
  <c r="I1040" i="1" a="1"/>
  <c r="I1040" i="1" s="1"/>
  <c r="I1041" i="1" a="1"/>
  <c r="I1041" i="1" s="1"/>
  <c r="J1039" i="1" a="1"/>
  <c r="J1039" i="1" s="1"/>
  <c r="J1040" i="1" a="1"/>
  <c r="J1040" i="1" s="1"/>
  <c r="J1041" i="1" a="1"/>
  <c r="J1041" i="1" s="1"/>
  <c r="J1080" i="1" a="1"/>
  <c r="J1080" i="1" s="1"/>
  <c r="G1080" i="1"/>
  <c r="G1081" i="1"/>
  <c r="H1080" i="1"/>
  <c r="H1081" i="1"/>
  <c r="I1080" i="1" a="1"/>
  <c r="I1080" i="1" s="1"/>
  <c r="I1081" i="1" a="1"/>
  <c r="I1081" i="1" s="1"/>
  <c r="J1081" i="1" a="1"/>
  <c r="J1081" i="1" s="1"/>
  <c r="G1067" i="1"/>
  <c r="H1067" i="1"/>
  <c r="I1067" i="1" a="1"/>
  <c r="I1067" i="1" s="1"/>
  <c r="J1067" i="1" a="1"/>
  <c r="J1067" i="1" s="1"/>
  <c r="G1029" i="1"/>
  <c r="H1029" i="1"/>
  <c r="I1029" i="1" a="1"/>
  <c r="I1029" i="1" s="1"/>
  <c r="J1029" i="1" a="1"/>
  <c r="J1029" i="1" s="1"/>
  <c r="G996" i="1"/>
  <c r="H996" i="1"/>
  <c r="I996" i="1" a="1"/>
  <c r="I996" i="1" s="1"/>
  <c r="J996" i="1" a="1"/>
  <c r="J996" i="1" s="1"/>
  <c r="G1799" i="3"/>
  <c r="H1799" i="3"/>
  <c r="I1799" i="3" a="1"/>
  <c r="I1799" i="3" s="1"/>
  <c r="J1799" i="3" a="1"/>
  <c r="J1799" i="3" s="1"/>
  <c r="G1798" i="3"/>
  <c r="H1798" i="3"/>
  <c r="I1798" i="3" a="1"/>
  <c r="I1798" i="3" s="1"/>
  <c r="J1798" i="3" a="1"/>
  <c r="J1798" i="3" s="1"/>
  <c r="G1797" i="3"/>
  <c r="H1797" i="3"/>
  <c r="I1797" i="3" a="1"/>
  <c r="I1797" i="3" s="1"/>
  <c r="J1797" i="3" a="1"/>
  <c r="J1797" i="3" s="1"/>
  <c r="G1796" i="3"/>
  <c r="H1796" i="3"/>
  <c r="I1796" i="3" a="1"/>
  <c r="I1796" i="3" s="1"/>
  <c r="J1796" i="3" a="1"/>
  <c r="J1796" i="3" s="1"/>
  <c r="G1795" i="3"/>
  <c r="H1795" i="3"/>
  <c r="I1795" i="3" a="1"/>
  <c r="I1795" i="3" s="1"/>
  <c r="J1795" i="3" a="1"/>
  <c r="J1795" i="3" s="1"/>
  <c r="G1794" i="3"/>
  <c r="H1794" i="3"/>
  <c r="I1794" i="3" a="1"/>
  <c r="I1794" i="3" s="1"/>
  <c r="J1794" i="3" a="1"/>
  <c r="J1794" i="3" s="1"/>
  <c r="G1793" i="3"/>
  <c r="H1793" i="3"/>
  <c r="I1793" i="3" a="1"/>
  <c r="I1793" i="3" s="1"/>
  <c r="J1793" i="3" a="1"/>
  <c r="J1793" i="3" s="1"/>
  <c r="G1792" i="3"/>
  <c r="H1792" i="3"/>
  <c r="I1792" i="3" a="1"/>
  <c r="I1792" i="3" s="1"/>
  <c r="J1792" i="3" a="1"/>
  <c r="J1792" i="3" s="1"/>
  <c r="G1791" i="3"/>
  <c r="H1791" i="3"/>
  <c r="I1791" i="3" a="1"/>
  <c r="I1791" i="3" s="1"/>
  <c r="J1791" i="3" a="1"/>
  <c r="J1791" i="3" s="1"/>
  <c r="G1790" i="3"/>
  <c r="H1790" i="3"/>
  <c r="I1790" i="3" a="1"/>
  <c r="I1790" i="3" s="1"/>
  <c r="J1790" i="3" a="1"/>
  <c r="J1790" i="3" s="1"/>
  <c r="G1128" i="1"/>
  <c r="H1128" i="1"/>
  <c r="I1128" i="1" a="1"/>
  <c r="I1128" i="1" s="1"/>
  <c r="J1128" i="1" a="1"/>
  <c r="J1128" i="1" s="1"/>
  <c r="G1127" i="1"/>
  <c r="H1127" i="1"/>
  <c r="I1127" i="1" a="1"/>
  <c r="I1127" i="1" s="1"/>
  <c r="J1127" i="1" a="1"/>
  <c r="J1127" i="1" s="1"/>
  <c r="G1126" i="1"/>
  <c r="H1126" i="1"/>
  <c r="I1126" i="1" a="1"/>
  <c r="I1126" i="1" s="1"/>
  <c r="J1126" i="1" a="1"/>
  <c r="J1126" i="1" s="1"/>
  <c r="G1125" i="1"/>
  <c r="H1125" i="1"/>
  <c r="I1125" i="1" a="1"/>
  <c r="I1125" i="1" s="1"/>
  <c r="J1125" i="1" a="1"/>
  <c r="J1125" i="1" s="1"/>
  <c r="G1124" i="1"/>
  <c r="H1124" i="1"/>
  <c r="I1124" i="1" a="1"/>
  <c r="I1124" i="1" s="1"/>
  <c r="J1124" i="1" a="1"/>
  <c r="J1124" i="1" s="1"/>
  <c r="G1123" i="1"/>
  <c r="H1123" i="1"/>
  <c r="I1123" i="1" a="1"/>
  <c r="I1123" i="1" s="1"/>
  <c r="J1123" i="1" a="1"/>
  <c r="J1123" i="1" s="1"/>
  <c r="G1122" i="1"/>
  <c r="H1122" i="1"/>
  <c r="I1122" i="1" a="1"/>
  <c r="I1122" i="1" s="1"/>
  <c r="J1122" i="1" a="1"/>
  <c r="J1122" i="1" s="1"/>
  <c r="G1112" i="1"/>
  <c r="G1113" i="1"/>
  <c r="G1114" i="1"/>
  <c r="G1115" i="1"/>
  <c r="G1116" i="1"/>
  <c r="G1117" i="1"/>
  <c r="G1118" i="1"/>
  <c r="G1119" i="1"/>
  <c r="G1120" i="1"/>
  <c r="G1121" i="1"/>
  <c r="H1112" i="1"/>
  <c r="H1113" i="1"/>
  <c r="H1114" i="1"/>
  <c r="H1115" i="1"/>
  <c r="H1116" i="1"/>
  <c r="H1117" i="1"/>
  <c r="H1118" i="1"/>
  <c r="H1119" i="1"/>
  <c r="H1120" i="1"/>
  <c r="H1121" i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G1777" i="3"/>
  <c r="G1779" i="3"/>
  <c r="G1781" i="3"/>
  <c r="G1783" i="3"/>
  <c r="G1785" i="3"/>
  <c r="G1787" i="3"/>
  <c r="G1789" i="3"/>
  <c r="H1777" i="3"/>
  <c r="H1779" i="3"/>
  <c r="H1781" i="3"/>
  <c r="H1783" i="3"/>
  <c r="H1785" i="3"/>
  <c r="H1787" i="3"/>
  <c r="H1789" i="3"/>
  <c r="I1777" i="3" a="1"/>
  <c r="I1777" i="3" s="1"/>
  <c r="I1779" i="3" a="1"/>
  <c r="I1779" i="3" s="1"/>
  <c r="I1781" i="3" a="1"/>
  <c r="I1781" i="3" s="1"/>
  <c r="I1783" i="3" a="1"/>
  <c r="I1783" i="3" s="1"/>
  <c r="I1785" i="3" a="1"/>
  <c r="I1785" i="3" s="1"/>
  <c r="I1787" i="3" a="1"/>
  <c r="I1787" i="3" s="1"/>
  <c r="I1789" i="3" a="1"/>
  <c r="I1789" i="3" s="1"/>
  <c r="J1777" i="3" a="1"/>
  <c r="J1777" i="3" s="1"/>
  <c r="J1779" i="3" a="1"/>
  <c r="J1779" i="3" s="1"/>
  <c r="J1781" i="3" a="1"/>
  <c r="J1781" i="3" s="1"/>
  <c r="J1783" i="3" a="1"/>
  <c r="J1783" i="3" s="1"/>
  <c r="J1785" i="3" a="1"/>
  <c r="J1785" i="3" s="1"/>
  <c r="J1787" i="3" a="1"/>
  <c r="J1787" i="3" s="1"/>
  <c r="J1789" i="3" a="1"/>
  <c r="J1789" i="3" s="1"/>
  <c r="J1788" i="3" a="1"/>
  <c r="J1788" i="3" s="1"/>
  <c r="J1786" i="3" a="1"/>
  <c r="J1786" i="3" s="1"/>
  <c r="I1788" i="3" a="1"/>
  <c r="I1788" i="3" s="1"/>
  <c r="I1786" i="3" a="1"/>
  <c r="I1786" i="3" s="1"/>
  <c r="H1788" i="3"/>
  <c r="H1786" i="3"/>
  <c r="G1788" i="3"/>
  <c r="G1786" i="3"/>
  <c r="J1784" i="3" a="1"/>
  <c r="J1784" i="3" s="1"/>
  <c r="J1782" i="3" a="1"/>
  <c r="J1782" i="3" s="1"/>
  <c r="J1780" i="3" a="1"/>
  <c r="J1780" i="3" s="1"/>
  <c r="J1778" i="3" a="1"/>
  <c r="J1778" i="3" s="1"/>
  <c r="J1776" i="3" a="1"/>
  <c r="J1776" i="3" s="1"/>
  <c r="I1784" i="3" a="1"/>
  <c r="I1784" i="3" s="1"/>
  <c r="I1782" i="3" a="1"/>
  <c r="I1782" i="3" s="1"/>
  <c r="I1780" i="3" a="1"/>
  <c r="I1780" i="3" s="1"/>
  <c r="I1778" i="3" a="1"/>
  <c r="I1778" i="3" s="1"/>
  <c r="I1776" i="3" a="1"/>
  <c r="I1776" i="3" s="1"/>
  <c r="H1784" i="3"/>
  <c r="H1782" i="3"/>
  <c r="H1780" i="3"/>
  <c r="H1778" i="3"/>
  <c r="H1776" i="3"/>
  <c r="G1784" i="3"/>
  <c r="G1782" i="3"/>
  <c r="G1780" i="3"/>
  <c r="G1778" i="3"/>
  <c r="G1776" i="3"/>
  <c r="G1775" i="3"/>
  <c r="H1775" i="3"/>
  <c r="I1775" i="3" a="1"/>
  <c r="I1775" i="3" s="1"/>
  <c r="J1775" i="3" a="1"/>
  <c r="J1775" i="3" s="1"/>
  <c r="G1774" i="3"/>
  <c r="H1774" i="3"/>
  <c r="I1774" i="3" a="1"/>
  <c r="I1774" i="3" s="1"/>
  <c r="J1774" i="3" a="1"/>
  <c r="J1774" i="3" s="1"/>
  <c r="G1773" i="3"/>
  <c r="H1773" i="3"/>
  <c r="J1773" i="3" a="1"/>
  <c r="J1773" i="3" s="1"/>
  <c r="G1772" i="3"/>
  <c r="H1772" i="3"/>
  <c r="J1772" i="3" a="1"/>
  <c r="J1772" i="3" s="1"/>
  <c r="G1771" i="3"/>
  <c r="H1771" i="3"/>
  <c r="I1771" i="3" a="1"/>
  <c r="I1771" i="3" s="1"/>
  <c r="J1771" i="3" a="1"/>
  <c r="J1771" i="3" s="1"/>
  <c r="G1770" i="3"/>
  <c r="H1770" i="3"/>
  <c r="I1770" i="3" a="1"/>
  <c r="I1770" i="3" s="1"/>
  <c r="J1770" i="3" a="1"/>
  <c r="J1770" i="3" s="1"/>
  <c r="G1769" i="3"/>
  <c r="H1769" i="3"/>
  <c r="I1769" i="3" a="1"/>
  <c r="I1769" i="3" s="1"/>
  <c r="J1769" i="3" a="1"/>
  <c r="J1769" i="3" s="1"/>
  <c r="G1768" i="3"/>
  <c r="H1768" i="3"/>
  <c r="I1768" i="3" a="1"/>
  <c r="I1768" i="3" s="1"/>
  <c r="J1768" i="3" a="1"/>
  <c r="J1768" i="3" s="1"/>
  <c r="G1767" i="3"/>
  <c r="H1767" i="3"/>
  <c r="I1767" i="3" a="1"/>
  <c r="I1767" i="3" s="1"/>
  <c r="J1767" i="3" a="1"/>
  <c r="J1767" i="3" s="1"/>
  <c r="G1766" i="3"/>
  <c r="H1766" i="3"/>
  <c r="I1766" i="3" a="1"/>
  <c r="I1766" i="3" s="1"/>
  <c r="J1766" i="3" a="1"/>
  <c r="J1766" i="3" s="1"/>
  <c r="G1765" i="3"/>
  <c r="H1765" i="3"/>
  <c r="I1765" i="3" a="1"/>
  <c r="I1765" i="3" s="1"/>
  <c r="J1765" i="3" a="1"/>
  <c r="J1765" i="3" s="1"/>
  <c r="G1764" i="3"/>
  <c r="H1764" i="3"/>
  <c r="I1764" i="3" a="1"/>
  <c r="I1764" i="3" s="1"/>
  <c r="J1764" i="3" a="1"/>
  <c r="J1764" i="3" s="1"/>
  <c r="G1763" i="3"/>
  <c r="H1763" i="3"/>
  <c r="I1763" i="3" a="1"/>
  <c r="I1763" i="3" s="1"/>
  <c r="J1763" i="3" a="1"/>
  <c r="J1763" i="3" s="1"/>
  <c r="G1762" i="3"/>
  <c r="H1762" i="3"/>
  <c r="I1762" i="3" a="1"/>
  <c r="I1762" i="3" s="1"/>
  <c r="J1762" i="3" a="1"/>
  <c r="J1762" i="3" s="1"/>
  <c r="G1111" i="1"/>
  <c r="H1111" i="1"/>
  <c r="I1111" i="1" a="1"/>
  <c r="I1111" i="1" s="1"/>
  <c r="J1111" i="1" a="1"/>
  <c r="J1111" i="1" s="1"/>
  <c r="G1110" i="1"/>
  <c r="H1110" i="1"/>
  <c r="I1110" i="1" a="1"/>
  <c r="I1110" i="1" s="1"/>
  <c r="J1110" i="1" a="1"/>
  <c r="J1110" i="1" s="1"/>
  <c r="G1109" i="1"/>
  <c r="H1109" i="1"/>
  <c r="I1109" i="1" a="1"/>
  <c r="I1109" i="1" s="1"/>
  <c r="J1109" i="1" a="1"/>
  <c r="J1109" i="1" s="1"/>
  <c r="G1108" i="1"/>
  <c r="H1108" i="1"/>
  <c r="I1108" i="1" a="1"/>
  <c r="I1108" i="1" s="1"/>
  <c r="J1108" i="1" a="1"/>
  <c r="J1108" i="1" s="1"/>
  <c r="G1107" i="1"/>
  <c r="H1107" i="1"/>
  <c r="I1107" i="1" a="1"/>
  <c r="I1107" i="1" s="1"/>
  <c r="J1107" i="1" a="1"/>
  <c r="J1107" i="1" s="1"/>
  <c r="G1106" i="1"/>
  <c r="H1106" i="1"/>
  <c r="I1106" i="1" a="1"/>
  <c r="I1106" i="1" s="1"/>
  <c r="J1106" i="1" a="1"/>
  <c r="J1106" i="1" s="1"/>
  <c r="G1105" i="1"/>
  <c r="H1105" i="1"/>
  <c r="I1105" i="1" a="1"/>
  <c r="I1105" i="1" s="1"/>
  <c r="J1105" i="1" a="1"/>
  <c r="J1105" i="1" s="1"/>
  <c r="G1104" i="1"/>
  <c r="H1104" i="1"/>
  <c r="I1104" i="1" a="1"/>
  <c r="I1104" i="1" s="1"/>
  <c r="J1104" i="1" a="1"/>
  <c r="J1104" i="1" s="1"/>
  <c r="G1093" i="1"/>
  <c r="G1094" i="1"/>
  <c r="G1095" i="1"/>
  <c r="G1096" i="1"/>
  <c r="G1097" i="1"/>
  <c r="H1093" i="1"/>
  <c r="H1094" i="1"/>
  <c r="H1095" i="1"/>
  <c r="H1096" i="1"/>
  <c r="H1097" i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G1751" i="3"/>
  <c r="G1749" i="3"/>
  <c r="G1753" i="3"/>
  <c r="G1755" i="3"/>
  <c r="G1757" i="3"/>
  <c r="G1759" i="3"/>
  <c r="G1761" i="3"/>
  <c r="H1751" i="3"/>
  <c r="H1749" i="3"/>
  <c r="H1753" i="3"/>
  <c r="H1755" i="3"/>
  <c r="H1757" i="3"/>
  <c r="H1759" i="3"/>
  <c r="H1761" i="3"/>
  <c r="I1751" i="3" a="1"/>
  <c r="I1751" i="3" s="1"/>
  <c r="I1749" i="3" a="1"/>
  <c r="I1749" i="3" s="1"/>
  <c r="I1753" i="3" a="1"/>
  <c r="I1753" i="3" s="1"/>
  <c r="I1755" i="3" a="1"/>
  <c r="I1755" i="3" s="1"/>
  <c r="I1757" i="3" a="1"/>
  <c r="I1757" i="3" s="1"/>
  <c r="I1759" i="3" a="1"/>
  <c r="I1759" i="3" s="1"/>
  <c r="I1761" i="3" a="1"/>
  <c r="I1761" i="3" s="1"/>
  <c r="J1751" i="3" a="1"/>
  <c r="J1751" i="3" s="1"/>
  <c r="J1749" i="3" a="1"/>
  <c r="J1749" i="3" s="1"/>
  <c r="J1753" i="3" a="1"/>
  <c r="J1753" i="3" s="1"/>
  <c r="J1755" i="3" a="1"/>
  <c r="J1755" i="3" s="1"/>
  <c r="J1757" i="3" a="1"/>
  <c r="J1757" i="3" s="1"/>
  <c r="J1759" i="3" a="1"/>
  <c r="J1759" i="3" s="1"/>
  <c r="J1761" i="3" a="1"/>
  <c r="J1761" i="3" s="1"/>
  <c r="G1088" i="1"/>
  <c r="G1089" i="1"/>
  <c r="G1090" i="1"/>
  <c r="G1091" i="1"/>
  <c r="G1092" i="1"/>
  <c r="H1088" i="1"/>
  <c r="H1089" i="1"/>
  <c r="H1090" i="1"/>
  <c r="H1091" i="1"/>
  <c r="H1092" i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760" i="3" a="1"/>
  <c r="J1760" i="3" s="1"/>
  <c r="J1758" i="3" a="1"/>
  <c r="J1758" i="3" s="1"/>
  <c r="J1756" i="3" a="1"/>
  <c r="J1756" i="3" s="1"/>
  <c r="J1754" i="3" a="1"/>
  <c r="J1754" i="3" s="1"/>
  <c r="J1752" i="3" a="1"/>
  <c r="J1752" i="3" s="1"/>
  <c r="J1750" i="3" a="1"/>
  <c r="J1750" i="3" s="1"/>
  <c r="I1760" i="3" a="1"/>
  <c r="I1760" i="3" s="1"/>
  <c r="I1758" i="3" a="1"/>
  <c r="I1758" i="3" s="1"/>
  <c r="I1756" i="3" a="1"/>
  <c r="I1756" i="3" s="1"/>
  <c r="I1754" i="3" a="1"/>
  <c r="I1754" i="3" s="1"/>
  <c r="I1752" i="3" a="1"/>
  <c r="I1752" i="3" s="1"/>
  <c r="I1750" i="3" a="1"/>
  <c r="I1750" i="3" s="1"/>
  <c r="H1760" i="3"/>
  <c r="H1758" i="3"/>
  <c r="H1756" i="3"/>
  <c r="H1754" i="3"/>
  <c r="H1752" i="3"/>
  <c r="H1750" i="3"/>
  <c r="G1760" i="3"/>
  <c r="G1758" i="3"/>
  <c r="G1756" i="3"/>
  <c r="G1754" i="3"/>
  <c r="G1752" i="3"/>
  <c r="G1750" i="3"/>
  <c r="G1748" i="3"/>
  <c r="H1748" i="3"/>
  <c r="I1748" i="3" a="1"/>
  <c r="I1748" i="3" s="1"/>
  <c r="J1748" i="3" a="1"/>
  <c r="J1748" i="3" s="1"/>
  <c r="G1747" i="3"/>
  <c r="H1747" i="3"/>
  <c r="J1747" i="3" a="1"/>
  <c r="J1747" i="3" s="1"/>
  <c r="G1746" i="3"/>
  <c r="H1746" i="3"/>
  <c r="J1746" i="3" a="1"/>
  <c r="J1746" i="3" s="1"/>
  <c r="G1745" i="3"/>
  <c r="H1745" i="3"/>
  <c r="I1745" i="3" a="1"/>
  <c r="I1745" i="3" s="1"/>
  <c r="J1745" i="3" a="1"/>
  <c r="J1745" i="3" s="1"/>
  <c r="G1744" i="3"/>
  <c r="H1744" i="3"/>
  <c r="I1744" i="3" a="1"/>
  <c r="I1744" i="3" s="1"/>
  <c r="J1744" i="3" a="1"/>
  <c r="J1744" i="3" s="1"/>
  <c r="G1743" i="3"/>
  <c r="H1743" i="3"/>
  <c r="I1743" i="3" a="1"/>
  <c r="I1743" i="3" s="1"/>
  <c r="J1743" i="3" a="1"/>
  <c r="J1743" i="3" s="1"/>
  <c r="G1742" i="3"/>
  <c r="H1742" i="3"/>
  <c r="I1742" i="3" a="1"/>
  <c r="I1742" i="3" s="1"/>
  <c r="J1742" i="3" a="1"/>
  <c r="J1742" i="3" s="1"/>
  <c r="G1741" i="3"/>
  <c r="H1741" i="3"/>
  <c r="I1741" i="3" a="1"/>
  <c r="I1741" i="3" s="1"/>
  <c r="J1741" i="3" a="1"/>
  <c r="J1741" i="3" s="1"/>
  <c r="G1740" i="3"/>
  <c r="H1740" i="3"/>
  <c r="I1740" i="3" a="1"/>
  <c r="I1740" i="3" s="1"/>
  <c r="J1740" i="3" a="1"/>
  <c r="J1740" i="3" s="1"/>
  <c r="G1739" i="3"/>
  <c r="H1739" i="3"/>
  <c r="I1739" i="3" a="1"/>
  <c r="I1739" i="3" s="1"/>
  <c r="J1739" i="3" a="1"/>
  <c r="J1739" i="3" s="1"/>
  <c r="G1738" i="3"/>
  <c r="H1738" i="3"/>
  <c r="I1738" i="3" a="1"/>
  <c r="I1738" i="3" s="1"/>
  <c r="J1738" i="3" a="1"/>
  <c r="J1738" i="3" s="1"/>
  <c r="G1737" i="3"/>
  <c r="H1737" i="3"/>
  <c r="I1737" i="3" a="1"/>
  <c r="I1737" i="3" s="1"/>
  <c r="J1737" i="3" a="1"/>
  <c r="J1737" i="3" s="1"/>
  <c r="G1736" i="3"/>
  <c r="H1736" i="3"/>
  <c r="I1736" i="3" a="1"/>
  <c r="I1736" i="3" s="1"/>
  <c r="J1736" i="3" a="1"/>
  <c r="J1736" i="3" s="1"/>
  <c r="G1735" i="3"/>
  <c r="H1735" i="3"/>
  <c r="I1735" i="3" a="1"/>
  <c r="I1735" i="3" s="1"/>
  <c r="J1735" i="3" a="1"/>
  <c r="J1735" i="3" s="1"/>
  <c r="G1734" i="3"/>
  <c r="H1734" i="3"/>
  <c r="I1734" i="3" a="1"/>
  <c r="I1734" i="3" s="1"/>
  <c r="J1734" i="3" a="1"/>
  <c r="J1734" i="3" s="1"/>
  <c r="G1733" i="3"/>
  <c r="H1733" i="3"/>
  <c r="J1733" i="3" a="1"/>
  <c r="J1733" i="3" s="1"/>
  <c r="G1732" i="3"/>
  <c r="H1732" i="3"/>
  <c r="J1732" i="3" a="1"/>
  <c r="J1732" i="3" s="1"/>
  <c r="G1079" i="1"/>
  <c r="H1079" i="1"/>
  <c r="I1079" i="1" a="1"/>
  <c r="I1079" i="1" s="1"/>
  <c r="J1079" i="1" a="1"/>
  <c r="J1079" i="1" s="1"/>
  <c r="G1078" i="1"/>
  <c r="H1078" i="1"/>
  <c r="I1078" i="1" a="1"/>
  <c r="I1078" i="1" s="1"/>
  <c r="J1078" i="1" a="1"/>
  <c r="J1078" i="1" s="1"/>
  <c r="G1077" i="1"/>
  <c r="H1077" i="1"/>
  <c r="I1077" i="1" a="1"/>
  <c r="I1077" i="1" s="1"/>
  <c r="J1077" i="1" a="1"/>
  <c r="J1077" i="1" s="1"/>
  <c r="G1076" i="1"/>
  <c r="H1076" i="1"/>
  <c r="I1076" i="1" a="1"/>
  <c r="I1076" i="1" s="1"/>
  <c r="J1076" i="1" a="1"/>
  <c r="J1076" i="1" s="1"/>
  <c r="G1075" i="1"/>
  <c r="H1075" i="1"/>
  <c r="I1075" i="1" a="1"/>
  <c r="I1075" i="1" s="1"/>
  <c r="J1075" i="1" a="1"/>
  <c r="J1075" i="1" s="1"/>
  <c r="G1074" i="1"/>
  <c r="H1074" i="1"/>
  <c r="I1074" i="1" a="1"/>
  <c r="I1074" i="1" s="1"/>
  <c r="J1074" i="1" a="1"/>
  <c r="J1074" i="1" s="1"/>
  <c r="G1073" i="1"/>
  <c r="H1073" i="1"/>
  <c r="I1073" i="1" a="1"/>
  <c r="I1073" i="1" s="1"/>
  <c r="J1073" i="1" a="1"/>
  <c r="J1073" i="1" s="1"/>
  <c r="G1072" i="1"/>
  <c r="H1072" i="1"/>
  <c r="I1072" i="1" a="1"/>
  <c r="I1072" i="1" s="1"/>
  <c r="J1072" i="1" a="1"/>
  <c r="J1072" i="1" s="1"/>
  <c r="G1071" i="1"/>
  <c r="H1071" i="1"/>
  <c r="I1071" i="1" a="1"/>
  <c r="I1071" i="1" s="1"/>
  <c r="J1071" i="1" a="1"/>
  <c r="J1071" i="1" s="1"/>
  <c r="G1070" i="1"/>
  <c r="H1070" i="1"/>
  <c r="I1070" i="1" a="1"/>
  <c r="I1070" i="1" s="1"/>
  <c r="J1070" i="1" a="1"/>
  <c r="J1070" i="1" s="1"/>
  <c r="G1069" i="1"/>
  <c r="H1069" i="1"/>
  <c r="I1069" i="1" a="1"/>
  <c r="I1069" i="1" s="1"/>
  <c r="J1069" i="1" a="1"/>
  <c r="J1069" i="1" s="1"/>
  <c r="G1068" i="1"/>
  <c r="H1068" i="1"/>
  <c r="I1068" i="1" a="1"/>
  <c r="I1068" i="1" s="1"/>
  <c r="J1068" i="1" a="1"/>
  <c r="J1068" i="1" s="1"/>
  <c r="G1730" i="3"/>
  <c r="G1731" i="3"/>
  <c r="H1730" i="3"/>
  <c r="H1731" i="3"/>
  <c r="I1730" i="3" a="1"/>
  <c r="I1730" i="3" s="1"/>
  <c r="I1731" i="3" a="1"/>
  <c r="I1731" i="3" s="1"/>
  <c r="J1730" i="3" a="1"/>
  <c r="J1730" i="3" s="1"/>
  <c r="J1731" i="3" a="1"/>
  <c r="J1731" i="3" s="1"/>
  <c r="G1054" i="1"/>
  <c r="G1056" i="1"/>
  <c r="G1058" i="1"/>
  <c r="G1060" i="1"/>
  <c r="G1062" i="1"/>
  <c r="G1064" i="1"/>
  <c r="G1066" i="1"/>
  <c r="H1054" i="1"/>
  <c r="H1056" i="1"/>
  <c r="H1058" i="1"/>
  <c r="H1060" i="1"/>
  <c r="H1062" i="1"/>
  <c r="H1064" i="1"/>
  <c r="H1066" i="1"/>
  <c r="I1054" i="1" a="1"/>
  <c r="I1054" i="1" s="1"/>
  <c r="I1056" i="1" a="1"/>
  <c r="I1056" i="1" s="1"/>
  <c r="I1058" i="1" a="1"/>
  <c r="I1058" i="1" s="1"/>
  <c r="I1060" i="1" a="1"/>
  <c r="I1060" i="1" s="1"/>
  <c r="I1062" i="1" a="1"/>
  <c r="I1062" i="1" s="1"/>
  <c r="I1064" i="1" a="1"/>
  <c r="I1064" i="1" s="1"/>
  <c r="I1066" i="1" a="1"/>
  <c r="I1066" i="1" s="1"/>
  <c r="J1054" i="1" a="1"/>
  <c r="J1054" i="1" s="1"/>
  <c r="J1056" i="1" a="1"/>
  <c r="J1056" i="1" s="1"/>
  <c r="J1058" i="1" a="1"/>
  <c r="J1058" i="1" s="1"/>
  <c r="J1060" i="1" a="1"/>
  <c r="J1060" i="1" s="1"/>
  <c r="J1062" i="1" a="1"/>
  <c r="J1062" i="1" s="1"/>
  <c r="J1064" i="1" a="1"/>
  <c r="J1064" i="1" s="1"/>
  <c r="J1066" i="1" a="1"/>
  <c r="J1066" i="1" s="1"/>
  <c r="G1717" i="3"/>
  <c r="G1719" i="3"/>
  <c r="G1720" i="3"/>
  <c r="G1723" i="3"/>
  <c r="G1726" i="3"/>
  <c r="G1727" i="3"/>
  <c r="G1729" i="3"/>
  <c r="H1717" i="3"/>
  <c r="H1719" i="3"/>
  <c r="H1720" i="3"/>
  <c r="H1723" i="3"/>
  <c r="H1726" i="3"/>
  <c r="H1727" i="3"/>
  <c r="H1729" i="3"/>
  <c r="I1717" i="3" a="1"/>
  <c r="I1717" i="3" s="1"/>
  <c r="I1719" i="3" a="1"/>
  <c r="I1719" i="3" s="1"/>
  <c r="I1720" i="3" a="1"/>
  <c r="I1720" i="3" s="1"/>
  <c r="I1723" i="3" a="1"/>
  <c r="I1723" i="3" s="1"/>
  <c r="I1726" i="3" a="1"/>
  <c r="I1726" i="3" s="1"/>
  <c r="I1727" i="3" a="1"/>
  <c r="I1727" i="3" s="1"/>
  <c r="I1729" i="3" a="1"/>
  <c r="I1729" i="3" s="1"/>
  <c r="J1717" i="3" a="1"/>
  <c r="J1717" i="3" s="1"/>
  <c r="J1719" i="3" a="1"/>
  <c r="J1719" i="3" s="1"/>
  <c r="J1720" i="3" a="1"/>
  <c r="J1720" i="3" s="1"/>
  <c r="J1723" i="3" a="1"/>
  <c r="J1723" i="3" s="1"/>
  <c r="J1726" i="3" a="1"/>
  <c r="J1726" i="3" s="1"/>
  <c r="J1727" i="3" a="1"/>
  <c r="J1727" i="3" s="1"/>
  <c r="J1729" i="3" a="1"/>
  <c r="J1729" i="3" s="1"/>
  <c r="G1716" i="3"/>
  <c r="G1718" i="3"/>
  <c r="G1721" i="3"/>
  <c r="G1722" i="3"/>
  <c r="G1724" i="3"/>
  <c r="G1725" i="3"/>
  <c r="G1728" i="3"/>
  <c r="H1716" i="3"/>
  <c r="H1718" i="3"/>
  <c r="H1721" i="3"/>
  <c r="H1722" i="3"/>
  <c r="H1724" i="3"/>
  <c r="H1725" i="3"/>
  <c r="H1728" i="3"/>
  <c r="I1716" i="3" a="1"/>
  <c r="I1716" i="3" s="1"/>
  <c r="I1718" i="3" a="1"/>
  <c r="I1718" i="3" s="1"/>
  <c r="I1721" i="3" a="1"/>
  <c r="I1721" i="3" s="1"/>
  <c r="I1722" i="3" a="1"/>
  <c r="I1722" i="3" s="1"/>
  <c r="I1724" i="3" a="1"/>
  <c r="I1724" i="3" s="1"/>
  <c r="I1725" i="3" a="1"/>
  <c r="I1725" i="3" s="1"/>
  <c r="I1728" i="3" a="1"/>
  <c r="I1728" i="3" s="1"/>
  <c r="J1716" i="3" a="1"/>
  <c r="J1716" i="3" s="1"/>
  <c r="J1718" i="3" a="1"/>
  <c r="J1718" i="3" s="1"/>
  <c r="J1721" i="3" a="1"/>
  <c r="J1721" i="3" s="1"/>
  <c r="J1722" i="3" a="1"/>
  <c r="J1722" i="3" s="1"/>
  <c r="J1724" i="3" a="1"/>
  <c r="J1724" i="3" s="1"/>
  <c r="J1725" i="3" a="1"/>
  <c r="J1725" i="3" s="1"/>
  <c r="J1728" i="3" a="1"/>
  <c r="J1728" i="3" s="1"/>
  <c r="J1065" i="1" a="1"/>
  <c r="J1065" i="1" s="1"/>
  <c r="J1063" i="1" a="1"/>
  <c r="J1063" i="1" s="1"/>
  <c r="J1061" i="1" a="1"/>
  <c r="J1061" i="1" s="1"/>
  <c r="J1059" i="1" a="1"/>
  <c r="J1059" i="1" s="1"/>
  <c r="J1057" i="1" a="1"/>
  <c r="J1057" i="1" s="1"/>
  <c r="J1055" i="1" a="1"/>
  <c r="J1055" i="1" s="1"/>
  <c r="J1053" i="1" a="1"/>
  <c r="J1053" i="1" s="1"/>
  <c r="I1065" i="1" a="1"/>
  <c r="I1065" i="1" s="1"/>
  <c r="I1063" i="1" a="1"/>
  <c r="I1063" i="1" s="1"/>
  <c r="I1061" i="1" a="1"/>
  <c r="I1061" i="1" s="1"/>
  <c r="I1059" i="1" a="1"/>
  <c r="I1059" i="1" s="1"/>
  <c r="I1057" i="1" a="1"/>
  <c r="I1057" i="1" s="1"/>
  <c r="I1055" i="1" a="1"/>
  <c r="I1055" i="1" s="1"/>
  <c r="I1053" i="1" a="1"/>
  <c r="I1053" i="1" s="1"/>
  <c r="H1065" i="1"/>
  <c r="H1063" i="1"/>
  <c r="H1061" i="1"/>
  <c r="H1059" i="1"/>
  <c r="H1057" i="1"/>
  <c r="H1055" i="1"/>
  <c r="H1053" i="1"/>
  <c r="G1065" i="1"/>
  <c r="G1063" i="1"/>
  <c r="G1061" i="1"/>
  <c r="G1059" i="1"/>
  <c r="G1057" i="1"/>
  <c r="G1055" i="1"/>
  <c r="G1053" i="1"/>
  <c r="G1715" i="3"/>
  <c r="H1715" i="3"/>
  <c r="I1715" i="3" a="1"/>
  <c r="I1715" i="3" s="1"/>
  <c r="J1715" i="3" a="1"/>
  <c r="J1715" i="3" s="1"/>
  <c r="G1714" i="3"/>
  <c r="H1714" i="3"/>
  <c r="I1714" i="3" a="1"/>
  <c r="I1714" i="3" s="1"/>
  <c r="J1714" i="3" a="1"/>
  <c r="J1714" i="3" s="1"/>
  <c r="G1713" i="3"/>
  <c r="H1713" i="3"/>
  <c r="I1713" i="3" a="1"/>
  <c r="I1713" i="3" s="1"/>
  <c r="J1713" i="3" a="1"/>
  <c r="J1713" i="3" s="1"/>
  <c r="G1712" i="3"/>
  <c r="H1712" i="3"/>
  <c r="I1712" i="3" a="1"/>
  <c r="I1712" i="3" s="1"/>
  <c r="J1712" i="3" a="1"/>
  <c r="J1712" i="3" s="1"/>
  <c r="G1711" i="3"/>
  <c r="H1711" i="3"/>
  <c r="I1711" i="3" a="1"/>
  <c r="I1711" i="3" s="1"/>
  <c r="J1711" i="3" a="1"/>
  <c r="J1711" i="3" s="1"/>
  <c r="G1710" i="3"/>
  <c r="H1710" i="3"/>
  <c r="I1710" i="3" a="1"/>
  <c r="I1710" i="3" s="1"/>
  <c r="J1710" i="3" a="1"/>
  <c r="J1710" i="3" s="1"/>
  <c r="G1709" i="3"/>
  <c r="H1709" i="3"/>
  <c r="I1709" i="3" a="1"/>
  <c r="I1709" i="3" s="1"/>
  <c r="J1709" i="3" a="1"/>
  <c r="J1709" i="3" s="1"/>
  <c r="G1708" i="3"/>
  <c r="H1708" i="3"/>
  <c r="I1708" i="3" a="1"/>
  <c r="I1708" i="3" s="1"/>
  <c r="J1708" i="3" a="1"/>
  <c r="J1708" i="3" s="1"/>
  <c r="G1707" i="3"/>
  <c r="H1707" i="3"/>
  <c r="I1707" i="3" a="1"/>
  <c r="I1707" i="3" s="1"/>
  <c r="J1707" i="3" a="1"/>
  <c r="J1707" i="3" s="1"/>
  <c r="G1706" i="3"/>
  <c r="H1706" i="3"/>
  <c r="I1706" i="3" a="1"/>
  <c r="I1706" i="3" s="1"/>
  <c r="J1706" i="3" a="1"/>
  <c r="J1706" i="3" s="1"/>
  <c r="G1705" i="3"/>
  <c r="H1705" i="3"/>
  <c r="I1705" i="3" a="1"/>
  <c r="I1705" i="3" s="1"/>
  <c r="J1705" i="3" a="1"/>
  <c r="J1705" i="3" s="1"/>
  <c r="G1704" i="3"/>
  <c r="H1704" i="3"/>
  <c r="I1704" i="3" a="1"/>
  <c r="I1704" i="3" s="1"/>
  <c r="J1704" i="3" a="1"/>
  <c r="J1704" i="3" s="1"/>
  <c r="G1703" i="3"/>
  <c r="H1703" i="3"/>
  <c r="I1703" i="3" a="1"/>
  <c r="I1703" i="3" s="1"/>
  <c r="J1703" i="3" a="1"/>
  <c r="J1703" i="3" s="1"/>
  <c r="G1702" i="3"/>
  <c r="H1702" i="3"/>
  <c r="I1702" i="3" a="1"/>
  <c r="I1702" i="3" s="1"/>
  <c r="J1702" i="3" a="1"/>
  <c r="J1702" i="3" s="1"/>
  <c r="G1701" i="3"/>
  <c r="H1701" i="3"/>
  <c r="I1701" i="3" a="1"/>
  <c r="I1701" i="3" s="1"/>
  <c r="J1701" i="3" a="1"/>
  <c r="J1701" i="3" s="1"/>
  <c r="G1700" i="3"/>
  <c r="H1700" i="3"/>
  <c r="I1700" i="3" a="1"/>
  <c r="I1700" i="3" s="1"/>
  <c r="J1700" i="3" a="1"/>
  <c r="J1700" i="3" s="1"/>
  <c r="G1052" i="1"/>
  <c r="H1052" i="1"/>
  <c r="I1052" i="1" a="1"/>
  <c r="I1052" i="1" s="1"/>
  <c r="J1052" i="1" a="1"/>
  <c r="J1052" i="1" s="1"/>
  <c r="G1051" i="1"/>
  <c r="H1051" i="1"/>
  <c r="I1051" i="1" a="1"/>
  <c r="I1051" i="1" s="1"/>
  <c r="J1051" i="1" a="1"/>
  <c r="J1051" i="1" s="1"/>
  <c r="G1050" i="1"/>
  <c r="H1050" i="1"/>
  <c r="I1050" i="1" a="1"/>
  <c r="I1050" i="1" s="1"/>
  <c r="J1050" i="1" a="1"/>
  <c r="J1050" i="1" s="1"/>
  <c r="G1049" i="1"/>
  <c r="H1049" i="1"/>
  <c r="I1049" i="1" a="1"/>
  <c r="I1049" i="1" s="1"/>
  <c r="J1049" i="1" a="1"/>
  <c r="J1049" i="1" s="1"/>
  <c r="G1048" i="1"/>
  <c r="H1048" i="1"/>
  <c r="I1048" i="1" a="1"/>
  <c r="I1048" i="1" s="1"/>
  <c r="J1048" i="1" a="1"/>
  <c r="J1048" i="1" s="1"/>
  <c r="G1047" i="1"/>
  <c r="H1047" i="1"/>
  <c r="I1047" i="1" a="1"/>
  <c r="I1047" i="1" s="1"/>
  <c r="J1047" i="1" a="1"/>
  <c r="J1047" i="1" s="1"/>
  <c r="G1046" i="1"/>
  <c r="H1046" i="1"/>
  <c r="I1046" i="1" a="1"/>
  <c r="I1046" i="1" s="1"/>
  <c r="J1046" i="1" a="1"/>
  <c r="J1046" i="1" s="1"/>
  <c r="G1045" i="1"/>
  <c r="H1045" i="1"/>
  <c r="I1045" i="1" a="1"/>
  <c r="I1045" i="1" s="1"/>
  <c r="J1045" i="1" a="1"/>
  <c r="J1045" i="1" s="1"/>
  <c r="G1044" i="1"/>
  <c r="H1044" i="1"/>
  <c r="I1044" i="1" a="1"/>
  <c r="I1044" i="1" s="1"/>
  <c r="J1044" i="1" a="1"/>
  <c r="J1044" i="1" s="1"/>
  <c r="G1043" i="1"/>
  <c r="H1043" i="1"/>
  <c r="I1043" i="1" a="1"/>
  <c r="I1043" i="1" s="1"/>
  <c r="J1043" i="1" a="1"/>
  <c r="J1043" i="1" s="1"/>
  <c r="G1042" i="1"/>
  <c r="H1042" i="1"/>
  <c r="I1042" i="1" a="1"/>
  <c r="I1042" i="1" s="1"/>
  <c r="J1042" i="1" a="1"/>
  <c r="J1042" i="1" s="1"/>
  <c r="C604" i="2"/>
  <c r="G1038" i="1"/>
  <c r="H1038" i="1"/>
  <c r="I1038" i="1" a="1"/>
  <c r="I1038" i="1" s="1"/>
  <c r="J1038" i="1" a="1"/>
  <c r="J1038" i="1" s="1"/>
  <c r="G1030" i="1"/>
  <c r="G1031" i="1"/>
  <c r="G1032" i="1"/>
  <c r="G1033" i="1"/>
  <c r="G1034" i="1"/>
  <c r="G1035" i="1"/>
  <c r="G1036" i="1"/>
  <c r="G1037" i="1"/>
  <c r="H1030" i="1"/>
  <c r="H1031" i="1"/>
  <c r="H1032" i="1"/>
  <c r="H1033" i="1"/>
  <c r="H1034" i="1"/>
  <c r="H1035" i="1"/>
  <c r="H1036" i="1"/>
  <c r="H1037" i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G1686" i="3"/>
  <c r="G1688" i="3"/>
  <c r="G1690" i="3"/>
  <c r="G1692" i="3"/>
  <c r="G1694" i="3"/>
  <c r="G1696" i="3"/>
  <c r="G1698" i="3"/>
  <c r="H1686" i="3"/>
  <c r="H1688" i="3"/>
  <c r="H1690" i="3"/>
  <c r="H1692" i="3"/>
  <c r="H1694" i="3"/>
  <c r="H1696" i="3"/>
  <c r="H1698" i="3"/>
  <c r="I1686" i="3" a="1"/>
  <c r="I1686" i="3" s="1"/>
  <c r="I1688" i="3" a="1"/>
  <c r="I1688" i="3" s="1"/>
  <c r="I1690" i="3" a="1"/>
  <c r="I1690" i="3" s="1"/>
  <c r="I1692" i="3" a="1"/>
  <c r="I1692" i="3" s="1"/>
  <c r="I1694" i="3" a="1"/>
  <c r="I1694" i="3" s="1"/>
  <c r="I1696" i="3" a="1"/>
  <c r="I1696" i="3" s="1"/>
  <c r="I1698" i="3" a="1"/>
  <c r="I1698" i="3" s="1"/>
  <c r="J1686" i="3" a="1"/>
  <c r="J1686" i="3" s="1"/>
  <c r="J1688" i="3" a="1"/>
  <c r="J1688" i="3" s="1"/>
  <c r="J1690" i="3" a="1"/>
  <c r="J1690" i="3" s="1"/>
  <c r="J1692" i="3" a="1"/>
  <c r="J1692" i="3" s="1"/>
  <c r="J1694" i="3" a="1"/>
  <c r="J1694" i="3" s="1"/>
  <c r="J1696" i="3" a="1"/>
  <c r="J1696" i="3" s="1"/>
  <c r="J1698" i="3" a="1"/>
  <c r="J1698" i="3" s="1"/>
  <c r="J1697" i="3" a="1"/>
  <c r="J1697" i="3" s="1"/>
  <c r="J1695" i="3" a="1"/>
  <c r="J1695" i="3" s="1"/>
  <c r="I1697" i="3" a="1"/>
  <c r="I1697" i="3" s="1"/>
  <c r="I1695" i="3" a="1"/>
  <c r="I1695" i="3" s="1"/>
  <c r="H1697" i="3"/>
  <c r="H1695" i="3"/>
  <c r="G1697" i="3"/>
  <c r="G1695" i="3"/>
  <c r="J1693" i="3" a="1"/>
  <c r="J1693" i="3" s="1"/>
  <c r="J1691" i="3" a="1"/>
  <c r="J1691" i="3" s="1"/>
  <c r="J1689" i="3" a="1"/>
  <c r="J1689" i="3" s="1"/>
  <c r="J1687" i="3" a="1"/>
  <c r="J1687" i="3" s="1"/>
  <c r="I1693" i="3" a="1"/>
  <c r="I1693" i="3" s="1"/>
  <c r="I1691" i="3" a="1"/>
  <c r="I1691" i="3" s="1"/>
  <c r="I1689" i="3" a="1"/>
  <c r="I1689" i="3" s="1"/>
  <c r="I1687" i="3" a="1"/>
  <c r="I1687" i="3" s="1"/>
  <c r="H1693" i="3"/>
  <c r="H1691" i="3"/>
  <c r="H1689" i="3"/>
  <c r="H1687" i="3"/>
  <c r="G1693" i="3"/>
  <c r="G1691" i="3"/>
  <c r="G1689" i="3"/>
  <c r="G1687" i="3"/>
  <c r="G1685" i="3"/>
  <c r="H1685" i="3"/>
  <c r="I1685" i="3" a="1"/>
  <c r="I1685" i="3" s="1"/>
  <c r="J1685" i="3" a="1"/>
  <c r="J1685" i="3" s="1"/>
  <c r="G1684" i="3"/>
  <c r="H1684" i="3"/>
  <c r="I1684" i="3" a="1"/>
  <c r="I1684" i="3" s="1"/>
  <c r="J1684" i="3" a="1"/>
  <c r="J1684" i="3" s="1"/>
  <c r="G1683" i="3"/>
  <c r="H1683" i="3"/>
  <c r="I1683" i="3" a="1"/>
  <c r="I1683" i="3" s="1"/>
  <c r="J1683" i="3" a="1"/>
  <c r="J1683" i="3" s="1"/>
  <c r="G1682" i="3"/>
  <c r="H1682" i="3"/>
  <c r="I1682" i="3" a="1"/>
  <c r="I1682" i="3" s="1"/>
  <c r="J1682" i="3" a="1"/>
  <c r="J1682" i="3" s="1"/>
  <c r="G1681" i="3"/>
  <c r="H1681" i="3"/>
  <c r="I1681" i="3" a="1"/>
  <c r="I1681" i="3" s="1"/>
  <c r="J1681" i="3" a="1"/>
  <c r="J1681" i="3" s="1"/>
  <c r="G1680" i="3"/>
  <c r="H1680" i="3"/>
  <c r="I1680" i="3" a="1"/>
  <c r="I1680" i="3" s="1"/>
  <c r="J1680" i="3" a="1"/>
  <c r="J1680" i="3" s="1"/>
  <c r="G1679" i="3"/>
  <c r="H1679" i="3"/>
  <c r="I1679" i="3" a="1"/>
  <c r="I1679" i="3" s="1"/>
  <c r="J1679" i="3" a="1"/>
  <c r="J1679" i="3" s="1"/>
  <c r="G1678" i="3"/>
  <c r="H1678" i="3"/>
  <c r="I1678" i="3" a="1"/>
  <c r="I1678" i="3" s="1"/>
  <c r="J1678" i="3" a="1"/>
  <c r="J1678" i="3" s="1"/>
  <c r="G1677" i="3"/>
  <c r="H1677" i="3"/>
  <c r="I1677" i="3" a="1"/>
  <c r="I1677" i="3" s="1"/>
  <c r="J1677" i="3" a="1"/>
  <c r="J1677" i="3" s="1"/>
  <c r="G1676" i="3"/>
  <c r="H1676" i="3"/>
  <c r="I1676" i="3" a="1"/>
  <c r="I1676" i="3" s="1"/>
  <c r="J1676" i="3" a="1"/>
  <c r="J1676" i="3" s="1"/>
  <c r="G1675" i="3"/>
  <c r="H1675" i="3"/>
  <c r="I1675" i="3" a="1"/>
  <c r="I1675" i="3" s="1"/>
  <c r="J1675" i="3" a="1"/>
  <c r="J1675" i="3" s="1"/>
  <c r="G1674" i="3"/>
  <c r="H1674" i="3"/>
  <c r="I1674" i="3" a="1"/>
  <c r="I1674" i="3" s="1"/>
  <c r="J1674" i="3" a="1"/>
  <c r="J1674" i="3" s="1"/>
  <c r="G1673" i="3"/>
  <c r="H1673" i="3"/>
  <c r="I1673" i="3" a="1"/>
  <c r="I1673" i="3" s="1"/>
  <c r="J1673" i="3" a="1"/>
  <c r="J1673" i="3" s="1"/>
  <c r="G1672" i="3"/>
  <c r="H1672" i="3"/>
  <c r="I1672" i="3" a="1"/>
  <c r="I1672" i="3" s="1"/>
  <c r="J1672" i="3" a="1"/>
  <c r="J1672" i="3" s="1"/>
  <c r="G1671" i="3"/>
  <c r="H1671" i="3"/>
  <c r="I1671" i="3" a="1"/>
  <c r="I1671" i="3" s="1"/>
  <c r="J1671" i="3" a="1"/>
  <c r="J1671" i="3" s="1"/>
  <c r="G1670" i="3"/>
  <c r="H1670" i="3"/>
  <c r="J1670" i="3" a="1"/>
  <c r="J1670" i="3" s="1"/>
  <c r="G1669" i="3"/>
  <c r="H1669" i="3"/>
  <c r="J1669" i="3" a="1"/>
  <c r="J1669" i="3" s="1"/>
  <c r="G1028" i="1"/>
  <c r="H1028" i="1"/>
  <c r="I1028" i="1" a="1"/>
  <c r="I1028" i="1" s="1"/>
  <c r="J1028" i="1" a="1"/>
  <c r="J1028" i="1" s="1"/>
  <c r="G1027" i="1"/>
  <c r="H1027" i="1"/>
  <c r="I1027" i="1" a="1"/>
  <c r="I1027" i="1" s="1"/>
  <c r="J1027" i="1" a="1"/>
  <c r="J1027" i="1" s="1"/>
  <c r="G1026" i="1"/>
  <c r="H1026" i="1"/>
  <c r="I1026" i="1" a="1"/>
  <c r="I1026" i="1" s="1"/>
  <c r="J1026" i="1" a="1"/>
  <c r="J1026" i="1" s="1"/>
  <c r="G1025" i="1"/>
  <c r="H1025" i="1"/>
  <c r="I1025" i="1" a="1"/>
  <c r="I1025" i="1" s="1"/>
  <c r="J1025" i="1" a="1"/>
  <c r="J1025" i="1" s="1"/>
  <c r="G1024" i="1"/>
  <c r="H1024" i="1"/>
  <c r="I1024" i="1" a="1"/>
  <c r="I1024" i="1" s="1"/>
  <c r="J1024" i="1" a="1"/>
  <c r="J1024" i="1" s="1"/>
  <c r="G1023" i="1"/>
  <c r="H1023" i="1"/>
  <c r="I1023" i="1" a="1"/>
  <c r="I1023" i="1" s="1"/>
  <c r="J1023" i="1" a="1"/>
  <c r="J1023" i="1" s="1"/>
  <c r="G1022" i="1"/>
  <c r="H1022" i="1"/>
  <c r="I1022" i="1" a="1"/>
  <c r="I1022" i="1" s="1"/>
  <c r="J1022" i="1" a="1"/>
  <c r="J1022" i="1" s="1"/>
  <c r="G1021" i="1"/>
  <c r="H1021" i="1"/>
  <c r="I1021" i="1" a="1"/>
  <c r="I1021" i="1" s="1"/>
  <c r="J1021" i="1" a="1"/>
  <c r="J1021" i="1" s="1"/>
  <c r="G1020" i="1"/>
  <c r="H1020" i="1"/>
  <c r="I1020" i="1" a="1"/>
  <c r="I1020" i="1" s="1"/>
  <c r="J1020" i="1" a="1"/>
  <c r="J1020" i="1" s="1"/>
  <c r="G1019" i="1"/>
  <c r="H1019" i="1"/>
  <c r="I1019" i="1" a="1"/>
  <c r="I1019" i="1" s="1"/>
  <c r="J1019" i="1" a="1"/>
  <c r="J1019" i="1" s="1"/>
  <c r="G1018" i="1"/>
  <c r="H1018" i="1"/>
  <c r="I1018" i="1" a="1"/>
  <c r="I1018" i="1" s="1"/>
  <c r="J1018" i="1" a="1"/>
  <c r="J1018" i="1" s="1"/>
  <c r="G1017" i="1"/>
  <c r="H1017" i="1"/>
  <c r="I1017" i="1" a="1"/>
  <c r="I1017" i="1" s="1"/>
  <c r="J1017" i="1" a="1"/>
  <c r="J1017" i="1" s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G1654" i="3"/>
  <c r="G1656" i="3"/>
  <c r="G1658" i="3"/>
  <c r="G1660" i="3"/>
  <c r="G1662" i="3"/>
  <c r="G1664" i="3"/>
  <c r="G1666" i="3"/>
  <c r="G1668" i="3"/>
  <c r="H1654" i="3"/>
  <c r="H1656" i="3"/>
  <c r="H1658" i="3"/>
  <c r="H1660" i="3"/>
  <c r="H1662" i="3"/>
  <c r="H1664" i="3"/>
  <c r="H1666" i="3"/>
  <c r="H1668" i="3"/>
  <c r="I1654" i="3" a="1"/>
  <c r="I1654" i="3" s="1"/>
  <c r="I1656" i="3" a="1"/>
  <c r="I1656" i="3" s="1"/>
  <c r="I1658" i="3" a="1"/>
  <c r="I1658" i="3" s="1"/>
  <c r="I1660" i="3" a="1"/>
  <c r="I1660" i="3" s="1"/>
  <c r="I1662" i="3" a="1"/>
  <c r="I1662" i="3" s="1"/>
  <c r="I1664" i="3" a="1"/>
  <c r="I1664" i="3" s="1"/>
  <c r="I1666" i="3" a="1"/>
  <c r="I1666" i="3" s="1"/>
  <c r="I1668" i="3" a="1"/>
  <c r="I1668" i="3" s="1"/>
  <c r="J1654" i="3" a="1"/>
  <c r="J1654" i="3" s="1"/>
  <c r="J1656" i="3" a="1"/>
  <c r="J1656" i="3" s="1"/>
  <c r="J1658" i="3" a="1"/>
  <c r="J1658" i="3" s="1"/>
  <c r="J1660" i="3" a="1"/>
  <c r="J1660" i="3" s="1"/>
  <c r="J1662" i="3" a="1"/>
  <c r="J1662" i="3" s="1"/>
  <c r="J1664" i="3" a="1"/>
  <c r="J1664" i="3" s="1"/>
  <c r="J1666" i="3" a="1"/>
  <c r="J1666" i="3" s="1"/>
  <c r="J1668" i="3" a="1"/>
  <c r="J1668" i="3" s="1"/>
  <c r="J1667" i="3" a="1"/>
  <c r="J1667" i="3" s="1"/>
  <c r="J1665" i="3" a="1"/>
  <c r="J1665" i="3" s="1"/>
  <c r="J1663" i="3" a="1"/>
  <c r="J1663" i="3" s="1"/>
  <c r="J1661" i="3" a="1"/>
  <c r="J1661" i="3" s="1"/>
  <c r="J1659" i="3" a="1"/>
  <c r="J1659" i="3" s="1"/>
  <c r="J1657" i="3" a="1"/>
  <c r="J1657" i="3" s="1"/>
  <c r="J1655" i="3" a="1"/>
  <c r="J1655" i="3" s="1"/>
  <c r="J1653" i="3" a="1"/>
  <c r="J1653" i="3" s="1"/>
  <c r="I1667" i="3" a="1"/>
  <c r="I1667" i="3" s="1"/>
  <c r="I1665" i="3" a="1"/>
  <c r="I1665" i="3" s="1"/>
  <c r="I1663" i="3" a="1"/>
  <c r="I1663" i="3" s="1"/>
  <c r="I1661" i="3" a="1"/>
  <c r="I1661" i="3" s="1"/>
  <c r="I1659" i="3" a="1"/>
  <c r="I1659" i="3" s="1"/>
  <c r="I1657" i="3" a="1"/>
  <c r="I1657" i="3" s="1"/>
  <c r="I1655" i="3" a="1"/>
  <c r="I1655" i="3" s="1"/>
  <c r="I1653" i="3" a="1"/>
  <c r="I1653" i="3" s="1"/>
  <c r="H1667" i="3"/>
  <c r="H1665" i="3"/>
  <c r="H1663" i="3"/>
  <c r="H1661" i="3"/>
  <c r="H1659" i="3"/>
  <c r="H1657" i="3"/>
  <c r="H1655" i="3"/>
  <c r="H1653" i="3"/>
  <c r="G1667" i="3"/>
  <c r="G1665" i="3"/>
  <c r="G1663" i="3"/>
  <c r="G1661" i="3"/>
  <c r="G1659" i="3"/>
  <c r="G1657" i="3"/>
  <c r="G1655" i="3"/>
  <c r="G1653" i="3"/>
  <c r="G1652" i="3"/>
  <c r="H1652" i="3"/>
  <c r="I1652" i="3" a="1"/>
  <c r="I1652" i="3" s="1"/>
  <c r="J1652" i="3" a="1"/>
  <c r="J1652" i="3" s="1"/>
  <c r="G1651" i="3"/>
  <c r="H1651" i="3"/>
  <c r="I1651" i="3" a="1"/>
  <c r="I1651" i="3" s="1"/>
  <c r="J1651" i="3" a="1"/>
  <c r="J1651" i="3" s="1"/>
  <c r="G1650" i="3"/>
  <c r="H1650" i="3"/>
  <c r="J1650" i="3" a="1"/>
  <c r="J1650" i="3" s="1"/>
  <c r="G1649" i="3"/>
  <c r="H1649" i="3"/>
  <c r="J1649" i="3" a="1"/>
  <c r="J1649" i="3" s="1"/>
  <c r="G1648" i="3"/>
  <c r="H1648" i="3"/>
  <c r="I1648" i="3" a="1"/>
  <c r="I1648" i="3" s="1"/>
  <c r="J1648" i="3" a="1"/>
  <c r="J1648" i="3" s="1"/>
  <c r="G1647" i="3"/>
  <c r="H1647" i="3"/>
  <c r="I1647" i="3" a="1"/>
  <c r="I1647" i="3" s="1"/>
  <c r="J1647" i="3" a="1"/>
  <c r="J1647" i="3" s="1"/>
  <c r="G1646" i="3"/>
  <c r="H1646" i="3"/>
  <c r="I1646" i="3" a="1"/>
  <c r="I1646" i="3" s="1"/>
  <c r="J1646" i="3" a="1"/>
  <c r="J1646" i="3" s="1"/>
  <c r="G1645" i="3"/>
  <c r="H1645" i="3"/>
  <c r="I1645" i="3" a="1"/>
  <c r="I1645" i="3" s="1"/>
  <c r="J1645" i="3" a="1"/>
  <c r="J1645" i="3" s="1"/>
  <c r="G1644" i="3"/>
  <c r="H1644" i="3"/>
  <c r="I1644" i="3" a="1"/>
  <c r="I1644" i="3" s="1"/>
  <c r="J1644" i="3" a="1"/>
  <c r="J1644" i="3" s="1"/>
  <c r="G1643" i="3"/>
  <c r="H1643" i="3"/>
  <c r="I1643" i="3" a="1"/>
  <c r="I1643" i="3" s="1"/>
  <c r="J1643" i="3" a="1"/>
  <c r="J1643" i="3" s="1"/>
  <c r="G1642" i="3"/>
  <c r="H1642" i="3"/>
  <c r="I1642" i="3" a="1"/>
  <c r="I1642" i="3" s="1"/>
  <c r="J1642" i="3" a="1"/>
  <c r="J1642" i="3" s="1"/>
  <c r="G1641" i="3"/>
  <c r="H1641" i="3"/>
  <c r="I1641" i="3" a="1"/>
  <c r="I1641" i="3" s="1"/>
  <c r="J1641" i="3" a="1"/>
  <c r="J1641" i="3" s="1"/>
  <c r="G1640" i="3"/>
  <c r="H1640" i="3"/>
  <c r="I1640" i="3" a="1"/>
  <c r="I1640" i="3" s="1"/>
  <c r="J1640" i="3" a="1"/>
  <c r="J1640" i="3" s="1"/>
  <c r="G1639" i="3"/>
  <c r="H1639" i="3"/>
  <c r="I1639" i="3" a="1"/>
  <c r="I1639" i="3" s="1"/>
  <c r="J1639" i="3" a="1"/>
  <c r="J1639" i="3" s="1"/>
  <c r="G1004" i="1"/>
  <c r="H1004" i="1"/>
  <c r="I1004" i="1" a="1"/>
  <c r="I1004" i="1" s="1"/>
  <c r="J1004" i="1" a="1"/>
  <c r="J1004" i="1" s="1"/>
  <c r="G1003" i="1"/>
  <c r="H1003" i="1"/>
  <c r="I1003" i="1" a="1"/>
  <c r="I1003" i="1" s="1"/>
  <c r="J1003" i="1" a="1"/>
  <c r="J1003" i="1" s="1"/>
  <c r="G1002" i="1"/>
  <c r="H1002" i="1"/>
  <c r="I1002" i="1" a="1"/>
  <c r="I1002" i="1" s="1"/>
  <c r="J1002" i="1" a="1"/>
  <c r="J1002" i="1" s="1"/>
  <c r="G1001" i="1"/>
  <c r="H1001" i="1"/>
  <c r="I1001" i="1" a="1"/>
  <c r="I1001" i="1" s="1"/>
  <c r="J1001" i="1" a="1"/>
  <c r="J1001" i="1" s="1"/>
  <c r="G1000" i="1"/>
  <c r="H1000" i="1"/>
  <c r="I1000" i="1" a="1"/>
  <c r="I1000" i="1" s="1"/>
  <c r="J1000" i="1" a="1"/>
  <c r="J1000" i="1" s="1"/>
  <c r="G999" i="1"/>
  <c r="H999" i="1"/>
  <c r="I999" i="1" a="1"/>
  <c r="I999" i="1" s="1"/>
  <c r="J999" i="1" a="1"/>
  <c r="J999" i="1" s="1"/>
  <c r="G998" i="1"/>
  <c r="H998" i="1"/>
  <c r="I998" i="1" a="1"/>
  <c r="I998" i="1" s="1"/>
  <c r="J998" i="1" a="1"/>
  <c r="J998" i="1" s="1"/>
  <c r="G997" i="1"/>
  <c r="H997" i="1"/>
  <c r="I997" i="1" a="1"/>
  <c r="I997" i="1" s="1"/>
  <c r="J997" i="1" a="1"/>
  <c r="J997" i="1" s="1"/>
  <c r="G988" i="1"/>
  <c r="G989" i="1"/>
  <c r="G990" i="1"/>
  <c r="G991" i="1"/>
  <c r="G992" i="1"/>
  <c r="G993" i="1"/>
  <c r="G994" i="1"/>
  <c r="G995" i="1"/>
  <c r="H988" i="1"/>
  <c r="H989" i="1"/>
  <c r="H990" i="1"/>
  <c r="H991" i="1"/>
  <c r="H992" i="1"/>
  <c r="H993" i="1"/>
  <c r="H994" i="1"/>
  <c r="H995" i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G1626" i="3"/>
  <c r="G1628" i="3"/>
  <c r="G1630" i="3"/>
  <c r="G1632" i="3"/>
  <c r="G1634" i="3"/>
  <c r="G1636" i="3"/>
  <c r="G1638" i="3"/>
  <c r="H1626" i="3"/>
  <c r="H1628" i="3"/>
  <c r="H1630" i="3"/>
  <c r="H1632" i="3"/>
  <c r="H1634" i="3"/>
  <c r="H1636" i="3"/>
  <c r="H1638" i="3"/>
  <c r="I1626" i="3" a="1"/>
  <c r="I1626" i="3" s="1"/>
  <c r="I1628" i="3" a="1"/>
  <c r="I1628" i="3" s="1"/>
  <c r="I1630" i="3" a="1"/>
  <c r="I1630" i="3" s="1"/>
  <c r="I1632" i="3" a="1"/>
  <c r="I1632" i="3" s="1"/>
  <c r="I1634" i="3" a="1"/>
  <c r="I1634" i="3" s="1"/>
  <c r="I1638" i="3" a="1"/>
  <c r="I1638" i="3" s="1"/>
  <c r="J1626" i="3" a="1"/>
  <c r="J1626" i="3" s="1"/>
  <c r="J1628" i="3" a="1"/>
  <c r="J1628" i="3" s="1"/>
  <c r="J1630" i="3" a="1"/>
  <c r="J1630" i="3" s="1"/>
  <c r="J1632" i="3" a="1"/>
  <c r="J1632" i="3" s="1"/>
  <c r="J1634" i="3" a="1"/>
  <c r="J1634" i="3" s="1"/>
  <c r="J1636" i="3" a="1"/>
  <c r="J1636" i="3" s="1"/>
  <c r="J1638" i="3" a="1"/>
  <c r="J1638" i="3" s="1"/>
  <c r="G1637" i="3"/>
  <c r="H1637" i="3"/>
  <c r="I1637" i="3" a="1"/>
  <c r="I1637" i="3" s="1"/>
  <c r="J1637" i="3" a="1"/>
  <c r="J1637" i="3" s="1"/>
  <c r="J1635" i="3" a="1"/>
  <c r="J1635" i="3" s="1"/>
  <c r="J1633" i="3" a="1"/>
  <c r="J1633" i="3" s="1"/>
  <c r="J1631" i="3" a="1"/>
  <c r="J1631" i="3" s="1"/>
  <c r="J1629" i="3" a="1"/>
  <c r="J1629" i="3" s="1"/>
  <c r="J1627" i="3" a="1"/>
  <c r="J1627" i="3" s="1"/>
  <c r="J1625" i="3" a="1"/>
  <c r="J1625" i="3" s="1"/>
  <c r="I1633" i="3" a="1"/>
  <c r="I1633" i="3" s="1"/>
  <c r="I1631" i="3" a="1"/>
  <c r="I1631" i="3" s="1"/>
  <c r="I1629" i="3" a="1"/>
  <c r="I1629" i="3" s="1"/>
  <c r="I1627" i="3" a="1"/>
  <c r="I1627" i="3" s="1"/>
  <c r="I1625" i="3" a="1"/>
  <c r="I1625" i="3" s="1"/>
  <c r="H1635" i="3"/>
  <c r="H1633" i="3"/>
  <c r="H1631" i="3"/>
  <c r="H1629" i="3"/>
  <c r="H1627" i="3"/>
  <c r="H1625" i="3"/>
  <c r="G1635" i="3"/>
  <c r="G1633" i="3"/>
  <c r="G1631" i="3"/>
  <c r="G1629" i="3"/>
  <c r="G1627" i="3"/>
  <c r="G1625" i="3"/>
  <c r="G1624" i="3"/>
  <c r="H1624" i="3"/>
  <c r="J1624" i="3" a="1"/>
  <c r="J1624" i="3" s="1"/>
  <c r="G1623" i="3"/>
  <c r="H1623" i="3"/>
  <c r="J1623" i="3" a="1"/>
  <c r="J1623" i="3" s="1"/>
  <c r="G1622" i="3"/>
  <c r="H1622" i="3"/>
  <c r="I1622" i="3" a="1"/>
  <c r="I1622" i="3" s="1"/>
  <c r="J1622" i="3" a="1"/>
  <c r="J1622" i="3" s="1"/>
  <c r="G1621" i="3"/>
  <c r="H1621" i="3"/>
  <c r="I1621" i="3" a="1"/>
  <c r="I1621" i="3" s="1"/>
  <c r="J1621" i="3" a="1"/>
  <c r="J1621" i="3" s="1"/>
  <c r="G1620" i="3"/>
  <c r="H1620" i="3"/>
  <c r="I1620" i="3" a="1"/>
  <c r="I1620" i="3" s="1"/>
  <c r="J1620" i="3" a="1"/>
  <c r="J1620" i="3" s="1"/>
  <c r="G1619" i="3"/>
  <c r="H1619" i="3"/>
  <c r="I1619" i="3" a="1"/>
  <c r="I1619" i="3" s="1"/>
  <c r="J1619" i="3" a="1"/>
  <c r="J1619" i="3" s="1"/>
  <c r="G1618" i="3"/>
  <c r="H1618" i="3"/>
  <c r="I1618" i="3" a="1"/>
  <c r="I1618" i="3" s="1"/>
  <c r="J1618" i="3" a="1"/>
  <c r="J1618" i="3" s="1"/>
  <c r="G1617" i="3"/>
  <c r="H1617" i="3"/>
  <c r="I1617" i="3" a="1"/>
  <c r="I1617" i="3" s="1"/>
  <c r="J1617" i="3" a="1"/>
  <c r="J1617" i="3" s="1"/>
  <c r="G1616" i="3"/>
  <c r="H1616" i="3"/>
  <c r="I1616" i="3" a="1"/>
  <c r="I1616" i="3" s="1"/>
  <c r="J1616" i="3" a="1"/>
  <c r="J1616" i="3" s="1"/>
  <c r="G1615" i="3"/>
  <c r="H1615" i="3"/>
  <c r="I1615" i="3" a="1"/>
  <c r="I1615" i="3" s="1"/>
  <c r="J1615" i="3" a="1"/>
  <c r="J1615" i="3" s="1"/>
  <c r="G1614" i="3"/>
  <c r="H1614" i="3"/>
  <c r="I1614" i="3" a="1"/>
  <c r="I1614" i="3" s="1"/>
  <c r="J1614" i="3" a="1"/>
  <c r="J1614" i="3" s="1"/>
  <c r="G1613" i="3"/>
  <c r="H1613" i="3"/>
  <c r="I1613" i="3" a="1"/>
  <c r="I1613" i="3" s="1"/>
  <c r="J1613" i="3" a="1"/>
  <c r="J1613" i="3" s="1"/>
  <c r="G1612" i="3"/>
  <c r="H1612" i="3"/>
  <c r="J1612" i="3" a="1"/>
  <c r="J1612" i="3" s="1"/>
  <c r="G1611" i="3"/>
  <c r="H1611" i="3"/>
  <c r="J1611" i="3" a="1"/>
  <c r="J1611" i="3" s="1"/>
  <c r="G987" i="1"/>
  <c r="H987" i="1"/>
  <c r="I987" i="1" a="1"/>
  <c r="I987" i="1" s="1"/>
  <c r="J987" i="1" a="1"/>
  <c r="J987" i="1" s="1"/>
  <c r="G986" i="1"/>
  <c r="H986" i="1"/>
  <c r="I986" i="1" a="1"/>
  <c r="I986" i="1" s="1"/>
  <c r="J986" i="1" a="1"/>
  <c r="J986" i="1" s="1"/>
  <c r="G985" i="1"/>
  <c r="H985" i="1"/>
  <c r="I985" i="1" a="1"/>
  <c r="I985" i="1" s="1"/>
  <c r="J985" i="1" a="1"/>
  <c r="J985" i="1" s="1"/>
  <c r="G984" i="1"/>
  <c r="H984" i="1"/>
  <c r="I984" i="1" a="1"/>
  <c r="I984" i="1" s="1"/>
  <c r="J984" i="1" a="1"/>
  <c r="J984" i="1" s="1"/>
  <c r="G983" i="1"/>
  <c r="H983" i="1"/>
  <c r="I983" i="1" a="1"/>
  <c r="I983" i="1" s="1"/>
  <c r="J983" i="1" a="1"/>
  <c r="J983" i="1" s="1"/>
  <c r="G982" i="1"/>
  <c r="H982" i="1"/>
  <c r="I982" i="1" a="1"/>
  <c r="I982" i="1" s="1"/>
  <c r="J982" i="1" a="1"/>
  <c r="J982" i="1" s="1"/>
  <c r="G981" i="1"/>
  <c r="H981" i="1"/>
  <c r="I981" i="1" a="1"/>
  <c r="I981" i="1" s="1"/>
  <c r="J981" i="1" a="1"/>
  <c r="J981" i="1" s="1"/>
  <c r="G980" i="1"/>
  <c r="H980" i="1"/>
  <c r="I980" i="1" a="1"/>
  <c r="I980" i="1" s="1"/>
  <c r="J980" i="1" a="1"/>
  <c r="J980" i="1" s="1"/>
  <c r="G979" i="1"/>
  <c r="H979" i="1"/>
  <c r="I979" i="1" a="1"/>
  <c r="I979" i="1" s="1"/>
  <c r="J979" i="1" a="1"/>
  <c r="J979" i="1" s="1"/>
  <c r="G978" i="1"/>
  <c r="H978" i="1"/>
  <c r="I978" i="1" a="1"/>
  <c r="I978" i="1" s="1"/>
  <c r="J978" i="1" a="1"/>
  <c r="J978" i="1" s="1"/>
  <c r="G969" i="1"/>
  <c r="G971" i="1"/>
  <c r="G973" i="1"/>
  <c r="G975" i="1"/>
  <c r="G977" i="1"/>
  <c r="H969" i="1"/>
  <c r="H971" i="1"/>
  <c r="H973" i="1"/>
  <c r="H975" i="1"/>
  <c r="H977" i="1"/>
  <c r="I969" i="1" a="1"/>
  <c r="I969" i="1" s="1"/>
  <c r="I971" i="1" a="1"/>
  <c r="I971" i="1" s="1"/>
  <c r="I973" i="1" a="1"/>
  <c r="I973" i="1" s="1"/>
  <c r="I975" i="1" a="1"/>
  <c r="I975" i="1" s="1"/>
  <c r="I977" i="1" a="1"/>
  <c r="I977" i="1" s="1"/>
  <c r="J969" i="1" a="1"/>
  <c r="J969" i="1" s="1"/>
  <c r="J971" i="1" a="1"/>
  <c r="J971" i="1" s="1"/>
  <c r="J973" i="1" a="1"/>
  <c r="J973" i="1" s="1"/>
  <c r="J975" i="1" a="1"/>
  <c r="J975" i="1" s="1"/>
  <c r="J977" i="1" a="1"/>
  <c r="J977" i="1" s="1"/>
  <c r="G1600" i="3"/>
  <c r="G1602" i="3"/>
  <c r="G1604" i="3"/>
  <c r="G1606" i="3"/>
  <c r="G1608" i="3"/>
  <c r="G1610" i="3"/>
  <c r="H1600" i="3"/>
  <c r="H1602" i="3"/>
  <c r="H1604" i="3"/>
  <c r="H1606" i="3"/>
  <c r="H1608" i="3"/>
  <c r="H1610" i="3"/>
  <c r="I1600" i="3" a="1"/>
  <c r="I1600" i="3" s="1"/>
  <c r="I1602" i="3" a="1"/>
  <c r="I1602" i="3" s="1"/>
  <c r="I1604" i="3" a="1"/>
  <c r="I1604" i="3" s="1"/>
  <c r="I1606" i="3" a="1"/>
  <c r="I1606" i="3" s="1"/>
  <c r="I1608" i="3" a="1"/>
  <c r="I1608" i="3" s="1"/>
  <c r="I1610" i="3" a="1"/>
  <c r="I1610" i="3" s="1"/>
  <c r="J1600" i="3" a="1"/>
  <c r="J1600" i="3" s="1"/>
  <c r="J1602" i="3" a="1"/>
  <c r="J1602" i="3" s="1"/>
  <c r="J1604" i="3" a="1"/>
  <c r="J1604" i="3" s="1"/>
  <c r="J1606" i="3" a="1"/>
  <c r="J1606" i="3" s="1"/>
  <c r="J1608" i="3" a="1"/>
  <c r="J1608" i="3" s="1"/>
  <c r="J1610" i="3" a="1"/>
  <c r="J1610" i="3" s="1"/>
  <c r="G1599" i="3"/>
  <c r="G1601" i="3"/>
  <c r="G1603" i="3"/>
  <c r="G1605" i="3"/>
  <c r="G1607" i="3"/>
  <c r="G1609" i="3"/>
  <c r="H1599" i="3"/>
  <c r="H1601" i="3"/>
  <c r="H1603" i="3"/>
  <c r="H1605" i="3"/>
  <c r="H1607" i="3"/>
  <c r="H1609" i="3"/>
  <c r="I1599" i="3" a="1"/>
  <c r="I1599" i="3" s="1"/>
  <c r="I1601" i="3" a="1"/>
  <c r="I1601" i="3" s="1"/>
  <c r="I1603" i="3" a="1"/>
  <c r="I1603" i="3" s="1"/>
  <c r="I1605" i="3" a="1"/>
  <c r="I1605" i="3" s="1"/>
  <c r="I1607" i="3" a="1"/>
  <c r="I1607" i="3" s="1"/>
  <c r="I1609" i="3" a="1"/>
  <c r="I1609" i="3" s="1"/>
  <c r="J1599" i="3" a="1"/>
  <c r="J1599" i="3" s="1"/>
  <c r="J1601" i="3" a="1"/>
  <c r="J1601" i="3" s="1"/>
  <c r="J1603" i="3" a="1"/>
  <c r="J1603" i="3" s="1"/>
  <c r="J1605" i="3" a="1"/>
  <c r="J1605" i="3" s="1"/>
  <c r="J1607" i="3" a="1"/>
  <c r="J1607" i="3" s="1"/>
  <c r="J1609" i="3" a="1"/>
  <c r="J1609" i="3" s="1"/>
  <c r="J976" i="1" a="1"/>
  <c r="J976" i="1" s="1"/>
  <c r="J974" i="1" a="1"/>
  <c r="J974" i="1" s="1"/>
  <c r="J972" i="1" a="1"/>
  <c r="J972" i="1" s="1"/>
  <c r="J970" i="1" a="1"/>
  <c r="J970" i="1" s="1"/>
  <c r="J968" i="1" a="1"/>
  <c r="J968" i="1" s="1"/>
  <c r="I976" i="1" a="1"/>
  <c r="I976" i="1" s="1"/>
  <c r="I974" i="1" a="1"/>
  <c r="I974" i="1" s="1"/>
  <c r="I972" i="1" a="1"/>
  <c r="I972" i="1" s="1"/>
  <c r="I970" i="1" a="1"/>
  <c r="I970" i="1" s="1"/>
  <c r="I968" i="1" a="1"/>
  <c r="I968" i="1" s="1"/>
  <c r="H976" i="1"/>
  <c r="H974" i="1"/>
  <c r="H972" i="1"/>
  <c r="H970" i="1"/>
  <c r="H968" i="1"/>
  <c r="G976" i="1"/>
  <c r="G974" i="1"/>
  <c r="G972" i="1"/>
  <c r="G970" i="1"/>
  <c r="G968" i="1"/>
  <c r="G1598" i="3"/>
  <c r="H1598" i="3"/>
  <c r="I1598" i="3" a="1"/>
  <c r="I1598" i="3" s="1"/>
  <c r="J1598" i="3" a="1"/>
  <c r="J1598" i="3" s="1"/>
  <c r="G1597" i="3"/>
  <c r="H1597" i="3"/>
  <c r="I1597" i="3" a="1"/>
  <c r="I1597" i="3" s="1"/>
  <c r="J1597" i="3" a="1"/>
  <c r="J1597" i="3" s="1"/>
  <c r="G1596" i="3"/>
  <c r="H1596" i="3"/>
  <c r="J1596" i="3" a="1"/>
  <c r="J1596" i="3" s="1"/>
  <c r="G1595" i="3"/>
  <c r="H1595" i="3"/>
  <c r="J1595" i="3" a="1"/>
  <c r="J1595" i="3" s="1"/>
  <c r="G1594" i="3"/>
  <c r="H1594" i="3"/>
  <c r="I1594" i="3" a="1"/>
  <c r="I1594" i="3" s="1"/>
  <c r="J1594" i="3" a="1"/>
  <c r="J1594" i="3" s="1"/>
  <c r="G1593" i="3"/>
  <c r="H1593" i="3"/>
  <c r="I1593" i="3" a="1"/>
  <c r="I1593" i="3" s="1"/>
  <c r="J1593" i="3" a="1"/>
  <c r="J1593" i="3" s="1"/>
  <c r="G1592" i="3"/>
  <c r="H1592" i="3"/>
  <c r="I1592" i="3" a="1"/>
  <c r="I1592" i="3" s="1"/>
  <c r="J1592" i="3" a="1"/>
  <c r="J1592" i="3" s="1"/>
  <c r="G1591" i="3"/>
  <c r="H1591" i="3"/>
  <c r="I1591" i="3" a="1"/>
  <c r="I1591" i="3" s="1"/>
  <c r="J1591" i="3" a="1"/>
  <c r="J1591" i="3" s="1"/>
  <c r="G1590" i="3"/>
  <c r="H1590" i="3"/>
  <c r="I1590" i="3" a="1"/>
  <c r="I1590" i="3" s="1"/>
  <c r="J1590" i="3" a="1"/>
  <c r="J1590" i="3" s="1"/>
  <c r="G1589" i="3"/>
  <c r="H1589" i="3"/>
  <c r="I1589" i="3" a="1"/>
  <c r="I1589" i="3" s="1"/>
  <c r="J1589" i="3" a="1"/>
  <c r="J1589" i="3" s="1"/>
  <c r="G1588" i="3"/>
  <c r="H1588" i="3"/>
  <c r="I1588" i="3" a="1"/>
  <c r="I1588" i="3" s="1"/>
  <c r="J1588" i="3" a="1"/>
  <c r="J1588" i="3" s="1"/>
  <c r="G1587" i="3"/>
  <c r="H1587" i="3"/>
  <c r="I1587" i="3" a="1"/>
  <c r="I1587" i="3" s="1"/>
  <c r="J1587" i="3" a="1"/>
  <c r="J1587" i="3" s="1"/>
  <c r="G1586" i="3"/>
  <c r="H1586" i="3"/>
  <c r="I1586" i="3" a="1"/>
  <c r="I1586" i="3" s="1"/>
  <c r="J1586" i="3" a="1"/>
  <c r="J1586" i="3" s="1"/>
  <c r="G1585" i="3"/>
  <c r="H1585" i="3"/>
  <c r="I1585" i="3" a="1"/>
  <c r="I1585" i="3" s="1"/>
  <c r="J1585" i="3" a="1"/>
  <c r="J1585" i="3" s="1"/>
  <c r="G967" i="1"/>
  <c r="H967" i="1"/>
  <c r="J967" i="1" a="1"/>
  <c r="J967" i="1" s="1"/>
  <c r="G966" i="1"/>
  <c r="H966" i="1"/>
  <c r="J966" i="1" a="1"/>
  <c r="J966" i="1" s="1"/>
  <c r="G965" i="1"/>
  <c r="H965" i="1"/>
  <c r="J965" i="1" a="1"/>
  <c r="J965" i="1" s="1"/>
  <c r="G964" i="1"/>
  <c r="H964" i="1"/>
  <c r="J964" i="1" a="1"/>
  <c r="J964" i="1" s="1"/>
  <c r="G963" i="1"/>
  <c r="H963" i="1"/>
  <c r="I963" i="1" a="1"/>
  <c r="I963" i="1" s="1"/>
  <c r="J963" i="1" a="1"/>
  <c r="J963" i="1" s="1"/>
  <c r="G962" i="1"/>
  <c r="H962" i="1"/>
  <c r="I962" i="1" a="1"/>
  <c r="I962" i="1" s="1"/>
  <c r="J962" i="1" a="1"/>
  <c r="J962" i="1" s="1"/>
  <c r="G961" i="1"/>
  <c r="H961" i="1"/>
  <c r="I961" i="1" a="1"/>
  <c r="I961" i="1" s="1"/>
  <c r="J961" i="1" a="1"/>
  <c r="J961" i="1" s="1"/>
  <c r="G960" i="1"/>
  <c r="H960" i="1"/>
  <c r="I960" i="1" a="1"/>
  <c r="I960" i="1" s="1"/>
  <c r="J960" i="1" a="1"/>
  <c r="J960" i="1" s="1"/>
  <c r="B1576" i="3"/>
  <c r="B1574" i="3"/>
  <c r="B1572" i="3"/>
  <c r="B1570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I1571" i="3" a="1"/>
  <c r="I1571" i="3" s="1"/>
  <c r="I1572" i="3" a="1"/>
  <c r="I1572" i="3" s="1"/>
  <c r="I1573" i="3" a="1"/>
  <c r="I1573" i="3" s="1"/>
  <c r="I1574" i="3" a="1"/>
  <c r="I1574" i="3" s="1"/>
  <c r="I1575" i="3" a="1"/>
  <c r="I1575" i="3" s="1"/>
  <c r="I1576" i="3" a="1"/>
  <c r="I1576" i="3" s="1"/>
  <c r="I1577" i="3" a="1"/>
  <c r="I1577" i="3" s="1"/>
  <c r="I1578" i="3" a="1"/>
  <c r="I1578" i="3" s="1"/>
  <c r="I1579" i="3" a="1"/>
  <c r="I1579" i="3" s="1"/>
  <c r="I1580" i="3" a="1"/>
  <c r="I1580" i="3" s="1"/>
  <c r="I1581" i="3" a="1"/>
  <c r="I1581" i="3" s="1"/>
  <c r="I1582" i="3" a="1"/>
  <c r="I1582" i="3" s="1"/>
  <c r="J1569" i="3" a="1"/>
  <c r="J1569" i="3" s="1"/>
  <c r="J1570" i="3" a="1"/>
  <c r="J1570" i="3" s="1"/>
  <c r="J1571" i="3" a="1"/>
  <c r="J1571" i="3" s="1"/>
  <c r="J1572" i="3" a="1"/>
  <c r="J1572" i="3" s="1"/>
  <c r="J1573" i="3" a="1"/>
  <c r="J1573" i="3" s="1"/>
  <c r="J1574" i="3" a="1"/>
  <c r="J1574" i="3" s="1"/>
  <c r="J1575" i="3" a="1"/>
  <c r="J1575" i="3" s="1"/>
  <c r="J1576" i="3" a="1"/>
  <c r="J1576" i="3" s="1"/>
  <c r="J1577" i="3" a="1"/>
  <c r="J1577" i="3" s="1"/>
  <c r="J1578" i="3" a="1"/>
  <c r="J1578" i="3" s="1"/>
  <c r="J1579" i="3" a="1"/>
  <c r="J1579" i="3" s="1"/>
  <c r="J1580" i="3" a="1"/>
  <c r="J1580" i="3" s="1"/>
  <c r="J1581" i="3" a="1"/>
  <c r="J1581" i="3" s="1"/>
  <c r="J1582" i="3" a="1"/>
  <c r="J1582" i="3" s="1"/>
  <c r="J1583" i="3" a="1"/>
  <c r="J1583" i="3" s="1"/>
  <c r="J1584" i="3" a="1"/>
  <c r="J1584" i="3" s="1"/>
  <c r="G959" i="1"/>
  <c r="H959" i="1"/>
  <c r="I959" i="1" a="1"/>
  <c r="I959" i="1" s="1"/>
  <c r="J959" i="1" a="1"/>
  <c r="J959" i="1" s="1"/>
  <c r="G957" i="1"/>
  <c r="H957" i="1"/>
  <c r="I957" i="1" a="1"/>
  <c r="I957" i="1" s="1"/>
  <c r="J957" i="1" a="1"/>
  <c r="J957" i="1" s="1"/>
  <c r="G955" i="1"/>
  <c r="H955" i="1"/>
  <c r="I955" i="1" a="1"/>
  <c r="I955" i="1" s="1"/>
  <c r="J955" i="1" a="1"/>
  <c r="J955" i="1" s="1"/>
  <c r="G953" i="1"/>
  <c r="H953" i="1"/>
  <c r="I953" i="1" a="1"/>
  <c r="I953" i="1" s="1"/>
  <c r="J953" i="1" a="1"/>
  <c r="J953" i="1" s="1"/>
  <c r="G951" i="1"/>
  <c r="H951" i="1"/>
  <c r="I951" i="1" a="1"/>
  <c r="I951" i="1" s="1"/>
  <c r="J951" i="1" a="1"/>
  <c r="J951" i="1" s="1"/>
  <c r="G949" i="1"/>
  <c r="H949" i="1"/>
  <c r="I949" i="1" a="1"/>
  <c r="I949" i="1" s="1"/>
  <c r="J949" i="1" a="1"/>
  <c r="J949" i="1" s="1"/>
  <c r="J958" i="1" a="1"/>
  <c r="J958" i="1" s="1"/>
  <c r="J956" i="1" a="1"/>
  <c r="J956" i="1" s="1"/>
  <c r="J954" i="1" a="1"/>
  <c r="J954" i="1" s="1"/>
  <c r="I958" i="1" a="1"/>
  <c r="I958" i="1" s="1"/>
  <c r="I956" i="1" a="1"/>
  <c r="I956" i="1" s="1"/>
  <c r="I954" i="1" a="1"/>
  <c r="I954" i="1" s="1"/>
  <c r="H958" i="1"/>
  <c r="H956" i="1"/>
  <c r="H954" i="1"/>
  <c r="G958" i="1"/>
  <c r="G956" i="1"/>
  <c r="G954" i="1"/>
  <c r="J952" i="1" a="1"/>
  <c r="J952" i="1" s="1"/>
  <c r="J950" i="1" a="1"/>
  <c r="J950" i="1" s="1"/>
  <c r="J948" i="1" a="1"/>
  <c r="J948" i="1" s="1"/>
  <c r="I952" i="1" a="1"/>
  <c r="I952" i="1" s="1"/>
  <c r="I950" i="1" a="1"/>
  <c r="I950" i="1" s="1"/>
  <c r="I948" i="1" a="1"/>
  <c r="I948" i="1" s="1"/>
  <c r="H952" i="1"/>
  <c r="H950" i="1"/>
  <c r="H948" i="1"/>
  <c r="G952" i="1"/>
  <c r="G950" i="1"/>
  <c r="G948" i="1"/>
  <c r="G1568" i="3"/>
  <c r="H1568" i="3"/>
  <c r="I1568" i="3" a="1"/>
  <c r="I1568" i="3" s="1"/>
  <c r="J1568" i="3" a="1"/>
  <c r="J1568" i="3" s="1"/>
  <c r="G1567" i="3"/>
  <c r="H1567" i="3"/>
  <c r="I1567" i="3" a="1"/>
  <c r="I1567" i="3" s="1"/>
  <c r="J1567" i="3" a="1"/>
  <c r="J1567" i="3" s="1"/>
  <c r="G1566" i="3"/>
  <c r="H1566" i="3"/>
  <c r="I1566" i="3" a="1"/>
  <c r="I1566" i="3" s="1"/>
  <c r="J1566" i="3" a="1"/>
  <c r="J1566" i="3" s="1"/>
  <c r="G1565" i="3"/>
  <c r="H1565" i="3"/>
  <c r="I1565" i="3" a="1"/>
  <c r="I1565" i="3" s="1"/>
  <c r="J1565" i="3" a="1"/>
  <c r="J1565" i="3" s="1"/>
  <c r="G1564" i="3"/>
  <c r="H1564" i="3"/>
  <c r="I1564" i="3" a="1"/>
  <c r="I1564" i="3" s="1"/>
  <c r="J1564" i="3" a="1"/>
  <c r="J1564" i="3" s="1"/>
  <c r="G1563" i="3"/>
  <c r="H1563" i="3"/>
  <c r="I1563" i="3" a="1"/>
  <c r="I1563" i="3" s="1"/>
  <c r="J1563" i="3" a="1"/>
  <c r="J1563" i="3" s="1"/>
  <c r="G1562" i="3"/>
  <c r="H1562" i="3"/>
  <c r="I1562" i="3" a="1"/>
  <c r="I1562" i="3" s="1"/>
  <c r="J1562" i="3" a="1"/>
  <c r="J1562" i="3" s="1"/>
  <c r="G1561" i="3"/>
  <c r="H1561" i="3"/>
  <c r="I1561" i="3" a="1"/>
  <c r="I1561" i="3" s="1"/>
  <c r="J1561" i="3" a="1"/>
  <c r="J1561" i="3" s="1"/>
  <c r="G1560" i="3"/>
  <c r="H1560" i="3"/>
  <c r="I1560" i="3" a="1"/>
  <c r="I1560" i="3" s="1"/>
  <c r="J1560" i="3" a="1"/>
  <c r="J1560" i="3" s="1"/>
  <c r="G1559" i="3"/>
  <c r="H1559" i="3"/>
  <c r="I1559" i="3" a="1"/>
  <c r="I1559" i="3" s="1"/>
  <c r="J1559" i="3" a="1"/>
  <c r="J1559" i="3" s="1"/>
  <c r="G1558" i="3"/>
  <c r="H1558" i="3"/>
  <c r="I1558" i="3" a="1"/>
  <c r="I1558" i="3" s="1"/>
  <c r="J1558" i="3" a="1"/>
  <c r="J1558" i="3" s="1"/>
  <c r="G1557" i="3"/>
  <c r="H1557" i="3"/>
  <c r="I1557" i="3" a="1"/>
  <c r="I1557" i="3" s="1"/>
  <c r="J1557" i="3" a="1"/>
  <c r="J1557" i="3" s="1"/>
  <c r="G947" i="1"/>
  <c r="H947" i="1"/>
  <c r="I947" i="1" a="1"/>
  <c r="I947" i="1" s="1"/>
  <c r="J947" i="1" a="1"/>
  <c r="J947" i="1" s="1"/>
  <c r="G946" i="1"/>
  <c r="H946" i="1"/>
  <c r="I946" i="1" a="1"/>
  <c r="I946" i="1" s="1"/>
  <c r="J946" i="1" a="1"/>
  <c r="J946" i="1" s="1"/>
  <c r="G945" i="1"/>
  <c r="H945" i="1"/>
  <c r="I945" i="1" a="1"/>
  <c r="I945" i="1" s="1"/>
  <c r="J945" i="1" a="1"/>
  <c r="J945" i="1" s="1"/>
  <c r="G944" i="1"/>
  <c r="H944" i="1"/>
  <c r="I944" i="1" a="1"/>
  <c r="I944" i="1" s="1"/>
  <c r="J944" i="1" a="1"/>
  <c r="J944" i="1" s="1"/>
  <c r="G943" i="1"/>
  <c r="H943" i="1"/>
  <c r="I943" i="1" a="1"/>
  <c r="I943" i="1" s="1"/>
  <c r="J943" i="1" a="1"/>
  <c r="J943" i="1" s="1"/>
  <c r="G942" i="1"/>
  <c r="H942" i="1"/>
  <c r="I942" i="1" a="1"/>
  <c r="I942" i="1" s="1"/>
  <c r="J942" i="1" a="1"/>
  <c r="J942" i="1" s="1"/>
  <c r="G941" i="1"/>
  <c r="H941" i="1"/>
  <c r="I941" i="1" a="1"/>
  <c r="I941" i="1" s="1"/>
  <c r="J941" i="1" a="1"/>
  <c r="J941" i="1" s="1"/>
  <c r="G940" i="1"/>
  <c r="H940" i="1"/>
  <c r="I940" i="1" a="1"/>
  <c r="I940" i="1" s="1"/>
  <c r="J940" i="1" a="1"/>
  <c r="J940" i="1" s="1"/>
  <c r="I1518" i="3" a="1"/>
  <c r="I1518" i="3" s="1"/>
  <c r="I1517" i="3" a="1"/>
  <c r="I1517" i="3" s="1"/>
  <c r="I1504" i="3" a="1"/>
  <c r="I1504" i="3" s="1"/>
  <c r="I1503" i="3" a="1"/>
  <c r="I1503" i="3" s="1"/>
  <c r="I1492" i="3" a="1"/>
  <c r="I1492" i="3" s="1"/>
  <c r="I1491" i="3" a="1"/>
  <c r="I1491" i="3" s="1"/>
  <c r="I1476" i="3" a="1"/>
  <c r="I1476" i="3" s="1"/>
  <c r="I1475" i="3" a="1"/>
  <c r="I1475" i="3" s="1"/>
  <c r="I1466" i="3" a="1"/>
  <c r="I1466" i="3" s="1"/>
  <c r="I1465" i="3" a="1"/>
  <c r="I1465" i="3" s="1"/>
  <c r="I1454" i="3" a="1"/>
  <c r="I1454" i="3" s="1"/>
  <c r="I1453" i="3" a="1"/>
  <c r="I1453" i="3" s="1"/>
  <c r="I1452" i="3" a="1"/>
  <c r="I1452" i="3" s="1"/>
  <c r="I1451" i="3" a="1"/>
  <c r="I1451" i="3" s="1"/>
  <c r="I1437" i="3" a="1"/>
  <c r="I1437" i="3" s="1"/>
  <c r="I1436" i="3" a="1"/>
  <c r="I1436" i="3" s="1"/>
  <c r="I1422" i="3" a="1"/>
  <c r="I1422" i="3" s="1"/>
  <c r="I1421" i="3" a="1"/>
  <c r="I1421" i="3" s="1"/>
  <c r="I1412" i="3" a="1"/>
  <c r="I1412" i="3" s="1"/>
  <c r="I1411" i="3" a="1"/>
  <c r="I1411" i="3" s="1"/>
  <c r="I1402" i="3" a="1"/>
  <c r="I1402" i="3" s="1"/>
  <c r="I1401" i="3" a="1"/>
  <c r="I1401" i="3" s="1"/>
  <c r="I1384" i="3" a="1"/>
  <c r="I1384" i="3" s="1"/>
  <c r="I1383" i="3" a="1"/>
  <c r="I1383" i="3" s="1"/>
  <c r="I1370" i="3" a="1"/>
  <c r="I1370" i="3" s="1"/>
  <c r="I1369" i="3" a="1"/>
  <c r="I1369" i="3" s="1"/>
  <c r="I1358" i="3" a="1"/>
  <c r="I1358" i="3" s="1"/>
  <c r="I1357" i="3" a="1"/>
  <c r="I1357" i="3" s="1"/>
  <c r="J1474" i="3" a="1"/>
  <c r="J1474" i="3" s="1"/>
  <c r="J1473" i="3" a="1"/>
  <c r="J1473" i="3" s="1"/>
  <c r="J1400" i="3" a="1"/>
  <c r="J1400" i="3" s="1"/>
  <c r="J1399" i="3" a="1"/>
  <c r="J1399" i="3" s="1"/>
  <c r="J1382" i="3" a="1"/>
  <c r="J1382" i="3" s="1"/>
  <c r="J1381" i="3" a="1"/>
  <c r="J1381" i="3" s="1"/>
  <c r="J1356" i="3" a="1"/>
  <c r="J1356" i="3" s="1"/>
  <c r="G1508" i="3"/>
  <c r="H1508" i="3"/>
  <c r="G1346" i="3"/>
  <c r="H1346" i="3"/>
  <c r="I1346" i="3" a="1"/>
  <c r="I1346" i="3" s="1"/>
  <c r="J1346" i="3" a="1"/>
  <c r="J1346" i="3" s="1"/>
  <c r="G925" i="1"/>
  <c r="H925" i="1"/>
  <c r="G924" i="1"/>
  <c r="H924" i="1"/>
  <c r="G865" i="1"/>
  <c r="G866" i="1"/>
  <c r="H865" i="1"/>
  <c r="H866" i="1"/>
  <c r="I865" i="1" a="1"/>
  <c r="I865" i="1" s="1"/>
  <c r="I866" i="1" a="1"/>
  <c r="I866" i="1" s="1"/>
  <c r="J865" i="1" a="1"/>
  <c r="J865" i="1" s="1"/>
  <c r="J866" i="1" a="1"/>
  <c r="J866" i="1" s="1"/>
  <c r="G823" i="1"/>
  <c r="G824" i="1"/>
  <c r="H823" i="1"/>
  <c r="H824" i="1"/>
  <c r="I824" i="1" a="1"/>
  <c r="I824" i="1" s="1"/>
  <c r="J824" i="1" a="1"/>
  <c r="J824" i="1" s="1"/>
  <c r="C603" i="2"/>
  <c r="C602" i="2"/>
  <c r="G804" i="1"/>
  <c r="H804" i="1"/>
  <c r="J938" i="1" a="1"/>
  <c r="J938" i="1" s="1"/>
  <c r="I938" i="1" a="1"/>
  <c r="I938" i="1" s="1"/>
  <c r="H938" i="1"/>
  <c r="G938" i="1"/>
  <c r="J937" i="1" a="1"/>
  <c r="J937" i="1" s="1"/>
  <c r="I937" i="1" a="1"/>
  <c r="I937" i="1" s="1"/>
  <c r="H937" i="1"/>
  <c r="G937" i="1"/>
  <c r="J936" i="1" a="1"/>
  <c r="J936" i="1" s="1"/>
  <c r="I936" i="1" a="1"/>
  <c r="I936" i="1" s="1"/>
  <c r="H936" i="1"/>
  <c r="G936" i="1"/>
  <c r="J935" i="1" a="1"/>
  <c r="J935" i="1" s="1"/>
  <c r="I935" i="1" a="1"/>
  <c r="I935" i="1" s="1"/>
  <c r="H935" i="1"/>
  <c r="G935" i="1"/>
  <c r="J934" i="1" a="1"/>
  <c r="J934" i="1" s="1"/>
  <c r="I934" i="1" a="1"/>
  <c r="I934" i="1" s="1"/>
  <c r="H934" i="1"/>
  <c r="G934" i="1"/>
  <c r="J933" i="1" a="1"/>
  <c r="J933" i="1" s="1"/>
  <c r="I933" i="1" a="1"/>
  <c r="I933" i="1" s="1"/>
  <c r="H933" i="1"/>
  <c r="G933" i="1"/>
  <c r="J932" i="1" a="1"/>
  <c r="J932" i="1" s="1"/>
  <c r="I932" i="1" a="1"/>
  <c r="I932" i="1" s="1"/>
  <c r="H932" i="1"/>
  <c r="G932" i="1"/>
  <c r="G939" i="1"/>
  <c r="H939" i="1"/>
  <c r="I939" i="1" a="1"/>
  <c r="I939" i="1" s="1"/>
  <c r="J939" i="1" a="1"/>
  <c r="J939" i="1" s="1"/>
  <c r="G1546" i="3"/>
  <c r="H1546" i="3"/>
  <c r="I1546" i="3" a="1"/>
  <c r="I1546" i="3" s="1"/>
  <c r="J1546" i="3" a="1"/>
  <c r="J1546" i="3" s="1"/>
  <c r="G1548" i="3"/>
  <c r="H1548" i="3"/>
  <c r="I1548" i="3" a="1"/>
  <c r="I1548" i="3" s="1"/>
  <c r="J1548" i="3" a="1"/>
  <c r="J1548" i="3" s="1"/>
  <c r="G1550" i="3"/>
  <c r="H1550" i="3"/>
  <c r="I1550" i="3" a="1"/>
  <c r="I1550" i="3" s="1"/>
  <c r="J1550" i="3" a="1"/>
  <c r="J1550" i="3" s="1"/>
  <c r="G1552" i="3"/>
  <c r="H1552" i="3"/>
  <c r="I1552" i="3" a="1"/>
  <c r="I1552" i="3" s="1"/>
  <c r="J1552" i="3" a="1"/>
  <c r="J1552" i="3" s="1"/>
  <c r="G1554" i="3"/>
  <c r="H1554" i="3"/>
  <c r="I1554" i="3" a="1"/>
  <c r="I1554" i="3" s="1"/>
  <c r="J1554" i="3" a="1"/>
  <c r="J1554" i="3" s="1"/>
  <c r="G1556" i="3"/>
  <c r="H1556" i="3"/>
  <c r="I1556" i="3" a="1"/>
  <c r="I1556" i="3" s="1"/>
  <c r="J1556" i="3" a="1"/>
  <c r="J1556" i="3" s="1"/>
  <c r="J1555" i="3" a="1"/>
  <c r="J1555" i="3" s="1"/>
  <c r="J1553" i="3" a="1"/>
  <c r="J1553" i="3" s="1"/>
  <c r="J1551" i="3" a="1"/>
  <c r="J1551" i="3" s="1"/>
  <c r="J1549" i="3" a="1"/>
  <c r="J1549" i="3" s="1"/>
  <c r="J1547" i="3" a="1"/>
  <c r="J1547" i="3" s="1"/>
  <c r="J1545" i="3" a="1"/>
  <c r="J1545" i="3" s="1"/>
  <c r="I1555" i="3" a="1"/>
  <c r="I1555" i="3" s="1"/>
  <c r="I1553" i="3" a="1"/>
  <c r="I1553" i="3" s="1"/>
  <c r="I1551" i="3" a="1"/>
  <c r="I1551" i="3" s="1"/>
  <c r="I1549" i="3" a="1"/>
  <c r="I1549" i="3" s="1"/>
  <c r="I1547" i="3" a="1"/>
  <c r="I1547" i="3" s="1"/>
  <c r="I1545" i="3" a="1"/>
  <c r="I1545" i="3" s="1"/>
  <c r="H1555" i="3"/>
  <c r="H1553" i="3"/>
  <c r="H1551" i="3"/>
  <c r="H1549" i="3"/>
  <c r="H1547" i="3"/>
  <c r="H1545" i="3"/>
  <c r="G1555" i="3"/>
  <c r="G1553" i="3"/>
  <c r="G1551" i="3"/>
  <c r="G1549" i="3"/>
  <c r="G1547" i="3"/>
  <c r="G1545" i="3"/>
  <c r="G1544" i="3"/>
  <c r="H1544" i="3"/>
  <c r="I1544" i="3" a="1"/>
  <c r="I1544" i="3" s="1"/>
  <c r="J1544" i="3" a="1"/>
  <c r="J1544" i="3" s="1"/>
  <c r="G1543" i="3"/>
  <c r="H1543" i="3"/>
  <c r="I1543" i="3" a="1"/>
  <c r="I1543" i="3" s="1"/>
  <c r="J1543" i="3" a="1"/>
  <c r="J1543" i="3" s="1"/>
  <c r="G1542" i="3"/>
  <c r="H1542" i="3"/>
  <c r="J1542" i="3" a="1"/>
  <c r="J1542" i="3" s="1"/>
  <c r="G1541" i="3"/>
  <c r="H1541" i="3"/>
  <c r="J1541" i="3" a="1"/>
  <c r="J1541" i="3" s="1"/>
  <c r="G1540" i="3"/>
  <c r="H1540" i="3"/>
  <c r="I1540" i="3" a="1"/>
  <c r="I1540" i="3" s="1"/>
  <c r="J1540" i="3" a="1"/>
  <c r="J1540" i="3" s="1"/>
  <c r="G1539" i="3"/>
  <c r="H1539" i="3"/>
  <c r="I1539" i="3" a="1"/>
  <c r="I1539" i="3" s="1"/>
  <c r="J1539" i="3" a="1"/>
  <c r="J1539" i="3" s="1"/>
  <c r="G1538" i="3"/>
  <c r="H1538" i="3"/>
  <c r="I1538" i="3" a="1"/>
  <c r="I1538" i="3" s="1"/>
  <c r="J1538" i="3" a="1"/>
  <c r="J1538" i="3" s="1"/>
  <c r="G1537" i="3"/>
  <c r="H1537" i="3"/>
  <c r="I1537" i="3" a="1"/>
  <c r="I1537" i="3" s="1"/>
  <c r="J1537" i="3" a="1"/>
  <c r="J1537" i="3" s="1"/>
  <c r="G1536" i="3"/>
  <c r="H1536" i="3"/>
  <c r="I1536" i="3" a="1"/>
  <c r="I1536" i="3" s="1"/>
  <c r="J1536" i="3" a="1"/>
  <c r="J1536" i="3" s="1"/>
  <c r="G1535" i="3"/>
  <c r="H1535" i="3"/>
  <c r="I1535" i="3" a="1"/>
  <c r="I1535" i="3" s="1"/>
  <c r="J1535" i="3" a="1"/>
  <c r="J1535" i="3" s="1"/>
  <c r="G1534" i="3"/>
  <c r="H1534" i="3"/>
  <c r="I1534" i="3" a="1"/>
  <c r="I1534" i="3" s="1"/>
  <c r="J1534" i="3" a="1"/>
  <c r="J1534" i="3" s="1"/>
  <c r="G1533" i="3"/>
  <c r="H1533" i="3"/>
  <c r="I1533" i="3" a="1"/>
  <c r="I1533" i="3" s="1"/>
  <c r="J1533" i="3" a="1"/>
  <c r="J1533" i="3" s="1"/>
  <c r="G931" i="1"/>
  <c r="H931" i="1"/>
  <c r="I931" i="1" a="1"/>
  <c r="I931" i="1" s="1"/>
  <c r="J931" i="1" a="1"/>
  <c r="J931" i="1" s="1"/>
  <c r="G930" i="1"/>
  <c r="H930" i="1"/>
  <c r="I930" i="1" a="1"/>
  <c r="I930" i="1" s="1"/>
  <c r="J930" i="1" a="1"/>
  <c r="J930" i="1" s="1"/>
  <c r="G929" i="1"/>
  <c r="H929" i="1"/>
  <c r="I929" i="1" a="1"/>
  <c r="I929" i="1" s="1"/>
  <c r="J929" i="1" a="1"/>
  <c r="J929" i="1" s="1"/>
  <c r="G928" i="1"/>
  <c r="H928" i="1"/>
  <c r="I928" i="1" a="1"/>
  <c r="I928" i="1" s="1"/>
  <c r="J928" i="1" a="1"/>
  <c r="J928" i="1" s="1"/>
  <c r="G927" i="1"/>
  <c r="H927" i="1"/>
  <c r="I927" i="1" a="1"/>
  <c r="I927" i="1" s="1"/>
  <c r="J927" i="1" a="1"/>
  <c r="J927" i="1" s="1"/>
  <c r="G926" i="1"/>
  <c r="H926" i="1"/>
  <c r="I926" i="1" a="1"/>
  <c r="I926" i="1" s="1"/>
  <c r="J926" i="1" a="1"/>
  <c r="J926" i="1" s="1"/>
  <c r="C601" i="2"/>
  <c r="B1528" i="3"/>
  <c r="B1526" i="3"/>
  <c r="B1524" i="3"/>
  <c r="B1522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I1523" i="3" a="1"/>
  <c r="I1523" i="3" s="1"/>
  <c r="I1524" i="3" a="1"/>
  <c r="I1524" i="3" s="1"/>
  <c r="I1525" i="3" a="1"/>
  <c r="I1525" i="3" s="1"/>
  <c r="I1526" i="3" a="1"/>
  <c r="I1526" i="3" s="1"/>
  <c r="I1527" i="3" a="1"/>
  <c r="I1527" i="3" s="1"/>
  <c r="I1528" i="3" a="1"/>
  <c r="I1528" i="3" s="1"/>
  <c r="I1531" i="3" a="1"/>
  <c r="I1531" i="3" s="1"/>
  <c r="I1532" i="3" a="1"/>
  <c r="I1532" i="3" s="1"/>
  <c r="J1521" i="3" a="1"/>
  <c r="J1521" i="3" s="1"/>
  <c r="J1522" i="3" a="1"/>
  <c r="J1522" i="3" s="1"/>
  <c r="J1523" i="3" a="1"/>
  <c r="J1523" i="3" s="1"/>
  <c r="J1524" i="3" a="1"/>
  <c r="J1524" i="3" s="1"/>
  <c r="J1525" i="3" a="1"/>
  <c r="J1525" i="3" s="1"/>
  <c r="J1526" i="3" a="1"/>
  <c r="J1526" i="3" s="1"/>
  <c r="J1527" i="3" a="1"/>
  <c r="J1527" i="3" s="1"/>
  <c r="J1528" i="3" a="1"/>
  <c r="J1528" i="3" s="1"/>
  <c r="J1529" i="3" a="1"/>
  <c r="J1529" i="3" s="1"/>
  <c r="J1530" i="3" a="1"/>
  <c r="J1530" i="3" s="1"/>
  <c r="J1531" i="3" a="1"/>
  <c r="J1531" i="3" s="1"/>
  <c r="J1532" i="3" a="1"/>
  <c r="J1532" i="3" s="1"/>
  <c r="G919" i="1"/>
  <c r="H919" i="1"/>
  <c r="I919" i="1" a="1"/>
  <c r="I919" i="1" s="1"/>
  <c r="J919" i="1" a="1"/>
  <c r="J919" i="1" s="1"/>
  <c r="G921" i="1"/>
  <c r="H921" i="1"/>
  <c r="I921" i="1" a="1"/>
  <c r="I921" i="1" s="1"/>
  <c r="J921" i="1" a="1"/>
  <c r="J921" i="1" s="1"/>
  <c r="G923" i="1"/>
  <c r="H923" i="1"/>
  <c r="I923" i="1" a="1"/>
  <c r="I923" i="1" s="1"/>
  <c r="J923" i="1" a="1"/>
  <c r="J923" i="1" s="1"/>
  <c r="J922" i="1" a="1"/>
  <c r="J922" i="1" s="1"/>
  <c r="J920" i="1" a="1"/>
  <c r="J920" i="1" s="1"/>
  <c r="J918" i="1" a="1"/>
  <c r="J918" i="1" s="1"/>
  <c r="I922" i="1" a="1"/>
  <c r="I922" i="1" s="1"/>
  <c r="I920" i="1" a="1"/>
  <c r="I920" i="1" s="1"/>
  <c r="I918" i="1" a="1"/>
  <c r="I918" i="1" s="1"/>
  <c r="H922" i="1"/>
  <c r="H920" i="1"/>
  <c r="H918" i="1"/>
  <c r="G922" i="1"/>
  <c r="G920" i="1"/>
  <c r="G918" i="1"/>
  <c r="G1520" i="3"/>
  <c r="H1520" i="3"/>
  <c r="J1520" i="3" a="1"/>
  <c r="J1520" i="3" s="1"/>
  <c r="G1519" i="3"/>
  <c r="H1519" i="3"/>
  <c r="J1519" i="3" a="1"/>
  <c r="J1519" i="3" s="1"/>
  <c r="G1518" i="3"/>
  <c r="H1518" i="3"/>
  <c r="J1518" i="3" a="1"/>
  <c r="J1518" i="3" s="1"/>
  <c r="G1517" i="3"/>
  <c r="H1517" i="3"/>
  <c r="J1517" i="3" a="1"/>
  <c r="J1517" i="3" s="1"/>
  <c r="G1516" i="3"/>
  <c r="H1516" i="3"/>
  <c r="I1516" i="3" a="1"/>
  <c r="I1516" i="3" s="1"/>
  <c r="J1516" i="3" a="1"/>
  <c r="J1516" i="3" s="1"/>
  <c r="G1515" i="3"/>
  <c r="H1515" i="3"/>
  <c r="I1515" i="3" a="1"/>
  <c r="I1515" i="3" s="1"/>
  <c r="J1515" i="3" a="1"/>
  <c r="J1515" i="3" s="1"/>
  <c r="G1514" i="3"/>
  <c r="H1514" i="3"/>
  <c r="I1514" i="3" a="1"/>
  <c r="I1514" i="3" s="1"/>
  <c r="J1514" i="3" a="1"/>
  <c r="J1514" i="3" s="1"/>
  <c r="G1513" i="3"/>
  <c r="H1513" i="3"/>
  <c r="I1513" i="3" a="1"/>
  <c r="I1513" i="3" s="1"/>
  <c r="J1513" i="3" a="1"/>
  <c r="J1513" i="3" s="1"/>
  <c r="G1512" i="3"/>
  <c r="H1512" i="3"/>
  <c r="I1512" i="3" a="1"/>
  <c r="I1512" i="3" s="1"/>
  <c r="J1512" i="3" a="1"/>
  <c r="J1512" i="3" s="1"/>
  <c r="G1511" i="3"/>
  <c r="H1511" i="3"/>
  <c r="I1511" i="3" a="1"/>
  <c r="I1511" i="3" s="1"/>
  <c r="J1511" i="3" a="1"/>
  <c r="J1511" i="3" s="1"/>
  <c r="G1510" i="3"/>
  <c r="H1510" i="3"/>
  <c r="J1510" i="3" a="1"/>
  <c r="J1510" i="3" s="1"/>
  <c r="G1509" i="3"/>
  <c r="H1509" i="3"/>
  <c r="J1509" i="3" a="1"/>
  <c r="J1509" i="3" s="1"/>
  <c r="G917" i="1"/>
  <c r="H917" i="1"/>
  <c r="I917" i="1" a="1"/>
  <c r="I917" i="1" s="1"/>
  <c r="J917" i="1" a="1"/>
  <c r="J917" i="1" s="1"/>
  <c r="G916" i="1"/>
  <c r="H916" i="1"/>
  <c r="I916" i="1" a="1"/>
  <c r="I916" i="1" s="1"/>
  <c r="J916" i="1" a="1"/>
  <c r="J916" i="1" s="1"/>
  <c r="G915" i="1"/>
  <c r="H915" i="1"/>
  <c r="I915" i="1" a="1"/>
  <c r="I915" i="1" s="1"/>
  <c r="J915" i="1" a="1"/>
  <c r="J915" i="1" s="1"/>
  <c r="G914" i="1"/>
  <c r="H914" i="1"/>
  <c r="I914" i="1" a="1"/>
  <c r="I914" i="1" s="1"/>
  <c r="J914" i="1" a="1"/>
  <c r="J914" i="1" s="1"/>
  <c r="G913" i="1"/>
  <c r="H913" i="1"/>
  <c r="I913" i="1" a="1"/>
  <c r="I913" i="1" s="1"/>
  <c r="J913" i="1" a="1"/>
  <c r="J913" i="1" s="1"/>
  <c r="G912" i="1"/>
  <c r="H912" i="1"/>
  <c r="I912" i="1" a="1"/>
  <c r="I912" i="1" s="1"/>
  <c r="J912" i="1" a="1"/>
  <c r="J912" i="1" s="1"/>
  <c r="G911" i="1"/>
  <c r="H911" i="1"/>
  <c r="I911" i="1" a="1"/>
  <c r="I911" i="1" s="1"/>
  <c r="J911" i="1" a="1"/>
  <c r="J911" i="1" s="1"/>
  <c r="G910" i="1"/>
  <c r="H910" i="1"/>
  <c r="I910" i="1" a="1"/>
  <c r="I910" i="1" s="1"/>
  <c r="J910" i="1" a="1"/>
  <c r="J910" i="1" s="1"/>
  <c r="B1502" i="3"/>
  <c r="B1500" i="3"/>
  <c r="B1498" i="3"/>
  <c r="B1496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I1495" i="3" a="1"/>
  <c r="I1495" i="3" s="1"/>
  <c r="I1496" i="3" a="1"/>
  <c r="I1496" i="3" s="1"/>
  <c r="I1497" i="3" a="1"/>
  <c r="I1497" i="3" s="1"/>
  <c r="I1498" i="3" a="1"/>
  <c r="I1498" i="3" s="1"/>
  <c r="I1499" i="3" a="1"/>
  <c r="I1499" i="3" s="1"/>
  <c r="I1500" i="3" a="1"/>
  <c r="I1500" i="3" s="1"/>
  <c r="I1501" i="3" a="1"/>
  <c r="I1501" i="3" s="1"/>
  <c r="I1502" i="3" a="1"/>
  <c r="I1502" i="3" s="1"/>
  <c r="J1495" i="3" a="1"/>
  <c r="J1495" i="3" s="1"/>
  <c r="J1496" i="3" a="1"/>
  <c r="J1496" i="3" s="1"/>
  <c r="J1497" i="3" a="1"/>
  <c r="J1497" i="3" s="1"/>
  <c r="J1498" i="3" a="1"/>
  <c r="J1498" i="3" s="1"/>
  <c r="J1499" i="3" a="1"/>
  <c r="J1499" i="3" s="1"/>
  <c r="J1500" i="3" a="1"/>
  <c r="J1500" i="3" s="1"/>
  <c r="J1501" i="3" a="1"/>
  <c r="J1501" i="3" s="1"/>
  <c r="J1502" i="3" a="1"/>
  <c r="J1502" i="3" s="1"/>
  <c r="J1503" i="3" a="1"/>
  <c r="J1503" i="3" s="1"/>
  <c r="J1504" i="3" a="1"/>
  <c r="J1504" i="3" s="1"/>
  <c r="J1505" i="3" a="1"/>
  <c r="J1505" i="3" s="1"/>
  <c r="J1506" i="3" a="1"/>
  <c r="J1506" i="3" s="1"/>
  <c r="C600" i="2"/>
  <c r="J909" i="1" a="1"/>
  <c r="J909" i="1" s="1"/>
  <c r="I909" i="1" a="1"/>
  <c r="I909" i="1" s="1"/>
  <c r="H909" i="1"/>
  <c r="G909" i="1"/>
  <c r="J908" i="1" a="1"/>
  <c r="J908" i="1" s="1"/>
  <c r="I908" i="1" a="1"/>
  <c r="I908" i="1" s="1"/>
  <c r="H908" i="1"/>
  <c r="G908" i="1"/>
  <c r="J907" i="1" a="1"/>
  <c r="J907" i="1" s="1"/>
  <c r="I907" i="1" a="1"/>
  <c r="I907" i="1" s="1"/>
  <c r="H907" i="1"/>
  <c r="G907" i="1"/>
  <c r="J906" i="1" a="1"/>
  <c r="J906" i="1" s="1"/>
  <c r="I906" i="1" a="1"/>
  <c r="I906" i="1" s="1"/>
  <c r="H906" i="1"/>
  <c r="G906" i="1"/>
  <c r="J905" i="1" a="1"/>
  <c r="J905" i="1" s="1"/>
  <c r="I905" i="1" a="1"/>
  <c r="I905" i="1" s="1"/>
  <c r="H905" i="1"/>
  <c r="G905" i="1"/>
  <c r="J904" i="1" a="1"/>
  <c r="J904" i="1" s="1"/>
  <c r="I904" i="1" a="1"/>
  <c r="I904" i="1" s="1"/>
  <c r="H904" i="1"/>
  <c r="G904" i="1"/>
  <c r="J903" i="1" a="1"/>
  <c r="J903" i="1" s="1"/>
  <c r="I903" i="1" a="1"/>
  <c r="I903" i="1" s="1"/>
  <c r="H903" i="1"/>
  <c r="G903" i="1"/>
  <c r="J902" i="1" a="1"/>
  <c r="J902" i="1" s="1"/>
  <c r="I902" i="1" a="1"/>
  <c r="I902" i="1" s="1"/>
  <c r="H902" i="1"/>
  <c r="G902" i="1"/>
  <c r="J901" i="1" a="1"/>
  <c r="J901" i="1" s="1"/>
  <c r="I901" i="1" a="1"/>
  <c r="I901" i="1" s="1"/>
  <c r="H901" i="1"/>
  <c r="G901" i="1"/>
  <c r="G1494" i="3"/>
  <c r="H1494" i="3"/>
  <c r="J1494" i="3" a="1"/>
  <c r="J1494" i="3" s="1"/>
  <c r="G1493" i="3"/>
  <c r="H1493" i="3"/>
  <c r="J1493" i="3" a="1"/>
  <c r="J1493" i="3" s="1"/>
  <c r="G1492" i="3"/>
  <c r="H1492" i="3"/>
  <c r="J1492" i="3" a="1"/>
  <c r="J1492" i="3" s="1"/>
  <c r="G1491" i="3"/>
  <c r="H1491" i="3"/>
  <c r="J1491" i="3" a="1"/>
  <c r="J1491" i="3" s="1"/>
  <c r="G1490" i="3"/>
  <c r="H1490" i="3"/>
  <c r="G1489" i="3"/>
  <c r="H1489" i="3"/>
  <c r="J1489" i="3" a="1"/>
  <c r="J1489" i="3" s="1"/>
  <c r="G1488" i="3"/>
  <c r="H1488" i="3"/>
  <c r="I1488" i="3" a="1"/>
  <c r="I1488" i="3" s="1"/>
  <c r="J1488" i="3" a="1"/>
  <c r="J1488" i="3" s="1"/>
  <c r="G1487" i="3"/>
  <c r="H1487" i="3"/>
  <c r="I1487" i="3" a="1"/>
  <c r="I1487" i="3" s="1"/>
  <c r="J1487" i="3" a="1"/>
  <c r="J1487" i="3" s="1"/>
  <c r="G1486" i="3"/>
  <c r="H1486" i="3"/>
  <c r="I1486" i="3" a="1"/>
  <c r="I1486" i="3" s="1"/>
  <c r="J1486" i="3" a="1"/>
  <c r="J1486" i="3" s="1"/>
  <c r="G1485" i="3"/>
  <c r="H1485" i="3"/>
  <c r="I1485" i="3" a="1"/>
  <c r="I1485" i="3" s="1"/>
  <c r="J1485" i="3" a="1"/>
  <c r="J1485" i="3" s="1"/>
  <c r="G1484" i="3"/>
  <c r="H1484" i="3"/>
  <c r="I1484" i="3" a="1"/>
  <c r="I1484" i="3" s="1"/>
  <c r="J1484" i="3" a="1"/>
  <c r="J1484" i="3" s="1"/>
  <c r="G1483" i="3"/>
  <c r="H1483" i="3"/>
  <c r="I1483" i="3" a="1"/>
  <c r="I1483" i="3" s="1"/>
  <c r="J1483" i="3" a="1"/>
  <c r="J1483" i="3" s="1"/>
  <c r="G1482" i="3"/>
  <c r="H1482" i="3"/>
  <c r="I1482" i="3" a="1"/>
  <c r="I1482" i="3" s="1"/>
  <c r="J1482" i="3" a="1"/>
  <c r="J1482" i="3" s="1"/>
  <c r="G1481" i="3"/>
  <c r="H1481" i="3"/>
  <c r="I1481" i="3" a="1"/>
  <c r="I1481" i="3" s="1"/>
  <c r="J1481" i="3" a="1"/>
  <c r="J1481" i="3" s="1"/>
  <c r="G900" i="1"/>
  <c r="H900" i="1"/>
  <c r="J900" i="1" a="1"/>
  <c r="J900" i="1" s="1"/>
  <c r="G899" i="1"/>
  <c r="H899" i="1"/>
  <c r="I899" i="1" a="1"/>
  <c r="I899" i="1" s="1"/>
  <c r="J899" i="1" a="1"/>
  <c r="J899" i="1" s="1"/>
  <c r="G898" i="1"/>
  <c r="H898" i="1"/>
  <c r="I898" i="1" a="1"/>
  <c r="I898" i="1" s="1"/>
  <c r="J898" i="1" a="1"/>
  <c r="J898" i="1" s="1"/>
  <c r="G897" i="1"/>
  <c r="H897" i="1"/>
  <c r="I897" i="1" a="1"/>
  <c r="I897" i="1" s="1"/>
  <c r="J897" i="1" a="1"/>
  <c r="J897" i="1" s="1"/>
  <c r="G896" i="1"/>
  <c r="H896" i="1"/>
  <c r="I896" i="1" a="1"/>
  <c r="I896" i="1" s="1"/>
  <c r="J896" i="1" a="1"/>
  <c r="J896" i="1" s="1"/>
  <c r="G895" i="1"/>
  <c r="H895" i="1"/>
  <c r="I895" i="1" a="1"/>
  <c r="I895" i="1" s="1"/>
  <c r="J895" i="1" a="1"/>
  <c r="J895" i="1" s="1"/>
  <c r="G894" i="1"/>
  <c r="H894" i="1"/>
  <c r="I894" i="1" a="1"/>
  <c r="I894" i="1" s="1"/>
  <c r="J894" i="1" a="1"/>
  <c r="J894" i="1" s="1"/>
  <c r="G893" i="1"/>
  <c r="H893" i="1"/>
  <c r="I893" i="1" a="1"/>
  <c r="I893" i="1" s="1"/>
  <c r="J893" i="1" a="1"/>
  <c r="J893" i="1" s="1"/>
  <c r="G892" i="1"/>
  <c r="H892" i="1"/>
  <c r="I892" i="1" a="1"/>
  <c r="I892" i="1" s="1"/>
  <c r="J892" i="1" a="1"/>
  <c r="J892" i="1" s="1"/>
  <c r="G891" i="1"/>
  <c r="H891" i="1"/>
  <c r="I891" i="1" a="1"/>
  <c r="I891" i="1" s="1"/>
  <c r="J891" i="1" a="1"/>
  <c r="J891" i="1" s="1"/>
  <c r="J1480" i="3" a="1"/>
  <c r="J1480" i="3" s="1"/>
  <c r="I1480" i="3" a="1"/>
  <c r="I1480" i="3" s="1"/>
  <c r="H1480" i="3"/>
  <c r="G1480" i="3"/>
  <c r="J1479" i="3" a="1"/>
  <c r="J1479" i="3" s="1"/>
  <c r="I1479" i="3" a="1"/>
  <c r="I1479" i="3" s="1"/>
  <c r="H1479" i="3"/>
  <c r="G1479" i="3"/>
  <c r="J1478" i="3" a="1"/>
  <c r="J1478" i="3" s="1"/>
  <c r="H1478" i="3"/>
  <c r="G1478" i="3"/>
  <c r="J1477" i="3" a="1"/>
  <c r="J1477" i="3" s="1"/>
  <c r="H1477" i="3"/>
  <c r="G1477" i="3"/>
  <c r="J1476" i="3" a="1"/>
  <c r="J1476" i="3" s="1"/>
  <c r="H1476" i="3"/>
  <c r="G1476" i="3"/>
  <c r="J1475" i="3" a="1"/>
  <c r="J1475" i="3" s="1"/>
  <c r="H1475" i="3"/>
  <c r="G1475" i="3"/>
  <c r="I1474" i="3" a="1"/>
  <c r="I1474" i="3" s="1"/>
  <c r="H1474" i="3"/>
  <c r="G1474" i="3"/>
  <c r="I1473" i="3" a="1"/>
  <c r="I1473" i="3" s="1"/>
  <c r="H1473" i="3"/>
  <c r="G1473" i="3"/>
  <c r="J1472" i="3" a="1"/>
  <c r="J1472" i="3" s="1"/>
  <c r="I1472" i="3" a="1"/>
  <c r="I1472" i="3" s="1"/>
  <c r="H1472" i="3"/>
  <c r="G1472" i="3"/>
  <c r="J1471" i="3" a="1"/>
  <c r="J1471" i="3" s="1"/>
  <c r="I1471" i="3" a="1"/>
  <c r="I1471" i="3" s="1"/>
  <c r="H1471" i="3"/>
  <c r="G1471" i="3"/>
  <c r="J1470" i="3" a="1"/>
  <c r="J1470" i="3" s="1"/>
  <c r="I1470" i="3" a="1"/>
  <c r="I1470" i="3" s="1"/>
  <c r="H1470" i="3"/>
  <c r="G1470" i="3"/>
  <c r="G885" i="1"/>
  <c r="G886" i="1"/>
  <c r="G887" i="1"/>
  <c r="G888" i="1"/>
  <c r="G889" i="1"/>
  <c r="G890" i="1"/>
  <c r="H885" i="1"/>
  <c r="H886" i="1"/>
  <c r="H887" i="1"/>
  <c r="H888" i="1"/>
  <c r="H889" i="1"/>
  <c r="H890" i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1469" i="3" a="1"/>
  <c r="J1469" i="3" s="1"/>
  <c r="I1469" i="3" a="1"/>
  <c r="I1469" i="3" s="1"/>
  <c r="H1469" i="3"/>
  <c r="G1469" i="3"/>
  <c r="G1468" i="3"/>
  <c r="H1468" i="3"/>
  <c r="J1468" i="3" a="1"/>
  <c r="J1468" i="3" s="1"/>
  <c r="G1467" i="3"/>
  <c r="H1467" i="3"/>
  <c r="J1467" i="3" a="1"/>
  <c r="J1467" i="3" s="1"/>
  <c r="G1466" i="3"/>
  <c r="H1466" i="3"/>
  <c r="J1466" i="3" a="1"/>
  <c r="J1466" i="3" s="1"/>
  <c r="G1465" i="3"/>
  <c r="H1465" i="3"/>
  <c r="J1465" i="3" a="1"/>
  <c r="J1465" i="3" s="1"/>
  <c r="G1464" i="3"/>
  <c r="H1464" i="3"/>
  <c r="I1464" i="3" a="1"/>
  <c r="I1464" i="3" s="1"/>
  <c r="J1464" i="3" a="1"/>
  <c r="J1464" i="3" s="1"/>
  <c r="G1463" i="3"/>
  <c r="H1463" i="3"/>
  <c r="I1463" i="3" a="1"/>
  <c r="I1463" i="3" s="1"/>
  <c r="J1463" i="3" a="1"/>
  <c r="J1463" i="3" s="1"/>
  <c r="G1462" i="3"/>
  <c r="H1462" i="3"/>
  <c r="I1462" i="3" a="1"/>
  <c r="I1462" i="3" s="1"/>
  <c r="J1462" i="3" a="1"/>
  <c r="J1462" i="3" s="1"/>
  <c r="G1461" i="3"/>
  <c r="H1461" i="3"/>
  <c r="I1461" i="3" a="1"/>
  <c r="I1461" i="3" s="1"/>
  <c r="J1461" i="3" a="1"/>
  <c r="J1461" i="3" s="1"/>
  <c r="G1460" i="3"/>
  <c r="H1460" i="3"/>
  <c r="I1460" i="3" a="1"/>
  <c r="I1460" i="3" s="1"/>
  <c r="J1460" i="3" a="1"/>
  <c r="J1460" i="3" s="1"/>
  <c r="G1459" i="3"/>
  <c r="H1459" i="3"/>
  <c r="I1459" i="3" a="1"/>
  <c r="I1459" i="3" s="1"/>
  <c r="J1459" i="3" a="1"/>
  <c r="J1459" i="3" s="1"/>
  <c r="G1458" i="3"/>
  <c r="H1458" i="3"/>
  <c r="J1458" i="3" a="1"/>
  <c r="J1458" i="3" s="1"/>
  <c r="G1457" i="3"/>
  <c r="H1457" i="3"/>
  <c r="J1457" i="3" a="1"/>
  <c r="J1457" i="3" s="1"/>
  <c r="G884" i="1"/>
  <c r="H884" i="1"/>
  <c r="I884" i="1" a="1"/>
  <c r="I884" i="1" s="1"/>
  <c r="J884" i="1" a="1"/>
  <c r="J884" i="1" s="1"/>
  <c r="G883" i="1"/>
  <c r="H883" i="1"/>
  <c r="I883" i="1" a="1"/>
  <c r="I883" i="1" s="1"/>
  <c r="J883" i="1" a="1"/>
  <c r="J883" i="1" s="1"/>
  <c r="G882" i="1"/>
  <c r="H882" i="1"/>
  <c r="I882" i="1" a="1"/>
  <c r="I882" i="1" s="1"/>
  <c r="J882" i="1" a="1"/>
  <c r="J882" i="1" s="1"/>
  <c r="G881" i="1"/>
  <c r="H881" i="1"/>
  <c r="I881" i="1" a="1"/>
  <c r="I881" i="1" s="1"/>
  <c r="J881" i="1" a="1"/>
  <c r="J881" i="1" s="1"/>
  <c r="G880" i="1"/>
  <c r="H880" i="1"/>
  <c r="I880" i="1" a="1"/>
  <c r="I880" i="1" s="1"/>
  <c r="J880" i="1" a="1"/>
  <c r="J880" i="1" s="1"/>
  <c r="G879" i="1"/>
  <c r="H879" i="1"/>
  <c r="I879" i="1" a="1"/>
  <c r="I879" i="1" s="1"/>
  <c r="J879" i="1" a="1"/>
  <c r="J879" i="1" s="1"/>
  <c r="G878" i="1"/>
  <c r="H878" i="1"/>
  <c r="I878" i="1" a="1"/>
  <c r="I878" i="1" s="1"/>
  <c r="J878" i="1" a="1"/>
  <c r="J878" i="1" s="1"/>
  <c r="G877" i="1"/>
  <c r="H877" i="1"/>
  <c r="I877" i="1" a="1"/>
  <c r="I877" i="1" s="1"/>
  <c r="J877" i="1" a="1"/>
  <c r="J877" i="1" s="1"/>
  <c r="J10" i="5"/>
  <c r="G2" i="5" s="1"/>
  <c r="P33" i="5"/>
  <c r="B868" i="1"/>
  <c r="G867" i="1"/>
  <c r="G868" i="1"/>
  <c r="G869" i="1"/>
  <c r="G870" i="1"/>
  <c r="G871" i="1"/>
  <c r="G872" i="1"/>
  <c r="G873" i="1"/>
  <c r="G874" i="1"/>
  <c r="G875" i="1"/>
  <c r="G876" i="1"/>
  <c r="H867" i="1"/>
  <c r="H868" i="1"/>
  <c r="H869" i="1"/>
  <c r="H870" i="1"/>
  <c r="H871" i="1"/>
  <c r="H872" i="1"/>
  <c r="H873" i="1"/>
  <c r="H874" i="1"/>
  <c r="H875" i="1"/>
  <c r="H876" i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G1455" i="3"/>
  <c r="G1456" i="3"/>
  <c r="H1455" i="3"/>
  <c r="H1456" i="3"/>
  <c r="J1455" i="3" a="1"/>
  <c r="J1455" i="3" s="1"/>
  <c r="J1456" i="3" a="1"/>
  <c r="J1456" i="3" s="1"/>
  <c r="J1454" i="3" a="1"/>
  <c r="J1454" i="3" s="1"/>
  <c r="H1454" i="3"/>
  <c r="G1454" i="3"/>
  <c r="J1453" i="3" a="1"/>
  <c r="J1453" i="3" s="1"/>
  <c r="H1453" i="3"/>
  <c r="G1453" i="3"/>
  <c r="J1452" i="3" a="1"/>
  <c r="J1452" i="3" s="1"/>
  <c r="H1452" i="3"/>
  <c r="G1452" i="3"/>
  <c r="J1451" i="3" a="1"/>
  <c r="J1451" i="3" s="1"/>
  <c r="H1451" i="3"/>
  <c r="G1451" i="3"/>
  <c r="J1450" i="3" a="1"/>
  <c r="J1450" i="3" s="1"/>
  <c r="I1450" i="3" a="1"/>
  <c r="I1450" i="3" s="1"/>
  <c r="H1450" i="3"/>
  <c r="G1450" i="3"/>
  <c r="J1449" i="3" a="1"/>
  <c r="J1449" i="3" s="1"/>
  <c r="I1449" i="3" a="1"/>
  <c r="I1449" i="3" s="1"/>
  <c r="H1449" i="3"/>
  <c r="G1449" i="3"/>
  <c r="J1448" i="3" a="1"/>
  <c r="J1448" i="3" s="1"/>
  <c r="I1448" i="3" a="1"/>
  <c r="I1448" i="3" s="1"/>
  <c r="H1448" i="3"/>
  <c r="G1448" i="3"/>
  <c r="J1447" i="3" a="1"/>
  <c r="J1447" i="3" s="1"/>
  <c r="I1447" i="3" a="1"/>
  <c r="I1447" i="3" s="1"/>
  <c r="H1447" i="3"/>
  <c r="G1447" i="3"/>
  <c r="J1446" i="3" a="1"/>
  <c r="J1446" i="3" s="1"/>
  <c r="I1446" i="3" a="1"/>
  <c r="I1446" i="3" s="1"/>
  <c r="H1446" i="3"/>
  <c r="G1446" i="3"/>
  <c r="J1445" i="3" a="1"/>
  <c r="J1445" i="3" s="1"/>
  <c r="I1445" i="3" a="1"/>
  <c r="I1445" i="3" s="1"/>
  <c r="H1445" i="3"/>
  <c r="G1445" i="3"/>
  <c r="J1444" i="3" a="1"/>
  <c r="J1444" i="3" s="1"/>
  <c r="I1444" i="3" a="1"/>
  <c r="I1444" i="3" s="1"/>
  <c r="H1444" i="3"/>
  <c r="G1444" i="3"/>
  <c r="J1443" i="3" a="1"/>
  <c r="J1443" i="3" s="1"/>
  <c r="I1443" i="3" a="1"/>
  <c r="I1443" i="3" s="1"/>
  <c r="H1443" i="3"/>
  <c r="G1443" i="3"/>
  <c r="G1442" i="3"/>
  <c r="H1442" i="3"/>
  <c r="P27" i="5" a="1"/>
  <c r="P27" i="5" s="1"/>
  <c r="P28" i="5" s="1"/>
  <c r="J9" i="5"/>
  <c r="G1441" i="3"/>
  <c r="H1441" i="3"/>
  <c r="I1441" i="3" a="1"/>
  <c r="I1441" i="3" s="1"/>
  <c r="J1441" i="3" a="1"/>
  <c r="J1441" i="3" s="1"/>
  <c r="G1440" i="3"/>
  <c r="H1440" i="3"/>
  <c r="I1440" i="3" a="1"/>
  <c r="I1440" i="3" s="1"/>
  <c r="J1440" i="3" a="1"/>
  <c r="J1440" i="3" s="1"/>
  <c r="G1439" i="3"/>
  <c r="H1439" i="3"/>
  <c r="J1439" i="3" a="1"/>
  <c r="J1439" i="3" s="1"/>
  <c r="G1438" i="3"/>
  <c r="H1438" i="3"/>
  <c r="J1438" i="3" a="1"/>
  <c r="J1438" i="3" s="1"/>
  <c r="G1437" i="3"/>
  <c r="H1437" i="3"/>
  <c r="J1437" i="3" a="1"/>
  <c r="J1437" i="3" s="1"/>
  <c r="G1436" i="3"/>
  <c r="H1436" i="3"/>
  <c r="J1436" i="3" a="1"/>
  <c r="J1436" i="3" s="1"/>
  <c r="G1435" i="3"/>
  <c r="H1435" i="3"/>
  <c r="I1435" i="3" a="1"/>
  <c r="I1435" i="3" s="1"/>
  <c r="J1435" i="3" a="1"/>
  <c r="J1435" i="3" s="1"/>
  <c r="G1434" i="3"/>
  <c r="H1434" i="3"/>
  <c r="I1434" i="3" a="1"/>
  <c r="I1434" i="3" s="1"/>
  <c r="J1434" i="3" a="1"/>
  <c r="J1434" i="3" s="1"/>
  <c r="G1433" i="3"/>
  <c r="H1433" i="3"/>
  <c r="I1433" i="3" a="1"/>
  <c r="I1433" i="3" s="1"/>
  <c r="J1433" i="3" a="1"/>
  <c r="J1433" i="3" s="1"/>
  <c r="G1432" i="3"/>
  <c r="H1432" i="3"/>
  <c r="I1432" i="3" a="1"/>
  <c r="I1432" i="3" s="1"/>
  <c r="J1432" i="3" a="1"/>
  <c r="J1432" i="3" s="1"/>
  <c r="G1431" i="3"/>
  <c r="H1431" i="3"/>
  <c r="I1431" i="3" a="1"/>
  <c r="I1431" i="3" s="1"/>
  <c r="J1431" i="3" a="1"/>
  <c r="J1431" i="3" s="1"/>
  <c r="G1430" i="3"/>
  <c r="H1430" i="3"/>
  <c r="I1430" i="3" a="1"/>
  <c r="I1430" i="3" s="1"/>
  <c r="J1430" i="3" a="1"/>
  <c r="J1430" i="3" s="1"/>
  <c r="G1429" i="3"/>
  <c r="H1429" i="3"/>
  <c r="I1429" i="3" a="1"/>
  <c r="I1429" i="3" s="1"/>
  <c r="J1429" i="3" a="1"/>
  <c r="J1429" i="3" s="1"/>
  <c r="G1428" i="3"/>
  <c r="H1428" i="3"/>
  <c r="I1428" i="3" a="1"/>
  <c r="I1428" i="3" s="1"/>
  <c r="J1428" i="3" a="1"/>
  <c r="J1428" i="3" s="1"/>
  <c r="I863" i="1" a="1"/>
  <c r="I863" i="1" s="1"/>
  <c r="G864" i="1"/>
  <c r="H864" i="1"/>
  <c r="J864" i="1" a="1"/>
  <c r="J864" i="1" s="1"/>
  <c r="G863" i="1"/>
  <c r="H863" i="1"/>
  <c r="J863" i="1" a="1"/>
  <c r="J863" i="1" s="1"/>
  <c r="G862" i="1"/>
  <c r="H862" i="1"/>
  <c r="J862" i="1" a="1"/>
  <c r="J862" i="1" s="1"/>
  <c r="G861" i="1"/>
  <c r="H861" i="1"/>
  <c r="I861" i="1" a="1"/>
  <c r="I861" i="1" s="1"/>
  <c r="J861" i="1" a="1"/>
  <c r="J861" i="1" s="1"/>
  <c r="G860" i="1"/>
  <c r="H860" i="1"/>
  <c r="I860" i="1" a="1"/>
  <c r="I860" i="1" s="1"/>
  <c r="J860" i="1" a="1"/>
  <c r="J860" i="1" s="1"/>
  <c r="G859" i="1"/>
  <c r="H859" i="1"/>
  <c r="I859" i="1" a="1"/>
  <c r="I859" i="1" s="1"/>
  <c r="J859" i="1" a="1"/>
  <c r="J859" i="1" s="1"/>
  <c r="G858" i="1"/>
  <c r="H858" i="1"/>
  <c r="I858" i="1" a="1"/>
  <c r="I858" i="1" s="1"/>
  <c r="J858" i="1" a="1"/>
  <c r="J858" i="1" s="1"/>
  <c r="H1427" i="3"/>
  <c r="G1427" i="3"/>
  <c r="G857" i="1"/>
  <c r="H857" i="1"/>
  <c r="C1416" i="3"/>
  <c r="I1416" i="3" s="1" a="1"/>
  <c r="I1416" i="3" s="1"/>
  <c r="C1418" i="3"/>
  <c r="I1418" i="3" s="1" a="1"/>
  <c r="I1418" i="3" s="1"/>
  <c r="C1420" i="3"/>
  <c r="I1420" i="3" s="1" a="1"/>
  <c r="I1420" i="3" s="1"/>
  <c r="G851" i="1"/>
  <c r="G852" i="1"/>
  <c r="G853" i="1"/>
  <c r="G854" i="1"/>
  <c r="G855" i="1"/>
  <c r="G856" i="1"/>
  <c r="H851" i="1"/>
  <c r="H852" i="1"/>
  <c r="H853" i="1"/>
  <c r="H854" i="1"/>
  <c r="H855" i="1"/>
  <c r="H856" i="1"/>
  <c r="I851" i="1" a="1"/>
  <c r="I851" i="1" s="1"/>
  <c r="I852" i="1" a="1"/>
  <c r="I852" i="1" s="1"/>
  <c r="I855" i="1" a="1"/>
  <c r="I855" i="1" s="1"/>
  <c r="I856" i="1" a="1"/>
  <c r="I856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1426" i="3" a="1"/>
  <c r="J1426" i="3" s="1"/>
  <c r="I1426" i="3" a="1"/>
  <c r="I1426" i="3" s="1"/>
  <c r="H1426" i="3"/>
  <c r="G1426" i="3"/>
  <c r="J1425" i="3" a="1"/>
  <c r="J1425" i="3" s="1"/>
  <c r="I1425" i="3" a="1"/>
  <c r="I1425" i="3" s="1"/>
  <c r="H1425" i="3"/>
  <c r="G1425" i="3"/>
  <c r="J1424" i="3" a="1"/>
  <c r="J1424" i="3" s="1"/>
  <c r="H1424" i="3"/>
  <c r="G1424" i="3"/>
  <c r="J1423" i="3" a="1"/>
  <c r="J1423" i="3" s="1"/>
  <c r="H1423" i="3"/>
  <c r="G1423" i="3"/>
  <c r="J1422" i="3" a="1"/>
  <c r="J1422" i="3" s="1"/>
  <c r="H1422" i="3"/>
  <c r="G1422" i="3"/>
  <c r="J1421" i="3" a="1"/>
  <c r="J1421" i="3" s="1"/>
  <c r="H1421" i="3"/>
  <c r="G1421" i="3"/>
  <c r="J1418" i="3" a="1"/>
  <c r="J1418" i="3" s="1"/>
  <c r="H1418" i="3"/>
  <c r="G1418" i="3"/>
  <c r="J1417" i="3" a="1"/>
  <c r="J1417" i="3" s="1"/>
  <c r="I1417" i="3" a="1"/>
  <c r="I1417" i="3" s="1"/>
  <c r="H1417" i="3"/>
  <c r="G1417" i="3"/>
  <c r="J1416" i="3" a="1"/>
  <c r="J1416" i="3" s="1"/>
  <c r="H1416" i="3"/>
  <c r="G1416" i="3"/>
  <c r="J1420" i="3" a="1"/>
  <c r="J1420" i="3" s="1"/>
  <c r="H1420" i="3"/>
  <c r="G1420" i="3"/>
  <c r="J1419" i="3" a="1"/>
  <c r="J1419" i="3" s="1"/>
  <c r="J1415" i="3" a="1"/>
  <c r="J1415" i="3" s="1"/>
  <c r="I1419" i="3" a="1"/>
  <c r="I1419" i="3" s="1"/>
  <c r="I1415" i="3" a="1"/>
  <c r="I1415" i="3" s="1"/>
  <c r="H1419" i="3"/>
  <c r="H1415" i="3"/>
  <c r="G1419" i="3"/>
  <c r="G1415" i="3"/>
  <c r="G1414" i="3"/>
  <c r="H1414" i="3"/>
  <c r="J1414" i="3" a="1"/>
  <c r="J1414" i="3" s="1"/>
  <c r="G1413" i="3"/>
  <c r="H1413" i="3"/>
  <c r="J1413" i="3" a="1"/>
  <c r="J1413" i="3" s="1"/>
  <c r="G1412" i="3"/>
  <c r="H1412" i="3"/>
  <c r="J1412" i="3" a="1"/>
  <c r="J1412" i="3" s="1"/>
  <c r="G1411" i="3"/>
  <c r="H1411" i="3"/>
  <c r="J1411" i="3" a="1"/>
  <c r="J1411" i="3" s="1"/>
  <c r="G1410" i="3"/>
  <c r="H1410" i="3"/>
  <c r="I1410" i="3" a="1"/>
  <c r="I1410" i="3" s="1"/>
  <c r="J1410" i="3" a="1"/>
  <c r="J1410" i="3" s="1"/>
  <c r="G1409" i="3"/>
  <c r="H1409" i="3"/>
  <c r="I1409" i="3" a="1"/>
  <c r="I1409" i="3" s="1"/>
  <c r="J1409" i="3" a="1"/>
  <c r="J1409" i="3" s="1"/>
  <c r="G1408" i="3"/>
  <c r="H1408" i="3"/>
  <c r="J1408" i="3" a="1"/>
  <c r="J1408" i="3" s="1"/>
  <c r="G1407" i="3"/>
  <c r="H1407" i="3"/>
  <c r="J1407" i="3" a="1"/>
  <c r="J1407" i="3" s="1"/>
  <c r="G1406" i="3"/>
  <c r="H1406" i="3"/>
  <c r="I1406" i="3" a="1"/>
  <c r="I1406" i="3" s="1"/>
  <c r="J1406" i="3" a="1"/>
  <c r="J1406" i="3" s="1"/>
  <c r="G1405" i="3"/>
  <c r="H1405" i="3"/>
  <c r="I1405" i="3" a="1"/>
  <c r="I1405" i="3" s="1"/>
  <c r="J1405" i="3" a="1"/>
  <c r="J1405" i="3" s="1"/>
  <c r="G850" i="1"/>
  <c r="H850" i="1"/>
  <c r="I850" i="1" a="1"/>
  <c r="I850" i="1" s="1"/>
  <c r="J850" i="1" a="1"/>
  <c r="J850" i="1" s="1"/>
  <c r="G849" i="1"/>
  <c r="H849" i="1"/>
  <c r="I849" i="1" a="1"/>
  <c r="I849" i="1" s="1"/>
  <c r="J849" i="1" a="1"/>
  <c r="J849" i="1" s="1"/>
  <c r="G848" i="1"/>
  <c r="H848" i="1"/>
  <c r="I848" i="1" a="1"/>
  <c r="I848" i="1" s="1"/>
  <c r="J848" i="1" a="1"/>
  <c r="J848" i="1" s="1"/>
  <c r="G847" i="1"/>
  <c r="H847" i="1"/>
  <c r="I847" i="1" a="1"/>
  <c r="I847" i="1" s="1"/>
  <c r="J847" i="1" a="1"/>
  <c r="J847" i="1" s="1"/>
  <c r="G846" i="1"/>
  <c r="H846" i="1"/>
  <c r="I846" i="1" a="1"/>
  <c r="I846" i="1" s="1"/>
  <c r="J846" i="1" a="1"/>
  <c r="J846" i="1" s="1"/>
  <c r="G845" i="1"/>
  <c r="H845" i="1"/>
  <c r="I845" i="1" a="1"/>
  <c r="I845" i="1" s="1"/>
  <c r="J845" i="1" a="1"/>
  <c r="J845" i="1" s="1"/>
  <c r="C840" i="1"/>
  <c r="I840" i="1" s="1" a="1"/>
  <c r="I840" i="1" s="1"/>
  <c r="G833" i="1"/>
  <c r="G834" i="1"/>
  <c r="G835" i="1"/>
  <c r="G836" i="1"/>
  <c r="G837" i="1"/>
  <c r="G838" i="1"/>
  <c r="G839" i="1"/>
  <c r="G840" i="1"/>
  <c r="G841" i="1"/>
  <c r="G842" i="1"/>
  <c r="G843" i="1"/>
  <c r="G844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1" i="1" a="1"/>
  <c r="I841" i="1" s="1"/>
  <c r="I842" i="1" a="1"/>
  <c r="I842" i="1" s="1"/>
  <c r="I843" i="1" a="1"/>
  <c r="I843" i="1" s="1"/>
  <c r="I844" i="1" a="1"/>
  <c r="I844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B1390" i="3"/>
  <c r="B1392" i="3"/>
  <c r="B1394" i="3"/>
  <c r="B1396" i="3"/>
  <c r="B1398" i="3"/>
  <c r="B1402" i="3"/>
  <c r="B1404" i="3"/>
  <c r="J1404" i="3" a="1"/>
  <c r="J1404" i="3" s="1"/>
  <c r="H1404" i="3"/>
  <c r="G1404" i="3"/>
  <c r="J1403" i="3" a="1"/>
  <c r="J1403" i="3" s="1"/>
  <c r="H1403" i="3"/>
  <c r="G1403" i="3"/>
  <c r="J1402" i="3" a="1"/>
  <c r="J1402" i="3" s="1"/>
  <c r="H1402" i="3"/>
  <c r="G1402" i="3"/>
  <c r="J1401" i="3" a="1"/>
  <c r="J1401" i="3" s="1"/>
  <c r="H1401" i="3"/>
  <c r="G1401" i="3"/>
  <c r="I1400" i="3" a="1"/>
  <c r="I1400" i="3" s="1"/>
  <c r="H1400" i="3"/>
  <c r="G1400" i="3"/>
  <c r="I1399" i="3" a="1"/>
  <c r="I1399" i="3" s="1"/>
  <c r="H1399" i="3"/>
  <c r="G1399" i="3"/>
  <c r="J1398" i="3" a="1"/>
  <c r="J1398" i="3" s="1"/>
  <c r="I1398" i="3" a="1"/>
  <c r="I1398" i="3" s="1"/>
  <c r="H1398" i="3"/>
  <c r="G1398" i="3"/>
  <c r="J1397" i="3" a="1"/>
  <c r="J1397" i="3" s="1"/>
  <c r="I1397" i="3" a="1"/>
  <c r="I1397" i="3" s="1"/>
  <c r="H1397" i="3"/>
  <c r="G1397" i="3"/>
  <c r="J1396" i="3" a="1"/>
  <c r="J1396" i="3" s="1"/>
  <c r="I1396" i="3" a="1"/>
  <c r="I1396" i="3" s="1"/>
  <c r="H1396" i="3"/>
  <c r="G1396" i="3"/>
  <c r="J1395" i="3" a="1"/>
  <c r="J1395" i="3" s="1"/>
  <c r="I1395" i="3" a="1"/>
  <c r="I1395" i="3" s="1"/>
  <c r="H1395" i="3"/>
  <c r="G1395" i="3"/>
  <c r="J1394" i="3" a="1"/>
  <c r="J1394" i="3" s="1"/>
  <c r="H1394" i="3"/>
  <c r="G1394" i="3"/>
  <c r="J1393" i="3" a="1"/>
  <c r="J1393" i="3" s="1"/>
  <c r="H1393" i="3"/>
  <c r="G1393" i="3"/>
  <c r="J1392" i="3" a="1"/>
  <c r="J1392" i="3" s="1"/>
  <c r="I1392" i="3" a="1"/>
  <c r="I1392" i="3" s="1"/>
  <c r="H1392" i="3"/>
  <c r="G1392" i="3"/>
  <c r="J1391" i="3" a="1"/>
  <c r="J1391" i="3" s="1"/>
  <c r="I1391" i="3" a="1"/>
  <c r="I1391" i="3" s="1"/>
  <c r="H1391" i="3"/>
  <c r="G1391" i="3"/>
  <c r="J1390" i="3" a="1"/>
  <c r="J1390" i="3" s="1"/>
  <c r="I1390" i="3" a="1"/>
  <c r="I1390" i="3" s="1"/>
  <c r="H1390" i="3"/>
  <c r="G1390" i="3"/>
  <c r="J1389" i="3" a="1"/>
  <c r="J1389" i="3" s="1"/>
  <c r="I1389" i="3" a="1"/>
  <c r="I1389" i="3" s="1"/>
  <c r="H1389" i="3"/>
  <c r="G1389" i="3"/>
  <c r="G1388" i="3"/>
  <c r="H1388" i="3"/>
  <c r="I1388" i="3" a="1"/>
  <c r="I1388" i="3" s="1"/>
  <c r="J1388" i="3" a="1"/>
  <c r="J1388" i="3" s="1"/>
  <c r="G1387" i="3"/>
  <c r="H1387" i="3"/>
  <c r="I1387" i="3" a="1"/>
  <c r="I1387" i="3" s="1"/>
  <c r="J1387" i="3" a="1"/>
  <c r="J1387" i="3" s="1"/>
  <c r="G1386" i="3"/>
  <c r="H1386" i="3"/>
  <c r="J1386" i="3" a="1"/>
  <c r="J1386" i="3" s="1"/>
  <c r="G1385" i="3"/>
  <c r="H1385" i="3"/>
  <c r="J1385" i="3" a="1"/>
  <c r="J1385" i="3" s="1"/>
  <c r="G1384" i="3"/>
  <c r="H1384" i="3"/>
  <c r="J1384" i="3" a="1"/>
  <c r="J1384" i="3" s="1"/>
  <c r="G1383" i="3"/>
  <c r="H1383" i="3"/>
  <c r="J1383" i="3" a="1"/>
  <c r="J1383" i="3" s="1"/>
  <c r="G1382" i="3"/>
  <c r="H1382" i="3"/>
  <c r="I1382" i="3" a="1"/>
  <c r="I1382" i="3" s="1"/>
  <c r="G1381" i="3"/>
  <c r="H1381" i="3"/>
  <c r="I1381" i="3" a="1"/>
  <c r="I1381" i="3" s="1"/>
  <c r="G1380" i="3"/>
  <c r="H1380" i="3"/>
  <c r="I1380" i="3" a="1"/>
  <c r="I1380" i="3" s="1"/>
  <c r="J1380" i="3" a="1"/>
  <c r="J1380" i="3" s="1"/>
  <c r="G1379" i="3"/>
  <c r="H1379" i="3"/>
  <c r="I1379" i="3" a="1"/>
  <c r="I1379" i="3" s="1"/>
  <c r="J1379" i="3" a="1"/>
  <c r="J1379" i="3" s="1"/>
  <c r="G1378" i="3"/>
  <c r="H1378" i="3"/>
  <c r="I1378" i="3" a="1"/>
  <c r="I1378" i="3" s="1"/>
  <c r="J1378" i="3" a="1"/>
  <c r="J1378" i="3" s="1"/>
  <c r="G1377" i="3"/>
  <c r="H1377" i="3"/>
  <c r="I1377" i="3" a="1"/>
  <c r="I1377" i="3" s="1"/>
  <c r="J1377" i="3" a="1"/>
  <c r="J1377" i="3" s="1"/>
  <c r="G1376" i="3"/>
  <c r="H1376" i="3"/>
  <c r="I1376" i="3" a="1"/>
  <c r="I1376" i="3" s="1"/>
  <c r="J1376" i="3" a="1"/>
  <c r="J1376" i="3" s="1"/>
  <c r="G1375" i="3"/>
  <c r="H1375" i="3"/>
  <c r="I1375" i="3" a="1"/>
  <c r="I1375" i="3" s="1"/>
  <c r="J1375" i="3" a="1"/>
  <c r="J1375" i="3" s="1"/>
  <c r="G832" i="1"/>
  <c r="H832" i="1"/>
  <c r="I832" i="1" a="1"/>
  <c r="I832" i="1" s="1"/>
  <c r="J832" i="1" a="1"/>
  <c r="J832" i="1" s="1"/>
  <c r="G831" i="1"/>
  <c r="H831" i="1"/>
  <c r="I831" i="1" a="1"/>
  <c r="I831" i="1" s="1"/>
  <c r="J831" i="1" a="1"/>
  <c r="J831" i="1" s="1"/>
  <c r="G830" i="1"/>
  <c r="H830" i="1"/>
  <c r="I830" i="1" a="1"/>
  <c r="I830" i="1" s="1"/>
  <c r="J830" i="1" a="1"/>
  <c r="J830" i="1" s="1"/>
  <c r="G829" i="1"/>
  <c r="H829" i="1"/>
  <c r="I829" i="1" a="1"/>
  <c r="I829" i="1" s="1"/>
  <c r="J829" i="1" a="1"/>
  <c r="J829" i="1" s="1"/>
  <c r="G828" i="1"/>
  <c r="H828" i="1"/>
  <c r="I828" i="1" a="1"/>
  <c r="I828" i="1" s="1"/>
  <c r="J828" i="1" a="1"/>
  <c r="J828" i="1" s="1"/>
  <c r="G827" i="1"/>
  <c r="H827" i="1"/>
  <c r="I827" i="1" a="1"/>
  <c r="I827" i="1" s="1"/>
  <c r="J827" i="1" a="1"/>
  <c r="J827" i="1" s="1"/>
  <c r="G826" i="1"/>
  <c r="H826" i="1"/>
  <c r="I826" i="1" a="1"/>
  <c r="I826" i="1" s="1"/>
  <c r="J826" i="1" a="1"/>
  <c r="J826" i="1" s="1"/>
  <c r="G825" i="1"/>
  <c r="H825" i="1"/>
  <c r="I825" i="1" a="1"/>
  <c r="I825" i="1" s="1"/>
  <c r="J825" i="1" a="1"/>
  <c r="J825" i="1" s="1"/>
  <c r="C1362" i="3"/>
  <c r="C1364" i="3"/>
  <c r="I1364" i="3" s="1" a="1"/>
  <c r="I1364" i="3" s="1"/>
  <c r="C1366" i="3"/>
  <c r="I1366" i="3" s="1" a="1"/>
  <c r="I1366" i="3" s="1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I1363" i="3" a="1"/>
  <c r="I1363" i="3" s="1"/>
  <c r="I1365" i="3" a="1"/>
  <c r="I1365" i="3" s="1"/>
  <c r="I1367" i="3" a="1"/>
  <c r="I1367" i="3" s="1"/>
  <c r="I1368" i="3" a="1"/>
  <c r="I1368" i="3" s="1"/>
  <c r="I1373" i="3" a="1"/>
  <c r="I1373" i="3" s="1"/>
  <c r="I1374" i="3" a="1"/>
  <c r="I1374" i="3" s="1"/>
  <c r="J1361" i="3" a="1"/>
  <c r="J1361" i="3" s="1"/>
  <c r="J1362" i="3" a="1"/>
  <c r="J1362" i="3" s="1"/>
  <c r="J1363" i="3" a="1"/>
  <c r="J1363" i="3" s="1"/>
  <c r="J1364" i="3" a="1"/>
  <c r="J1364" i="3" s="1"/>
  <c r="J1365" i="3" a="1"/>
  <c r="J1365" i="3" s="1"/>
  <c r="J1366" i="3" a="1"/>
  <c r="J1366" i="3" s="1"/>
  <c r="J1367" i="3" a="1"/>
  <c r="J1367" i="3" s="1"/>
  <c r="J1368" i="3" a="1"/>
  <c r="J1368" i="3" s="1"/>
  <c r="J1369" i="3" a="1"/>
  <c r="J1369" i="3" s="1"/>
  <c r="J1370" i="3" a="1"/>
  <c r="J1370" i="3" s="1"/>
  <c r="J1371" i="3" a="1"/>
  <c r="J1371" i="3" s="1"/>
  <c r="J1372" i="3" a="1"/>
  <c r="J1372" i="3" s="1"/>
  <c r="J1373" i="3" a="1"/>
  <c r="J1373" i="3" s="1"/>
  <c r="J1374" i="3" a="1"/>
  <c r="J1374" i="3" s="1"/>
  <c r="I822" i="1" a="1"/>
  <c r="I822" i="1" s="1"/>
  <c r="H822" i="1"/>
  <c r="G822" i="1"/>
  <c r="I821" i="1" a="1"/>
  <c r="I821" i="1" s="1"/>
  <c r="H821" i="1"/>
  <c r="G821" i="1"/>
  <c r="I820" i="1" a="1"/>
  <c r="I820" i="1" s="1"/>
  <c r="H820" i="1"/>
  <c r="G820" i="1"/>
  <c r="I819" i="1" a="1"/>
  <c r="I819" i="1" s="1"/>
  <c r="H819" i="1"/>
  <c r="G819" i="1"/>
  <c r="I818" i="1" a="1"/>
  <c r="I818" i="1" s="1"/>
  <c r="H818" i="1"/>
  <c r="G818" i="1"/>
  <c r="I817" i="1" a="1"/>
  <c r="I817" i="1" s="1"/>
  <c r="H817" i="1"/>
  <c r="G817" i="1"/>
  <c r="I816" i="1" a="1"/>
  <c r="I816" i="1" s="1"/>
  <c r="H816" i="1"/>
  <c r="G816" i="1"/>
  <c r="G815" i="1"/>
  <c r="H815" i="1"/>
  <c r="I815" i="1" a="1"/>
  <c r="I815" i="1" s="1"/>
  <c r="J818" i="1" a="1"/>
  <c r="J818" i="1" s="1"/>
  <c r="J820" i="1" a="1"/>
  <c r="J820" i="1" s="1"/>
  <c r="J822" i="1" a="1"/>
  <c r="J822" i="1" s="1"/>
  <c r="J816" i="1" a="1"/>
  <c r="J816" i="1" s="1"/>
  <c r="J821" i="1" a="1"/>
  <c r="J821" i="1" s="1"/>
  <c r="J819" i="1" a="1"/>
  <c r="J819" i="1" s="1"/>
  <c r="J817" i="1" a="1"/>
  <c r="J817" i="1" s="1"/>
  <c r="J815" i="1" a="1"/>
  <c r="J815" i="1" s="1"/>
  <c r="I640" i="1"/>
  <c r="G655" i="1"/>
  <c r="H655" i="1"/>
  <c r="J655" i="1" a="1"/>
  <c r="J655" i="1" s="1"/>
  <c r="G775" i="1"/>
  <c r="H775" i="1"/>
  <c r="J775" i="1" a="1"/>
  <c r="J775" i="1" s="1"/>
  <c r="G763" i="1"/>
  <c r="G764" i="1"/>
  <c r="H763" i="1"/>
  <c r="H764" i="1"/>
  <c r="I763" i="1" a="1"/>
  <c r="I763" i="1" s="1"/>
  <c r="I764" i="1" a="1"/>
  <c r="I764" i="1" s="1"/>
  <c r="J763" i="1" a="1"/>
  <c r="J763" i="1" s="1"/>
  <c r="J764" i="1" a="1"/>
  <c r="J764" i="1" s="1"/>
  <c r="G752" i="1"/>
  <c r="H752" i="1"/>
  <c r="J752" i="1" a="1"/>
  <c r="J752" i="1" s="1"/>
  <c r="J1360" i="3" a="1"/>
  <c r="J1360" i="3" s="1"/>
  <c r="H1360" i="3"/>
  <c r="G1360" i="3"/>
  <c r="B1354" i="3"/>
  <c r="B1352" i="3"/>
  <c r="B1350" i="3"/>
  <c r="B1348" i="3"/>
  <c r="C1348" i="3"/>
  <c r="J1359" i="3" a="1"/>
  <c r="J1359" i="3" s="1"/>
  <c r="H1359" i="3"/>
  <c r="G1359" i="3"/>
  <c r="J1358" i="3" a="1"/>
  <c r="J1358" i="3" s="1"/>
  <c r="H1358" i="3"/>
  <c r="G1358" i="3"/>
  <c r="J1357" i="3" a="1"/>
  <c r="J1357" i="3" s="1"/>
  <c r="H1357" i="3"/>
  <c r="G1357" i="3"/>
  <c r="H1356" i="3"/>
  <c r="G1356" i="3"/>
  <c r="J1355" i="3" a="1"/>
  <c r="J1355" i="3" s="1"/>
  <c r="H1355" i="3"/>
  <c r="G1355" i="3"/>
  <c r="J1354" i="3" a="1"/>
  <c r="J1354" i="3" s="1"/>
  <c r="H1354" i="3"/>
  <c r="G1354" i="3"/>
  <c r="J1353" i="3" a="1"/>
  <c r="J1353" i="3" s="1"/>
  <c r="H1353" i="3"/>
  <c r="G1353" i="3"/>
  <c r="J1352" i="3" a="1"/>
  <c r="J1352" i="3" s="1"/>
  <c r="H1352" i="3"/>
  <c r="G1352" i="3"/>
  <c r="J1351" i="3" a="1"/>
  <c r="J1351" i="3" s="1"/>
  <c r="H1351" i="3"/>
  <c r="G1351" i="3"/>
  <c r="J1350" i="3" a="1"/>
  <c r="J1350" i="3" s="1"/>
  <c r="H1350" i="3"/>
  <c r="G1350" i="3"/>
  <c r="J1349" i="3" a="1"/>
  <c r="J1349" i="3" s="1"/>
  <c r="I1349" i="3" a="1"/>
  <c r="I1349" i="3" s="1"/>
  <c r="H1349" i="3"/>
  <c r="G1349" i="3"/>
  <c r="G666" i="1"/>
  <c r="G667" i="1"/>
  <c r="H666" i="1"/>
  <c r="H667" i="1"/>
  <c r="I666" i="1" a="1"/>
  <c r="I666" i="1" s="1"/>
  <c r="I667" i="1" a="1"/>
  <c r="I667" i="1" s="1"/>
  <c r="J666" i="1" a="1"/>
  <c r="J666" i="1" s="1"/>
  <c r="J667" i="1" a="1"/>
  <c r="J667" i="1" s="1"/>
  <c r="G653" i="1"/>
  <c r="G654" i="1"/>
  <c r="H653" i="1"/>
  <c r="H654" i="1"/>
  <c r="I653" i="1" a="1"/>
  <c r="I653" i="1" s="1"/>
  <c r="I654" i="1" a="1"/>
  <c r="I654" i="1" s="1"/>
  <c r="J653" i="1" a="1"/>
  <c r="J653" i="1" s="1"/>
  <c r="J654" i="1" a="1"/>
  <c r="J654" i="1" s="1"/>
  <c r="J814" i="1" a="1"/>
  <c r="J814" i="1" s="1"/>
  <c r="I814" i="1" a="1"/>
  <c r="I814" i="1" s="1"/>
  <c r="H814" i="1"/>
  <c r="G814" i="1"/>
  <c r="J813" i="1" a="1"/>
  <c r="J813" i="1" s="1"/>
  <c r="I813" i="1" a="1"/>
  <c r="I813" i="1" s="1"/>
  <c r="H813" i="1"/>
  <c r="G813" i="1"/>
  <c r="J812" i="1" a="1"/>
  <c r="J812" i="1" s="1"/>
  <c r="I812" i="1" a="1"/>
  <c r="I812" i="1" s="1"/>
  <c r="H812" i="1"/>
  <c r="G812" i="1"/>
  <c r="J811" i="1" a="1"/>
  <c r="J811" i="1" s="1"/>
  <c r="I811" i="1" a="1"/>
  <c r="I811" i="1" s="1"/>
  <c r="H811" i="1"/>
  <c r="G811" i="1"/>
  <c r="J810" i="1" a="1"/>
  <c r="J810" i="1" s="1"/>
  <c r="I810" i="1" a="1"/>
  <c r="I810" i="1" s="1"/>
  <c r="H810" i="1"/>
  <c r="G810" i="1"/>
  <c r="J809" i="1" a="1"/>
  <c r="J809" i="1" s="1"/>
  <c r="I809" i="1" a="1"/>
  <c r="I809" i="1" s="1"/>
  <c r="H809" i="1"/>
  <c r="G809" i="1"/>
  <c r="J808" i="1" a="1"/>
  <c r="J808" i="1" s="1"/>
  <c r="I808" i="1" a="1"/>
  <c r="I808" i="1" s="1"/>
  <c r="H808" i="1"/>
  <c r="G808" i="1"/>
  <c r="J807" i="1" a="1"/>
  <c r="J807" i="1" s="1"/>
  <c r="I807" i="1" a="1"/>
  <c r="I807" i="1" s="1"/>
  <c r="H807" i="1"/>
  <c r="G807" i="1"/>
  <c r="J806" i="1" a="1"/>
  <c r="J806" i="1" s="1"/>
  <c r="I806" i="1" a="1"/>
  <c r="I806" i="1" s="1"/>
  <c r="H806" i="1"/>
  <c r="G806" i="1"/>
  <c r="J805" i="1" a="1"/>
  <c r="J805" i="1" s="1"/>
  <c r="I805" i="1" a="1"/>
  <c r="I805" i="1" s="1"/>
  <c r="H805" i="1"/>
  <c r="G805" i="1"/>
  <c r="J1348" i="3" a="1"/>
  <c r="J1348" i="3" s="1"/>
  <c r="H1348" i="3"/>
  <c r="G1348" i="3"/>
  <c r="J1347" i="3" a="1"/>
  <c r="J1347" i="3" s="1"/>
  <c r="H1347" i="3"/>
  <c r="G1347" i="3"/>
  <c r="G1345" i="3"/>
  <c r="H1345" i="3"/>
  <c r="J1345" i="3" a="1"/>
  <c r="J1345" i="3" s="1"/>
  <c r="G1344" i="3"/>
  <c r="H1344" i="3"/>
  <c r="J1344" i="3" a="1"/>
  <c r="J1344" i="3" s="1"/>
  <c r="G803" i="1"/>
  <c r="H803" i="1"/>
  <c r="I803" i="1" a="1"/>
  <c r="I803" i="1" s="1"/>
  <c r="J803" i="1" a="1"/>
  <c r="J803" i="1" s="1"/>
  <c r="G802" i="1"/>
  <c r="H802" i="1"/>
  <c r="I802" i="1" a="1"/>
  <c r="I802" i="1" s="1"/>
  <c r="J802" i="1" a="1"/>
  <c r="J802" i="1" s="1"/>
  <c r="B801" i="1"/>
  <c r="B799" i="1"/>
  <c r="B797" i="1"/>
  <c r="B795" i="1"/>
  <c r="G794" i="1"/>
  <c r="G795" i="1"/>
  <c r="G796" i="1"/>
  <c r="G797" i="1"/>
  <c r="G798" i="1"/>
  <c r="G799" i="1"/>
  <c r="G800" i="1"/>
  <c r="G801" i="1"/>
  <c r="H794" i="1"/>
  <c r="H795" i="1"/>
  <c r="H796" i="1"/>
  <c r="H797" i="1"/>
  <c r="H798" i="1"/>
  <c r="H799" i="1"/>
  <c r="H800" i="1"/>
  <c r="H801" i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B1343" i="3"/>
  <c r="B1341" i="3"/>
  <c r="B1339" i="3"/>
  <c r="B1337" i="3"/>
  <c r="B1335" i="3"/>
  <c r="C1343" i="3"/>
  <c r="C1341" i="3"/>
  <c r="I1341" i="3" s="1" a="1"/>
  <c r="I1341" i="3" s="1"/>
  <c r="C1339" i="3"/>
  <c r="I1339" i="3" s="1" a="1"/>
  <c r="I1339" i="3" s="1"/>
  <c r="C1337" i="3"/>
  <c r="I1337" i="3" s="1" a="1"/>
  <c r="I1337" i="3" s="1"/>
  <c r="C1335" i="3"/>
  <c r="I1335" i="3" s="1" a="1"/>
  <c r="I1335" i="3" s="1"/>
  <c r="C1333" i="3"/>
  <c r="I1333" i="3" s="1" a="1"/>
  <c r="I1333" i="3" s="1"/>
  <c r="B1333" i="3"/>
  <c r="G1343" i="3"/>
  <c r="H1343" i="3"/>
  <c r="J1343" i="3" a="1"/>
  <c r="J1343" i="3" s="1"/>
  <c r="J1342" i="3" a="1"/>
  <c r="J1342" i="3" s="1"/>
  <c r="H1342" i="3"/>
  <c r="G1342" i="3"/>
  <c r="I1340" i="3" a="1"/>
  <c r="I1340" i="3" s="1"/>
  <c r="H1340" i="3"/>
  <c r="G1340" i="3"/>
  <c r="H1339" i="3"/>
  <c r="G1339" i="3"/>
  <c r="I1338" i="3" a="1"/>
  <c r="I1338" i="3" s="1"/>
  <c r="H1338" i="3"/>
  <c r="G1338" i="3"/>
  <c r="H1337" i="3"/>
  <c r="G1337" i="3"/>
  <c r="I1336" i="3" a="1"/>
  <c r="I1336" i="3" s="1"/>
  <c r="H1336" i="3"/>
  <c r="G1336" i="3"/>
  <c r="H1335" i="3"/>
  <c r="G1335" i="3"/>
  <c r="I1334" i="3" a="1"/>
  <c r="I1334" i="3" s="1"/>
  <c r="H1334" i="3"/>
  <c r="G1334" i="3"/>
  <c r="H1333" i="3"/>
  <c r="G1333" i="3"/>
  <c r="I1332" i="3" a="1"/>
  <c r="I1332" i="3" s="1"/>
  <c r="H1332" i="3"/>
  <c r="G1332" i="3"/>
  <c r="I1331" i="3" a="1"/>
  <c r="I1331" i="3" s="1"/>
  <c r="H1331" i="3"/>
  <c r="G1331" i="3"/>
  <c r="I1330" i="3" a="1"/>
  <c r="I1330" i="3" s="1"/>
  <c r="H1330" i="3"/>
  <c r="G1330" i="3"/>
  <c r="H1329" i="3"/>
  <c r="G1329" i="3"/>
  <c r="G1341" i="3"/>
  <c r="H1341" i="3"/>
  <c r="J1341" i="3" a="1"/>
  <c r="J1341" i="3" s="1"/>
  <c r="J1333" i="3" a="1"/>
  <c r="J1333" i="3" s="1"/>
  <c r="J1337" i="3" a="1"/>
  <c r="J1337" i="3" s="1"/>
  <c r="J1335" i="3" a="1"/>
  <c r="J1335" i="3" s="1"/>
  <c r="J1339" i="3" a="1"/>
  <c r="J1339" i="3" s="1"/>
  <c r="J1340" i="3" a="1"/>
  <c r="J1340" i="3" s="1"/>
  <c r="J1338" i="3" a="1"/>
  <c r="J1338" i="3" s="1"/>
  <c r="J1336" i="3" a="1"/>
  <c r="J1336" i="3" s="1"/>
  <c r="J1334" i="3" a="1"/>
  <c r="J1334" i="3" s="1"/>
  <c r="J1332" i="3" a="1"/>
  <c r="J1332" i="3" s="1"/>
  <c r="J1331" i="3" a="1"/>
  <c r="J1331" i="3" s="1"/>
  <c r="J1330" i="3" a="1"/>
  <c r="J1330" i="3" s="1"/>
  <c r="J1329" i="3" a="1"/>
  <c r="J1329" i="3" s="1"/>
  <c r="G1328" i="3"/>
  <c r="H1328" i="3"/>
  <c r="J1328" i="3" a="1"/>
  <c r="J1328" i="3" s="1"/>
  <c r="G1327" i="3"/>
  <c r="H1327" i="3"/>
  <c r="I1327" i="3" a="1"/>
  <c r="I1327" i="3" s="1"/>
  <c r="J1327" i="3" a="1"/>
  <c r="J1327" i="3" s="1"/>
  <c r="G1326" i="3"/>
  <c r="H1326" i="3"/>
  <c r="I1326" i="3" a="1"/>
  <c r="I1326" i="3" s="1"/>
  <c r="J1326" i="3" a="1"/>
  <c r="J1326" i="3" s="1"/>
  <c r="G1325" i="3"/>
  <c r="H1325" i="3"/>
  <c r="I1325" i="3" a="1"/>
  <c r="I1325" i="3" s="1"/>
  <c r="J1325" i="3" a="1"/>
  <c r="J1325" i="3" s="1"/>
  <c r="G1324" i="3"/>
  <c r="H1324" i="3"/>
  <c r="I1324" i="3" a="1"/>
  <c r="I1324" i="3" s="1"/>
  <c r="J1324" i="3" a="1"/>
  <c r="J1324" i="3" s="1"/>
  <c r="G1323" i="3"/>
  <c r="H1323" i="3"/>
  <c r="I1323" i="3" a="1"/>
  <c r="I1323" i="3" s="1"/>
  <c r="J1323" i="3" a="1"/>
  <c r="J1323" i="3" s="1"/>
  <c r="G1322" i="3"/>
  <c r="H1322" i="3"/>
  <c r="I1322" i="3" a="1"/>
  <c r="I1322" i="3" s="1"/>
  <c r="J1322" i="3" a="1"/>
  <c r="J1322" i="3" s="1"/>
  <c r="G1321" i="3"/>
  <c r="H1321" i="3"/>
  <c r="I1321" i="3" a="1"/>
  <c r="I1321" i="3" s="1"/>
  <c r="J1321" i="3" a="1"/>
  <c r="J1321" i="3" s="1"/>
  <c r="G1320" i="3"/>
  <c r="H1320" i="3"/>
  <c r="I1320" i="3" a="1"/>
  <c r="I1320" i="3" s="1"/>
  <c r="J1320" i="3" a="1"/>
  <c r="J1320" i="3" s="1"/>
  <c r="G1319" i="3"/>
  <c r="H1319" i="3"/>
  <c r="I1319" i="3" a="1"/>
  <c r="I1319" i="3" s="1"/>
  <c r="J1319" i="3" a="1"/>
  <c r="J1319" i="3" s="1"/>
  <c r="G1318" i="3"/>
  <c r="H1318" i="3"/>
  <c r="I1318" i="3" a="1"/>
  <c r="I1318" i="3" s="1"/>
  <c r="J1318" i="3" a="1"/>
  <c r="J1318" i="3" s="1"/>
  <c r="G793" i="1"/>
  <c r="H793" i="1"/>
  <c r="I793" i="1" a="1"/>
  <c r="I793" i="1" s="1"/>
  <c r="J793" i="1" a="1"/>
  <c r="J793" i="1" s="1"/>
  <c r="G792" i="1"/>
  <c r="H792" i="1"/>
  <c r="I792" i="1" a="1"/>
  <c r="I792" i="1" s="1"/>
  <c r="J792" i="1" a="1"/>
  <c r="J792" i="1" s="1"/>
  <c r="G791" i="1"/>
  <c r="H791" i="1"/>
  <c r="I791" i="1" a="1"/>
  <c r="I791" i="1" s="1"/>
  <c r="J791" i="1" a="1"/>
  <c r="J791" i="1" s="1"/>
  <c r="G790" i="1"/>
  <c r="H790" i="1"/>
  <c r="I790" i="1" a="1"/>
  <c r="I790" i="1" s="1"/>
  <c r="J790" i="1" a="1"/>
  <c r="J790" i="1" s="1"/>
  <c r="G789" i="1"/>
  <c r="H789" i="1"/>
  <c r="I789" i="1" a="1"/>
  <c r="I789" i="1" s="1"/>
  <c r="J789" i="1" a="1"/>
  <c r="J789" i="1" s="1"/>
  <c r="G788" i="1"/>
  <c r="H788" i="1"/>
  <c r="I788" i="1" a="1"/>
  <c r="I788" i="1" s="1"/>
  <c r="J788" i="1" a="1"/>
  <c r="J788" i="1" s="1"/>
  <c r="G787" i="1"/>
  <c r="H787" i="1"/>
  <c r="I787" i="1" a="1"/>
  <c r="I787" i="1" s="1"/>
  <c r="J787" i="1" a="1"/>
  <c r="J787" i="1" s="1"/>
  <c r="G786" i="1"/>
  <c r="H786" i="1"/>
  <c r="I786" i="1" a="1"/>
  <c r="I786" i="1" s="1"/>
  <c r="J786" i="1" a="1"/>
  <c r="J786" i="1" s="1"/>
  <c r="G1317" i="3"/>
  <c r="H1317" i="3"/>
  <c r="I1317" i="3" a="1"/>
  <c r="I1317" i="3" s="1"/>
  <c r="J1317" i="3" a="1"/>
  <c r="J1317" i="3" s="1"/>
  <c r="G1316" i="3"/>
  <c r="H1316" i="3"/>
  <c r="I1316" i="3" a="1"/>
  <c r="I1316" i="3" s="1"/>
  <c r="J1316" i="3" a="1"/>
  <c r="J1316" i="3" s="1"/>
  <c r="G1315" i="3"/>
  <c r="H1315" i="3"/>
  <c r="J1315" i="3" a="1"/>
  <c r="J1315" i="3" s="1"/>
  <c r="G1314" i="3"/>
  <c r="H1314" i="3"/>
  <c r="J1314" i="3" a="1"/>
  <c r="J1314" i="3" s="1"/>
  <c r="G1313" i="3"/>
  <c r="H1313" i="3"/>
  <c r="I1313" i="3" a="1"/>
  <c r="I1313" i="3" s="1"/>
  <c r="J1313" i="3" a="1"/>
  <c r="J1313" i="3" s="1"/>
  <c r="G1312" i="3"/>
  <c r="H1312" i="3"/>
  <c r="I1312" i="3" a="1"/>
  <c r="I1312" i="3" s="1"/>
  <c r="J1312" i="3" a="1"/>
  <c r="J1312" i="3" s="1"/>
  <c r="G1311" i="3"/>
  <c r="H1311" i="3"/>
  <c r="J1311" i="3" a="1"/>
  <c r="J1311" i="3" s="1"/>
  <c r="G1310" i="3"/>
  <c r="H1310" i="3"/>
  <c r="J1310" i="3" a="1"/>
  <c r="J1310" i="3" s="1"/>
  <c r="G1309" i="3"/>
  <c r="H1309" i="3"/>
  <c r="I1309" i="3" a="1"/>
  <c r="I1309" i="3" s="1"/>
  <c r="J1309" i="3" a="1"/>
  <c r="J1309" i="3" s="1"/>
  <c r="G1308" i="3"/>
  <c r="H1308" i="3"/>
  <c r="I1308" i="3" a="1"/>
  <c r="I1308" i="3" s="1"/>
  <c r="J1308" i="3" a="1"/>
  <c r="J1308" i="3" s="1"/>
  <c r="G1307" i="3"/>
  <c r="H1307" i="3"/>
  <c r="J1307" i="3" a="1"/>
  <c r="J1307" i="3" s="1"/>
  <c r="G1306" i="3"/>
  <c r="H1306" i="3"/>
  <c r="J1306" i="3" a="1"/>
  <c r="J1306" i="3" s="1"/>
  <c r="G1305" i="3"/>
  <c r="H1305" i="3"/>
  <c r="I1305" i="3" a="1"/>
  <c r="I1305" i="3" s="1"/>
  <c r="J1305" i="3" a="1"/>
  <c r="J1305" i="3" s="1"/>
  <c r="G1304" i="3"/>
  <c r="H1304" i="3"/>
  <c r="I1304" i="3" a="1"/>
  <c r="I1304" i="3" s="1"/>
  <c r="J1304" i="3" a="1"/>
  <c r="J1304" i="3" s="1"/>
  <c r="G1303" i="3"/>
  <c r="H1303" i="3"/>
  <c r="I1303" i="3" a="1"/>
  <c r="I1303" i="3" s="1"/>
  <c r="J1303" i="3" a="1"/>
  <c r="J1303" i="3" s="1"/>
  <c r="G1302" i="3"/>
  <c r="H1302" i="3"/>
  <c r="I1302" i="3" a="1"/>
  <c r="I1302" i="3" s="1"/>
  <c r="J1302" i="3" a="1"/>
  <c r="J1302" i="3" s="1"/>
  <c r="G785" i="1"/>
  <c r="H785" i="1"/>
  <c r="J785" i="1" a="1"/>
  <c r="J785" i="1" s="1"/>
  <c r="G784" i="1"/>
  <c r="H784" i="1"/>
  <c r="J784" i="1" a="1"/>
  <c r="J784" i="1" s="1"/>
  <c r="G783" i="1"/>
  <c r="H783" i="1"/>
  <c r="I783" i="1" a="1"/>
  <c r="I783" i="1" s="1"/>
  <c r="J783" i="1" a="1"/>
  <c r="J783" i="1" s="1"/>
  <c r="G782" i="1"/>
  <c r="H782" i="1"/>
  <c r="I782" i="1" a="1"/>
  <c r="I782" i="1" s="1"/>
  <c r="J782" i="1" a="1"/>
  <c r="J782" i="1" s="1"/>
  <c r="G781" i="1"/>
  <c r="H781" i="1"/>
  <c r="I781" i="1" a="1"/>
  <c r="I781" i="1" s="1"/>
  <c r="J781" i="1" a="1"/>
  <c r="J781" i="1" s="1"/>
  <c r="G780" i="1"/>
  <c r="H780" i="1"/>
  <c r="I780" i="1" a="1"/>
  <c r="I780" i="1" s="1"/>
  <c r="J780" i="1" a="1"/>
  <c r="J780" i="1" s="1"/>
  <c r="G779" i="1"/>
  <c r="H779" i="1"/>
  <c r="I779" i="1" a="1"/>
  <c r="I779" i="1" s="1"/>
  <c r="J779" i="1" a="1"/>
  <c r="J779" i="1" s="1"/>
  <c r="G778" i="1"/>
  <c r="H778" i="1"/>
  <c r="I778" i="1" a="1"/>
  <c r="I778" i="1" s="1"/>
  <c r="J778" i="1" a="1"/>
  <c r="J778" i="1" s="1"/>
  <c r="G777" i="1"/>
  <c r="H777" i="1"/>
  <c r="I777" i="1" a="1"/>
  <c r="I777" i="1" s="1"/>
  <c r="J777" i="1" a="1"/>
  <c r="J777" i="1" s="1"/>
  <c r="G776" i="1"/>
  <c r="H776" i="1"/>
  <c r="I776" i="1" a="1"/>
  <c r="I776" i="1" s="1"/>
  <c r="J776" i="1" a="1"/>
  <c r="J776" i="1" s="1"/>
  <c r="G1301" i="3"/>
  <c r="H1301" i="3"/>
  <c r="J1301" i="3" a="1"/>
  <c r="J1301" i="3" s="1"/>
  <c r="G1300" i="3"/>
  <c r="H1300" i="3"/>
  <c r="J1300" i="3" a="1"/>
  <c r="J1300" i="3" s="1"/>
  <c r="G1299" i="3"/>
  <c r="H1299" i="3"/>
  <c r="I1299" i="3" a="1"/>
  <c r="I1299" i="3" s="1"/>
  <c r="J1299" i="3" a="1"/>
  <c r="J1299" i="3" s="1"/>
  <c r="G1298" i="3"/>
  <c r="H1298" i="3"/>
  <c r="I1298" i="3" a="1"/>
  <c r="I1298" i="3" s="1"/>
  <c r="J1298" i="3" a="1"/>
  <c r="J1298" i="3" s="1"/>
  <c r="G1297" i="3"/>
  <c r="H1297" i="3"/>
  <c r="I1297" i="3" a="1"/>
  <c r="I1297" i="3" s="1"/>
  <c r="J1297" i="3" a="1"/>
  <c r="J1297" i="3" s="1"/>
  <c r="G1296" i="3"/>
  <c r="H1296" i="3"/>
  <c r="I1296" i="3" a="1"/>
  <c r="I1296" i="3" s="1"/>
  <c r="J1296" i="3" a="1"/>
  <c r="J1296" i="3" s="1"/>
  <c r="G1295" i="3"/>
  <c r="H1295" i="3"/>
  <c r="I1295" i="3" a="1"/>
  <c r="I1295" i="3" s="1"/>
  <c r="J1295" i="3" a="1"/>
  <c r="J1295" i="3" s="1"/>
  <c r="G1294" i="3"/>
  <c r="H1294" i="3"/>
  <c r="I1294" i="3" a="1"/>
  <c r="I1294" i="3" s="1"/>
  <c r="J1294" i="3" a="1"/>
  <c r="J1294" i="3" s="1"/>
  <c r="G1293" i="3"/>
  <c r="H1293" i="3"/>
  <c r="I1293" i="3" a="1"/>
  <c r="I1293" i="3" s="1"/>
  <c r="J1293" i="3" a="1"/>
  <c r="J1293" i="3" s="1"/>
  <c r="G1292" i="3"/>
  <c r="H1292" i="3"/>
  <c r="I1292" i="3" a="1"/>
  <c r="I1292" i="3" s="1"/>
  <c r="J1292" i="3" a="1"/>
  <c r="J1292" i="3" s="1"/>
  <c r="G1291" i="3"/>
  <c r="H1291" i="3"/>
  <c r="J1291" i="3" a="1"/>
  <c r="J1291" i="3" s="1"/>
  <c r="G1290" i="3"/>
  <c r="H1290" i="3"/>
  <c r="J1290" i="3" a="1"/>
  <c r="J1290" i="3" s="1"/>
  <c r="G1289" i="3"/>
  <c r="H1289" i="3"/>
  <c r="I1289" i="3" a="1"/>
  <c r="I1289" i="3" s="1"/>
  <c r="J1289" i="3" a="1"/>
  <c r="J1289" i="3" s="1"/>
  <c r="G1288" i="3"/>
  <c r="H1288" i="3"/>
  <c r="I1288" i="3" a="1"/>
  <c r="I1288" i="3" s="1"/>
  <c r="J1288" i="3" a="1"/>
  <c r="J1288" i="3" s="1"/>
  <c r="G774" i="1"/>
  <c r="H774" i="1"/>
  <c r="I774" i="1" a="1"/>
  <c r="I774" i="1" s="1"/>
  <c r="J774" i="1" a="1"/>
  <c r="J774" i="1" s="1"/>
  <c r="G773" i="1"/>
  <c r="H773" i="1"/>
  <c r="I773" i="1" a="1"/>
  <c r="I773" i="1" s="1"/>
  <c r="J773" i="1" a="1"/>
  <c r="J773" i="1" s="1"/>
  <c r="G772" i="1"/>
  <c r="H772" i="1"/>
  <c r="I772" i="1" a="1"/>
  <c r="I772" i="1" s="1"/>
  <c r="J772" i="1" a="1"/>
  <c r="J772" i="1" s="1"/>
  <c r="G771" i="1"/>
  <c r="H771" i="1"/>
  <c r="I771" i="1" a="1"/>
  <c r="I771" i="1" s="1"/>
  <c r="J771" i="1" a="1"/>
  <c r="J771" i="1" s="1"/>
  <c r="G770" i="1"/>
  <c r="H770" i="1"/>
  <c r="I770" i="1" a="1"/>
  <c r="I770" i="1" s="1"/>
  <c r="J770" i="1" a="1"/>
  <c r="J770" i="1" s="1"/>
  <c r="G769" i="1"/>
  <c r="H769" i="1"/>
  <c r="I769" i="1" a="1"/>
  <c r="I769" i="1" s="1"/>
  <c r="J769" i="1" a="1"/>
  <c r="J769" i="1" s="1"/>
  <c r="G768" i="1"/>
  <c r="H768" i="1"/>
  <c r="I768" i="1" a="1"/>
  <c r="I768" i="1" s="1"/>
  <c r="J768" i="1" a="1"/>
  <c r="J768" i="1" s="1"/>
  <c r="G767" i="1"/>
  <c r="H767" i="1"/>
  <c r="I767" i="1" a="1"/>
  <c r="I767" i="1" s="1"/>
  <c r="J767" i="1" a="1"/>
  <c r="J767" i="1" s="1"/>
  <c r="G766" i="1"/>
  <c r="H766" i="1"/>
  <c r="I766" i="1" a="1"/>
  <c r="I766" i="1" s="1"/>
  <c r="J766" i="1" a="1"/>
  <c r="J766" i="1" s="1"/>
  <c r="G765" i="1"/>
  <c r="H765" i="1"/>
  <c r="I765" i="1" a="1"/>
  <c r="I765" i="1" s="1"/>
  <c r="J765" i="1" a="1"/>
  <c r="J765" i="1" s="1"/>
  <c r="I761" i="1" a="1"/>
  <c r="I761" i="1" s="1"/>
  <c r="H761" i="1"/>
  <c r="G761" i="1"/>
  <c r="I760" i="1" a="1"/>
  <c r="I760" i="1" s="1"/>
  <c r="H760" i="1"/>
  <c r="G760" i="1"/>
  <c r="I759" i="1" a="1"/>
  <c r="I759" i="1" s="1"/>
  <c r="H759" i="1"/>
  <c r="G759" i="1"/>
  <c r="I758" i="1" a="1"/>
  <c r="I758" i="1" s="1"/>
  <c r="H758" i="1"/>
  <c r="G758" i="1"/>
  <c r="I757" i="1" a="1"/>
  <c r="I757" i="1" s="1"/>
  <c r="H757" i="1"/>
  <c r="G757" i="1"/>
  <c r="I756" i="1" a="1"/>
  <c r="I756" i="1" s="1"/>
  <c r="H756" i="1"/>
  <c r="G756" i="1"/>
  <c r="I755" i="1" a="1"/>
  <c r="I755" i="1" s="1"/>
  <c r="H755" i="1"/>
  <c r="G755" i="1"/>
  <c r="I754" i="1" a="1"/>
  <c r="I754" i="1" s="1"/>
  <c r="H754" i="1"/>
  <c r="G754" i="1"/>
  <c r="I753" i="1" a="1"/>
  <c r="I753" i="1" s="1"/>
  <c r="H753" i="1"/>
  <c r="G753" i="1"/>
  <c r="G762" i="1"/>
  <c r="H762" i="1"/>
  <c r="I762" i="1" a="1"/>
  <c r="I762" i="1" s="1"/>
  <c r="J762" i="1" a="1"/>
  <c r="J762" i="1" s="1"/>
  <c r="J756" i="1" a="1"/>
  <c r="J756" i="1" s="1"/>
  <c r="J758" i="1" a="1"/>
  <c r="J758" i="1" s="1"/>
  <c r="J760" i="1" a="1"/>
  <c r="J760" i="1" s="1"/>
  <c r="J754" i="1" a="1"/>
  <c r="J754" i="1" s="1"/>
  <c r="H1287" i="3"/>
  <c r="G1287" i="3"/>
  <c r="H1286" i="3"/>
  <c r="G1286" i="3"/>
  <c r="I1285" i="3" a="1"/>
  <c r="I1285" i="3" s="1"/>
  <c r="H1285" i="3"/>
  <c r="G1285" i="3"/>
  <c r="I1284" i="3" a="1"/>
  <c r="I1284" i="3" s="1"/>
  <c r="H1284" i="3"/>
  <c r="G1284" i="3"/>
  <c r="I1283" i="3" a="1"/>
  <c r="I1283" i="3" s="1"/>
  <c r="H1283" i="3"/>
  <c r="G1283" i="3"/>
  <c r="I1282" i="3" a="1"/>
  <c r="I1282" i="3" s="1"/>
  <c r="H1282" i="3"/>
  <c r="G1282" i="3"/>
  <c r="I1281" i="3" a="1"/>
  <c r="I1281" i="3" s="1"/>
  <c r="H1281" i="3"/>
  <c r="G1281" i="3"/>
  <c r="I1280" i="3" a="1"/>
  <c r="I1280" i="3" s="1"/>
  <c r="H1280" i="3"/>
  <c r="G1280" i="3"/>
  <c r="I1279" i="3" a="1"/>
  <c r="I1279" i="3" s="1"/>
  <c r="H1279" i="3"/>
  <c r="G1279" i="3"/>
  <c r="I1278" i="3" a="1"/>
  <c r="I1278" i="3" s="1"/>
  <c r="H1278" i="3"/>
  <c r="G1278" i="3"/>
  <c r="I1277" i="3" a="1"/>
  <c r="I1277" i="3" s="1"/>
  <c r="H1277" i="3"/>
  <c r="G1277" i="3"/>
  <c r="I1276" i="3" a="1"/>
  <c r="I1276" i="3" s="1"/>
  <c r="H1276" i="3"/>
  <c r="G1276" i="3"/>
  <c r="I1275" i="3" a="1"/>
  <c r="I1275" i="3" s="1"/>
  <c r="H1275" i="3"/>
  <c r="G1275" i="3"/>
  <c r="J1275" i="3" a="1"/>
  <c r="J1275" i="3" s="1"/>
  <c r="J1287" i="3" a="1"/>
  <c r="J1287" i="3" s="1"/>
  <c r="J1281" i="3" a="1"/>
  <c r="J1281" i="3" s="1"/>
  <c r="J1277" i="3" a="1"/>
  <c r="J1277" i="3" s="1"/>
  <c r="J1279" i="3" a="1"/>
  <c r="J1279" i="3" s="1"/>
  <c r="J1283" i="3" a="1"/>
  <c r="J1283" i="3" s="1"/>
  <c r="J1285" i="3" a="1"/>
  <c r="J1285" i="3" s="1"/>
  <c r="J753" i="1" a="1"/>
  <c r="J753" i="1" s="1"/>
  <c r="J755" i="1" a="1"/>
  <c r="J755" i="1" s="1"/>
  <c r="J757" i="1" a="1"/>
  <c r="J757" i="1" s="1"/>
  <c r="J759" i="1" a="1"/>
  <c r="J759" i="1" s="1"/>
  <c r="J761" i="1" a="1"/>
  <c r="J761" i="1" s="1"/>
  <c r="J1286" i="3" a="1"/>
  <c r="J1286" i="3" s="1"/>
  <c r="J1284" i="3" a="1"/>
  <c r="J1284" i="3" s="1"/>
  <c r="J1282" i="3" a="1"/>
  <c r="J1282" i="3" s="1"/>
  <c r="J1280" i="3" a="1"/>
  <c r="J1280" i="3" s="1"/>
  <c r="J1278" i="3" a="1"/>
  <c r="J1278" i="3" s="1"/>
  <c r="J1276" i="3" a="1"/>
  <c r="J1276" i="3" s="1"/>
  <c r="J1274" i="3" a="1"/>
  <c r="J1274" i="3" s="1"/>
  <c r="I1274" i="3" a="1"/>
  <c r="I1274" i="3" s="1"/>
  <c r="H1274" i="3"/>
  <c r="G1274" i="3"/>
  <c r="G1273" i="3"/>
  <c r="H1273" i="3"/>
  <c r="I1273" i="3" a="1"/>
  <c r="I1273" i="3" s="1"/>
  <c r="J1273" i="3" a="1"/>
  <c r="J1273" i="3" s="1"/>
  <c r="G1272" i="3"/>
  <c r="H1272" i="3"/>
  <c r="I1272" i="3" a="1"/>
  <c r="I1272" i="3" s="1"/>
  <c r="J1272" i="3" a="1"/>
  <c r="J1272" i="3" s="1"/>
  <c r="G1271" i="3"/>
  <c r="H1271" i="3"/>
  <c r="J1271" i="3" a="1"/>
  <c r="J1271" i="3" s="1"/>
  <c r="G1270" i="3"/>
  <c r="H1270" i="3"/>
  <c r="J1270" i="3" a="1"/>
  <c r="J1270" i="3" s="1"/>
  <c r="G1269" i="3"/>
  <c r="H1269" i="3"/>
  <c r="I1269" i="3" a="1"/>
  <c r="I1269" i="3" s="1"/>
  <c r="J1269" i="3" a="1"/>
  <c r="J1269" i="3" s="1"/>
  <c r="G1268" i="3"/>
  <c r="H1268" i="3"/>
  <c r="I1268" i="3" a="1"/>
  <c r="I1268" i="3" s="1"/>
  <c r="J1268" i="3" a="1"/>
  <c r="J1268" i="3" s="1"/>
  <c r="G1267" i="3"/>
  <c r="H1267" i="3"/>
  <c r="I1267" i="3" a="1"/>
  <c r="I1267" i="3" s="1"/>
  <c r="J1267" i="3" a="1"/>
  <c r="J1267" i="3" s="1"/>
  <c r="G1266" i="3"/>
  <c r="H1266" i="3"/>
  <c r="I1266" i="3" a="1"/>
  <c r="I1266" i="3" s="1"/>
  <c r="J1266" i="3" a="1"/>
  <c r="J1266" i="3" s="1"/>
  <c r="G1265" i="3"/>
  <c r="H1265" i="3"/>
  <c r="I1265" i="3" a="1"/>
  <c r="I1265" i="3" s="1"/>
  <c r="J1265" i="3" a="1"/>
  <c r="J1265" i="3" s="1"/>
  <c r="G1264" i="3"/>
  <c r="H1264" i="3"/>
  <c r="I1264" i="3" a="1"/>
  <c r="I1264" i="3" s="1"/>
  <c r="J1264" i="3" a="1"/>
  <c r="J1264" i="3" s="1"/>
  <c r="G1263" i="3"/>
  <c r="H1263" i="3"/>
  <c r="I1263" i="3" a="1"/>
  <c r="I1263" i="3" s="1"/>
  <c r="J1263" i="3" a="1"/>
  <c r="J1263" i="3" s="1"/>
  <c r="G1262" i="3"/>
  <c r="H1262" i="3"/>
  <c r="I1262" i="3" a="1"/>
  <c r="I1262" i="3" s="1"/>
  <c r="J1262" i="3" a="1"/>
  <c r="J1262" i="3" s="1"/>
  <c r="G1261" i="3"/>
  <c r="H1261" i="3"/>
  <c r="I1261" i="3" a="1"/>
  <c r="I1261" i="3" s="1"/>
  <c r="J1261" i="3" a="1"/>
  <c r="J1261" i="3" s="1"/>
  <c r="G1260" i="3"/>
  <c r="H1260" i="3"/>
  <c r="I1260" i="3" a="1"/>
  <c r="I1260" i="3" s="1"/>
  <c r="J1260" i="3" a="1"/>
  <c r="J1260" i="3" s="1"/>
  <c r="G748" i="1"/>
  <c r="H748" i="1"/>
  <c r="I748" i="1" a="1"/>
  <c r="I748" i="1" s="1"/>
  <c r="J748" i="1" a="1"/>
  <c r="J748" i="1" s="1"/>
  <c r="G749" i="1"/>
  <c r="H749" i="1"/>
  <c r="I749" i="1" a="1"/>
  <c r="I749" i="1" s="1"/>
  <c r="J749" i="1" a="1"/>
  <c r="J749" i="1" s="1"/>
  <c r="G751" i="1"/>
  <c r="H751" i="1"/>
  <c r="I751" i="1" a="1"/>
  <c r="I751" i="1" s="1"/>
  <c r="J751" i="1" a="1"/>
  <c r="J751" i="1" s="1"/>
  <c r="G750" i="1"/>
  <c r="H750" i="1"/>
  <c r="I750" i="1" a="1"/>
  <c r="I750" i="1" s="1"/>
  <c r="J750" i="1" a="1"/>
  <c r="J750" i="1" s="1"/>
  <c r="G747" i="1"/>
  <c r="H747" i="1"/>
  <c r="I747" i="1" a="1"/>
  <c r="I747" i="1" s="1"/>
  <c r="J747" i="1" a="1"/>
  <c r="J747" i="1" s="1"/>
  <c r="G746" i="1"/>
  <c r="H746" i="1"/>
  <c r="I746" i="1" a="1"/>
  <c r="I746" i="1" s="1"/>
  <c r="J746" i="1" a="1"/>
  <c r="J746" i="1" s="1"/>
  <c r="G745" i="1"/>
  <c r="H745" i="1"/>
  <c r="I745" i="1" a="1"/>
  <c r="I745" i="1" s="1"/>
  <c r="J745" i="1" a="1"/>
  <c r="J745" i="1" s="1"/>
  <c r="G744" i="1"/>
  <c r="H744" i="1"/>
  <c r="I744" i="1" a="1"/>
  <c r="I744" i="1" s="1"/>
  <c r="J744" i="1" a="1"/>
  <c r="J744" i="1" s="1"/>
  <c r="G743" i="1"/>
  <c r="H743" i="1"/>
  <c r="I743" i="1" a="1"/>
  <c r="I743" i="1" s="1"/>
  <c r="J743" i="1" a="1"/>
  <c r="J743" i="1" s="1"/>
  <c r="G742" i="1"/>
  <c r="H742" i="1"/>
  <c r="I742" i="1" a="1"/>
  <c r="I742" i="1" s="1"/>
  <c r="J742" i="1" a="1"/>
  <c r="J742" i="1" s="1"/>
  <c r="I741" i="1" a="1"/>
  <c r="I741" i="1" s="1"/>
  <c r="H741" i="1"/>
  <c r="G741" i="1"/>
  <c r="I740" i="1" a="1"/>
  <c r="I740" i="1" s="1"/>
  <c r="H740" i="1"/>
  <c r="G740" i="1"/>
  <c r="I739" i="1" a="1"/>
  <c r="I739" i="1" s="1"/>
  <c r="H739" i="1"/>
  <c r="G739" i="1"/>
  <c r="I738" i="1" a="1"/>
  <c r="I738" i="1" s="1"/>
  <c r="H738" i="1"/>
  <c r="G738" i="1"/>
  <c r="I737" i="1" a="1"/>
  <c r="I737" i="1" s="1"/>
  <c r="H737" i="1"/>
  <c r="G737" i="1"/>
  <c r="I736" i="1" a="1"/>
  <c r="I736" i="1" s="1"/>
  <c r="H736" i="1"/>
  <c r="G736" i="1"/>
  <c r="I735" i="1" a="1"/>
  <c r="I735" i="1" s="1"/>
  <c r="H735" i="1"/>
  <c r="G735" i="1"/>
  <c r="G734" i="1"/>
  <c r="H734" i="1"/>
  <c r="I734" i="1" a="1"/>
  <c r="I734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I1259" i="3" a="1"/>
  <c r="I1259" i="3" s="1"/>
  <c r="H1259" i="3"/>
  <c r="G1259" i="3"/>
  <c r="I1258" i="3" a="1"/>
  <c r="I1258" i="3" s="1"/>
  <c r="H1258" i="3"/>
  <c r="G1258" i="3"/>
  <c r="H1257" i="3"/>
  <c r="G1257" i="3"/>
  <c r="H1256" i="3"/>
  <c r="G1256" i="3"/>
  <c r="I1255" i="3" a="1"/>
  <c r="I1255" i="3" s="1"/>
  <c r="H1255" i="3"/>
  <c r="G1255" i="3"/>
  <c r="I1254" i="3" a="1"/>
  <c r="I1254" i="3" s="1"/>
  <c r="H1254" i="3"/>
  <c r="G1254" i="3"/>
  <c r="I1253" i="3" a="1"/>
  <c r="I1253" i="3" s="1"/>
  <c r="H1253" i="3"/>
  <c r="G1253" i="3"/>
  <c r="I1252" i="3" a="1"/>
  <c r="I1252" i="3" s="1"/>
  <c r="H1252" i="3"/>
  <c r="G1252" i="3"/>
  <c r="I1251" i="3" a="1"/>
  <c r="I1251" i="3" s="1"/>
  <c r="H1251" i="3"/>
  <c r="G1251" i="3"/>
  <c r="I1250" i="3" a="1"/>
  <c r="I1250" i="3" s="1"/>
  <c r="H1250" i="3"/>
  <c r="G1250" i="3"/>
  <c r="I1249" i="3" a="1"/>
  <c r="I1249" i="3" s="1"/>
  <c r="H1249" i="3"/>
  <c r="G1249" i="3"/>
  <c r="I1248" i="3" a="1"/>
  <c r="I1248" i="3" s="1"/>
  <c r="H1248" i="3"/>
  <c r="G1248" i="3"/>
  <c r="I1247" i="3" a="1"/>
  <c r="I1247" i="3" s="1"/>
  <c r="H1247" i="3"/>
  <c r="G1247" i="3"/>
  <c r="J1247" i="3" a="1"/>
  <c r="J1247" i="3" s="1"/>
  <c r="J1249" i="3" a="1"/>
  <c r="J1249" i="3" s="1"/>
  <c r="J1251" i="3" a="1"/>
  <c r="J1251" i="3" s="1"/>
  <c r="J1253" i="3" a="1"/>
  <c r="J1253" i="3" s="1"/>
  <c r="J1255" i="3" a="1"/>
  <c r="J1255" i="3" s="1"/>
  <c r="J1257" i="3" a="1"/>
  <c r="J1257" i="3" s="1"/>
  <c r="J1259" i="3" a="1"/>
  <c r="J1259" i="3" s="1"/>
  <c r="J1258" i="3" a="1"/>
  <c r="J1258" i="3" s="1"/>
  <c r="J1256" i="3" a="1"/>
  <c r="J1256" i="3" s="1"/>
  <c r="J1254" i="3" a="1"/>
  <c r="J1254" i="3" s="1"/>
  <c r="J1252" i="3" a="1"/>
  <c r="J1252" i="3" s="1"/>
  <c r="J1250" i="3" a="1"/>
  <c r="J1250" i="3" s="1"/>
  <c r="J1248" i="3" a="1"/>
  <c r="J1248" i="3" s="1"/>
  <c r="J1246" i="3" a="1"/>
  <c r="J1246" i="3" s="1"/>
  <c r="I1246" i="3" a="1"/>
  <c r="I1246" i="3" s="1"/>
  <c r="H1246" i="3"/>
  <c r="G1246" i="3"/>
  <c r="G1245" i="3"/>
  <c r="H1245" i="3"/>
  <c r="J1245" i="3" a="1"/>
  <c r="J1245" i="3" s="1"/>
  <c r="G1244" i="3"/>
  <c r="H1244" i="3"/>
  <c r="J1244" i="3" a="1"/>
  <c r="J1244" i="3" s="1"/>
  <c r="G1243" i="3"/>
  <c r="H1243" i="3"/>
  <c r="I1243" i="3" a="1"/>
  <c r="I1243" i="3" s="1"/>
  <c r="J1243" i="3" a="1"/>
  <c r="J1243" i="3" s="1"/>
  <c r="G1242" i="3"/>
  <c r="H1242" i="3"/>
  <c r="I1242" i="3" a="1"/>
  <c r="I1242" i="3" s="1"/>
  <c r="J1242" i="3" a="1"/>
  <c r="J1242" i="3" s="1"/>
  <c r="G1241" i="3"/>
  <c r="H1241" i="3"/>
  <c r="J1241" i="3" a="1"/>
  <c r="J1241" i="3" s="1"/>
  <c r="G1240" i="3"/>
  <c r="H1240" i="3"/>
  <c r="J1240" i="3" a="1"/>
  <c r="J1240" i="3" s="1"/>
  <c r="G1239" i="3"/>
  <c r="H1239" i="3"/>
  <c r="I1239" i="3" a="1"/>
  <c r="I1239" i="3" s="1"/>
  <c r="J1239" i="3" a="1"/>
  <c r="J1239" i="3" s="1"/>
  <c r="G1238" i="3"/>
  <c r="H1238" i="3"/>
  <c r="I1238" i="3" a="1"/>
  <c r="I1238" i="3" s="1"/>
  <c r="J1238" i="3" a="1"/>
  <c r="J1238" i="3" s="1"/>
  <c r="G1237" i="3"/>
  <c r="H1237" i="3"/>
  <c r="I1237" i="3" a="1"/>
  <c r="I1237" i="3" s="1"/>
  <c r="J1237" i="3" a="1"/>
  <c r="J1237" i="3" s="1"/>
  <c r="G1236" i="3"/>
  <c r="H1236" i="3"/>
  <c r="I1236" i="3" a="1"/>
  <c r="I1236" i="3" s="1"/>
  <c r="J1236" i="3" a="1"/>
  <c r="J1236" i="3" s="1"/>
  <c r="G1235" i="3"/>
  <c r="H1235" i="3"/>
  <c r="I1235" i="3" a="1"/>
  <c r="I1235" i="3" s="1"/>
  <c r="J1235" i="3" a="1"/>
  <c r="J1235" i="3" s="1"/>
  <c r="G1234" i="3"/>
  <c r="H1234" i="3"/>
  <c r="I1234" i="3" a="1"/>
  <c r="I1234" i="3" s="1"/>
  <c r="J1234" i="3" a="1"/>
  <c r="J1234" i="3" s="1"/>
  <c r="G1233" i="3"/>
  <c r="H1233" i="3"/>
  <c r="I1233" i="3" a="1"/>
  <c r="I1233" i="3" s="1"/>
  <c r="J1233" i="3" a="1"/>
  <c r="J1233" i="3" s="1"/>
  <c r="G1232" i="3"/>
  <c r="H1232" i="3"/>
  <c r="I1232" i="3" a="1"/>
  <c r="I1232" i="3" s="1"/>
  <c r="J1232" i="3" a="1"/>
  <c r="J1232" i="3" s="1"/>
  <c r="G1231" i="3"/>
  <c r="H1231" i="3"/>
  <c r="J1231" i="3" a="1"/>
  <c r="J1231" i="3" s="1"/>
  <c r="G1230" i="3"/>
  <c r="H1230" i="3"/>
  <c r="J1230" i="3" a="1"/>
  <c r="J1230" i="3" s="1"/>
  <c r="G733" i="1"/>
  <c r="H733" i="1"/>
  <c r="J733" i="1" a="1"/>
  <c r="J733" i="1" s="1"/>
  <c r="G732" i="1"/>
  <c r="H732" i="1"/>
  <c r="J732" i="1" a="1"/>
  <c r="J732" i="1" s="1"/>
  <c r="G731" i="1"/>
  <c r="H731" i="1"/>
  <c r="I731" i="1" a="1"/>
  <c r="I731" i="1" s="1"/>
  <c r="J731" i="1" a="1"/>
  <c r="J731" i="1" s="1"/>
  <c r="G730" i="1"/>
  <c r="H730" i="1"/>
  <c r="I730" i="1" a="1"/>
  <c r="I730" i="1" s="1"/>
  <c r="J730" i="1" a="1"/>
  <c r="J730" i="1" s="1"/>
  <c r="G729" i="1"/>
  <c r="H729" i="1"/>
  <c r="I729" i="1" a="1"/>
  <c r="I729" i="1" s="1"/>
  <c r="J729" i="1" a="1"/>
  <c r="J729" i="1" s="1"/>
  <c r="G728" i="1"/>
  <c r="H728" i="1"/>
  <c r="I728" i="1" a="1"/>
  <c r="I728" i="1" s="1"/>
  <c r="J728" i="1" a="1"/>
  <c r="J728" i="1" s="1"/>
  <c r="G727" i="1"/>
  <c r="H727" i="1"/>
  <c r="I727" i="1" a="1"/>
  <c r="I727" i="1" s="1"/>
  <c r="J727" i="1" a="1"/>
  <c r="J727" i="1" s="1"/>
  <c r="G726" i="1"/>
  <c r="H726" i="1"/>
  <c r="I726" i="1" a="1"/>
  <c r="I726" i="1" s="1"/>
  <c r="J726" i="1" a="1"/>
  <c r="J726" i="1" s="1"/>
  <c r="G725" i="1"/>
  <c r="H725" i="1"/>
  <c r="I725" i="1" a="1"/>
  <c r="I725" i="1" s="1"/>
  <c r="J725" i="1" a="1"/>
  <c r="J725" i="1" s="1"/>
  <c r="G724" i="1"/>
  <c r="H724" i="1"/>
  <c r="I724" i="1" a="1"/>
  <c r="I724" i="1" s="1"/>
  <c r="J724" i="1" a="1"/>
  <c r="J724" i="1" s="1"/>
  <c r="G723" i="1"/>
  <c r="H723" i="1"/>
  <c r="I723" i="1" a="1"/>
  <c r="I723" i="1" s="1"/>
  <c r="J723" i="1" a="1"/>
  <c r="J723" i="1" s="1"/>
  <c r="G722" i="1"/>
  <c r="H722" i="1"/>
  <c r="I722" i="1" a="1"/>
  <c r="I722" i="1" s="1"/>
  <c r="J722" i="1" a="1"/>
  <c r="J722" i="1" s="1"/>
  <c r="H1228" i="3"/>
  <c r="G1228" i="3"/>
  <c r="I1227" i="3" a="1"/>
  <c r="I1227" i="3" s="1"/>
  <c r="H1227" i="3"/>
  <c r="G1227" i="3"/>
  <c r="I1226" i="3" a="1"/>
  <c r="I1226" i="3" s="1"/>
  <c r="H1226" i="3"/>
  <c r="G1226" i="3"/>
  <c r="I1225" i="3" a="1"/>
  <c r="I1225" i="3" s="1"/>
  <c r="H1225" i="3"/>
  <c r="G1225" i="3"/>
  <c r="I1224" i="3" a="1"/>
  <c r="I1224" i="3" s="1"/>
  <c r="H1224" i="3"/>
  <c r="G1224" i="3"/>
  <c r="I1223" i="3" a="1"/>
  <c r="I1223" i="3" s="1"/>
  <c r="H1223" i="3"/>
  <c r="G1223" i="3"/>
  <c r="I1222" i="3" a="1"/>
  <c r="I1222" i="3" s="1"/>
  <c r="H1222" i="3"/>
  <c r="G1222" i="3"/>
  <c r="I1221" i="3" a="1"/>
  <c r="I1221" i="3" s="1"/>
  <c r="H1221" i="3"/>
  <c r="G1221" i="3"/>
  <c r="I1220" i="3" a="1"/>
  <c r="I1220" i="3" s="1"/>
  <c r="H1220" i="3"/>
  <c r="G1220" i="3"/>
  <c r="I1219" i="3" a="1"/>
  <c r="I1219" i="3" s="1"/>
  <c r="H1219" i="3"/>
  <c r="G1219" i="3"/>
  <c r="I1218" i="3" a="1"/>
  <c r="I1218" i="3" s="1"/>
  <c r="H1218" i="3"/>
  <c r="G1218" i="3"/>
  <c r="I1217" i="3" a="1"/>
  <c r="I1217" i="3" s="1"/>
  <c r="H1217" i="3"/>
  <c r="G1217" i="3"/>
  <c r="G1229" i="3"/>
  <c r="H1229" i="3"/>
  <c r="J1229" i="3" a="1"/>
  <c r="J1229" i="3" s="1"/>
  <c r="J1217" i="3" a="1"/>
  <c r="J1217" i="3" s="1"/>
  <c r="J1219" i="3" a="1"/>
  <c r="J1219" i="3" s="1"/>
  <c r="J1221" i="3" a="1"/>
  <c r="J1221" i="3" s="1"/>
  <c r="J1223" i="3" a="1"/>
  <c r="J1223" i="3" s="1"/>
  <c r="J1225" i="3" a="1"/>
  <c r="J1225" i="3" s="1"/>
  <c r="J1227" i="3" a="1"/>
  <c r="J1227" i="3" s="1"/>
  <c r="I721" i="1" a="1"/>
  <c r="I721" i="1" s="1"/>
  <c r="H721" i="1"/>
  <c r="G721" i="1"/>
  <c r="I720" i="1" a="1"/>
  <c r="I720" i="1" s="1"/>
  <c r="H720" i="1"/>
  <c r="G720" i="1"/>
  <c r="I719" i="1" a="1"/>
  <c r="I719" i="1" s="1"/>
  <c r="H719" i="1"/>
  <c r="G719" i="1"/>
  <c r="I718" i="1" a="1"/>
  <c r="I718" i="1" s="1"/>
  <c r="H718" i="1"/>
  <c r="G718" i="1"/>
  <c r="I717" i="1" a="1"/>
  <c r="I717" i="1" s="1"/>
  <c r="H717" i="1"/>
  <c r="G717" i="1"/>
  <c r="I716" i="1" a="1"/>
  <c r="I716" i="1" s="1"/>
  <c r="H716" i="1"/>
  <c r="G716" i="1"/>
  <c r="I715" i="1" a="1"/>
  <c r="I715" i="1" s="1"/>
  <c r="H715" i="1"/>
  <c r="G715" i="1"/>
  <c r="J721" i="1" a="1"/>
  <c r="J721" i="1" s="1"/>
  <c r="J715" i="1" a="1"/>
  <c r="J715" i="1" s="1"/>
  <c r="J717" i="1" a="1"/>
  <c r="J717" i="1" s="1"/>
  <c r="J719" i="1" a="1"/>
  <c r="J719" i="1" s="1"/>
  <c r="G714" i="1"/>
  <c r="H714" i="1"/>
  <c r="I714" i="1" a="1"/>
  <c r="I714" i="1" s="1"/>
  <c r="J714" i="1" a="1"/>
  <c r="J714" i="1" s="1"/>
  <c r="J716" i="1" a="1"/>
  <c r="J716" i="1" s="1"/>
  <c r="J718" i="1" a="1"/>
  <c r="J718" i="1" s="1"/>
  <c r="J720" i="1" a="1"/>
  <c r="J720" i="1" s="1"/>
  <c r="J1224" i="3" a="1"/>
  <c r="J1224" i="3" s="1"/>
  <c r="J1228" i="3" a="1"/>
  <c r="J1228" i="3" s="1"/>
  <c r="J1226" i="3" a="1"/>
  <c r="J1226" i="3" s="1"/>
  <c r="J1222" i="3" a="1"/>
  <c r="J1222" i="3" s="1"/>
  <c r="J1220" i="3" a="1"/>
  <c r="J1220" i="3" s="1"/>
  <c r="J1218" i="3" a="1"/>
  <c r="J1218" i="3" s="1"/>
  <c r="G1216" i="3"/>
  <c r="H1216" i="3"/>
  <c r="I1216" i="3" a="1"/>
  <c r="I1216" i="3" s="1"/>
  <c r="J1216" i="3" a="1"/>
  <c r="J1216" i="3" s="1"/>
  <c r="G1215" i="3"/>
  <c r="H1215" i="3"/>
  <c r="I1215" i="3" a="1"/>
  <c r="I1215" i="3" s="1"/>
  <c r="J1215" i="3" a="1"/>
  <c r="J1215" i="3" s="1"/>
  <c r="G1214" i="3"/>
  <c r="H1214" i="3"/>
  <c r="I1214" i="3" a="1"/>
  <c r="I1214" i="3" s="1"/>
  <c r="J1214" i="3" a="1"/>
  <c r="J1214" i="3" s="1"/>
  <c r="G1213" i="3"/>
  <c r="H1213" i="3"/>
  <c r="J1213" i="3" a="1"/>
  <c r="J1213" i="3" s="1"/>
  <c r="G1212" i="3"/>
  <c r="H1212" i="3"/>
  <c r="J1212" i="3" a="1"/>
  <c r="J1212" i="3" s="1"/>
  <c r="G1211" i="3"/>
  <c r="H1211" i="3"/>
  <c r="J1211" i="3" a="1"/>
  <c r="J1211" i="3" s="1"/>
  <c r="G1210" i="3"/>
  <c r="H1210" i="3"/>
  <c r="J1210" i="3" a="1"/>
  <c r="J1210" i="3" s="1"/>
  <c r="G1209" i="3"/>
  <c r="H1209" i="3"/>
  <c r="J1209" i="3" a="1"/>
  <c r="J1209" i="3" s="1"/>
  <c r="G1208" i="3"/>
  <c r="H1208" i="3"/>
  <c r="J1208" i="3" a="1"/>
  <c r="J1208" i="3" s="1"/>
  <c r="G1207" i="3"/>
  <c r="H1207" i="3"/>
  <c r="I1207" i="3" a="1"/>
  <c r="I1207" i="3" s="1"/>
  <c r="J1207" i="3" a="1"/>
  <c r="J1207" i="3" s="1"/>
  <c r="G1206" i="3"/>
  <c r="H1206" i="3"/>
  <c r="I1206" i="3" a="1"/>
  <c r="I1206" i="3" s="1"/>
  <c r="J1206" i="3" a="1"/>
  <c r="J1206" i="3" s="1"/>
  <c r="G1205" i="3"/>
  <c r="H1205" i="3"/>
  <c r="I1205" i="3" a="1"/>
  <c r="I1205" i="3" s="1"/>
  <c r="J1205" i="3" a="1"/>
  <c r="J1205" i="3" s="1"/>
  <c r="G1204" i="3"/>
  <c r="H1204" i="3"/>
  <c r="I1204" i="3" a="1"/>
  <c r="I1204" i="3" s="1"/>
  <c r="J1204" i="3" a="1"/>
  <c r="J1204" i="3" s="1"/>
  <c r="G1203" i="3"/>
  <c r="H1203" i="3"/>
  <c r="I1203" i="3" a="1"/>
  <c r="I1203" i="3" s="1"/>
  <c r="J1203" i="3" a="1"/>
  <c r="J1203" i="3" s="1"/>
  <c r="G1202" i="3"/>
  <c r="H1202" i="3"/>
  <c r="I1202" i="3" a="1"/>
  <c r="I1202" i="3" s="1"/>
  <c r="J1202" i="3" a="1"/>
  <c r="J1202" i="3" s="1"/>
  <c r="G1201" i="3"/>
  <c r="H1201" i="3"/>
  <c r="I1201" i="3" a="1"/>
  <c r="I1201" i="3" s="1"/>
  <c r="J1201" i="3" a="1"/>
  <c r="J1201" i="3" s="1"/>
  <c r="G1200" i="3"/>
  <c r="H1200" i="3"/>
  <c r="I1200" i="3" a="1"/>
  <c r="I1200" i="3" s="1"/>
  <c r="J1200" i="3" a="1"/>
  <c r="J1200" i="3" s="1"/>
  <c r="G713" i="1"/>
  <c r="H713" i="1"/>
  <c r="J713" i="1" a="1"/>
  <c r="J713" i="1" s="1"/>
  <c r="G712" i="1"/>
  <c r="H712" i="1"/>
  <c r="J712" i="1" a="1"/>
  <c r="J712" i="1" s="1"/>
  <c r="G711" i="1"/>
  <c r="H711" i="1"/>
  <c r="I711" i="1" a="1"/>
  <c r="I711" i="1" s="1"/>
  <c r="J711" i="1" a="1"/>
  <c r="J711" i="1" s="1"/>
  <c r="G710" i="1"/>
  <c r="H710" i="1"/>
  <c r="I710" i="1" a="1"/>
  <c r="I710" i="1" s="1"/>
  <c r="J710" i="1" a="1"/>
  <c r="J710" i="1" s="1"/>
  <c r="G709" i="1"/>
  <c r="H709" i="1"/>
  <c r="I709" i="1" a="1"/>
  <c r="I709" i="1" s="1"/>
  <c r="J709" i="1" a="1"/>
  <c r="J709" i="1" s="1"/>
  <c r="G708" i="1"/>
  <c r="H708" i="1"/>
  <c r="I708" i="1" a="1"/>
  <c r="I708" i="1" s="1"/>
  <c r="J708" i="1" a="1"/>
  <c r="J708" i="1" s="1"/>
  <c r="G707" i="1"/>
  <c r="H707" i="1"/>
  <c r="I707" i="1" a="1"/>
  <c r="I707" i="1" s="1"/>
  <c r="J707" i="1" a="1"/>
  <c r="J707" i="1" s="1"/>
  <c r="G706" i="1"/>
  <c r="H706" i="1"/>
  <c r="I706" i="1" a="1"/>
  <c r="I706" i="1" s="1"/>
  <c r="J706" i="1" a="1"/>
  <c r="J706" i="1" s="1"/>
  <c r="G705" i="1"/>
  <c r="H705" i="1"/>
  <c r="J705" i="1" a="1"/>
  <c r="J705" i="1" s="1"/>
  <c r="G704" i="1"/>
  <c r="H704" i="1"/>
  <c r="J704" i="1" a="1"/>
  <c r="J704" i="1" s="1"/>
  <c r="G696" i="1"/>
  <c r="G697" i="1"/>
  <c r="G698" i="1"/>
  <c r="G699" i="1"/>
  <c r="G700" i="1"/>
  <c r="G701" i="1"/>
  <c r="G702" i="1"/>
  <c r="G703" i="1"/>
  <c r="H696" i="1"/>
  <c r="H697" i="1"/>
  <c r="H698" i="1"/>
  <c r="H699" i="1"/>
  <c r="H700" i="1"/>
  <c r="H701" i="1"/>
  <c r="H702" i="1"/>
  <c r="H703" i="1"/>
  <c r="I696" i="1" a="1"/>
  <c r="I696" i="1" s="1"/>
  <c r="I697" i="1" a="1"/>
  <c r="I697" i="1" s="1"/>
  <c r="I700" i="1" a="1"/>
  <c r="I700" i="1" s="1"/>
  <c r="I701" i="1" a="1"/>
  <c r="I701" i="1" s="1"/>
  <c r="I702" i="1" a="1"/>
  <c r="I702" i="1" s="1"/>
  <c r="I703" i="1" a="1"/>
  <c r="I703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C1197" i="3"/>
  <c r="C1199" i="3"/>
  <c r="I1199" i="3" s="1" a="1"/>
  <c r="I1199" i="3" s="1"/>
  <c r="B1199" i="3"/>
  <c r="B1197" i="3"/>
  <c r="C1195" i="3"/>
  <c r="I1195" i="3" s="1" a="1"/>
  <c r="I1195" i="3" s="1"/>
  <c r="B1195" i="3"/>
  <c r="C1193" i="3"/>
  <c r="I1193" i="3" s="1" a="1"/>
  <c r="I1193" i="3" s="1"/>
  <c r="B1193" i="3"/>
  <c r="C1191" i="3"/>
  <c r="I1191" i="3" s="1" a="1"/>
  <c r="I1191" i="3" s="1"/>
  <c r="B1191" i="3"/>
  <c r="C1189" i="3"/>
  <c r="I1189" i="3" s="1" a="1"/>
  <c r="I1189" i="3" s="1"/>
  <c r="B1189" i="3"/>
  <c r="C1187" i="3"/>
  <c r="I1187" i="3" s="1" a="1"/>
  <c r="I1187" i="3" s="1"/>
  <c r="B1187" i="3"/>
  <c r="C1185" i="3"/>
  <c r="B1185" i="3"/>
  <c r="H1199" i="3"/>
  <c r="G1199" i="3"/>
  <c r="I1198" i="3" a="1"/>
  <c r="I1198" i="3" s="1"/>
  <c r="H1198" i="3"/>
  <c r="G1198" i="3"/>
  <c r="H1197" i="3"/>
  <c r="G1197" i="3"/>
  <c r="H1196" i="3"/>
  <c r="G1196" i="3"/>
  <c r="H1195" i="3"/>
  <c r="G1195" i="3"/>
  <c r="I1194" i="3" a="1"/>
  <c r="I1194" i="3" s="1"/>
  <c r="H1194" i="3"/>
  <c r="G1194" i="3"/>
  <c r="H1193" i="3"/>
  <c r="G1193" i="3"/>
  <c r="I1192" i="3" a="1"/>
  <c r="I1192" i="3" s="1"/>
  <c r="H1192" i="3"/>
  <c r="G1192" i="3"/>
  <c r="H1191" i="3"/>
  <c r="G1191" i="3"/>
  <c r="I1190" i="3" a="1"/>
  <c r="I1190" i="3" s="1"/>
  <c r="H1190" i="3"/>
  <c r="G1190" i="3"/>
  <c r="H1189" i="3"/>
  <c r="G1189" i="3"/>
  <c r="I1188" i="3" a="1"/>
  <c r="I1188" i="3" s="1"/>
  <c r="H1188" i="3"/>
  <c r="G1188" i="3"/>
  <c r="H1187" i="3"/>
  <c r="G1187" i="3"/>
  <c r="I1186" i="3" a="1"/>
  <c r="I1186" i="3" s="1"/>
  <c r="H1186" i="3"/>
  <c r="G1186" i="3"/>
  <c r="H1185" i="3"/>
  <c r="G1185" i="3"/>
  <c r="J1199" i="3" a="1"/>
  <c r="J1199" i="3" s="1"/>
  <c r="J1189" i="3" a="1"/>
  <c r="J1189" i="3" s="1"/>
  <c r="J1187" i="3" a="1"/>
  <c r="J1187" i="3" s="1"/>
  <c r="J1191" i="3" a="1"/>
  <c r="J1191" i="3" s="1"/>
  <c r="J1193" i="3" a="1"/>
  <c r="J1193" i="3" s="1"/>
  <c r="J1195" i="3" a="1"/>
  <c r="J1195" i="3" s="1"/>
  <c r="J1197" i="3" a="1"/>
  <c r="J1197" i="3" s="1"/>
  <c r="J1185" i="3" a="1"/>
  <c r="J1185" i="3" s="1"/>
  <c r="J1198" i="3" a="1"/>
  <c r="J1198" i="3" s="1"/>
  <c r="J1196" i="3" a="1"/>
  <c r="J1196" i="3" s="1"/>
  <c r="J1194" i="3" a="1"/>
  <c r="J1194" i="3" s="1"/>
  <c r="J1192" i="3" a="1"/>
  <c r="J1192" i="3" s="1"/>
  <c r="J1190" i="3" a="1"/>
  <c r="J1190" i="3" s="1"/>
  <c r="J1188" i="3" a="1"/>
  <c r="J1188" i="3" s="1"/>
  <c r="J1186" i="3" a="1"/>
  <c r="J1186" i="3" s="1"/>
  <c r="G1184" i="3"/>
  <c r="H1184" i="3"/>
  <c r="J1184" i="3" a="1"/>
  <c r="J1184" i="3" s="1"/>
  <c r="G1183" i="3"/>
  <c r="H1183" i="3"/>
  <c r="J1183" i="3" a="1"/>
  <c r="J1183" i="3" s="1"/>
  <c r="G1182" i="3"/>
  <c r="H1182" i="3"/>
  <c r="J1182" i="3" a="1"/>
  <c r="J1182" i="3" s="1"/>
  <c r="G1181" i="3"/>
  <c r="H1181" i="3"/>
  <c r="J1181" i="3" a="1"/>
  <c r="J1181" i="3" s="1"/>
  <c r="G1180" i="3"/>
  <c r="H1180" i="3"/>
  <c r="J1180" i="3" a="1"/>
  <c r="J1180" i="3" s="1"/>
  <c r="G1179" i="3"/>
  <c r="H1179" i="3"/>
  <c r="J1179" i="3" a="1"/>
  <c r="J1179" i="3" s="1"/>
  <c r="G1178" i="3"/>
  <c r="H1178" i="3"/>
  <c r="J1178" i="3" a="1"/>
  <c r="J1178" i="3" s="1"/>
  <c r="G1177" i="3"/>
  <c r="H1177" i="3"/>
  <c r="I1177" i="3" a="1"/>
  <c r="I1177" i="3" s="1"/>
  <c r="J1177" i="3" a="1"/>
  <c r="J1177" i="3" s="1"/>
  <c r="G1176" i="3"/>
  <c r="H1176" i="3"/>
  <c r="I1176" i="3" a="1"/>
  <c r="I1176" i="3" s="1"/>
  <c r="J1176" i="3" a="1"/>
  <c r="J1176" i="3" s="1"/>
  <c r="G1175" i="3"/>
  <c r="H1175" i="3"/>
  <c r="I1175" i="3" a="1"/>
  <c r="I1175" i="3" s="1"/>
  <c r="J1175" i="3" a="1"/>
  <c r="J1175" i="3" s="1"/>
  <c r="G1174" i="3"/>
  <c r="H1174" i="3"/>
  <c r="I1174" i="3" a="1"/>
  <c r="I1174" i="3" s="1"/>
  <c r="J1174" i="3" a="1"/>
  <c r="J1174" i="3" s="1"/>
  <c r="G1173" i="3"/>
  <c r="H1173" i="3"/>
  <c r="J1173" i="3" a="1"/>
  <c r="J1173" i="3" s="1"/>
  <c r="G1172" i="3"/>
  <c r="H1172" i="3"/>
  <c r="J1172" i="3" a="1"/>
  <c r="J1172" i="3" s="1"/>
  <c r="G1171" i="3"/>
  <c r="H1171" i="3"/>
  <c r="I1171" i="3" a="1"/>
  <c r="I1171" i="3" s="1"/>
  <c r="J1171" i="3" a="1"/>
  <c r="J1171" i="3" s="1"/>
  <c r="G1170" i="3"/>
  <c r="H1170" i="3"/>
  <c r="I1170" i="3" a="1"/>
  <c r="I1170" i="3" s="1"/>
  <c r="J1170" i="3" a="1"/>
  <c r="J1170" i="3" s="1"/>
  <c r="G1169" i="3"/>
  <c r="H1169" i="3"/>
  <c r="J1169" i="3" a="1"/>
  <c r="J1169" i="3" s="1"/>
  <c r="G1168" i="3"/>
  <c r="H1168" i="3"/>
  <c r="J1168" i="3" a="1"/>
  <c r="J1168" i="3" s="1"/>
  <c r="G695" i="1"/>
  <c r="H695" i="1"/>
  <c r="I695" i="1" a="1"/>
  <c r="I695" i="1" s="1"/>
  <c r="J695" i="1" a="1"/>
  <c r="J695" i="1" s="1"/>
  <c r="G694" i="1"/>
  <c r="H694" i="1"/>
  <c r="I694" i="1" a="1"/>
  <c r="I694" i="1" s="1"/>
  <c r="J694" i="1" a="1"/>
  <c r="J694" i="1" s="1"/>
  <c r="G693" i="1"/>
  <c r="H693" i="1"/>
  <c r="I693" i="1" a="1"/>
  <c r="I693" i="1" s="1"/>
  <c r="J693" i="1" a="1"/>
  <c r="J693" i="1" s="1"/>
  <c r="G692" i="1"/>
  <c r="H692" i="1"/>
  <c r="I692" i="1" a="1"/>
  <c r="I692" i="1" s="1"/>
  <c r="J692" i="1" a="1"/>
  <c r="J692" i="1" s="1"/>
  <c r="G691" i="1"/>
  <c r="H691" i="1"/>
  <c r="J691" i="1" a="1"/>
  <c r="J691" i="1" s="1"/>
  <c r="G690" i="1"/>
  <c r="H690" i="1"/>
  <c r="J690" i="1" a="1"/>
  <c r="J690" i="1" s="1"/>
  <c r="G689" i="1"/>
  <c r="H689" i="1"/>
  <c r="J689" i="1" a="1"/>
  <c r="J689" i="1" s="1"/>
  <c r="G688" i="1"/>
  <c r="H688" i="1"/>
  <c r="J688" i="1" a="1"/>
  <c r="J688" i="1" s="1"/>
  <c r="G687" i="1"/>
  <c r="H687" i="1"/>
  <c r="J687" i="1" a="1"/>
  <c r="J687" i="1" s="1"/>
  <c r="G686" i="1"/>
  <c r="H686" i="1"/>
  <c r="J686" i="1" a="1"/>
  <c r="J686" i="1" s="1"/>
  <c r="H1167" i="3"/>
  <c r="G1167" i="3"/>
  <c r="H1166" i="3"/>
  <c r="G1166" i="3"/>
  <c r="I1165" i="3" a="1"/>
  <c r="I1165" i="3" s="1"/>
  <c r="H1165" i="3"/>
  <c r="G1165" i="3"/>
  <c r="I1164" i="3" a="1"/>
  <c r="I1164" i="3" s="1"/>
  <c r="H1164" i="3"/>
  <c r="G1164" i="3"/>
  <c r="I1163" i="3" a="1"/>
  <c r="I1163" i="3" s="1"/>
  <c r="H1163" i="3"/>
  <c r="G1163" i="3"/>
  <c r="I1162" i="3" a="1"/>
  <c r="I1162" i="3" s="1"/>
  <c r="H1162" i="3"/>
  <c r="G1162" i="3"/>
  <c r="I1161" i="3" a="1"/>
  <c r="I1161" i="3" s="1"/>
  <c r="H1161" i="3"/>
  <c r="G1161" i="3"/>
  <c r="I1160" i="3" a="1"/>
  <c r="I1160" i="3" s="1"/>
  <c r="H1160" i="3"/>
  <c r="G1160" i="3"/>
  <c r="I1159" i="3" a="1"/>
  <c r="I1159" i="3" s="1"/>
  <c r="H1159" i="3"/>
  <c r="G1159" i="3"/>
  <c r="I1158" i="3" a="1"/>
  <c r="I1158" i="3" s="1"/>
  <c r="H1158" i="3"/>
  <c r="G1158" i="3"/>
  <c r="I1157" i="3" a="1"/>
  <c r="I1157" i="3" s="1"/>
  <c r="H1157" i="3"/>
  <c r="G1157" i="3"/>
  <c r="I1156" i="3" a="1"/>
  <c r="I1156" i="3" s="1"/>
  <c r="H1156" i="3"/>
  <c r="G1156" i="3"/>
  <c r="I1155" i="3" a="1"/>
  <c r="I1155" i="3" s="1"/>
  <c r="H1155" i="3"/>
  <c r="G1155" i="3"/>
  <c r="I1154" i="3" a="1"/>
  <c r="I1154" i="3" s="1"/>
  <c r="H1154" i="3"/>
  <c r="G1154" i="3"/>
  <c r="I1153" i="3" a="1"/>
  <c r="I1153" i="3" s="1"/>
  <c r="H1153" i="3"/>
  <c r="G1153" i="3"/>
  <c r="J1167" i="3" a="1"/>
  <c r="J1167" i="3" s="1"/>
  <c r="J1163" i="3" a="1"/>
  <c r="J1163" i="3" s="1"/>
  <c r="J1159" i="3" a="1"/>
  <c r="J1159" i="3" s="1"/>
  <c r="J1153" i="3" a="1"/>
  <c r="J1153" i="3" s="1"/>
  <c r="J1155" i="3" a="1"/>
  <c r="J1155" i="3" s="1"/>
  <c r="J1157" i="3" a="1"/>
  <c r="J1157" i="3" s="1"/>
  <c r="J1161" i="3" a="1"/>
  <c r="J1161" i="3" s="1"/>
  <c r="J1165" i="3" a="1"/>
  <c r="J1165" i="3" s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I685" i="1" a="1"/>
  <c r="I685" i="1" s="1"/>
  <c r="J685" i="1" a="1"/>
  <c r="J685" i="1" s="1"/>
  <c r="I683" i="1" a="1"/>
  <c r="I683" i="1" s="1"/>
  <c r="J683" i="1" a="1"/>
  <c r="J683" i="1" s="1"/>
  <c r="I681" i="1" a="1"/>
  <c r="I681" i="1" s="1"/>
  <c r="J681" i="1" a="1"/>
  <c r="J681" i="1" s="1"/>
  <c r="I679" i="1" a="1"/>
  <c r="I679" i="1" s="1"/>
  <c r="J679" i="1" a="1"/>
  <c r="J679" i="1" s="1"/>
  <c r="I677" i="1" a="1"/>
  <c r="I677" i="1" s="1"/>
  <c r="J677" i="1" a="1"/>
  <c r="J677" i="1" s="1"/>
  <c r="G1152" i="3"/>
  <c r="H1152" i="3"/>
  <c r="I1152" i="3" a="1"/>
  <c r="I1152" i="3" s="1"/>
  <c r="J1152" i="3" a="1"/>
  <c r="J1152" i="3" s="1"/>
  <c r="J1154" i="3" a="1"/>
  <c r="J1154" i="3" s="1"/>
  <c r="J1156" i="3" a="1"/>
  <c r="J1156" i="3" s="1"/>
  <c r="J1158" i="3" a="1"/>
  <c r="J1158" i="3" s="1"/>
  <c r="J1160" i="3" a="1"/>
  <c r="J1160" i="3" s="1"/>
  <c r="J1162" i="3" a="1"/>
  <c r="J1162" i="3" s="1"/>
  <c r="J1164" i="3" a="1"/>
  <c r="J1164" i="3" s="1"/>
  <c r="J1166" i="3" a="1"/>
  <c r="J1166" i="3" s="1"/>
  <c r="J684" i="1" a="1"/>
  <c r="J684" i="1" s="1"/>
  <c r="J682" i="1" a="1"/>
  <c r="J682" i="1" s="1"/>
  <c r="J680" i="1" a="1"/>
  <c r="J680" i="1" s="1"/>
  <c r="J678" i="1" a="1"/>
  <c r="J678" i="1" s="1"/>
  <c r="J676" i="1" a="1"/>
  <c r="J676" i="1" s="1"/>
  <c r="I684" i="1" a="1"/>
  <c r="I684" i="1" s="1"/>
  <c r="I682" i="1" a="1"/>
  <c r="I682" i="1" s="1"/>
  <c r="I680" i="1" a="1"/>
  <c r="I680" i="1" s="1"/>
  <c r="I678" i="1" a="1"/>
  <c r="I678" i="1" s="1"/>
  <c r="I676" i="1" a="1"/>
  <c r="I676" i="1" s="1"/>
  <c r="H676" i="1"/>
  <c r="G676" i="1"/>
  <c r="G1151" i="3"/>
  <c r="H1151" i="3"/>
  <c r="I1151" i="3" a="1"/>
  <c r="I1151" i="3" s="1"/>
  <c r="J1151" i="3" a="1"/>
  <c r="J1151" i="3" s="1"/>
  <c r="G1150" i="3"/>
  <c r="H1150" i="3"/>
  <c r="I1150" i="3" a="1"/>
  <c r="I1150" i="3" s="1"/>
  <c r="J1150" i="3" a="1"/>
  <c r="J1150" i="3" s="1"/>
  <c r="G1149" i="3"/>
  <c r="H1149" i="3"/>
  <c r="J1149" i="3" a="1"/>
  <c r="J1149" i="3" s="1"/>
  <c r="G1148" i="3"/>
  <c r="H1148" i="3"/>
  <c r="J1148" i="3" a="1"/>
  <c r="J1148" i="3" s="1"/>
  <c r="G1147" i="3"/>
  <c r="H1147" i="3"/>
  <c r="J1147" i="3" a="1"/>
  <c r="J1147" i="3" s="1"/>
  <c r="G1146" i="3"/>
  <c r="H1146" i="3"/>
  <c r="J1146" i="3" a="1"/>
  <c r="J1146" i="3" s="1"/>
  <c r="G1145" i="3"/>
  <c r="H1145" i="3"/>
  <c r="I1145" i="3" a="1"/>
  <c r="I1145" i="3" s="1"/>
  <c r="J1145" i="3" a="1"/>
  <c r="J1145" i="3" s="1"/>
  <c r="G1144" i="3"/>
  <c r="H1144" i="3"/>
  <c r="I1144" i="3" a="1"/>
  <c r="I1144" i="3" s="1"/>
  <c r="J1144" i="3" a="1"/>
  <c r="J1144" i="3" s="1"/>
  <c r="G1143" i="3"/>
  <c r="H1143" i="3"/>
  <c r="I1143" i="3" a="1"/>
  <c r="I1143" i="3" s="1"/>
  <c r="J1143" i="3" a="1"/>
  <c r="J1143" i="3" s="1"/>
  <c r="G1142" i="3"/>
  <c r="H1142" i="3"/>
  <c r="I1142" i="3" a="1"/>
  <c r="I1142" i="3" s="1"/>
  <c r="J1142" i="3" a="1"/>
  <c r="J1142" i="3" s="1"/>
  <c r="G1141" i="3"/>
  <c r="H1141" i="3"/>
  <c r="I1141" i="3" a="1"/>
  <c r="I1141" i="3" s="1"/>
  <c r="J1141" i="3" a="1"/>
  <c r="J1141" i="3" s="1"/>
  <c r="G1140" i="3"/>
  <c r="H1140" i="3"/>
  <c r="I1140" i="3" a="1"/>
  <c r="I1140" i="3" s="1"/>
  <c r="J1140" i="3" a="1"/>
  <c r="J1140" i="3" s="1"/>
  <c r="G1139" i="3"/>
  <c r="H1139" i="3"/>
  <c r="J1139" i="3" a="1"/>
  <c r="J1139" i="3" s="1"/>
  <c r="G1138" i="3"/>
  <c r="H1138" i="3"/>
  <c r="J1138" i="3" a="1"/>
  <c r="J1138" i="3" s="1"/>
  <c r="G1137" i="3"/>
  <c r="H1137" i="3"/>
  <c r="I1137" i="3" a="1"/>
  <c r="I1137" i="3" s="1"/>
  <c r="J1137" i="3" a="1"/>
  <c r="J1137" i="3" s="1"/>
  <c r="G1136" i="3"/>
  <c r="H1136" i="3"/>
  <c r="I1136" i="3" a="1"/>
  <c r="I1136" i="3" s="1"/>
  <c r="J1136" i="3" a="1"/>
  <c r="J1136" i="3" s="1"/>
  <c r="G675" i="1"/>
  <c r="H675" i="1"/>
  <c r="I675" i="1" a="1"/>
  <c r="I675" i="1" s="1"/>
  <c r="J675" i="1" a="1"/>
  <c r="J675" i="1" s="1"/>
  <c r="G674" i="1"/>
  <c r="H674" i="1"/>
  <c r="I674" i="1" a="1"/>
  <c r="I674" i="1" s="1"/>
  <c r="J674" i="1" a="1"/>
  <c r="J674" i="1" s="1"/>
  <c r="G673" i="1"/>
  <c r="H673" i="1"/>
  <c r="I673" i="1" a="1"/>
  <c r="I673" i="1" s="1"/>
  <c r="J673" i="1" a="1"/>
  <c r="J673" i="1" s="1"/>
  <c r="G672" i="1"/>
  <c r="H672" i="1"/>
  <c r="I672" i="1" a="1"/>
  <c r="I672" i="1" s="1"/>
  <c r="J672" i="1" a="1"/>
  <c r="J672" i="1" s="1"/>
  <c r="G671" i="1"/>
  <c r="H671" i="1"/>
  <c r="I671" i="1" a="1"/>
  <c r="I671" i="1" s="1"/>
  <c r="J671" i="1" a="1"/>
  <c r="J671" i="1" s="1"/>
  <c r="G670" i="1"/>
  <c r="H670" i="1"/>
  <c r="I670" i="1" a="1"/>
  <c r="I670" i="1" s="1"/>
  <c r="J670" i="1" a="1"/>
  <c r="J670" i="1" s="1"/>
  <c r="G669" i="1"/>
  <c r="H669" i="1"/>
  <c r="J669" i="1" a="1"/>
  <c r="J669" i="1" s="1"/>
  <c r="G668" i="1"/>
  <c r="H668" i="1"/>
  <c r="J668" i="1" a="1"/>
  <c r="J668" i="1" s="1"/>
  <c r="G656" i="1"/>
  <c r="G657" i="1"/>
  <c r="H656" i="1"/>
  <c r="H657" i="1"/>
  <c r="I656" i="1" a="1"/>
  <c r="I656" i="1" s="1"/>
  <c r="I657" i="1" a="1"/>
  <c r="I657" i="1" s="1"/>
  <c r="J656" i="1" a="1"/>
  <c r="J656" i="1" s="1"/>
  <c r="J657" i="1" a="1"/>
  <c r="J657" i="1" s="1"/>
  <c r="G1121" i="3"/>
  <c r="H1121" i="3"/>
  <c r="J1121" i="3" a="1"/>
  <c r="J1121" i="3" s="1"/>
  <c r="J1120" i="3" a="1"/>
  <c r="J1120" i="3" s="1"/>
  <c r="H1120" i="3"/>
  <c r="G1120" i="3"/>
  <c r="G658" i="1"/>
  <c r="G659" i="1"/>
  <c r="G660" i="1"/>
  <c r="G661" i="1"/>
  <c r="G662" i="1"/>
  <c r="G663" i="1"/>
  <c r="G664" i="1"/>
  <c r="G665" i="1"/>
  <c r="H658" i="1"/>
  <c r="H659" i="1"/>
  <c r="H660" i="1"/>
  <c r="H661" i="1"/>
  <c r="H662" i="1"/>
  <c r="H663" i="1"/>
  <c r="H664" i="1"/>
  <c r="H665" i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1133" i="3" a="1"/>
  <c r="J1133" i="3" s="1"/>
  <c r="J1132" i="3" a="1"/>
  <c r="J1132" i="3" s="1"/>
  <c r="J1131" i="3" a="1"/>
  <c r="J1131" i="3" s="1"/>
  <c r="J1130" i="3" a="1"/>
  <c r="J1130" i="3" s="1"/>
  <c r="J1129" i="3" a="1"/>
  <c r="J1129" i="3" s="1"/>
  <c r="J1128" i="3" a="1"/>
  <c r="J1128" i="3" s="1"/>
  <c r="I1135" i="3" a="1"/>
  <c r="I1135" i="3" s="1"/>
  <c r="H1135" i="3"/>
  <c r="G1135" i="3"/>
  <c r="I1134" i="3" a="1"/>
  <c r="I1134" i="3" s="1"/>
  <c r="H1134" i="3"/>
  <c r="G1134" i="3"/>
  <c r="H1133" i="3"/>
  <c r="G1133" i="3"/>
  <c r="H1132" i="3"/>
  <c r="G1132" i="3"/>
  <c r="H1131" i="3"/>
  <c r="G1131" i="3"/>
  <c r="H1130" i="3"/>
  <c r="G1130" i="3"/>
  <c r="I1129" i="3" a="1"/>
  <c r="I1129" i="3" s="1"/>
  <c r="H1129" i="3"/>
  <c r="G1129" i="3"/>
  <c r="I1128" i="3" a="1"/>
  <c r="I1128" i="3" s="1"/>
  <c r="H1128" i="3"/>
  <c r="G1128" i="3"/>
  <c r="I1127" i="3" a="1"/>
  <c r="I1127" i="3" s="1"/>
  <c r="H1127" i="3"/>
  <c r="G1127" i="3"/>
  <c r="I1126" i="3" a="1"/>
  <c r="I1126" i="3" s="1"/>
  <c r="H1126" i="3"/>
  <c r="G1126" i="3"/>
  <c r="H1125" i="3"/>
  <c r="G1125" i="3"/>
  <c r="H1124" i="3"/>
  <c r="G1124" i="3"/>
  <c r="I1123" i="3" a="1"/>
  <c r="I1123" i="3" s="1"/>
  <c r="H1123" i="3"/>
  <c r="G1123" i="3"/>
  <c r="I1122" i="3" a="1"/>
  <c r="I1122" i="3" s="1"/>
  <c r="H1122" i="3"/>
  <c r="G1122" i="3"/>
  <c r="I1119" i="3" a="1"/>
  <c r="I1119" i="3" s="1"/>
  <c r="H1119" i="3"/>
  <c r="G1119" i="3"/>
  <c r="J1135" i="3" a="1"/>
  <c r="J1135" i="3" s="1"/>
  <c r="J1123" i="3" a="1"/>
  <c r="J1123" i="3" s="1"/>
  <c r="J1125" i="3" a="1"/>
  <c r="J1125" i="3" s="1"/>
  <c r="J1127" i="3" a="1"/>
  <c r="J1127" i="3" s="1"/>
  <c r="J1119" i="3" a="1"/>
  <c r="J1119" i="3" s="1"/>
  <c r="J1134" i="3" a="1"/>
  <c r="J1134" i="3" s="1"/>
  <c r="J1126" i="3" a="1"/>
  <c r="J1126" i="3" s="1"/>
  <c r="J1124" i="3" a="1"/>
  <c r="J1124" i="3" s="1"/>
  <c r="J1122" i="3" a="1"/>
  <c r="J1122" i="3" s="1"/>
  <c r="G1118" i="3"/>
  <c r="H1118" i="3"/>
  <c r="I1118" i="3" a="1"/>
  <c r="I1118" i="3" s="1"/>
  <c r="J1118" i="3" a="1"/>
  <c r="J1118" i="3" s="1"/>
  <c r="G1117" i="3"/>
  <c r="H1117" i="3"/>
  <c r="J1117" i="3" a="1"/>
  <c r="J1117" i="3" s="1"/>
  <c r="G1116" i="3"/>
  <c r="H1116" i="3"/>
  <c r="J1116" i="3" a="1"/>
  <c r="J1116" i="3" s="1"/>
  <c r="G1115" i="3"/>
  <c r="H1115" i="3"/>
  <c r="I1115" i="3" a="1"/>
  <c r="I1115" i="3" s="1"/>
  <c r="J1115" i="3" a="1"/>
  <c r="J1115" i="3" s="1"/>
  <c r="G1114" i="3"/>
  <c r="H1114" i="3"/>
  <c r="I1114" i="3" a="1"/>
  <c r="I1114" i="3" s="1"/>
  <c r="J1114" i="3" a="1"/>
  <c r="J1114" i="3" s="1"/>
  <c r="G1113" i="3"/>
  <c r="H1113" i="3"/>
  <c r="J1113" i="3" a="1"/>
  <c r="J1113" i="3" s="1"/>
  <c r="G1112" i="3"/>
  <c r="H1112" i="3"/>
  <c r="J1112" i="3" a="1"/>
  <c r="J1112" i="3" s="1"/>
  <c r="G1111" i="3"/>
  <c r="H1111" i="3"/>
  <c r="I1111" i="3" a="1"/>
  <c r="I1111" i="3" s="1"/>
  <c r="J1111" i="3" a="1"/>
  <c r="J1111" i="3" s="1"/>
  <c r="G1110" i="3"/>
  <c r="H1110" i="3"/>
  <c r="I1110" i="3" a="1"/>
  <c r="I1110" i="3" s="1"/>
  <c r="J1110" i="3" a="1"/>
  <c r="J1110" i="3" s="1"/>
  <c r="G1109" i="3"/>
  <c r="H1109" i="3"/>
  <c r="I1109" i="3" a="1"/>
  <c r="I1109" i="3" s="1"/>
  <c r="J1109" i="3" a="1"/>
  <c r="J1109" i="3" s="1"/>
  <c r="G1108" i="3"/>
  <c r="H1108" i="3"/>
  <c r="I1108" i="3" a="1"/>
  <c r="I1108" i="3" s="1"/>
  <c r="J1108" i="3" a="1"/>
  <c r="J1108" i="3" s="1"/>
  <c r="G1107" i="3"/>
  <c r="H1107" i="3"/>
  <c r="J1107" i="3" a="1"/>
  <c r="J1107" i="3" s="1"/>
  <c r="G1106" i="3"/>
  <c r="H1106" i="3"/>
  <c r="J1106" i="3" a="1"/>
  <c r="J1106" i="3" s="1"/>
  <c r="G1105" i="3"/>
  <c r="H1105" i="3"/>
  <c r="I1105" i="3" a="1"/>
  <c r="I1105" i="3" s="1"/>
  <c r="J1105" i="3" a="1"/>
  <c r="J1105" i="3" s="1"/>
  <c r="G1104" i="3"/>
  <c r="H1104" i="3"/>
  <c r="I1104" i="3" a="1"/>
  <c r="I1104" i="3" s="1"/>
  <c r="J1104" i="3" a="1"/>
  <c r="J1104" i="3" s="1"/>
  <c r="G1103" i="3"/>
  <c r="H1103" i="3"/>
  <c r="J1103" i="3" a="1"/>
  <c r="J1103" i="3" s="1"/>
  <c r="G1102" i="3"/>
  <c r="H1102" i="3"/>
  <c r="J1102" i="3" a="1"/>
  <c r="J1102" i="3" s="1"/>
  <c r="G652" i="1"/>
  <c r="H652" i="1"/>
  <c r="I652" i="1" a="1"/>
  <c r="I652" i="1" s="1"/>
  <c r="J652" i="1" a="1"/>
  <c r="J652" i="1" s="1"/>
  <c r="G651" i="1"/>
  <c r="H651" i="1"/>
  <c r="I651" i="1" a="1"/>
  <c r="I651" i="1" s="1"/>
  <c r="J651" i="1" a="1"/>
  <c r="J651" i="1" s="1"/>
  <c r="G650" i="1"/>
  <c r="H650" i="1"/>
  <c r="I650" i="1" a="1"/>
  <c r="I650" i="1" s="1"/>
  <c r="J650" i="1" a="1"/>
  <c r="J650" i="1" s="1"/>
  <c r="G649" i="1"/>
  <c r="H649" i="1"/>
  <c r="I649" i="1" a="1"/>
  <c r="I649" i="1" s="1"/>
  <c r="J649" i="1" a="1"/>
  <c r="J649" i="1" s="1"/>
  <c r="G648" i="1"/>
  <c r="H648" i="1"/>
  <c r="J648" i="1" a="1"/>
  <c r="J648" i="1" s="1"/>
  <c r="G647" i="1"/>
  <c r="H647" i="1"/>
  <c r="J647" i="1" a="1"/>
  <c r="J647" i="1" s="1"/>
  <c r="G646" i="1"/>
  <c r="H646" i="1"/>
  <c r="I646" i="1" a="1"/>
  <c r="I646" i="1" s="1"/>
  <c r="J646" i="1" a="1"/>
  <c r="J646" i="1" s="1"/>
  <c r="G645" i="1"/>
  <c r="H645" i="1"/>
  <c r="I645" i="1" a="1"/>
  <c r="I645" i="1" s="1"/>
  <c r="J645" i="1" a="1"/>
  <c r="J645" i="1" s="1"/>
  <c r="G644" i="1"/>
  <c r="H644" i="1"/>
  <c r="J644" i="1" a="1"/>
  <c r="J644" i="1" s="1"/>
  <c r="G643" i="1"/>
  <c r="H643" i="1"/>
  <c r="J643" i="1" a="1"/>
  <c r="J643" i="1" s="1"/>
  <c r="B636" i="1"/>
  <c r="B634" i="1"/>
  <c r="B632" i="1"/>
  <c r="B630" i="1"/>
  <c r="B638" i="1"/>
  <c r="C638" i="1"/>
  <c r="I638" i="1" s="1" a="1"/>
  <c r="I638" i="1" s="1"/>
  <c r="C636" i="1"/>
  <c r="I636" i="1" s="1" a="1"/>
  <c r="I636" i="1" s="1"/>
  <c r="C634" i="1"/>
  <c r="I634" i="1" s="1" a="1"/>
  <c r="I634" i="1" s="1"/>
  <c r="C632" i="1"/>
  <c r="I632" i="1" s="1" a="1"/>
  <c r="I632" i="1" s="1"/>
  <c r="I1095" i="3"/>
  <c r="H642" i="1"/>
  <c r="G642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I629" i="1" a="1"/>
  <c r="I629" i="1" s="1"/>
  <c r="I630" i="1" a="1"/>
  <c r="I630" i="1" s="1"/>
  <c r="I631" i="1" a="1"/>
  <c r="I631" i="1" s="1"/>
  <c r="I633" i="1" a="1"/>
  <c r="I633" i="1" s="1"/>
  <c r="I635" i="1" a="1"/>
  <c r="I635" i="1" s="1"/>
  <c r="I637" i="1" a="1"/>
  <c r="I637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I1099" i="3" a="1"/>
  <c r="I1099" i="3" s="1"/>
  <c r="H1099" i="3"/>
  <c r="G1099" i="3"/>
  <c r="I1098" i="3" a="1"/>
  <c r="I1098" i="3" s="1"/>
  <c r="H1098" i="3"/>
  <c r="G1098" i="3"/>
  <c r="I1097" i="3" a="1"/>
  <c r="I1097" i="3" s="1"/>
  <c r="H1097" i="3"/>
  <c r="G1097" i="3"/>
  <c r="I1096" i="3" a="1"/>
  <c r="I1096" i="3" s="1"/>
  <c r="H1096" i="3"/>
  <c r="G1096" i="3"/>
  <c r="H1095" i="3"/>
  <c r="G1095" i="3"/>
  <c r="H1094" i="3"/>
  <c r="G1094" i="3"/>
  <c r="I1093" i="3" a="1"/>
  <c r="I1093" i="3" s="1"/>
  <c r="H1093" i="3"/>
  <c r="G1093" i="3"/>
  <c r="I1092" i="3" a="1"/>
  <c r="I1092" i="3" s="1"/>
  <c r="H1092" i="3"/>
  <c r="G1092" i="3"/>
  <c r="I1091" i="3" a="1"/>
  <c r="I1091" i="3" s="1"/>
  <c r="H1091" i="3"/>
  <c r="G1091" i="3"/>
  <c r="I1090" i="3" a="1"/>
  <c r="I1090" i="3" s="1"/>
  <c r="H1090" i="3"/>
  <c r="G1090" i="3"/>
  <c r="I1089" i="3" a="1"/>
  <c r="I1089" i="3" s="1"/>
  <c r="H1089" i="3"/>
  <c r="G1089" i="3"/>
  <c r="I1088" i="3" a="1"/>
  <c r="I1088" i="3" s="1"/>
  <c r="H1088" i="3"/>
  <c r="G1088" i="3"/>
  <c r="I1087" i="3" a="1"/>
  <c r="I1087" i="3" s="1"/>
  <c r="H1087" i="3"/>
  <c r="G1087" i="3"/>
  <c r="I1086" i="3" a="1"/>
  <c r="I1086" i="3" s="1"/>
  <c r="H1086" i="3"/>
  <c r="G1086" i="3"/>
  <c r="I1085" i="3" a="1"/>
  <c r="I1085" i="3" s="1"/>
  <c r="H1085" i="3"/>
  <c r="G1085" i="3"/>
  <c r="I1084" i="3" a="1"/>
  <c r="I1084" i="3" s="1"/>
  <c r="H1084" i="3"/>
  <c r="G1084" i="3"/>
  <c r="I1083" i="3" a="1"/>
  <c r="I1083" i="3" s="1"/>
  <c r="H1083" i="3"/>
  <c r="G1083" i="3"/>
  <c r="I1082" i="3" a="1"/>
  <c r="I1082" i="3" s="1"/>
  <c r="H1082" i="3"/>
  <c r="G1082" i="3"/>
  <c r="G1101" i="3"/>
  <c r="H1101" i="3"/>
  <c r="J1101" i="3" a="1"/>
  <c r="J1101" i="3" s="1"/>
  <c r="J1095" i="3" a="1"/>
  <c r="J1095" i="3" s="1"/>
  <c r="J1083" i="3" a="1"/>
  <c r="J1083" i="3" s="1"/>
  <c r="J1082" i="3" a="1"/>
  <c r="J1082" i="3" s="1"/>
  <c r="J1085" i="3" a="1"/>
  <c r="J1085" i="3" s="1"/>
  <c r="J1089" i="3" a="1"/>
  <c r="J1089" i="3" s="1"/>
  <c r="J1087" i="3" a="1"/>
  <c r="J1087" i="3" s="1"/>
  <c r="J1091" i="3" a="1"/>
  <c r="J1091" i="3" s="1"/>
  <c r="J1093" i="3" a="1"/>
  <c r="J1093" i="3" s="1"/>
  <c r="J1097" i="3" a="1"/>
  <c r="J1097" i="3" s="1"/>
  <c r="J1099" i="3" a="1"/>
  <c r="J1099" i="3" s="1"/>
  <c r="J1100" i="3" a="1"/>
  <c r="J1100" i="3" s="1"/>
  <c r="J1098" i="3" a="1"/>
  <c r="J1098" i="3" s="1"/>
  <c r="J1096" i="3" a="1"/>
  <c r="J1096" i="3" s="1"/>
  <c r="H1100" i="3"/>
  <c r="G1100" i="3"/>
  <c r="J1092" i="3" a="1"/>
  <c r="J1092" i="3" s="1"/>
  <c r="J1094" i="3" a="1"/>
  <c r="J1094" i="3" s="1"/>
  <c r="J1090" i="3" a="1"/>
  <c r="J1090" i="3" s="1"/>
  <c r="J1088" i="3" a="1"/>
  <c r="J1088" i="3" s="1"/>
  <c r="J1086" i="3" a="1"/>
  <c r="J1086" i="3" s="1"/>
  <c r="J1084" i="3" a="1"/>
  <c r="J1084" i="3" s="1"/>
  <c r="C1075" i="3"/>
  <c r="I1075" i="3" s="1" a="1"/>
  <c r="I1075" i="3" s="1"/>
  <c r="B1075" i="3"/>
  <c r="C1073" i="3"/>
  <c r="I1073" i="3" s="1" a="1"/>
  <c r="I1073" i="3" s="1"/>
  <c r="B1073" i="3"/>
  <c r="C1071" i="3"/>
  <c r="I1071" i="3" s="1" a="1"/>
  <c r="I1071" i="3" s="1"/>
  <c r="B1071" i="3"/>
  <c r="B1069" i="3"/>
  <c r="C1069" i="3"/>
  <c r="I1069" i="3" s="1" a="1"/>
  <c r="I1069" i="3" s="1"/>
  <c r="C1067" i="3"/>
  <c r="I1067" i="3" s="1" a="1"/>
  <c r="I1067" i="3" s="1"/>
  <c r="G619" i="1"/>
  <c r="G620" i="1"/>
  <c r="G621" i="1"/>
  <c r="G622" i="1"/>
  <c r="G623" i="1"/>
  <c r="G624" i="1"/>
  <c r="G625" i="1"/>
  <c r="G626" i="1"/>
  <c r="G627" i="1"/>
  <c r="G628" i="1"/>
  <c r="H619" i="1"/>
  <c r="H620" i="1"/>
  <c r="H621" i="1"/>
  <c r="H622" i="1"/>
  <c r="H623" i="1"/>
  <c r="H624" i="1"/>
  <c r="H625" i="1"/>
  <c r="H626" i="1"/>
  <c r="H627" i="1"/>
  <c r="H628" i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I1081" i="3" a="1"/>
  <c r="I1081" i="3" s="1"/>
  <c r="H1081" i="3"/>
  <c r="G1081" i="3"/>
  <c r="I1080" i="3" a="1"/>
  <c r="I1080" i="3" s="1"/>
  <c r="H1080" i="3"/>
  <c r="G1080" i="3"/>
  <c r="I1079" i="3" a="1"/>
  <c r="I1079" i="3" s="1"/>
  <c r="H1079" i="3"/>
  <c r="G1079" i="3"/>
  <c r="I1078" i="3" a="1"/>
  <c r="I1078" i="3" s="1"/>
  <c r="H1078" i="3"/>
  <c r="G1078" i="3"/>
  <c r="I1077" i="3" a="1"/>
  <c r="I1077" i="3" s="1"/>
  <c r="H1077" i="3"/>
  <c r="G1077" i="3"/>
  <c r="I1076" i="3" a="1"/>
  <c r="I1076" i="3" s="1"/>
  <c r="H1076" i="3"/>
  <c r="G1076" i="3"/>
  <c r="H1075" i="3"/>
  <c r="G1075" i="3"/>
  <c r="I1074" i="3" a="1"/>
  <c r="I1074" i="3" s="1"/>
  <c r="H1074" i="3"/>
  <c r="G1074" i="3"/>
  <c r="H1073" i="3"/>
  <c r="G1073" i="3"/>
  <c r="I1072" i="3" a="1"/>
  <c r="I1072" i="3" s="1"/>
  <c r="H1072" i="3"/>
  <c r="G1072" i="3"/>
  <c r="H1071" i="3"/>
  <c r="G1071" i="3"/>
  <c r="I1070" i="3" a="1"/>
  <c r="I1070" i="3" s="1"/>
  <c r="H1070" i="3"/>
  <c r="G1070" i="3"/>
  <c r="H1069" i="3"/>
  <c r="G1069" i="3"/>
  <c r="I1068" i="3" a="1"/>
  <c r="I1068" i="3" s="1"/>
  <c r="H1068" i="3"/>
  <c r="G1068" i="3"/>
  <c r="H1067" i="3"/>
  <c r="G1067" i="3"/>
  <c r="J1071" i="3" a="1"/>
  <c r="J1071" i="3" s="1"/>
  <c r="J1067" i="3" a="1"/>
  <c r="J1067" i="3" s="1"/>
  <c r="J1073" i="3" a="1"/>
  <c r="J1073" i="3" s="1"/>
  <c r="J1069" i="3" a="1"/>
  <c r="J1069" i="3" s="1"/>
  <c r="J1075" i="3" a="1"/>
  <c r="J1075" i="3" s="1"/>
  <c r="J1077" i="3" a="1"/>
  <c r="J1077" i="3" s="1"/>
  <c r="J1079" i="3" a="1"/>
  <c r="J1079" i="3" s="1"/>
  <c r="J1081" i="3" a="1"/>
  <c r="J1081" i="3" s="1"/>
  <c r="J1080" i="3" a="1"/>
  <c r="J1080" i="3" s="1"/>
  <c r="J1078" i="3" a="1"/>
  <c r="J1078" i="3" s="1"/>
  <c r="J1076" i="3" a="1"/>
  <c r="J1076" i="3" s="1"/>
  <c r="J1074" i="3" a="1"/>
  <c r="J1074" i="3" s="1"/>
  <c r="J1072" i="3" a="1"/>
  <c r="J1072" i="3" s="1"/>
  <c r="J1070" i="3" a="1"/>
  <c r="J1070" i="3" s="1"/>
  <c r="J1068" i="3" a="1"/>
  <c r="J1068" i="3" s="1"/>
  <c r="G1066" i="3"/>
  <c r="H1066" i="3"/>
  <c r="I1066" i="3" a="1"/>
  <c r="I1066" i="3" s="1"/>
  <c r="J1066" i="3" a="1"/>
  <c r="J1066" i="3" s="1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I1053" i="3" a="1"/>
  <c r="I1053" i="3" s="1"/>
  <c r="I1054" i="3" a="1"/>
  <c r="I1054" i="3" s="1"/>
  <c r="I1055" i="3" a="1"/>
  <c r="I1055" i="3" s="1"/>
  <c r="I1056" i="3" a="1"/>
  <c r="I1056" i="3" s="1"/>
  <c r="I1057" i="3" a="1"/>
  <c r="I1057" i="3" s="1"/>
  <c r="I1058" i="3" a="1"/>
  <c r="I1058" i="3" s="1"/>
  <c r="I1059" i="3" a="1"/>
  <c r="I1059" i="3" s="1"/>
  <c r="I1060" i="3" a="1"/>
  <c r="I1060" i="3" s="1"/>
  <c r="I1061" i="3" a="1"/>
  <c r="I1061" i="3" s="1"/>
  <c r="I1062" i="3" a="1"/>
  <c r="I1062" i="3" s="1"/>
  <c r="I1063" i="3" a="1"/>
  <c r="I1063" i="3" s="1"/>
  <c r="I1064" i="3" a="1"/>
  <c r="I1064" i="3" s="1"/>
  <c r="I1065" i="3" a="1"/>
  <c r="I1065" i="3" s="1"/>
  <c r="J1053" i="3" a="1"/>
  <c r="J1053" i="3" s="1"/>
  <c r="J1054" i="3" a="1"/>
  <c r="J1054" i="3" s="1"/>
  <c r="J1055" i="3" a="1"/>
  <c r="J1055" i="3" s="1"/>
  <c r="J1056" i="3" a="1"/>
  <c r="J1056" i="3" s="1"/>
  <c r="J1057" i="3" a="1"/>
  <c r="J1057" i="3" s="1"/>
  <c r="J1058" i="3" a="1"/>
  <c r="J1058" i="3" s="1"/>
  <c r="J1059" i="3" a="1"/>
  <c r="J1059" i="3" s="1"/>
  <c r="J1060" i="3" a="1"/>
  <c r="J1060" i="3" s="1"/>
  <c r="J1061" i="3" a="1"/>
  <c r="J1061" i="3" s="1"/>
  <c r="J1062" i="3" a="1"/>
  <c r="J1062" i="3" s="1"/>
  <c r="J1063" i="3" a="1"/>
  <c r="J1063" i="3" s="1"/>
  <c r="J1064" i="3" a="1"/>
  <c r="J1064" i="3" s="1"/>
  <c r="J1065" i="3" a="1"/>
  <c r="J1065" i="3" s="1"/>
  <c r="H618" i="1"/>
  <c r="G618" i="1"/>
  <c r="H617" i="1"/>
  <c r="G617" i="1"/>
  <c r="H616" i="1"/>
  <c r="G616" i="1"/>
  <c r="H615" i="1"/>
  <c r="G615" i="1"/>
  <c r="H614" i="1"/>
  <c r="G614" i="1"/>
  <c r="I614" i="1" a="1"/>
  <c r="I614" i="1" s="1"/>
  <c r="J614" i="1" a="1"/>
  <c r="J614" i="1" s="1"/>
  <c r="I616" i="1" a="1"/>
  <c r="I616" i="1" s="1"/>
  <c r="J616" i="1" a="1"/>
  <c r="J616" i="1" s="1"/>
  <c r="I618" i="1" a="1"/>
  <c r="I618" i="1" s="1"/>
  <c r="J618" i="1" a="1"/>
  <c r="J618" i="1" s="1"/>
  <c r="J617" i="1" a="1"/>
  <c r="J617" i="1" s="1"/>
  <c r="J615" i="1" a="1"/>
  <c r="J615" i="1" s="1"/>
  <c r="I617" i="1" a="1"/>
  <c r="I617" i="1" s="1"/>
  <c r="I615" i="1" a="1"/>
  <c r="I615" i="1" s="1"/>
  <c r="G613" i="1"/>
  <c r="H613" i="1"/>
  <c r="I613" i="1" a="1"/>
  <c r="I613" i="1" s="1"/>
  <c r="J613" i="1" a="1"/>
  <c r="J613" i="1" s="1"/>
  <c r="G1052" i="3"/>
  <c r="H1052" i="3"/>
  <c r="I1052" i="3" a="1"/>
  <c r="I1052" i="3" s="1"/>
  <c r="J1052" i="3" a="1"/>
  <c r="J1052" i="3" s="1"/>
  <c r="G605" i="1"/>
  <c r="G606" i="1"/>
  <c r="H605" i="1"/>
  <c r="H606" i="1"/>
  <c r="I605" i="1" a="1"/>
  <c r="I605" i="1" s="1"/>
  <c r="I606" i="1" a="1"/>
  <c r="I606" i="1" s="1"/>
  <c r="J605" i="1" a="1"/>
  <c r="J605" i="1" s="1"/>
  <c r="J606" i="1" a="1"/>
  <c r="J606" i="1" s="1"/>
  <c r="I1039" i="3" a="1"/>
  <c r="I1039" i="3" s="1"/>
  <c r="H1039" i="3"/>
  <c r="G1039" i="3"/>
  <c r="G1038" i="3"/>
  <c r="H1038" i="3"/>
  <c r="I1038" i="3" a="1"/>
  <c r="I1038" i="3" s="1"/>
  <c r="J1038" i="3" a="1"/>
  <c r="J1038" i="3" s="1"/>
  <c r="J1039" i="3" a="1"/>
  <c r="J1039" i="3" s="1"/>
  <c r="B1049" i="3"/>
  <c r="B1047" i="3"/>
  <c r="B1045" i="3"/>
  <c r="B1043" i="3"/>
  <c r="B1041" i="3"/>
  <c r="I1051" i="3" a="1"/>
  <c r="I1051" i="3" s="1"/>
  <c r="H1051" i="3"/>
  <c r="G1051" i="3"/>
  <c r="I1050" i="3" a="1"/>
  <c r="I1050" i="3" s="1"/>
  <c r="H1050" i="3"/>
  <c r="G1050" i="3"/>
  <c r="I1049" i="3" a="1"/>
  <c r="I1049" i="3" s="1"/>
  <c r="H1049" i="3"/>
  <c r="G1049" i="3"/>
  <c r="I1048" i="3" a="1"/>
  <c r="I1048" i="3" s="1"/>
  <c r="H1048" i="3"/>
  <c r="G1048" i="3"/>
  <c r="I1047" i="3" a="1"/>
  <c r="I1047" i="3" s="1"/>
  <c r="H1047" i="3"/>
  <c r="G1047" i="3"/>
  <c r="J1051" i="3" a="1"/>
  <c r="J1051" i="3" s="1"/>
  <c r="J1049" i="3" a="1"/>
  <c r="J1049" i="3" s="1"/>
  <c r="J1047" i="3" a="1"/>
  <c r="J1047" i="3" s="1"/>
  <c r="G607" i="1"/>
  <c r="G608" i="1"/>
  <c r="G609" i="1"/>
  <c r="G610" i="1"/>
  <c r="G611" i="1"/>
  <c r="G612" i="1"/>
  <c r="H607" i="1"/>
  <c r="H608" i="1"/>
  <c r="H609" i="1"/>
  <c r="H610" i="1"/>
  <c r="H611" i="1"/>
  <c r="H612" i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H1045" i="3"/>
  <c r="G1045" i="3"/>
  <c r="H1044" i="3"/>
  <c r="G1044" i="3"/>
  <c r="H1043" i="3"/>
  <c r="G1043" i="3"/>
  <c r="H1042" i="3"/>
  <c r="G1042" i="3"/>
  <c r="H1041" i="3"/>
  <c r="G1041" i="3"/>
  <c r="I1041" i="3" a="1"/>
  <c r="I1041" i="3" s="1"/>
  <c r="J1041" i="3" a="1"/>
  <c r="J1041" i="3" s="1"/>
  <c r="J1043" i="3" a="1"/>
  <c r="J1043" i="3" s="1"/>
  <c r="I1045" i="3" a="1"/>
  <c r="I1045" i="3" s="1"/>
  <c r="J1045" i="3" a="1"/>
  <c r="J1045" i="3" s="1"/>
  <c r="J1050" i="3" a="1"/>
  <c r="J1050" i="3" s="1"/>
  <c r="J1048" i="3" a="1"/>
  <c r="J1048" i="3" s="1"/>
  <c r="J1046" i="3" a="1"/>
  <c r="J1046" i="3" s="1"/>
  <c r="J1044" i="3" a="1"/>
  <c r="J1044" i="3" s="1"/>
  <c r="J1042" i="3" a="1"/>
  <c r="J1042" i="3" s="1"/>
  <c r="J1040" i="3" a="1"/>
  <c r="J1040" i="3" s="1"/>
  <c r="I1046" i="3" a="1"/>
  <c r="I1046" i="3" s="1"/>
  <c r="I1044" i="3" a="1"/>
  <c r="I1044" i="3" s="1"/>
  <c r="I1040" i="3" a="1"/>
  <c r="I1040" i="3" s="1"/>
  <c r="H1046" i="3"/>
  <c r="H1040" i="3"/>
  <c r="G1046" i="3"/>
  <c r="G1040" i="3"/>
  <c r="B1029" i="3"/>
  <c r="B1027" i="3"/>
  <c r="G597" i="1"/>
  <c r="G598" i="1"/>
  <c r="G599" i="1"/>
  <c r="G600" i="1"/>
  <c r="G601" i="1"/>
  <c r="G602" i="1"/>
  <c r="G603" i="1"/>
  <c r="G604" i="1"/>
  <c r="H597" i="1"/>
  <c r="H598" i="1"/>
  <c r="H599" i="1"/>
  <c r="H600" i="1"/>
  <c r="H601" i="1"/>
  <c r="H602" i="1"/>
  <c r="H603" i="1"/>
  <c r="H604" i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B1037" i="3"/>
  <c r="B1035" i="3"/>
  <c r="B1033" i="3"/>
  <c r="B1031" i="3"/>
  <c r="G1037" i="3"/>
  <c r="H1037" i="3"/>
  <c r="I1037" i="3" a="1"/>
  <c r="I1037" i="3" s="1"/>
  <c r="J1037" i="3" a="1"/>
  <c r="J1037" i="3" s="1"/>
  <c r="G1036" i="3"/>
  <c r="H1036" i="3"/>
  <c r="I1036" i="3" a="1"/>
  <c r="I1036" i="3" s="1"/>
  <c r="J1036" i="3" a="1"/>
  <c r="J1036" i="3" s="1"/>
  <c r="H1035" i="3"/>
  <c r="G1035" i="3"/>
  <c r="H1034" i="3"/>
  <c r="G1034" i="3"/>
  <c r="H1033" i="3"/>
  <c r="G1033" i="3"/>
  <c r="H1032" i="3"/>
  <c r="G1032" i="3"/>
  <c r="H1031" i="3"/>
  <c r="G1031" i="3"/>
  <c r="H1030" i="3"/>
  <c r="G1030" i="3"/>
  <c r="H1029" i="3"/>
  <c r="G1029" i="3"/>
  <c r="H1028" i="3"/>
  <c r="G1028" i="3"/>
  <c r="H1027" i="3"/>
  <c r="G1027" i="3"/>
  <c r="I1035" i="3" a="1"/>
  <c r="I1035" i="3" s="1"/>
  <c r="J1035" i="3" a="1"/>
  <c r="J1035" i="3" s="1"/>
  <c r="I1031" i="3" a="1"/>
  <c r="I1031" i="3" s="1"/>
  <c r="J1031" i="3" a="1"/>
  <c r="J1031" i="3" s="1"/>
  <c r="I1029" i="3" a="1"/>
  <c r="I1029" i="3" s="1"/>
  <c r="J1029" i="3" a="1"/>
  <c r="J1029" i="3" s="1"/>
  <c r="I1027" i="3" a="1"/>
  <c r="I1027" i="3" s="1"/>
  <c r="J1027" i="3" a="1"/>
  <c r="J1027" i="3" s="1"/>
  <c r="I1033" i="3" a="1"/>
  <c r="I1033" i="3" s="1"/>
  <c r="J1033" i="3" a="1"/>
  <c r="J1033" i="3" s="1"/>
  <c r="J1034" i="3" a="1"/>
  <c r="J1034" i="3" s="1"/>
  <c r="J1032" i="3" a="1"/>
  <c r="J1032" i="3" s="1"/>
  <c r="J1030" i="3" a="1"/>
  <c r="J1030" i="3" s="1"/>
  <c r="J1028" i="3" a="1"/>
  <c r="J1028" i="3" s="1"/>
  <c r="J1026" i="3" a="1"/>
  <c r="J1026" i="3" s="1"/>
  <c r="I1034" i="3" a="1"/>
  <c r="I1034" i="3" s="1"/>
  <c r="I1032" i="3" a="1"/>
  <c r="I1032" i="3" s="1"/>
  <c r="I1030" i="3" a="1"/>
  <c r="I1030" i="3" s="1"/>
  <c r="I1028" i="3" a="1"/>
  <c r="I1028" i="3" s="1"/>
  <c r="I1026" i="3" a="1"/>
  <c r="I1026" i="3" s="1"/>
  <c r="H1026" i="3"/>
  <c r="G1026" i="3"/>
  <c r="I1021" i="3" a="1"/>
  <c r="I1021" i="3" s="1"/>
  <c r="I1020" i="3" a="1"/>
  <c r="I1020" i="3" s="1"/>
  <c r="G1025" i="3"/>
  <c r="H1025" i="3"/>
  <c r="I1025" i="3" a="1"/>
  <c r="I1025" i="3" s="1"/>
  <c r="J1025" i="3" a="1"/>
  <c r="J1025" i="3" s="1"/>
  <c r="G1024" i="3"/>
  <c r="H1024" i="3"/>
  <c r="I1024" i="3" a="1"/>
  <c r="I1024" i="3" s="1"/>
  <c r="J1024" i="3" a="1"/>
  <c r="J1024" i="3" s="1"/>
  <c r="G1023" i="3"/>
  <c r="H1023" i="3"/>
  <c r="I1023" i="3" a="1"/>
  <c r="I1023" i="3" s="1"/>
  <c r="J1023" i="3" a="1"/>
  <c r="J1023" i="3" s="1"/>
  <c r="G1022" i="3"/>
  <c r="H1022" i="3"/>
  <c r="I1022" i="3" a="1"/>
  <c r="I1022" i="3" s="1"/>
  <c r="J1022" i="3" a="1"/>
  <c r="J1022" i="3" s="1"/>
  <c r="G1021" i="3"/>
  <c r="H1021" i="3"/>
  <c r="J1021" i="3" a="1"/>
  <c r="J1021" i="3" s="1"/>
  <c r="G1020" i="3"/>
  <c r="H1020" i="3"/>
  <c r="J1020" i="3" a="1"/>
  <c r="J1020" i="3" s="1"/>
  <c r="G1019" i="3"/>
  <c r="H1019" i="3"/>
  <c r="I1019" i="3" a="1"/>
  <c r="I1019" i="3" s="1"/>
  <c r="J1019" i="3" a="1"/>
  <c r="J1019" i="3" s="1"/>
  <c r="G1018" i="3"/>
  <c r="H1018" i="3"/>
  <c r="I1018" i="3" a="1"/>
  <c r="I1018" i="3" s="1"/>
  <c r="J1018" i="3" a="1"/>
  <c r="J1018" i="3" s="1"/>
  <c r="G1017" i="3"/>
  <c r="H1017" i="3"/>
  <c r="J1017" i="3" a="1"/>
  <c r="J1017" i="3" s="1"/>
  <c r="G1016" i="3"/>
  <c r="H1016" i="3"/>
  <c r="J1016" i="3" a="1"/>
  <c r="J1016" i="3" s="1"/>
  <c r="G1015" i="3"/>
  <c r="H1015" i="3"/>
  <c r="I1015" i="3" a="1"/>
  <c r="I1015" i="3" s="1"/>
  <c r="J1015" i="3" a="1"/>
  <c r="J1015" i="3" s="1"/>
  <c r="G1014" i="3"/>
  <c r="H1014" i="3"/>
  <c r="I1014" i="3" a="1"/>
  <c r="I1014" i="3" s="1"/>
  <c r="J1014" i="3" a="1"/>
  <c r="J1014" i="3" s="1"/>
  <c r="G1013" i="3"/>
  <c r="H1013" i="3"/>
  <c r="I1013" i="3" a="1"/>
  <c r="I1013" i="3" s="1"/>
  <c r="J1013" i="3" a="1"/>
  <c r="J1013" i="3" s="1"/>
  <c r="G1012" i="3"/>
  <c r="H1012" i="3"/>
  <c r="I1012" i="3" a="1"/>
  <c r="I1012" i="3" s="1"/>
  <c r="J1012" i="3" a="1"/>
  <c r="J1012" i="3" s="1"/>
  <c r="G1011" i="3"/>
  <c r="H1011" i="3"/>
  <c r="J1011" i="3" a="1"/>
  <c r="J1011" i="3" s="1"/>
  <c r="G1010" i="3"/>
  <c r="H1010" i="3"/>
  <c r="J1010" i="3" a="1"/>
  <c r="J1010" i="3" s="1"/>
  <c r="G1009" i="3"/>
  <c r="H1009" i="3"/>
  <c r="I1009" i="3" a="1"/>
  <c r="I1009" i="3" s="1"/>
  <c r="J1009" i="3" a="1"/>
  <c r="J1009" i="3" s="1"/>
  <c r="G1008" i="3"/>
  <c r="H1008" i="3"/>
  <c r="I1008" i="3" a="1"/>
  <c r="I1008" i="3" s="1"/>
  <c r="J1008" i="3" a="1"/>
  <c r="J1008" i="3" s="1"/>
  <c r="G596" i="1"/>
  <c r="H596" i="1"/>
  <c r="J596" i="1" a="1"/>
  <c r="J596" i="1" s="1"/>
  <c r="G595" i="1"/>
  <c r="H595" i="1"/>
  <c r="J595" i="1" a="1"/>
  <c r="J595" i="1" s="1"/>
  <c r="G594" i="1"/>
  <c r="H594" i="1"/>
  <c r="I594" i="1" a="1"/>
  <c r="I594" i="1" s="1"/>
  <c r="J594" i="1" a="1"/>
  <c r="J594" i="1" s="1"/>
  <c r="G593" i="1"/>
  <c r="H593" i="1"/>
  <c r="I593" i="1" a="1"/>
  <c r="I593" i="1" s="1"/>
  <c r="J593" i="1" a="1"/>
  <c r="J593" i="1" s="1"/>
  <c r="G592" i="1"/>
  <c r="H592" i="1"/>
  <c r="I592" i="1" a="1"/>
  <c r="I592" i="1" s="1"/>
  <c r="J592" i="1" a="1"/>
  <c r="J592" i="1" s="1"/>
  <c r="G591" i="1"/>
  <c r="H591" i="1"/>
  <c r="I591" i="1" a="1"/>
  <c r="I591" i="1" s="1"/>
  <c r="J591" i="1" a="1"/>
  <c r="J591" i="1" s="1"/>
  <c r="G590" i="1"/>
  <c r="H590" i="1"/>
  <c r="I590" i="1" a="1"/>
  <c r="I590" i="1" s="1"/>
  <c r="J590" i="1" a="1"/>
  <c r="J590" i="1" s="1"/>
  <c r="G589" i="1"/>
  <c r="H589" i="1"/>
  <c r="I589" i="1" a="1"/>
  <c r="I589" i="1" s="1"/>
  <c r="J589" i="1" a="1"/>
  <c r="J589" i="1" s="1"/>
  <c r="G588" i="1"/>
  <c r="H588" i="1"/>
  <c r="I588" i="1" a="1"/>
  <c r="I588" i="1" s="1"/>
  <c r="J588" i="1" a="1"/>
  <c r="J588" i="1" s="1"/>
  <c r="G587" i="1"/>
  <c r="H587" i="1"/>
  <c r="I587" i="1" a="1"/>
  <c r="I587" i="1" s="1"/>
  <c r="J587" i="1" a="1"/>
  <c r="J587" i="1" s="1"/>
  <c r="G579" i="1"/>
  <c r="G580" i="1"/>
  <c r="G581" i="1"/>
  <c r="G582" i="1"/>
  <c r="G583" i="1"/>
  <c r="G584" i="1"/>
  <c r="G585" i="1"/>
  <c r="G586" i="1"/>
  <c r="H579" i="1"/>
  <c r="H580" i="1"/>
  <c r="H581" i="1"/>
  <c r="H582" i="1"/>
  <c r="H583" i="1"/>
  <c r="H584" i="1"/>
  <c r="H585" i="1"/>
  <c r="H586" i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H1007" i="3"/>
  <c r="G1007" i="3"/>
  <c r="H1006" i="3"/>
  <c r="G1006" i="3"/>
  <c r="H1005" i="3"/>
  <c r="G1005" i="3"/>
  <c r="H1004" i="3"/>
  <c r="G1004" i="3"/>
  <c r="H1003" i="3"/>
  <c r="G1003" i="3"/>
  <c r="H1002" i="3"/>
  <c r="G1002" i="3"/>
  <c r="H1001" i="3"/>
  <c r="G1001" i="3"/>
  <c r="H1000" i="3"/>
  <c r="G1000" i="3"/>
  <c r="H999" i="3"/>
  <c r="G999" i="3"/>
  <c r="H998" i="3"/>
  <c r="G998" i="3"/>
  <c r="H997" i="3"/>
  <c r="G997" i="3"/>
  <c r="H996" i="3"/>
  <c r="G996" i="3"/>
  <c r="H995" i="3"/>
  <c r="G995" i="3"/>
  <c r="B1005" i="3"/>
  <c r="B1003" i="3"/>
  <c r="B999" i="3"/>
  <c r="B997" i="3"/>
  <c r="B995" i="3"/>
  <c r="I1006" i="3" a="1"/>
  <c r="I1006" i="3" s="1"/>
  <c r="I1007" i="3" a="1"/>
  <c r="I1007" i="3" s="1"/>
  <c r="J1006" i="3" a="1"/>
  <c r="J1006" i="3" s="1"/>
  <c r="J1007" i="3" a="1"/>
  <c r="J1007" i="3" s="1"/>
  <c r="I997" i="3" a="1"/>
  <c r="I997" i="3" s="1"/>
  <c r="J997" i="3" a="1"/>
  <c r="J997" i="3" s="1"/>
  <c r="I995" i="3" a="1"/>
  <c r="I995" i="3" s="1"/>
  <c r="J995" i="3" a="1"/>
  <c r="J995" i="3" s="1"/>
  <c r="I999" i="3" a="1"/>
  <c r="I999" i="3" s="1"/>
  <c r="J999" i="3" a="1"/>
  <c r="J999" i="3" s="1"/>
  <c r="I1001" i="3" a="1"/>
  <c r="I1001" i="3" s="1"/>
  <c r="J1001" i="3" a="1"/>
  <c r="J1001" i="3" s="1"/>
  <c r="I1003" i="3" a="1"/>
  <c r="I1003" i="3" s="1"/>
  <c r="J1003" i="3" a="1"/>
  <c r="J1003" i="3" s="1"/>
  <c r="I1005" i="3" a="1"/>
  <c r="I1005" i="3" s="1"/>
  <c r="J1005" i="3" a="1"/>
  <c r="J1005" i="3" s="1"/>
  <c r="J1004" i="3" a="1"/>
  <c r="J1004" i="3" s="1"/>
  <c r="J1002" i="3" a="1"/>
  <c r="J1002" i="3" s="1"/>
  <c r="J1000" i="3" a="1"/>
  <c r="J1000" i="3" s="1"/>
  <c r="J998" i="3" a="1"/>
  <c r="J998" i="3" s="1"/>
  <c r="J996" i="3" a="1"/>
  <c r="J996" i="3" s="1"/>
  <c r="J994" i="3" a="1"/>
  <c r="J994" i="3" s="1"/>
  <c r="I1004" i="3" a="1"/>
  <c r="I1004" i="3" s="1"/>
  <c r="I1002" i="3" a="1"/>
  <c r="I1002" i="3" s="1"/>
  <c r="I1000" i="3" a="1"/>
  <c r="I1000" i="3" s="1"/>
  <c r="I998" i="3" a="1"/>
  <c r="I998" i="3" s="1"/>
  <c r="I996" i="3" a="1"/>
  <c r="I996" i="3" s="1"/>
  <c r="I994" i="3" a="1"/>
  <c r="I994" i="3" s="1"/>
  <c r="H994" i="3"/>
  <c r="G994" i="3"/>
  <c r="G575" i="1"/>
  <c r="G576" i="1"/>
  <c r="G577" i="1"/>
  <c r="G578" i="1"/>
  <c r="H575" i="1"/>
  <c r="H576" i="1"/>
  <c r="H577" i="1"/>
  <c r="H578" i="1"/>
  <c r="I575" i="1" a="1"/>
  <c r="I575" i="1" s="1"/>
  <c r="I576" i="1" a="1"/>
  <c r="I576" i="1" s="1"/>
  <c r="I577" i="1" a="1"/>
  <c r="I577" i="1" s="1"/>
  <c r="I578" i="1" a="1"/>
  <c r="I578" i="1" s="1"/>
  <c r="J575" i="1" a="1"/>
  <c r="J575" i="1" s="1"/>
  <c r="J576" i="1" a="1"/>
  <c r="J576" i="1" s="1"/>
  <c r="J577" i="1" a="1"/>
  <c r="J577" i="1" s="1"/>
  <c r="J578" i="1" a="1"/>
  <c r="J578" i="1" s="1"/>
  <c r="G993" i="3"/>
  <c r="H993" i="3"/>
  <c r="J993" i="3" a="1"/>
  <c r="J993" i="3" s="1"/>
  <c r="G992" i="3"/>
  <c r="H992" i="3"/>
  <c r="J992" i="3" a="1"/>
  <c r="J992" i="3" s="1"/>
  <c r="G991" i="3"/>
  <c r="H991" i="3"/>
  <c r="I991" i="3" a="1"/>
  <c r="I991" i="3" s="1"/>
  <c r="J991" i="3" a="1"/>
  <c r="J991" i="3" s="1"/>
  <c r="G990" i="3"/>
  <c r="H990" i="3"/>
  <c r="I990" i="3" a="1"/>
  <c r="I990" i="3" s="1"/>
  <c r="J990" i="3" a="1"/>
  <c r="J990" i="3" s="1"/>
  <c r="G989" i="3"/>
  <c r="H989" i="3"/>
  <c r="I989" i="3" a="1"/>
  <c r="I989" i="3" s="1"/>
  <c r="J989" i="3" a="1"/>
  <c r="J989" i="3" s="1"/>
  <c r="G574" i="1"/>
  <c r="H574" i="1"/>
  <c r="J574" i="1" a="1"/>
  <c r="J574" i="1" s="1"/>
  <c r="G573" i="1"/>
  <c r="H573" i="1"/>
  <c r="J573" i="1" a="1"/>
  <c r="J573" i="1" s="1"/>
  <c r="G988" i="3"/>
  <c r="H988" i="3"/>
  <c r="I988" i="3" a="1"/>
  <c r="I988" i="3" s="1"/>
  <c r="J988" i="3" a="1"/>
  <c r="J988" i="3" s="1"/>
  <c r="G987" i="3"/>
  <c r="H987" i="3"/>
  <c r="I987" i="3" a="1"/>
  <c r="I987" i="3" s="1"/>
  <c r="J987" i="3" a="1"/>
  <c r="J987" i="3" s="1"/>
  <c r="G986" i="3"/>
  <c r="H986" i="3"/>
  <c r="I986" i="3" a="1"/>
  <c r="I986" i="3" s="1"/>
  <c r="J986" i="3" a="1"/>
  <c r="J986" i="3" s="1"/>
  <c r="G985" i="3"/>
  <c r="H985" i="3"/>
  <c r="I985" i="3" a="1"/>
  <c r="I985" i="3" s="1"/>
  <c r="J985" i="3" a="1"/>
  <c r="J985" i="3" s="1"/>
  <c r="G984" i="3"/>
  <c r="H984" i="3"/>
  <c r="I984" i="3" a="1"/>
  <c r="I984" i="3" s="1"/>
  <c r="J984" i="3" a="1"/>
  <c r="J984" i="3" s="1"/>
  <c r="G983" i="3"/>
  <c r="H983" i="3"/>
  <c r="J983" i="3" a="1"/>
  <c r="J983" i="3" s="1"/>
  <c r="G982" i="3"/>
  <c r="H982" i="3"/>
  <c r="J982" i="3" a="1"/>
  <c r="J982" i="3" s="1"/>
  <c r="G981" i="3"/>
  <c r="H981" i="3"/>
  <c r="J981" i="3" a="1"/>
  <c r="J981" i="3" s="1"/>
  <c r="G980" i="3"/>
  <c r="H980" i="3"/>
  <c r="J980" i="3" a="1"/>
  <c r="J980" i="3" s="1"/>
  <c r="G979" i="3"/>
  <c r="H979" i="3"/>
  <c r="I979" i="3" a="1"/>
  <c r="I979" i="3" s="1"/>
  <c r="J979" i="3" a="1"/>
  <c r="J979" i="3" s="1"/>
  <c r="G978" i="3"/>
  <c r="H978" i="3"/>
  <c r="I978" i="3" a="1"/>
  <c r="I978" i="3" s="1"/>
  <c r="J978" i="3" a="1"/>
  <c r="J978" i="3" s="1"/>
  <c r="G977" i="3"/>
  <c r="H977" i="3"/>
  <c r="J977" i="3" a="1"/>
  <c r="J977" i="3" s="1"/>
  <c r="G976" i="3"/>
  <c r="H976" i="3"/>
  <c r="J976" i="3" a="1"/>
  <c r="J976" i="3" s="1"/>
  <c r="G549" i="1"/>
  <c r="G550" i="1"/>
  <c r="G551" i="1"/>
  <c r="G552" i="1"/>
  <c r="G553" i="1"/>
  <c r="G554" i="1"/>
  <c r="G555" i="1"/>
  <c r="G556" i="1"/>
  <c r="G567" i="1"/>
  <c r="G568" i="1"/>
  <c r="G569" i="1"/>
  <c r="G570" i="1"/>
  <c r="G571" i="1"/>
  <c r="G572" i="1"/>
  <c r="H549" i="1"/>
  <c r="H550" i="1"/>
  <c r="H551" i="1"/>
  <c r="H552" i="1"/>
  <c r="H553" i="1"/>
  <c r="H554" i="1"/>
  <c r="H555" i="1"/>
  <c r="H556" i="1"/>
  <c r="H567" i="1"/>
  <c r="H568" i="1"/>
  <c r="H569" i="1"/>
  <c r="H570" i="1"/>
  <c r="H571" i="1"/>
  <c r="H572" i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I944" i="3" a="1"/>
  <c r="I944" i="3" s="1"/>
  <c r="I945" i="3" a="1"/>
  <c r="I945" i="3" s="1"/>
  <c r="I948" i="3" a="1"/>
  <c r="I948" i="3" s="1"/>
  <c r="I949" i="3" a="1"/>
  <c r="I949" i="3" s="1"/>
  <c r="I950" i="3" a="1"/>
  <c r="I950" i="3" s="1"/>
  <c r="I951" i="3" a="1"/>
  <c r="I951" i="3" s="1"/>
  <c r="I952" i="3" a="1"/>
  <c r="I952" i="3" s="1"/>
  <c r="I953" i="3" a="1"/>
  <c r="I953" i="3" s="1"/>
  <c r="I954" i="3" a="1"/>
  <c r="I954" i="3" s="1"/>
  <c r="I955" i="3" a="1"/>
  <c r="I955" i="3" s="1"/>
  <c r="I956" i="3" a="1"/>
  <c r="I956" i="3" s="1"/>
  <c r="I957" i="3" a="1"/>
  <c r="I957" i="3" s="1"/>
  <c r="I958" i="3" a="1"/>
  <c r="I958" i="3" s="1"/>
  <c r="I959" i="3" a="1"/>
  <c r="I959" i="3" s="1"/>
  <c r="J944" i="3" a="1"/>
  <c r="J944" i="3" s="1"/>
  <c r="J945" i="3" a="1"/>
  <c r="J945" i="3" s="1"/>
  <c r="J946" i="3" a="1"/>
  <c r="J946" i="3" s="1"/>
  <c r="J947" i="3" a="1"/>
  <c r="J947" i="3" s="1"/>
  <c r="J948" i="3" a="1"/>
  <c r="J948" i="3" s="1"/>
  <c r="J949" i="3" a="1"/>
  <c r="J949" i="3" s="1"/>
  <c r="J950" i="3" a="1"/>
  <c r="J950" i="3" s="1"/>
  <c r="J951" i="3" a="1"/>
  <c r="J951" i="3" s="1"/>
  <c r="J952" i="3" a="1"/>
  <c r="J952" i="3" s="1"/>
  <c r="J953" i="3" a="1"/>
  <c r="J953" i="3" s="1"/>
  <c r="J954" i="3" a="1"/>
  <c r="J954" i="3" s="1"/>
  <c r="J955" i="3" a="1"/>
  <c r="J955" i="3" s="1"/>
  <c r="J956" i="3" a="1"/>
  <c r="J956" i="3" s="1"/>
  <c r="J957" i="3" a="1"/>
  <c r="J957" i="3" s="1"/>
  <c r="J958" i="3" a="1"/>
  <c r="J958" i="3" s="1"/>
  <c r="J959" i="3" a="1"/>
  <c r="J959" i="3" s="1"/>
  <c r="C969" i="3"/>
  <c r="C967" i="3"/>
  <c r="I967" i="3" s="1" a="1"/>
  <c r="I967" i="3" s="1"/>
  <c r="C965" i="3"/>
  <c r="I965" i="3" s="1" a="1"/>
  <c r="I965" i="3" s="1"/>
  <c r="C963" i="3"/>
  <c r="C961" i="3"/>
  <c r="I961" i="3" s="1" a="1"/>
  <c r="I961" i="3" s="1"/>
  <c r="B969" i="3"/>
  <c r="B967" i="3"/>
  <c r="B965" i="3"/>
  <c r="B963" i="3"/>
  <c r="B961" i="3"/>
  <c r="B975" i="3"/>
  <c r="B973" i="3"/>
  <c r="B971" i="3"/>
  <c r="B566" i="1"/>
  <c r="B564" i="1"/>
  <c r="B562" i="1"/>
  <c r="B560" i="1"/>
  <c r="B558" i="1"/>
  <c r="G557" i="1"/>
  <c r="G558" i="1"/>
  <c r="G559" i="1"/>
  <c r="G560" i="1"/>
  <c r="G561" i="1"/>
  <c r="G562" i="1"/>
  <c r="G563" i="1"/>
  <c r="G564" i="1"/>
  <c r="G565" i="1"/>
  <c r="G566" i="1"/>
  <c r="H557" i="1"/>
  <c r="H558" i="1"/>
  <c r="H559" i="1"/>
  <c r="H560" i="1"/>
  <c r="H561" i="1"/>
  <c r="H562" i="1"/>
  <c r="H563" i="1"/>
  <c r="H564" i="1"/>
  <c r="H565" i="1"/>
  <c r="H566" i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G975" i="3"/>
  <c r="H975" i="3"/>
  <c r="I975" i="3" a="1"/>
  <c r="I975" i="3" s="1"/>
  <c r="J975" i="3" a="1"/>
  <c r="J975" i="3" s="1"/>
  <c r="G974" i="3"/>
  <c r="H974" i="3"/>
  <c r="I974" i="3" a="1"/>
  <c r="I974" i="3" s="1"/>
  <c r="J974" i="3" a="1"/>
  <c r="J974" i="3" s="1"/>
  <c r="I971" i="3" a="1"/>
  <c r="I971" i="3" s="1"/>
  <c r="H971" i="3"/>
  <c r="G971" i="3"/>
  <c r="J971" i="3" a="1"/>
  <c r="J971" i="3" s="1"/>
  <c r="J970" i="3" a="1"/>
  <c r="J970" i="3" s="1"/>
  <c r="I970" i="3" a="1"/>
  <c r="I970" i="3" s="1"/>
  <c r="H970" i="3"/>
  <c r="G970" i="3"/>
  <c r="I973" i="3" a="1"/>
  <c r="I973" i="3" s="1"/>
  <c r="H973" i="3"/>
  <c r="G973" i="3"/>
  <c r="I972" i="3" a="1"/>
  <c r="I972" i="3" s="1"/>
  <c r="H972" i="3"/>
  <c r="G972" i="3"/>
  <c r="I969" i="3" a="1"/>
  <c r="I969" i="3" s="1"/>
  <c r="H969" i="3"/>
  <c r="G969" i="3"/>
  <c r="I968" i="3" a="1"/>
  <c r="I968" i="3" s="1"/>
  <c r="H968" i="3"/>
  <c r="G968" i="3"/>
  <c r="H967" i="3"/>
  <c r="G967" i="3"/>
  <c r="I966" i="3" a="1"/>
  <c r="I966" i="3" s="1"/>
  <c r="H966" i="3"/>
  <c r="G966" i="3"/>
  <c r="H965" i="3"/>
  <c r="G965" i="3"/>
  <c r="I964" i="3" a="1"/>
  <c r="I964" i="3" s="1"/>
  <c r="H964" i="3"/>
  <c r="G964" i="3"/>
  <c r="H963" i="3"/>
  <c r="G963" i="3"/>
  <c r="H962" i="3"/>
  <c r="G962" i="3"/>
  <c r="H961" i="3"/>
  <c r="G961" i="3"/>
  <c r="J973" i="3" a="1"/>
  <c r="J973" i="3" s="1"/>
  <c r="J961" i="3" a="1"/>
  <c r="J961" i="3" s="1"/>
  <c r="J963" i="3" a="1"/>
  <c r="J963" i="3" s="1"/>
  <c r="J965" i="3" a="1"/>
  <c r="J965" i="3" s="1"/>
  <c r="J967" i="3" a="1"/>
  <c r="J967" i="3" s="1"/>
  <c r="J969" i="3" a="1"/>
  <c r="J969" i="3" s="1"/>
  <c r="J972" i="3" a="1"/>
  <c r="J972" i="3" s="1"/>
  <c r="J968" i="3" a="1"/>
  <c r="J968" i="3" s="1"/>
  <c r="J966" i="3" a="1"/>
  <c r="J966" i="3" s="1"/>
  <c r="J964" i="3" a="1"/>
  <c r="J964" i="3" s="1"/>
  <c r="J962" i="3" a="1"/>
  <c r="J962" i="3" s="1"/>
  <c r="J960" i="3" a="1"/>
  <c r="J960" i="3" s="1"/>
  <c r="I960" i="3" a="1"/>
  <c r="I960" i="3" s="1"/>
  <c r="H960" i="3"/>
  <c r="G960" i="3"/>
  <c r="B943" i="3"/>
  <c r="B941" i="3"/>
  <c r="B939" i="3"/>
  <c r="B937" i="3"/>
  <c r="B935" i="3"/>
  <c r="B933" i="3"/>
  <c r="B931" i="3"/>
  <c r="B929" i="3"/>
  <c r="G930" i="3"/>
  <c r="G931" i="3"/>
  <c r="G928" i="3"/>
  <c r="G929" i="3"/>
  <c r="G934" i="3"/>
  <c r="G935" i="3"/>
  <c r="G932" i="3"/>
  <c r="G933" i="3"/>
  <c r="G936" i="3"/>
  <c r="G937" i="3"/>
  <c r="G938" i="3"/>
  <c r="G939" i="3"/>
  <c r="G940" i="3"/>
  <c r="G941" i="3"/>
  <c r="G942" i="3"/>
  <c r="G943" i="3"/>
  <c r="H930" i="3"/>
  <c r="H931" i="3"/>
  <c r="H928" i="3"/>
  <c r="H929" i="3"/>
  <c r="H934" i="3"/>
  <c r="H935" i="3"/>
  <c r="H932" i="3"/>
  <c r="H933" i="3"/>
  <c r="H936" i="3"/>
  <c r="H937" i="3"/>
  <c r="H938" i="3"/>
  <c r="H939" i="3"/>
  <c r="H940" i="3"/>
  <c r="H941" i="3"/>
  <c r="H942" i="3"/>
  <c r="H943" i="3"/>
  <c r="I930" i="3" a="1"/>
  <c r="I930" i="3" s="1"/>
  <c r="I931" i="3" a="1"/>
  <c r="I931" i="3" s="1"/>
  <c r="I928" i="3" a="1"/>
  <c r="I928" i="3" s="1"/>
  <c r="I929" i="3" a="1"/>
  <c r="I929" i="3" s="1"/>
  <c r="I934" i="3" a="1"/>
  <c r="I934" i="3" s="1"/>
  <c r="I935" i="3" a="1"/>
  <c r="I935" i="3" s="1"/>
  <c r="I932" i="3" a="1"/>
  <c r="I932" i="3" s="1"/>
  <c r="I933" i="3" a="1"/>
  <c r="I933" i="3" s="1"/>
  <c r="I936" i="3" a="1"/>
  <c r="I936" i="3" s="1"/>
  <c r="I937" i="3" a="1"/>
  <c r="I937" i="3" s="1"/>
  <c r="I938" i="3" a="1"/>
  <c r="I938" i="3" s="1"/>
  <c r="I939" i="3" a="1"/>
  <c r="I939" i="3" s="1"/>
  <c r="I940" i="3" a="1"/>
  <c r="I940" i="3" s="1"/>
  <c r="I941" i="3" a="1"/>
  <c r="I941" i="3" s="1"/>
  <c r="I942" i="3" a="1"/>
  <c r="I942" i="3" s="1"/>
  <c r="I943" i="3" a="1"/>
  <c r="I943" i="3" s="1"/>
  <c r="J930" i="3" a="1"/>
  <c r="J930" i="3" s="1"/>
  <c r="J931" i="3" a="1"/>
  <c r="J931" i="3" s="1"/>
  <c r="J928" i="3" a="1"/>
  <c r="J928" i="3" s="1"/>
  <c r="J929" i="3" a="1"/>
  <c r="J929" i="3" s="1"/>
  <c r="J934" i="3" a="1"/>
  <c r="J934" i="3" s="1"/>
  <c r="J935" i="3" a="1"/>
  <c r="J935" i="3" s="1"/>
  <c r="J932" i="3" a="1"/>
  <c r="J932" i="3" s="1"/>
  <c r="J933" i="3" a="1"/>
  <c r="J933" i="3" s="1"/>
  <c r="J936" i="3" a="1"/>
  <c r="J936" i="3" s="1"/>
  <c r="J937" i="3" a="1"/>
  <c r="J937" i="3" s="1"/>
  <c r="J938" i="3" a="1"/>
  <c r="J938" i="3" s="1"/>
  <c r="J939" i="3" a="1"/>
  <c r="J939" i="3" s="1"/>
  <c r="J940" i="3" a="1"/>
  <c r="J940" i="3" s="1"/>
  <c r="J941" i="3" a="1"/>
  <c r="J941" i="3" s="1"/>
  <c r="J942" i="3" a="1"/>
  <c r="J942" i="3" s="1"/>
  <c r="J943" i="3" a="1"/>
  <c r="J943" i="3" s="1"/>
  <c r="B548" i="1"/>
  <c r="B546" i="1"/>
  <c r="B544" i="1"/>
  <c r="B542" i="1"/>
  <c r="H546" i="1"/>
  <c r="G546" i="1"/>
  <c r="H545" i="1"/>
  <c r="G545" i="1"/>
  <c r="H548" i="1"/>
  <c r="G548" i="1"/>
  <c r="H547" i="1"/>
  <c r="G547" i="1"/>
  <c r="H542" i="1"/>
  <c r="G542" i="1"/>
  <c r="H541" i="1"/>
  <c r="G541" i="1"/>
  <c r="H544" i="1"/>
  <c r="G544" i="1"/>
  <c r="I544" i="1" a="1"/>
  <c r="I544" i="1" s="1"/>
  <c r="J544" i="1" a="1"/>
  <c r="J544" i="1" s="1"/>
  <c r="I542" i="1" a="1"/>
  <c r="I542" i="1" s="1"/>
  <c r="J542" i="1" a="1"/>
  <c r="J542" i="1" s="1"/>
  <c r="I548" i="1" a="1"/>
  <c r="I548" i="1" s="1"/>
  <c r="J548" i="1" a="1"/>
  <c r="J548" i="1" s="1"/>
  <c r="I546" i="1" a="1"/>
  <c r="I546" i="1" s="1"/>
  <c r="J546" i="1" a="1"/>
  <c r="J546" i="1" s="1"/>
  <c r="J545" i="1" a="1"/>
  <c r="J545" i="1" s="1"/>
  <c r="J547" i="1" a="1"/>
  <c r="J547" i="1" s="1"/>
  <c r="J541" i="1" a="1"/>
  <c r="J541" i="1" s="1"/>
  <c r="I545" i="1" a="1"/>
  <c r="I545" i="1" s="1"/>
  <c r="I547" i="1" a="1"/>
  <c r="I547" i="1" s="1"/>
  <c r="I541" i="1" a="1"/>
  <c r="I541" i="1" s="1"/>
  <c r="G543" i="1"/>
  <c r="H543" i="1"/>
  <c r="I543" i="1" a="1"/>
  <c r="I543" i="1" s="1"/>
  <c r="J543" i="1" a="1"/>
  <c r="J543" i="1" s="1"/>
  <c r="G540" i="1"/>
  <c r="H540" i="1"/>
  <c r="I540" i="1" a="1"/>
  <c r="I540" i="1" s="1"/>
  <c r="J540" i="1" a="1"/>
  <c r="J540" i="1" s="1"/>
  <c r="G927" i="3"/>
  <c r="H927" i="3"/>
  <c r="I927" i="3" a="1"/>
  <c r="I927" i="3" s="1"/>
  <c r="J927" i="3" a="1"/>
  <c r="J927" i="3" s="1"/>
  <c r="G926" i="3"/>
  <c r="H926" i="3"/>
  <c r="I926" i="3" a="1"/>
  <c r="I926" i="3" s="1"/>
  <c r="J926" i="3" a="1"/>
  <c r="J926" i="3" s="1"/>
  <c r="G925" i="3"/>
  <c r="H925" i="3"/>
  <c r="I925" i="3" a="1"/>
  <c r="I925" i="3" s="1"/>
  <c r="J925" i="3" a="1"/>
  <c r="J925" i="3" s="1"/>
  <c r="G924" i="3"/>
  <c r="H924" i="3"/>
  <c r="I924" i="3" a="1"/>
  <c r="I924" i="3" s="1"/>
  <c r="J924" i="3" a="1"/>
  <c r="J924" i="3" s="1"/>
  <c r="G923" i="3"/>
  <c r="H923" i="3"/>
  <c r="I923" i="3" a="1"/>
  <c r="I923" i="3" s="1"/>
  <c r="J923" i="3" a="1"/>
  <c r="J923" i="3" s="1"/>
  <c r="G922" i="3"/>
  <c r="H922" i="3"/>
  <c r="I922" i="3" a="1"/>
  <c r="I922" i="3" s="1"/>
  <c r="J922" i="3" a="1"/>
  <c r="J922" i="3" s="1"/>
  <c r="G921" i="3"/>
  <c r="H921" i="3"/>
  <c r="J921" i="3" a="1"/>
  <c r="J921" i="3" s="1"/>
  <c r="G920" i="3"/>
  <c r="H920" i="3"/>
  <c r="J920" i="3" a="1"/>
  <c r="J920" i="3" s="1"/>
  <c r="G919" i="3"/>
  <c r="H919" i="3"/>
  <c r="J919" i="3" a="1"/>
  <c r="J919" i="3" s="1"/>
  <c r="G918" i="3"/>
  <c r="H918" i="3"/>
  <c r="J918" i="3" a="1"/>
  <c r="J918" i="3" s="1"/>
  <c r="G917" i="3"/>
  <c r="H917" i="3"/>
  <c r="I917" i="3" a="1"/>
  <c r="I917" i="3" s="1"/>
  <c r="J917" i="3" a="1"/>
  <c r="J917" i="3" s="1"/>
  <c r="G916" i="3"/>
  <c r="H916" i="3"/>
  <c r="I916" i="3" a="1"/>
  <c r="I916" i="3" s="1"/>
  <c r="J916" i="3" a="1"/>
  <c r="J916" i="3" s="1"/>
  <c r="G915" i="3"/>
  <c r="H915" i="3"/>
  <c r="I915" i="3" a="1"/>
  <c r="I915" i="3" s="1"/>
  <c r="J915" i="3" a="1"/>
  <c r="J915" i="3" s="1"/>
  <c r="G914" i="3"/>
  <c r="H914" i="3"/>
  <c r="I914" i="3" a="1"/>
  <c r="I914" i="3" s="1"/>
  <c r="J914" i="3" a="1"/>
  <c r="J914" i="3" s="1"/>
  <c r="G913" i="3"/>
  <c r="H913" i="3"/>
  <c r="I913" i="3" a="1"/>
  <c r="I913" i="3" s="1"/>
  <c r="J913" i="3" a="1"/>
  <c r="J913" i="3" s="1"/>
  <c r="G912" i="3"/>
  <c r="H912" i="3"/>
  <c r="I912" i="3" a="1"/>
  <c r="I912" i="3" s="1"/>
  <c r="J912" i="3" a="1"/>
  <c r="J912" i="3" s="1"/>
  <c r="G539" i="1"/>
  <c r="H539" i="1"/>
  <c r="I539" i="1" a="1"/>
  <c r="I539" i="1" s="1"/>
  <c r="J539" i="1" a="1"/>
  <c r="J539" i="1" s="1"/>
  <c r="G538" i="1"/>
  <c r="H538" i="1"/>
  <c r="I538" i="1" a="1"/>
  <c r="I538" i="1" s="1"/>
  <c r="J538" i="1" a="1"/>
  <c r="J538" i="1" s="1"/>
  <c r="G537" i="1"/>
  <c r="H537" i="1"/>
  <c r="I537" i="1" a="1"/>
  <c r="I537" i="1" s="1"/>
  <c r="J537" i="1" a="1"/>
  <c r="J537" i="1" s="1"/>
  <c r="G536" i="1"/>
  <c r="H536" i="1"/>
  <c r="I536" i="1" a="1"/>
  <c r="I536" i="1" s="1"/>
  <c r="J536" i="1" a="1"/>
  <c r="J536" i="1" s="1"/>
  <c r="G535" i="1"/>
  <c r="H535" i="1"/>
  <c r="I535" i="1" a="1"/>
  <c r="I535" i="1" s="1"/>
  <c r="J535" i="1" a="1"/>
  <c r="J535" i="1" s="1"/>
  <c r="G534" i="1"/>
  <c r="H534" i="1"/>
  <c r="I534" i="1" a="1"/>
  <c r="I534" i="1" s="1"/>
  <c r="J534" i="1" a="1"/>
  <c r="J534" i="1" s="1"/>
  <c r="G533" i="1"/>
  <c r="H533" i="1"/>
  <c r="I533" i="1" a="1"/>
  <c r="I533" i="1" s="1"/>
  <c r="J533" i="1" a="1"/>
  <c r="J533" i="1" s="1"/>
  <c r="G532" i="1"/>
  <c r="H532" i="1"/>
  <c r="I532" i="1" a="1"/>
  <c r="I532" i="1" s="1"/>
  <c r="J532" i="1" a="1"/>
  <c r="J532" i="1" s="1"/>
  <c r="B905" i="3"/>
  <c r="B903" i="3"/>
  <c r="B901" i="3"/>
  <c r="B899" i="3"/>
  <c r="B897" i="3"/>
  <c r="B895" i="3"/>
  <c r="I531" i="1" a="1"/>
  <c r="I531" i="1" s="1"/>
  <c r="I530" i="1" a="1"/>
  <c r="I530" i="1" s="1"/>
  <c r="I529" i="1" a="1"/>
  <c r="I529" i="1" s="1"/>
  <c r="I528" i="1" a="1"/>
  <c r="I528" i="1" s="1"/>
  <c r="I527" i="1" a="1"/>
  <c r="I527" i="1" s="1"/>
  <c r="I526" i="1" a="1"/>
  <c r="I526" i="1" s="1"/>
  <c r="I525" i="1" a="1"/>
  <c r="I525" i="1" s="1"/>
  <c r="I524" i="1" a="1"/>
  <c r="I524" i="1" s="1"/>
  <c r="I523" i="1" a="1"/>
  <c r="I523" i="1" s="1"/>
  <c r="I522" i="1" a="1"/>
  <c r="I522" i="1" s="1"/>
  <c r="I521" i="1" a="1"/>
  <c r="I521" i="1" s="1"/>
  <c r="I520" i="1" a="1"/>
  <c r="I520" i="1" s="1"/>
  <c r="I911" i="3" a="1"/>
  <c r="I911" i="3" s="1"/>
  <c r="H911" i="3"/>
  <c r="G911" i="3"/>
  <c r="H909" i="3"/>
  <c r="G909" i="3"/>
  <c r="I907" i="3" a="1"/>
  <c r="I907" i="3" s="1"/>
  <c r="H907" i="3"/>
  <c r="G907" i="3"/>
  <c r="I905" i="3" a="1"/>
  <c r="I905" i="3" s="1"/>
  <c r="H905" i="3"/>
  <c r="G905" i="3"/>
  <c r="I903" i="3" a="1"/>
  <c r="I903" i="3" s="1"/>
  <c r="H903" i="3"/>
  <c r="G903" i="3"/>
  <c r="I901" i="3" a="1"/>
  <c r="I901" i="3" s="1"/>
  <c r="H901" i="3"/>
  <c r="G901" i="3"/>
  <c r="H899" i="3"/>
  <c r="G899" i="3"/>
  <c r="I897" i="3" a="1"/>
  <c r="I897" i="3" s="1"/>
  <c r="H897" i="3"/>
  <c r="G897" i="3"/>
  <c r="I895" i="3" a="1"/>
  <c r="I895" i="3" s="1"/>
  <c r="H895" i="3"/>
  <c r="G895" i="3"/>
  <c r="J895" i="3" a="1"/>
  <c r="J895" i="3" s="1"/>
  <c r="J897" i="3" a="1"/>
  <c r="J897" i="3" s="1"/>
  <c r="J899" i="3" a="1"/>
  <c r="J899" i="3" s="1"/>
  <c r="J901" i="3" a="1"/>
  <c r="J901" i="3" s="1"/>
  <c r="J903" i="3" a="1"/>
  <c r="J903" i="3" s="1"/>
  <c r="J905" i="3" a="1"/>
  <c r="J905" i="3" s="1"/>
  <c r="J907" i="3" a="1"/>
  <c r="J907" i="3" s="1"/>
  <c r="J909" i="3" a="1"/>
  <c r="J909" i="3" s="1"/>
  <c r="J911" i="3" a="1"/>
  <c r="J911" i="3" s="1"/>
  <c r="J521" i="1" a="1"/>
  <c r="J521" i="1" s="1"/>
  <c r="J523" i="1" a="1"/>
  <c r="J523" i="1" s="1"/>
  <c r="J525" i="1" a="1"/>
  <c r="J525" i="1" s="1"/>
  <c r="J527" i="1" a="1"/>
  <c r="J527" i="1" s="1"/>
  <c r="J529" i="1" a="1"/>
  <c r="J529" i="1" s="1"/>
  <c r="J531" i="1" a="1"/>
  <c r="J531" i="1" s="1"/>
  <c r="G906" i="3"/>
  <c r="G908" i="3"/>
  <c r="G910" i="3"/>
  <c r="H906" i="3"/>
  <c r="H908" i="3"/>
  <c r="H910" i="3"/>
  <c r="I906" i="3" a="1"/>
  <c r="I906" i="3" s="1"/>
  <c r="I910" i="3" a="1"/>
  <c r="I910" i="3" s="1"/>
  <c r="J906" i="3" a="1"/>
  <c r="J906" i="3" s="1"/>
  <c r="J908" i="3" a="1"/>
  <c r="J908" i="3" s="1"/>
  <c r="J910" i="3" a="1"/>
  <c r="J910" i="3" s="1"/>
  <c r="G894" i="3"/>
  <c r="G896" i="3"/>
  <c r="G898" i="3"/>
  <c r="G900" i="3"/>
  <c r="G902" i="3"/>
  <c r="G904" i="3"/>
  <c r="H894" i="3"/>
  <c r="H896" i="3"/>
  <c r="H898" i="3"/>
  <c r="H900" i="3"/>
  <c r="H902" i="3"/>
  <c r="H904" i="3"/>
  <c r="I894" i="3" a="1"/>
  <c r="I894" i="3" s="1"/>
  <c r="I896" i="3" a="1"/>
  <c r="I896" i="3" s="1"/>
  <c r="I898" i="3" a="1"/>
  <c r="I898" i="3" s="1"/>
  <c r="I900" i="3" a="1"/>
  <c r="I900" i="3" s="1"/>
  <c r="I902" i="3" a="1"/>
  <c r="I902" i="3" s="1"/>
  <c r="I904" i="3" a="1"/>
  <c r="I904" i="3" s="1"/>
  <c r="J894" i="3" a="1"/>
  <c r="J894" i="3" s="1"/>
  <c r="J896" i="3" a="1"/>
  <c r="J896" i="3" s="1"/>
  <c r="J898" i="3" a="1"/>
  <c r="J898" i="3" s="1"/>
  <c r="J900" i="3" a="1"/>
  <c r="J900" i="3" s="1"/>
  <c r="J902" i="3" a="1"/>
  <c r="J902" i="3" s="1"/>
  <c r="J904" i="3" a="1"/>
  <c r="J904" i="3" s="1"/>
  <c r="J530" i="1" a="1"/>
  <c r="J530" i="1" s="1"/>
  <c r="J528" i="1" a="1"/>
  <c r="J528" i="1" s="1"/>
  <c r="J526" i="1" a="1"/>
  <c r="J526" i="1" s="1"/>
  <c r="J524" i="1" a="1"/>
  <c r="J524" i="1" s="1"/>
  <c r="J522" i="1" a="1"/>
  <c r="J522" i="1" s="1"/>
  <c r="J520" i="1" a="1"/>
  <c r="J520" i="1" s="1"/>
  <c r="G893" i="3"/>
  <c r="H893" i="3"/>
  <c r="I893" i="3" a="1"/>
  <c r="I893" i="3" s="1"/>
  <c r="J893" i="3" a="1"/>
  <c r="J893" i="3" s="1"/>
  <c r="G892" i="3"/>
  <c r="H892" i="3"/>
  <c r="I892" i="3" a="1"/>
  <c r="I892" i="3" s="1"/>
  <c r="J892" i="3" a="1"/>
  <c r="J892" i="3" s="1"/>
  <c r="G891" i="3"/>
  <c r="H891" i="3"/>
  <c r="I891" i="3" a="1"/>
  <c r="I891" i="3" s="1"/>
  <c r="J891" i="3" a="1"/>
  <c r="J891" i="3" s="1"/>
  <c r="G890" i="3"/>
  <c r="H890" i="3"/>
  <c r="I890" i="3" a="1"/>
  <c r="I890" i="3" s="1"/>
  <c r="J890" i="3" a="1"/>
  <c r="J890" i="3" s="1"/>
  <c r="G889" i="3"/>
  <c r="H889" i="3"/>
  <c r="I889" i="3" a="1"/>
  <c r="I889" i="3" s="1"/>
  <c r="J889" i="3" a="1"/>
  <c r="J889" i="3" s="1"/>
  <c r="G888" i="3"/>
  <c r="H888" i="3"/>
  <c r="I888" i="3" a="1"/>
  <c r="I888" i="3" s="1"/>
  <c r="J888" i="3" a="1"/>
  <c r="J888" i="3" s="1"/>
  <c r="G887" i="3"/>
  <c r="H887" i="3"/>
  <c r="I887" i="3" a="1"/>
  <c r="I887" i="3" s="1"/>
  <c r="J887" i="3" a="1"/>
  <c r="J887" i="3" s="1"/>
  <c r="G886" i="3"/>
  <c r="H886" i="3"/>
  <c r="I886" i="3" a="1"/>
  <c r="I886" i="3" s="1"/>
  <c r="J886" i="3" a="1"/>
  <c r="J886" i="3" s="1"/>
  <c r="G885" i="3"/>
  <c r="H885" i="3"/>
  <c r="I885" i="3" a="1"/>
  <c r="I885" i="3" s="1"/>
  <c r="J885" i="3" a="1"/>
  <c r="J885" i="3" s="1"/>
  <c r="G884" i="3"/>
  <c r="H884" i="3"/>
  <c r="I884" i="3" a="1"/>
  <c r="I884" i="3" s="1"/>
  <c r="J884" i="3" a="1"/>
  <c r="J884" i="3" s="1"/>
  <c r="G883" i="3"/>
  <c r="H883" i="3"/>
  <c r="I883" i="3" a="1"/>
  <c r="I883" i="3" s="1"/>
  <c r="J883" i="3" a="1"/>
  <c r="J883" i="3" s="1"/>
  <c r="G882" i="3"/>
  <c r="H882" i="3"/>
  <c r="I882" i="3" a="1"/>
  <c r="I882" i="3" s="1"/>
  <c r="J882" i="3" a="1"/>
  <c r="J882" i="3" s="1"/>
  <c r="G881" i="3"/>
  <c r="H881" i="3"/>
  <c r="I881" i="3" a="1"/>
  <c r="I881" i="3" s="1"/>
  <c r="J881" i="3" a="1"/>
  <c r="J881" i="3" s="1"/>
  <c r="G880" i="3"/>
  <c r="H880" i="3"/>
  <c r="I880" i="3" a="1"/>
  <c r="I880" i="3" s="1"/>
  <c r="J880" i="3" a="1"/>
  <c r="J880" i="3" s="1"/>
  <c r="G519" i="1"/>
  <c r="H519" i="1"/>
  <c r="I519" i="1" a="1"/>
  <c r="I519" i="1" s="1"/>
  <c r="J519" i="1" a="1"/>
  <c r="J519" i="1" s="1"/>
  <c r="G518" i="1"/>
  <c r="H518" i="1"/>
  <c r="I518" i="1" a="1"/>
  <c r="I518" i="1" s="1"/>
  <c r="J518" i="1" a="1"/>
  <c r="J518" i="1" s="1"/>
  <c r="G517" i="1"/>
  <c r="H517" i="1"/>
  <c r="I517" i="1" a="1"/>
  <c r="I517" i="1" s="1"/>
  <c r="J517" i="1" a="1"/>
  <c r="J517" i="1" s="1"/>
  <c r="G516" i="1"/>
  <c r="H516" i="1"/>
  <c r="I516" i="1" a="1"/>
  <c r="I516" i="1" s="1"/>
  <c r="J516" i="1" a="1"/>
  <c r="J516" i="1" s="1"/>
  <c r="G515" i="1"/>
  <c r="H515" i="1"/>
  <c r="I515" i="1" a="1"/>
  <c r="I515" i="1" s="1"/>
  <c r="J515" i="1" a="1"/>
  <c r="J515" i="1" s="1"/>
  <c r="G514" i="1"/>
  <c r="H514" i="1"/>
  <c r="I514" i="1" a="1"/>
  <c r="I514" i="1" s="1"/>
  <c r="J514" i="1" a="1"/>
  <c r="J514" i="1" s="1"/>
  <c r="G513" i="1"/>
  <c r="H513" i="1"/>
  <c r="I513" i="1" a="1"/>
  <c r="I513" i="1" s="1"/>
  <c r="J513" i="1" a="1"/>
  <c r="J513" i="1" s="1"/>
  <c r="G512" i="1"/>
  <c r="H512" i="1"/>
  <c r="I512" i="1" a="1"/>
  <c r="I512" i="1" s="1"/>
  <c r="J512" i="1" a="1"/>
  <c r="J512" i="1" s="1"/>
  <c r="H835" i="3"/>
  <c r="G835" i="3"/>
  <c r="G382" i="1"/>
  <c r="H382" i="1"/>
  <c r="I382" i="1" a="1"/>
  <c r="I382" i="1" s="1"/>
  <c r="G383" i="1"/>
  <c r="H383" i="1"/>
  <c r="I383" i="1" a="1"/>
  <c r="I383" i="1" s="1"/>
  <c r="G443" i="1"/>
  <c r="G482" i="1"/>
  <c r="G490" i="1"/>
  <c r="G491" i="1"/>
  <c r="G492" i="1"/>
  <c r="H443" i="1"/>
  <c r="H482" i="1"/>
  <c r="H490" i="1"/>
  <c r="H491" i="1"/>
  <c r="H492" i="1"/>
  <c r="I443" i="1" a="1"/>
  <c r="I443" i="1" s="1"/>
  <c r="I482" i="1" a="1"/>
  <c r="I482" i="1" s="1"/>
  <c r="I490" i="1" a="1"/>
  <c r="I490" i="1" s="1"/>
  <c r="I491" i="1" a="1"/>
  <c r="I491" i="1" s="1"/>
  <c r="I492" i="1" a="1"/>
  <c r="I492" i="1" s="1"/>
  <c r="J443" i="1" a="1"/>
  <c r="J443" i="1" s="1"/>
  <c r="J482" i="1" a="1"/>
  <c r="J482" i="1" s="1"/>
  <c r="J490" i="1" a="1"/>
  <c r="J490" i="1" s="1"/>
  <c r="J491" i="1" a="1"/>
  <c r="J491" i="1" s="1"/>
  <c r="J492" i="1" a="1"/>
  <c r="J492" i="1" s="1"/>
  <c r="H434" i="1"/>
  <c r="G434" i="1"/>
  <c r="G878" i="3"/>
  <c r="G879" i="3"/>
  <c r="H878" i="3"/>
  <c r="H879" i="3"/>
  <c r="I878" i="3" a="1"/>
  <c r="I878" i="3" s="1"/>
  <c r="I879" i="3" a="1"/>
  <c r="I879" i="3" s="1"/>
  <c r="J878" i="3" a="1"/>
  <c r="J878" i="3" s="1"/>
  <c r="J879" i="3" a="1"/>
  <c r="J879" i="3" s="1"/>
  <c r="G511" i="1"/>
  <c r="H511" i="1"/>
  <c r="J511" i="1" a="1"/>
  <c r="J511" i="1" s="1"/>
  <c r="J510" i="1" a="1"/>
  <c r="J510" i="1" s="1"/>
  <c r="H510" i="1"/>
  <c r="G510" i="1"/>
  <c r="J877" i="3" a="1"/>
  <c r="J877" i="3" s="1"/>
  <c r="I877" i="3" a="1"/>
  <c r="I877" i="3" s="1"/>
  <c r="H877" i="3"/>
  <c r="G877" i="3"/>
  <c r="J876" i="3" a="1"/>
  <c r="J876" i="3" s="1"/>
  <c r="I876" i="3" a="1"/>
  <c r="I876" i="3" s="1"/>
  <c r="H876" i="3"/>
  <c r="G876" i="3"/>
  <c r="J875" i="3" a="1"/>
  <c r="J875" i="3" s="1"/>
  <c r="I875" i="3" a="1"/>
  <c r="I875" i="3" s="1"/>
  <c r="H875" i="3"/>
  <c r="G875" i="3"/>
  <c r="J874" i="3" a="1"/>
  <c r="J874" i="3" s="1"/>
  <c r="I874" i="3" a="1"/>
  <c r="I874" i="3" s="1"/>
  <c r="H874" i="3"/>
  <c r="G874" i="3"/>
  <c r="J873" i="3" a="1"/>
  <c r="J873" i="3" s="1"/>
  <c r="I873" i="3" a="1"/>
  <c r="I873" i="3" s="1"/>
  <c r="H873" i="3"/>
  <c r="G873" i="3"/>
  <c r="J872" i="3" a="1"/>
  <c r="J872" i="3" s="1"/>
  <c r="I872" i="3" a="1"/>
  <c r="I872" i="3" s="1"/>
  <c r="H872" i="3"/>
  <c r="G872" i="3"/>
  <c r="J871" i="3" a="1"/>
  <c r="J871" i="3" s="1"/>
  <c r="I871" i="3" a="1"/>
  <c r="I871" i="3" s="1"/>
  <c r="H871" i="3"/>
  <c r="G871" i="3"/>
  <c r="J870" i="3" a="1"/>
  <c r="J870" i="3" s="1"/>
  <c r="I870" i="3" a="1"/>
  <c r="I870" i="3" s="1"/>
  <c r="H870" i="3"/>
  <c r="G870" i="3"/>
  <c r="J869" i="3" a="1"/>
  <c r="J869" i="3" s="1"/>
  <c r="I869" i="3" a="1"/>
  <c r="I869" i="3" s="1"/>
  <c r="H869" i="3"/>
  <c r="G869" i="3"/>
  <c r="J868" i="3" a="1"/>
  <c r="J868" i="3" s="1"/>
  <c r="I868" i="3" a="1"/>
  <c r="I868" i="3" s="1"/>
  <c r="H868" i="3"/>
  <c r="G868" i="3"/>
  <c r="J867" i="3" a="1"/>
  <c r="J867" i="3" s="1"/>
  <c r="I867" i="3" a="1"/>
  <c r="I867" i="3" s="1"/>
  <c r="H867" i="3"/>
  <c r="G867" i="3"/>
  <c r="J509" i="1" a="1"/>
  <c r="J509" i="1" s="1"/>
  <c r="I509" i="1" a="1"/>
  <c r="I509" i="1" s="1"/>
  <c r="H509" i="1"/>
  <c r="G509" i="1"/>
  <c r="J508" i="1" a="1"/>
  <c r="J508" i="1" s="1"/>
  <c r="I508" i="1" a="1"/>
  <c r="I508" i="1" s="1"/>
  <c r="H508" i="1"/>
  <c r="G508" i="1"/>
  <c r="J507" i="1" a="1"/>
  <c r="J507" i="1" s="1"/>
  <c r="I507" i="1" a="1"/>
  <c r="I507" i="1" s="1"/>
  <c r="H507" i="1"/>
  <c r="G507" i="1"/>
  <c r="J506" i="1" a="1"/>
  <c r="J506" i="1" s="1"/>
  <c r="I506" i="1" a="1"/>
  <c r="I506" i="1" s="1"/>
  <c r="H506" i="1"/>
  <c r="G506" i="1"/>
  <c r="J505" i="1" a="1"/>
  <c r="J505" i="1" s="1"/>
  <c r="I505" i="1" a="1"/>
  <c r="I505" i="1" s="1"/>
  <c r="H505" i="1"/>
  <c r="G505" i="1"/>
  <c r="G504" i="1"/>
  <c r="H504" i="1"/>
  <c r="I504" i="1" a="1"/>
  <c r="I504" i="1" s="1"/>
  <c r="J504" i="1" a="1"/>
  <c r="J504" i="1" s="1"/>
  <c r="J866" i="3" a="1"/>
  <c r="J866" i="3" s="1"/>
  <c r="I866" i="3" a="1"/>
  <c r="I866" i="3" s="1"/>
  <c r="H866" i="3"/>
  <c r="G866" i="3"/>
  <c r="G503" i="1"/>
  <c r="H503" i="1"/>
  <c r="I503" i="1" a="1"/>
  <c r="I503" i="1" s="1"/>
  <c r="J503" i="1" a="1"/>
  <c r="J503" i="1" s="1"/>
  <c r="G865" i="3"/>
  <c r="H865" i="3"/>
  <c r="I865" i="3" a="1"/>
  <c r="I865" i="3" s="1"/>
  <c r="J865" i="3" a="1"/>
  <c r="J865" i="3" s="1"/>
  <c r="G864" i="3"/>
  <c r="H864" i="3"/>
  <c r="I864" i="3" a="1"/>
  <c r="I864" i="3" s="1"/>
  <c r="J864" i="3" a="1"/>
  <c r="J864" i="3" s="1"/>
  <c r="G863" i="3"/>
  <c r="H863" i="3"/>
  <c r="I863" i="3" a="1"/>
  <c r="I863" i="3" s="1"/>
  <c r="J863" i="3" a="1"/>
  <c r="J863" i="3" s="1"/>
  <c r="G862" i="3"/>
  <c r="H862" i="3"/>
  <c r="I862" i="3" a="1"/>
  <c r="I862" i="3" s="1"/>
  <c r="J862" i="3" a="1"/>
  <c r="J862" i="3" s="1"/>
  <c r="G861" i="3"/>
  <c r="H861" i="3"/>
  <c r="I861" i="3" a="1"/>
  <c r="I861" i="3" s="1"/>
  <c r="J861" i="3" a="1"/>
  <c r="J861" i="3" s="1"/>
  <c r="G860" i="3"/>
  <c r="H860" i="3"/>
  <c r="I860" i="3" a="1"/>
  <c r="I860" i="3" s="1"/>
  <c r="J860" i="3" a="1"/>
  <c r="J860" i="3" s="1"/>
  <c r="G859" i="3"/>
  <c r="H859" i="3"/>
  <c r="I859" i="3" a="1"/>
  <c r="I859" i="3" s="1"/>
  <c r="J859" i="3" a="1"/>
  <c r="J859" i="3" s="1"/>
  <c r="G858" i="3"/>
  <c r="H858" i="3"/>
  <c r="I858" i="3" a="1"/>
  <c r="I858" i="3" s="1"/>
  <c r="J858" i="3" a="1"/>
  <c r="J858" i="3" s="1"/>
  <c r="G857" i="3"/>
  <c r="H857" i="3"/>
  <c r="I857" i="3" a="1"/>
  <c r="I857" i="3" s="1"/>
  <c r="J857" i="3" a="1"/>
  <c r="J857" i="3" s="1"/>
  <c r="G856" i="3"/>
  <c r="H856" i="3"/>
  <c r="I856" i="3" a="1"/>
  <c r="I856" i="3" s="1"/>
  <c r="J856" i="3" a="1"/>
  <c r="J856" i="3" s="1"/>
  <c r="G855" i="3"/>
  <c r="H855" i="3"/>
  <c r="I855" i="3" a="1"/>
  <c r="I855" i="3" s="1"/>
  <c r="J855" i="3" a="1"/>
  <c r="J855" i="3" s="1"/>
  <c r="G854" i="3"/>
  <c r="H854" i="3"/>
  <c r="I854" i="3" a="1"/>
  <c r="I854" i="3" s="1"/>
  <c r="J854" i="3" a="1"/>
  <c r="J854" i="3" s="1"/>
  <c r="G853" i="3"/>
  <c r="H853" i="3"/>
  <c r="I853" i="3" a="1"/>
  <c r="I853" i="3" s="1"/>
  <c r="J853" i="3" a="1"/>
  <c r="J853" i="3" s="1"/>
  <c r="G852" i="3"/>
  <c r="H852" i="3"/>
  <c r="I852" i="3" a="1"/>
  <c r="I852" i="3" s="1"/>
  <c r="J852" i="3" a="1"/>
  <c r="J852" i="3" s="1"/>
  <c r="G851" i="3"/>
  <c r="H851" i="3"/>
  <c r="I851" i="3" a="1"/>
  <c r="I851" i="3" s="1"/>
  <c r="J851" i="3" a="1"/>
  <c r="J851" i="3" s="1"/>
  <c r="G850" i="3"/>
  <c r="H850" i="3"/>
  <c r="I850" i="3" a="1"/>
  <c r="I850" i="3" s="1"/>
  <c r="J850" i="3" a="1"/>
  <c r="J850" i="3" s="1"/>
  <c r="G502" i="1"/>
  <c r="H502" i="1"/>
  <c r="I502" i="1" a="1"/>
  <c r="I502" i="1" s="1"/>
  <c r="J502" i="1" a="1"/>
  <c r="J502" i="1" s="1"/>
  <c r="G501" i="1"/>
  <c r="H501" i="1"/>
  <c r="I501" i="1" a="1"/>
  <c r="I501" i="1" s="1"/>
  <c r="J501" i="1" a="1"/>
  <c r="J501" i="1" s="1"/>
  <c r="G500" i="1"/>
  <c r="H500" i="1"/>
  <c r="I500" i="1" a="1"/>
  <c r="I500" i="1" s="1"/>
  <c r="J500" i="1" a="1"/>
  <c r="J500" i="1" s="1"/>
  <c r="G499" i="1"/>
  <c r="H499" i="1"/>
  <c r="I499" i="1" a="1"/>
  <c r="I499" i="1" s="1"/>
  <c r="J499" i="1" a="1"/>
  <c r="J499" i="1" s="1"/>
  <c r="G498" i="1"/>
  <c r="H498" i="1"/>
  <c r="I498" i="1" a="1"/>
  <c r="I498" i="1" s="1"/>
  <c r="J498" i="1" a="1"/>
  <c r="J498" i="1" s="1"/>
  <c r="G497" i="1"/>
  <c r="H497" i="1"/>
  <c r="I497" i="1" a="1"/>
  <c r="I497" i="1" s="1"/>
  <c r="J497" i="1" a="1"/>
  <c r="J497" i="1" s="1"/>
  <c r="G496" i="1"/>
  <c r="H496" i="1"/>
  <c r="I496" i="1" a="1"/>
  <c r="I496" i="1" s="1"/>
  <c r="J496" i="1" a="1"/>
  <c r="J496" i="1" s="1"/>
  <c r="G495" i="1"/>
  <c r="H495" i="1"/>
  <c r="I495" i="1" a="1"/>
  <c r="I495" i="1" s="1"/>
  <c r="J495" i="1" a="1"/>
  <c r="J495" i="1" s="1"/>
  <c r="G494" i="1"/>
  <c r="H494" i="1"/>
  <c r="I494" i="1" a="1"/>
  <c r="I494" i="1" s="1"/>
  <c r="J494" i="1" a="1"/>
  <c r="J494" i="1" s="1"/>
  <c r="G493" i="1"/>
  <c r="H493" i="1"/>
  <c r="I493" i="1" a="1"/>
  <c r="I493" i="1" s="1"/>
  <c r="J493" i="1" a="1"/>
  <c r="J493" i="1" s="1"/>
  <c r="G849" i="3"/>
  <c r="H849" i="3"/>
  <c r="J849" i="3" a="1"/>
  <c r="J849" i="3" s="1"/>
  <c r="G848" i="3"/>
  <c r="H848" i="3"/>
  <c r="J848" i="3" a="1"/>
  <c r="J848" i="3" s="1"/>
  <c r="J847" i="3" a="1"/>
  <c r="J847" i="3" s="1"/>
  <c r="I847" i="3" a="1"/>
  <c r="I847" i="3" s="1"/>
  <c r="H847" i="3"/>
  <c r="G847" i="3"/>
  <c r="J846" i="3" a="1"/>
  <c r="J846" i="3" s="1"/>
  <c r="I846" i="3" a="1"/>
  <c r="I846" i="3" s="1"/>
  <c r="H846" i="3"/>
  <c r="G846" i="3"/>
  <c r="J845" i="3" a="1"/>
  <c r="J845" i="3" s="1"/>
  <c r="I845" i="3" a="1"/>
  <c r="I845" i="3" s="1"/>
  <c r="H845" i="3"/>
  <c r="G845" i="3"/>
  <c r="J844" i="3" a="1"/>
  <c r="J844" i="3" s="1"/>
  <c r="I844" i="3" a="1"/>
  <c r="I844" i="3" s="1"/>
  <c r="H844" i="3"/>
  <c r="G844" i="3"/>
  <c r="J843" i="3" a="1"/>
  <c r="J843" i="3" s="1"/>
  <c r="I843" i="3" a="1"/>
  <c r="I843" i="3" s="1"/>
  <c r="H843" i="3"/>
  <c r="G843" i="3"/>
  <c r="J842" i="3" a="1"/>
  <c r="J842" i="3" s="1"/>
  <c r="I842" i="3" a="1"/>
  <c r="I842" i="3" s="1"/>
  <c r="H842" i="3"/>
  <c r="G842" i="3"/>
  <c r="J841" i="3" a="1"/>
  <c r="J841" i="3" s="1"/>
  <c r="I841" i="3" a="1"/>
  <c r="I841" i="3" s="1"/>
  <c r="H841" i="3"/>
  <c r="G841" i="3"/>
  <c r="J840" i="3" a="1"/>
  <c r="J840" i="3" s="1"/>
  <c r="I840" i="3" a="1"/>
  <c r="I840" i="3" s="1"/>
  <c r="H840" i="3"/>
  <c r="G840" i="3"/>
  <c r="J839" i="3" a="1"/>
  <c r="J839" i="3" s="1"/>
  <c r="I839" i="3" a="1"/>
  <c r="I839" i="3" s="1"/>
  <c r="H839" i="3"/>
  <c r="G839" i="3"/>
  <c r="J838" i="3" a="1"/>
  <c r="J838" i="3" s="1"/>
  <c r="I838" i="3" a="1"/>
  <c r="I838" i="3" s="1"/>
  <c r="H838" i="3"/>
  <c r="G838" i="3"/>
  <c r="J837" i="3" a="1"/>
  <c r="J837" i="3" s="1"/>
  <c r="I837" i="3" a="1"/>
  <c r="I837" i="3" s="1"/>
  <c r="H837" i="3"/>
  <c r="G837" i="3"/>
  <c r="G489" i="1"/>
  <c r="H489" i="1"/>
  <c r="J488" i="1" a="1"/>
  <c r="J488" i="1" s="1"/>
  <c r="I488" i="1" a="1"/>
  <c r="I488" i="1" s="1"/>
  <c r="H488" i="1"/>
  <c r="G488" i="1"/>
  <c r="J487" i="1" a="1"/>
  <c r="J487" i="1" s="1"/>
  <c r="I487" i="1" a="1"/>
  <c r="I487" i="1" s="1"/>
  <c r="H487" i="1"/>
  <c r="G487" i="1"/>
  <c r="J486" i="1" a="1"/>
  <c r="J486" i="1" s="1"/>
  <c r="I486" i="1" a="1"/>
  <c r="I486" i="1" s="1"/>
  <c r="H486" i="1"/>
  <c r="G486" i="1"/>
  <c r="J485" i="1" a="1"/>
  <c r="J485" i="1" s="1"/>
  <c r="I485" i="1" a="1"/>
  <c r="I485" i="1" s="1"/>
  <c r="H485" i="1"/>
  <c r="G485" i="1"/>
  <c r="J484" i="1" a="1"/>
  <c r="J484" i="1" s="1"/>
  <c r="I484" i="1" a="1"/>
  <c r="I484" i="1" s="1"/>
  <c r="H484" i="1"/>
  <c r="G484" i="1"/>
  <c r="G483" i="1"/>
  <c r="H483" i="1"/>
  <c r="I483" i="1" a="1"/>
  <c r="I483" i="1" s="1"/>
  <c r="J483" i="1" a="1"/>
  <c r="J483" i="1" s="1"/>
  <c r="J836" i="3" a="1"/>
  <c r="J836" i="3" s="1"/>
  <c r="I836" i="3" a="1"/>
  <c r="I836" i="3" s="1"/>
  <c r="H836" i="3"/>
  <c r="G836" i="3"/>
  <c r="G834" i="3"/>
  <c r="H834" i="3"/>
  <c r="I834" i="3" a="1"/>
  <c r="I834" i="3" s="1"/>
  <c r="J834" i="3" a="1"/>
  <c r="J834" i="3" s="1"/>
  <c r="G833" i="3"/>
  <c r="H833" i="3"/>
  <c r="I833" i="3" a="1"/>
  <c r="I833" i="3" s="1"/>
  <c r="J833" i="3" a="1"/>
  <c r="J833" i="3" s="1"/>
  <c r="G832" i="3"/>
  <c r="H832" i="3"/>
  <c r="I832" i="3" a="1"/>
  <c r="I832" i="3" s="1"/>
  <c r="J832" i="3" a="1"/>
  <c r="J832" i="3" s="1"/>
  <c r="G831" i="3"/>
  <c r="H831" i="3"/>
  <c r="I831" i="3" a="1"/>
  <c r="I831" i="3" s="1"/>
  <c r="J831" i="3" a="1"/>
  <c r="J831" i="3" s="1"/>
  <c r="G830" i="3"/>
  <c r="H830" i="3"/>
  <c r="I830" i="3" a="1"/>
  <c r="I830" i="3" s="1"/>
  <c r="J830" i="3" a="1"/>
  <c r="J830" i="3" s="1"/>
  <c r="G829" i="3"/>
  <c r="H829" i="3"/>
  <c r="I829" i="3" a="1"/>
  <c r="I829" i="3" s="1"/>
  <c r="J829" i="3" a="1"/>
  <c r="J829" i="3" s="1"/>
  <c r="G828" i="3"/>
  <c r="H828" i="3"/>
  <c r="I828" i="3" a="1"/>
  <c r="I828" i="3" s="1"/>
  <c r="J828" i="3" a="1"/>
  <c r="J828" i="3" s="1"/>
  <c r="G827" i="3"/>
  <c r="H827" i="3"/>
  <c r="I827" i="3" a="1"/>
  <c r="I827" i="3" s="1"/>
  <c r="J827" i="3" a="1"/>
  <c r="J827" i="3" s="1"/>
  <c r="G826" i="3"/>
  <c r="H826" i="3"/>
  <c r="I826" i="3" a="1"/>
  <c r="I826" i="3" s="1"/>
  <c r="J826" i="3" a="1"/>
  <c r="J826" i="3" s="1"/>
  <c r="G825" i="3"/>
  <c r="H825" i="3"/>
  <c r="I825" i="3" a="1"/>
  <c r="I825" i="3" s="1"/>
  <c r="J825" i="3" a="1"/>
  <c r="J825" i="3" s="1"/>
  <c r="G824" i="3"/>
  <c r="H824" i="3"/>
  <c r="I824" i="3" a="1"/>
  <c r="I824" i="3" s="1"/>
  <c r="J824" i="3" a="1"/>
  <c r="J824" i="3" s="1"/>
  <c r="G823" i="3"/>
  <c r="H823" i="3"/>
  <c r="I823" i="3" a="1"/>
  <c r="I823" i="3" s="1"/>
  <c r="J823" i="3" a="1"/>
  <c r="J823" i="3" s="1"/>
  <c r="G481" i="1"/>
  <c r="H481" i="1"/>
  <c r="I481" i="1" a="1"/>
  <c r="I481" i="1" s="1"/>
  <c r="J481" i="1" a="1"/>
  <c r="J481" i="1" s="1"/>
  <c r="G480" i="1"/>
  <c r="H480" i="1"/>
  <c r="I480" i="1" a="1"/>
  <c r="I480" i="1" s="1"/>
  <c r="J480" i="1" a="1"/>
  <c r="J480" i="1" s="1"/>
  <c r="G479" i="1"/>
  <c r="H479" i="1"/>
  <c r="I479" i="1" a="1"/>
  <c r="I479" i="1" s="1"/>
  <c r="J479" i="1" a="1"/>
  <c r="J479" i="1" s="1"/>
  <c r="G478" i="1"/>
  <c r="H478" i="1"/>
  <c r="I478" i="1" a="1"/>
  <c r="I478" i="1" s="1"/>
  <c r="J478" i="1" a="1"/>
  <c r="J478" i="1" s="1"/>
  <c r="G477" i="1"/>
  <c r="H477" i="1"/>
  <c r="I477" i="1" a="1"/>
  <c r="I477" i="1" s="1"/>
  <c r="J477" i="1" a="1"/>
  <c r="J477" i="1" s="1"/>
  <c r="G476" i="1"/>
  <c r="H476" i="1"/>
  <c r="I476" i="1" a="1"/>
  <c r="I476" i="1" s="1"/>
  <c r="J476" i="1" a="1"/>
  <c r="J476" i="1" s="1"/>
  <c r="I475" i="1" a="1"/>
  <c r="I475" i="1" s="1"/>
  <c r="H475" i="1"/>
  <c r="G475" i="1"/>
  <c r="I474" i="1" a="1"/>
  <c r="I474" i="1" s="1"/>
  <c r="H474" i="1"/>
  <c r="G474" i="1"/>
  <c r="I473" i="1" a="1"/>
  <c r="I473" i="1" s="1"/>
  <c r="H473" i="1"/>
  <c r="G473" i="1"/>
  <c r="I472" i="1" a="1"/>
  <c r="I472" i="1" s="1"/>
  <c r="H472" i="1"/>
  <c r="G472" i="1"/>
  <c r="I471" i="1" a="1"/>
  <c r="I471" i="1" s="1"/>
  <c r="H471" i="1"/>
  <c r="G471" i="1"/>
  <c r="B818" i="3"/>
  <c r="B816" i="3"/>
  <c r="B812" i="3"/>
  <c r="B814" i="3"/>
  <c r="C814" i="3"/>
  <c r="I814" i="3" s="1" a="1"/>
  <c r="I814" i="3" s="1"/>
  <c r="C812" i="3"/>
  <c r="I812" i="3" s="1" a="1"/>
  <c r="I812" i="3" s="1"/>
  <c r="C816" i="3"/>
  <c r="I816" i="3" s="1" a="1"/>
  <c r="I816" i="3" s="1"/>
  <c r="C818" i="3"/>
  <c r="I818" i="3" s="1" a="1"/>
  <c r="I818" i="3" s="1"/>
  <c r="G812" i="3"/>
  <c r="G813" i="3"/>
  <c r="G814" i="3"/>
  <c r="G815" i="3"/>
  <c r="G816" i="3"/>
  <c r="G817" i="3"/>
  <c r="G818" i="3"/>
  <c r="G819" i="3"/>
  <c r="G820" i="3"/>
  <c r="G821" i="3"/>
  <c r="G822" i="3"/>
  <c r="H812" i="3"/>
  <c r="H813" i="3"/>
  <c r="H814" i="3"/>
  <c r="H815" i="3"/>
  <c r="H816" i="3"/>
  <c r="H817" i="3"/>
  <c r="H818" i="3"/>
  <c r="H819" i="3"/>
  <c r="H820" i="3"/>
  <c r="H821" i="3"/>
  <c r="H822" i="3"/>
  <c r="I813" i="3" a="1"/>
  <c r="I813" i="3" s="1"/>
  <c r="I815" i="3" a="1"/>
  <c r="I815" i="3" s="1"/>
  <c r="I817" i="3" a="1"/>
  <c r="I817" i="3" s="1"/>
  <c r="I819" i="3" a="1"/>
  <c r="I819" i="3" s="1"/>
  <c r="I820" i="3" a="1"/>
  <c r="I820" i="3" s="1"/>
  <c r="I821" i="3" a="1"/>
  <c r="I821" i="3" s="1"/>
  <c r="I822" i="3" a="1"/>
  <c r="I822" i="3" s="1"/>
  <c r="J812" i="3" a="1"/>
  <c r="J812" i="3" s="1"/>
  <c r="J813" i="3" a="1"/>
  <c r="J813" i="3" s="1"/>
  <c r="J814" i="3" a="1"/>
  <c r="J814" i="3" s="1"/>
  <c r="J815" i="3" a="1"/>
  <c r="J815" i="3" s="1"/>
  <c r="J816" i="3" a="1"/>
  <c r="J816" i="3" s="1"/>
  <c r="J817" i="3" a="1"/>
  <c r="J817" i="3" s="1"/>
  <c r="J818" i="3" a="1"/>
  <c r="J818" i="3" s="1"/>
  <c r="J819" i="3" a="1"/>
  <c r="J819" i="3" s="1"/>
  <c r="J820" i="3" a="1"/>
  <c r="J820" i="3" s="1"/>
  <c r="J821" i="3" a="1"/>
  <c r="J821" i="3" s="1"/>
  <c r="J822" i="3" a="1"/>
  <c r="J822" i="3" s="1"/>
  <c r="J471" i="1" a="1"/>
  <c r="J471" i="1" s="1"/>
  <c r="J475" i="1" a="1"/>
  <c r="J475" i="1" s="1"/>
  <c r="J473" i="1" a="1"/>
  <c r="J473" i="1" s="1"/>
  <c r="J472" i="1" a="1"/>
  <c r="J472" i="1" s="1"/>
  <c r="J474" i="1" a="1"/>
  <c r="J474" i="1" s="1"/>
  <c r="J470" i="1" a="1"/>
  <c r="J470" i="1" s="1"/>
  <c r="I470" i="1" a="1"/>
  <c r="I470" i="1" s="1"/>
  <c r="H470" i="1"/>
  <c r="G470" i="1"/>
  <c r="G811" i="3"/>
  <c r="H811" i="3"/>
  <c r="I811" i="3" a="1"/>
  <c r="I811" i="3" s="1"/>
  <c r="J811" i="3" a="1"/>
  <c r="J811" i="3" s="1"/>
  <c r="G810" i="3"/>
  <c r="H810" i="3"/>
  <c r="I810" i="3" a="1"/>
  <c r="I810" i="3" s="1"/>
  <c r="J810" i="3" a="1"/>
  <c r="J810" i="3" s="1"/>
  <c r="G809" i="3"/>
  <c r="H809" i="3"/>
  <c r="I809" i="3" a="1"/>
  <c r="I809" i="3" s="1"/>
  <c r="J809" i="3" a="1"/>
  <c r="J809" i="3" s="1"/>
  <c r="G808" i="3"/>
  <c r="H808" i="3"/>
  <c r="I808" i="3" a="1"/>
  <c r="I808" i="3" s="1"/>
  <c r="J808" i="3" a="1"/>
  <c r="J808" i="3" s="1"/>
  <c r="G807" i="3"/>
  <c r="H807" i="3"/>
  <c r="I807" i="3" a="1"/>
  <c r="I807" i="3" s="1"/>
  <c r="J807" i="3" a="1"/>
  <c r="J807" i="3" s="1"/>
  <c r="G806" i="3"/>
  <c r="H806" i="3"/>
  <c r="I806" i="3" a="1"/>
  <c r="I806" i="3" s="1"/>
  <c r="J806" i="3" a="1"/>
  <c r="J806" i="3" s="1"/>
  <c r="G805" i="3"/>
  <c r="H805" i="3"/>
  <c r="I805" i="3" a="1"/>
  <c r="I805" i="3" s="1"/>
  <c r="J805" i="3" a="1"/>
  <c r="J805" i="3" s="1"/>
  <c r="G804" i="3"/>
  <c r="H804" i="3"/>
  <c r="I804" i="3" a="1"/>
  <c r="I804" i="3" s="1"/>
  <c r="J804" i="3" a="1"/>
  <c r="J804" i="3" s="1"/>
  <c r="G803" i="3"/>
  <c r="H803" i="3"/>
  <c r="I803" i="3" a="1"/>
  <c r="I803" i="3" s="1"/>
  <c r="J803" i="3" a="1"/>
  <c r="J803" i="3" s="1"/>
  <c r="G802" i="3"/>
  <c r="H802" i="3"/>
  <c r="I802" i="3" a="1"/>
  <c r="I802" i="3" s="1"/>
  <c r="J802" i="3" a="1"/>
  <c r="J802" i="3" s="1"/>
  <c r="G801" i="3"/>
  <c r="H801" i="3"/>
  <c r="I801" i="3" a="1"/>
  <c r="I801" i="3" s="1"/>
  <c r="J801" i="3" a="1"/>
  <c r="J801" i="3" s="1"/>
  <c r="G800" i="3"/>
  <c r="H800" i="3"/>
  <c r="I800" i="3" a="1"/>
  <c r="I800" i="3" s="1"/>
  <c r="J800" i="3" a="1"/>
  <c r="J800" i="3" s="1"/>
  <c r="G799" i="3"/>
  <c r="H799" i="3"/>
  <c r="I799" i="3" a="1"/>
  <c r="I799" i="3" s="1"/>
  <c r="J799" i="3" a="1"/>
  <c r="J799" i="3" s="1"/>
  <c r="G469" i="1"/>
  <c r="H469" i="1"/>
  <c r="I469" i="1" a="1"/>
  <c r="I469" i="1" s="1"/>
  <c r="J469" i="1" a="1"/>
  <c r="J469" i="1" s="1"/>
  <c r="G468" i="1"/>
  <c r="H468" i="1"/>
  <c r="I468" i="1" a="1"/>
  <c r="I468" i="1" s="1"/>
  <c r="J468" i="1" a="1"/>
  <c r="J468" i="1" s="1"/>
  <c r="G467" i="1"/>
  <c r="H467" i="1"/>
  <c r="I467" i="1" a="1"/>
  <c r="I467" i="1" s="1"/>
  <c r="J467" i="1" a="1"/>
  <c r="J467" i="1" s="1"/>
  <c r="G466" i="1"/>
  <c r="H466" i="1"/>
  <c r="I466" i="1" a="1"/>
  <c r="I466" i="1" s="1"/>
  <c r="J466" i="1" a="1"/>
  <c r="J466" i="1" s="1"/>
  <c r="G465" i="1"/>
  <c r="H465" i="1"/>
  <c r="I465" i="1" a="1"/>
  <c r="I465" i="1" s="1"/>
  <c r="J465" i="1" a="1"/>
  <c r="J465" i="1" s="1"/>
  <c r="G464" i="1"/>
  <c r="H464" i="1"/>
  <c r="I464" i="1" a="1"/>
  <c r="I464" i="1" s="1"/>
  <c r="J464" i="1" a="1"/>
  <c r="J464" i="1" s="1"/>
  <c r="G460" i="1"/>
  <c r="G461" i="1"/>
  <c r="G462" i="1"/>
  <c r="G463" i="1"/>
  <c r="H460" i="1"/>
  <c r="H461" i="1"/>
  <c r="H462" i="1"/>
  <c r="H463" i="1"/>
  <c r="I460" i="1" a="1"/>
  <c r="I460" i="1" s="1"/>
  <c r="I461" i="1" a="1"/>
  <c r="I461" i="1" s="1"/>
  <c r="I462" i="1" a="1"/>
  <c r="I462" i="1" s="1"/>
  <c r="I463" i="1" a="1"/>
  <c r="I463" i="1" s="1"/>
  <c r="J460" i="1" a="1"/>
  <c r="J460" i="1" s="1"/>
  <c r="J461" i="1" a="1"/>
  <c r="J461" i="1" s="1"/>
  <c r="J462" i="1" a="1"/>
  <c r="J462" i="1" s="1"/>
  <c r="J463" i="1" a="1"/>
  <c r="J463" i="1" s="1"/>
  <c r="B796" i="3"/>
  <c r="B794" i="3"/>
  <c r="B792" i="3"/>
  <c r="B790" i="3"/>
  <c r="B798" i="3"/>
  <c r="C798" i="3"/>
  <c r="I798" i="3" s="1" a="1"/>
  <c r="I798" i="3" s="1"/>
  <c r="C796" i="3"/>
  <c r="C794" i="3"/>
  <c r="I794" i="3" s="1" a="1"/>
  <c r="I794" i="3" s="1"/>
  <c r="C792" i="3"/>
  <c r="I792" i="3" s="1" a="1"/>
  <c r="I792" i="3" s="1"/>
  <c r="C790" i="3"/>
  <c r="I790" i="3" s="1" a="1"/>
  <c r="I790" i="3" s="1"/>
  <c r="G797" i="3"/>
  <c r="H797" i="3"/>
  <c r="I797" i="3" a="1"/>
  <c r="I797" i="3" s="1"/>
  <c r="J797" i="3" a="1"/>
  <c r="J797" i="3" s="1"/>
  <c r="G798" i="3"/>
  <c r="H798" i="3"/>
  <c r="J798" i="3" a="1"/>
  <c r="J798" i="3" s="1"/>
  <c r="J796" i="3" a="1"/>
  <c r="J796" i="3" s="1"/>
  <c r="I796" i="3" a="1"/>
  <c r="I796" i="3" s="1"/>
  <c r="H796" i="3"/>
  <c r="G796" i="3"/>
  <c r="J795" i="3" a="1"/>
  <c r="J795" i="3" s="1"/>
  <c r="I795" i="3" a="1"/>
  <c r="I795" i="3" s="1"/>
  <c r="H795" i="3"/>
  <c r="G795" i="3"/>
  <c r="J794" i="3" a="1"/>
  <c r="J794" i="3" s="1"/>
  <c r="H794" i="3"/>
  <c r="G794" i="3"/>
  <c r="J793" i="3" a="1"/>
  <c r="J793" i="3" s="1"/>
  <c r="I793" i="3" a="1"/>
  <c r="I793" i="3" s="1"/>
  <c r="H793" i="3"/>
  <c r="G793" i="3"/>
  <c r="J792" i="3" a="1"/>
  <c r="J792" i="3" s="1"/>
  <c r="H792" i="3"/>
  <c r="G792" i="3"/>
  <c r="J791" i="3" a="1"/>
  <c r="J791" i="3" s="1"/>
  <c r="I791" i="3" a="1"/>
  <c r="I791" i="3" s="1"/>
  <c r="H791" i="3"/>
  <c r="G791" i="3"/>
  <c r="J790" i="3" a="1"/>
  <c r="J790" i="3" s="1"/>
  <c r="H790" i="3"/>
  <c r="G790" i="3"/>
  <c r="G789" i="3"/>
  <c r="H789" i="3"/>
  <c r="I789" i="3" a="1"/>
  <c r="I789" i="3" s="1"/>
  <c r="J789" i="3" a="1"/>
  <c r="J789" i="3" s="1"/>
  <c r="G788" i="3"/>
  <c r="H788" i="3"/>
  <c r="I788" i="3" a="1"/>
  <c r="I788" i="3" s="1"/>
  <c r="J788" i="3" a="1"/>
  <c r="J788" i="3" s="1"/>
  <c r="G787" i="3"/>
  <c r="H787" i="3"/>
  <c r="I787" i="3" a="1"/>
  <c r="I787" i="3" s="1"/>
  <c r="J787" i="3" a="1"/>
  <c r="J787" i="3" s="1"/>
  <c r="G786" i="3"/>
  <c r="H786" i="3"/>
  <c r="I786" i="3" a="1"/>
  <c r="I786" i="3" s="1"/>
  <c r="J786" i="3" a="1"/>
  <c r="J786" i="3" s="1"/>
  <c r="G785" i="3"/>
  <c r="H785" i="3"/>
  <c r="I785" i="3" a="1"/>
  <c r="I785" i="3" s="1"/>
  <c r="J785" i="3" a="1"/>
  <c r="J785" i="3" s="1"/>
  <c r="G784" i="3"/>
  <c r="H784" i="3"/>
  <c r="I784" i="3" a="1"/>
  <c r="I784" i="3" s="1"/>
  <c r="J784" i="3" a="1"/>
  <c r="J784" i="3" s="1"/>
  <c r="G783" i="3"/>
  <c r="H783" i="3"/>
  <c r="I783" i="3" a="1"/>
  <c r="I783" i="3" s="1"/>
  <c r="J783" i="3" a="1"/>
  <c r="J783" i="3" s="1"/>
  <c r="G782" i="3"/>
  <c r="H782" i="3"/>
  <c r="I782" i="3" a="1"/>
  <c r="I782" i="3" s="1"/>
  <c r="J782" i="3" a="1"/>
  <c r="J782" i="3" s="1"/>
  <c r="G781" i="3"/>
  <c r="H781" i="3"/>
  <c r="I781" i="3" a="1"/>
  <c r="I781" i="3" s="1"/>
  <c r="J781" i="3" a="1"/>
  <c r="J781" i="3" s="1"/>
  <c r="G780" i="3"/>
  <c r="H780" i="3"/>
  <c r="I780" i="3" a="1"/>
  <c r="I780" i="3" s="1"/>
  <c r="J780" i="3" a="1"/>
  <c r="J780" i="3" s="1"/>
  <c r="G779" i="3"/>
  <c r="H779" i="3"/>
  <c r="I779" i="3" a="1"/>
  <c r="I779" i="3" s="1"/>
  <c r="J779" i="3" a="1"/>
  <c r="J779" i="3" s="1"/>
  <c r="G778" i="3"/>
  <c r="H778" i="3"/>
  <c r="I778" i="3" a="1"/>
  <c r="I778" i="3" s="1"/>
  <c r="J778" i="3" a="1"/>
  <c r="J778" i="3" s="1"/>
  <c r="G777" i="3"/>
  <c r="H777" i="3"/>
  <c r="I777" i="3" a="1"/>
  <c r="I777" i="3" s="1"/>
  <c r="J777" i="3" a="1"/>
  <c r="J777" i="3" s="1"/>
  <c r="G459" i="1"/>
  <c r="H459" i="1"/>
  <c r="I459" i="1" a="1"/>
  <c r="I459" i="1" s="1"/>
  <c r="J459" i="1" a="1"/>
  <c r="J459" i="1" s="1"/>
  <c r="G458" i="1"/>
  <c r="H458" i="1"/>
  <c r="I458" i="1" a="1"/>
  <c r="I458" i="1" s="1"/>
  <c r="J458" i="1" a="1"/>
  <c r="J458" i="1" s="1"/>
  <c r="G457" i="1"/>
  <c r="H457" i="1"/>
  <c r="I457" i="1" a="1"/>
  <c r="I457" i="1" s="1"/>
  <c r="J457" i="1" a="1"/>
  <c r="J457" i="1" s="1"/>
  <c r="G456" i="1"/>
  <c r="H456" i="1"/>
  <c r="I456" i="1" a="1"/>
  <c r="I456" i="1" s="1"/>
  <c r="J456" i="1" a="1"/>
  <c r="J456" i="1" s="1"/>
  <c r="G455" i="1"/>
  <c r="H455" i="1"/>
  <c r="I455" i="1" a="1"/>
  <c r="I455" i="1" s="1"/>
  <c r="J455" i="1" a="1"/>
  <c r="J455" i="1" s="1"/>
  <c r="G454" i="1"/>
  <c r="H454" i="1"/>
  <c r="I454" i="1" a="1"/>
  <c r="I454" i="1" s="1"/>
  <c r="J454" i="1" a="1"/>
  <c r="J454" i="1" s="1"/>
  <c r="B764" i="3"/>
  <c r="C764" i="3"/>
  <c r="I764" i="3" s="1" a="1"/>
  <c r="I764" i="3" s="1"/>
  <c r="G444" i="1"/>
  <c r="G445" i="1"/>
  <c r="G446" i="1"/>
  <c r="G447" i="1"/>
  <c r="G448" i="1"/>
  <c r="G449" i="1"/>
  <c r="G450" i="1"/>
  <c r="G451" i="1"/>
  <c r="G452" i="1"/>
  <c r="G453" i="1"/>
  <c r="H444" i="1"/>
  <c r="H445" i="1"/>
  <c r="H446" i="1"/>
  <c r="H447" i="1"/>
  <c r="H448" i="1"/>
  <c r="H449" i="1"/>
  <c r="H450" i="1"/>
  <c r="H451" i="1"/>
  <c r="H452" i="1"/>
  <c r="H453" i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776" i="3" a="1"/>
  <c r="J776" i="3" s="1"/>
  <c r="I776" i="3" a="1"/>
  <c r="I776" i="3" s="1"/>
  <c r="H776" i="3"/>
  <c r="G776" i="3"/>
  <c r="J775" i="3" a="1"/>
  <c r="J775" i="3" s="1"/>
  <c r="I775" i="3" a="1"/>
  <c r="I775" i="3" s="1"/>
  <c r="H775" i="3"/>
  <c r="G775" i="3"/>
  <c r="J774" i="3" a="1"/>
  <c r="J774" i="3" s="1"/>
  <c r="I774" i="3" a="1"/>
  <c r="I774" i="3" s="1"/>
  <c r="H774" i="3"/>
  <c r="G774" i="3"/>
  <c r="J773" i="3" a="1"/>
  <c r="J773" i="3" s="1"/>
  <c r="I773" i="3" a="1"/>
  <c r="I773" i="3" s="1"/>
  <c r="H773" i="3"/>
  <c r="G773" i="3"/>
  <c r="B770" i="3"/>
  <c r="B768" i="3"/>
  <c r="B766" i="3"/>
  <c r="C766" i="3"/>
  <c r="I766" i="3" s="1" a="1"/>
  <c r="I766" i="3" s="1"/>
  <c r="C768" i="3"/>
  <c r="I768" i="3" s="1" a="1"/>
  <c r="I768" i="3" s="1"/>
  <c r="C770" i="3"/>
  <c r="I770" i="3" s="1" a="1"/>
  <c r="I770" i="3" s="1"/>
  <c r="C772" i="3"/>
  <c r="I772" i="3" s="1" a="1"/>
  <c r="I772" i="3" s="1"/>
  <c r="B772" i="3"/>
  <c r="J772" i="3" a="1"/>
  <c r="J772" i="3" s="1"/>
  <c r="H772" i="3"/>
  <c r="G772" i="3"/>
  <c r="J771" i="3" a="1"/>
  <c r="J771" i="3" s="1"/>
  <c r="I771" i="3" a="1"/>
  <c r="I771" i="3" s="1"/>
  <c r="H771" i="3"/>
  <c r="G771" i="3"/>
  <c r="J770" i="3" a="1"/>
  <c r="J770" i="3" s="1"/>
  <c r="H770" i="3"/>
  <c r="G770" i="3"/>
  <c r="J769" i="3" a="1"/>
  <c r="J769" i="3" s="1"/>
  <c r="I769" i="3" a="1"/>
  <c r="I769" i="3" s="1"/>
  <c r="H769" i="3"/>
  <c r="G769" i="3"/>
  <c r="J768" i="3" a="1"/>
  <c r="J768" i="3" s="1"/>
  <c r="H768" i="3"/>
  <c r="G768" i="3"/>
  <c r="J767" i="3" a="1"/>
  <c r="J767" i="3" s="1"/>
  <c r="I767" i="3" a="1"/>
  <c r="I767" i="3" s="1"/>
  <c r="H767" i="3"/>
  <c r="G767" i="3"/>
  <c r="J766" i="3" a="1"/>
  <c r="J766" i="3" s="1"/>
  <c r="H766" i="3"/>
  <c r="G766" i="3"/>
  <c r="J765" i="3" a="1"/>
  <c r="J765" i="3" s="1"/>
  <c r="I765" i="3" a="1"/>
  <c r="I765" i="3" s="1"/>
  <c r="H765" i="3"/>
  <c r="G765" i="3"/>
  <c r="J764" i="3" a="1"/>
  <c r="J764" i="3" s="1"/>
  <c r="H764" i="3"/>
  <c r="G764" i="3"/>
  <c r="J763" i="3" a="1"/>
  <c r="J763" i="3" s="1"/>
  <c r="I763" i="3" a="1"/>
  <c r="I763" i="3" s="1"/>
  <c r="H763" i="3"/>
  <c r="G763" i="3"/>
  <c r="G762" i="3"/>
  <c r="H762" i="3"/>
  <c r="I762" i="3" a="1"/>
  <c r="I762" i="3" s="1"/>
  <c r="J762" i="3" a="1"/>
  <c r="J762" i="3" s="1"/>
  <c r="G761" i="3"/>
  <c r="H761" i="3"/>
  <c r="I761" i="3" a="1"/>
  <c r="I761" i="3" s="1"/>
  <c r="J761" i="3" a="1"/>
  <c r="J761" i="3" s="1"/>
  <c r="G760" i="3"/>
  <c r="H760" i="3"/>
  <c r="I760" i="3" a="1"/>
  <c r="I760" i="3" s="1"/>
  <c r="J760" i="3" a="1"/>
  <c r="J760" i="3" s="1"/>
  <c r="G759" i="3"/>
  <c r="H759" i="3"/>
  <c r="I759" i="3" a="1"/>
  <c r="I759" i="3" s="1"/>
  <c r="J759" i="3" a="1"/>
  <c r="J759" i="3" s="1"/>
  <c r="G758" i="3"/>
  <c r="H758" i="3"/>
  <c r="I758" i="3" a="1"/>
  <c r="I758" i="3" s="1"/>
  <c r="J758" i="3" a="1"/>
  <c r="J758" i="3" s="1"/>
  <c r="G757" i="3"/>
  <c r="H757" i="3"/>
  <c r="I757" i="3" a="1"/>
  <c r="I757" i="3" s="1"/>
  <c r="J757" i="3" a="1"/>
  <c r="J757" i="3" s="1"/>
  <c r="G756" i="3"/>
  <c r="H756" i="3"/>
  <c r="I756" i="3" a="1"/>
  <c r="I756" i="3" s="1"/>
  <c r="J756" i="3" a="1"/>
  <c r="J756" i="3" s="1"/>
  <c r="G755" i="3"/>
  <c r="H755" i="3"/>
  <c r="I755" i="3" a="1"/>
  <c r="I755" i="3" s="1"/>
  <c r="J755" i="3" a="1"/>
  <c r="J755" i="3" s="1"/>
  <c r="G754" i="3"/>
  <c r="H754" i="3"/>
  <c r="I754" i="3" a="1"/>
  <c r="I754" i="3" s="1"/>
  <c r="J754" i="3" a="1"/>
  <c r="J754" i="3" s="1"/>
  <c r="G753" i="3"/>
  <c r="H753" i="3"/>
  <c r="I753" i="3" a="1"/>
  <c r="I753" i="3" s="1"/>
  <c r="J753" i="3" a="1"/>
  <c r="J753" i="3" s="1"/>
  <c r="G752" i="3"/>
  <c r="H752" i="3"/>
  <c r="I752" i="3" a="1"/>
  <c r="I752" i="3" s="1"/>
  <c r="J752" i="3" a="1"/>
  <c r="J752" i="3" s="1"/>
  <c r="G751" i="3"/>
  <c r="H751" i="3"/>
  <c r="I751" i="3" a="1"/>
  <c r="I751" i="3" s="1"/>
  <c r="J751" i="3" a="1"/>
  <c r="J751" i="3" s="1"/>
  <c r="G750" i="3"/>
  <c r="H750" i="3"/>
  <c r="I750" i="3" a="1"/>
  <c r="I750" i="3" s="1"/>
  <c r="J750" i="3" a="1"/>
  <c r="J750" i="3" s="1"/>
  <c r="G749" i="3"/>
  <c r="H749" i="3"/>
  <c r="I749" i="3" a="1"/>
  <c r="I749" i="3" s="1"/>
  <c r="J749" i="3" a="1"/>
  <c r="J749" i="3" s="1"/>
  <c r="G442" i="1"/>
  <c r="H442" i="1"/>
  <c r="I442" i="1" a="1"/>
  <c r="I442" i="1" s="1"/>
  <c r="J442" i="1" a="1"/>
  <c r="J442" i="1" s="1"/>
  <c r="G441" i="1"/>
  <c r="H441" i="1"/>
  <c r="I441" i="1" a="1"/>
  <c r="I441" i="1" s="1"/>
  <c r="J441" i="1" a="1"/>
  <c r="J441" i="1" s="1"/>
  <c r="G440" i="1"/>
  <c r="H440" i="1"/>
  <c r="I440" i="1" a="1"/>
  <c r="I440" i="1" s="1"/>
  <c r="J440" i="1" a="1"/>
  <c r="J440" i="1" s="1"/>
  <c r="G439" i="1"/>
  <c r="H439" i="1"/>
  <c r="I439" i="1" a="1"/>
  <c r="I439" i="1" s="1"/>
  <c r="J439" i="1" a="1"/>
  <c r="J439" i="1" s="1"/>
  <c r="G438" i="1"/>
  <c r="H438" i="1"/>
  <c r="I438" i="1" a="1"/>
  <c r="I438" i="1" s="1"/>
  <c r="J438" i="1" a="1"/>
  <c r="J438" i="1" s="1"/>
  <c r="G437" i="1"/>
  <c r="H437" i="1"/>
  <c r="I437" i="1" a="1"/>
  <c r="I437" i="1" s="1"/>
  <c r="J437" i="1" a="1"/>
  <c r="J437" i="1" s="1"/>
  <c r="G436" i="1"/>
  <c r="H436" i="1"/>
  <c r="I436" i="1" a="1"/>
  <c r="I436" i="1" s="1"/>
  <c r="J436" i="1" a="1"/>
  <c r="J436" i="1" s="1"/>
  <c r="G435" i="1"/>
  <c r="H435" i="1"/>
  <c r="I435" i="1" a="1"/>
  <c r="I435" i="1" s="1"/>
  <c r="J435" i="1" a="1"/>
  <c r="J435" i="1" s="1"/>
  <c r="G428" i="1"/>
  <c r="G429" i="1"/>
  <c r="G430" i="1"/>
  <c r="G431" i="1"/>
  <c r="G432" i="1"/>
  <c r="G433" i="1"/>
  <c r="H428" i="1"/>
  <c r="H429" i="1"/>
  <c r="H430" i="1"/>
  <c r="H431" i="1"/>
  <c r="H432" i="1"/>
  <c r="H433" i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C748" i="3"/>
  <c r="I748" i="3" s="1" a="1"/>
  <c r="I748" i="3" s="1"/>
  <c r="B748" i="3"/>
  <c r="C746" i="3"/>
  <c r="I746" i="3" s="1" a="1"/>
  <c r="I746" i="3" s="1"/>
  <c r="B746" i="3"/>
  <c r="C744" i="3"/>
  <c r="I744" i="3" s="1" a="1"/>
  <c r="I744" i="3" s="1"/>
  <c r="B744" i="3"/>
  <c r="C742" i="3"/>
  <c r="I742" i="3" s="1" a="1"/>
  <c r="I742" i="3" s="1"/>
  <c r="B742" i="3"/>
  <c r="B740" i="3"/>
  <c r="C740" i="3"/>
  <c r="I740" i="3" s="1" a="1"/>
  <c r="I740" i="3" s="1"/>
  <c r="J748" i="3" a="1"/>
  <c r="J748" i="3" s="1"/>
  <c r="H748" i="3"/>
  <c r="G748" i="3"/>
  <c r="J747" i="3" a="1"/>
  <c r="J747" i="3" s="1"/>
  <c r="I747" i="3" a="1"/>
  <c r="I747" i="3" s="1"/>
  <c r="H747" i="3"/>
  <c r="G747" i="3"/>
  <c r="J746" i="3" a="1"/>
  <c r="J746" i="3" s="1"/>
  <c r="H746" i="3"/>
  <c r="G746" i="3"/>
  <c r="J745" i="3" a="1"/>
  <c r="J745" i="3" s="1"/>
  <c r="I745" i="3" a="1"/>
  <c r="I745" i="3" s="1"/>
  <c r="H745" i="3"/>
  <c r="G745" i="3"/>
  <c r="J744" i="3" a="1"/>
  <c r="J744" i="3" s="1"/>
  <c r="H744" i="3"/>
  <c r="G744" i="3"/>
  <c r="J743" i="3" a="1"/>
  <c r="J743" i="3" s="1"/>
  <c r="I743" i="3" a="1"/>
  <c r="I743" i="3" s="1"/>
  <c r="H743" i="3"/>
  <c r="G743" i="3"/>
  <c r="J742" i="3" a="1"/>
  <c r="J742" i="3" s="1"/>
  <c r="H742" i="3"/>
  <c r="G742" i="3"/>
  <c r="J741" i="3" a="1"/>
  <c r="J741" i="3" s="1"/>
  <c r="I741" i="3" a="1"/>
  <c r="I741" i="3" s="1"/>
  <c r="H741" i="3"/>
  <c r="G741" i="3"/>
  <c r="J740" i="3" a="1"/>
  <c r="J740" i="3" s="1"/>
  <c r="H740" i="3"/>
  <c r="G740" i="3"/>
  <c r="J739" i="3" a="1"/>
  <c r="J739" i="3" s="1"/>
  <c r="I739" i="3" a="1"/>
  <c r="I739" i="3" s="1"/>
  <c r="H739" i="3"/>
  <c r="G739" i="3"/>
  <c r="J738" i="3" a="1"/>
  <c r="J738" i="3" s="1"/>
  <c r="I738" i="3" a="1"/>
  <c r="I738" i="3" s="1"/>
  <c r="H738" i="3"/>
  <c r="G738" i="3"/>
  <c r="G735" i="3"/>
  <c r="H735" i="3"/>
  <c r="I735" i="3" a="1"/>
  <c r="I735" i="3" s="1"/>
  <c r="J735" i="3" a="1"/>
  <c r="J735" i="3" s="1"/>
  <c r="G736" i="3"/>
  <c r="H736" i="3"/>
  <c r="I736" i="3" a="1"/>
  <c r="I736" i="3" s="1"/>
  <c r="J736" i="3" a="1"/>
  <c r="J736" i="3" s="1"/>
  <c r="G737" i="3"/>
  <c r="H737" i="3"/>
  <c r="I737" i="3" a="1"/>
  <c r="I737" i="3" s="1"/>
  <c r="J737" i="3" a="1"/>
  <c r="J737" i="3" s="1"/>
  <c r="G734" i="3"/>
  <c r="H734" i="3"/>
  <c r="I734" i="3" a="1"/>
  <c r="I734" i="3" s="1"/>
  <c r="J734" i="3" a="1"/>
  <c r="J734" i="3" s="1"/>
  <c r="G733" i="3"/>
  <c r="H733" i="3"/>
  <c r="I733" i="3" a="1"/>
  <c r="I733" i="3" s="1"/>
  <c r="J733" i="3" a="1"/>
  <c r="J733" i="3" s="1"/>
  <c r="G732" i="3"/>
  <c r="H732" i="3"/>
  <c r="I732" i="3" a="1"/>
  <c r="I732" i="3" s="1"/>
  <c r="J732" i="3" a="1"/>
  <c r="J732" i="3" s="1"/>
  <c r="G731" i="3"/>
  <c r="H731" i="3"/>
  <c r="I731" i="3" a="1"/>
  <c r="I731" i="3" s="1"/>
  <c r="J731" i="3" a="1"/>
  <c r="J731" i="3" s="1"/>
  <c r="G730" i="3"/>
  <c r="H730" i="3"/>
  <c r="I730" i="3" a="1"/>
  <c r="I730" i="3" s="1"/>
  <c r="J730" i="3" a="1"/>
  <c r="J730" i="3" s="1"/>
  <c r="G729" i="3"/>
  <c r="H729" i="3"/>
  <c r="I729" i="3" a="1"/>
  <c r="I729" i="3" s="1"/>
  <c r="J729" i="3" a="1"/>
  <c r="J729" i="3" s="1"/>
  <c r="G728" i="3"/>
  <c r="H728" i="3"/>
  <c r="I728" i="3" a="1"/>
  <c r="I728" i="3" s="1"/>
  <c r="J728" i="3" a="1"/>
  <c r="J728" i="3" s="1"/>
  <c r="G727" i="3"/>
  <c r="H727" i="3"/>
  <c r="I727" i="3" a="1"/>
  <c r="I727" i="3" s="1"/>
  <c r="J727" i="3" a="1"/>
  <c r="J727" i="3" s="1"/>
  <c r="G427" i="1"/>
  <c r="H427" i="1"/>
  <c r="I427" i="1" a="1"/>
  <c r="I427" i="1" s="1"/>
  <c r="J427" i="1" a="1"/>
  <c r="J427" i="1" s="1"/>
  <c r="G426" i="1"/>
  <c r="H426" i="1"/>
  <c r="I426" i="1" a="1"/>
  <c r="I426" i="1" s="1"/>
  <c r="J426" i="1" a="1"/>
  <c r="J426" i="1" s="1"/>
  <c r="G425" i="1"/>
  <c r="H425" i="1"/>
  <c r="I425" i="1" a="1"/>
  <c r="I425" i="1" s="1"/>
  <c r="J425" i="1" a="1"/>
  <c r="J425" i="1" s="1"/>
  <c r="G424" i="1"/>
  <c r="H424" i="1"/>
  <c r="I424" i="1" a="1"/>
  <c r="I424" i="1" s="1"/>
  <c r="J424" i="1" a="1"/>
  <c r="J424" i="1" s="1"/>
  <c r="G423" i="1"/>
  <c r="H423" i="1"/>
  <c r="I423" i="1" a="1"/>
  <c r="I423" i="1" s="1"/>
  <c r="J423" i="1" a="1"/>
  <c r="J423" i="1" s="1"/>
  <c r="G422" i="1"/>
  <c r="H422" i="1"/>
  <c r="I422" i="1" a="1"/>
  <c r="I422" i="1" s="1"/>
  <c r="J422" i="1" a="1"/>
  <c r="J422" i="1" s="1"/>
  <c r="G421" i="1"/>
  <c r="H421" i="1"/>
  <c r="I421" i="1" a="1"/>
  <c r="I421" i="1" s="1"/>
  <c r="J421" i="1" a="1"/>
  <c r="J421" i="1" s="1"/>
  <c r="G420" i="1"/>
  <c r="H420" i="1"/>
  <c r="I420" i="1" a="1"/>
  <c r="I420" i="1" s="1"/>
  <c r="J420" i="1" a="1"/>
  <c r="J420" i="1" s="1"/>
  <c r="G419" i="1"/>
  <c r="H419" i="1"/>
  <c r="I419" i="1" a="1"/>
  <c r="I419" i="1" s="1"/>
  <c r="J419" i="1" a="1"/>
  <c r="J419" i="1" s="1"/>
  <c r="G418" i="1"/>
  <c r="H418" i="1"/>
  <c r="I418" i="1" a="1"/>
  <c r="I418" i="1" s="1"/>
  <c r="J418" i="1" a="1"/>
  <c r="J418" i="1" s="1"/>
  <c r="C722" i="3"/>
  <c r="I722" i="3" s="1" a="1"/>
  <c r="I722" i="3" s="1"/>
  <c r="G412" i="1"/>
  <c r="G413" i="1"/>
  <c r="G414" i="1"/>
  <c r="G415" i="1"/>
  <c r="G416" i="1"/>
  <c r="G417" i="1"/>
  <c r="H412" i="1"/>
  <c r="H413" i="1"/>
  <c r="H414" i="1"/>
  <c r="H415" i="1"/>
  <c r="H416" i="1"/>
  <c r="H417" i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C720" i="3"/>
  <c r="I720" i="3" s="1" a="1"/>
  <c r="I720" i="3" s="1"/>
  <c r="C726" i="3"/>
  <c r="I726" i="3" s="1" a="1"/>
  <c r="I726" i="3" s="1"/>
  <c r="B726" i="3"/>
  <c r="C724" i="3"/>
  <c r="I724" i="3" s="1" a="1"/>
  <c r="I724" i="3" s="1"/>
  <c r="B724" i="3"/>
  <c r="B722" i="3"/>
  <c r="B720" i="3"/>
  <c r="C718" i="3"/>
  <c r="I718" i="3" s="1" a="1"/>
  <c r="I718" i="3" s="1"/>
  <c r="B718" i="3"/>
  <c r="C716" i="3"/>
  <c r="I716" i="3" s="1" a="1"/>
  <c r="I716" i="3" s="1"/>
  <c r="B716" i="3"/>
  <c r="J726" i="3" a="1"/>
  <c r="J726" i="3" s="1"/>
  <c r="H726" i="3"/>
  <c r="G726" i="3"/>
  <c r="J725" i="3" a="1"/>
  <c r="J725" i="3" s="1"/>
  <c r="I725" i="3" a="1"/>
  <c r="I725" i="3" s="1"/>
  <c r="H725" i="3"/>
  <c r="G725" i="3"/>
  <c r="J724" i="3" a="1"/>
  <c r="J724" i="3" s="1"/>
  <c r="H724" i="3"/>
  <c r="G724" i="3"/>
  <c r="J723" i="3" a="1"/>
  <c r="J723" i="3" s="1"/>
  <c r="I723" i="3" a="1"/>
  <c r="I723" i="3" s="1"/>
  <c r="H723" i="3"/>
  <c r="G723" i="3"/>
  <c r="J722" i="3" a="1"/>
  <c r="J722" i="3" s="1"/>
  <c r="H722" i="3"/>
  <c r="G722" i="3"/>
  <c r="J721" i="3" a="1"/>
  <c r="J721" i="3" s="1"/>
  <c r="I721" i="3" a="1"/>
  <c r="I721" i="3" s="1"/>
  <c r="H721" i="3"/>
  <c r="G721" i="3"/>
  <c r="J720" i="3" a="1"/>
  <c r="J720" i="3" s="1"/>
  <c r="H720" i="3"/>
  <c r="G720" i="3"/>
  <c r="J719" i="3" a="1"/>
  <c r="J719" i="3" s="1"/>
  <c r="I719" i="3" a="1"/>
  <c r="I719" i="3" s="1"/>
  <c r="H719" i="3"/>
  <c r="G719" i="3"/>
  <c r="J718" i="3" a="1"/>
  <c r="J718" i="3" s="1"/>
  <c r="H718" i="3"/>
  <c r="G718" i="3"/>
  <c r="J717" i="3" a="1"/>
  <c r="J717" i="3" s="1"/>
  <c r="I717" i="3" a="1"/>
  <c r="I717" i="3" s="1"/>
  <c r="H717" i="3"/>
  <c r="G717" i="3"/>
  <c r="J716" i="3" a="1"/>
  <c r="J716" i="3" s="1"/>
  <c r="H716" i="3"/>
  <c r="G716" i="3"/>
  <c r="J715" i="3" a="1"/>
  <c r="J715" i="3" s="1"/>
  <c r="I715" i="3" a="1"/>
  <c r="I715" i="3" s="1"/>
  <c r="H715" i="3"/>
  <c r="G715" i="3"/>
  <c r="G714" i="3"/>
  <c r="H714" i="3"/>
  <c r="I714" i="3" a="1"/>
  <c r="I714" i="3" s="1"/>
  <c r="J714" i="3" a="1"/>
  <c r="J714" i="3" s="1"/>
  <c r="G713" i="3"/>
  <c r="H713" i="3"/>
  <c r="I713" i="3" a="1"/>
  <c r="I713" i="3" s="1"/>
  <c r="J713" i="3" a="1"/>
  <c r="J713" i="3" s="1"/>
  <c r="G712" i="3"/>
  <c r="H712" i="3"/>
  <c r="I712" i="3" a="1"/>
  <c r="I712" i="3" s="1"/>
  <c r="J712" i="3" a="1"/>
  <c r="J712" i="3" s="1"/>
  <c r="G711" i="3"/>
  <c r="H711" i="3"/>
  <c r="I711" i="3" a="1"/>
  <c r="I711" i="3" s="1"/>
  <c r="J711" i="3" a="1"/>
  <c r="J711" i="3" s="1"/>
  <c r="G710" i="3"/>
  <c r="H710" i="3"/>
  <c r="I710" i="3" a="1"/>
  <c r="I710" i="3" s="1"/>
  <c r="J710" i="3" a="1"/>
  <c r="J710" i="3" s="1"/>
  <c r="G709" i="3"/>
  <c r="H709" i="3"/>
  <c r="I709" i="3" a="1"/>
  <c r="I709" i="3" s="1"/>
  <c r="J709" i="3" a="1"/>
  <c r="J709" i="3" s="1"/>
  <c r="G708" i="3"/>
  <c r="H708" i="3"/>
  <c r="I708" i="3" a="1"/>
  <c r="I708" i="3" s="1"/>
  <c r="J708" i="3" a="1"/>
  <c r="J708" i="3" s="1"/>
  <c r="G707" i="3"/>
  <c r="H707" i="3"/>
  <c r="I707" i="3" a="1"/>
  <c r="I707" i="3" s="1"/>
  <c r="J707" i="3" a="1"/>
  <c r="J707" i="3" s="1"/>
  <c r="G706" i="3"/>
  <c r="H706" i="3"/>
  <c r="I706" i="3" a="1"/>
  <c r="I706" i="3" s="1"/>
  <c r="J706" i="3" a="1"/>
  <c r="J706" i="3" s="1"/>
  <c r="G705" i="3"/>
  <c r="H705" i="3"/>
  <c r="I705" i="3" a="1"/>
  <c r="I705" i="3" s="1"/>
  <c r="J705" i="3" a="1"/>
  <c r="J705" i="3" s="1"/>
  <c r="G411" i="1"/>
  <c r="H411" i="1"/>
  <c r="I411" i="1" a="1"/>
  <c r="I411" i="1" s="1"/>
  <c r="J411" i="1" a="1"/>
  <c r="J411" i="1" s="1"/>
  <c r="G410" i="1"/>
  <c r="H410" i="1"/>
  <c r="I410" i="1" a="1"/>
  <c r="I410" i="1" s="1"/>
  <c r="J410" i="1" a="1"/>
  <c r="J410" i="1" s="1"/>
  <c r="G409" i="1"/>
  <c r="H409" i="1"/>
  <c r="I409" i="1" a="1"/>
  <c r="I409" i="1" s="1"/>
  <c r="J409" i="1" a="1"/>
  <c r="J409" i="1" s="1"/>
  <c r="G408" i="1"/>
  <c r="H408" i="1"/>
  <c r="I408" i="1" a="1"/>
  <c r="I408" i="1" s="1"/>
  <c r="J408" i="1" a="1"/>
  <c r="J408" i="1" s="1"/>
  <c r="G407" i="1"/>
  <c r="H407" i="1"/>
  <c r="I407" i="1" a="1"/>
  <c r="I407" i="1" s="1"/>
  <c r="J407" i="1" a="1"/>
  <c r="J407" i="1" s="1"/>
  <c r="G406" i="1"/>
  <c r="H406" i="1"/>
  <c r="I406" i="1" a="1"/>
  <c r="I406" i="1" s="1"/>
  <c r="J406" i="1" a="1"/>
  <c r="J406" i="1" s="1"/>
  <c r="B698" i="3"/>
  <c r="B696" i="3"/>
  <c r="B694" i="3"/>
  <c r="B700" i="3"/>
  <c r="G400" i="1"/>
  <c r="G401" i="1"/>
  <c r="G402" i="1"/>
  <c r="G403" i="1"/>
  <c r="G404" i="1"/>
  <c r="G405" i="1"/>
  <c r="H400" i="1"/>
  <c r="H401" i="1"/>
  <c r="H402" i="1"/>
  <c r="H403" i="1"/>
  <c r="H404" i="1"/>
  <c r="H405" i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704" i="3" a="1"/>
  <c r="J704" i="3" s="1"/>
  <c r="I704" i="3" a="1"/>
  <c r="I704" i="3" s="1"/>
  <c r="H704" i="3"/>
  <c r="G704" i="3"/>
  <c r="J703" i="3" a="1"/>
  <c r="J703" i="3" s="1"/>
  <c r="I703" i="3" a="1"/>
  <c r="I703" i="3" s="1"/>
  <c r="H703" i="3"/>
  <c r="G703" i="3"/>
  <c r="J702" i="3" a="1"/>
  <c r="J702" i="3" s="1"/>
  <c r="I702" i="3" a="1"/>
  <c r="I702" i="3" s="1"/>
  <c r="H702" i="3"/>
  <c r="G702" i="3"/>
  <c r="J701" i="3" a="1"/>
  <c r="J701" i="3" s="1"/>
  <c r="I701" i="3" a="1"/>
  <c r="I701" i="3" s="1"/>
  <c r="H701" i="3"/>
  <c r="G701" i="3"/>
  <c r="J700" i="3" a="1"/>
  <c r="J700" i="3" s="1"/>
  <c r="I700" i="3" a="1"/>
  <c r="I700" i="3" s="1"/>
  <c r="H700" i="3"/>
  <c r="G700" i="3"/>
  <c r="J699" i="3" a="1"/>
  <c r="J699" i="3" s="1"/>
  <c r="I699" i="3" a="1"/>
  <c r="I699" i="3" s="1"/>
  <c r="H699" i="3"/>
  <c r="G699" i="3"/>
  <c r="J698" i="3" a="1"/>
  <c r="J698" i="3" s="1"/>
  <c r="I698" i="3" a="1"/>
  <c r="I698" i="3" s="1"/>
  <c r="H698" i="3"/>
  <c r="G698" i="3"/>
  <c r="J697" i="3" a="1"/>
  <c r="J697" i="3" s="1"/>
  <c r="I697" i="3" a="1"/>
  <c r="I697" i="3" s="1"/>
  <c r="H697" i="3"/>
  <c r="G697" i="3"/>
  <c r="J696" i="3" a="1"/>
  <c r="J696" i="3" s="1"/>
  <c r="I696" i="3" a="1"/>
  <c r="I696" i="3" s="1"/>
  <c r="H696" i="3"/>
  <c r="G696" i="3"/>
  <c r="J695" i="3" a="1"/>
  <c r="J695" i="3" s="1"/>
  <c r="I695" i="3" a="1"/>
  <c r="I695" i="3" s="1"/>
  <c r="H695" i="3"/>
  <c r="G695" i="3"/>
  <c r="J694" i="3" a="1"/>
  <c r="J694" i="3" s="1"/>
  <c r="I694" i="3" a="1"/>
  <c r="I694" i="3" s="1"/>
  <c r="H694" i="3"/>
  <c r="G694" i="3"/>
  <c r="J693" i="3" a="1"/>
  <c r="J693" i="3" s="1"/>
  <c r="I693" i="3" a="1"/>
  <c r="I693" i="3" s="1"/>
  <c r="H693" i="3"/>
  <c r="G693" i="3"/>
  <c r="G692" i="3"/>
  <c r="H692" i="3"/>
  <c r="I692" i="3" a="1"/>
  <c r="I692" i="3" s="1"/>
  <c r="J692" i="3" a="1"/>
  <c r="J692" i="3" s="1"/>
  <c r="G691" i="3"/>
  <c r="H691" i="3"/>
  <c r="I691" i="3" a="1"/>
  <c r="I691" i="3" s="1"/>
  <c r="J691" i="3" a="1"/>
  <c r="J691" i="3" s="1"/>
  <c r="G690" i="3"/>
  <c r="H690" i="3"/>
  <c r="I690" i="3" a="1"/>
  <c r="I690" i="3" s="1"/>
  <c r="J690" i="3" a="1"/>
  <c r="J690" i="3" s="1"/>
  <c r="G689" i="3"/>
  <c r="H689" i="3"/>
  <c r="I689" i="3" a="1"/>
  <c r="I689" i="3" s="1"/>
  <c r="J689" i="3" a="1"/>
  <c r="J689" i="3" s="1"/>
  <c r="J680" i="3" a="1"/>
  <c r="J680" i="3" s="1"/>
  <c r="I680" i="3" a="1"/>
  <c r="I680" i="3" s="1"/>
  <c r="H680" i="3"/>
  <c r="G680" i="3"/>
  <c r="J679" i="3" a="1"/>
  <c r="J679" i="3" s="1"/>
  <c r="I679" i="3" a="1"/>
  <c r="I679" i="3" s="1"/>
  <c r="H679" i="3"/>
  <c r="G679" i="3"/>
  <c r="J688" i="3" a="1"/>
  <c r="J688" i="3" s="1"/>
  <c r="J687" i="3" a="1"/>
  <c r="J687" i="3" s="1"/>
  <c r="J686" i="3" a="1"/>
  <c r="J686" i="3" s="1"/>
  <c r="J685" i="3" a="1"/>
  <c r="J685" i="3" s="1"/>
  <c r="J684" i="3" a="1"/>
  <c r="J684" i="3" s="1"/>
  <c r="J683" i="3" a="1"/>
  <c r="J683" i="3" s="1"/>
  <c r="J682" i="3" a="1"/>
  <c r="J682" i="3" s="1"/>
  <c r="J681" i="3" a="1"/>
  <c r="J681" i="3" s="1"/>
  <c r="I688" i="3" a="1"/>
  <c r="I688" i="3" s="1"/>
  <c r="I687" i="3" a="1"/>
  <c r="I687" i="3" s="1"/>
  <c r="I686" i="3" a="1"/>
  <c r="I686" i="3" s="1"/>
  <c r="I685" i="3" a="1"/>
  <c r="I685" i="3" s="1"/>
  <c r="I684" i="3" a="1"/>
  <c r="I684" i="3" s="1"/>
  <c r="I683" i="3" a="1"/>
  <c r="I683" i="3" s="1"/>
  <c r="I682" i="3" a="1"/>
  <c r="I682" i="3" s="1"/>
  <c r="I681" i="3" a="1"/>
  <c r="I681" i="3" s="1"/>
  <c r="H681" i="3"/>
  <c r="H682" i="3"/>
  <c r="H683" i="3"/>
  <c r="H684" i="3"/>
  <c r="H685" i="3"/>
  <c r="H686" i="3"/>
  <c r="H687" i="3"/>
  <c r="H688" i="3"/>
  <c r="G681" i="3"/>
  <c r="G682" i="3"/>
  <c r="G683" i="3"/>
  <c r="G684" i="3"/>
  <c r="G685" i="3"/>
  <c r="G686" i="3"/>
  <c r="G687" i="3"/>
  <c r="G688" i="3"/>
  <c r="G398" i="1"/>
  <c r="G399" i="1"/>
  <c r="H398" i="1"/>
  <c r="H399" i="1"/>
  <c r="I398" i="1" a="1"/>
  <c r="I398" i="1" s="1"/>
  <c r="I399" i="1" a="1"/>
  <c r="I399" i="1" s="1"/>
  <c r="J398" i="1" a="1"/>
  <c r="J398" i="1" s="1"/>
  <c r="J399" i="1" a="1"/>
  <c r="J399" i="1" s="1"/>
  <c r="G392" i="1"/>
  <c r="G393" i="1"/>
  <c r="G394" i="1"/>
  <c r="G395" i="1"/>
  <c r="G396" i="1"/>
  <c r="G397" i="1"/>
  <c r="H392" i="1"/>
  <c r="H393" i="1"/>
  <c r="H394" i="1"/>
  <c r="H395" i="1"/>
  <c r="H396" i="1"/>
  <c r="H397" i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G391" i="1"/>
  <c r="H391" i="1"/>
  <c r="I391" i="1" a="1"/>
  <c r="I391" i="1" s="1"/>
  <c r="J391" i="1" a="1"/>
  <c r="J391" i="1" s="1"/>
  <c r="G390" i="1"/>
  <c r="H390" i="1"/>
  <c r="I390" i="1" a="1"/>
  <c r="I390" i="1" s="1"/>
  <c r="J390" i="1" a="1"/>
  <c r="J390" i="1" s="1"/>
  <c r="B666" i="3"/>
  <c r="B668" i="3"/>
  <c r="B670" i="3"/>
  <c r="G384" i="1"/>
  <c r="G385" i="1"/>
  <c r="G386" i="1"/>
  <c r="G387" i="1"/>
  <c r="G388" i="1"/>
  <c r="G389" i="1"/>
  <c r="H384" i="1"/>
  <c r="H385" i="1"/>
  <c r="H386" i="1"/>
  <c r="H387" i="1"/>
  <c r="H388" i="1"/>
  <c r="H389" i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B678" i="3"/>
  <c r="B676" i="3"/>
  <c r="B674" i="3"/>
  <c r="B672" i="3"/>
  <c r="G678" i="3"/>
  <c r="H678" i="3"/>
  <c r="I678" i="3" a="1"/>
  <c r="I678" i="3" s="1"/>
  <c r="J678" i="3" a="1"/>
  <c r="J678" i="3" s="1"/>
  <c r="J677" i="3" a="1"/>
  <c r="J677" i="3" s="1"/>
  <c r="I677" i="3" a="1"/>
  <c r="I677" i="3" s="1"/>
  <c r="H677" i="3"/>
  <c r="G677" i="3"/>
  <c r="G676" i="3"/>
  <c r="H676" i="3"/>
  <c r="I676" i="3" a="1"/>
  <c r="I676" i="3" s="1"/>
  <c r="J676" i="3" a="1"/>
  <c r="J676" i="3" s="1"/>
  <c r="J675" i="3" a="1"/>
  <c r="J675" i="3" s="1"/>
  <c r="I675" i="3" a="1"/>
  <c r="I675" i="3" s="1"/>
  <c r="H675" i="3"/>
  <c r="G675" i="3"/>
  <c r="J674" i="3" a="1"/>
  <c r="J674" i="3" s="1"/>
  <c r="I674" i="3" a="1"/>
  <c r="I674" i="3" s="1"/>
  <c r="H674" i="3"/>
  <c r="G674" i="3"/>
  <c r="J673" i="3" a="1"/>
  <c r="J673" i="3" s="1"/>
  <c r="I673" i="3" a="1"/>
  <c r="I673" i="3" s="1"/>
  <c r="H673" i="3"/>
  <c r="G673" i="3"/>
  <c r="J672" i="3" a="1"/>
  <c r="J672" i="3" s="1"/>
  <c r="I672" i="3" a="1"/>
  <c r="I672" i="3" s="1"/>
  <c r="H672" i="3"/>
  <c r="G672" i="3"/>
  <c r="J671" i="3" a="1"/>
  <c r="J671" i="3" s="1"/>
  <c r="I671" i="3" a="1"/>
  <c r="I671" i="3" s="1"/>
  <c r="H671" i="3"/>
  <c r="G671" i="3"/>
  <c r="J670" i="3" a="1"/>
  <c r="J670" i="3" s="1"/>
  <c r="I670" i="3" a="1"/>
  <c r="I670" i="3" s="1"/>
  <c r="H670" i="3"/>
  <c r="G670" i="3"/>
  <c r="J669" i="3" a="1"/>
  <c r="J669" i="3" s="1"/>
  <c r="I669" i="3" a="1"/>
  <c r="I669" i="3" s="1"/>
  <c r="H669" i="3"/>
  <c r="G669" i="3"/>
  <c r="J668" i="3" a="1"/>
  <c r="J668" i="3" s="1"/>
  <c r="I668" i="3" a="1"/>
  <c r="I668" i="3" s="1"/>
  <c r="H668" i="3"/>
  <c r="G668" i="3"/>
  <c r="J667" i="3" a="1"/>
  <c r="J667" i="3" s="1"/>
  <c r="I667" i="3" a="1"/>
  <c r="I667" i="3" s="1"/>
  <c r="H667" i="3"/>
  <c r="G667" i="3"/>
  <c r="J666" i="3" a="1"/>
  <c r="J666" i="3" s="1"/>
  <c r="I666" i="3" a="1"/>
  <c r="I666" i="3" s="1"/>
  <c r="H666" i="3"/>
  <c r="G666" i="3"/>
  <c r="J665" i="3" a="1"/>
  <c r="J665" i="3" s="1"/>
  <c r="I665" i="3" a="1"/>
  <c r="I665" i="3" s="1"/>
  <c r="H665" i="3"/>
  <c r="G665" i="3"/>
  <c r="G664" i="3"/>
  <c r="H664" i="3"/>
  <c r="I664" i="3" a="1"/>
  <c r="I664" i="3" s="1"/>
  <c r="J664" i="3" a="1"/>
  <c r="J664" i="3" s="1"/>
  <c r="G663" i="3"/>
  <c r="H663" i="3"/>
  <c r="I663" i="3" a="1"/>
  <c r="I663" i="3" s="1"/>
  <c r="J663" i="3" a="1"/>
  <c r="J663" i="3" s="1"/>
  <c r="G662" i="3"/>
  <c r="H662" i="3"/>
  <c r="I662" i="3" a="1"/>
  <c r="I662" i="3" s="1"/>
  <c r="J662" i="3" a="1"/>
  <c r="J662" i="3" s="1"/>
  <c r="G661" i="3"/>
  <c r="H661" i="3"/>
  <c r="I661" i="3" a="1"/>
  <c r="I661" i="3" s="1"/>
  <c r="J661" i="3" a="1"/>
  <c r="J661" i="3" s="1"/>
  <c r="G660" i="3"/>
  <c r="H660" i="3"/>
  <c r="I660" i="3" a="1"/>
  <c r="I660" i="3" s="1"/>
  <c r="J660" i="3" a="1"/>
  <c r="J660" i="3" s="1"/>
  <c r="G659" i="3"/>
  <c r="H659" i="3"/>
  <c r="I659" i="3" a="1"/>
  <c r="I659" i="3" s="1"/>
  <c r="J659" i="3" a="1"/>
  <c r="J659" i="3" s="1"/>
  <c r="G658" i="3"/>
  <c r="H658" i="3"/>
  <c r="I658" i="3" a="1"/>
  <c r="I658" i="3" s="1"/>
  <c r="J658" i="3" a="1"/>
  <c r="J658" i="3" s="1"/>
  <c r="G657" i="3"/>
  <c r="H657" i="3"/>
  <c r="I657" i="3" a="1"/>
  <c r="I657" i="3" s="1"/>
  <c r="J657" i="3" a="1"/>
  <c r="J657" i="3" s="1"/>
  <c r="G656" i="3"/>
  <c r="H656" i="3"/>
  <c r="I656" i="3" a="1"/>
  <c r="I656" i="3" s="1"/>
  <c r="J656" i="3" a="1"/>
  <c r="J656" i="3" s="1"/>
  <c r="G655" i="3"/>
  <c r="H655" i="3"/>
  <c r="I655" i="3" a="1"/>
  <c r="I655" i="3" s="1"/>
  <c r="J655" i="3" a="1"/>
  <c r="J655" i="3" s="1"/>
  <c r="G654" i="3"/>
  <c r="H654" i="3"/>
  <c r="I654" i="3" a="1"/>
  <c r="I654" i="3" s="1"/>
  <c r="J654" i="3" a="1"/>
  <c r="J654" i="3" s="1"/>
  <c r="G653" i="3"/>
  <c r="H653" i="3"/>
  <c r="I653" i="3" a="1"/>
  <c r="I653" i="3" s="1"/>
  <c r="J653" i="3" a="1"/>
  <c r="J653" i="3" s="1"/>
  <c r="G381" i="1"/>
  <c r="H381" i="1"/>
  <c r="I381" i="1" a="1"/>
  <c r="I381" i="1" s="1"/>
  <c r="J381" i="1" a="1"/>
  <c r="J381" i="1" s="1"/>
  <c r="G380" i="1"/>
  <c r="H380" i="1"/>
  <c r="I380" i="1" a="1"/>
  <c r="I380" i="1" s="1"/>
  <c r="J380" i="1" a="1"/>
  <c r="J380" i="1" s="1"/>
  <c r="G379" i="1"/>
  <c r="H379" i="1"/>
  <c r="I379" i="1" a="1"/>
  <c r="I379" i="1" s="1"/>
  <c r="J379" i="1" a="1"/>
  <c r="J379" i="1" s="1"/>
  <c r="G378" i="1"/>
  <c r="H378" i="1"/>
  <c r="I378" i="1" a="1"/>
  <c r="I378" i="1" s="1"/>
  <c r="J378" i="1" a="1"/>
  <c r="J378" i="1" s="1"/>
  <c r="G377" i="1"/>
  <c r="H377" i="1"/>
  <c r="I377" i="1" a="1"/>
  <c r="I377" i="1" s="1"/>
  <c r="J377" i="1" a="1"/>
  <c r="J377" i="1" s="1"/>
  <c r="G376" i="1"/>
  <c r="H376" i="1"/>
  <c r="I376" i="1" a="1"/>
  <c r="I376" i="1" s="1"/>
  <c r="J376" i="1" a="1"/>
  <c r="J376" i="1" s="1"/>
  <c r="G370" i="1"/>
  <c r="G371" i="1"/>
  <c r="G372" i="1"/>
  <c r="G373" i="1"/>
  <c r="G374" i="1"/>
  <c r="G375" i="1"/>
  <c r="H370" i="1"/>
  <c r="H371" i="1"/>
  <c r="H372" i="1"/>
  <c r="H373" i="1"/>
  <c r="H374" i="1"/>
  <c r="H375" i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B642" i="3"/>
  <c r="B644" i="3"/>
  <c r="B646" i="3"/>
  <c r="B648" i="3"/>
  <c r="B650" i="3"/>
  <c r="B652" i="3"/>
  <c r="C652" i="3"/>
  <c r="I652" i="3" s="1" a="1"/>
  <c r="I652" i="3" s="1"/>
  <c r="C650" i="3"/>
  <c r="I650" i="3" s="1" a="1"/>
  <c r="I650" i="3" s="1"/>
  <c r="C648" i="3"/>
  <c r="I648" i="3" s="1" a="1"/>
  <c r="I648" i="3" s="1"/>
  <c r="C646" i="3"/>
  <c r="I646" i="3" s="1" a="1"/>
  <c r="I646" i="3" s="1"/>
  <c r="C644" i="3"/>
  <c r="I644" i="3" s="1" a="1"/>
  <c r="I644" i="3" s="1"/>
  <c r="C642" i="3"/>
  <c r="I642" i="3" s="1" a="1"/>
  <c r="I642" i="3" s="1"/>
  <c r="J652" i="3" a="1"/>
  <c r="J652" i="3" s="1"/>
  <c r="H652" i="3"/>
  <c r="G652" i="3"/>
  <c r="J651" i="3" a="1"/>
  <c r="J651" i="3" s="1"/>
  <c r="I651" i="3" a="1"/>
  <c r="I651" i="3" s="1"/>
  <c r="H651" i="3"/>
  <c r="G651" i="3"/>
  <c r="J650" i="3" a="1"/>
  <c r="J650" i="3" s="1"/>
  <c r="H650" i="3"/>
  <c r="G650" i="3"/>
  <c r="J649" i="3" a="1"/>
  <c r="J649" i="3" s="1"/>
  <c r="I649" i="3" a="1"/>
  <c r="I649" i="3" s="1"/>
  <c r="H649" i="3"/>
  <c r="G649" i="3"/>
  <c r="J648" i="3" a="1"/>
  <c r="J648" i="3" s="1"/>
  <c r="H648" i="3"/>
  <c r="G648" i="3"/>
  <c r="J647" i="3" a="1"/>
  <c r="J647" i="3" s="1"/>
  <c r="I647" i="3" a="1"/>
  <c r="I647" i="3" s="1"/>
  <c r="H647" i="3"/>
  <c r="G647" i="3"/>
  <c r="J646" i="3" a="1"/>
  <c r="J646" i="3" s="1"/>
  <c r="H646" i="3"/>
  <c r="G646" i="3"/>
  <c r="J645" i="3" a="1"/>
  <c r="J645" i="3" s="1"/>
  <c r="I645" i="3" a="1"/>
  <c r="I645" i="3" s="1"/>
  <c r="H645" i="3"/>
  <c r="G645" i="3"/>
  <c r="J644" i="3" a="1"/>
  <c r="J644" i="3" s="1"/>
  <c r="H644" i="3"/>
  <c r="G644" i="3"/>
  <c r="J643" i="3" a="1"/>
  <c r="J643" i="3" s="1"/>
  <c r="I643" i="3" a="1"/>
  <c r="I643" i="3" s="1"/>
  <c r="H643" i="3"/>
  <c r="G643" i="3"/>
  <c r="J642" i="3" a="1"/>
  <c r="J642" i="3" s="1"/>
  <c r="H642" i="3"/>
  <c r="G642" i="3"/>
  <c r="J641" i="3" a="1"/>
  <c r="J641" i="3" s="1"/>
  <c r="I641" i="3" a="1"/>
  <c r="I641" i="3" s="1"/>
  <c r="H641" i="3"/>
  <c r="G641" i="3"/>
  <c r="C599" i="2"/>
  <c r="G640" i="3"/>
  <c r="H640" i="3"/>
  <c r="I640" i="3" a="1"/>
  <c r="I640" i="3" s="1"/>
  <c r="J640" i="3" a="1"/>
  <c r="J640" i="3" s="1"/>
  <c r="G639" i="3"/>
  <c r="H639" i="3"/>
  <c r="I639" i="3" a="1"/>
  <c r="I639" i="3" s="1"/>
  <c r="J639" i="3" a="1"/>
  <c r="J639" i="3" s="1"/>
  <c r="G638" i="3"/>
  <c r="H638" i="3"/>
  <c r="I638" i="3" a="1"/>
  <c r="I638" i="3" s="1"/>
  <c r="J638" i="3" a="1"/>
  <c r="J638" i="3" s="1"/>
  <c r="G637" i="3"/>
  <c r="H637" i="3"/>
  <c r="I637" i="3" a="1"/>
  <c r="I637" i="3" s="1"/>
  <c r="J637" i="3" a="1"/>
  <c r="J637" i="3" s="1"/>
  <c r="G636" i="3"/>
  <c r="H636" i="3"/>
  <c r="I636" i="3" a="1"/>
  <c r="I636" i="3" s="1"/>
  <c r="J636" i="3" a="1"/>
  <c r="J636" i="3" s="1"/>
  <c r="G635" i="3"/>
  <c r="H635" i="3"/>
  <c r="I635" i="3" a="1"/>
  <c r="I635" i="3" s="1"/>
  <c r="J635" i="3" a="1"/>
  <c r="J635" i="3" s="1"/>
  <c r="G634" i="3"/>
  <c r="H634" i="3"/>
  <c r="I634" i="3" a="1"/>
  <c r="I634" i="3" s="1"/>
  <c r="J634" i="3" a="1"/>
  <c r="J634" i="3" s="1"/>
  <c r="G633" i="3"/>
  <c r="H633" i="3"/>
  <c r="I633" i="3" a="1"/>
  <c r="I633" i="3" s="1"/>
  <c r="J633" i="3" a="1"/>
  <c r="J633" i="3" s="1"/>
  <c r="G632" i="3"/>
  <c r="H632" i="3"/>
  <c r="I632" i="3" a="1"/>
  <c r="I632" i="3" s="1"/>
  <c r="J632" i="3" a="1"/>
  <c r="J632" i="3" s="1"/>
  <c r="G631" i="3"/>
  <c r="H631" i="3"/>
  <c r="I631" i="3" a="1"/>
  <c r="I631" i="3" s="1"/>
  <c r="J631" i="3" a="1"/>
  <c r="J631" i="3" s="1"/>
  <c r="G630" i="3"/>
  <c r="H630" i="3"/>
  <c r="I630" i="3" a="1"/>
  <c r="I630" i="3" s="1"/>
  <c r="J630" i="3" a="1"/>
  <c r="J630" i="3" s="1"/>
  <c r="G629" i="3"/>
  <c r="H629" i="3"/>
  <c r="I629" i="3" a="1"/>
  <c r="I629" i="3" s="1"/>
  <c r="J629" i="3" a="1"/>
  <c r="J629" i="3" s="1"/>
  <c r="G628" i="3"/>
  <c r="H628" i="3"/>
  <c r="I628" i="3" a="1"/>
  <c r="I628" i="3" s="1"/>
  <c r="J628" i="3" a="1"/>
  <c r="J628" i="3" s="1"/>
  <c r="G627" i="3"/>
  <c r="H627" i="3"/>
  <c r="I627" i="3" a="1"/>
  <c r="I627" i="3" s="1"/>
  <c r="J627" i="3" a="1"/>
  <c r="J627" i="3" s="1"/>
  <c r="G369" i="1"/>
  <c r="H369" i="1"/>
  <c r="I369" i="1" a="1"/>
  <c r="I369" i="1" s="1"/>
  <c r="J369" i="1" a="1"/>
  <c r="J369" i="1" s="1"/>
  <c r="G368" i="1"/>
  <c r="H368" i="1"/>
  <c r="I368" i="1" a="1"/>
  <c r="I368" i="1" s="1"/>
  <c r="J368" i="1" a="1"/>
  <c r="J368" i="1" s="1"/>
  <c r="G367" i="1"/>
  <c r="H367" i="1"/>
  <c r="I367" i="1" a="1"/>
  <c r="I367" i="1" s="1"/>
  <c r="J367" i="1" a="1"/>
  <c r="J367" i="1" s="1"/>
  <c r="G366" i="1"/>
  <c r="H366" i="1"/>
  <c r="I366" i="1" a="1"/>
  <c r="I366" i="1" s="1"/>
  <c r="J366" i="1" a="1"/>
  <c r="J366" i="1" s="1"/>
  <c r="G365" i="1"/>
  <c r="H365" i="1"/>
  <c r="I365" i="1" a="1"/>
  <c r="I365" i="1" s="1"/>
  <c r="J365" i="1" a="1"/>
  <c r="J365" i="1" s="1"/>
  <c r="G364" i="1"/>
  <c r="H364" i="1"/>
  <c r="I364" i="1" a="1"/>
  <c r="I364" i="1" s="1"/>
  <c r="J364" i="1" a="1"/>
  <c r="J364" i="1" s="1"/>
  <c r="C620" i="3"/>
  <c r="I620" i="3" s="1" a="1"/>
  <c r="I620" i="3" s="1"/>
  <c r="C618" i="3"/>
  <c r="I618" i="3" s="1" a="1"/>
  <c r="I618" i="3" s="1"/>
  <c r="C616" i="3"/>
  <c r="I616" i="3" s="1" a="1"/>
  <c r="I616" i="3" s="1"/>
  <c r="G358" i="1"/>
  <c r="G359" i="1"/>
  <c r="G360" i="1"/>
  <c r="G361" i="1"/>
  <c r="G362" i="1"/>
  <c r="G363" i="1"/>
  <c r="H358" i="1"/>
  <c r="H359" i="1"/>
  <c r="H360" i="1"/>
  <c r="H361" i="1"/>
  <c r="H362" i="1"/>
  <c r="H363" i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B622" i="3"/>
  <c r="B624" i="3"/>
  <c r="J626" i="3" a="1"/>
  <c r="J626" i="3" s="1"/>
  <c r="I626" i="3" a="1"/>
  <c r="I626" i="3" s="1"/>
  <c r="H626" i="3"/>
  <c r="G626" i="3"/>
  <c r="J625" i="3" a="1"/>
  <c r="J625" i="3" s="1"/>
  <c r="I625" i="3" a="1"/>
  <c r="I625" i="3" s="1"/>
  <c r="H625" i="3"/>
  <c r="G625" i="3"/>
  <c r="J624" i="3" a="1"/>
  <c r="J624" i="3" s="1"/>
  <c r="I624" i="3" a="1"/>
  <c r="I624" i="3" s="1"/>
  <c r="H624" i="3"/>
  <c r="G624" i="3"/>
  <c r="J623" i="3" a="1"/>
  <c r="J623" i="3" s="1"/>
  <c r="I623" i="3" a="1"/>
  <c r="I623" i="3" s="1"/>
  <c r="H623" i="3"/>
  <c r="G623" i="3"/>
  <c r="J622" i="3" a="1"/>
  <c r="J622" i="3" s="1"/>
  <c r="I622" i="3" a="1"/>
  <c r="I622" i="3" s="1"/>
  <c r="H622" i="3"/>
  <c r="G622" i="3"/>
  <c r="J621" i="3" a="1"/>
  <c r="J621" i="3" s="1"/>
  <c r="I621" i="3" a="1"/>
  <c r="I621" i="3" s="1"/>
  <c r="H621" i="3"/>
  <c r="G621" i="3"/>
  <c r="J620" i="3" a="1"/>
  <c r="J620" i="3" s="1"/>
  <c r="H620" i="3"/>
  <c r="G620" i="3"/>
  <c r="J619" i="3" a="1"/>
  <c r="J619" i="3" s="1"/>
  <c r="I619" i="3" a="1"/>
  <c r="I619" i="3" s="1"/>
  <c r="H619" i="3"/>
  <c r="G619" i="3"/>
  <c r="J618" i="3" a="1"/>
  <c r="J618" i="3" s="1"/>
  <c r="H618" i="3"/>
  <c r="G618" i="3"/>
  <c r="J617" i="3" a="1"/>
  <c r="J617" i="3" s="1"/>
  <c r="I617" i="3" a="1"/>
  <c r="I617" i="3" s="1"/>
  <c r="H617" i="3"/>
  <c r="G617" i="3"/>
  <c r="J616" i="3" a="1"/>
  <c r="J616" i="3" s="1"/>
  <c r="H616" i="3"/>
  <c r="G616" i="3"/>
  <c r="B626" i="3"/>
  <c r="B620" i="3"/>
  <c r="B618" i="3"/>
  <c r="B616" i="3"/>
  <c r="G615" i="3"/>
  <c r="H615" i="3"/>
  <c r="I615" i="3" a="1"/>
  <c r="I615" i="3" s="1"/>
  <c r="J615" i="3" a="1"/>
  <c r="J615" i="3" s="1"/>
  <c r="G614" i="3"/>
  <c r="H614" i="3"/>
  <c r="I614" i="3" a="1"/>
  <c r="I614" i="3" s="1"/>
  <c r="J614" i="3" a="1"/>
  <c r="J614" i="3" s="1"/>
  <c r="G613" i="3"/>
  <c r="H613" i="3"/>
  <c r="I613" i="3" a="1"/>
  <c r="I613" i="3" s="1"/>
  <c r="J613" i="3" a="1"/>
  <c r="J613" i="3" s="1"/>
  <c r="G612" i="3"/>
  <c r="H612" i="3"/>
  <c r="I612" i="3" a="1"/>
  <c r="I612" i="3" s="1"/>
  <c r="J612" i="3" a="1"/>
  <c r="J612" i="3" s="1"/>
  <c r="G611" i="3"/>
  <c r="H611" i="3"/>
  <c r="I611" i="3" a="1"/>
  <c r="I611" i="3" s="1"/>
  <c r="J611" i="3" a="1"/>
  <c r="J611" i="3" s="1"/>
  <c r="G610" i="3"/>
  <c r="H610" i="3"/>
  <c r="I610" i="3" a="1"/>
  <c r="I610" i="3" s="1"/>
  <c r="J610" i="3" a="1"/>
  <c r="J610" i="3" s="1"/>
  <c r="G609" i="3"/>
  <c r="H609" i="3"/>
  <c r="I609" i="3" a="1"/>
  <c r="I609" i="3" s="1"/>
  <c r="J609" i="3" a="1"/>
  <c r="J609" i="3" s="1"/>
  <c r="G608" i="3"/>
  <c r="H608" i="3"/>
  <c r="I608" i="3" a="1"/>
  <c r="I608" i="3" s="1"/>
  <c r="J608" i="3" a="1"/>
  <c r="J608" i="3" s="1"/>
  <c r="G607" i="3"/>
  <c r="H607" i="3"/>
  <c r="I607" i="3" a="1"/>
  <c r="I607" i="3" s="1"/>
  <c r="J607" i="3" a="1"/>
  <c r="J607" i="3" s="1"/>
  <c r="G606" i="3"/>
  <c r="H606" i="3"/>
  <c r="I606" i="3" a="1"/>
  <c r="I606" i="3" s="1"/>
  <c r="J606" i="3" a="1"/>
  <c r="J606" i="3" s="1"/>
  <c r="G605" i="3"/>
  <c r="H605" i="3"/>
  <c r="I605" i="3" a="1"/>
  <c r="I605" i="3" s="1"/>
  <c r="J605" i="3" a="1"/>
  <c r="J605" i="3" s="1"/>
  <c r="G604" i="3"/>
  <c r="H604" i="3"/>
  <c r="I604" i="3" a="1"/>
  <c r="I604" i="3" s="1"/>
  <c r="J604" i="3" a="1"/>
  <c r="J604" i="3" s="1"/>
  <c r="G603" i="3"/>
  <c r="H603" i="3"/>
  <c r="I603" i="3" a="1"/>
  <c r="I603" i="3" s="1"/>
  <c r="J603" i="3" a="1"/>
  <c r="J603" i="3" s="1"/>
  <c r="G357" i="1"/>
  <c r="H357" i="1"/>
  <c r="I357" i="1" a="1"/>
  <c r="I357" i="1" s="1"/>
  <c r="J357" i="1" a="1"/>
  <c r="J357" i="1" s="1"/>
  <c r="G356" i="1"/>
  <c r="H356" i="1"/>
  <c r="I356" i="1" a="1"/>
  <c r="I356" i="1" s="1"/>
  <c r="J356" i="1" a="1"/>
  <c r="J356" i="1" s="1"/>
  <c r="G355" i="1"/>
  <c r="H355" i="1"/>
  <c r="I355" i="1" a="1"/>
  <c r="I355" i="1" s="1"/>
  <c r="J355" i="1" a="1"/>
  <c r="J355" i="1" s="1"/>
  <c r="G354" i="1"/>
  <c r="H354" i="1"/>
  <c r="I354" i="1" a="1"/>
  <c r="I354" i="1" s="1"/>
  <c r="J354" i="1" a="1"/>
  <c r="J354" i="1" s="1"/>
  <c r="G353" i="1"/>
  <c r="H353" i="1"/>
  <c r="I353" i="1" a="1"/>
  <c r="I353" i="1" s="1"/>
  <c r="J353" i="1" a="1"/>
  <c r="J353" i="1" s="1"/>
  <c r="G352" i="1"/>
  <c r="H352" i="1"/>
  <c r="I352" i="1" a="1"/>
  <c r="I352" i="1" s="1"/>
  <c r="J352" i="1" a="1"/>
  <c r="J352" i="1" s="1"/>
  <c r="B598" i="3"/>
  <c r="B596" i="3"/>
  <c r="B594" i="3"/>
  <c r="B592" i="3"/>
  <c r="I602" i="3" a="1"/>
  <c r="I602" i="3" s="1"/>
  <c r="H602" i="3"/>
  <c r="G602" i="3"/>
  <c r="I601" i="3" a="1"/>
  <c r="I601" i="3" s="1"/>
  <c r="H601" i="3"/>
  <c r="G601" i="3"/>
  <c r="J602" i="3" a="1"/>
  <c r="J602" i="3" s="1"/>
  <c r="J601" i="3" a="1"/>
  <c r="J601" i="3" s="1"/>
  <c r="G600" i="3"/>
  <c r="H600" i="3"/>
  <c r="I600" i="3" a="1"/>
  <c r="I600" i="3" s="1"/>
  <c r="J600" i="3" a="1"/>
  <c r="J600" i="3" s="1"/>
  <c r="G599" i="3"/>
  <c r="H599" i="3"/>
  <c r="I599" i="3" a="1"/>
  <c r="I599" i="3" s="1"/>
  <c r="J599" i="3" a="1"/>
  <c r="J599" i="3" s="1"/>
  <c r="I598" i="3" a="1"/>
  <c r="I598" i="3" s="1"/>
  <c r="H598" i="3"/>
  <c r="G598" i="3"/>
  <c r="I597" i="3" a="1"/>
  <c r="I597" i="3" s="1"/>
  <c r="H597" i="3"/>
  <c r="G597" i="3"/>
  <c r="J598" i="3" a="1"/>
  <c r="J598" i="3" s="1"/>
  <c r="J597" i="3" a="1"/>
  <c r="J597" i="3" s="1"/>
  <c r="I596" i="3" a="1"/>
  <c r="I596" i="3" s="1"/>
  <c r="H596" i="3"/>
  <c r="G596" i="3"/>
  <c r="I595" i="3" a="1"/>
  <c r="I595" i="3" s="1"/>
  <c r="H595" i="3"/>
  <c r="G595" i="3"/>
  <c r="I594" i="3" a="1"/>
  <c r="I594" i="3" s="1"/>
  <c r="H594" i="3"/>
  <c r="G594" i="3"/>
  <c r="I593" i="3" a="1"/>
  <c r="I593" i="3" s="1"/>
  <c r="H593" i="3"/>
  <c r="G593" i="3"/>
  <c r="I592" i="3" a="1"/>
  <c r="I592" i="3" s="1"/>
  <c r="H592" i="3"/>
  <c r="G592" i="3"/>
  <c r="I591" i="3" a="1"/>
  <c r="I591" i="3" s="1"/>
  <c r="H591" i="3"/>
  <c r="G591" i="3"/>
  <c r="I590" i="3" a="1"/>
  <c r="I590" i="3" s="1"/>
  <c r="H590" i="3"/>
  <c r="G590" i="3"/>
  <c r="J596" i="3" a="1"/>
  <c r="J596" i="3" s="1"/>
  <c r="J594" i="3" a="1"/>
  <c r="J594" i="3" s="1"/>
  <c r="J592" i="3" a="1"/>
  <c r="J592" i="3" s="1"/>
  <c r="J590" i="3" a="1"/>
  <c r="J590" i="3" s="1"/>
  <c r="J595" i="3" a="1"/>
  <c r="J595" i="3" s="1"/>
  <c r="J593" i="3" a="1"/>
  <c r="J593" i="3" s="1"/>
  <c r="J591" i="3" a="1"/>
  <c r="J591" i="3" s="1"/>
  <c r="G589" i="3"/>
  <c r="H589" i="3"/>
  <c r="I589" i="3" a="1"/>
  <c r="I589" i="3" s="1"/>
  <c r="J589" i="3" a="1"/>
  <c r="J589" i="3" s="1"/>
  <c r="I348" i="1" a="1"/>
  <c r="I348" i="1" s="1"/>
  <c r="H348" i="1"/>
  <c r="G348" i="1"/>
  <c r="I347" i="1" a="1"/>
  <c r="I347" i="1" s="1"/>
  <c r="H347" i="1"/>
  <c r="G347" i="1"/>
  <c r="I346" i="1" a="1"/>
  <c r="I346" i="1" s="1"/>
  <c r="H346" i="1"/>
  <c r="G346" i="1"/>
  <c r="I351" i="1" a="1"/>
  <c r="I351" i="1" s="1"/>
  <c r="H351" i="1"/>
  <c r="G351" i="1"/>
  <c r="I350" i="1" a="1"/>
  <c r="I350" i="1" s="1"/>
  <c r="H350" i="1"/>
  <c r="G350" i="1"/>
  <c r="I349" i="1" a="1"/>
  <c r="I349" i="1" s="1"/>
  <c r="H349" i="1"/>
  <c r="G349" i="1"/>
  <c r="I345" i="1" a="1"/>
  <c r="I345" i="1" s="1"/>
  <c r="H345" i="1"/>
  <c r="G345" i="1"/>
  <c r="I344" i="1" a="1"/>
  <c r="I344" i="1" s="1"/>
  <c r="H344" i="1"/>
  <c r="G344" i="1"/>
  <c r="I343" i="1" a="1"/>
  <c r="I343" i="1" s="1"/>
  <c r="H343" i="1"/>
  <c r="G343" i="1"/>
  <c r="J351" i="1" a="1"/>
  <c r="J351" i="1" s="1"/>
  <c r="J349" i="1" a="1"/>
  <c r="J349" i="1" s="1"/>
  <c r="J347" i="1" a="1"/>
  <c r="J347" i="1" s="1"/>
  <c r="J345" i="1" a="1"/>
  <c r="J345" i="1" s="1"/>
  <c r="J343" i="1" a="1"/>
  <c r="J343" i="1" s="1"/>
  <c r="J350" i="1" a="1"/>
  <c r="J350" i="1" s="1"/>
  <c r="J348" i="1" a="1"/>
  <c r="J348" i="1" s="1"/>
  <c r="J346" i="1" a="1"/>
  <c r="J346" i="1" s="1"/>
  <c r="J344" i="1" a="1"/>
  <c r="J344" i="1" s="1"/>
  <c r="G342" i="1"/>
  <c r="H342" i="1"/>
  <c r="I342" i="1" a="1"/>
  <c r="I342" i="1" s="1"/>
  <c r="J342" i="1" a="1"/>
  <c r="J342" i="1" s="1"/>
  <c r="G340" i="1"/>
  <c r="G341" i="1"/>
  <c r="H340" i="1"/>
  <c r="H341" i="1"/>
  <c r="I340" i="1" a="1"/>
  <c r="I340" i="1" s="1"/>
  <c r="I341" i="1" a="1"/>
  <c r="I341" i="1" s="1"/>
  <c r="J340" i="1" a="1"/>
  <c r="J340" i="1" s="1"/>
  <c r="J341" i="1" a="1"/>
  <c r="J341" i="1" s="1"/>
  <c r="G587" i="3"/>
  <c r="G588" i="3"/>
  <c r="H587" i="3"/>
  <c r="H588" i="3"/>
  <c r="I587" i="3" a="1"/>
  <c r="I587" i="3" s="1"/>
  <c r="I588" i="3" a="1"/>
  <c r="I588" i="3" s="1"/>
  <c r="J587" i="3" a="1"/>
  <c r="J587" i="3" s="1"/>
  <c r="J588" i="3" a="1"/>
  <c r="J588" i="3" s="1"/>
  <c r="G581" i="3"/>
  <c r="G582" i="3"/>
  <c r="G583" i="3"/>
  <c r="G584" i="3"/>
  <c r="G585" i="3"/>
  <c r="G586" i="3"/>
  <c r="H581" i="3"/>
  <c r="H582" i="3"/>
  <c r="H583" i="3"/>
  <c r="H584" i="3"/>
  <c r="H585" i="3"/>
  <c r="H586" i="3"/>
  <c r="I582" i="3" a="1"/>
  <c r="I582" i="3" s="1"/>
  <c r="I583" i="3" a="1"/>
  <c r="I583" i="3" s="1"/>
  <c r="I584" i="3" a="1"/>
  <c r="I584" i="3" s="1"/>
  <c r="I585" i="3" a="1"/>
  <c r="I585" i="3" s="1"/>
  <c r="I586" i="3" a="1"/>
  <c r="I586" i="3" s="1"/>
  <c r="J581" i="3" a="1"/>
  <c r="J581" i="3" s="1"/>
  <c r="J582" i="3" a="1"/>
  <c r="J582" i="3" s="1"/>
  <c r="J583" i="3" a="1"/>
  <c r="J583" i="3" s="1"/>
  <c r="J584" i="3" a="1"/>
  <c r="J584" i="3" s="1"/>
  <c r="J585" i="3" a="1"/>
  <c r="J585" i="3" s="1"/>
  <c r="J586" i="3" a="1"/>
  <c r="J586" i="3" s="1"/>
  <c r="G576" i="3"/>
  <c r="G577" i="3"/>
  <c r="G578" i="3"/>
  <c r="G579" i="3"/>
  <c r="G580" i="3"/>
  <c r="H576" i="3"/>
  <c r="H577" i="3"/>
  <c r="H578" i="3"/>
  <c r="H579" i="3"/>
  <c r="H580" i="3"/>
  <c r="I576" i="3" a="1"/>
  <c r="I576" i="3" s="1"/>
  <c r="I577" i="3" a="1"/>
  <c r="I577" i="3" s="1"/>
  <c r="I578" i="3" a="1"/>
  <c r="I578" i="3" s="1"/>
  <c r="I579" i="3" a="1"/>
  <c r="I579" i="3" s="1"/>
  <c r="I580" i="3" a="1"/>
  <c r="I580" i="3" s="1"/>
  <c r="J576" i="3" a="1"/>
  <c r="J576" i="3" s="1"/>
  <c r="J577" i="3" a="1"/>
  <c r="J577" i="3" s="1"/>
  <c r="J578" i="3" a="1"/>
  <c r="J578" i="3" s="1"/>
  <c r="J579" i="3" a="1"/>
  <c r="J579" i="3" s="1"/>
  <c r="J580" i="3" a="1"/>
  <c r="J580" i="3" s="1"/>
  <c r="G335" i="1"/>
  <c r="G336" i="1"/>
  <c r="G337" i="1"/>
  <c r="G338" i="1"/>
  <c r="G339" i="1"/>
  <c r="H335" i="1"/>
  <c r="H336" i="1"/>
  <c r="H337" i="1"/>
  <c r="H338" i="1"/>
  <c r="H339" i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G334" i="1"/>
  <c r="H334" i="1"/>
  <c r="I334" i="1" a="1"/>
  <c r="I334" i="1" s="1"/>
  <c r="J334" i="1" a="1"/>
  <c r="J334" i="1" s="1"/>
  <c r="G575" i="3"/>
  <c r="H575" i="3"/>
  <c r="I575" i="3" a="1"/>
  <c r="I575" i="3" s="1"/>
  <c r="J575" i="3" a="1"/>
  <c r="J575" i="3" s="1"/>
  <c r="G328" i="1"/>
  <c r="G329" i="1"/>
  <c r="G330" i="1"/>
  <c r="G331" i="1"/>
  <c r="G332" i="1"/>
  <c r="G333" i="1"/>
  <c r="H328" i="1"/>
  <c r="H329" i="1"/>
  <c r="H330" i="1"/>
  <c r="H331" i="1"/>
  <c r="H332" i="1"/>
  <c r="H333" i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I574" i="3" a="1"/>
  <c r="I574" i="3" s="1"/>
  <c r="H574" i="3"/>
  <c r="G574" i="3"/>
  <c r="I573" i="3" a="1"/>
  <c r="I573" i="3" s="1"/>
  <c r="H573" i="3"/>
  <c r="G573" i="3"/>
  <c r="I572" i="3" a="1"/>
  <c r="I572" i="3" s="1"/>
  <c r="H572" i="3"/>
  <c r="G572" i="3"/>
  <c r="I571" i="3" a="1"/>
  <c r="I571" i="3" s="1"/>
  <c r="H571" i="3"/>
  <c r="G571" i="3"/>
  <c r="I570" i="3" a="1"/>
  <c r="I570" i="3" s="1"/>
  <c r="H570" i="3"/>
  <c r="G570" i="3"/>
  <c r="I569" i="3" a="1"/>
  <c r="I569" i="3" s="1"/>
  <c r="H569" i="3"/>
  <c r="G569" i="3"/>
  <c r="I568" i="3" a="1"/>
  <c r="I568" i="3" s="1"/>
  <c r="H568" i="3"/>
  <c r="G568" i="3"/>
  <c r="I567" i="3" a="1"/>
  <c r="I567" i="3" s="1"/>
  <c r="H567" i="3"/>
  <c r="G567" i="3"/>
  <c r="I566" i="3" a="1"/>
  <c r="I566" i="3" s="1"/>
  <c r="H566" i="3"/>
  <c r="G566" i="3"/>
  <c r="I565" i="3" a="1"/>
  <c r="I565" i="3" s="1"/>
  <c r="H565" i="3"/>
  <c r="G565" i="3"/>
  <c r="I564" i="3" a="1"/>
  <c r="I564" i="3" s="1"/>
  <c r="H564" i="3"/>
  <c r="G564" i="3"/>
  <c r="J574" i="3" a="1"/>
  <c r="J574" i="3" s="1"/>
  <c r="J570" i="3" a="1"/>
  <c r="J570" i="3" s="1"/>
  <c r="J568" i="3" a="1"/>
  <c r="J568" i="3" s="1"/>
  <c r="J566" i="3" a="1"/>
  <c r="J566" i="3" s="1"/>
  <c r="J564" i="3" a="1"/>
  <c r="J564" i="3" s="1"/>
  <c r="J572" i="3" a="1"/>
  <c r="J572" i="3" s="1"/>
  <c r="J573" i="3" a="1"/>
  <c r="J573" i="3" s="1"/>
  <c r="J571" i="3" a="1"/>
  <c r="J571" i="3" s="1"/>
  <c r="J569" i="3" a="1"/>
  <c r="J569" i="3" s="1"/>
  <c r="J567" i="3" a="1"/>
  <c r="J567" i="3" s="1"/>
  <c r="J565" i="3" a="1"/>
  <c r="J565" i="3" s="1"/>
  <c r="J563" i="3" a="1"/>
  <c r="J563" i="3" s="1"/>
  <c r="I563" i="3" a="1"/>
  <c r="I563" i="3" s="1"/>
  <c r="H563" i="3"/>
  <c r="G563" i="3"/>
  <c r="G562" i="3"/>
  <c r="H562" i="3"/>
  <c r="I562" i="3" a="1"/>
  <c r="I562" i="3" s="1"/>
  <c r="J562" i="3" a="1"/>
  <c r="J562" i="3" s="1"/>
  <c r="G561" i="3"/>
  <c r="H561" i="3"/>
  <c r="I561" i="3" a="1"/>
  <c r="I561" i="3" s="1"/>
  <c r="J561" i="3" a="1"/>
  <c r="J561" i="3" s="1"/>
  <c r="G560" i="3"/>
  <c r="H560" i="3"/>
  <c r="I560" i="3" a="1"/>
  <c r="I560" i="3" s="1"/>
  <c r="J560" i="3" a="1"/>
  <c r="J560" i="3" s="1"/>
  <c r="G559" i="3"/>
  <c r="H559" i="3"/>
  <c r="I559" i="3" a="1"/>
  <c r="I559" i="3" s="1"/>
  <c r="J559" i="3" a="1"/>
  <c r="J559" i="3" s="1"/>
  <c r="G558" i="3"/>
  <c r="H558" i="3"/>
  <c r="I558" i="3" a="1"/>
  <c r="I558" i="3" s="1"/>
  <c r="J558" i="3" a="1"/>
  <c r="J558" i="3" s="1"/>
  <c r="G557" i="3"/>
  <c r="H557" i="3"/>
  <c r="I557" i="3" a="1"/>
  <c r="I557" i="3" s="1"/>
  <c r="J557" i="3" a="1"/>
  <c r="J557" i="3" s="1"/>
  <c r="G556" i="3"/>
  <c r="H556" i="3"/>
  <c r="I556" i="3" a="1"/>
  <c r="I556" i="3" s="1"/>
  <c r="J556" i="3" a="1"/>
  <c r="J556" i="3" s="1"/>
  <c r="G555" i="3"/>
  <c r="H555" i="3"/>
  <c r="I555" i="3" a="1"/>
  <c r="I555" i="3" s="1"/>
  <c r="J555" i="3" a="1"/>
  <c r="J555" i="3" s="1"/>
  <c r="G554" i="3"/>
  <c r="H554" i="3"/>
  <c r="I554" i="3" a="1"/>
  <c r="I554" i="3" s="1"/>
  <c r="J554" i="3" a="1"/>
  <c r="J554" i="3" s="1"/>
  <c r="G553" i="3"/>
  <c r="H553" i="3"/>
  <c r="I553" i="3" a="1"/>
  <c r="I553" i="3" s="1"/>
  <c r="J553" i="3" a="1"/>
  <c r="J553" i="3" s="1"/>
  <c r="G552" i="3"/>
  <c r="H552" i="3"/>
  <c r="I552" i="3" a="1"/>
  <c r="I552" i="3" s="1"/>
  <c r="J552" i="3" a="1"/>
  <c r="J552" i="3" s="1"/>
  <c r="G551" i="3"/>
  <c r="H551" i="3"/>
  <c r="I551" i="3" a="1"/>
  <c r="I551" i="3" s="1"/>
  <c r="J551" i="3" a="1"/>
  <c r="J551" i="3" s="1"/>
  <c r="G327" i="1"/>
  <c r="H327" i="1"/>
  <c r="I327" i="1" a="1"/>
  <c r="I327" i="1" s="1"/>
  <c r="J327" i="1" a="1"/>
  <c r="J327" i="1" s="1"/>
  <c r="G326" i="1"/>
  <c r="H326" i="1"/>
  <c r="I326" i="1" a="1"/>
  <c r="I326" i="1" s="1"/>
  <c r="J326" i="1" a="1"/>
  <c r="J326" i="1" s="1"/>
  <c r="G325" i="1"/>
  <c r="H325" i="1"/>
  <c r="I325" i="1" a="1"/>
  <c r="I325" i="1" s="1"/>
  <c r="J325" i="1" a="1"/>
  <c r="J325" i="1" s="1"/>
  <c r="G324" i="1"/>
  <c r="H324" i="1"/>
  <c r="I324" i="1" a="1"/>
  <c r="I324" i="1" s="1"/>
  <c r="J324" i="1" a="1"/>
  <c r="J324" i="1" s="1"/>
  <c r="G323" i="1"/>
  <c r="H323" i="1"/>
  <c r="I323" i="1" a="1"/>
  <c r="I323" i="1" s="1"/>
  <c r="J323" i="1" a="1"/>
  <c r="J323" i="1" s="1"/>
  <c r="G322" i="1"/>
  <c r="H322" i="1"/>
  <c r="I322" i="1" a="1"/>
  <c r="I322" i="1" s="1"/>
  <c r="J322" i="1" a="1"/>
  <c r="J322" i="1" s="1"/>
  <c r="G539" i="3"/>
  <c r="G540" i="3"/>
  <c r="G541" i="3"/>
  <c r="G542" i="3"/>
  <c r="G543" i="3"/>
  <c r="G544" i="3"/>
  <c r="G545" i="3"/>
  <c r="G546" i="3"/>
  <c r="G547" i="3"/>
  <c r="G548" i="3"/>
  <c r="G549" i="3"/>
  <c r="G550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I539" i="3" a="1"/>
  <c r="I539" i="3" s="1"/>
  <c r="I540" i="3" a="1"/>
  <c r="I540" i="3" s="1"/>
  <c r="I541" i="3" a="1"/>
  <c r="I541" i="3" s="1"/>
  <c r="I542" i="3" a="1"/>
  <c r="I542" i="3" s="1"/>
  <c r="I543" i="3" a="1"/>
  <c r="I543" i="3" s="1"/>
  <c r="I544" i="3" a="1"/>
  <c r="I544" i="3" s="1"/>
  <c r="I545" i="3" a="1"/>
  <c r="I545" i="3" s="1"/>
  <c r="I546" i="3" a="1"/>
  <c r="I546" i="3" s="1"/>
  <c r="I547" i="3" a="1"/>
  <c r="I547" i="3" s="1"/>
  <c r="I548" i="3" a="1"/>
  <c r="I548" i="3" s="1"/>
  <c r="I549" i="3" a="1"/>
  <c r="I549" i="3" s="1"/>
  <c r="I550" i="3" a="1"/>
  <c r="I550" i="3" s="1"/>
  <c r="J539" i="3" a="1"/>
  <c r="J539" i="3" s="1"/>
  <c r="J540" i="3" a="1"/>
  <c r="J540" i="3" s="1"/>
  <c r="J541" i="3" a="1"/>
  <c r="J541" i="3" s="1"/>
  <c r="J542" i="3" a="1"/>
  <c r="J542" i="3" s="1"/>
  <c r="J543" i="3" a="1"/>
  <c r="J543" i="3" s="1"/>
  <c r="J544" i="3" a="1"/>
  <c r="J544" i="3" s="1"/>
  <c r="J545" i="3" a="1"/>
  <c r="J545" i="3" s="1"/>
  <c r="J546" i="3" a="1"/>
  <c r="J546" i="3" s="1"/>
  <c r="J547" i="3" a="1"/>
  <c r="J547" i="3" s="1"/>
  <c r="J548" i="3" a="1"/>
  <c r="J548" i="3" s="1"/>
  <c r="J549" i="3" a="1"/>
  <c r="J549" i="3" s="1"/>
  <c r="J550" i="3" a="1"/>
  <c r="J550" i="3" s="1"/>
  <c r="I321" i="1" a="1"/>
  <c r="I321" i="1" s="1"/>
  <c r="H321" i="1"/>
  <c r="G321" i="1"/>
  <c r="I320" i="1" a="1"/>
  <c r="I320" i="1" s="1"/>
  <c r="H320" i="1"/>
  <c r="G320" i="1"/>
  <c r="I319" i="1" a="1"/>
  <c r="I319" i="1" s="1"/>
  <c r="H319" i="1"/>
  <c r="G319" i="1"/>
  <c r="I318" i="1" a="1"/>
  <c r="I318" i="1" s="1"/>
  <c r="H318" i="1"/>
  <c r="G318" i="1"/>
  <c r="J319" i="1" a="1"/>
  <c r="J319" i="1" s="1"/>
  <c r="J321" i="1" a="1"/>
  <c r="J321" i="1" s="1"/>
  <c r="J320" i="1" a="1"/>
  <c r="J320" i="1" s="1"/>
  <c r="J318" i="1" a="1"/>
  <c r="J318" i="1" s="1"/>
  <c r="G538" i="3"/>
  <c r="H538" i="3"/>
  <c r="I538" i="3" a="1"/>
  <c r="I538" i="3" s="1"/>
  <c r="J538" i="3" a="1"/>
  <c r="J538" i="3" s="1"/>
  <c r="G537" i="3"/>
  <c r="H537" i="3"/>
  <c r="I537" i="3" a="1"/>
  <c r="I537" i="3" s="1"/>
  <c r="J537" i="3" a="1"/>
  <c r="J537" i="3" s="1"/>
  <c r="G536" i="3"/>
  <c r="H536" i="3"/>
  <c r="I536" i="3" a="1"/>
  <c r="I536" i="3" s="1"/>
  <c r="J536" i="3" a="1"/>
  <c r="J536" i="3" s="1"/>
  <c r="G535" i="3"/>
  <c r="H535" i="3"/>
  <c r="I535" i="3" a="1"/>
  <c r="I535" i="3" s="1"/>
  <c r="J535" i="3" a="1"/>
  <c r="J535" i="3" s="1"/>
  <c r="G534" i="3"/>
  <c r="H534" i="3"/>
  <c r="I534" i="3" a="1"/>
  <c r="I534" i="3" s="1"/>
  <c r="J534" i="3" a="1"/>
  <c r="J534" i="3" s="1"/>
  <c r="G533" i="3"/>
  <c r="H533" i="3"/>
  <c r="I533" i="3" a="1"/>
  <c r="I533" i="3" s="1"/>
  <c r="J533" i="3" a="1"/>
  <c r="J533" i="3" s="1"/>
  <c r="G532" i="3"/>
  <c r="H532" i="3"/>
  <c r="I532" i="3" a="1"/>
  <c r="I532" i="3" s="1"/>
  <c r="J532" i="3" a="1"/>
  <c r="J532" i="3" s="1"/>
  <c r="G531" i="3"/>
  <c r="H531" i="3"/>
  <c r="I531" i="3" a="1"/>
  <c r="I531" i="3" s="1"/>
  <c r="J531" i="3" a="1"/>
  <c r="J531" i="3" s="1"/>
  <c r="G530" i="3"/>
  <c r="H530" i="3"/>
  <c r="I530" i="3" a="1"/>
  <c r="I530" i="3" s="1"/>
  <c r="J530" i="3" a="1"/>
  <c r="J530" i="3" s="1"/>
  <c r="G529" i="3"/>
  <c r="H529" i="3"/>
  <c r="I529" i="3" a="1"/>
  <c r="I529" i="3" s="1"/>
  <c r="J529" i="3" a="1"/>
  <c r="J529" i="3" s="1"/>
  <c r="G528" i="3"/>
  <c r="H528" i="3"/>
  <c r="I528" i="3" a="1"/>
  <c r="I528" i="3" s="1"/>
  <c r="J528" i="3" a="1"/>
  <c r="J528" i="3" s="1"/>
  <c r="G527" i="3"/>
  <c r="H527" i="3"/>
  <c r="I527" i="3" a="1"/>
  <c r="I527" i="3" s="1"/>
  <c r="J527" i="3" a="1"/>
  <c r="J527" i="3" s="1"/>
  <c r="G317" i="1"/>
  <c r="H317" i="1"/>
  <c r="I317" i="1" a="1"/>
  <c r="I317" i="1" s="1"/>
  <c r="J317" i="1" a="1"/>
  <c r="J317" i="1" s="1"/>
  <c r="G316" i="1"/>
  <c r="H316" i="1"/>
  <c r="I316" i="1" a="1"/>
  <c r="I316" i="1" s="1"/>
  <c r="J316" i="1" a="1"/>
  <c r="J316" i="1" s="1"/>
  <c r="G315" i="1"/>
  <c r="H315" i="1"/>
  <c r="I315" i="1" a="1"/>
  <c r="I315" i="1" s="1"/>
  <c r="J315" i="1" a="1"/>
  <c r="J315" i="1" s="1"/>
  <c r="G314" i="1"/>
  <c r="H314" i="1"/>
  <c r="I314" i="1" a="1"/>
  <c r="I314" i="1" s="1"/>
  <c r="J314" i="1" a="1"/>
  <c r="J314" i="1" s="1"/>
  <c r="G313" i="1"/>
  <c r="H313" i="1"/>
  <c r="I313" i="1" a="1"/>
  <c r="I313" i="1" s="1"/>
  <c r="J313" i="1" a="1"/>
  <c r="J313" i="1" s="1"/>
  <c r="G312" i="1"/>
  <c r="H312" i="1"/>
  <c r="I312" i="1" a="1"/>
  <c r="I312" i="1" s="1"/>
  <c r="J312" i="1" a="1"/>
  <c r="J312" i="1" s="1"/>
  <c r="G306" i="1"/>
  <c r="G307" i="1"/>
  <c r="G308" i="1"/>
  <c r="G309" i="1"/>
  <c r="G310" i="1"/>
  <c r="G311" i="1"/>
  <c r="H306" i="1"/>
  <c r="H307" i="1"/>
  <c r="H308" i="1"/>
  <c r="H309" i="1"/>
  <c r="H310" i="1"/>
  <c r="H311" i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I523" i="3" a="1"/>
  <c r="I523" i="3" s="1"/>
  <c r="H523" i="3"/>
  <c r="G523" i="3"/>
  <c r="I522" i="3" a="1"/>
  <c r="I522" i="3" s="1"/>
  <c r="H522" i="3"/>
  <c r="J526" i="3" a="1"/>
  <c r="J526" i="3" s="1"/>
  <c r="I526" i="3" a="1"/>
  <c r="I526" i="3" s="1"/>
  <c r="H526" i="3"/>
  <c r="G526" i="3"/>
  <c r="J525" i="3" a="1"/>
  <c r="J525" i="3" s="1"/>
  <c r="I525" i="3" a="1"/>
  <c r="I525" i="3" s="1"/>
  <c r="H525" i="3"/>
  <c r="G525" i="3"/>
  <c r="J524" i="3" a="1"/>
  <c r="J524" i="3" s="1"/>
  <c r="I524" i="3" a="1"/>
  <c r="I524" i="3" s="1"/>
  <c r="H524" i="3"/>
  <c r="G524" i="3"/>
  <c r="J523" i="3" a="1"/>
  <c r="J523" i="3" s="1"/>
  <c r="J522" i="3" a="1"/>
  <c r="J522" i="3" s="1"/>
  <c r="I521" i="3" a="1"/>
  <c r="I521" i="3" s="1"/>
  <c r="H521" i="3"/>
  <c r="G521" i="3"/>
  <c r="G517" i="3"/>
  <c r="G518" i="3"/>
  <c r="G519" i="3"/>
  <c r="G520" i="3"/>
  <c r="H517" i="3"/>
  <c r="H518" i="3"/>
  <c r="H519" i="3"/>
  <c r="H520" i="3"/>
  <c r="I517" i="3" a="1"/>
  <c r="I517" i="3" s="1"/>
  <c r="I518" i="3" a="1"/>
  <c r="I518" i="3" s="1"/>
  <c r="I519" i="3" a="1"/>
  <c r="I519" i="3" s="1"/>
  <c r="I520" i="3" a="1"/>
  <c r="I520" i="3" s="1"/>
  <c r="J517" i="3" a="1"/>
  <c r="J517" i="3" s="1"/>
  <c r="J518" i="3" a="1"/>
  <c r="J518" i="3" s="1"/>
  <c r="J519" i="3" a="1"/>
  <c r="J519" i="3" s="1"/>
  <c r="J520" i="3" a="1"/>
  <c r="J520" i="3" s="1"/>
  <c r="J521" i="3" a="1"/>
  <c r="J521" i="3" s="1"/>
  <c r="G516" i="3"/>
  <c r="H516" i="3"/>
  <c r="I516" i="3" a="1"/>
  <c r="I516" i="3" s="1"/>
  <c r="J516" i="3" a="1"/>
  <c r="J516" i="3" s="1"/>
  <c r="G515" i="3"/>
  <c r="H515" i="3"/>
  <c r="I515" i="3" a="1"/>
  <c r="I515" i="3" s="1"/>
  <c r="J515" i="3" a="1"/>
  <c r="J515" i="3" s="1"/>
  <c r="G514" i="3"/>
  <c r="H514" i="3"/>
  <c r="I514" i="3" a="1"/>
  <c r="I514" i="3" s="1"/>
  <c r="J514" i="3" a="1"/>
  <c r="J514" i="3" s="1"/>
  <c r="G513" i="3"/>
  <c r="H513" i="3"/>
  <c r="I513" i="3" a="1"/>
  <c r="I513" i="3" s="1"/>
  <c r="J513" i="3" a="1"/>
  <c r="J513" i="3" s="1"/>
  <c r="G512" i="3"/>
  <c r="H512" i="3"/>
  <c r="I512" i="3" a="1"/>
  <c r="I512" i="3" s="1"/>
  <c r="J512" i="3" a="1"/>
  <c r="J512" i="3" s="1"/>
  <c r="G511" i="3"/>
  <c r="H511" i="3"/>
  <c r="I511" i="3" a="1"/>
  <c r="I511" i="3" s="1"/>
  <c r="J511" i="3" a="1"/>
  <c r="J511" i="3" s="1"/>
  <c r="G510" i="3"/>
  <c r="H510" i="3"/>
  <c r="I510" i="3" a="1"/>
  <c r="I510" i="3" s="1"/>
  <c r="J510" i="3" a="1"/>
  <c r="J510" i="3" s="1"/>
  <c r="G509" i="3"/>
  <c r="H509" i="3"/>
  <c r="I509" i="3" a="1"/>
  <c r="I509" i="3" s="1"/>
  <c r="J509" i="3" a="1"/>
  <c r="J509" i="3" s="1"/>
  <c r="G508" i="3"/>
  <c r="H508" i="3"/>
  <c r="I508" i="3" a="1"/>
  <c r="I508" i="3" s="1"/>
  <c r="J508" i="3" a="1"/>
  <c r="J508" i="3" s="1"/>
  <c r="G507" i="3"/>
  <c r="H507" i="3"/>
  <c r="I507" i="3" a="1"/>
  <c r="I507" i="3" s="1"/>
  <c r="J507" i="3" a="1"/>
  <c r="J507" i="3" s="1"/>
  <c r="G506" i="3"/>
  <c r="H506" i="3"/>
  <c r="I506" i="3" a="1"/>
  <c r="I506" i="3" s="1"/>
  <c r="J506" i="3" a="1"/>
  <c r="J506" i="3" s="1"/>
  <c r="G505" i="3"/>
  <c r="H505" i="3"/>
  <c r="I505" i="3" a="1"/>
  <c r="I505" i="3" s="1"/>
  <c r="J505" i="3" a="1"/>
  <c r="J505" i="3" s="1"/>
  <c r="G504" i="3"/>
  <c r="H504" i="3"/>
  <c r="I504" i="3" a="1"/>
  <c r="I504" i="3" s="1"/>
  <c r="J504" i="3" a="1"/>
  <c r="J504" i="3" s="1"/>
  <c r="G503" i="3"/>
  <c r="H503" i="3"/>
  <c r="I503" i="3" a="1"/>
  <c r="I503" i="3" s="1"/>
  <c r="J503" i="3" a="1"/>
  <c r="J503" i="3" s="1"/>
  <c r="G502" i="3"/>
  <c r="H502" i="3"/>
  <c r="I502" i="3" a="1"/>
  <c r="I502" i="3" s="1"/>
  <c r="J502" i="3" a="1"/>
  <c r="J502" i="3" s="1"/>
  <c r="G501" i="3"/>
  <c r="H501" i="3"/>
  <c r="I501" i="3" a="1"/>
  <c r="I501" i="3" s="1"/>
  <c r="J501" i="3" a="1"/>
  <c r="J501" i="3" s="1"/>
  <c r="G305" i="1"/>
  <c r="H305" i="1"/>
  <c r="I305" i="1" a="1"/>
  <c r="I305" i="1" s="1"/>
  <c r="J305" i="1" a="1"/>
  <c r="J305" i="1" s="1"/>
  <c r="G304" i="1"/>
  <c r="H304" i="1"/>
  <c r="I304" i="1" a="1"/>
  <c r="I304" i="1" s="1"/>
  <c r="J304" i="1" a="1"/>
  <c r="J304" i="1" s="1"/>
  <c r="G303" i="1"/>
  <c r="H303" i="1"/>
  <c r="I303" i="1" a="1"/>
  <c r="I303" i="1" s="1"/>
  <c r="J303" i="1" a="1"/>
  <c r="J303" i="1" s="1"/>
  <c r="G302" i="1"/>
  <c r="H302" i="1"/>
  <c r="I302" i="1" a="1"/>
  <c r="I302" i="1" s="1"/>
  <c r="J302" i="1" a="1"/>
  <c r="J302" i="1" s="1"/>
  <c r="G301" i="1"/>
  <c r="H301" i="1"/>
  <c r="I301" i="1" a="1"/>
  <c r="I301" i="1" s="1"/>
  <c r="J301" i="1" a="1"/>
  <c r="J301" i="1" s="1"/>
  <c r="G300" i="1"/>
  <c r="H300" i="1"/>
  <c r="I300" i="1" a="1"/>
  <c r="I300" i="1" s="1"/>
  <c r="J300" i="1" a="1"/>
  <c r="J300" i="1" s="1"/>
  <c r="G299" i="1"/>
  <c r="H299" i="1"/>
  <c r="I299" i="1" a="1"/>
  <c r="I299" i="1" s="1"/>
  <c r="J299" i="1" a="1"/>
  <c r="J299" i="1" s="1"/>
  <c r="G298" i="1"/>
  <c r="H298" i="1"/>
  <c r="I298" i="1" a="1"/>
  <c r="I298" i="1" s="1"/>
  <c r="J298" i="1" a="1"/>
  <c r="J298" i="1" s="1"/>
  <c r="G297" i="1"/>
  <c r="H297" i="1"/>
  <c r="I297" i="1" a="1"/>
  <c r="I297" i="1" s="1"/>
  <c r="J297" i="1" a="1"/>
  <c r="J297" i="1" s="1"/>
  <c r="G296" i="1"/>
  <c r="H296" i="1"/>
  <c r="I296" i="1" a="1"/>
  <c r="I296" i="1" s="1"/>
  <c r="J296" i="1" a="1"/>
  <c r="J296" i="1" s="1"/>
  <c r="G210" i="1"/>
  <c r="H210" i="1"/>
  <c r="I210" i="1" a="1"/>
  <c r="I210" i="1" s="1"/>
  <c r="J210" i="1" a="1"/>
  <c r="J210" i="1" s="1"/>
  <c r="B494" i="3"/>
  <c r="B492" i="3"/>
  <c r="B490" i="3"/>
  <c r="G290" i="1"/>
  <c r="G291" i="1"/>
  <c r="G292" i="1"/>
  <c r="G293" i="1"/>
  <c r="G294" i="1"/>
  <c r="G295" i="1"/>
  <c r="H290" i="1"/>
  <c r="H291" i="1"/>
  <c r="H292" i="1"/>
  <c r="H293" i="1"/>
  <c r="H294" i="1"/>
  <c r="H295" i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I500" i="3" a="1"/>
  <c r="I500" i="3" s="1"/>
  <c r="H500" i="3"/>
  <c r="G500" i="3"/>
  <c r="I499" i="3" a="1"/>
  <c r="I499" i="3" s="1"/>
  <c r="H499" i="3"/>
  <c r="G499" i="3"/>
  <c r="I498" i="3" a="1"/>
  <c r="I498" i="3" s="1"/>
  <c r="H498" i="3"/>
  <c r="G498" i="3"/>
  <c r="I497" i="3" a="1"/>
  <c r="I497" i="3" s="1"/>
  <c r="H497" i="3"/>
  <c r="G497" i="3"/>
  <c r="I496" i="3" a="1"/>
  <c r="I496" i="3" s="1"/>
  <c r="H496" i="3"/>
  <c r="G496" i="3"/>
  <c r="I495" i="3" a="1"/>
  <c r="I495" i="3" s="1"/>
  <c r="H495" i="3"/>
  <c r="G495" i="3"/>
  <c r="I494" i="3" a="1"/>
  <c r="I494" i="3" s="1"/>
  <c r="H494" i="3"/>
  <c r="G494" i="3"/>
  <c r="I493" i="3" a="1"/>
  <c r="I493" i="3" s="1"/>
  <c r="H493" i="3"/>
  <c r="G493" i="3"/>
  <c r="I492" i="3" a="1"/>
  <c r="I492" i="3" s="1"/>
  <c r="H492" i="3"/>
  <c r="G492" i="3"/>
  <c r="I491" i="3" a="1"/>
  <c r="I491" i="3" s="1"/>
  <c r="H491" i="3"/>
  <c r="G491" i="3"/>
  <c r="I490" i="3" a="1"/>
  <c r="I490" i="3" s="1"/>
  <c r="H490" i="3"/>
  <c r="G490" i="3"/>
  <c r="I489" i="3" a="1"/>
  <c r="I489" i="3" s="1"/>
  <c r="H489" i="3"/>
  <c r="G489" i="3"/>
  <c r="J490" i="3" a="1"/>
  <c r="J490" i="3" s="1"/>
  <c r="J492" i="3" a="1"/>
  <c r="J492" i="3" s="1"/>
  <c r="J494" i="3" a="1"/>
  <c r="J494" i="3" s="1"/>
  <c r="J496" i="3" a="1"/>
  <c r="J496" i="3" s="1"/>
  <c r="J498" i="3" a="1"/>
  <c r="J498" i="3" s="1"/>
  <c r="J500" i="3" a="1"/>
  <c r="J500" i="3" s="1"/>
  <c r="J499" i="3" a="1"/>
  <c r="J499" i="3" s="1"/>
  <c r="J497" i="3" a="1"/>
  <c r="J497" i="3" s="1"/>
  <c r="J495" i="3" a="1"/>
  <c r="J495" i="3" s="1"/>
  <c r="J493" i="3" a="1"/>
  <c r="J493" i="3" s="1"/>
  <c r="J491" i="3" a="1"/>
  <c r="J491" i="3" s="1"/>
  <c r="J489" i="3" a="1"/>
  <c r="J489" i="3" s="1"/>
  <c r="G488" i="3"/>
  <c r="H488" i="3"/>
  <c r="I488" i="3" a="1"/>
  <c r="I488" i="3" s="1"/>
  <c r="J488" i="3" a="1"/>
  <c r="J488" i="3" s="1"/>
  <c r="G487" i="3"/>
  <c r="H487" i="3"/>
  <c r="I487" i="3" a="1"/>
  <c r="I487" i="3" s="1"/>
  <c r="J487" i="3" a="1"/>
  <c r="J487" i="3" s="1"/>
  <c r="G486" i="3"/>
  <c r="H486" i="3"/>
  <c r="I486" i="3" a="1"/>
  <c r="I486" i="3" s="1"/>
  <c r="J486" i="3" a="1"/>
  <c r="J486" i="3" s="1"/>
  <c r="G485" i="3"/>
  <c r="H485" i="3"/>
  <c r="I485" i="3" a="1"/>
  <c r="I485" i="3" s="1"/>
  <c r="J485" i="3" a="1"/>
  <c r="J485" i="3" s="1"/>
  <c r="G484" i="3"/>
  <c r="H484" i="3"/>
  <c r="I484" i="3" a="1"/>
  <c r="I484" i="3" s="1"/>
  <c r="J484" i="3" a="1"/>
  <c r="J484" i="3" s="1"/>
  <c r="G483" i="3"/>
  <c r="H483" i="3"/>
  <c r="I483" i="3" a="1"/>
  <c r="I483" i="3" s="1"/>
  <c r="J483" i="3" a="1"/>
  <c r="J483" i="3" s="1"/>
  <c r="G482" i="3"/>
  <c r="H482" i="3"/>
  <c r="I482" i="3" a="1"/>
  <c r="I482" i="3" s="1"/>
  <c r="J482" i="3" a="1"/>
  <c r="J482" i="3" s="1"/>
  <c r="G481" i="3"/>
  <c r="H481" i="3"/>
  <c r="I481" i="3" a="1"/>
  <c r="I481" i="3" s="1"/>
  <c r="J481" i="3" a="1"/>
  <c r="J481" i="3" s="1"/>
  <c r="G480" i="3"/>
  <c r="H480" i="3"/>
  <c r="I480" i="3" a="1"/>
  <c r="I480" i="3" s="1"/>
  <c r="J480" i="3" a="1"/>
  <c r="J480" i="3" s="1"/>
  <c r="G479" i="3"/>
  <c r="H479" i="3"/>
  <c r="I479" i="3" a="1"/>
  <c r="I479" i="3" s="1"/>
  <c r="J479" i="3" a="1"/>
  <c r="J479" i="3" s="1"/>
  <c r="G478" i="3"/>
  <c r="H478" i="3"/>
  <c r="I478" i="3" a="1"/>
  <c r="I478" i="3" s="1"/>
  <c r="J478" i="3" a="1"/>
  <c r="J478" i="3" s="1"/>
  <c r="G477" i="3"/>
  <c r="H477" i="3"/>
  <c r="I477" i="3" a="1"/>
  <c r="I477" i="3" s="1"/>
  <c r="J477" i="3" a="1"/>
  <c r="J477" i="3" s="1"/>
  <c r="G289" i="1"/>
  <c r="H289" i="1"/>
  <c r="I289" i="1" a="1"/>
  <c r="I289" i="1" s="1"/>
  <c r="J289" i="1" a="1"/>
  <c r="J289" i="1" s="1"/>
  <c r="G288" i="1"/>
  <c r="H288" i="1"/>
  <c r="I288" i="1" a="1"/>
  <c r="I288" i="1" s="1"/>
  <c r="J288" i="1" a="1"/>
  <c r="J288" i="1" s="1"/>
  <c r="G287" i="1"/>
  <c r="H287" i="1"/>
  <c r="I287" i="1" a="1"/>
  <c r="I287" i="1" s="1"/>
  <c r="J287" i="1" a="1"/>
  <c r="J287" i="1" s="1"/>
  <c r="G286" i="1"/>
  <c r="H286" i="1"/>
  <c r="I286" i="1" a="1"/>
  <c r="I286" i="1" s="1"/>
  <c r="J286" i="1" a="1"/>
  <c r="J286" i="1" s="1"/>
  <c r="G285" i="1"/>
  <c r="H285" i="1"/>
  <c r="I285" i="1" a="1"/>
  <c r="I285" i="1" s="1"/>
  <c r="J285" i="1" a="1"/>
  <c r="J285" i="1" s="1"/>
  <c r="G284" i="1"/>
  <c r="H284" i="1"/>
  <c r="I284" i="1" a="1"/>
  <c r="I284" i="1" s="1"/>
  <c r="J284" i="1" a="1"/>
  <c r="J284" i="1" s="1"/>
  <c r="G283" i="1"/>
  <c r="H283" i="1"/>
  <c r="I283" i="1" a="1"/>
  <c r="I283" i="1" s="1"/>
  <c r="J283" i="1" a="1"/>
  <c r="J283" i="1" s="1"/>
  <c r="G282" i="1"/>
  <c r="H282" i="1"/>
  <c r="I282" i="1" a="1"/>
  <c r="I282" i="1" s="1"/>
  <c r="J282" i="1" a="1"/>
  <c r="J282" i="1" s="1"/>
  <c r="G476" i="3"/>
  <c r="H476" i="3"/>
  <c r="I476" i="3" a="1"/>
  <c r="I476" i="3" s="1"/>
  <c r="J476" i="3" a="1"/>
  <c r="J476" i="3" s="1"/>
  <c r="G475" i="3"/>
  <c r="H475" i="3"/>
  <c r="I475" i="3" a="1"/>
  <c r="I475" i="3" s="1"/>
  <c r="J475" i="3" a="1"/>
  <c r="J475" i="3" s="1"/>
  <c r="G474" i="3"/>
  <c r="H474" i="3"/>
  <c r="I474" i="3" a="1"/>
  <c r="I474" i="3" s="1"/>
  <c r="J474" i="3" a="1"/>
  <c r="J474" i="3" s="1"/>
  <c r="G473" i="3"/>
  <c r="H473" i="3"/>
  <c r="I473" i="3" a="1"/>
  <c r="I473" i="3" s="1"/>
  <c r="J473" i="3" a="1"/>
  <c r="J473" i="3" s="1"/>
  <c r="G472" i="3"/>
  <c r="H472" i="3"/>
  <c r="I472" i="3" a="1"/>
  <c r="I472" i="3" s="1"/>
  <c r="J472" i="3" a="1"/>
  <c r="J472" i="3" s="1"/>
  <c r="G471" i="3"/>
  <c r="H471" i="3"/>
  <c r="I471" i="3" a="1"/>
  <c r="I471" i="3" s="1"/>
  <c r="J471" i="3" a="1"/>
  <c r="J471" i="3" s="1"/>
  <c r="G470" i="3"/>
  <c r="H470" i="3"/>
  <c r="I470" i="3" a="1"/>
  <c r="I470" i="3" s="1"/>
  <c r="J470" i="3" a="1"/>
  <c r="J470" i="3" s="1"/>
  <c r="G469" i="3"/>
  <c r="H469" i="3"/>
  <c r="I469" i="3" a="1"/>
  <c r="I469" i="3" s="1"/>
  <c r="J469" i="3" a="1"/>
  <c r="J469" i="3" s="1"/>
  <c r="G468" i="3"/>
  <c r="H468" i="3"/>
  <c r="I468" i="3" a="1"/>
  <c r="I468" i="3" s="1"/>
  <c r="J468" i="3" a="1"/>
  <c r="J468" i="3" s="1"/>
  <c r="G467" i="3"/>
  <c r="H467" i="3"/>
  <c r="I467" i="3" a="1"/>
  <c r="I467" i="3" s="1"/>
  <c r="J467" i="3" a="1"/>
  <c r="J467" i="3" s="1"/>
  <c r="G466" i="3"/>
  <c r="H466" i="3"/>
  <c r="I466" i="3" a="1"/>
  <c r="I466" i="3" s="1"/>
  <c r="J466" i="3" a="1"/>
  <c r="J466" i="3" s="1"/>
  <c r="G465" i="3"/>
  <c r="H465" i="3"/>
  <c r="I465" i="3" a="1"/>
  <c r="I465" i="3" s="1"/>
  <c r="J465" i="3" a="1"/>
  <c r="J465" i="3" s="1"/>
  <c r="G457" i="3"/>
  <c r="H457" i="3"/>
  <c r="I457" i="3" a="1"/>
  <c r="I457" i="3" s="1"/>
  <c r="J457" i="3" a="1"/>
  <c r="J457" i="3" s="1"/>
  <c r="G458" i="3"/>
  <c r="H458" i="3"/>
  <c r="I458" i="3" a="1"/>
  <c r="I458" i="3" s="1"/>
  <c r="J458" i="3" a="1"/>
  <c r="J458" i="3" s="1"/>
  <c r="G281" i="1"/>
  <c r="H281" i="1"/>
  <c r="I281" i="1" a="1"/>
  <c r="I281" i="1" s="1"/>
  <c r="J281" i="1" a="1"/>
  <c r="J281" i="1" s="1"/>
  <c r="G280" i="1"/>
  <c r="H280" i="1"/>
  <c r="I280" i="1" a="1"/>
  <c r="I280" i="1" s="1"/>
  <c r="J280" i="1" a="1"/>
  <c r="J280" i="1" s="1"/>
  <c r="G279" i="1"/>
  <c r="H279" i="1"/>
  <c r="I279" i="1" a="1"/>
  <c r="I279" i="1" s="1"/>
  <c r="J279" i="1" a="1"/>
  <c r="J279" i="1" s="1"/>
  <c r="G278" i="1"/>
  <c r="H278" i="1"/>
  <c r="I278" i="1" a="1"/>
  <c r="I278" i="1" s="1"/>
  <c r="J278" i="1" a="1"/>
  <c r="J278" i="1" s="1"/>
  <c r="G277" i="1"/>
  <c r="H277" i="1"/>
  <c r="I277" i="1" a="1"/>
  <c r="I277" i="1" s="1"/>
  <c r="J277" i="1" a="1"/>
  <c r="J277" i="1" s="1"/>
  <c r="G276" i="1"/>
  <c r="H276" i="1"/>
  <c r="I276" i="1" a="1"/>
  <c r="I276" i="1" s="1"/>
  <c r="J276" i="1" a="1"/>
  <c r="J276" i="1" s="1"/>
  <c r="G275" i="1"/>
  <c r="H275" i="1"/>
  <c r="I275" i="1" a="1"/>
  <c r="I275" i="1" s="1"/>
  <c r="J275" i="1" a="1"/>
  <c r="J275" i="1" s="1"/>
  <c r="G274" i="1"/>
  <c r="H274" i="1"/>
  <c r="I274" i="1" a="1"/>
  <c r="I274" i="1" s="1"/>
  <c r="J274" i="1" a="1"/>
  <c r="J274" i="1" s="1"/>
  <c r="G273" i="1"/>
  <c r="H273" i="1"/>
  <c r="I273" i="1" a="1"/>
  <c r="I273" i="1" s="1"/>
  <c r="J273" i="1" a="1"/>
  <c r="J273" i="1" s="1"/>
  <c r="G272" i="1"/>
  <c r="H272" i="1"/>
  <c r="I272" i="1" a="1"/>
  <c r="I272" i="1" s="1"/>
  <c r="J272" i="1" a="1"/>
  <c r="J272" i="1" s="1"/>
  <c r="G464" i="3"/>
  <c r="H464" i="3"/>
  <c r="I464" i="3" a="1"/>
  <c r="I464" i="3" s="1"/>
  <c r="J464" i="3" a="1"/>
  <c r="J464" i="3" s="1"/>
  <c r="G463" i="3"/>
  <c r="H463" i="3"/>
  <c r="I463" i="3" a="1"/>
  <c r="I463" i="3" s="1"/>
  <c r="J463" i="3" a="1"/>
  <c r="J463" i="3" s="1"/>
  <c r="G462" i="3"/>
  <c r="H462" i="3"/>
  <c r="I462" i="3" a="1"/>
  <c r="I462" i="3" s="1"/>
  <c r="J462" i="3" a="1"/>
  <c r="J462" i="3" s="1"/>
  <c r="G461" i="3"/>
  <c r="H461" i="3"/>
  <c r="I461" i="3" a="1"/>
  <c r="I461" i="3" s="1"/>
  <c r="J461" i="3" a="1"/>
  <c r="J461" i="3" s="1"/>
  <c r="G460" i="3"/>
  <c r="H460" i="3"/>
  <c r="I460" i="3" a="1"/>
  <c r="I460" i="3" s="1"/>
  <c r="J460" i="3" a="1"/>
  <c r="J460" i="3" s="1"/>
  <c r="G459" i="3"/>
  <c r="H459" i="3"/>
  <c r="I459" i="3" a="1"/>
  <c r="I459" i="3" s="1"/>
  <c r="J459" i="3" a="1"/>
  <c r="J459" i="3" s="1"/>
  <c r="G456" i="3"/>
  <c r="H456" i="3"/>
  <c r="I456" i="3" a="1"/>
  <c r="I456" i="3" s="1"/>
  <c r="J456" i="3" a="1"/>
  <c r="J456" i="3" s="1"/>
  <c r="G455" i="3"/>
  <c r="H455" i="3"/>
  <c r="I455" i="3" a="1"/>
  <c r="I455" i="3" s="1"/>
  <c r="J455" i="3" a="1"/>
  <c r="J455" i="3" s="1"/>
  <c r="G454" i="3"/>
  <c r="H454" i="3"/>
  <c r="I454" i="3" a="1"/>
  <c r="I454" i="3" s="1"/>
  <c r="J454" i="3" a="1"/>
  <c r="J454" i="3" s="1"/>
  <c r="G453" i="3"/>
  <c r="H453" i="3"/>
  <c r="I453" i="3" a="1"/>
  <c r="I453" i="3" s="1"/>
  <c r="J453" i="3" a="1"/>
  <c r="J453" i="3" s="1"/>
  <c r="G452" i="3"/>
  <c r="H452" i="3"/>
  <c r="I452" i="3" a="1"/>
  <c r="I452" i="3" s="1"/>
  <c r="J452" i="3" a="1"/>
  <c r="J452" i="3" s="1"/>
  <c r="G451" i="3"/>
  <c r="H451" i="3"/>
  <c r="I451" i="3" a="1"/>
  <c r="I451" i="3" s="1"/>
  <c r="J451" i="3" a="1"/>
  <c r="J451" i="3" s="1"/>
  <c r="G271" i="1"/>
  <c r="H271" i="1"/>
  <c r="I271" i="1" a="1"/>
  <c r="I271" i="1" s="1"/>
  <c r="J271" i="1" a="1"/>
  <c r="J271" i="1" s="1"/>
  <c r="G270" i="1"/>
  <c r="H270" i="1"/>
  <c r="I270" i="1" a="1"/>
  <c r="I270" i="1" s="1"/>
  <c r="J270" i="1" a="1"/>
  <c r="J270" i="1" s="1"/>
  <c r="G269" i="1"/>
  <c r="H269" i="1"/>
  <c r="I269" i="1" a="1"/>
  <c r="I269" i="1" s="1"/>
  <c r="J269" i="1" a="1"/>
  <c r="J269" i="1" s="1"/>
  <c r="G268" i="1"/>
  <c r="H268" i="1"/>
  <c r="I268" i="1" a="1"/>
  <c r="I268" i="1" s="1"/>
  <c r="J268" i="1" a="1"/>
  <c r="J268" i="1" s="1"/>
  <c r="G267" i="1"/>
  <c r="H267" i="1"/>
  <c r="I267" i="1" a="1"/>
  <c r="I267" i="1" s="1"/>
  <c r="J267" i="1" a="1"/>
  <c r="J267" i="1" s="1"/>
  <c r="G266" i="1"/>
  <c r="H266" i="1"/>
  <c r="I266" i="1" a="1"/>
  <c r="I266" i="1" s="1"/>
  <c r="J266" i="1" a="1"/>
  <c r="J266" i="1" s="1"/>
  <c r="G261" i="1"/>
  <c r="G262" i="1"/>
  <c r="G263" i="1"/>
  <c r="G264" i="1"/>
  <c r="G265" i="1"/>
  <c r="H261" i="1"/>
  <c r="H262" i="1"/>
  <c r="H263" i="1"/>
  <c r="H264" i="1"/>
  <c r="H265" i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I450" i="3" a="1"/>
  <c r="I450" i="3" s="1"/>
  <c r="H450" i="3"/>
  <c r="G450" i="3"/>
  <c r="I449" i="3" a="1"/>
  <c r="I449" i="3" s="1"/>
  <c r="H449" i="3"/>
  <c r="G449" i="3"/>
  <c r="I448" i="3" a="1"/>
  <c r="I448" i="3" s="1"/>
  <c r="H448" i="3"/>
  <c r="G448" i="3"/>
  <c r="I447" i="3" a="1"/>
  <c r="I447" i="3" s="1"/>
  <c r="H447" i="3"/>
  <c r="G447" i="3"/>
  <c r="I446" i="3" a="1"/>
  <c r="I446" i="3" s="1"/>
  <c r="H446" i="3"/>
  <c r="G446" i="3"/>
  <c r="I445" i="3" a="1"/>
  <c r="I445" i="3" s="1"/>
  <c r="H445" i="3"/>
  <c r="G445" i="3"/>
  <c r="I444" i="3" a="1"/>
  <c r="I444" i="3" s="1"/>
  <c r="H444" i="3"/>
  <c r="G444" i="3"/>
  <c r="I443" i="3" a="1"/>
  <c r="I443" i="3" s="1"/>
  <c r="H443" i="3"/>
  <c r="G443" i="3"/>
  <c r="I442" i="3" a="1"/>
  <c r="I442" i="3" s="1"/>
  <c r="H442" i="3"/>
  <c r="G442" i="3"/>
  <c r="I441" i="3" a="1"/>
  <c r="I441" i="3" s="1"/>
  <c r="H441" i="3"/>
  <c r="G441" i="3"/>
  <c r="I440" i="3" a="1"/>
  <c r="I440" i="3" s="1"/>
  <c r="H440" i="3"/>
  <c r="G440" i="3"/>
  <c r="J448" i="3" a="1"/>
  <c r="J448" i="3" s="1"/>
  <c r="J450" i="3" a="1"/>
  <c r="J450" i="3" s="1"/>
  <c r="J446" i="3" a="1"/>
  <c r="J446" i="3" s="1"/>
  <c r="J444" i="3" a="1"/>
  <c r="J444" i="3" s="1"/>
  <c r="J442" i="3" a="1"/>
  <c r="J442" i="3" s="1"/>
  <c r="J440" i="3" a="1"/>
  <c r="J440" i="3" s="1"/>
  <c r="J449" i="3" a="1"/>
  <c r="J449" i="3" s="1"/>
  <c r="J447" i="3" a="1"/>
  <c r="J447" i="3" s="1"/>
  <c r="J445" i="3" a="1"/>
  <c r="J445" i="3" s="1"/>
  <c r="J443" i="3" a="1"/>
  <c r="J443" i="3" s="1"/>
  <c r="J441" i="3" a="1"/>
  <c r="J441" i="3" s="1"/>
  <c r="G439" i="3"/>
  <c r="H439" i="3"/>
  <c r="I439" i="3" a="1"/>
  <c r="I439" i="3" s="1"/>
  <c r="J439" i="3" a="1"/>
  <c r="J439" i="3" s="1"/>
  <c r="G260" i="1"/>
  <c r="H260" i="1"/>
  <c r="I260" i="1" a="1"/>
  <c r="I260" i="1" s="1"/>
  <c r="J260" i="1" a="1"/>
  <c r="J260" i="1" s="1"/>
  <c r="C593" i="2"/>
  <c r="C594" i="2"/>
  <c r="C595" i="2"/>
  <c r="C596" i="2"/>
  <c r="C597" i="2"/>
  <c r="C598" i="2"/>
  <c r="G438" i="3"/>
  <c r="H438" i="3"/>
  <c r="I438" i="3" a="1"/>
  <c r="I438" i="3" s="1"/>
  <c r="J438" i="3" a="1"/>
  <c r="J438" i="3" s="1"/>
  <c r="G437" i="3"/>
  <c r="H437" i="3"/>
  <c r="I437" i="3" a="1"/>
  <c r="I437" i="3" s="1"/>
  <c r="J437" i="3" a="1"/>
  <c r="J437" i="3" s="1"/>
  <c r="G436" i="3"/>
  <c r="H436" i="3"/>
  <c r="I436" i="3" a="1"/>
  <c r="I436" i="3" s="1"/>
  <c r="J436" i="3" a="1"/>
  <c r="J436" i="3" s="1"/>
  <c r="G435" i="3"/>
  <c r="H435" i="3"/>
  <c r="I435" i="3" a="1"/>
  <c r="I435" i="3" s="1"/>
  <c r="J435" i="3" a="1"/>
  <c r="J435" i="3" s="1"/>
  <c r="G434" i="3"/>
  <c r="H434" i="3"/>
  <c r="I434" i="3" a="1"/>
  <c r="I434" i="3" s="1"/>
  <c r="J434" i="3" a="1"/>
  <c r="J434" i="3" s="1"/>
  <c r="G433" i="3"/>
  <c r="H433" i="3"/>
  <c r="I433" i="3" a="1"/>
  <c r="I433" i="3" s="1"/>
  <c r="J433" i="3" a="1"/>
  <c r="J433" i="3" s="1"/>
  <c r="G432" i="3"/>
  <c r="H432" i="3"/>
  <c r="I432" i="3" a="1"/>
  <c r="I432" i="3" s="1"/>
  <c r="J432" i="3" a="1"/>
  <c r="J432" i="3" s="1"/>
  <c r="G431" i="3"/>
  <c r="H431" i="3"/>
  <c r="I431" i="3" a="1"/>
  <c r="I431" i="3" s="1"/>
  <c r="J431" i="3" a="1"/>
  <c r="J431" i="3" s="1"/>
  <c r="G430" i="3"/>
  <c r="H430" i="3"/>
  <c r="I430" i="3" a="1"/>
  <c r="I430" i="3" s="1"/>
  <c r="J430" i="3" a="1"/>
  <c r="J430" i="3" s="1"/>
  <c r="G429" i="3"/>
  <c r="H429" i="3"/>
  <c r="I429" i="3" a="1"/>
  <c r="I429" i="3" s="1"/>
  <c r="J429" i="3" a="1"/>
  <c r="J429" i="3" s="1"/>
  <c r="G428" i="3"/>
  <c r="H428" i="3"/>
  <c r="I428" i="3" a="1"/>
  <c r="I428" i="3" s="1"/>
  <c r="J428" i="3" a="1"/>
  <c r="J428" i="3" s="1"/>
  <c r="G427" i="3"/>
  <c r="H427" i="3"/>
  <c r="I427" i="3" a="1"/>
  <c r="I427" i="3" s="1"/>
  <c r="J427" i="3" a="1"/>
  <c r="J427" i="3" s="1"/>
  <c r="G259" i="1"/>
  <c r="H259" i="1"/>
  <c r="I259" i="1" a="1"/>
  <c r="I259" i="1" s="1"/>
  <c r="J259" i="1" a="1"/>
  <c r="J259" i="1" s="1"/>
  <c r="G258" i="1"/>
  <c r="H258" i="1"/>
  <c r="I258" i="1" a="1"/>
  <c r="I258" i="1" s="1"/>
  <c r="J258" i="1" a="1"/>
  <c r="J258" i="1" s="1"/>
  <c r="G257" i="1"/>
  <c r="H257" i="1"/>
  <c r="I257" i="1" a="1"/>
  <c r="I257" i="1" s="1"/>
  <c r="J257" i="1" a="1"/>
  <c r="J257" i="1" s="1"/>
  <c r="G256" i="1"/>
  <c r="H256" i="1"/>
  <c r="I256" i="1" a="1"/>
  <c r="I256" i="1" s="1"/>
  <c r="J256" i="1" a="1"/>
  <c r="J256" i="1" s="1"/>
  <c r="G255" i="1"/>
  <c r="H255" i="1"/>
  <c r="I255" i="1" a="1"/>
  <c r="I255" i="1" s="1"/>
  <c r="J255" i="1" a="1"/>
  <c r="J255" i="1" s="1"/>
  <c r="G254" i="1"/>
  <c r="H254" i="1"/>
  <c r="I254" i="1" a="1"/>
  <c r="I254" i="1" s="1"/>
  <c r="J254" i="1" a="1"/>
  <c r="J254" i="1" s="1"/>
  <c r="C251" i="1"/>
  <c r="I251" i="1" s="1" a="1"/>
  <c r="I251" i="1" s="1"/>
  <c r="B251" i="1"/>
  <c r="C249" i="1"/>
  <c r="I249" i="1" s="1" a="1"/>
  <c r="I249" i="1" s="1"/>
  <c r="B249" i="1"/>
  <c r="C247" i="1"/>
  <c r="I247" i="1" s="1" a="1"/>
  <c r="I247" i="1" s="1"/>
  <c r="B247" i="1"/>
  <c r="G246" i="1"/>
  <c r="G247" i="1"/>
  <c r="G248" i="1"/>
  <c r="G249" i="1"/>
  <c r="G250" i="1"/>
  <c r="G251" i="1"/>
  <c r="G252" i="1"/>
  <c r="G253" i="1"/>
  <c r="H246" i="1"/>
  <c r="H247" i="1"/>
  <c r="H248" i="1"/>
  <c r="H249" i="1"/>
  <c r="H250" i="1"/>
  <c r="H251" i="1"/>
  <c r="H252" i="1"/>
  <c r="H253" i="1"/>
  <c r="I246" i="1" a="1"/>
  <c r="I246" i="1" s="1"/>
  <c r="I248" i="1" a="1"/>
  <c r="I248" i="1" s="1"/>
  <c r="I250" i="1" a="1"/>
  <c r="I250" i="1" s="1"/>
  <c r="I252" i="1" a="1"/>
  <c r="I252" i="1" s="1"/>
  <c r="I253" i="1" a="1"/>
  <c r="I253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G424" i="3"/>
  <c r="G425" i="3"/>
  <c r="G426" i="3"/>
  <c r="H424" i="3"/>
  <c r="H425" i="3"/>
  <c r="H426" i="3"/>
  <c r="I424" i="3" a="1"/>
  <c r="I424" i="3" s="1"/>
  <c r="I425" i="3" a="1"/>
  <c r="I425" i="3" s="1"/>
  <c r="I426" i="3" a="1"/>
  <c r="I426" i="3" s="1"/>
  <c r="J424" i="3" a="1"/>
  <c r="J424" i="3" s="1"/>
  <c r="J425" i="3" a="1"/>
  <c r="J425" i="3" s="1"/>
  <c r="J426" i="3" a="1"/>
  <c r="J426" i="3" s="1"/>
  <c r="G423" i="3"/>
  <c r="H423" i="3"/>
  <c r="I423" i="3" a="1"/>
  <c r="I423" i="3" s="1"/>
  <c r="J423" i="3" a="1"/>
  <c r="J423" i="3" s="1"/>
  <c r="I422" i="3" a="1"/>
  <c r="I422" i="3" s="1"/>
  <c r="H422" i="3"/>
  <c r="G422" i="3"/>
  <c r="I421" i="3" a="1"/>
  <c r="I421" i="3" s="1"/>
  <c r="H421" i="3"/>
  <c r="G421" i="3"/>
  <c r="I420" i="3" a="1"/>
  <c r="I420" i="3" s="1"/>
  <c r="H420" i="3"/>
  <c r="G420" i="3"/>
  <c r="I419" i="3" a="1"/>
  <c r="I419" i="3" s="1"/>
  <c r="H419" i="3"/>
  <c r="G419" i="3"/>
  <c r="I418" i="3" a="1"/>
  <c r="I418" i="3" s="1"/>
  <c r="H418" i="3"/>
  <c r="G418" i="3"/>
  <c r="I417" i="3" a="1"/>
  <c r="I417" i="3" s="1"/>
  <c r="H417" i="3"/>
  <c r="G417" i="3"/>
  <c r="I416" i="3" a="1"/>
  <c r="I416" i="3" s="1"/>
  <c r="H416" i="3"/>
  <c r="G416" i="3"/>
  <c r="J416" i="3" a="1"/>
  <c r="J416" i="3" s="1"/>
  <c r="J418" i="3" a="1"/>
  <c r="J418" i="3" s="1"/>
  <c r="J420" i="3" a="1"/>
  <c r="J420" i="3" s="1"/>
  <c r="J422" i="3" a="1"/>
  <c r="J422" i="3" s="1"/>
  <c r="J421" i="3" a="1"/>
  <c r="J421" i="3" s="1"/>
  <c r="J419" i="3" a="1"/>
  <c r="J419" i="3" s="1"/>
  <c r="J417" i="3" a="1"/>
  <c r="J417" i="3" s="1"/>
  <c r="G415" i="3"/>
  <c r="H415" i="3"/>
  <c r="I415" i="3" a="1"/>
  <c r="I415" i="3" s="1"/>
  <c r="J415" i="3" a="1"/>
  <c r="J415" i="3" s="1"/>
  <c r="G414" i="3"/>
  <c r="H414" i="3"/>
  <c r="I414" i="3" a="1"/>
  <c r="I414" i="3" s="1"/>
  <c r="J414" i="3" a="1"/>
  <c r="J414" i="3" s="1"/>
  <c r="G413" i="3"/>
  <c r="H413" i="3"/>
  <c r="I413" i="3" a="1"/>
  <c r="I413" i="3" s="1"/>
  <c r="J413" i="3" a="1"/>
  <c r="J413" i="3" s="1"/>
  <c r="G412" i="3"/>
  <c r="H412" i="3"/>
  <c r="I412" i="3" a="1"/>
  <c r="I412" i="3" s="1"/>
  <c r="J412" i="3" a="1"/>
  <c r="J412" i="3" s="1"/>
  <c r="G411" i="3"/>
  <c r="H411" i="3"/>
  <c r="I411" i="3" a="1"/>
  <c r="I411" i="3" s="1"/>
  <c r="J411" i="3" a="1"/>
  <c r="J411" i="3" s="1"/>
  <c r="G410" i="3"/>
  <c r="H410" i="3"/>
  <c r="I410" i="3" a="1"/>
  <c r="I410" i="3" s="1"/>
  <c r="J410" i="3" a="1"/>
  <c r="J410" i="3" s="1"/>
  <c r="G409" i="3"/>
  <c r="H409" i="3"/>
  <c r="I409" i="3" a="1"/>
  <c r="I409" i="3" s="1"/>
  <c r="J409" i="3" a="1"/>
  <c r="J409" i="3" s="1"/>
  <c r="G408" i="3"/>
  <c r="H408" i="3"/>
  <c r="I408" i="3" a="1"/>
  <c r="I408" i="3" s="1"/>
  <c r="J408" i="3" a="1"/>
  <c r="J408" i="3" s="1"/>
  <c r="G407" i="3"/>
  <c r="H407" i="3"/>
  <c r="I407" i="3" a="1"/>
  <c r="I407" i="3" s="1"/>
  <c r="J407" i="3" a="1"/>
  <c r="J407" i="3" s="1"/>
  <c r="G406" i="3"/>
  <c r="H406" i="3"/>
  <c r="I406" i="3" a="1"/>
  <c r="I406" i="3" s="1"/>
  <c r="J406" i="3" a="1"/>
  <c r="J406" i="3" s="1"/>
  <c r="G405" i="3"/>
  <c r="H405" i="3"/>
  <c r="I405" i="3" a="1"/>
  <c r="I405" i="3" s="1"/>
  <c r="J405" i="3" a="1"/>
  <c r="J405" i="3" s="1"/>
  <c r="G404" i="3"/>
  <c r="H404" i="3"/>
  <c r="I404" i="3" a="1"/>
  <c r="I404" i="3" s="1"/>
  <c r="J404" i="3" a="1"/>
  <c r="J404" i="3" s="1"/>
  <c r="G403" i="3"/>
  <c r="H403" i="3"/>
  <c r="I403" i="3" a="1"/>
  <c r="I403" i="3" s="1"/>
  <c r="J403" i="3" a="1"/>
  <c r="J403" i="3" s="1"/>
  <c r="G245" i="1"/>
  <c r="H245" i="1"/>
  <c r="I245" i="1" a="1"/>
  <c r="I245" i="1" s="1"/>
  <c r="J245" i="1" a="1"/>
  <c r="J245" i="1" s="1"/>
  <c r="G244" i="1"/>
  <c r="H244" i="1"/>
  <c r="I244" i="1" a="1"/>
  <c r="I244" i="1" s="1"/>
  <c r="J244" i="1" a="1"/>
  <c r="J244" i="1" s="1"/>
  <c r="G243" i="1"/>
  <c r="H243" i="1"/>
  <c r="I243" i="1" a="1"/>
  <c r="I243" i="1" s="1"/>
  <c r="J243" i="1" a="1"/>
  <c r="J243" i="1" s="1"/>
  <c r="G240" i="1"/>
  <c r="H240" i="1"/>
  <c r="I240" i="1" a="1"/>
  <c r="I240" i="1" s="1"/>
  <c r="J240" i="1" a="1"/>
  <c r="J240" i="1" s="1"/>
  <c r="J402" i="3" a="1"/>
  <c r="J402" i="3" s="1"/>
  <c r="I402" i="3" a="1"/>
  <c r="I402" i="3" s="1"/>
  <c r="H402" i="3"/>
  <c r="G402" i="3"/>
  <c r="J401" i="3" a="1"/>
  <c r="J401" i="3" s="1"/>
  <c r="I401" i="3" a="1"/>
  <c r="I401" i="3" s="1"/>
  <c r="H401" i="3"/>
  <c r="G401" i="3"/>
  <c r="J400" i="3" a="1"/>
  <c r="J400" i="3" s="1"/>
  <c r="I400" i="3" a="1"/>
  <c r="I400" i="3" s="1"/>
  <c r="H400" i="3"/>
  <c r="G400" i="3"/>
  <c r="J399" i="3" a="1"/>
  <c r="J399" i="3" s="1"/>
  <c r="I399" i="3" a="1"/>
  <c r="I399" i="3" s="1"/>
  <c r="H399" i="3"/>
  <c r="G399" i="3"/>
  <c r="J398" i="3" a="1"/>
  <c r="J398" i="3" s="1"/>
  <c r="I398" i="3" a="1"/>
  <c r="I398" i="3" s="1"/>
  <c r="H398" i="3"/>
  <c r="G398" i="3"/>
  <c r="J397" i="3" a="1"/>
  <c r="J397" i="3" s="1"/>
  <c r="I397" i="3" a="1"/>
  <c r="I397" i="3" s="1"/>
  <c r="H397" i="3"/>
  <c r="G397" i="3"/>
  <c r="J396" i="3" a="1"/>
  <c r="J396" i="3" s="1"/>
  <c r="I396" i="3" a="1"/>
  <c r="I396" i="3" s="1"/>
  <c r="H396" i="3"/>
  <c r="G396" i="3"/>
  <c r="J395" i="3" a="1"/>
  <c r="J395" i="3" s="1"/>
  <c r="I395" i="3" a="1"/>
  <c r="I395" i="3" s="1"/>
  <c r="H395" i="3"/>
  <c r="G395" i="3"/>
  <c r="J394" i="3" a="1"/>
  <c r="J394" i="3" s="1"/>
  <c r="I394" i="3" a="1"/>
  <c r="I394" i="3" s="1"/>
  <c r="H394" i="3"/>
  <c r="G394" i="3"/>
  <c r="G238" i="1"/>
  <c r="G239" i="1"/>
  <c r="G241" i="1"/>
  <c r="G242" i="1"/>
  <c r="H238" i="1"/>
  <c r="H239" i="1"/>
  <c r="H241" i="1"/>
  <c r="H242" i="1"/>
  <c r="I238" i="1" a="1"/>
  <c r="I238" i="1" s="1"/>
  <c r="I239" i="1" a="1"/>
  <c r="I239" i="1" s="1"/>
  <c r="I241" i="1" a="1"/>
  <c r="I241" i="1" s="1"/>
  <c r="I242" i="1" a="1"/>
  <c r="I242" i="1" s="1"/>
  <c r="J238" i="1" a="1"/>
  <c r="J238" i="1" s="1"/>
  <c r="J239" i="1" a="1"/>
  <c r="J239" i="1" s="1"/>
  <c r="J241" i="1" a="1"/>
  <c r="J241" i="1" s="1"/>
  <c r="J242" i="1" a="1"/>
  <c r="J242" i="1" s="1"/>
  <c r="I393" i="3" a="1"/>
  <c r="I393" i="3" s="1"/>
  <c r="H393" i="3"/>
  <c r="G393" i="3"/>
  <c r="I392" i="3" a="1"/>
  <c r="I392" i="3" s="1"/>
  <c r="H392" i="3"/>
  <c r="G392" i="3"/>
  <c r="J393" i="3" a="1"/>
  <c r="J393" i="3" s="1"/>
  <c r="J392" i="3" a="1"/>
  <c r="J392" i="3" s="1"/>
  <c r="G391" i="3"/>
  <c r="H391" i="3"/>
  <c r="I391" i="3" a="1"/>
  <c r="I391" i="3" s="1"/>
  <c r="J391" i="3" a="1"/>
  <c r="J391" i="3" s="1"/>
  <c r="G390" i="3"/>
  <c r="H390" i="3"/>
  <c r="I390" i="3" a="1"/>
  <c r="I390" i="3" s="1"/>
  <c r="J390" i="3" a="1"/>
  <c r="J390" i="3" s="1"/>
  <c r="G389" i="3"/>
  <c r="H389" i="3"/>
  <c r="I389" i="3" a="1"/>
  <c r="I389" i="3" s="1"/>
  <c r="J389" i="3" a="1"/>
  <c r="J389" i="3" s="1"/>
  <c r="G388" i="3"/>
  <c r="H388" i="3"/>
  <c r="I388" i="3" a="1"/>
  <c r="I388" i="3" s="1"/>
  <c r="J388" i="3" a="1"/>
  <c r="J388" i="3" s="1"/>
  <c r="G387" i="3"/>
  <c r="H387" i="3"/>
  <c r="I387" i="3" a="1"/>
  <c r="I387" i="3" s="1"/>
  <c r="J387" i="3" a="1"/>
  <c r="J387" i="3" s="1"/>
  <c r="G386" i="3"/>
  <c r="H386" i="3"/>
  <c r="I386" i="3" a="1"/>
  <c r="I386" i="3" s="1"/>
  <c r="J386" i="3" a="1"/>
  <c r="J386" i="3" s="1"/>
  <c r="G385" i="3"/>
  <c r="H385" i="3"/>
  <c r="I385" i="3" a="1"/>
  <c r="I385" i="3" s="1"/>
  <c r="J385" i="3" a="1"/>
  <c r="J385" i="3" s="1"/>
  <c r="G384" i="3"/>
  <c r="H384" i="3"/>
  <c r="I384" i="3" a="1"/>
  <c r="I384" i="3" s="1"/>
  <c r="J384" i="3" a="1"/>
  <c r="J384" i="3" s="1"/>
  <c r="G383" i="3"/>
  <c r="H383" i="3"/>
  <c r="I383" i="3" a="1"/>
  <c r="I383" i="3" s="1"/>
  <c r="J383" i="3" a="1"/>
  <c r="J383" i="3" s="1"/>
  <c r="G237" i="1"/>
  <c r="H237" i="1"/>
  <c r="I237" i="1" a="1"/>
  <c r="I237" i="1" s="1"/>
  <c r="J237" i="1" a="1"/>
  <c r="J237" i="1" s="1"/>
  <c r="G236" i="1"/>
  <c r="H236" i="1"/>
  <c r="I236" i="1" a="1"/>
  <c r="I236" i="1" s="1"/>
  <c r="J236" i="1" a="1"/>
  <c r="J236" i="1" s="1"/>
  <c r="G235" i="1"/>
  <c r="H235" i="1"/>
  <c r="I235" i="1" a="1"/>
  <c r="I235" i="1" s="1"/>
  <c r="J235" i="1" a="1"/>
  <c r="J235" i="1" s="1"/>
  <c r="G234" i="1"/>
  <c r="H234" i="1"/>
  <c r="I234" i="1" a="1"/>
  <c r="I234" i="1" s="1"/>
  <c r="J234" i="1" a="1"/>
  <c r="J234" i="1" s="1"/>
  <c r="C592" i="2"/>
  <c r="G371" i="3"/>
  <c r="G372" i="3"/>
  <c r="G373" i="3"/>
  <c r="G374" i="3"/>
  <c r="G375" i="3"/>
  <c r="G376" i="3"/>
  <c r="G377" i="3"/>
  <c r="G378" i="3"/>
  <c r="G379" i="3"/>
  <c r="G380" i="3"/>
  <c r="G381" i="3"/>
  <c r="G382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I371" i="3" a="1"/>
  <c r="I371" i="3" s="1"/>
  <c r="I372" i="3" a="1"/>
  <c r="I372" i="3" s="1"/>
  <c r="I373" i="3" a="1"/>
  <c r="I373" i="3" s="1"/>
  <c r="I374" i="3" a="1"/>
  <c r="I374" i="3" s="1"/>
  <c r="I375" i="3" a="1"/>
  <c r="I375" i="3" s="1"/>
  <c r="I376" i="3" a="1"/>
  <c r="I376" i="3" s="1"/>
  <c r="I377" i="3" a="1"/>
  <c r="I377" i="3" s="1"/>
  <c r="I378" i="3" a="1"/>
  <c r="I378" i="3" s="1"/>
  <c r="I379" i="3" a="1"/>
  <c r="I379" i="3" s="1"/>
  <c r="I380" i="3" a="1"/>
  <c r="I380" i="3" s="1"/>
  <c r="I381" i="3" a="1"/>
  <c r="I381" i="3" s="1"/>
  <c r="I382" i="3" a="1"/>
  <c r="I382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I233" i="1" a="1"/>
  <c r="I233" i="1" s="1"/>
  <c r="H233" i="1"/>
  <c r="G233" i="1"/>
  <c r="I232" i="1" a="1"/>
  <c r="I232" i="1" s="1"/>
  <c r="H232" i="1"/>
  <c r="G232" i="1"/>
  <c r="I231" i="1" a="1"/>
  <c r="I231" i="1" s="1"/>
  <c r="H231" i="1"/>
  <c r="G231" i="1"/>
  <c r="I230" i="1" a="1"/>
  <c r="I230" i="1" s="1"/>
  <c r="H230" i="1"/>
  <c r="G230" i="1"/>
  <c r="I229" i="1" a="1"/>
  <c r="I229" i="1" s="1"/>
  <c r="H229" i="1"/>
  <c r="G229" i="1"/>
  <c r="I228" i="1" a="1"/>
  <c r="I228" i="1" s="1"/>
  <c r="H228" i="1"/>
  <c r="G228" i="1"/>
  <c r="I227" i="1" a="1"/>
  <c r="I227" i="1" s="1"/>
  <c r="H227" i="1"/>
  <c r="G227" i="1"/>
  <c r="J233" i="1" a="1"/>
  <c r="J233" i="1" s="1"/>
  <c r="J231" i="1" a="1"/>
  <c r="J231" i="1" s="1"/>
  <c r="J229" i="1" a="1"/>
  <c r="J229" i="1" s="1"/>
  <c r="J232" i="1" a="1"/>
  <c r="J232" i="1" s="1"/>
  <c r="J230" i="1" a="1"/>
  <c r="J230" i="1" s="1"/>
  <c r="J228" i="1" a="1"/>
  <c r="J228" i="1" s="1"/>
  <c r="J368" i="3" a="1"/>
  <c r="J368" i="3" s="1"/>
  <c r="J367" i="3" a="1"/>
  <c r="J367" i="3" s="1"/>
  <c r="J370" i="3" a="1"/>
  <c r="J370" i="3" s="1"/>
  <c r="I370" i="3" a="1"/>
  <c r="I370" i="3" s="1"/>
  <c r="H370" i="3"/>
  <c r="G370" i="3"/>
  <c r="J369" i="3" a="1"/>
  <c r="J369" i="3" s="1"/>
  <c r="I369" i="3" a="1"/>
  <c r="I369" i="3" s="1"/>
  <c r="H369" i="3"/>
  <c r="G369" i="3"/>
  <c r="G365" i="3"/>
  <c r="G366" i="3"/>
  <c r="G367" i="3"/>
  <c r="G368" i="3"/>
  <c r="H365" i="3"/>
  <c r="H366" i="3"/>
  <c r="H367" i="3"/>
  <c r="H368" i="3"/>
  <c r="I365" i="3" a="1"/>
  <c r="I365" i="3" s="1"/>
  <c r="I366" i="3" a="1"/>
  <c r="I366" i="3" s="1"/>
  <c r="I367" i="3" a="1"/>
  <c r="I367" i="3" s="1"/>
  <c r="I368" i="3" a="1"/>
  <c r="I368" i="3" s="1"/>
  <c r="J365" i="3" a="1"/>
  <c r="J365" i="3" s="1"/>
  <c r="J366" i="3" a="1"/>
  <c r="J366" i="3" s="1"/>
  <c r="J364" i="3" a="1"/>
  <c r="J364" i="3" s="1"/>
  <c r="J363" i="3" a="1"/>
  <c r="J363" i="3" s="1"/>
  <c r="J362" i="3" a="1"/>
  <c r="J362" i="3" s="1"/>
  <c r="J361" i="3" a="1"/>
  <c r="J361" i="3" s="1"/>
  <c r="J360" i="3" a="1"/>
  <c r="J360" i="3" s="1"/>
  <c r="I364" i="3" a="1"/>
  <c r="I364" i="3" s="1"/>
  <c r="I363" i="3" a="1"/>
  <c r="I363" i="3" s="1"/>
  <c r="I362" i="3" a="1"/>
  <c r="I362" i="3" s="1"/>
  <c r="I361" i="3" a="1"/>
  <c r="I361" i="3" s="1"/>
  <c r="I360" i="3" a="1"/>
  <c r="I360" i="3" s="1"/>
  <c r="H360" i="3"/>
  <c r="H361" i="3"/>
  <c r="H362" i="3"/>
  <c r="H363" i="3"/>
  <c r="H364" i="3"/>
  <c r="G360" i="3"/>
  <c r="G361" i="3"/>
  <c r="G362" i="3"/>
  <c r="G363" i="3"/>
  <c r="G364" i="3"/>
  <c r="J359" i="3" a="1"/>
  <c r="J359" i="3" s="1"/>
  <c r="I359" i="3" a="1"/>
  <c r="I359" i="3" s="1"/>
  <c r="H359" i="3"/>
  <c r="G359" i="3"/>
  <c r="G223" i="1"/>
  <c r="G224" i="1"/>
  <c r="G225" i="1"/>
  <c r="G226" i="1"/>
  <c r="H223" i="1"/>
  <c r="H224" i="1"/>
  <c r="H225" i="1"/>
  <c r="H226" i="1"/>
  <c r="I223" i="1" a="1"/>
  <c r="I223" i="1" s="1"/>
  <c r="I224" i="1" a="1"/>
  <c r="I224" i="1" s="1"/>
  <c r="I225" i="1" a="1"/>
  <c r="I225" i="1" s="1"/>
  <c r="I226" i="1" a="1"/>
  <c r="I226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G222" i="1"/>
  <c r="H222" i="1"/>
  <c r="I222" i="1" a="1"/>
  <c r="I222" i="1" s="1"/>
  <c r="J222" i="1" a="1"/>
  <c r="J222" i="1" s="1"/>
  <c r="G218" i="1"/>
  <c r="G219" i="1"/>
  <c r="G220" i="1"/>
  <c r="G221" i="1"/>
  <c r="H218" i="1"/>
  <c r="H219" i="1"/>
  <c r="H220" i="1"/>
  <c r="H221" i="1"/>
  <c r="I218" i="1" a="1"/>
  <c r="I218" i="1" s="1"/>
  <c r="I219" i="1" a="1"/>
  <c r="I219" i="1" s="1"/>
  <c r="I220" i="1" a="1"/>
  <c r="I220" i="1" s="1"/>
  <c r="I221" i="1" a="1"/>
  <c r="I221" i="1" s="1"/>
  <c r="J218" i="1" a="1"/>
  <c r="J218" i="1" s="1"/>
  <c r="J219" i="1" a="1"/>
  <c r="J219" i="1" s="1"/>
  <c r="J220" i="1" a="1"/>
  <c r="J220" i="1" s="1"/>
  <c r="J221" i="1" a="1"/>
  <c r="J221" i="1" s="1"/>
  <c r="I358" i="3" a="1"/>
  <c r="I358" i="3" s="1"/>
  <c r="H358" i="3"/>
  <c r="G358" i="3"/>
  <c r="I357" i="3" a="1"/>
  <c r="I357" i="3" s="1"/>
  <c r="H357" i="3"/>
  <c r="G357" i="3"/>
  <c r="I356" i="3" a="1"/>
  <c r="I356" i="3" s="1"/>
  <c r="H356" i="3"/>
  <c r="G356" i="3"/>
  <c r="I355" i="3" a="1"/>
  <c r="I355" i="3" s="1"/>
  <c r="H355" i="3"/>
  <c r="G355" i="3"/>
  <c r="I354" i="3" a="1"/>
  <c r="I354" i="3" s="1"/>
  <c r="H354" i="3"/>
  <c r="G354" i="3"/>
  <c r="I353" i="3" a="1"/>
  <c r="I353" i="3" s="1"/>
  <c r="H353" i="3"/>
  <c r="G353" i="3"/>
  <c r="I352" i="3" a="1"/>
  <c r="I352" i="3" s="1"/>
  <c r="H352" i="3"/>
  <c r="G352" i="3"/>
  <c r="I351" i="3" a="1"/>
  <c r="I351" i="3" s="1"/>
  <c r="H351" i="3"/>
  <c r="G351" i="3"/>
  <c r="I350" i="3" a="1"/>
  <c r="I350" i="3" s="1"/>
  <c r="H350" i="3"/>
  <c r="G350" i="3"/>
  <c r="I349" i="3" a="1"/>
  <c r="I349" i="3" s="1"/>
  <c r="H349" i="3"/>
  <c r="G349" i="3"/>
  <c r="I348" i="3" a="1"/>
  <c r="I348" i="3" s="1"/>
  <c r="H348" i="3"/>
  <c r="G348" i="3"/>
  <c r="I347" i="3" a="1"/>
  <c r="I347" i="3" s="1"/>
  <c r="H347" i="3"/>
  <c r="G347" i="3"/>
  <c r="J358" i="3" a="1"/>
  <c r="J358" i="3" s="1"/>
  <c r="J350" i="3" a="1"/>
  <c r="J350" i="3" s="1"/>
  <c r="J352" i="3" a="1"/>
  <c r="J352" i="3" s="1"/>
  <c r="J354" i="3" a="1"/>
  <c r="J354" i="3" s="1"/>
  <c r="J356" i="3" a="1"/>
  <c r="J356" i="3" s="1"/>
  <c r="J357" i="3" a="1"/>
  <c r="J357" i="3" s="1"/>
  <c r="J355" i="3" a="1"/>
  <c r="J355" i="3" s="1"/>
  <c r="J353" i="3" a="1"/>
  <c r="J353" i="3" s="1"/>
  <c r="J351" i="3" a="1"/>
  <c r="J351" i="3" s="1"/>
  <c r="J349" i="3" a="1"/>
  <c r="J349" i="3" s="1"/>
  <c r="C538" i="2"/>
  <c r="C591" i="2"/>
  <c r="G344" i="3"/>
  <c r="H344" i="3"/>
  <c r="I344" i="3" a="1"/>
  <c r="I344" i="3" s="1"/>
  <c r="J344" i="3" a="1"/>
  <c r="J344" i="3" s="1"/>
  <c r="J347" i="3" a="1"/>
  <c r="J347" i="3" s="1"/>
  <c r="J348" i="3" a="1"/>
  <c r="J348" i="3" s="1"/>
  <c r="G346" i="3"/>
  <c r="H346" i="3"/>
  <c r="I346" i="3" a="1"/>
  <c r="I346" i="3" s="1"/>
  <c r="J346" i="3" a="1"/>
  <c r="J346" i="3" s="1"/>
  <c r="G342" i="3"/>
  <c r="G343" i="3"/>
  <c r="G345" i="3"/>
  <c r="H342" i="3"/>
  <c r="H343" i="3"/>
  <c r="H345" i="3"/>
  <c r="I342" i="3" a="1"/>
  <c r="I342" i="3" s="1"/>
  <c r="I343" i="3" a="1"/>
  <c r="I343" i="3" s="1"/>
  <c r="I345" i="3" a="1"/>
  <c r="I345" i="3" s="1"/>
  <c r="J342" i="3" a="1"/>
  <c r="J342" i="3" s="1"/>
  <c r="J343" i="3" a="1"/>
  <c r="J343" i="3" s="1"/>
  <c r="J345" i="3" a="1"/>
  <c r="J345" i="3" s="1"/>
  <c r="G339" i="3"/>
  <c r="G340" i="3"/>
  <c r="G341" i="3"/>
  <c r="H339" i="3"/>
  <c r="H340" i="3"/>
  <c r="H341" i="3"/>
  <c r="I339" i="3" a="1"/>
  <c r="I339" i="3" s="1"/>
  <c r="I340" i="3" a="1"/>
  <c r="I340" i="3" s="1"/>
  <c r="I341" i="3" a="1"/>
  <c r="I341" i="3" s="1"/>
  <c r="J339" i="3" a="1"/>
  <c r="J339" i="3" s="1"/>
  <c r="J340" i="3" a="1"/>
  <c r="J340" i="3" s="1"/>
  <c r="J341" i="3" a="1"/>
  <c r="J341" i="3" s="1"/>
  <c r="G338" i="3"/>
  <c r="H338" i="3"/>
  <c r="I338" i="3" a="1"/>
  <c r="I338" i="3" s="1"/>
  <c r="J338" i="3" a="1"/>
  <c r="J338" i="3" s="1"/>
  <c r="G216" i="1"/>
  <c r="G217" i="1"/>
  <c r="H216" i="1"/>
  <c r="H217" i="1"/>
  <c r="I216" i="1" a="1"/>
  <c r="I216" i="1" s="1"/>
  <c r="I217" i="1" a="1"/>
  <c r="I217" i="1" s="1"/>
  <c r="J216" i="1" a="1"/>
  <c r="J216" i="1" s="1"/>
  <c r="J217" i="1" a="1"/>
  <c r="J217" i="1" s="1"/>
  <c r="G215" i="1"/>
  <c r="H215" i="1"/>
  <c r="I215" i="1" a="1"/>
  <c r="I215" i="1" s="1"/>
  <c r="J215" i="1" a="1"/>
  <c r="J215" i="1" s="1"/>
  <c r="G213" i="1"/>
  <c r="G214" i="1"/>
  <c r="H213" i="1"/>
  <c r="H214" i="1"/>
  <c r="I213" i="1" a="1"/>
  <c r="I213" i="1" s="1"/>
  <c r="I214" i="1" a="1"/>
  <c r="I214" i="1" s="1"/>
  <c r="J213" i="1" a="1"/>
  <c r="J213" i="1" s="1"/>
  <c r="J214" i="1" a="1"/>
  <c r="J214" i="1" s="1"/>
  <c r="G212" i="1"/>
  <c r="H212" i="1"/>
  <c r="I212" i="1" a="1"/>
  <c r="I212" i="1" s="1"/>
  <c r="J212" i="1" a="1"/>
  <c r="J212" i="1" s="1"/>
  <c r="G211" i="1"/>
  <c r="H211" i="1"/>
  <c r="I211" i="1" a="1"/>
  <c r="I211" i="1" s="1"/>
  <c r="J211" i="1" a="1"/>
  <c r="J211" i="1" s="1"/>
  <c r="G209" i="1"/>
  <c r="H209" i="1"/>
  <c r="I209" i="1" a="1"/>
  <c r="I209" i="1" s="1"/>
  <c r="J209" i="1" a="1"/>
  <c r="J209" i="1" s="1"/>
  <c r="J208" i="1" a="1"/>
  <c r="J208" i="1" s="1"/>
  <c r="I208" i="1" a="1"/>
  <c r="I208" i="1" s="1"/>
  <c r="H208" i="1"/>
  <c r="G208" i="1"/>
  <c r="B337" i="3"/>
  <c r="B335" i="3"/>
  <c r="B333" i="3"/>
  <c r="B331" i="3"/>
  <c r="B329" i="3"/>
  <c r="B327" i="3"/>
  <c r="G203" i="1"/>
  <c r="G204" i="1"/>
  <c r="G205" i="1"/>
  <c r="G206" i="1"/>
  <c r="G207" i="1"/>
  <c r="H203" i="1"/>
  <c r="H204" i="1"/>
  <c r="H205" i="1"/>
  <c r="H206" i="1"/>
  <c r="H207" i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337" i="3" a="1"/>
  <c r="J337" i="3" s="1"/>
  <c r="I337" i="3" a="1"/>
  <c r="I337" i="3" s="1"/>
  <c r="H337" i="3"/>
  <c r="G337" i="3"/>
  <c r="J336" i="3" a="1"/>
  <c r="J336" i="3" s="1"/>
  <c r="I336" i="3" a="1"/>
  <c r="I336" i="3" s="1"/>
  <c r="H336" i="3"/>
  <c r="G336" i="3"/>
  <c r="J335" i="3" a="1"/>
  <c r="J335" i="3" s="1"/>
  <c r="I335" i="3" a="1"/>
  <c r="I335" i="3" s="1"/>
  <c r="H335" i="3"/>
  <c r="G335" i="3"/>
  <c r="J334" i="3" a="1"/>
  <c r="J334" i="3" s="1"/>
  <c r="I334" i="3" a="1"/>
  <c r="I334" i="3" s="1"/>
  <c r="H334" i="3"/>
  <c r="G334" i="3"/>
  <c r="J333" i="3" a="1"/>
  <c r="J333" i="3" s="1"/>
  <c r="I333" i="3" a="1"/>
  <c r="I333" i="3" s="1"/>
  <c r="H333" i="3"/>
  <c r="G333" i="3"/>
  <c r="J332" i="3" a="1"/>
  <c r="J332" i="3" s="1"/>
  <c r="I332" i="3" a="1"/>
  <c r="I332" i="3" s="1"/>
  <c r="H332" i="3"/>
  <c r="G332" i="3"/>
  <c r="J331" i="3" a="1"/>
  <c r="J331" i="3" s="1"/>
  <c r="I331" i="3" a="1"/>
  <c r="I331" i="3" s="1"/>
  <c r="H331" i="3"/>
  <c r="G331" i="3"/>
  <c r="J330" i="3" a="1"/>
  <c r="J330" i="3" s="1"/>
  <c r="I330" i="3" a="1"/>
  <c r="I330" i="3" s="1"/>
  <c r="H330" i="3"/>
  <c r="G330" i="3"/>
  <c r="J329" i="3" a="1"/>
  <c r="J329" i="3" s="1"/>
  <c r="I329" i="3" a="1"/>
  <c r="I329" i="3" s="1"/>
  <c r="H329" i="3"/>
  <c r="G329" i="3"/>
  <c r="J328" i="3" a="1"/>
  <c r="J328" i="3" s="1"/>
  <c r="I328" i="3" a="1"/>
  <c r="I328" i="3" s="1"/>
  <c r="H328" i="3"/>
  <c r="G328" i="3"/>
  <c r="J327" i="3" a="1"/>
  <c r="J327" i="3" s="1"/>
  <c r="I327" i="3" a="1"/>
  <c r="I327" i="3" s="1"/>
  <c r="H327" i="3"/>
  <c r="G327" i="3"/>
  <c r="G326" i="3"/>
  <c r="H326" i="3"/>
  <c r="I326" i="3" a="1"/>
  <c r="I326" i="3" s="1"/>
  <c r="J326" i="3" a="1"/>
  <c r="J326" i="3" s="1"/>
  <c r="G202" i="1"/>
  <c r="H202" i="1"/>
  <c r="I202" i="1" a="1"/>
  <c r="I202" i="1" s="1"/>
  <c r="J202" i="1" a="1"/>
  <c r="J202" i="1" s="1"/>
  <c r="G325" i="3"/>
  <c r="H325" i="3"/>
  <c r="I325" i="3" a="1"/>
  <c r="I325" i="3" s="1"/>
  <c r="J325" i="3" a="1"/>
  <c r="J325" i="3" s="1"/>
  <c r="G324" i="3"/>
  <c r="H324" i="3"/>
  <c r="I324" i="3" a="1"/>
  <c r="I324" i="3" s="1"/>
  <c r="J324" i="3" a="1"/>
  <c r="J324" i="3" s="1"/>
  <c r="G323" i="3"/>
  <c r="H323" i="3"/>
  <c r="I323" i="3" a="1"/>
  <c r="I323" i="3" s="1"/>
  <c r="J323" i="3" a="1"/>
  <c r="J323" i="3" s="1"/>
  <c r="G322" i="3"/>
  <c r="H322" i="3"/>
  <c r="I322" i="3" a="1"/>
  <c r="I322" i="3" s="1"/>
  <c r="J322" i="3" a="1"/>
  <c r="J322" i="3" s="1"/>
  <c r="G321" i="3"/>
  <c r="H321" i="3"/>
  <c r="I321" i="3" a="1"/>
  <c r="I321" i="3" s="1"/>
  <c r="J321" i="3" a="1"/>
  <c r="J321" i="3" s="1"/>
  <c r="G320" i="3"/>
  <c r="H320" i="3"/>
  <c r="I320" i="3" a="1"/>
  <c r="I320" i="3" s="1"/>
  <c r="J320" i="3" a="1"/>
  <c r="J320" i="3" s="1"/>
  <c r="G319" i="3"/>
  <c r="H319" i="3"/>
  <c r="I319" i="3" a="1"/>
  <c r="I319" i="3" s="1"/>
  <c r="J319" i="3" a="1"/>
  <c r="J319" i="3" s="1"/>
  <c r="G318" i="3"/>
  <c r="H318" i="3"/>
  <c r="I318" i="3" a="1"/>
  <c r="I318" i="3" s="1"/>
  <c r="J318" i="3" a="1"/>
  <c r="J318" i="3" s="1"/>
  <c r="G201" i="1"/>
  <c r="H201" i="1"/>
  <c r="I201" i="1" a="1"/>
  <c r="I201" i="1" s="1"/>
  <c r="J201" i="1" a="1"/>
  <c r="J201" i="1" s="1"/>
  <c r="G200" i="1"/>
  <c r="H200" i="1"/>
  <c r="I200" i="1" a="1"/>
  <c r="I200" i="1" s="1"/>
  <c r="J200" i="1" a="1"/>
  <c r="J200" i="1" s="1"/>
  <c r="I317" i="3" a="1"/>
  <c r="I317" i="3" s="1"/>
  <c r="H317" i="3"/>
  <c r="G317" i="3"/>
  <c r="G316" i="3"/>
  <c r="H316" i="3"/>
  <c r="I316" i="3" a="1"/>
  <c r="I316" i="3" s="1"/>
  <c r="J317" i="3" a="1"/>
  <c r="J317" i="3" s="1"/>
  <c r="J316" i="3" a="1"/>
  <c r="J316" i="3" s="1"/>
  <c r="G315" i="3"/>
  <c r="H315" i="3"/>
  <c r="I315" i="3" a="1"/>
  <c r="I315" i="3" s="1"/>
  <c r="J315" i="3" a="1"/>
  <c r="J315" i="3" s="1"/>
  <c r="G314" i="3"/>
  <c r="H314" i="3"/>
  <c r="I314" i="3" a="1"/>
  <c r="I314" i="3" s="1"/>
  <c r="J314" i="3" a="1"/>
  <c r="J314" i="3" s="1"/>
  <c r="G313" i="3"/>
  <c r="H313" i="3"/>
  <c r="I313" i="3" a="1"/>
  <c r="I313" i="3" s="1"/>
  <c r="J313" i="3" a="1"/>
  <c r="J313" i="3" s="1"/>
  <c r="G312" i="3"/>
  <c r="H312" i="3"/>
  <c r="I312" i="3" a="1"/>
  <c r="I312" i="3" s="1"/>
  <c r="J312" i="3" a="1"/>
  <c r="J312" i="3" s="1"/>
  <c r="G311" i="3"/>
  <c r="H311" i="3"/>
  <c r="I311" i="3" a="1"/>
  <c r="I311" i="3" s="1"/>
  <c r="J311" i="3" a="1"/>
  <c r="J311" i="3" s="1"/>
  <c r="G310" i="3"/>
  <c r="H310" i="3"/>
  <c r="I310" i="3" a="1"/>
  <c r="I310" i="3" s="1"/>
  <c r="J310" i="3" a="1"/>
  <c r="J310" i="3" s="1"/>
  <c r="G309" i="3"/>
  <c r="H309" i="3"/>
  <c r="I309" i="3" a="1"/>
  <c r="I309" i="3" s="1"/>
  <c r="J309" i="3" a="1"/>
  <c r="J309" i="3" s="1"/>
  <c r="G308" i="3"/>
  <c r="H308" i="3"/>
  <c r="I308" i="3" a="1"/>
  <c r="I308" i="3" s="1"/>
  <c r="J308" i="3" a="1"/>
  <c r="J308" i="3" s="1"/>
  <c r="G199" i="1"/>
  <c r="H199" i="1"/>
  <c r="I199" i="1" a="1"/>
  <c r="I199" i="1" s="1"/>
  <c r="J199" i="1" a="1"/>
  <c r="J199" i="1" s="1"/>
  <c r="G198" i="1"/>
  <c r="H198" i="1"/>
  <c r="I198" i="1" a="1"/>
  <c r="I198" i="1" s="1"/>
  <c r="J198" i="1" a="1"/>
  <c r="J198" i="1" s="1"/>
  <c r="G197" i="1"/>
  <c r="H197" i="1"/>
  <c r="I197" i="1" a="1"/>
  <c r="I197" i="1" s="1"/>
  <c r="J197" i="1" a="1"/>
  <c r="J197" i="1" s="1"/>
  <c r="G196" i="1"/>
  <c r="H196" i="1"/>
  <c r="I196" i="1" a="1"/>
  <c r="I196" i="1" s="1"/>
  <c r="J196" i="1" a="1"/>
  <c r="J196" i="1" s="1"/>
  <c r="G307" i="3"/>
  <c r="H307" i="3"/>
  <c r="I307" i="3" a="1"/>
  <c r="I307" i="3" s="1"/>
  <c r="J307" i="3" a="1"/>
  <c r="J307" i="3" s="1"/>
  <c r="G306" i="3"/>
  <c r="H306" i="3"/>
  <c r="I306" i="3" a="1"/>
  <c r="I306" i="3" s="1"/>
  <c r="J306" i="3" a="1"/>
  <c r="J306" i="3" s="1"/>
  <c r="G305" i="3"/>
  <c r="H305" i="3"/>
  <c r="I305" i="3" a="1"/>
  <c r="I305" i="3" s="1"/>
  <c r="J305" i="3" a="1"/>
  <c r="J305" i="3" s="1"/>
  <c r="G304" i="3"/>
  <c r="H304" i="3"/>
  <c r="I304" i="3" a="1"/>
  <c r="I304" i="3" s="1"/>
  <c r="J304" i="3" a="1"/>
  <c r="J304" i="3" s="1"/>
  <c r="G303" i="3"/>
  <c r="H303" i="3"/>
  <c r="I303" i="3" a="1"/>
  <c r="I303" i="3" s="1"/>
  <c r="J303" i="3" a="1"/>
  <c r="J303" i="3" s="1"/>
  <c r="G302" i="3"/>
  <c r="H302" i="3"/>
  <c r="I302" i="3" a="1"/>
  <c r="I302" i="3" s="1"/>
  <c r="J302" i="3" a="1"/>
  <c r="J302" i="3" s="1"/>
  <c r="G301" i="3"/>
  <c r="H301" i="3"/>
  <c r="I301" i="3" a="1"/>
  <c r="I301" i="3" s="1"/>
  <c r="J301" i="3" a="1"/>
  <c r="J301" i="3" s="1"/>
  <c r="G300" i="3"/>
  <c r="H300" i="3"/>
  <c r="I300" i="3" a="1"/>
  <c r="I300" i="3" s="1"/>
  <c r="J300" i="3" a="1"/>
  <c r="J300" i="3" s="1"/>
  <c r="G195" i="1"/>
  <c r="H195" i="1"/>
  <c r="I195" i="1" a="1"/>
  <c r="I195" i="1" s="1"/>
  <c r="J195" i="1" a="1"/>
  <c r="J195" i="1" s="1"/>
  <c r="G194" i="1"/>
  <c r="H194" i="1"/>
  <c r="I194" i="1" a="1"/>
  <c r="I194" i="1" s="1"/>
  <c r="J194" i="1" a="1"/>
  <c r="J194" i="1" s="1"/>
  <c r="J103" i="1" a="1"/>
  <c r="J103" i="1" s="1"/>
  <c r="B168" i="3"/>
  <c r="C168" i="3"/>
  <c r="I168" i="3" s="1" a="1"/>
  <c r="I168" i="3" s="1"/>
  <c r="G167" i="3"/>
  <c r="G168" i="3"/>
  <c r="H167" i="3"/>
  <c r="H168" i="3"/>
  <c r="I167" i="3" a="1"/>
  <c r="I167" i="3" s="1"/>
  <c r="J167" i="3" a="1"/>
  <c r="J167" i="3" s="1"/>
  <c r="J168" i="3" a="1"/>
  <c r="J168" i="3" s="1"/>
  <c r="G155" i="3"/>
  <c r="G156" i="3"/>
  <c r="H155" i="3"/>
  <c r="H156" i="3"/>
  <c r="I155" i="3" a="1"/>
  <c r="I155" i="3" s="1"/>
  <c r="I156" i="3" a="1"/>
  <c r="I156" i="3" s="1"/>
  <c r="J155" i="3" a="1"/>
  <c r="J155" i="3" s="1"/>
  <c r="J156" i="3" a="1"/>
  <c r="J156" i="3" s="1"/>
  <c r="G177" i="1"/>
  <c r="H177" i="1"/>
  <c r="J177" i="1" a="1"/>
  <c r="J177" i="1" s="1"/>
  <c r="G163" i="1"/>
  <c r="G164" i="1"/>
  <c r="H163" i="1"/>
  <c r="H164" i="1"/>
  <c r="J163" i="1" a="1"/>
  <c r="J163" i="1" s="1"/>
  <c r="J164" i="1" a="1"/>
  <c r="J164" i="1" s="1"/>
  <c r="G103" i="1"/>
  <c r="H103" i="1"/>
  <c r="J193" i="1" a="1"/>
  <c r="J193" i="1" s="1"/>
  <c r="I193" i="1" a="1"/>
  <c r="I193" i="1" s="1"/>
  <c r="H193" i="1"/>
  <c r="G193" i="1"/>
  <c r="J192" i="1" a="1"/>
  <c r="J192" i="1" s="1"/>
  <c r="I192" i="1" a="1"/>
  <c r="I192" i="1" s="1"/>
  <c r="H192" i="1"/>
  <c r="G192" i="1"/>
  <c r="J191" i="1" a="1"/>
  <c r="J191" i="1" s="1"/>
  <c r="I191" i="1" a="1"/>
  <c r="I191" i="1" s="1"/>
  <c r="H191" i="1"/>
  <c r="G191" i="1"/>
  <c r="J190" i="1" a="1"/>
  <c r="J190" i="1" s="1"/>
  <c r="I190" i="1" a="1"/>
  <c r="I190" i="1" s="1"/>
  <c r="H190" i="1"/>
  <c r="G190" i="1"/>
  <c r="J189" i="1" a="1"/>
  <c r="J189" i="1" s="1"/>
  <c r="I189" i="1" a="1"/>
  <c r="I189" i="1" s="1"/>
  <c r="H189" i="1"/>
  <c r="G189" i="1"/>
  <c r="J188" i="1" a="1"/>
  <c r="J188" i="1" s="1"/>
  <c r="I188" i="1" a="1"/>
  <c r="I188" i="1" s="1"/>
  <c r="H188" i="1"/>
  <c r="G188" i="1"/>
  <c r="J187" i="1" a="1"/>
  <c r="J187" i="1" s="1"/>
  <c r="I187" i="1" a="1"/>
  <c r="I187" i="1" s="1"/>
  <c r="H187" i="1"/>
  <c r="G187" i="1"/>
  <c r="J186" i="1" a="1"/>
  <c r="J186" i="1" s="1"/>
  <c r="I186" i="1" a="1"/>
  <c r="I186" i="1" s="1"/>
  <c r="H186" i="1"/>
  <c r="G186" i="1"/>
  <c r="J185" i="1" a="1"/>
  <c r="J185" i="1" s="1"/>
  <c r="I185" i="1" a="1"/>
  <c r="I185" i="1" s="1"/>
  <c r="H185" i="1"/>
  <c r="G185" i="1"/>
  <c r="J184" i="1" a="1"/>
  <c r="J184" i="1" s="1"/>
  <c r="I184" i="1" a="1"/>
  <c r="I184" i="1" s="1"/>
  <c r="H184" i="1"/>
  <c r="G184" i="1"/>
  <c r="J183" i="1" a="1"/>
  <c r="J183" i="1" s="1"/>
  <c r="I183" i="1" a="1"/>
  <c r="I183" i="1" s="1"/>
  <c r="H183" i="1"/>
  <c r="G183" i="1"/>
  <c r="J182" i="1" a="1"/>
  <c r="J182" i="1" s="1"/>
  <c r="I182" i="1" a="1"/>
  <c r="I182" i="1" s="1"/>
  <c r="H182" i="1"/>
  <c r="G182" i="1"/>
  <c r="J181" i="1" a="1"/>
  <c r="J181" i="1" s="1"/>
  <c r="I181" i="1" a="1"/>
  <c r="I181" i="1" s="1"/>
  <c r="H181" i="1"/>
  <c r="G181" i="1"/>
  <c r="J180" i="1" a="1"/>
  <c r="J180" i="1" s="1"/>
  <c r="I180" i="1" a="1"/>
  <c r="I180" i="1" s="1"/>
  <c r="H180" i="1"/>
  <c r="G180" i="1"/>
  <c r="J179" i="1" a="1"/>
  <c r="J179" i="1" s="1"/>
  <c r="I179" i="1" a="1"/>
  <c r="I179" i="1" s="1"/>
  <c r="H179" i="1"/>
  <c r="G179" i="1"/>
  <c r="J178" i="1" a="1"/>
  <c r="J178" i="1" s="1"/>
  <c r="I178" i="1" a="1"/>
  <c r="I178" i="1" s="1"/>
  <c r="H178" i="1"/>
  <c r="G178" i="1"/>
  <c r="J176" i="1" a="1"/>
  <c r="J176" i="1" s="1"/>
  <c r="I176" i="1" a="1"/>
  <c r="I176" i="1" s="1"/>
  <c r="H176" i="1"/>
  <c r="G176" i="1"/>
  <c r="J175" i="1" a="1"/>
  <c r="J175" i="1" s="1"/>
  <c r="I175" i="1" a="1"/>
  <c r="I175" i="1" s="1"/>
  <c r="H175" i="1"/>
  <c r="G175" i="1"/>
  <c r="J174" i="1" a="1"/>
  <c r="J174" i="1" s="1"/>
  <c r="I174" i="1" a="1"/>
  <c r="I174" i="1" s="1"/>
  <c r="H174" i="1"/>
  <c r="G174" i="1"/>
  <c r="J173" i="1" a="1"/>
  <c r="J173" i="1" s="1"/>
  <c r="I173" i="1" a="1"/>
  <c r="I173" i="1" s="1"/>
  <c r="H173" i="1"/>
  <c r="G173" i="1"/>
  <c r="J172" i="1" a="1"/>
  <c r="J172" i="1" s="1"/>
  <c r="I172" i="1" a="1"/>
  <c r="I172" i="1" s="1"/>
  <c r="H172" i="1"/>
  <c r="G172" i="1"/>
  <c r="J171" i="1" a="1"/>
  <c r="J171" i="1" s="1"/>
  <c r="I171" i="1" a="1"/>
  <c r="I171" i="1" s="1"/>
  <c r="H171" i="1"/>
  <c r="G171" i="1"/>
  <c r="J170" i="1" a="1"/>
  <c r="J170" i="1" s="1"/>
  <c r="I170" i="1" a="1"/>
  <c r="I170" i="1" s="1"/>
  <c r="H170" i="1"/>
  <c r="G170" i="1"/>
  <c r="J169" i="1" a="1"/>
  <c r="J169" i="1" s="1"/>
  <c r="I169" i="1" a="1"/>
  <c r="I169" i="1" s="1"/>
  <c r="H169" i="1"/>
  <c r="G169" i="1"/>
  <c r="J168" i="1" a="1"/>
  <c r="J168" i="1" s="1"/>
  <c r="I168" i="1" a="1"/>
  <c r="I168" i="1" s="1"/>
  <c r="H168" i="1"/>
  <c r="G168" i="1"/>
  <c r="J167" i="1" a="1"/>
  <c r="J167" i="1" s="1"/>
  <c r="I167" i="1" a="1"/>
  <c r="I167" i="1" s="1"/>
  <c r="H167" i="1"/>
  <c r="G167" i="1"/>
  <c r="J166" i="1" a="1"/>
  <c r="J166" i="1" s="1"/>
  <c r="I166" i="1" a="1"/>
  <c r="I166" i="1" s="1"/>
  <c r="H166" i="1"/>
  <c r="G166" i="1"/>
  <c r="J165" i="1" a="1"/>
  <c r="J165" i="1" s="1"/>
  <c r="I165" i="1" a="1"/>
  <c r="I165" i="1" s="1"/>
  <c r="H165" i="1"/>
  <c r="G165" i="1"/>
  <c r="J162" i="1" a="1"/>
  <c r="J162" i="1" s="1"/>
  <c r="I162" i="1" a="1"/>
  <c r="I162" i="1" s="1"/>
  <c r="H162" i="1"/>
  <c r="G162" i="1"/>
  <c r="J161" i="1" a="1"/>
  <c r="J161" i="1" s="1"/>
  <c r="I161" i="1" a="1"/>
  <c r="I161" i="1" s="1"/>
  <c r="H161" i="1"/>
  <c r="G161" i="1"/>
  <c r="J160" i="1" a="1"/>
  <c r="J160" i="1" s="1"/>
  <c r="I160" i="1" a="1"/>
  <c r="I160" i="1" s="1"/>
  <c r="H160" i="1"/>
  <c r="G160" i="1"/>
  <c r="J159" i="1" a="1"/>
  <c r="J159" i="1" s="1"/>
  <c r="I159" i="1" a="1"/>
  <c r="I159" i="1" s="1"/>
  <c r="H159" i="1"/>
  <c r="G159" i="1"/>
  <c r="J158" i="1" a="1"/>
  <c r="J158" i="1" s="1"/>
  <c r="I158" i="1" a="1"/>
  <c r="I158" i="1" s="1"/>
  <c r="H158" i="1"/>
  <c r="G158" i="1"/>
  <c r="J157" i="1" a="1"/>
  <c r="J157" i="1" s="1"/>
  <c r="I157" i="1" a="1"/>
  <c r="I157" i="1" s="1"/>
  <c r="H157" i="1"/>
  <c r="G157" i="1"/>
  <c r="J156" i="1" a="1"/>
  <c r="J156" i="1" s="1"/>
  <c r="I156" i="1" a="1"/>
  <c r="I156" i="1" s="1"/>
  <c r="H156" i="1"/>
  <c r="G156" i="1"/>
  <c r="J155" i="1" a="1"/>
  <c r="J155" i="1" s="1"/>
  <c r="I155" i="1" a="1"/>
  <c r="I155" i="1" s="1"/>
  <c r="H155" i="1"/>
  <c r="G155" i="1"/>
  <c r="J154" i="1" a="1"/>
  <c r="J154" i="1" s="1"/>
  <c r="I154" i="1" a="1"/>
  <c r="I154" i="1" s="1"/>
  <c r="H154" i="1"/>
  <c r="G154" i="1"/>
  <c r="J153" i="1" a="1"/>
  <c r="J153" i="1" s="1"/>
  <c r="I153" i="1" a="1"/>
  <c r="I153" i="1" s="1"/>
  <c r="H153" i="1"/>
  <c r="G153" i="1"/>
  <c r="J152" i="1" a="1"/>
  <c r="J152" i="1" s="1"/>
  <c r="I152" i="1" a="1"/>
  <c r="I152" i="1" s="1"/>
  <c r="H152" i="1"/>
  <c r="G152" i="1"/>
  <c r="J151" i="1" a="1"/>
  <c r="J151" i="1" s="1"/>
  <c r="I151" i="1" a="1"/>
  <c r="I151" i="1" s="1"/>
  <c r="H151" i="1"/>
  <c r="G151" i="1"/>
  <c r="J150" i="1" a="1"/>
  <c r="J150" i="1" s="1"/>
  <c r="I150" i="1" a="1"/>
  <c r="I150" i="1" s="1"/>
  <c r="H150" i="1"/>
  <c r="G150" i="1"/>
  <c r="J149" i="1" a="1"/>
  <c r="J149" i="1" s="1"/>
  <c r="I149" i="1" a="1"/>
  <c r="I149" i="1" s="1"/>
  <c r="H149" i="1"/>
  <c r="G149" i="1"/>
  <c r="J148" i="1" a="1"/>
  <c r="J148" i="1" s="1"/>
  <c r="I148" i="1" a="1"/>
  <c r="I148" i="1" s="1"/>
  <c r="H148" i="1"/>
  <c r="G148" i="1"/>
  <c r="J147" i="1" a="1"/>
  <c r="J147" i="1" s="1"/>
  <c r="I147" i="1" a="1"/>
  <c r="I147" i="1" s="1"/>
  <c r="H147" i="1"/>
  <c r="G147" i="1"/>
  <c r="J146" i="1" a="1"/>
  <c r="J146" i="1" s="1"/>
  <c r="I146" i="1" a="1"/>
  <c r="I146" i="1" s="1"/>
  <c r="H146" i="1"/>
  <c r="G146" i="1"/>
  <c r="J145" i="1" a="1"/>
  <c r="J145" i="1" s="1"/>
  <c r="I145" i="1" a="1"/>
  <c r="I145" i="1" s="1"/>
  <c r="H145" i="1"/>
  <c r="G145" i="1"/>
  <c r="J144" i="1" a="1"/>
  <c r="J144" i="1" s="1"/>
  <c r="I144" i="1" a="1"/>
  <c r="I144" i="1" s="1"/>
  <c r="H144" i="1"/>
  <c r="G144" i="1"/>
  <c r="J143" i="1" a="1"/>
  <c r="J143" i="1" s="1"/>
  <c r="I143" i="1" a="1"/>
  <c r="I143" i="1" s="1"/>
  <c r="H143" i="1"/>
  <c r="G143" i="1"/>
  <c r="J142" i="1" a="1"/>
  <c r="J142" i="1" s="1"/>
  <c r="I142" i="1" a="1"/>
  <c r="I142" i="1" s="1"/>
  <c r="H142" i="1"/>
  <c r="G142" i="1"/>
  <c r="J141" i="1" a="1"/>
  <c r="J141" i="1" s="1"/>
  <c r="I141" i="1" a="1"/>
  <c r="I141" i="1" s="1"/>
  <c r="H141" i="1"/>
  <c r="G141" i="1"/>
  <c r="J140" i="1" a="1"/>
  <c r="J140" i="1" s="1"/>
  <c r="I140" i="1" a="1"/>
  <c r="I140" i="1" s="1"/>
  <c r="H140" i="1"/>
  <c r="G140" i="1"/>
  <c r="J139" i="1" a="1"/>
  <c r="J139" i="1" s="1"/>
  <c r="I139" i="1" a="1"/>
  <c r="I139" i="1" s="1"/>
  <c r="H139" i="1"/>
  <c r="G139" i="1"/>
  <c r="J138" i="1" a="1"/>
  <c r="J138" i="1" s="1"/>
  <c r="I138" i="1" a="1"/>
  <c r="I138" i="1" s="1"/>
  <c r="H138" i="1"/>
  <c r="G138" i="1"/>
  <c r="J137" i="1" a="1"/>
  <c r="J137" i="1" s="1"/>
  <c r="I137" i="1" a="1"/>
  <c r="I137" i="1" s="1"/>
  <c r="H137" i="1"/>
  <c r="G137" i="1"/>
  <c r="J136" i="1" a="1"/>
  <c r="J136" i="1" s="1"/>
  <c r="I136" i="1" a="1"/>
  <c r="I136" i="1" s="1"/>
  <c r="H136" i="1"/>
  <c r="G136" i="1"/>
  <c r="J135" i="1" a="1"/>
  <c r="J135" i="1" s="1"/>
  <c r="I135" i="1" a="1"/>
  <c r="I135" i="1" s="1"/>
  <c r="H135" i="1"/>
  <c r="G135" i="1"/>
  <c r="J134" i="1" a="1"/>
  <c r="J134" i="1" s="1"/>
  <c r="I134" i="1" a="1"/>
  <c r="I134" i="1" s="1"/>
  <c r="H134" i="1"/>
  <c r="G134" i="1"/>
  <c r="J133" i="1" a="1"/>
  <c r="J133" i="1" s="1"/>
  <c r="I133" i="1" a="1"/>
  <c r="I133" i="1" s="1"/>
  <c r="H133" i="1"/>
  <c r="G133" i="1"/>
  <c r="J132" i="1" a="1"/>
  <c r="J132" i="1" s="1"/>
  <c r="I132" i="1" a="1"/>
  <c r="I132" i="1" s="1"/>
  <c r="H132" i="1"/>
  <c r="G132" i="1"/>
  <c r="J131" i="1" a="1"/>
  <c r="J131" i="1" s="1"/>
  <c r="I131" i="1" a="1"/>
  <c r="I131" i="1" s="1"/>
  <c r="H131" i="1"/>
  <c r="G131" i="1"/>
  <c r="J130" i="1" a="1"/>
  <c r="J130" i="1" s="1"/>
  <c r="I130" i="1" a="1"/>
  <c r="I130" i="1" s="1"/>
  <c r="H130" i="1"/>
  <c r="G130" i="1"/>
  <c r="J129" i="1" a="1"/>
  <c r="J129" i="1" s="1"/>
  <c r="I129" i="1" a="1"/>
  <c r="I129" i="1" s="1"/>
  <c r="H129" i="1"/>
  <c r="G129" i="1"/>
  <c r="J128" i="1" a="1"/>
  <c r="J128" i="1" s="1"/>
  <c r="I128" i="1" a="1"/>
  <c r="I128" i="1" s="1"/>
  <c r="H128" i="1"/>
  <c r="G128" i="1"/>
  <c r="J127" i="1" a="1"/>
  <c r="J127" i="1" s="1"/>
  <c r="I127" i="1" a="1"/>
  <c r="I127" i="1" s="1"/>
  <c r="H127" i="1"/>
  <c r="G127" i="1"/>
  <c r="J126" i="1" a="1"/>
  <c r="J126" i="1" s="1"/>
  <c r="I126" i="1" a="1"/>
  <c r="I126" i="1" s="1"/>
  <c r="H126" i="1"/>
  <c r="G126" i="1"/>
  <c r="J125" i="1" a="1"/>
  <c r="J125" i="1" s="1"/>
  <c r="I125" i="1" a="1"/>
  <c r="I125" i="1" s="1"/>
  <c r="H125" i="1"/>
  <c r="G125" i="1"/>
  <c r="J124" i="1" a="1"/>
  <c r="J124" i="1" s="1"/>
  <c r="I124" i="1" a="1"/>
  <c r="I124" i="1" s="1"/>
  <c r="H124" i="1"/>
  <c r="G124" i="1"/>
  <c r="J123" i="1" a="1"/>
  <c r="J123" i="1" s="1"/>
  <c r="I123" i="1" a="1"/>
  <c r="I123" i="1" s="1"/>
  <c r="H123" i="1"/>
  <c r="G123" i="1"/>
  <c r="J122" i="1" a="1"/>
  <c r="J122" i="1" s="1"/>
  <c r="I122" i="1" a="1"/>
  <c r="I122" i="1" s="1"/>
  <c r="H122" i="1"/>
  <c r="G122" i="1"/>
  <c r="J121" i="1" a="1"/>
  <c r="J121" i="1" s="1"/>
  <c r="I121" i="1" a="1"/>
  <c r="I121" i="1" s="1"/>
  <c r="H121" i="1"/>
  <c r="G121" i="1"/>
  <c r="J120" i="1" a="1"/>
  <c r="J120" i="1" s="1"/>
  <c r="I120" i="1" a="1"/>
  <c r="I120" i="1" s="1"/>
  <c r="H120" i="1"/>
  <c r="G120" i="1"/>
  <c r="J119" i="1" a="1"/>
  <c r="J119" i="1" s="1"/>
  <c r="I119" i="1" a="1"/>
  <c r="I119" i="1" s="1"/>
  <c r="H119" i="1"/>
  <c r="G119" i="1"/>
  <c r="J118" i="1" a="1"/>
  <c r="J118" i="1" s="1"/>
  <c r="I118" i="1" a="1"/>
  <c r="I118" i="1" s="1"/>
  <c r="H118" i="1"/>
  <c r="G118" i="1"/>
  <c r="J117" i="1" a="1"/>
  <c r="J117" i="1" s="1"/>
  <c r="I117" i="1" a="1"/>
  <c r="I117" i="1" s="1"/>
  <c r="H117" i="1"/>
  <c r="G117" i="1"/>
  <c r="J116" i="1" a="1"/>
  <c r="J116" i="1" s="1"/>
  <c r="I116" i="1" a="1"/>
  <c r="I116" i="1" s="1"/>
  <c r="H116" i="1"/>
  <c r="G116" i="1"/>
  <c r="J115" i="1" a="1"/>
  <c r="J115" i="1" s="1"/>
  <c r="H115" i="1"/>
  <c r="G115" i="1"/>
  <c r="J114" i="1" a="1"/>
  <c r="J114" i="1" s="1"/>
  <c r="I114" i="1" a="1"/>
  <c r="I114" i="1" s="1"/>
  <c r="H114" i="1"/>
  <c r="G114" i="1"/>
  <c r="J113" i="1" a="1"/>
  <c r="J113" i="1" s="1"/>
  <c r="H113" i="1"/>
  <c r="G113" i="1"/>
  <c r="J112" i="1" a="1"/>
  <c r="J112" i="1" s="1"/>
  <c r="I112" i="1" a="1"/>
  <c r="I112" i="1" s="1"/>
  <c r="H112" i="1"/>
  <c r="G112" i="1"/>
  <c r="J111" i="1" a="1"/>
  <c r="J111" i="1" s="1"/>
  <c r="H111" i="1"/>
  <c r="G111" i="1"/>
  <c r="J110" i="1" a="1"/>
  <c r="J110" i="1" s="1"/>
  <c r="I110" i="1" a="1"/>
  <c r="I110" i="1" s="1"/>
  <c r="H110" i="1"/>
  <c r="G110" i="1"/>
  <c r="J109" i="1" a="1"/>
  <c r="J109" i="1" s="1"/>
  <c r="I109" i="1" a="1"/>
  <c r="I109" i="1" s="1"/>
  <c r="H109" i="1"/>
  <c r="G109" i="1"/>
  <c r="J108" i="1" a="1"/>
  <c r="J108" i="1" s="1"/>
  <c r="I108" i="1" a="1"/>
  <c r="I108" i="1" s="1"/>
  <c r="H108" i="1"/>
  <c r="G108" i="1"/>
  <c r="J107" i="1" a="1"/>
  <c r="J107" i="1" s="1"/>
  <c r="I107" i="1" a="1"/>
  <c r="I107" i="1" s="1"/>
  <c r="H107" i="1"/>
  <c r="G107" i="1"/>
  <c r="J106" i="1" a="1"/>
  <c r="J106" i="1" s="1"/>
  <c r="I106" i="1" a="1"/>
  <c r="I106" i="1" s="1"/>
  <c r="H106" i="1"/>
  <c r="G106" i="1"/>
  <c r="J105" i="1" a="1"/>
  <c r="J105" i="1" s="1"/>
  <c r="I105" i="1" a="1"/>
  <c r="I105" i="1" s="1"/>
  <c r="H105" i="1"/>
  <c r="G105" i="1"/>
  <c r="J104" i="1" a="1"/>
  <c r="J104" i="1" s="1"/>
  <c r="I104" i="1" a="1"/>
  <c r="I104" i="1" s="1"/>
  <c r="H104" i="1"/>
  <c r="G104" i="1"/>
  <c r="J102" i="1" a="1"/>
  <c r="J102" i="1" s="1"/>
  <c r="I102" i="1" a="1"/>
  <c r="I102" i="1" s="1"/>
  <c r="H102" i="1"/>
  <c r="G102" i="1"/>
  <c r="J101" i="1" a="1"/>
  <c r="J101" i="1" s="1"/>
  <c r="I101" i="1" a="1"/>
  <c r="I101" i="1" s="1"/>
  <c r="H101" i="1"/>
  <c r="G101" i="1"/>
  <c r="J100" i="1" a="1"/>
  <c r="J100" i="1" s="1"/>
  <c r="I100" i="1" a="1"/>
  <c r="I100" i="1" s="1"/>
  <c r="H100" i="1"/>
  <c r="G100" i="1"/>
  <c r="J99" i="1" a="1"/>
  <c r="J99" i="1" s="1"/>
  <c r="I99" i="1" a="1"/>
  <c r="I99" i="1" s="1"/>
  <c r="H99" i="1"/>
  <c r="G99" i="1"/>
  <c r="J98" i="1" a="1"/>
  <c r="J98" i="1" s="1"/>
  <c r="I98" i="1" a="1"/>
  <c r="I98" i="1" s="1"/>
  <c r="H98" i="1"/>
  <c r="G98" i="1"/>
  <c r="J299" i="3" a="1"/>
  <c r="J299" i="3" s="1"/>
  <c r="J298" i="3" a="1"/>
  <c r="J298" i="3" s="1"/>
  <c r="J297" i="3" a="1"/>
  <c r="J297" i="3" s="1"/>
  <c r="J296" i="3" a="1"/>
  <c r="J296" i="3" s="1"/>
  <c r="J295" i="3" a="1"/>
  <c r="J295" i="3" s="1"/>
  <c r="J294" i="3" a="1"/>
  <c r="J294" i="3" s="1"/>
  <c r="J293" i="3" a="1"/>
  <c r="J293" i="3" s="1"/>
  <c r="J292" i="3" a="1"/>
  <c r="J292" i="3" s="1"/>
  <c r="J291" i="3" a="1"/>
  <c r="J291" i="3" s="1"/>
  <c r="J290" i="3" a="1"/>
  <c r="J290" i="3" s="1"/>
  <c r="J289" i="3" a="1"/>
  <c r="J289" i="3" s="1"/>
  <c r="J288" i="3" a="1"/>
  <c r="J288" i="3" s="1"/>
  <c r="J287" i="3" a="1"/>
  <c r="J287" i="3" s="1"/>
  <c r="J286" i="3" a="1"/>
  <c r="J286" i="3" s="1"/>
  <c r="J285" i="3" a="1"/>
  <c r="J285" i="3" s="1"/>
  <c r="J284" i="3" a="1"/>
  <c r="J284" i="3" s="1"/>
  <c r="J283" i="3" a="1"/>
  <c r="J283" i="3" s="1"/>
  <c r="J282" i="3" a="1"/>
  <c r="J282" i="3" s="1"/>
  <c r="J281" i="3" a="1"/>
  <c r="J281" i="3" s="1"/>
  <c r="J280" i="3" a="1"/>
  <c r="J280" i="3" s="1"/>
  <c r="J279" i="3" a="1"/>
  <c r="J279" i="3" s="1"/>
  <c r="J278" i="3" a="1"/>
  <c r="J278" i="3" s="1"/>
  <c r="J277" i="3" a="1"/>
  <c r="J277" i="3" s="1"/>
  <c r="J276" i="3" a="1"/>
  <c r="J276" i="3" s="1"/>
  <c r="J275" i="3" a="1"/>
  <c r="J275" i="3" s="1"/>
  <c r="J274" i="3" a="1"/>
  <c r="J274" i="3" s="1"/>
  <c r="J273" i="3" a="1"/>
  <c r="J273" i="3" s="1"/>
  <c r="J272" i="3" a="1"/>
  <c r="J272" i="3" s="1"/>
  <c r="J271" i="3" a="1"/>
  <c r="J271" i="3" s="1"/>
  <c r="J270" i="3" a="1"/>
  <c r="J270" i="3" s="1"/>
  <c r="J269" i="3" a="1"/>
  <c r="J269" i="3" s="1"/>
  <c r="J268" i="3" a="1"/>
  <c r="J268" i="3" s="1"/>
  <c r="J267" i="3" a="1"/>
  <c r="J267" i="3" s="1"/>
  <c r="J266" i="3" a="1"/>
  <c r="J266" i="3" s="1"/>
  <c r="J265" i="3" a="1"/>
  <c r="J265" i="3" s="1"/>
  <c r="J264" i="3" a="1"/>
  <c r="J264" i="3" s="1"/>
  <c r="J263" i="3" a="1"/>
  <c r="J263" i="3" s="1"/>
  <c r="J262" i="3" a="1"/>
  <c r="J262" i="3" s="1"/>
  <c r="J261" i="3" a="1"/>
  <c r="J261" i="3" s="1"/>
  <c r="J260" i="3" a="1"/>
  <c r="J260" i="3" s="1"/>
  <c r="J259" i="3" a="1"/>
  <c r="J259" i="3" s="1"/>
  <c r="J258" i="3" a="1"/>
  <c r="J258" i="3" s="1"/>
  <c r="J257" i="3" a="1"/>
  <c r="J257" i="3" s="1"/>
  <c r="J256" i="3" a="1"/>
  <c r="J256" i="3" s="1"/>
  <c r="J255" i="3" a="1"/>
  <c r="J255" i="3" s="1"/>
  <c r="J254" i="3" a="1"/>
  <c r="J254" i="3" s="1"/>
  <c r="J253" i="3" a="1"/>
  <c r="J253" i="3" s="1"/>
  <c r="J252" i="3" a="1"/>
  <c r="J252" i="3" s="1"/>
  <c r="J251" i="3" a="1"/>
  <c r="J251" i="3" s="1"/>
  <c r="J250" i="3" a="1"/>
  <c r="J250" i="3" s="1"/>
  <c r="J249" i="3" a="1"/>
  <c r="J249" i="3" s="1"/>
  <c r="J248" i="3" a="1"/>
  <c r="J248" i="3" s="1"/>
  <c r="J247" i="3" a="1"/>
  <c r="J247" i="3" s="1"/>
  <c r="J246" i="3" a="1"/>
  <c r="J246" i="3" s="1"/>
  <c r="J245" i="3" a="1"/>
  <c r="J245" i="3" s="1"/>
  <c r="J244" i="3" a="1"/>
  <c r="J244" i="3" s="1"/>
  <c r="J243" i="3" a="1"/>
  <c r="J243" i="3" s="1"/>
  <c r="J242" i="3" a="1"/>
  <c r="J242" i="3" s="1"/>
  <c r="J241" i="3" a="1"/>
  <c r="J241" i="3" s="1"/>
  <c r="J240" i="3" a="1"/>
  <c r="J240" i="3" s="1"/>
  <c r="J239" i="3" a="1"/>
  <c r="J239" i="3" s="1"/>
  <c r="J238" i="3" a="1"/>
  <c r="J238" i="3" s="1"/>
  <c r="J237" i="3" a="1"/>
  <c r="J237" i="3" s="1"/>
  <c r="J236" i="3" a="1"/>
  <c r="J236" i="3" s="1"/>
  <c r="J235" i="3" a="1"/>
  <c r="J235" i="3" s="1"/>
  <c r="J234" i="3" a="1"/>
  <c r="J234" i="3" s="1"/>
  <c r="J233" i="3" a="1"/>
  <c r="J233" i="3" s="1"/>
  <c r="J232" i="3" a="1"/>
  <c r="J232" i="3" s="1"/>
  <c r="J231" i="3" a="1"/>
  <c r="J231" i="3" s="1"/>
  <c r="J230" i="3" a="1"/>
  <c r="J230" i="3" s="1"/>
  <c r="J229" i="3" a="1"/>
  <c r="J229" i="3" s="1"/>
  <c r="J228" i="3" a="1"/>
  <c r="J228" i="3" s="1"/>
  <c r="J227" i="3" a="1"/>
  <c r="J227" i="3" s="1"/>
  <c r="J226" i="3" a="1"/>
  <c r="J226" i="3" s="1"/>
  <c r="J225" i="3" a="1"/>
  <c r="J225" i="3" s="1"/>
  <c r="J224" i="3" a="1"/>
  <c r="J224" i="3" s="1"/>
  <c r="J223" i="3" a="1"/>
  <c r="J223" i="3" s="1"/>
  <c r="J222" i="3" a="1"/>
  <c r="J222" i="3" s="1"/>
  <c r="J221" i="3" a="1"/>
  <c r="J221" i="3" s="1"/>
  <c r="J220" i="3" a="1"/>
  <c r="J220" i="3" s="1"/>
  <c r="J219" i="3" a="1"/>
  <c r="J219" i="3" s="1"/>
  <c r="J218" i="3" a="1"/>
  <c r="J218" i="3" s="1"/>
  <c r="J217" i="3" a="1"/>
  <c r="J217" i="3" s="1"/>
  <c r="J216" i="3" a="1"/>
  <c r="J216" i="3" s="1"/>
  <c r="J215" i="3" a="1"/>
  <c r="J215" i="3" s="1"/>
  <c r="J214" i="3" a="1"/>
  <c r="J214" i="3" s="1"/>
  <c r="J213" i="3" a="1"/>
  <c r="J213" i="3" s="1"/>
  <c r="J212" i="3" a="1"/>
  <c r="J212" i="3" s="1"/>
  <c r="J211" i="3" a="1"/>
  <c r="J211" i="3" s="1"/>
  <c r="J210" i="3" a="1"/>
  <c r="J210" i="3" s="1"/>
  <c r="J209" i="3" a="1"/>
  <c r="J209" i="3" s="1"/>
  <c r="J208" i="3" a="1"/>
  <c r="J208" i="3" s="1"/>
  <c r="J207" i="3" a="1"/>
  <c r="J207" i="3" s="1"/>
  <c r="J206" i="3" a="1"/>
  <c r="J206" i="3" s="1"/>
  <c r="J205" i="3" a="1"/>
  <c r="J205" i="3" s="1"/>
  <c r="J204" i="3" a="1"/>
  <c r="J204" i="3" s="1"/>
  <c r="J203" i="3" a="1"/>
  <c r="J203" i="3" s="1"/>
  <c r="J202" i="3" a="1"/>
  <c r="J202" i="3" s="1"/>
  <c r="J201" i="3" a="1"/>
  <c r="J201" i="3" s="1"/>
  <c r="J200" i="3" a="1"/>
  <c r="J200" i="3" s="1"/>
  <c r="J199" i="3" a="1"/>
  <c r="J199" i="3" s="1"/>
  <c r="J198" i="3" a="1"/>
  <c r="J198" i="3" s="1"/>
  <c r="J197" i="3" a="1"/>
  <c r="J197" i="3" s="1"/>
  <c r="J196" i="3" a="1"/>
  <c r="J196" i="3" s="1"/>
  <c r="J195" i="3" a="1"/>
  <c r="J195" i="3" s="1"/>
  <c r="J194" i="3" a="1"/>
  <c r="J194" i="3" s="1"/>
  <c r="J193" i="3" a="1"/>
  <c r="J193" i="3" s="1"/>
  <c r="J192" i="3" a="1"/>
  <c r="J192" i="3" s="1"/>
  <c r="J191" i="3" a="1"/>
  <c r="J191" i="3" s="1"/>
  <c r="J190" i="3" a="1"/>
  <c r="J190" i="3" s="1"/>
  <c r="J189" i="3" a="1"/>
  <c r="J189" i="3" s="1"/>
  <c r="J188" i="3" a="1"/>
  <c r="J188" i="3" s="1"/>
  <c r="J187" i="3" a="1"/>
  <c r="J187" i="3" s="1"/>
  <c r="J186" i="3" a="1"/>
  <c r="J186" i="3" s="1"/>
  <c r="J185" i="3" a="1"/>
  <c r="J185" i="3" s="1"/>
  <c r="J184" i="3" a="1"/>
  <c r="J184" i="3" s="1"/>
  <c r="J183" i="3" a="1"/>
  <c r="J183" i="3" s="1"/>
  <c r="J182" i="3" a="1"/>
  <c r="J182" i="3" s="1"/>
  <c r="J181" i="3" a="1"/>
  <c r="J181" i="3" s="1"/>
  <c r="J180" i="3" a="1"/>
  <c r="J180" i="3" s="1"/>
  <c r="J179" i="3" a="1"/>
  <c r="J179" i="3" s="1"/>
  <c r="J178" i="3" a="1"/>
  <c r="J178" i="3" s="1"/>
  <c r="J177" i="3" a="1"/>
  <c r="J177" i="3" s="1"/>
  <c r="J176" i="3" a="1"/>
  <c r="J176" i="3" s="1"/>
  <c r="J175" i="3" a="1"/>
  <c r="J175" i="3" s="1"/>
  <c r="J174" i="3" a="1"/>
  <c r="J174" i="3" s="1"/>
  <c r="J173" i="3" a="1"/>
  <c r="J173" i="3" s="1"/>
  <c r="J172" i="3" a="1"/>
  <c r="J172" i="3" s="1"/>
  <c r="J171" i="3" a="1"/>
  <c r="J171" i="3" s="1"/>
  <c r="J170" i="3" a="1"/>
  <c r="J170" i="3" s="1"/>
  <c r="J169" i="3" a="1"/>
  <c r="J169" i="3" s="1"/>
  <c r="J166" i="3" a="1"/>
  <c r="J166" i="3" s="1"/>
  <c r="J165" i="3" a="1"/>
  <c r="J165" i="3" s="1"/>
  <c r="J164" i="3" a="1"/>
  <c r="J164" i="3" s="1"/>
  <c r="J163" i="3" a="1"/>
  <c r="J163" i="3" s="1"/>
  <c r="J162" i="3" a="1"/>
  <c r="J162" i="3" s="1"/>
  <c r="J161" i="3" a="1"/>
  <c r="J161" i="3" s="1"/>
  <c r="J160" i="3" a="1"/>
  <c r="J160" i="3" s="1"/>
  <c r="J159" i="3" a="1"/>
  <c r="J159" i="3" s="1"/>
  <c r="J158" i="3" a="1"/>
  <c r="J158" i="3" s="1"/>
  <c r="J157" i="3" a="1"/>
  <c r="J157" i="3" s="1"/>
  <c r="J154" i="3" a="1"/>
  <c r="J154" i="3" s="1"/>
  <c r="J153" i="3" a="1"/>
  <c r="J153" i="3" s="1"/>
  <c r="J152" i="3" a="1"/>
  <c r="J152" i="3" s="1"/>
  <c r="J151" i="3" a="1"/>
  <c r="J151" i="3" s="1"/>
  <c r="J150" i="3" a="1"/>
  <c r="J150" i="3" s="1"/>
  <c r="J149" i="3" a="1"/>
  <c r="J149" i="3" s="1"/>
  <c r="J148" i="3" a="1"/>
  <c r="J148" i="3" s="1"/>
  <c r="J147" i="3" a="1"/>
  <c r="J147" i="3" s="1"/>
  <c r="J146" i="3" a="1"/>
  <c r="J146" i="3" s="1"/>
  <c r="J145" i="3" a="1"/>
  <c r="J145" i="3" s="1"/>
  <c r="J144" i="3" a="1"/>
  <c r="J144" i="3" s="1"/>
  <c r="J143" i="3" a="1"/>
  <c r="J143" i="3" s="1"/>
  <c r="J142" i="3" a="1"/>
  <c r="J142" i="3" s="1"/>
  <c r="J141" i="3" a="1"/>
  <c r="J141" i="3" s="1"/>
  <c r="J140" i="3" a="1"/>
  <c r="J140" i="3" s="1"/>
  <c r="J139" i="3" a="1"/>
  <c r="J139" i="3" s="1"/>
  <c r="J138" i="3" a="1"/>
  <c r="J138" i="3" s="1"/>
  <c r="J137" i="3" a="1"/>
  <c r="J137" i="3" s="1"/>
  <c r="J136" i="3" a="1"/>
  <c r="J136" i="3" s="1"/>
  <c r="J135" i="3" a="1"/>
  <c r="J135" i="3" s="1"/>
  <c r="J134" i="3" a="1"/>
  <c r="J134" i="3" s="1"/>
  <c r="J133" i="3" a="1"/>
  <c r="J133" i="3" s="1"/>
  <c r="J132" i="3" a="1"/>
  <c r="J132" i="3" s="1"/>
  <c r="J131" i="3" a="1"/>
  <c r="J131" i="3" s="1"/>
  <c r="J130" i="3" a="1"/>
  <c r="J130" i="3" s="1"/>
  <c r="J129" i="3" a="1"/>
  <c r="J129" i="3" s="1"/>
  <c r="J128" i="3" a="1"/>
  <c r="J128" i="3" s="1"/>
  <c r="J127" i="3" a="1"/>
  <c r="J127" i="3" s="1"/>
  <c r="J126" i="3" a="1"/>
  <c r="J126" i="3" s="1"/>
  <c r="J125" i="3" a="1"/>
  <c r="J125" i="3" s="1"/>
  <c r="J124" i="3" a="1"/>
  <c r="J124" i="3" s="1"/>
  <c r="J123" i="3" a="1"/>
  <c r="J123" i="3" s="1"/>
  <c r="J122" i="3" a="1"/>
  <c r="J122" i="3" s="1"/>
  <c r="I299" i="3" a="1"/>
  <c r="I299" i="3" s="1"/>
  <c r="I298" i="3" a="1"/>
  <c r="I298" i="3" s="1"/>
  <c r="I297" i="3" a="1"/>
  <c r="I297" i="3" s="1"/>
  <c r="I296" i="3" a="1"/>
  <c r="I296" i="3" s="1"/>
  <c r="I295" i="3" a="1"/>
  <c r="I295" i="3" s="1"/>
  <c r="I294" i="3" a="1"/>
  <c r="I294" i="3" s="1"/>
  <c r="I293" i="3" a="1"/>
  <c r="I293" i="3" s="1"/>
  <c r="I292" i="3" a="1"/>
  <c r="I292" i="3" s="1"/>
  <c r="I291" i="3" a="1"/>
  <c r="I291" i="3" s="1"/>
  <c r="I290" i="3" a="1"/>
  <c r="I290" i="3" s="1"/>
  <c r="I289" i="3" a="1"/>
  <c r="I289" i="3" s="1"/>
  <c r="I288" i="3" a="1"/>
  <c r="I288" i="3" s="1"/>
  <c r="I287" i="3" a="1"/>
  <c r="I287" i="3" s="1"/>
  <c r="I286" i="3" a="1"/>
  <c r="I286" i="3" s="1"/>
  <c r="I285" i="3" a="1"/>
  <c r="I285" i="3" s="1"/>
  <c r="I284" i="3" a="1"/>
  <c r="I284" i="3" s="1"/>
  <c r="I283" i="3" a="1"/>
  <c r="I283" i="3" s="1"/>
  <c r="I282" i="3" a="1"/>
  <c r="I282" i="3" s="1"/>
  <c r="I281" i="3" a="1"/>
  <c r="I281" i="3" s="1"/>
  <c r="I280" i="3" a="1"/>
  <c r="I280" i="3" s="1"/>
  <c r="I279" i="3" a="1"/>
  <c r="I279" i="3" s="1"/>
  <c r="I278" i="3" a="1"/>
  <c r="I278" i="3" s="1"/>
  <c r="I277" i="3" a="1"/>
  <c r="I277" i="3" s="1"/>
  <c r="I276" i="3" a="1"/>
  <c r="I276" i="3" s="1"/>
  <c r="I275" i="3" a="1"/>
  <c r="I275" i="3" s="1"/>
  <c r="I274" i="3" a="1"/>
  <c r="I274" i="3" s="1"/>
  <c r="I273" i="3" a="1"/>
  <c r="I273" i="3" s="1"/>
  <c r="I272" i="3" a="1"/>
  <c r="I272" i="3" s="1"/>
  <c r="I271" i="3" a="1"/>
  <c r="I271" i="3" s="1"/>
  <c r="I270" i="3" a="1"/>
  <c r="I270" i="3" s="1"/>
  <c r="I269" i="3" a="1"/>
  <c r="I269" i="3" s="1"/>
  <c r="I268" i="3" a="1"/>
  <c r="I268" i="3" s="1"/>
  <c r="I267" i="3" a="1"/>
  <c r="I267" i="3" s="1"/>
  <c r="I266" i="3" a="1"/>
  <c r="I266" i="3" s="1"/>
  <c r="I265" i="3" a="1"/>
  <c r="I265" i="3" s="1"/>
  <c r="I264" i="3" a="1"/>
  <c r="I264" i="3" s="1"/>
  <c r="I263" i="3" a="1"/>
  <c r="I263" i="3" s="1"/>
  <c r="I262" i="3" a="1"/>
  <c r="I262" i="3" s="1"/>
  <c r="I261" i="3" a="1"/>
  <c r="I261" i="3" s="1"/>
  <c r="I260" i="3" a="1"/>
  <c r="I260" i="3" s="1"/>
  <c r="I259" i="3" a="1"/>
  <c r="I259" i="3" s="1"/>
  <c r="I258" i="3" a="1"/>
  <c r="I258" i="3" s="1"/>
  <c r="I257" i="3" a="1"/>
  <c r="I257" i="3" s="1"/>
  <c r="I256" i="3" a="1"/>
  <c r="I256" i="3" s="1"/>
  <c r="I255" i="3" a="1"/>
  <c r="I255" i="3" s="1"/>
  <c r="I254" i="3" a="1"/>
  <c r="I254" i="3" s="1"/>
  <c r="I253" i="3" a="1"/>
  <c r="I253" i="3" s="1"/>
  <c r="I252" i="3" a="1"/>
  <c r="I252" i="3" s="1"/>
  <c r="I251" i="3" a="1"/>
  <c r="I251" i="3" s="1"/>
  <c r="I250" i="3" a="1"/>
  <c r="I250" i="3" s="1"/>
  <c r="I249" i="3" a="1"/>
  <c r="I249" i="3" s="1"/>
  <c r="I248" i="3" a="1"/>
  <c r="I248" i="3" s="1"/>
  <c r="I247" i="3" a="1"/>
  <c r="I247" i="3" s="1"/>
  <c r="I246" i="3" a="1"/>
  <c r="I246" i="3" s="1"/>
  <c r="I245" i="3" a="1"/>
  <c r="I245" i="3" s="1"/>
  <c r="I244" i="3" a="1"/>
  <c r="I244" i="3" s="1"/>
  <c r="I243" i="3" a="1"/>
  <c r="I243" i="3" s="1"/>
  <c r="I242" i="3" a="1"/>
  <c r="I242" i="3" s="1"/>
  <c r="I241" i="3" a="1"/>
  <c r="I241" i="3" s="1"/>
  <c r="I240" i="3" a="1"/>
  <c r="I240" i="3" s="1"/>
  <c r="I239" i="3" a="1"/>
  <c r="I239" i="3" s="1"/>
  <c r="I238" i="3" a="1"/>
  <c r="I238" i="3" s="1"/>
  <c r="I237" i="3" a="1"/>
  <c r="I237" i="3" s="1"/>
  <c r="I236" i="3" a="1"/>
  <c r="I236" i="3" s="1"/>
  <c r="I235" i="3" a="1"/>
  <c r="I235" i="3" s="1"/>
  <c r="I234" i="3" a="1"/>
  <c r="I234" i="3" s="1"/>
  <c r="I233" i="3" a="1"/>
  <c r="I233" i="3" s="1"/>
  <c r="I232" i="3" a="1"/>
  <c r="I232" i="3" s="1"/>
  <c r="I231" i="3" a="1"/>
  <c r="I231" i="3" s="1"/>
  <c r="I230" i="3" a="1"/>
  <c r="I230" i="3" s="1"/>
  <c r="I229" i="3" a="1"/>
  <c r="I229" i="3" s="1"/>
  <c r="I228" i="3" a="1"/>
  <c r="I228" i="3" s="1"/>
  <c r="I227" i="3" a="1"/>
  <c r="I227" i="3" s="1"/>
  <c r="I226" i="3" a="1"/>
  <c r="I226" i="3" s="1"/>
  <c r="I225" i="3" a="1"/>
  <c r="I225" i="3" s="1"/>
  <c r="I224" i="3" a="1"/>
  <c r="I224" i="3" s="1"/>
  <c r="I223" i="3" a="1"/>
  <c r="I223" i="3" s="1"/>
  <c r="I222" i="3" a="1"/>
  <c r="I222" i="3" s="1"/>
  <c r="I221" i="3" a="1"/>
  <c r="I221" i="3" s="1"/>
  <c r="I220" i="3" a="1"/>
  <c r="I220" i="3" s="1"/>
  <c r="I219" i="3" a="1"/>
  <c r="I219" i="3" s="1"/>
  <c r="I218" i="3" a="1"/>
  <c r="I218" i="3" s="1"/>
  <c r="I217" i="3" a="1"/>
  <c r="I217" i="3" s="1"/>
  <c r="I216" i="3" a="1"/>
  <c r="I216" i="3" s="1"/>
  <c r="I215" i="3" a="1"/>
  <c r="I215" i="3" s="1"/>
  <c r="I214" i="3" a="1"/>
  <c r="I214" i="3" s="1"/>
  <c r="I213" i="3" a="1"/>
  <c r="I213" i="3" s="1"/>
  <c r="I212" i="3" a="1"/>
  <c r="I212" i="3" s="1"/>
  <c r="I211" i="3" a="1"/>
  <c r="I211" i="3" s="1"/>
  <c r="I210" i="3" a="1"/>
  <c r="I210" i="3" s="1"/>
  <c r="I209" i="3" a="1"/>
  <c r="I209" i="3" s="1"/>
  <c r="I208" i="3" a="1"/>
  <c r="I208" i="3" s="1"/>
  <c r="I207" i="3" a="1"/>
  <c r="I207" i="3" s="1"/>
  <c r="I206" i="3" a="1"/>
  <c r="I206" i="3" s="1"/>
  <c r="I205" i="3" a="1"/>
  <c r="I205" i="3" s="1"/>
  <c r="I204" i="3" a="1"/>
  <c r="I204" i="3" s="1"/>
  <c r="I203" i="3" a="1"/>
  <c r="I203" i="3" s="1"/>
  <c r="I202" i="3" a="1"/>
  <c r="I202" i="3" s="1"/>
  <c r="I201" i="3" a="1"/>
  <c r="I201" i="3" s="1"/>
  <c r="I200" i="3" a="1"/>
  <c r="I200" i="3" s="1"/>
  <c r="I199" i="3" a="1"/>
  <c r="I199" i="3" s="1"/>
  <c r="I198" i="3" a="1"/>
  <c r="I198" i="3" s="1"/>
  <c r="I197" i="3" a="1"/>
  <c r="I197" i="3" s="1"/>
  <c r="I196" i="3" a="1"/>
  <c r="I196" i="3" s="1"/>
  <c r="I195" i="3" a="1"/>
  <c r="I195" i="3" s="1"/>
  <c r="I194" i="3" a="1"/>
  <c r="I194" i="3" s="1"/>
  <c r="I193" i="3" a="1"/>
  <c r="I193" i="3" s="1"/>
  <c r="I192" i="3" a="1"/>
  <c r="I192" i="3" s="1"/>
  <c r="I191" i="3" a="1"/>
  <c r="I191" i="3" s="1"/>
  <c r="I190" i="3" a="1"/>
  <c r="I190" i="3" s="1"/>
  <c r="I189" i="3" a="1"/>
  <c r="I189" i="3" s="1"/>
  <c r="I188" i="3" a="1"/>
  <c r="I188" i="3" s="1"/>
  <c r="I187" i="3" a="1"/>
  <c r="I187" i="3" s="1"/>
  <c r="I186" i="3" a="1"/>
  <c r="I186" i="3" s="1"/>
  <c r="I185" i="3" a="1"/>
  <c r="I185" i="3" s="1"/>
  <c r="I184" i="3" a="1"/>
  <c r="I184" i="3" s="1"/>
  <c r="I183" i="3" a="1"/>
  <c r="I183" i="3" s="1"/>
  <c r="I182" i="3" a="1"/>
  <c r="I182" i="3" s="1"/>
  <c r="I181" i="3" a="1"/>
  <c r="I181" i="3" s="1"/>
  <c r="I180" i="3" a="1"/>
  <c r="I180" i="3" s="1"/>
  <c r="I179" i="3" a="1"/>
  <c r="I179" i="3" s="1"/>
  <c r="I178" i="3" a="1"/>
  <c r="I178" i="3" s="1"/>
  <c r="I177" i="3" a="1"/>
  <c r="I177" i="3" s="1"/>
  <c r="I176" i="3" a="1"/>
  <c r="I176" i="3" s="1"/>
  <c r="I175" i="3" a="1"/>
  <c r="I175" i="3" s="1"/>
  <c r="I174" i="3" a="1"/>
  <c r="I174" i="3" s="1"/>
  <c r="I173" i="3" a="1"/>
  <c r="I173" i="3" s="1"/>
  <c r="I172" i="3" a="1"/>
  <c r="I172" i="3" s="1"/>
  <c r="I171" i="3" a="1"/>
  <c r="I171" i="3" s="1"/>
  <c r="I170" i="3" a="1"/>
  <c r="I170" i="3" s="1"/>
  <c r="I169" i="3" a="1"/>
  <c r="I169" i="3" s="1"/>
  <c r="I166" i="3" a="1"/>
  <c r="I166" i="3" s="1"/>
  <c r="I165" i="3" a="1"/>
  <c r="I165" i="3" s="1"/>
  <c r="I164" i="3" a="1"/>
  <c r="I164" i="3" s="1"/>
  <c r="I163" i="3" a="1"/>
  <c r="I163" i="3" s="1"/>
  <c r="I162" i="3" a="1"/>
  <c r="I162" i="3" s="1"/>
  <c r="I161" i="3" a="1"/>
  <c r="I161" i="3" s="1"/>
  <c r="I160" i="3" a="1"/>
  <c r="I160" i="3" s="1"/>
  <c r="I159" i="3" a="1"/>
  <c r="I159" i="3" s="1"/>
  <c r="I158" i="3" a="1"/>
  <c r="I158" i="3" s="1"/>
  <c r="I157" i="3" a="1"/>
  <c r="I157" i="3" s="1"/>
  <c r="I153" i="3" a="1"/>
  <c r="I153" i="3" s="1"/>
  <c r="I151" i="3" a="1"/>
  <c r="I151" i="3" s="1"/>
  <c r="I149" i="3" a="1"/>
  <c r="I149" i="3" s="1"/>
  <c r="I147" i="3" a="1"/>
  <c r="I147" i="3" s="1"/>
  <c r="I146" i="3" a="1"/>
  <c r="I146" i="3" s="1"/>
  <c r="I145" i="3" a="1"/>
  <c r="I145" i="3" s="1"/>
  <c r="I144" i="3" a="1"/>
  <c r="I144" i="3" s="1"/>
  <c r="I143" i="3" a="1"/>
  <c r="I143" i="3" s="1"/>
  <c r="I142" i="3" a="1"/>
  <c r="I142" i="3" s="1"/>
  <c r="I141" i="3" a="1"/>
  <c r="I141" i="3" s="1"/>
  <c r="I140" i="3" a="1"/>
  <c r="I140" i="3" s="1"/>
  <c r="I139" i="3" a="1"/>
  <c r="I139" i="3" s="1"/>
  <c r="I138" i="3" a="1"/>
  <c r="I138" i="3" s="1"/>
  <c r="I137" i="3" a="1"/>
  <c r="I137" i="3" s="1"/>
  <c r="I136" i="3" a="1"/>
  <c r="I136" i="3" s="1"/>
  <c r="I135" i="3" a="1"/>
  <c r="I135" i="3" s="1"/>
  <c r="I134" i="3" a="1"/>
  <c r="I134" i="3" s="1"/>
  <c r="I133" i="3" a="1"/>
  <c r="I133" i="3" s="1"/>
  <c r="I132" i="3" a="1"/>
  <c r="I132" i="3" s="1"/>
  <c r="I131" i="3" a="1"/>
  <c r="I131" i="3" s="1"/>
  <c r="I130" i="3" a="1"/>
  <c r="I130" i="3" s="1"/>
  <c r="I129" i="3" a="1"/>
  <c r="I129" i="3" s="1"/>
  <c r="I128" i="3" a="1"/>
  <c r="I128" i="3" s="1"/>
  <c r="I127" i="3" a="1"/>
  <c r="I127" i="3" s="1"/>
  <c r="I126" i="3" a="1"/>
  <c r="I126" i="3" s="1"/>
  <c r="I125" i="3" a="1"/>
  <c r="I125" i="3" s="1"/>
  <c r="I124" i="3" a="1"/>
  <c r="I124" i="3" s="1"/>
  <c r="I123" i="3" a="1"/>
  <c r="I123" i="3" s="1"/>
  <c r="I122" i="3" a="1"/>
  <c r="I122" i="3" s="1"/>
  <c r="B295" i="3"/>
  <c r="B293" i="3"/>
  <c r="B291" i="3"/>
  <c r="H299" i="3"/>
  <c r="G299" i="3"/>
  <c r="H298" i="3"/>
  <c r="G298" i="3"/>
  <c r="H297" i="3"/>
  <c r="G297" i="3"/>
  <c r="H296" i="3"/>
  <c r="G296" i="3"/>
  <c r="H294" i="3"/>
  <c r="G294" i="3"/>
  <c r="H293" i="3"/>
  <c r="G293" i="3"/>
  <c r="H292" i="3"/>
  <c r="G292" i="3"/>
  <c r="H291" i="3"/>
  <c r="G291" i="3"/>
  <c r="H290" i="3"/>
  <c r="G290" i="3"/>
  <c r="B299" i="3"/>
  <c r="B297" i="3"/>
  <c r="H295" i="3"/>
  <c r="G295" i="3"/>
  <c r="G289" i="3"/>
  <c r="H289" i="3"/>
  <c r="G288" i="3"/>
  <c r="H288" i="3"/>
  <c r="G287" i="3"/>
  <c r="H287" i="3"/>
  <c r="G286" i="3"/>
  <c r="H286" i="3"/>
  <c r="G285" i="3"/>
  <c r="H285" i="3"/>
  <c r="G284" i="3"/>
  <c r="H284" i="3"/>
  <c r="G283" i="3"/>
  <c r="H283" i="3"/>
  <c r="G282" i="3"/>
  <c r="H282" i="3"/>
  <c r="G281" i="3"/>
  <c r="H281" i="3"/>
  <c r="G280" i="3"/>
  <c r="H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G268" i="3"/>
  <c r="H268" i="3"/>
  <c r="G267" i="3"/>
  <c r="H267" i="3"/>
  <c r="G266" i="3"/>
  <c r="H266" i="3"/>
  <c r="G265" i="3"/>
  <c r="H265" i="3"/>
  <c r="G264" i="3"/>
  <c r="H264" i="3"/>
  <c r="G263" i="3"/>
  <c r="H263" i="3"/>
  <c r="G262" i="3"/>
  <c r="H262" i="3"/>
  <c r="G261" i="3"/>
  <c r="H261" i="3"/>
  <c r="G260" i="3"/>
  <c r="H260" i="3"/>
  <c r="G259" i="3"/>
  <c r="H259" i="3"/>
  <c r="G258" i="3"/>
  <c r="H258" i="3"/>
  <c r="G257" i="3"/>
  <c r="H257" i="3"/>
  <c r="G256" i="3"/>
  <c r="H256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B170" i="1"/>
  <c r="B168" i="1"/>
  <c r="B166" i="1"/>
  <c r="G243" i="3"/>
  <c r="H243" i="3"/>
  <c r="G242" i="3"/>
  <c r="H242" i="3"/>
  <c r="G241" i="3"/>
  <c r="H241" i="3"/>
  <c r="G240" i="3"/>
  <c r="H240" i="3"/>
  <c r="G239" i="3"/>
  <c r="H239" i="3"/>
  <c r="G238" i="3"/>
  <c r="H238" i="3"/>
  <c r="G237" i="3"/>
  <c r="H237" i="3"/>
  <c r="G236" i="3"/>
  <c r="H236" i="3"/>
  <c r="G235" i="3"/>
  <c r="H235" i="3"/>
  <c r="G234" i="3"/>
  <c r="H234" i="3"/>
  <c r="G233" i="3"/>
  <c r="H233" i="3"/>
  <c r="G232" i="3"/>
  <c r="H232" i="3"/>
  <c r="H231" i="3"/>
  <c r="G231" i="3"/>
  <c r="H230" i="3"/>
  <c r="G230" i="3"/>
  <c r="H229" i="3"/>
  <c r="G229" i="3"/>
  <c r="H228" i="3"/>
  <c r="G228" i="3"/>
  <c r="H227" i="3"/>
  <c r="G227" i="3"/>
  <c r="G226" i="3"/>
  <c r="H226" i="3"/>
  <c r="G225" i="3"/>
  <c r="H225" i="3"/>
  <c r="H224" i="3"/>
  <c r="G224" i="3"/>
  <c r="G223" i="3"/>
  <c r="H223" i="3"/>
  <c r="H222" i="3"/>
  <c r="G222" i="3"/>
  <c r="G221" i="3"/>
  <c r="H221" i="3"/>
  <c r="H220" i="3"/>
  <c r="G220" i="3"/>
  <c r="G219" i="3"/>
  <c r="H219" i="3"/>
  <c r="G218" i="3"/>
  <c r="H218" i="3"/>
  <c r="G217" i="3"/>
  <c r="H217" i="3"/>
  <c r="G216" i="3"/>
  <c r="H216" i="3"/>
  <c r="G215" i="3"/>
  <c r="H215" i="3"/>
  <c r="G214" i="3"/>
  <c r="H214" i="3"/>
  <c r="G213" i="3"/>
  <c r="H213" i="3"/>
  <c r="G212" i="3"/>
  <c r="H212" i="3"/>
  <c r="G211" i="3"/>
  <c r="H211" i="3"/>
  <c r="G210" i="3"/>
  <c r="H210" i="3"/>
  <c r="G209" i="3"/>
  <c r="H209" i="3"/>
  <c r="G208" i="3"/>
  <c r="H208" i="3"/>
  <c r="G197" i="3"/>
  <c r="G198" i="3"/>
  <c r="H197" i="3"/>
  <c r="H198" i="3"/>
  <c r="G196" i="3"/>
  <c r="H196" i="3"/>
  <c r="G195" i="3"/>
  <c r="H195" i="3"/>
  <c r="G194" i="3"/>
  <c r="H194" i="3"/>
  <c r="G193" i="3"/>
  <c r="H193" i="3"/>
  <c r="G192" i="3"/>
  <c r="H192" i="3"/>
  <c r="G191" i="3"/>
  <c r="H191" i="3"/>
  <c r="G190" i="3"/>
  <c r="H190" i="3"/>
  <c r="G189" i="3"/>
  <c r="H189" i="3"/>
  <c r="G188" i="3"/>
  <c r="H188" i="3"/>
  <c r="G187" i="3"/>
  <c r="H187" i="3"/>
  <c r="G186" i="3"/>
  <c r="H186" i="3"/>
  <c r="G185" i="3"/>
  <c r="H185" i="3"/>
  <c r="G184" i="3"/>
  <c r="H184" i="3"/>
  <c r="G183" i="3"/>
  <c r="H183" i="3"/>
  <c r="C590" i="2"/>
  <c r="H172" i="3"/>
  <c r="G172" i="3"/>
  <c r="H171" i="3"/>
  <c r="G171" i="3"/>
  <c r="H170" i="3"/>
  <c r="G170" i="3"/>
  <c r="G178" i="3"/>
  <c r="G179" i="3"/>
  <c r="G180" i="3"/>
  <c r="G181" i="3"/>
  <c r="G182" i="3"/>
  <c r="H178" i="3"/>
  <c r="H179" i="3"/>
  <c r="H180" i="3"/>
  <c r="H181" i="3"/>
  <c r="H182" i="3"/>
  <c r="G176" i="3"/>
  <c r="G177" i="3"/>
  <c r="H176" i="3"/>
  <c r="H177" i="3"/>
  <c r="G173" i="3"/>
  <c r="G174" i="3"/>
  <c r="G175" i="3"/>
  <c r="H173" i="3"/>
  <c r="H174" i="3"/>
  <c r="H175" i="3"/>
  <c r="G169" i="3"/>
  <c r="H169" i="3"/>
  <c r="G166" i="3"/>
  <c r="H166" i="3"/>
  <c r="G165" i="3"/>
  <c r="H165" i="3"/>
  <c r="G164" i="3"/>
  <c r="H164" i="3"/>
  <c r="G163" i="3"/>
  <c r="H163" i="3"/>
  <c r="G162" i="3"/>
  <c r="H162" i="3"/>
  <c r="G161" i="3"/>
  <c r="H161" i="3"/>
  <c r="G160" i="3"/>
  <c r="H160" i="3"/>
  <c r="G159" i="3"/>
  <c r="H159" i="3"/>
  <c r="G158" i="3"/>
  <c r="H158" i="3"/>
  <c r="G157" i="3"/>
  <c r="H157" i="3"/>
  <c r="C115" i="1"/>
  <c r="I115" i="1" s="1" a="1"/>
  <c r="I115" i="1" s="1"/>
  <c r="B115" i="1"/>
  <c r="C113" i="1"/>
  <c r="I113" i="1" s="1" a="1"/>
  <c r="I113" i="1" s="1"/>
  <c r="B113" i="1"/>
  <c r="C111" i="1"/>
  <c r="I111" i="1" s="1" a="1"/>
  <c r="I111" i="1" s="1"/>
  <c r="B111" i="1"/>
  <c r="C154" i="3"/>
  <c r="I154" i="3" s="1" a="1"/>
  <c r="I154" i="3" s="1"/>
  <c r="C152" i="3"/>
  <c r="I152" i="3" s="1" a="1"/>
  <c r="I152" i="3" s="1"/>
  <c r="C150" i="3"/>
  <c r="I150" i="3" s="1" a="1"/>
  <c r="I150" i="3" s="1"/>
  <c r="C148" i="3"/>
  <c r="I148" i="3" s="1" a="1"/>
  <c r="I148" i="3" s="1"/>
  <c r="B152" i="3"/>
  <c r="B150" i="3"/>
  <c r="B148" i="3"/>
  <c r="B146" i="3"/>
  <c r="G151" i="3"/>
  <c r="G152" i="3"/>
  <c r="G153" i="3"/>
  <c r="G154" i="3"/>
  <c r="H151" i="3"/>
  <c r="H152" i="3"/>
  <c r="H153" i="3"/>
  <c r="H154" i="3"/>
  <c r="G145" i="3"/>
  <c r="G146" i="3"/>
  <c r="G147" i="3"/>
  <c r="G148" i="3"/>
  <c r="G149" i="3"/>
  <c r="G150" i="3"/>
  <c r="H145" i="3"/>
  <c r="H146" i="3"/>
  <c r="H147" i="3"/>
  <c r="H148" i="3"/>
  <c r="H149" i="3"/>
  <c r="H150" i="3"/>
  <c r="C589" i="2"/>
  <c r="G144" i="3"/>
  <c r="H144" i="3"/>
  <c r="G143" i="3"/>
  <c r="H143" i="3"/>
  <c r="G142" i="3"/>
  <c r="H142" i="3"/>
  <c r="G141" i="3"/>
  <c r="H141" i="3"/>
  <c r="G140" i="3"/>
  <c r="H140" i="3"/>
  <c r="G139" i="3"/>
  <c r="H139" i="3"/>
  <c r="G138" i="3"/>
  <c r="H138" i="3"/>
  <c r="G137" i="3"/>
  <c r="H137" i="3"/>
  <c r="G136" i="3"/>
  <c r="H136" i="3"/>
  <c r="G135" i="3"/>
  <c r="H135" i="3"/>
  <c r="G134" i="3"/>
  <c r="H134" i="3"/>
  <c r="G133" i="3"/>
  <c r="H133" i="3"/>
  <c r="C588" i="2"/>
  <c r="G97" i="1"/>
  <c r="H97" i="1"/>
  <c r="I97" i="1" a="1"/>
  <c r="I97" i="1" s="1"/>
  <c r="J97" i="1" a="1"/>
  <c r="J97" i="1" s="1"/>
  <c r="H126" i="3"/>
  <c r="G126" i="3"/>
  <c r="H125" i="3"/>
  <c r="G125" i="3"/>
  <c r="G130" i="3"/>
  <c r="G131" i="3"/>
  <c r="G132" i="3"/>
  <c r="H130" i="3"/>
  <c r="H131" i="3"/>
  <c r="H132" i="3"/>
  <c r="G121" i="3"/>
  <c r="G122" i="3"/>
  <c r="G123" i="3"/>
  <c r="G124" i="3"/>
  <c r="G127" i="3"/>
  <c r="G128" i="3"/>
  <c r="G129" i="3"/>
  <c r="H121" i="3"/>
  <c r="H122" i="3"/>
  <c r="H123" i="3"/>
  <c r="H124" i="3"/>
  <c r="H127" i="3"/>
  <c r="H128" i="3"/>
  <c r="H129" i="3"/>
  <c r="I121" i="3" a="1"/>
  <c r="I121" i="3" s="1"/>
  <c r="J121" i="3" a="1"/>
  <c r="J121" i="3" s="1"/>
  <c r="G96" i="1"/>
  <c r="H96" i="1"/>
  <c r="I96" i="1" a="1"/>
  <c r="I96" i="1" s="1"/>
  <c r="J96" i="1" a="1"/>
  <c r="J96" i="1" s="1"/>
  <c r="G105" i="3"/>
  <c r="G106" i="3"/>
  <c r="H105" i="3"/>
  <c r="H106" i="3"/>
  <c r="I105" i="3" a="1"/>
  <c r="I105" i="3" s="1"/>
  <c r="I106" i="3" a="1"/>
  <c r="I106" i="3" s="1"/>
  <c r="J105" i="3" a="1"/>
  <c r="J105" i="3" s="1"/>
  <c r="J106" i="3" a="1"/>
  <c r="J106" i="3" s="1"/>
  <c r="G107" i="3"/>
  <c r="H107" i="3"/>
  <c r="I107" i="3" a="1"/>
  <c r="I107" i="3" s="1"/>
  <c r="J107" i="3" a="1"/>
  <c r="J107" i="3" s="1"/>
  <c r="G108" i="3"/>
  <c r="H108" i="3"/>
  <c r="I108" i="3" a="1"/>
  <c r="I108" i="3" s="1"/>
  <c r="J108" i="3" a="1"/>
  <c r="J108" i="3" s="1"/>
  <c r="G11" i="3"/>
  <c r="G12" i="3"/>
  <c r="G13" i="3"/>
  <c r="H11" i="3"/>
  <c r="H12" i="3"/>
  <c r="H13" i="3"/>
  <c r="I11" i="3" a="1"/>
  <c r="I11" i="3" s="1"/>
  <c r="I12" i="3" a="1"/>
  <c r="I12" i="3" s="1"/>
  <c r="J11" i="3" a="1"/>
  <c r="J11" i="3" s="1"/>
  <c r="J12" i="3" a="1"/>
  <c r="J12" i="3" s="1"/>
  <c r="J13" i="3" a="1"/>
  <c r="J13" i="3" s="1"/>
  <c r="G15" i="3"/>
  <c r="H15" i="3"/>
  <c r="I15" i="3" a="1"/>
  <c r="I15" i="3" s="1"/>
  <c r="J15" i="3" a="1"/>
  <c r="J15" i="3" s="1"/>
  <c r="G14" i="3"/>
  <c r="G16" i="3"/>
  <c r="G17" i="3"/>
  <c r="H14" i="3"/>
  <c r="H16" i="3"/>
  <c r="H17" i="3"/>
  <c r="I16" i="3" a="1"/>
  <c r="I16" i="3" s="1"/>
  <c r="I17" i="3" a="1"/>
  <c r="I17" i="3" s="1"/>
  <c r="J14" i="3" a="1"/>
  <c r="J14" i="3" s="1"/>
  <c r="J16" i="3" a="1"/>
  <c r="J16" i="3" s="1"/>
  <c r="J17" i="3" a="1"/>
  <c r="J17" i="3" s="1"/>
  <c r="G19" i="3"/>
  <c r="H19" i="3"/>
  <c r="I19" i="3" a="1"/>
  <c r="I19" i="3" s="1"/>
  <c r="J19" i="3" a="1"/>
  <c r="J19" i="3" s="1"/>
  <c r="G18" i="3"/>
  <c r="H18" i="3"/>
  <c r="I18" i="3" a="1"/>
  <c r="I18" i="3" s="1"/>
  <c r="J18" i="3" a="1"/>
  <c r="J18" i="3" s="1"/>
  <c r="G20" i="3"/>
  <c r="H20" i="3"/>
  <c r="I20" i="3" a="1"/>
  <c r="I20" i="3" s="1"/>
  <c r="J20" i="3" a="1"/>
  <c r="J20" i="3" s="1"/>
  <c r="G86" i="1"/>
  <c r="G87" i="1"/>
  <c r="H86" i="1"/>
  <c r="H87" i="1"/>
  <c r="J86" i="1" a="1"/>
  <c r="J86" i="1" s="1"/>
  <c r="J87" i="1" a="1"/>
  <c r="J87" i="1" s="1"/>
  <c r="G88" i="1"/>
  <c r="H88" i="1"/>
  <c r="J88" i="1" a="1"/>
  <c r="J88" i="1" s="1"/>
  <c r="G89" i="1"/>
  <c r="H89" i="1"/>
  <c r="J89" i="1" a="1"/>
  <c r="J89" i="1" s="1"/>
  <c r="G63" i="1"/>
  <c r="H63" i="1"/>
  <c r="I63" i="1" a="1"/>
  <c r="I63" i="1" s="1"/>
  <c r="J63" i="1" a="1"/>
  <c r="J63" i="1" s="1"/>
  <c r="G62" i="1"/>
  <c r="H62" i="1"/>
  <c r="I62" i="1" a="1"/>
  <c r="I62" i="1" s="1"/>
  <c r="J62" i="1" a="1"/>
  <c r="J62" i="1" s="1"/>
  <c r="G64" i="1"/>
  <c r="H64" i="1"/>
  <c r="G51" i="1"/>
  <c r="H51" i="1"/>
  <c r="J51" i="1" a="1"/>
  <c r="J51" i="1" s="1"/>
  <c r="G52" i="1"/>
  <c r="H52" i="1"/>
  <c r="J52" i="1" a="1"/>
  <c r="J52" i="1" s="1"/>
  <c r="G41" i="1"/>
  <c r="H41" i="1"/>
  <c r="J41" i="1" a="1"/>
  <c r="J41" i="1" s="1"/>
  <c r="G42" i="1"/>
  <c r="H42" i="1"/>
  <c r="J42" i="1" a="1"/>
  <c r="J42" i="1" s="1"/>
  <c r="G35" i="1"/>
  <c r="G36" i="1"/>
  <c r="H35" i="1"/>
  <c r="H36" i="1"/>
  <c r="J35" i="1" a="1"/>
  <c r="J35" i="1" s="1"/>
  <c r="J36" i="1" a="1"/>
  <c r="J36" i="1" s="1"/>
  <c r="G37" i="1"/>
  <c r="H37" i="1"/>
  <c r="J37" i="1" a="1"/>
  <c r="J37" i="1" s="1"/>
  <c r="G38" i="1"/>
  <c r="H38" i="1"/>
  <c r="J38" i="1" a="1"/>
  <c r="J38" i="1" s="1"/>
  <c r="G17" i="1"/>
  <c r="H17" i="1"/>
  <c r="J17" i="1" a="1"/>
  <c r="J17" i="1" s="1"/>
  <c r="G18" i="1"/>
  <c r="H18" i="1"/>
  <c r="J18" i="1" a="1"/>
  <c r="J18" i="1" s="1"/>
  <c r="G120" i="3"/>
  <c r="H120" i="3"/>
  <c r="I120" i="3" a="1"/>
  <c r="I120" i="3" s="1"/>
  <c r="J120" i="3" a="1"/>
  <c r="J120" i="3" s="1"/>
  <c r="G119" i="3"/>
  <c r="H119" i="3"/>
  <c r="I119" i="3" a="1"/>
  <c r="I119" i="3" s="1"/>
  <c r="J119" i="3" a="1"/>
  <c r="J119" i="3" s="1"/>
  <c r="G116" i="3"/>
  <c r="G117" i="3"/>
  <c r="G118" i="3"/>
  <c r="H116" i="3"/>
  <c r="H117" i="3"/>
  <c r="H118" i="3"/>
  <c r="I116" i="3" a="1"/>
  <c r="I116" i="3" s="1"/>
  <c r="I117" i="3" a="1"/>
  <c r="I117" i="3" s="1"/>
  <c r="I118" i="3" a="1"/>
  <c r="I118" i="3" s="1"/>
  <c r="J116" i="3" a="1"/>
  <c r="J116" i="3" s="1"/>
  <c r="J117" i="3" a="1"/>
  <c r="J117" i="3" s="1"/>
  <c r="J118" i="3" a="1"/>
  <c r="J118" i="3" s="1"/>
  <c r="G110" i="3"/>
  <c r="G111" i="3"/>
  <c r="G112" i="3"/>
  <c r="G113" i="3"/>
  <c r="G114" i="3"/>
  <c r="G115" i="3"/>
  <c r="H110" i="3"/>
  <c r="H111" i="3"/>
  <c r="H112" i="3"/>
  <c r="H113" i="3"/>
  <c r="H114" i="3"/>
  <c r="H115" i="3"/>
  <c r="I110" i="3" a="1"/>
  <c r="I110" i="3" s="1"/>
  <c r="I111" i="3" a="1"/>
  <c r="I111" i="3" s="1"/>
  <c r="I112" i="3" a="1"/>
  <c r="I112" i="3" s="1"/>
  <c r="I113" i="3" a="1"/>
  <c r="I113" i="3" s="1"/>
  <c r="I114" i="3" a="1"/>
  <c r="I114" i="3" s="1"/>
  <c r="I115" i="3" a="1"/>
  <c r="I115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G109" i="3"/>
  <c r="H109" i="3"/>
  <c r="I109" i="3" a="1"/>
  <c r="I109" i="3" s="1"/>
  <c r="J109" i="3" a="1"/>
  <c r="J109" i="3" s="1"/>
  <c r="C587" i="2"/>
  <c r="C586" i="2"/>
  <c r="G91" i="1"/>
  <c r="G92" i="1"/>
  <c r="G93" i="1"/>
  <c r="G94" i="1"/>
  <c r="G95" i="1"/>
  <c r="H91" i="1"/>
  <c r="H92" i="1"/>
  <c r="H93" i="1"/>
  <c r="H94" i="1"/>
  <c r="H95" i="1"/>
  <c r="I94" i="1" a="1"/>
  <c r="I94" i="1" s="1"/>
  <c r="I95" i="1" a="1"/>
  <c r="I95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G90" i="1"/>
  <c r="H90" i="1"/>
  <c r="J90" i="1" a="1"/>
  <c r="J90" i="1" s="1"/>
  <c r="G79" i="1"/>
  <c r="G80" i="1"/>
  <c r="G81" i="1"/>
  <c r="G82" i="1"/>
  <c r="G83" i="1"/>
  <c r="G84" i="1"/>
  <c r="G85" i="1"/>
  <c r="H79" i="1"/>
  <c r="H80" i="1"/>
  <c r="H81" i="1"/>
  <c r="H82" i="1"/>
  <c r="H83" i="1"/>
  <c r="H84" i="1"/>
  <c r="H85" i="1"/>
  <c r="I80" i="1" a="1"/>
  <c r="I80" i="1" s="1"/>
  <c r="I81" i="1" a="1"/>
  <c r="I81" i="1" s="1"/>
  <c r="I82" i="1" a="1"/>
  <c r="I82" i="1" s="1"/>
  <c r="I83" i="1" a="1"/>
  <c r="I83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G95" i="3"/>
  <c r="G96" i="3"/>
  <c r="G97" i="3"/>
  <c r="G98" i="3"/>
  <c r="G99" i="3"/>
  <c r="G100" i="3"/>
  <c r="G101" i="3"/>
  <c r="G102" i="3"/>
  <c r="G103" i="3"/>
  <c r="G104" i="3"/>
  <c r="H95" i="3"/>
  <c r="H96" i="3"/>
  <c r="H97" i="3"/>
  <c r="H98" i="3"/>
  <c r="H99" i="3"/>
  <c r="H100" i="3"/>
  <c r="H101" i="3"/>
  <c r="H102" i="3"/>
  <c r="H103" i="3"/>
  <c r="H104" i="3"/>
  <c r="I95" i="3" a="1"/>
  <c r="I95" i="3" s="1"/>
  <c r="I96" i="3" a="1"/>
  <c r="I96" i="3" s="1"/>
  <c r="I97" i="3" a="1"/>
  <c r="I97" i="3" s="1"/>
  <c r="I98" i="3" a="1"/>
  <c r="I98" i="3" s="1"/>
  <c r="I99" i="3" a="1"/>
  <c r="I99" i="3" s="1"/>
  <c r="I100" i="3" a="1"/>
  <c r="I100" i="3" s="1"/>
  <c r="I101" i="3" a="1"/>
  <c r="I101" i="3" s="1"/>
  <c r="I102" i="3" a="1"/>
  <c r="I102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G91" i="3"/>
  <c r="G92" i="3"/>
  <c r="G93" i="3"/>
  <c r="G94" i="3"/>
  <c r="H91" i="3"/>
  <c r="H92" i="3"/>
  <c r="H93" i="3"/>
  <c r="H94" i="3"/>
  <c r="I91" i="3" a="1"/>
  <c r="I91" i="3" s="1"/>
  <c r="I92" i="3" a="1"/>
  <c r="I92" i="3" s="1"/>
  <c r="J91" i="3" a="1"/>
  <c r="J91" i="3" s="1"/>
  <c r="J92" i="3" a="1"/>
  <c r="J92" i="3" s="1"/>
  <c r="J93" i="3" a="1"/>
  <c r="J93" i="3" s="1"/>
  <c r="J94" i="3" a="1"/>
  <c r="J94" i="3" s="1"/>
  <c r="G84" i="3"/>
  <c r="G85" i="3"/>
  <c r="G86" i="3"/>
  <c r="G87" i="3"/>
  <c r="G88" i="3"/>
  <c r="G89" i="3"/>
  <c r="G90" i="3"/>
  <c r="H84" i="3"/>
  <c r="H85" i="3"/>
  <c r="H86" i="3"/>
  <c r="H87" i="3"/>
  <c r="H88" i="3"/>
  <c r="H89" i="3"/>
  <c r="H90" i="3"/>
  <c r="I84" i="3" a="1"/>
  <c r="I84" i="3" s="1"/>
  <c r="I85" i="3" a="1"/>
  <c r="I85" i="3" s="1"/>
  <c r="I86" i="3" a="1"/>
  <c r="I86" i="3" s="1"/>
  <c r="I87" i="3" a="1"/>
  <c r="I87" i="3" s="1"/>
  <c r="I88" i="3" a="1"/>
  <c r="I88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G72" i="1"/>
  <c r="G73" i="1"/>
  <c r="G74" i="1"/>
  <c r="G75" i="1"/>
  <c r="G76" i="1"/>
  <c r="G77" i="1"/>
  <c r="G78" i="1"/>
  <c r="H72" i="1"/>
  <c r="H73" i="1"/>
  <c r="H74" i="1"/>
  <c r="H75" i="1"/>
  <c r="H76" i="1"/>
  <c r="H77" i="1"/>
  <c r="H78" i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G71" i="1"/>
  <c r="H71" i="1"/>
  <c r="J71" i="1" a="1"/>
  <c r="J71" i="1" s="1"/>
  <c r="G83" i="3"/>
  <c r="H83" i="3"/>
  <c r="I83" i="3" a="1"/>
  <c r="I83" i="3" s="1"/>
  <c r="J83" i="3" a="1"/>
  <c r="J83" i="3" s="1"/>
  <c r="J82" i="3" a="1"/>
  <c r="J82" i="3" s="1"/>
  <c r="J81" i="3" a="1"/>
  <c r="J81" i="3" s="1"/>
  <c r="J80" i="3" a="1"/>
  <c r="J80" i="3" s="1"/>
  <c r="J79" i="3" a="1"/>
  <c r="J79" i="3" s="1"/>
  <c r="J78" i="3" a="1"/>
  <c r="J78" i="3" s="1"/>
  <c r="J77" i="3" a="1"/>
  <c r="J77" i="3" s="1"/>
  <c r="I82" i="3" a="1"/>
  <c r="I82" i="3" s="1"/>
  <c r="I81" i="3" a="1"/>
  <c r="I81" i="3" s="1"/>
  <c r="I80" i="3" a="1"/>
  <c r="I80" i="3" s="1"/>
  <c r="I79" i="3" a="1"/>
  <c r="I79" i="3" s="1"/>
  <c r="I78" i="3" a="1"/>
  <c r="I78" i="3" s="1"/>
  <c r="I77" i="3" a="1"/>
  <c r="I77" i="3" s="1"/>
  <c r="H77" i="3"/>
  <c r="H78" i="3"/>
  <c r="H79" i="3"/>
  <c r="H80" i="3"/>
  <c r="H81" i="3"/>
  <c r="H82" i="3"/>
  <c r="G77" i="3"/>
  <c r="G78" i="3"/>
  <c r="G79" i="3"/>
  <c r="G80" i="3"/>
  <c r="G81" i="3"/>
  <c r="G82" i="3"/>
  <c r="G61" i="1"/>
  <c r="G65" i="1"/>
  <c r="G66" i="1"/>
  <c r="G67" i="1"/>
  <c r="G68" i="1"/>
  <c r="G69" i="1"/>
  <c r="G70" i="1"/>
  <c r="H61" i="1"/>
  <c r="H65" i="1"/>
  <c r="H66" i="1"/>
  <c r="H67" i="1"/>
  <c r="H68" i="1"/>
  <c r="H69" i="1"/>
  <c r="H70" i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H76" i="3"/>
  <c r="G76" i="3"/>
  <c r="H75" i="3"/>
  <c r="G75" i="3"/>
  <c r="H74" i="3"/>
  <c r="G74" i="3"/>
  <c r="H73" i="3"/>
  <c r="G73" i="3"/>
  <c r="H72" i="3"/>
  <c r="G72" i="3"/>
  <c r="H71" i="3"/>
  <c r="G71" i="3"/>
  <c r="J76" i="3" a="1"/>
  <c r="J76" i="3" s="1"/>
  <c r="J72" i="3" a="1"/>
  <c r="J72" i="3" s="1"/>
  <c r="J74" i="3" a="1"/>
  <c r="J74" i="3" s="1"/>
  <c r="J75" i="3" a="1"/>
  <c r="J75" i="3" s="1"/>
  <c r="J73" i="3" a="1"/>
  <c r="J73" i="3" s="1"/>
  <c r="J71" i="3" a="1"/>
  <c r="J71" i="3" s="1"/>
  <c r="G70" i="3"/>
  <c r="H70" i="3"/>
  <c r="I70" i="3" a="1"/>
  <c r="I70" i="3" s="1"/>
  <c r="J70" i="3" a="1"/>
  <c r="J70" i="3" s="1"/>
  <c r="G69" i="3"/>
  <c r="H69" i="3"/>
  <c r="I69" i="3" a="1"/>
  <c r="I69" i="3" s="1"/>
  <c r="J69" i="3" a="1"/>
  <c r="J69" i="3" s="1"/>
  <c r="G68" i="3"/>
  <c r="H68" i="3"/>
  <c r="J68" i="3" a="1"/>
  <c r="J68" i="3" s="1"/>
  <c r="G62" i="3"/>
  <c r="G63" i="3"/>
  <c r="G64" i="3"/>
  <c r="G65" i="3"/>
  <c r="G66" i="3"/>
  <c r="G67" i="3"/>
  <c r="H62" i="3"/>
  <c r="H63" i="3"/>
  <c r="H64" i="3"/>
  <c r="H65" i="3"/>
  <c r="H66" i="3"/>
  <c r="H67" i="3"/>
  <c r="I62" i="3" a="1"/>
  <c r="I62" i="3" s="1"/>
  <c r="I65" i="3" a="1"/>
  <c r="I65" i="3" s="1"/>
  <c r="I66" i="3" a="1"/>
  <c r="I66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G61" i="3"/>
  <c r="H61" i="3"/>
  <c r="I61" i="3" a="1"/>
  <c r="I61" i="3" s="1"/>
  <c r="J61" i="3" a="1"/>
  <c r="J61" i="3" s="1"/>
  <c r="C584" i="2"/>
  <c r="C585" i="2"/>
  <c r="G59" i="1"/>
  <c r="G60" i="1"/>
  <c r="H59" i="1"/>
  <c r="H60" i="1"/>
  <c r="J59" i="1" a="1"/>
  <c r="J59" i="1" s="1"/>
  <c r="J60" i="1" a="1"/>
  <c r="J60" i="1" s="1"/>
  <c r="G57" i="1"/>
  <c r="G58" i="1"/>
  <c r="H57" i="1"/>
  <c r="H58" i="1"/>
  <c r="J57" i="1" a="1"/>
  <c r="J57" i="1" s="1"/>
  <c r="J58" i="1" a="1"/>
  <c r="J58" i="1" s="1"/>
  <c r="G51" i="3"/>
  <c r="G52" i="3"/>
  <c r="H51" i="3"/>
  <c r="H52" i="3"/>
  <c r="I51" i="3" a="1"/>
  <c r="I51" i="3" s="1"/>
  <c r="I52" i="3" a="1"/>
  <c r="I52" i="3" s="1"/>
  <c r="J51" i="3" a="1"/>
  <c r="J51" i="3" s="1"/>
  <c r="J52" i="3" a="1"/>
  <c r="J52" i="3" s="1"/>
  <c r="G56" i="1"/>
  <c r="H56" i="1"/>
  <c r="I56" i="1" a="1"/>
  <c r="I56" i="1" s="1"/>
  <c r="J56" i="1" a="1"/>
  <c r="J56" i="1" s="1"/>
  <c r="G55" i="1"/>
  <c r="H55" i="1"/>
  <c r="I55" i="1" a="1"/>
  <c r="I55" i="1" s="1"/>
  <c r="J55" i="1" a="1"/>
  <c r="J55" i="1" s="1"/>
  <c r="I4" i="3" a="1"/>
  <c r="I4" i="3" s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31" i="3" a="1"/>
  <c r="I31" i="3" s="1"/>
  <c r="I32" i="3" a="1"/>
  <c r="I32" i="3" s="1"/>
  <c r="I33" i="3" a="1"/>
  <c r="I33" i="3" s="1"/>
  <c r="I34" i="3" a="1"/>
  <c r="I34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53" i="3" a="1"/>
  <c r="I53" i="3" s="1"/>
  <c r="I54" i="3" a="1"/>
  <c r="I54" i="3" s="1"/>
  <c r="I55" i="3" a="1"/>
  <c r="I55" i="3" s="1"/>
  <c r="I56" i="3" a="1"/>
  <c r="I56" i="3" s="1"/>
  <c r="I59" i="3" a="1"/>
  <c r="I59" i="3" s="1"/>
  <c r="I60" i="3" a="1"/>
  <c r="I60" i="3" s="1"/>
  <c r="H54" i="3"/>
  <c r="G54" i="3"/>
  <c r="H53" i="3"/>
  <c r="G53" i="3"/>
  <c r="G53" i="1"/>
  <c r="G54" i="1"/>
  <c r="H53" i="1"/>
  <c r="H54" i="1"/>
  <c r="J53" i="1" a="1"/>
  <c r="J53" i="1" s="1"/>
  <c r="J54" i="1" a="1"/>
  <c r="J54" i="1" s="1"/>
  <c r="C583" i="2"/>
  <c r="G55" i="3"/>
  <c r="H55" i="3"/>
  <c r="J55" i="3" a="1"/>
  <c r="J55" i="3" s="1"/>
  <c r="G60" i="3"/>
  <c r="H60" i="3"/>
  <c r="J60" i="3" a="1"/>
  <c r="J60" i="3" s="1"/>
  <c r="G59" i="3"/>
  <c r="H59" i="3"/>
  <c r="J59" i="3" a="1"/>
  <c r="J59" i="3" s="1"/>
  <c r="G58" i="3"/>
  <c r="H58" i="3"/>
  <c r="J58" i="3" a="1"/>
  <c r="J58" i="3" s="1"/>
  <c r="G57" i="3"/>
  <c r="H57" i="3"/>
  <c r="J57" i="3" a="1"/>
  <c r="J57" i="3" s="1"/>
  <c r="G56" i="3"/>
  <c r="H56" i="3"/>
  <c r="J56" i="3" a="1"/>
  <c r="J56" i="3" s="1"/>
  <c r="J53" i="3" a="1"/>
  <c r="J53" i="3" s="1"/>
  <c r="J54" i="3" a="1"/>
  <c r="J54" i="3" s="1"/>
  <c r="G44" i="3"/>
  <c r="G45" i="3"/>
  <c r="G46" i="3"/>
  <c r="G47" i="3"/>
  <c r="G48" i="3"/>
  <c r="G49" i="3"/>
  <c r="G50" i="3"/>
  <c r="H44" i="3"/>
  <c r="H45" i="3"/>
  <c r="H46" i="3"/>
  <c r="H47" i="3"/>
  <c r="H48" i="3"/>
  <c r="H49" i="3"/>
  <c r="H50" i="3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G43" i="3"/>
  <c r="H43" i="3"/>
  <c r="J43" i="3" a="1"/>
  <c r="J43" i="3" s="1"/>
  <c r="G37" i="3"/>
  <c r="G38" i="3"/>
  <c r="G39" i="3"/>
  <c r="G40" i="3"/>
  <c r="G41" i="3"/>
  <c r="G42" i="3"/>
  <c r="H37" i="3"/>
  <c r="H38" i="3"/>
  <c r="H39" i="3"/>
  <c r="H40" i="3"/>
  <c r="H41" i="3"/>
  <c r="H42" i="3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C582" i="2"/>
  <c r="B50" i="1"/>
  <c r="B48" i="1"/>
  <c r="G48" i="1"/>
  <c r="G49" i="1"/>
  <c r="G50" i="1"/>
  <c r="H48" i="1"/>
  <c r="H49" i="1"/>
  <c r="H50" i="1"/>
  <c r="I48" i="1" a="1"/>
  <c r="I48" i="1" s="1"/>
  <c r="I49" i="1" a="1"/>
  <c r="I49" i="1" s="1"/>
  <c r="I50" i="1" a="1"/>
  <c r="I50" i="1" s="1"/>
  <c r="J48" i="1" a="1"/>
  <c r="J48" i="1" s="1"/>
  <c r="J49" i="1" a="1"/>
  <c r="J49" i="1" s="1"/>
  <c r="J50" i="1" a="1"/>
  <c r="J50" i="1" s="1"/>
  <c r="G47" i="1"/>
  <c r="H47" i="1"/>
  <c r="I47" i="1" a="1"/>
  <c r="I47" i="1" s="1"/>
  <c r="J47" i="1" a="1"/>
  <c r="J47" i="1" s="1"/>
  <c r="G30" i="3"/>
  <c r="G31" i="3"/>
  <c r="G32" i="3"/>
  <c r="G33" i="3"/>
  <c r="G34" i="3"/>
  <c r="G35" i="3"/>
  <c r="G36" i="3"/>
  <c r="H30" i="3"/>
  <c r="H31" i="3"/>
  <c r="H32" i="3"/>
  <c r="H33" i="3"/>
  <c r="H34" i="3"/>
  <c r="H35" i="3"/>
  <c r="H36" i="3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C581" i="2"/>
  <c r="C580" i="2"/>
  <c r="G45" i="1"/>
  <c r="G46" i="1"/>
  <c r="H45" i="1"/>
  <c r="H46" i="1"/>
  <c r="G43" i="1"/>
  <c r="G44" i="1"/>
  <c r="H43" i="1"/>
  <c r="H44" i="1"/>
  <c r="G29" i="3"/>
  <c r="H29" i="3"/>
  <c r="J29" i="3" a="1"/>
  <c r="J29" i="3" s="1"/>
  <c r="G21" i="3"/>
  <c r="G22" i="3"/>
  <c r="H21" i="3"/>
  <c r="H22" i="3"/>
  <c r="J21" i="3" a="1"/>
  <c r="J21" i="3" s="1"/>
  <c r="J22" i="3" a="1"/>
  <c r="J22" i="3" s="1"/>
  <c r="G23" i="3"/>
  <c r="G24" i="3"/>
  <c r="G25" i="3"/>
  <c r="G26" i="3"/>
  <c r="G27" i="3"/>
  <c r="G28" i="3"/>
  <c r="H23" i="3"/>
  <c r="H24" i="3"/>
  <c r="H25" i="3"/>
  <c r="H26" i="3"/>
  <c r="H27" i="3"/>
  <c r="H28" i="3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C579" i="2"/>
  <c r="C578" i="2"/>
  <c r="C577" i="2"/>
  <c r="G40" i="1"/>
  <c r="H40" i="1"/>
  <c r="J40" i="1" a="1"/>
  <c r="J40" i="1" s="1"/>
  <c r="G39" i="1"/>
  <c r="H39" i="1"/>
  <c r="J39" i="1" a="1"/>
  <c r="J39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10" i="3" a="1"/>
  <c r="J10" i="3" s="1"/>
  <c r="H10" i="3"/>
  <c r="G10" i="3"/>
  <c r="J9" i="3" a="1"/>
  <c r="J9" i="3" s="1"/>
  <c r="H9" i="3"/>
  <c r="G9" i="3"/>
  <c r="J8" i="3" a="1"/>
  <c r="J8" i="3" s="1"/>
  <c r="H8" i="3"/>
  <c r="G8" i="3"/>
  <c r="J7" i="3" a="1"/>
  <c r="J7" i="3" s="1"/>
  <c r="H7" i="3"/>
  <c r="G7" i="3"/>
  <c r="J6" i="3" a="1"/>
  <c r="J6" i="3" s="1"/>
  <c r="H6" i="3"/>
  <c r="G6" i="3"/>
  <c r="J5" i="3" a="1"/>
  <c r="J5" i="3" s="1"/>
  <c r="H5" i="3"/>
  <c r="G5" i="3"/>
  <c r="J4" i="3" a="1"/>
  <c r="J4" i="3" s="1"/>
  <c r="H4" i="3"/>
  <c r="G4" i="3"/>
  <c r="J34" i="1" a="1"/>
  <c r="J34" i="1" s="1"/>
  <c r="H34" i="1"/>
  <c r="G34" i="1"/>
  <c r="J33" i="1" a="1"/>
  <c r="J33" i="1" s="1"/>
  <c r="H33" i="1"/>
  <c r="G33" i="1"/>
  <c r="J32" i="1" a="1"/>
  <c r="J32" i="1" s="1"/>
  <c r="H32" i="1"/>
  <c r="G32" i="1"/>
  <c r="J31" i="1" a="1"/>
  <c r="J31" i="1" s="1"/>
  <c r="H31" i="1"/>
  <c r="G31" i="1"/>
  <c r="J30" i="1" a="1"/>
  <c r="J30" i="1" s="1"/>
  <c r="H30" i="1"/>
  <c r="G30" i="1"/>
  <c r="J29" i="1" a="1"/>
  <c r="J29" i="1" s="1"/>
  <c r="H29" i="1"/>
  <c r="G29" i="1"/>
  <c r="J28" i="1" a="1"/>
  <c r="J28" i="1" s="1"/>
  <c r="H28" i="1"/>
  <c r="G28" i="1"/>
  <c r="J27" i="1" a="1"/>
  <c r="J27" i="1" s="1"/>
  <c r="H27" i="1"/>
  <c r="G27" i="1"/>
  <c r="J26" i="1" a="1"/>
  <c r="J26" i="1" s="1"/>
  <c r="H26" i="1"/>
  <c r="G26" i="1"/>
  <c r="J25" i="1" a="1"/>
  <c r="J25" i="1" s="1"/>
  <c r="H25" i="1"/>
  <c r="G25" i="1"/>
  <c r="J24" i="1" a="1"/>
  <c r="J24" i="1" s="1"/>
  <c r="H24" i="1"/>
  <c r="G24" i="1"/>
  <c r="J23" i="1" a="1"/>
  <c r="J23" i="1" s="1"/>
  <c r="H23" i="1"/>
  <c r="G23" i="1"/>
  <c r="J22" i="1" a="1"/>
  <c r="J22" i="1" s="1"/>
  <c r="H22" i="1"/>
  <c r="G22" i="1"/>
  <c r="J21" i="1" a="1"/>
  <c r="J21" i="1" s="1"/>
  <c r="H21" i="1"/>
  <c r="G21" i="1"/>
  <c r="J20" i="1" a="1"/>
  <c r="J20" i="1" s="1"/>
  <c r="H20" i="1"/>
  <c r="G20" i="1"/>
  <c r="J19" i="1" a="1"/>
  <c r="J19" i="1" s="1"/>
  <c r="H19" i="1"/>
  <c r="G19" i="1"/>
  <c r="J16" i="1" a="1"/>
  <c r="J16" i="1" s="1"/>
  <c r="H16" i="1"/>
  <c r="G16" i="1"/>
  <c r="J15" i="1" a="1"/>
  <c r="J15" i="1" s="1"/>
  <c r="H15" i="1"/>
  <c r="G15" i="1"/>
  <c r="J14" i="1" a="1"/>
  <c r="J14" i="1" s="1"/>
  <c r="H14" i="1"/>
  <c r="G14" i="1"/>
  <c r="J13" i="1" a="1"/>
  <c r="J13" i="1" s="1"/>
  <c r="H13" i="1"/>
  <c r="G13" i="1"/>
  <c r="J12" i="1" a="1"/>
  <c r="J12" i="1" s="1"/>
  <c r="H12" i="1"/>
  <c r="G12" i="1"/>
  <c r="J11" i="1" a="1"/>
  <c r="J11" i="1" s="1"/>
  <c r="H11" i="1"/>
  <c r="G11" i="1"/>
  <c r="J10" i="1" a="1"/>
  <c r="J10" i="1" s="1"/>
  <c r="H10" i="1"/>
  <c r="G10" i="1"/>
  <c r="J9" i="1" a="1"/>
  <c r="J9" i="1" s="1"/>
  <c r="H9" i="1"/>
  <c r="G9" i="1"/>
  <c r="J8" i="1" a="1"/>
  <c r="J8" i="1" s="1"/>
  <c r="H8" i="1"/>
  <c r="G8" i="1"/>
  <c r="J7" i="1" a="1"/>
  <c r="J7" i="1" s="1"/>
  <c r="H7" i="1"/>
  <c r="G7" i="1"/>
  <c r="J6" i="1" a="1"/>
  <c r="J6" i="1" s="1"/>
  <c r="H6" i="1"/>
  <c r="G6" i="1"/>
  <c r="J5" i="1" a="1"/>
  <c r="J5" i="1" s="1"/>
  <c r="H5" i="1"/>
  <c r="G5" i="1"/>
  <c r="J4" i="1" a="1"/>
  <c r="J4" i="1" s="1"/>
  <c r="H4" i="1"/>
  <c r="G4" i="1"/>
  <c r="J3" i="1" a="1"/>
  <c r="J3" i="1" s="1"/>
  <c r="H3" i="1"/>
  <c r="G3" i="1"/>
  <c r="J11" i="9" l="1"/>
  <c r="G27" i="7"/>
  <c r="J25" i="7"/>
  <c r="P29" i="5"/>
  <c r="C6" i="5"/>
  <c r="D6" i="5" s="1"/>
  <c r="I1350" i="3" a="1"/>
  <c r="I1350" i="3" s="1"/>
  <c r="E6" i="5" l="1"/>
  <c r="C7" i="5"/>
  <c r="P30" i="5"/>
  <c r="I1351" i="3" a="1"/>
  <c r="I1351" i="3" s="1"/>
  <c r="D7" i="5" l="1"/>
  <c r="E7" i="5"/>
  <c r="C8" i="5"/>
  <c r="C9" i="5" s="1"/>
  <c r="I1352" i="3" a="1"/>
  <c r="I1352" i="3" s="1"/>
  <c r="E9" i="5" l="1"/>
  <c r="D9" i="5"/>
  <c r="E8" i="5"/>
  <c r="D8" i="5"/>
  <c r="C10" i="5"/>
  <c r="I1353" i="3" a="1"/>
  <c r="I1353" i="3" s="1"/>
  <c r="E10" i="5" l="1"/>
  <c r="D10" i="5"/>
  <c r="C11" i="5"/>
  <c r="C12" i="5" s="1"/>
  <c r="I1354" i="3" a="1"/>
  <c r="I1354" i="3" s="1"/>
  <c r="D12" i="5" l="1"/>
  <c r="E12" i="5"/>
  <c r="D11" i="5"/>
  <c r="E11" i="5"/>
  <c r="I1355" i="3" a="1"/>
  <c r="I1355" i="3" s="1"/>
  <c r="C13" i="5" l="1"/>
  <c r="I1356" i="3" a="1"/>
  <c r="I1356" i="3" s="1"/>
  <c r="E13" i="5" l="1"/>
  <c r="D13" i="5"/>
  <c r="C14" i="5"/>
  <c r="E14" i="5" l="1"/>
  <c r="D14" i="5"/>
  <c r="C15" i="5"/>
  <c r="D15" i="5" l="1"/>
  <c r="E15" i="5"/>
  <c r="C16" i="5"/>
  <c r="E16" i="5" l="1"/>
  <c r="D16" i="5"/>
  <c r="C17" i="5"/>
  <c r="E17" i="5" s="1"/>
  <c r="D17" i="5" l="1"/>
  <c r="C18" i="5"/>
  <c r="E18" i="5" s="1"/>
  <c r="D18" i="5" l="1"/>
  <c r="C19" i="5"/>
  <c r="E19" i="5" s="1"/>
  <c r="D19" i="5" l="1"/>
  <c r="C20" i="5"/>
  <c r="E20" i="5" l="1"/>
  <c r="D20" i="5"/>
  <c r="C21" i="5"/>
  <c r="D21" i="5" l="1"/>
  <c r="D23" i="5" s="1"/>
  <c r="E21" i="5"/>
  <c r="E23" i="5" s="1"/>
  <c r="C22" i="5"/>
  <c r="D22" i="5" s="1"/>
  <c r="C24" i="5"/>
  <c r="P31" i="5" l="1"/>
  <c r="P32" i="5" s="1"/>
  <c r="E2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<sst xmlns="http://schemas.openxmlformats.org/spreadsheetml/2006/main" count="32180" uniqueCount="1424">
  <si>
    <t>CUSTO COM ALMOÇO - GARAGEM DE IMPERATRIZ - MA</t>
  </si>
  <si>
    <t>DATA</t>
  </si>
  <si>
    <t>CARRO</t>
  </si>
  <si>
    <t>HORARIO</t>
  </si>
  <si>
    <t>MOTIVO</t>
  </si>
  <si>
    <t>MOTORISTA e MATRICULA</t>
  </si>
  <si>
    <t>ASSINATURA</t>
  </si>
  <si>
    <t>QUANT.</t>
  </si>
  <si>
    <t>VALOR (R$)</t>
  </si>
  <si>
    <t>TRECHO</t>
  </si>
  <si>
    <t>JUSTIFICATIVAS</t>
  </si>
  <si>
    <t>REGULAR</t>
  </si>
  <si>
    <t>JOAO BATISTA DA SILVA - 1823</t>
  </si>
  <si>
    <t>GENIVAL MIRANDA LEITE - 1953</t>
  </si>
  <si>
    <t>WOLNEY EDUARDO DE OLIVEIRA - 5607</t>
  </si>
  <si>
    <t>EDINANDES LUIZ DA SILVA - 2651</t>
  </si>
  <si>
    <t>WALDIR DE ALMEIDA CORTE JUNIOR - 5283</t>
  </si>
  <si>
    <t>GILMAR ALVES DE MARIA - 5627</t>
  </si>
  <si>
    <t>LUIZ CARLOS GOMES DA SILVA - 1961</t>
  </si>
  <si>
    <t>LEIDIOMAR CAETANO DA SILCA - 5594</t>
  </si>
  <si>
    <t>ATRASO</t>
  </si>
  <si>
    <t>EDIVALDO DOS SANTOS DE LIMA - 1686</t>
  </si>
  <si>
    <t>BELEM X GOIANIA 21:05</t>
  </si>
  <si>
    <t>WENDER PEDRO DA SILVA - 1596</t>
  </si>
  <si>
    <t>OLIVEIRA DE MELO ARRUDA - 5251</t>
  </si>
  <si>
    <t>BELEM X GOIANIA 07:12</t>
  </si>
  <si>
    <t>VANDERSON GURGEL DO AMARAL - 2734</t>
  </si>
  <si>
    <t>JUSCELINO PIRES GONCALVES - 1343</t>
  </si>
  <si>
    <t>GOIANIA X BELEM 09:30</t>
  </si>
  <si>
    <t>MARCIO JOSE DA CRUZ - 5530</t>
  </si>
  <si>
    <t>REGISMAR ANTONIO TEODORO DA COSTA - 2966</t>
  </si>
  <si>
    <t>SEBASTIAO SERGIO DE OLIVEIRA - 3079</t>
  </si>
  <si>
    <t>PASSE/CHEGADA</t>
  </si>
  <si>
    <t>MARTIN INOCENCIO ALVES - 5239</t>
  </si>
  <si>
    <t>ELIAS JESUS DA COSTA - 5295</t>
  </si>
  <si>
    <t>ALEXSANDRO PEREIRA DA SILVA - 5286</t>
  </si>
  <si>
    <t>BRENO LACERDA SPERB - 5756</t>
  </si>
  <si>
    <t>OLISMAR BATISTA DE DEUS - 5293</t>
  </si>
  <si>
    <t>ADRIASIO SOARES MENDES - 5440</t>
  </si>
  <si>
    <t>JACINTO BATISTA DE SOUSA - 5271</t>
  </si>
  <si>
    <t>RICARDO VIEIRA GERVASIO - 5297</t>
  </si>
  <si>
    <t>WESLEY RODRIGUES DE OLIVEIRA - 5540</t>
  </si>
  <si>
    <t>DIVINO FERREIRA DA SILVA - 1946</t>
  </si>
  <si>
    <t>JOSE PINHEIRO DA SILVA - 5628</t>
  </si>
  <si>
    <t>DALVAM PEREIRA DOS REIS - 5674</t>
  </si>
  <si>
    <t>JOVENIR SOARES DE MATOS - 5173</t>
  </si>
  <si>
    <t>CARLOS DA SILVA PEREIRA - 5350</t>
  </si>
  <si>
    <t>EURIPEDES BORGES DOS SANTOS - 5017</t>
  </si>
  <si>
    <t>JUNIOR CARLOS DE OLIVEIRA - 1118</t>
  </si>
  <si>
    <t>SAO LUIS X GOIANIA 20:12</t>
  </si>
  <si>
    <t>EVANDRO CARLOS ARAUJO LIMA - 569</t>
  </si>
  <si>
    <t>WANDERLEI JOSE MARQUES - 5336</t>
  </si>
  <si>
    <t>NELIO ALENCAR DOS SANTOS - 1759</t>
  </si>
  <si>
    <t>GILDEVAN DE ALMEIDA AGOSTINHO - 1924</t>
  </si>
  <si>
    <t>RAIMUNDO FERNANDES RIBEIRO - 907</t>
  </si>
  <si>
    <t>ROBERTO SOARES RUFINO - 5539</t>
  </si>
  <si>
    <t>MOTORISTA CUMPRINDO HORARIO NA ESCALA ATUAL</t>
  </si>
  <si>
    <t>EDNALDO PEREIRA DA SILVA - 5769</t>
  </si>
  <si>
    <t>GILBERT WAGNER CALDEIRA - 5707</t>
  </si>
  <si>
    <t>YAGO ALVES MARTINS DOS SANTOS  - 5631</t>
  </si>
  <si>
    <t>AILTON LEITE ORTIZ DE CAMARGO - 1642</t>
  </si>
  <si>
    <t>ALCENILDE BARBOSA ARAUJO - 1745</t>
  </si>
  <si>
    <t>VALDIR NUNES DA SILVA - 2989</t>
  </si>
  <si>
    <t>JOAO MONTEIRO DA COSTA - 5187</t>
  </si>
  <si>
    <t>WILSON MARTINS ROCHA - 105</t>
  </si>
  <si>
    <t>WILSON FERREIRA DE JESUS - 1407</t>
  </si>
  <si>
    <t>ADAILTON DA SILVA RODRIGUES MENDONCA - 2662</t>
  </si>
  <si>
    <t>JOCIVANE BARBOSA DE OLIVEIRA - 5207</t>
  </si>
  <si>
    <t>MARCOS SUEL SALES PINTO - 5424</t>
  </si>
  <si>
    <t>EDUARDO ANTONIO DA SILVA - 2678</t>
  </si>
  <si>
    <t>EMIVAL GOMES DE MELO - 5673</t>
  </si>
  <si>
    <t>GARAGEM</t>
  </si>
  <si>
    <t>PLANTAO</t>
  </si>
  <si>
    <t>ANTONIO MARCIO DE SENA RIBEIRO CHAVES - 5061</t>
  </si>
  <si>
    <t>PLANTÃO</t>
  </si>
  <si>
    <t>MOTORISTA DE PLANTÃO REFEIÇÃO AUTORIZADA PELO SÉRGIO</t>
  </si>
  <si>
    <t>VALDEY OLIVEIRA ARAUJO - 2790</t>
  </si>
  <si>
    <t>CLAUDIOMAR ALENCAR DO NASCIMENTO - 2970</t>
  </si>
  <si>
    <t>HILTON RODRIGUES DA COSTA - 866</t>
  </si>
  <si>
    <t>GOIANIA X BELEM 19:00</t>
  </si>
  <si>
    <t>DJALMA SOARES GUIMARAES - 1948</t>
  </si>
  <si>
    <t>GEYSILOM CARDOSO FAGUNDES FURTADO - 5770</t>
  </si>
  <si>
    <t>GOIANIA X SAO LUIS 20:00</t>
  </si>
  <si>
    <t>VALDIR ALVES MIRANDA - 1364</t>
  </si>
  <si>
    <t>LUCIANO CARNEIRO ALVES - 5757</t>
  </si>
  <si>
    <t>JOAO ANIVAIR DE QUEIROZ - 5608</t>
  </si>
  <si>
    <t>VILMAR JOSE CAMILO - 948</t>
  </si>
  <si>
    <t>ADMILSON BRAGA ALVES - 2656</t>
  </si>
  <si>
    <t>SAO LUIS X GOIANIA 08:00</t>
  </si>
  <si>
    <t>LUIS CARLOS VIEIRA DE MELO SOUZA - 5535</t>
  </si>
  <si>
    <t>TERESINA X GOIANIA 09:30</t>
  </si>
  <si>
    <t>MARCUS AUGUSTO DE CARVALHO - 2398</t>
  </si>
  <si>
    <t>CLEOMAR ANTONIO SIMOES - 2988</t>
  </si>
  <si>
    <t>MANOEL SEVERINO DE SOUZA - 5200</t>
  </si>
  <si>
    <t>WESLEI PEREIRA DE MOURA - 2449</t>
  </si>
  <si>
    <t>ALEF DA CRUZ VIEIRA - 5291</t>
  </si>
  <si>
    <t>JOSE ANTONIO INACIO VIEIRA - 5279</t>
  </si>
  <si>
    <t>SEBASTIAO REINALDO RODRIGUES MATOS - 5772</t>
  </si>
  <si>
    <t>SEBASTIAO REINALDO RODRIGUES  - 5772</t>
  </si>
  <si>
    <t>GOIANIA X TERESINA 18:00</t>
  </si>
  <si>
    <t>DALVAN PEREIRA DOS REIS  - 5674</t>
  </si>
  <si>
    <t>CLAYTON SANTOS AIRES PEREIRA - 5209</t>
  </si>
  <si>
    <t>DIVINO EURIPEDES RIBEIRO - 5191</t>
  </si>
  <si>
    <t>VALDIVINO GONCALVES DA SILVA - 5724</t>
  </si>
  <si>
    <t>WILMAR JOSE DE SOUZA - 1763</t>
  </si>
  <si>
    <t>A SERVICO</t>
  </si>
  <si>
    <t>JERZUALDO DA SILVA GOMES - 4077</t>
  </si>
  <si>
    <t>A SERVIÇO</t>
  </si>
  <si>
    <t>MAURICIO CARLOS BARROSO - 901</t>
  </si>
  <si>
    <t>LEON RODRIGUES LOPES - 5533</t>
  </si>
  <si>
    <t>IRISVAN DE JESUS - 5708</t>
  </si>
  <si>
    <t>AURICELIO SILVA DO CARMO - 5755</t>
  </si>
  <si>
    <t>LAZARO VIEIRA DA SILVA - 5428</t>
  </si>
  <si>
    <t>ROSIVALDO FERREIRA DA SILVA - 5429</t>
  </si>
  <si>
    <t>AGNALDO ALVES DE CARVALHO - 5623</t>
  </si>
  <si>
    <t>CLEYTON CEZAR DA SILVA  - 5741</t>
  </si>
  <si>
    <t>ADALTON ALMEIDA DE SOUZA - 1941</t>
  </si>
  <si>
    <t>JOAO ROQUELINO PERES JUNIOR - 5552</t>
  </si>
  <si>
    <t>COSME CAVALCANTE DA SILVA - 3002</t>
  </si>
  <si>
    <t>GENIVALDO ANTONIO DE SOUZA - 1082</t>
  </si>
  <si>
    <t>DEVANIR TEODORO ALVES - 5430</t>
  </si>
  <si>
    <t>VALTER PEREIRA MACIEL - 5630</t>
  </si>
  <si>
    <t>PEDRINHO MARCELINO BATISTA - 5013</t>
  </si>
  <si>
    <t>EDVALDO NEVES DE ABREU - 3032</t>
  </si>
  <si>
    <t>EURIPEDES BARSANULFO DIAS ROSA - 1951</t>
  </si>
  <si>
    <t>CLEIDEMARCIO CORDEIRO DA SILVA PINHEIRO - 2961</t>
  </si>
  <si>
    <t>EDIMAR FRANCISCO ALEIXO - 5593</t>
  </si>
  <si>
    <t>LUIZ CARLOS DE ARAUJO - 1960</t>
  </si>
  <si>
    <t>EURIDES ELIEZER CORREIA - 2778</t>
  </si>
  <si>
    <t>ELIEL SANTOS RODRIGUES - 2968</t>
  </si>
  <si>
    <t>ADIR CASSIMIRO DA SILVA - 5672</t>
  </si>
  <si>
    <t>ELISEU TORRES DE OLIVEIRA - 561</t>
  </si>
  <si>
    <t>JULIO EDER NERES DA SILVA - 1767</t>
  </si>
  <si>
    <t>JADILSON LIMA VIEIRA - 1108</t>
  </si>
  <si>
    <t>MARCOS BORGES DE CARVALHO - 5592</t>
  </si>
  <si>
    <t>JOAO DA SILVA MORAIS - 2978</t>
  </si>
  <si>
    <t>VALDEIR DA COSTA - 5351</t>
  </si>
  <si>
    <t>ESPERA</t>
  </si>
  <si>
    <t>JOSE CARLOS DA SILVA - 979</t>
  </si>
  <si>
    <t>RONALDO MANOEL TEIXEIRA - 5308</t>
  </si>
  <si>
    <t>JOSE CARLOS CAIXETA - 2673</t>
  </si>
  <si>
    <t>CARLOS ALBERTO DE LIMA - 2777</t>
  </si>
  <si>
    <t>ROBSON DOS SANTOS PONTES - 2763</t>
  </si>
  <si>
    <t>NEIRIVAL MOREIRA PINTO - 5432</t>
  </si>
  <si>
    <t>MARCOS ANTONIO ALVES DE SOUSA - 5278</t>
  </si>
  <si>
    <t>SINOP X FORTALEZA 09:30</t>
  </si>
  <si>
    <t>JOAO SILVA SOUSA - 5330</t>
  </si>
  <si>
    <t>SEBASTIAO REINALDO RODRIGUES MATOS  - 5772</t>
  </si>
  <si>
    <t>TIAGO MARTINS BERNARDES - 5260</t>
  </si>
  <si>
    <t>FRANCISCO RAIMUNDO VIANA DE SOUSA - 5314</t>
  </si>
  <si>
    <t>GERALDO MARTINS DOS SANTOS - 5610</t>
  </si>
  <si>
    <t>ANTONIO FERNANDO DA SILVA - 5740</t>
  </si>
  <si>
    <t>MARCOS BORGES DE CARVALHO - 5529</t>
  </si>
  <si>
    <t>MARCOS SUEL VICENTE DE SOUZA - 5536</t>
  </si>
  <si>
    <t>ANDRE SOUSA REIS - 2644</t>
  </si>
  <si>
    <t>CLEYTON CEZAR DA SILVA - 5741</t>
  </si>
  <si>
    <t xml:space="preserve">  IVANILSON BARBOSA PEREIRA- 5434</t>
  </si>
  <si>
    <t>JOSE EVANGELISTA DA SILVA - 5199</t>
  </si>
  <si>
    <t>ADIR ASSIMIRO DA SILVA - 5672</t>
  </si>
  <si>
    <t xml:space="preserve">  VALDEIR DA COSTA- 5351</t>
  </si>
  <si>
    <t>ROBERTO PEREIRA DE MATOS - 5538</t>
  </si>
  <si>
    <t>VALDECY RIBEIRO CAETANO - 5743</t>
  </si>
  <si>
    <t>ANTONIO MARQUES NETO DOS SANTOS - 1738</t>
  </si>
  <si>
    <t>PEDRINHO MARCELINO BATISTA - 5629</t>
  </si>
  <si>
    <t>MARCELO DOS REIS ALVES - 5220</t>
  </si>
  <si>
    <t>ANTONIO MAGNO FERREIRA DA SILVA - 5789</t>
  </si>
  <si>
    <t>ANTONIO FERNANDO DA SILVA  - 5740</t>
  </si>
  <si>
    <t>ANDRE LUIZ DA SILVA - 5188</t>
  </si>
  <si>
    <t>JOAO AMARAL DA SILVA JUNIOR - 5290</t>
  </si>
  <si>
    <t xml:space="preserve">  JOSE ANTONIO INACIO VIEIRA- 5279</t>
  </si>
  <si>
    <t xml:space="preserve">  MARCOS SUEL SALES PINTO- 5424</t>
  </si>
  <si>
    <t>JOSE SOARES DA SILVA FILHO - 3093</t>
  </si>
  <si>
    <t>GRAKYO FERNANDO SOUSA SILVA - 5791</t>
  </si>
  <si>
    <t>SILVIO SILVA DE OLIVEIRA - 5793</t>
  </si>
  <si>
    <t>RAFAEL JOSE TOME DE LIMA - 5537</t>
  </si>
  <si>
    <t>HERMENEGILDO JOSE LEITE DE BRITO NETO - 2653</t>
  </si>
  <si>
    <t xml:space="preserve">  LAZARO VIEIRA DA SILVA- 5428</t>
  </si>
  <si>
    <t>ISAC DIAS DA COSTA - 5179</t>
  </si>
  <si>
    <t>JOSE MARQUES FILHO - 4013</t>
  </si>
  <si>
    <t>VALDIR PEREIRA DE SOUZA - 85</t>
  </si>
  <si>
    <t>ADAIR VIEIRA DA SILVA - 2034</t>
  </si>
  <si>
    <t>GILBERTE WAGNER CALDEIRA - 5707</t>
  </si>
  <si>
    <t>VALDIVINO VIEIRA DE OLIVEIRA - 2446</t>
  </si>
  <si>
    <t>ANTONIO DIVINO DOS SANTOS - 1637</t>
  </si>
  <si>
    <t xml:space="preserve">  VALDIR NUNES DA SILVA- 2989</t>
  </si>
  <si>
    <t>EVANDRO BEZERRA LOPES - 5588</t>
  </si>
  <si>
    <t>RONILDO SCHAEFER - 5710</t>
  </si>
  <si>
    <t xml:space="preserve">  NEIRIVAL MOREIRA PINTO- 5432</t>
  </si>
  <si>
    <t>NEURI BISPO DA SILVA - 2682</t>
  </si>
  <si>
    <t>JOSE CARLOS FERREIRA - 1202</t>
  </si>
  <si>
    <t>WILLIAN DE SOUZA BANDEIRA - 2025</t>
  </si>
  <si>
    <t xml:space="preserve">  MARCOS SUEL SALES PINTO- 5529</t>
  </si>
  <si>
    <t xml:space="preserve">  ANDRE LUIZ DA SILVA- 5188</t>
  </si>
  <si>
    <t>VALTERSON ANTONIO CORREIA - 3004</t>
  </si>
  <si>
    <t>ANTONIO DIAS DE OLIVEIRA - 5309</t>
  </si>
  <si>
    <t>ROGER FREITA - 5665</t>
  </si>
  <si>
    <t>LEIDIOMAR CAETANO DA SILVA - 5594</t>
  </si>
  <si>
    <t>SERVICO</t>
  </si>
  <si>
    <t>JOSE ALVES DE FREITAS NETO - 5027</t>
  </si>
  <si>
    <t>MECANICO DE PLANTAO NA GARAGEM - NÃO RESIDE EM IMPERATRIZ (COLABORADOR DE TERESINA)</t>
  </si>
  <si>
    <t>SANDRO CARLOS DE SOUSA - 5181</t>
  </si>
  <si>
    <t>JOSENILTON FRANCISCO LIMA - 3037</t>
  </si>
  <si>
    <t>JOSE NUNES LIRA - 5023</t>
  </si>
  <si>
    <t>MARCELO RIZO SANTANA - 2048</t>
  </si>
  <si>
    <t>CLAUDIO JOSE DO NASCIMENTO - 549</t>
  </si>
  <si>
    <t xml:space="preserve">  JOSE MARQUES FILHO- 4013</t>
  </si>
  <si>
    <t>VALDIR NUNES DA SILVA - 2841</t>
  </si>
  <si>
    <t>JEZANIAS GOIS DOS SANTOS - 5573</t>
  </si>
  <si>
    <t>PAULO TRINDADE DE ALMEIDA - 5742</t>
  </si>
  <si>
    <t>JOAO BATISTA DA SILVA - 1410</t>
  </si>
  <si>
    <t>JOSE AIRTON XAVIER MAIA - 1776</t>
  </si>
  <si>
    <t>DELEY CARVALHO DE SOUZA - 5015</t>
  </si>
  <si>
    <t>CLENIVAN RODRIGUES DOS REIS - 5542</t>
  </si>
  <si>
    <t>GOIANIA X SAO LUIS 11:17</t>
  </si>
  <si>
    <t>MOTORISTA AGUARDANDO CARRO ATRASADO NA GARAGEM - NÃO RESIDE EM IMPERATRIZ</t>
  </si>
  <si>
    <t>JAIRO VIEIRA FERREIRA - 5835</t>
  </si>
  <si>
    <t>IVANILSON BARBOSA PEREIRA - 5434</t>
  </si>
  <si>
    <t>WARLEY DA SILVA NOGUEIRA - 5823</t>
  </si>
  <si>
    <t>CLEITON ALENCAR DA ROCHA - 1146</t>
  </si>
  <si>
    <t>JOSE PEDRO DA SILVA FREITAS - 1357</t>
  </si>
  <si>
    <t>20:00*</t>
  </si>
  <si>
    <t xml:space="preserve">  EDMILSON LUIS DE FRANCA- 5442</t>
  </si>
  <si>
    <t>IMPERATRIZ X TERESNA 20:00</t>
  </si>
  <si>
    <t>FRANK HUDSON MACHADO DE BRITO - 5267</t>
  </si>
  <si>
    <t>CELSO VIEIRA DA SILVA - 5244</t>
  </si>
  <si>
    <t>JOAO BRANDAO DE BRITO - 5245</t>
  </si>
  <si>
    <t>ENIO GOMES DE SOUZA - 5825</t>
  </si>
  <si>
    <t>DAVID ALVES PEREIRA - 5300</t>
  </si>
  <si>
    <t>1</t>
  </si>
  <si>
    <t>ANTONIO  SOBRINHO DE OLIVEIRA - 5646</t>
  </si>
  <si>
    <t>JESUS JOSE RODRIGUES - 3023</t>
  </si>
  <si>
    <t>EXTRA</t>
  </si>
  <si>
    <t>JOSE MARQUES DE SOUZA - 5771</t>
  </si>
  <si>
    <t>JEFERSON BATISTA KRAUSER - 5820</t>
  </si>
  <si>
    <t>EURIDES ELIEZER CORREIA - 5553</t>
  </si>
  <si>
    <t>MATHEUS GOMES DE MIRANDA -5822</t>
  </si>
  <si>
    <t xml:space="preserve"> MATHEUS GOMES DE MIRANDA - 5822</t>
  </si>
  <si>
    <t>ALESON DOS SANTOS MOTA - 5818</t>
  </si>
  <si>
    <t>LOURIVAL FRANCISCO DA COSTA - 5826</t>
  </si>
  <si>
    <t>GILMAR RODRIGUES DE LIMA -5819</t>
  </si>
  <si>
    <t>JOAO PAULINO DE  SILVA NETO - 5663</t>
  </si>
  <si>
    <t>TERESINA X IMPERATRIZ 17:00</t>
  </si>
  <si>
    <t>HELITON OLIVEIRA DE LIMA - 5651</t>
  </si>
  <si>
    <t>IDEIR BISPO DE SANTANA - 2543</t>
  </si>
  <si>
    <t>PAULO MORAES DOS SANTOS - 1534</t>
  </si>
  <si>
    <t>DANYLSON BATISTA SANTANA - 5829</t>
  </si>
  <si>
    <t>JESUS JOSE RODRIGUES - 5821</t>
  </si>
  <si>
    <t>FRANCISCO DAS CHAGAS SILVA - 5656</t>
  </si>
  <si>
    <t>FRANCISCO DAS CHAGAS DO NASCIMENTO - 5269</t>
  </si>
  <si>
    <t>RAIMUNDO GUIMARAES ARAUJO - 1920</t>
  </si>
  <si>
    <t>GOIANIA X TERESINA via BARRA DO CORDA 12:00 EXTRA</t>
  </si>
  <si>
    <t>ANTONIO LEONESIO CAMPELO DA SILVA - 5303</t>
  </si>
  <si>
    <t>GOIANIA X TERESINA 13:00 EXTRA</t>
  </si>
  <si>
    <t>GOIANIA X TERESINA 18:30</t>
  </si>
  <si>
    <t>ANAGILDO LOPES DE CAMPOS - 5824</t>
  </si>
  <si>
    <t>DANYLSON BATISTA  SANTANA - 5648</t>
  </si>
  <si>
    <t>RICHARD SOUSA DA SILVA - 1271</t>
  </si>
  <si>
    <t>VALTERLINS ALIXANDRE COSTA - 5446</t>
  </si>
  <si>
    <t>HAILTON ALVES DA  SILVA - 5650</t>
  </si>
  <si>
    <t>DANIEL PEREIRA DA ROCHA - 5298</t>
  </si>
  <si>
    <t>WARLEY DA SILVA NOQUEIRA - 5823</t>
  </si>
  <si>
    <t xml:space="preserve">  ALEF DA CRUZ VIEIRA- 5291</t>
  </si>
  <si>
    <t xml:space="preserve">  MARCUS AUGUSTO DE CARVALHO- 2398</t>
  </si>
  <si>
    <t>GOIANIA X IMPERATRIZ 18:30EXTRA</t>
  </si>
  <si>
    <t>EDIMILSON LUIS FRANÇA - 5442</t>
  </si>
  <si>
    <t xml:space="preserve">  ALEXSANDRO PEREIRA DA SILVA- 5286</t>
  </si>
  <si>
    <t>GILMAR RODRIGUES DE LIMA - 5819</t>
  </si>
  <si>
    <t>ROGER FREITAS - 5665</t>
  </si>
  <si>
    <t>PEDRO ALVES DE OLIVEIRA - 556</t>
  </si>
  <si>
    <t>IMPERATRIZ X TERESINA 17:00</t>
  </si>
  <si>
    <t>FRANCISCO WASHINGTON ALVES DA COSTA - 5439</t>
  </si>
  <si>
    <t>ENIO GOMES DE SOUSA - 5825</t>
  </si>
  <si>
    <t>IVAN DE JESUS ROCHA - 5413 - 5413</t>
  </si>
  <si>
    <t>MECANICO NAO-RESIDENTE EM IMPERATRIZ PRESTANDO SERVICO A BASE // MECANICO DE SLZ</t>
  </si>
  <si>
    <t xml:space="preserve">  EDUARDO ANTONIO DA SILVA- 2678</t>
  </si>
  <si>
    <t>JWEBISON DE BRITO SOUZA - 2999</t>
  </si>
  <si>
    <t>GOIANIA X BELEM 09:15</t>
  </si>
  <si>
    <t>MOTORISTA TEVE QUE FAZER REFEIÇÃO DEVIDO AO ATRASO DO HORARIO DO ONIBUS // MOTORISTA NÃO-RESIDENTE EM IMPERATRIZ</t>
  </si>
  <si>
    <t>FRANCISCO MUNIZ DA SILVA NETO - 1667</t>
  </si>
  <si>
    <t>CRISTIANO ALVES DE AVILA - 5591</t>
  </si>
  <si>
    <t>GONCALO ALVES BEZERRA - 748</t>
  </si>
  <si>
    <t>SINOP X FORTALEZA 09:03</t>
  </si>
  <si>
    <t>ESPERAR</t>
  </si>
  <si>
    <t>JOSE AIRTON XAVIER MAIA - 1176</t>
  </si>
  <si>
    <t>ASERVIÇO</t>
  </si>
  <si>
    <t>PASSE</t>
  </si>
  <si>
    <t>MATHEUS GOMES DE MIRANDA - 5822</t>
  </si>
  <si>
    <t>RAIMUNDO NONATO MAGALHAES DO NASCIMENTO - 5662</t>
  </si>
  <si>
    <t>ANTONIO DE PADUA DA  SILVA - 5645</t>
  </si>
  <si>
    <t xml:space="preserve">  ELIAS JESUS DA COSTA- 5295</t>
  </si>
  <si>
    <t>GESMAR DE SOUZA - 574</t>
  </si>
  <si>
    <t>MARCOS SUEL SALES PINTO - 5529</t>
  </si>
  <si>
    <t>ADAIL DA SILVA DOS SANTOS - 1103</t>
  </si>
  <si>
    <t>ORLAN ALVES DA SILVA - 5420</t>
  </si>
  <si>
    <t>TREINAMENTO</t>
  </si>
  <si>
    <t>ELIEZIO JOSE DOS SANTOS - 2645</t>
  </si>
  <si>
    <t>THALYSSON CAETANO DE SOUZA - 5848</t>
  </si>
  <si>
    <t>MARCIO DE SOUSA MATOS - 5264</t>
  </si>
  <si>
    <t>MESMO CARRO DO HORARIO 10:30 POR SER CONTINUAÇÃO</t>
  </si>
  <si>
    <t xml:space="preserve">  EURIPEDES BORGES DOS SANTOS- 5017</t>
  </si>
  <si>
    <t xml:space="preserve">  JULIO EDER NERES DA SILVA- 1767</t>
  </si>
  <si>
    <t xml:space="preserve">  GENIVAL MIRANDA LEITE- 1953</t>
  </si>
  <si>
    <t>GERALDO DE OLIVEIRA GOMES - 1360</t>
  </si>
  <si>
    <t>FRANCISCO DAS CHAGAS DOS SANTOS ANGELO - 5299</t>
  </si>
  <si>
    <t>GENIVAN LEAL TEIXEIRA - 5302</t>
  </si>
  <si>
    <t>FRANCISCO PESSOA DE CARVALHO - 5276</t>
  </si>
  <si>
    <t>PAULO TRINDADE DE ALMEIDA -5742</t>
  </si>
  <si>
    <t>ROSEAN MOURA DOS SANTOS - 5659</t>
  </si>
  <si>
    <t>TERESINA X GOIANIA 19:00</t>
  </si>
  <si>
    <t>WALDERNI SEBASTIAO - 5582</t>
  </si>
  <si>
    <t>KEITH NOLAN CARNEIRO BARBOSA - 5653</t>
  </si>
  <si>
    <t>TERESINA X IMPERATRIZ 06:00</t>
  </si>
  <si>
    <t>IVAN VIEIRA DO NASCIMENTO - 5304</t>
  </si>
  <si>
    <t>JOAO FLAVIO DE SOUSA SILVA - 5270</t>
  </si>
  <si>
    <t>TERESINA X IMPERATRZ 06:00</t>
  </si>
  <si>
    <t>WASHINGTON ALVES BRITO - 1553</t>
  </si>
  <si>
    <t>CRISTIANO ALVES DE AVILA - 5847</t>
  </si>
  <si>
    <t xml:space="preserve">PLANTAO </t>
  </si>
  <si>
    <t>LOURIVAL FRANCISCO DA COSTA -5826</t>
  </si>
  <si>
    <t xml:space="preserve"> A SERVIÇO</t>
  </si>
  <si>
    <t>ANTONIO LINDOMAR DAS CHAGAS - 5175</t>
  </si>
  <si>
    <t>VALDIRLEI BORGES DA SILVA</t>
  </si>
  <si>
    <t>VALDIREI BORGES - 1722</t>
  </si>
  <si>
    <t xml:space="preserve">  HILTON RODRIGUES DA COSTA- 866</t>
  </si>
  <si>
    <t>IZALMIR RODRIGUES COELHO - 958</t>
  </si>
  <si>
    <t>FRANCISCO LINDONALDO DE SOUSA - 2971</t>
  </si>
  <si>
    <t>FABIO DA SILVA ANDRADE - 4075</t>
  </si>
  <si>
    <t>AELSON DOS SANTOS MOTA - 5818</t>
  </si>
  <si>
    <t>FABIO DA SILVA ANDRADE - 5966</t>
  </si>
  <si>
    <t>JOSE AILTON XAVIER MAIA - 1176</t>
  </si>
  <si>
    <t>JULIAIDSON PEREIRA DOS SANTOS - 5958</t>
  </si>
  <si>
    <t>DELEY CARVALHO DE SOUZA - 5624</t>
  </si>
  <si>
    <t>DJALMA NOGUEIRA DOS SANTOS - 5956</t>
  </si>
  <si>
    <t>AMIRO MARGUES RODRIGUES- 5955</t>
  </si>
  <si>
    <t>CICERO FRANCINETE SILVA - 1625 / MONITOR</t>
  </si>
  <si>
    <t>VALDINAR ALVES DE FRANÇA 5959</t>
  </si>
  <si>
    <t>MOTORISTA PRESTANDO SERVICO DE PLANTAO NA GARAGEM - AUXILIANDO NO TREINAMENTO DE NOVOS MOTORISTAS CONTRATADOS</t>
  </si>
  <si>
    <t xml:space="preserve">  JOAO BRANDAO DE BRITO- 5245</t>
  </si>
  <si>
    <t>ROGERIO TEODORO DE OLIVEIRA - 5999</t>
  </si>
  <si>
    <t>ROGERIO TEODORO DE OLIVEIRA - 5994</t>
  </si>
  <si>
    <t>RODRIGO RIBEIRO CASSIOLI - 5427</t>
  </si>
  <si>
    <t>MARCOS AUGUSTO SILVA ROCHA - 5268</t>
  </si>
  <si>
    <t>MARCELO JOSE CORREIA - 5263</t>
  </si>
  <si>
    <t>VALDELY RIBEIRO CAETANO - 5743</t>
  </si>
  <si>
    <t>PEDRO PAULO DO NASCIMENTO DO CARMO - 2559</t>
  </si>
  <si>
    <t>N.I</t>
  </si>
  <si>
    <t>DJALMA NOQUEIRA DOS SANTOS - 5956</t>
  </si>
  <si>
    <t>IMPERATRIZ X TERESINA 09:30</t>
  </si>
  <si>
    <t>EDMILSON LUIS DE FRANCA - 5442</t>
  </si>
  <si>
    <t>MARCOS BUENO DA SILVA - 5984</t>
  </si>
  <si>
    <t>MONITOR</t>
  </si>
  <si>
    <t>JULIADSON PEREIRA DOS SANTOS - 5958</t>
  </si>
  <si>
    <t>FRANCISCO CARLOS MELO - 5306</t>
  </si>
  <si>
    <t>KLEBERT XAVIER DA MAIA -5827</t>
  </si>
  <si>
    <t>MARCIO DE SOUSA BRASILEIRO - 5657</t>
  </si>
  <si>
    <t>19:00*</t>
  </si>
  <si>
    <t>FRANCISCO WILSON SOARES - 1537</t>
  </si>
  <si>
    <t>COLABORADOR A SERVIÇO NA GARAGEM DE IMPERATRIZ</t>
  </si>
  <si>
    <t>EDMUNDO DOMINGO DOS SANTOS - 2428</t>
  </si>
  <si>
    <t>TERESINA X IMPERATRIZ 19:00</t>
  </si>
  <si>
    <t>GILDEAN LEAL TEIXEIRA - 5649</t>
  </si>
  <si>
    <t>RICARDO AUGUSTO TEIXEIRA SANTOS - 5660</t>
  </si>
  <si>
    <t xml:space="preserve">  RODRIGO RIBEIRO CASSIOLI- 5427</t>
  </si>
  <si>
    <t>CLEIBE PEREIRA GONÇALVES - 6024</t>
  </si>
  <si>
    <t>ROGERIO TEODORO DE OLIVEIRA 5994</t>
  </si>
  <si>
    <t>MARCOS BRUNO DA SILVA - 5984</t>
  </si>
  <si>
    <t>RAIMUNDO NONATO FRANCO NETO - 5658</t>
  </si>
  <si>
    <t>KLEBERT XAVIER DA MAIA - 5827</t>
  </si>
  <si>
    <t>EDIMAR DA SILVA RODRIGUES - 5526</t>
  </si>
  <si>
    <t>CARGUEIRO</t>
  </si>
  <si>
    <t>JOSIMAR CLAUDINO SILVA - 5240</t>
  </si>
  <si>
    <t>MARCELO ALVES DE SOUSA - 5655</t>
  </si>
  <si>
    <t>WARLEY DA SILVA NOQUEIRA -5823</t>
  </si>
  <si>
    <t>KLESLEI TIAGO DA SILVA RODRIGUES - 5986</t>
  </si>
  <si>
    <t xml:space="preserve">  DIVINO EURIPEDES RIBEIRO- 5191</t>
  </si>
  <si>
    <t>JOSE CLAUDIMAR  CUNHA - 5652</t>
  </si>
  <si>
    <t>15300</t>
  </si>
  <si>
    <t>LUIZ ANDRE GOMES DE SOUSA - 5654</t>
  </si>
  <si>
    <t>GOIANIA X SAO LUIS 2015 EXTRA</t>
  </si>
  <si>
    <t>LUSIMAR SOARES ROCHA - 5987</t>
  </si>
  <si>
    <t>EXTRA / CHEGADA</t>
  </si>
  <si>
    <t>EDIMAR DA SILVA RODRIGUES - 6036</t>
  </si>
  <si>
    <t>GOIANIA X TERESINA 09:30 EXTRA</t>
  </si>
  <si>
    <t>GURUPI X SAO LUIS 22:10 EXTRA</t>
  </si>
  <si>
    <t>EXTRA / SAIDA</t>
  </si>
  <si>
    <t>GOIANIA X TERESINA 09:40 EXTRA</t>
  </si>
  <si>
    <t>GOIANIA X IMPERATRIZ 10:30 EXTRA</t>
  </si>
  <si>
    <t>GOIANIA X IMPERATRIZ 18:00 EXTRA</t>
  </si>
  <si>
    <t>GOIANIA X TERESINA 18:30 EXTRA</t>
  </si>
  <si>
    <t>TERESINA X IMPERATRIZ 19:10 EXTRA</t>
  </si>
  <si>
    <t>GOIANIA X SAO LUIS 10:45 EXTRA</t>
  </si>
  <si>
    <t>AMIRO MARGUES RODRIGUES - 5955</t>
  </si>
  <si>
    <t>GOIANIA X SAO LUIS 19:30 EXTRA</t>
  </si>
  <si>
    <t>GOIANIA X TERESINA 18:45EXTRA</t>
  </si>
  <si>
    <t xml:space="preserve">GOIANIA X SAO LUIS 11:00 EXTRA </t>
  </si>
  <si>
    <t>TERESINA X IMPERATRIZ 19:00 EXTRA</t>
  </si>
  <si>
    <t>GOIANIA X TERESINA 09:10 EXTRA</t>
  </si>
  <si>
    <t>GISLE RODRIGUES DE SOUSA - 6047</t>
  </si>
  <si>
    <t>GOIANIA X SAO LUIS 20:15 EXTRA</t>
  </si>
  <si>
    <t>GOIANIA X BELEM 19:40 EXTRA</t>
  </si>
  <si>
    <t>CORESTINO RODRIGUES CALDEIRA FILHO - 6035</t>
  </si>
  <si>
    <t>JANIO CESAR DOS SANTOS - 6021</t>
  </si>
  <si>
    <t>LUSIMAR SOARES ROCHA- 5987</t>
  </si>
  <si>
    <t>SINOP X FORTALEZA 09:10 EXTRA</t>
  </si>
  <si>
    <t>EDILTON MONTEIRO GUNDIM 6023</t>
  </si>
  <si>
    <t>LUZIMAR SOARES ROCHA - 5987</t>
  </si>
  <si>
    <t>EDILTON GONDIM - 6023</t>
  </si>
  <si>
    <t>ESLEI LOPES CHAVES - 2689</t>
  </si>
  <si>
    <t>LUIZ CARLOS MORAES CAMPOS - 6049</t>
  </si>
  <si>
    <t>EDIMILSON PEREIRA DA COSTA - 4033</t>
  </si>
  <si>
    <t>ELIAS ALVES DE FRANÇA - 6046</t>
  </si>
  <si>
    <t>RONALDO ADRIANO COSTA SANTOS - 5637</t>
  </si>
  <si>
    <t>MARCIO DE SOUSA BRASILEIRO - 5828</t>
  </si>
  <si>
    <t>JOSE ATAZ QUINTINO - 6048</t>
  </si>
  <si>
    <t>LUIZ CARLOS MARIANO SIQUEIRA - 5634</t>
  </si>
  <si>
    <t>JOSE ATAIZ QUINTINO - 6048</t>
  </si>
  <si>
    <t>VALDINAR ALVES DE FRANÇA - 5959</t>
  </si>
  <si>
    <t>JANIO CEZAR - 6021</t>
  </si>
  <si>
    <t>ANDSON WAGNER NASCIMENTO SOUZA - 2902</t>
  </si>
  <si>
    <t>CARLOS SILVA GOMES - 2911</t>
  </si>
  <si>
    <t>DJAMAR NOGUEIRA DOS SANTOS - 5956</t>
  </si>
  <si>
    <t>EDSON COSME DA SILVA - 4094</t>
  </si>
  <si>
    <t>AELSON PEREIRA DO NASCIMENTO - 5682</t>
  </si>
  <si>
    <t>ESTREITO X GOIANIA 20:00</t>
  </si>
  <si>
    <t>GOIANIA X TERESINA 12:00</t>
  </si>
  <si>
    <t>TERESINA X ESTREITO 07:00</t>
  </si>
  <si>
    <t>JOAO LENO TEIXEIRA DE SOUSA - 4093</t>
  </si>
  <si>
    <t>EDILTON MONTEIRO GUNDIM -6023</t>
  </si>
  <si>
    <t>FERNANDO ALVES DE SOUZA - 2787</t>
  </si>
  <si>
    <t>KLESLEI TIAGO DA SILVA RODRIGUES  5986</t>
  </si>
  <si>
    <t>ESTREITO X TERESINA 09:30</t>
  </si>
  <si>
    <t>KLEBERT XAVIER DE MAIA - 5827</t>
  </si>
  <si>
    <t>DAVID ALVES TEIXEIRA - 5300</t>
  </si>
  <si>
    <t>PEDREIRO</t>
  </si>
  <si>
    <t>ELMANO PEREIRA DE ARAUJO</t>
  </si>
  <si>
    <t>COLABORADOR PRESTANDO SERVIÇO À GARAGEM DURANTE DIA</t>
  </si>
  <si>
    <t>ESTREITO X GOIANIA 09:30</t>
  </si>
  <si>
    <t>LUSIMAR SORAES ROCHA - 5987</t>
  </si>
  <si>
    <t>IEDO FERREIRA DE SOUSA - 1071</t>
  </si>
  <si>
    <t>MECANICO</t>
  </si>
  <si>
    <t>COLABORADOR PRESTANDO SERVIÇO À GARAGEM DE IMPERATRIZ RESIDENTE EM TERESINA</t>
  </si>
  <si>
    <t>JOSIMAR CLAUDINO SILVA - 6019</t>
  </si>
  <si>
    <t>ANTONIO RAMIRO WEBER - 5452</t>
  </si>
  <si>
    <t>CORESTINO RODRIGUES CALDEIRA - 6035</t>
  </si>
  <si>
    <t>LUIZ CARLOS MOREAS CAMPOS - 6049</t>
  </si>
  <si>
    <t>DJALMAR NOGUEIRA - 5956</t>
  </si>
  <si>
    <t>CORESTINO RODRIGUES CALDEIRA -6035</t>
  </si>
  <si>
    <t>LUSIMAR SOARES ROCHA -5987</t>
  </si>
  <si>
    <t>KEMMUEL KESSLER PASSOS OLIVEIRA - 5557</t>
  </si>
  <si>
    <t>MARCOS ATAIDE SILVA - 1352</t>
  </si>
  <si>
    <t>CARRO ATRASADO DIVIDO ACIDENTE</t>
  </si>
  <si>
    <t>REINAN JOSE BORGES SOUSA - 1075</t>
  </si>
  <si>
    <t>WALDIR DE ALMEIDA CORTE JUNIOR - 5960</t>
  </si>
  <si>
    <t>EDILTON MONTEIRO GUNDIM - 6023</t>
  </si>
  <si>
    <t>ROGER FREITAS 5665</t>
  </si>
  <si>
    <t>JANIO CESAR DOS SANTOS -6021</t>
  </si>
  <si>
    <t>SERVIÇO</t>
  </si>
  <si>
    <t>MECANICO DE TERESINA MEXENDO NO MOTOR DO CARRO DA EMPRESA</t>
  </si>
  <si>
    <t>MANOEL MESSIAS SILVA DOS SANTOS - 1833</t>
  </si>
  <si>
    <t xml:space="preserve">MESMO ALMOÇO DEVIDO ATRASO DO CARRO </t>
  </si>
  <si>
    <t>DEVIDO CARRO ATRASADO NO ACIDENTE EM SAO BENTO E AXIXA DE TERCEIRO</t>
  </si>
  <si>
    <t>LUIZMAR FERREIRA -6011</t>
  </si>
  <si>
    <t>DJAMA NOGUEIRA DOS SANTOS - 5956</t>
  </si>
  <si>
    <t>CORISTINO RODRIGUES CALDEIRA FILHO -6035</t>
  </si>
  <si>
    <t>REGINALDO DE SOUSA OLIVEIRA - 5412</t>
  </si>
  <si>
    <t>MOTIVO, ARRUMANDO CARRO COM PROBLEMA NO MOTO</t>
  </si>
  <si>
    <t>LUCAS BARROS DA SILVA - 5318</t>
  </si>
  <si>
    <t>MOTIVO, ARRUMANDO CARRO 19011 BATIDO</t>
  </si>
  <si>
    <t>RAIMUNDO GUIMARAES ARUJO - 1920</t>
  </si>
  <si>
    <t>REINAN JOSE BORGES - 1075</t>
  </si>
  <si>
    <t>GISLE RODRIGUES DE SOUSA - 5191</t>
  </si>
  <si>
    <t>DEVIDO ATRASO DOS CARRO, MOTIVO PONTE DE SANTA INES CAIU</t>
  </si>
  <si>
    <t>JANIO CEZAR DOS SANTOS - 6021</t>
  </si>
  <si>
    <t>LUIZMAR FEREIRA - 6011</t>
  </si>
  <si>
    <t>MARCOS BUENO D SILVA - 5984</t>
  </si>
  <si>
    <t>JOSE POLICARPO DE SOUSA NETO - 1472</t>
  </si>
  <si>
    <t>LUIS ANDRE GOMES DE SOUSA - 5301</t>
  </si>
  <si>
    <t>AMIRO MARQUES RODRIGUES - 5955</t>
  </si>
  <si>
    <t>JARDEL DE SOUSA OLIVEIRA - 5992</t>
  </si>
  <si>
    <t>ADM</t>
  </si>
  <si>
    <t>SAMANTA SANTOS - 5368</t>
  </si>
  <si>
    <t>CLODOALDO PEREIRA DE LIMA - 4067</t>
  </si>
  <si>
    <t>TERESINA X GOIANIA 9:30</t>
  </si>
  <si>
    <t>BELEM X GOIANIA 7:12</t>
  </si>
  <si>
    <t>SAO LUIS X GOIANIA 8:00</t>
  </si>
  <si>
    <t>BERNARDO SOUZA LIMA - 1720</t>
  </si>
  <si>
    <t>ELIAS ALVES DE FRANCA - 6046</t>
  </si>
  <si>
    <t>LAZARO DOS REIS SILVA - 1338</t>
  </si>
  <si>
    <t>LUIZMAR FERREIRA - 6011</t>
  </si>
  <si>
    <t xml:space="preserve">GARAGEM </t>
  </si>
  <si>
    <t>MECÂNICO DE THE</t>
  </si>
  <si>
    <t>MECÂNICO DE TERESINA ATUANDO NO CARRO 19005 QUE ESTAVA SEM MOTOR</t>
  </si>
  <si>
    <t>MOTORISTA DE PLANTÃO</t>
  </si>
  <si>
    <t xml:space="preserve">REGULAR </t>
  </si>
  <si>
    <t>MOTORISTA CUMPRINDO HORÁRIO NA ESCALA ATUAL</t>
  </si>
  <si>
    <t>MOTORISTA TEVE QUE FAZER REFEIÇÃO DEVIDO ATRASO NO HORÁRIO DO ONIBUS</t>
  </si>
  <si>
    <t>TERESINA X GOIÂNIA 19:00</t>
  </si>
  <si>
    <t>MOTORISTA DE PLANTÃO NA GARAGEM DE IMPERATRIZ</t>
  </si>
  <si>
    <t>MOTORISTA CUMPRINDO ESCALA NO HORÁRIO ATUAL</t>
  </si>
  <si>
    <t>MOTORISTA TEVE QUE FAZER REFEIÇÃO DEVIDO ATRASO DO ONIBUS</t>
  </si>
  <si>
    <t>FRANCISCO WASHINGTON ALVES COSTA - 5439</t>
  </si>
  <si>
    <t>VAGUIMAR DE SOUSA MONTEIRO - 5237</t>
  </si>
  <si>
    <t>MECÂNICO NA GARAGEM ATUANDO NO CARRO 19005</t>
  </si>
  <si>
    <t>MECANICO THE</t>
  </si>
  <si>
    <t>ELETRICISTA</t>
  </si>
  <si>
    <t>NOBRECINO FONTES LOPES - 2352</t>
  </si>
  <si>
    <t xml:space="preserve">PLANTÃO </t>
  </si>
  <si>
    <t>GENIVAL CAMPOS CASTELO - 6014</t>
  </si>
  <si>
    <t>WESLEY SILVA PAIVA - 5638</t>
  </si>
  <si>
    <t>FABIO DA SILVA ANDRADE 5966</t>
  </si>
  <si>
    <t>CURSO</t>
  </si>
  <si>
    <t>CURSO SEST</t>
  </si>
  <si>
    <t>SEST SENAT</t>
  </si>
  <si>
    <t>20:15</t>
  </si>
  <si>
    <t>SEST/SENAT</t>
  </si>
  <si>
    <t>SAO LUÍS X GOIANIA 19:00</t>
  </si>
  <si>
    <t>BRUNO MATOS DA ROCHA - 6013</t>
  </si>
  <si>
    <t>CLEBIO DE SOUSA SILVA - INSTRUTOR SEST</t>
  </si>
  <si>
    <t xml:space="preserve">  JOAO AMARAL DA SILVA JUNIOR- 5290</t>
  </si>
  <si>
    <t>EDUARDO SANTOS BEZERRA - 4066</t>
  </si>
  <si>
    <t>EUGENIO PEREIRA DOS SANTOS - 1197</t>
  </si>
  <si>
    <t>KLEBER OLIVEIRA LIMA - 5849</t>
  </si>
  <si>
    <t>NILSON CORTEZ MIRANDA - 5636</t>
  </si>
  <si>
    <t>FABIO MOREIRA DOS SANTOS - 3073</t>
  </si>
  <si>
    <t>19020</t>
  </si>
  <si>
    <t>GOIANIA X SAO LUIS EXTRA 20:15</t>
  </si>
  <si>
    <t>GOIANIA X BELEM 09:40</t>
  </si>
  <si>
    <t>RAFAEL LAGUNA FILHO - 4035</t>
  </si>
  <si>
    <t>MOTORISTA PRECISOU DE APOIO MÉDICO</t>
  </si>
  <si>
    <t>19022</t>
  </si>
  <si>
    <t xml:space="preserve">  LUIZ CARLOS DE ARAUJO- 1960</t>
  </si>
  <si>
    <t>VALTERSON ANTÓNIO CORREIA - 3004</t>
  </si>
  <si>
    <t>RAFAEL DA SILVA LIMA - 6215</t>
  </si>
  <si>
    <t xml:space="preserve">  EURIPEDES BARSANULFO DIAS ROSA- 1951</t>
  </si>
  <si>
    <t>ISNANDE JOSE DIAS GONCALVES - 5086</t>
  </si>
  <si>
    <t>RECICLAGEM</t>
  </si>
  <si>
    <t>ANTONIO FRANCINALDO DE OLIVEIRA MARQUES - 5018</t>
  </si>
  <si>
    <t>MARCIO RODRIGUES DA COSTA - 5993</t>
  </si>
  <si>
    <t>ESIEL COSTA RODRIGUES - 1749</t>
  </si>
  <si>
    <t>ELIAS ALVES DE FRANÇA-6046</t>
  </si>
  <si>
    <t>ISMAEL ANTERO FARIAS - 6230</t>
  </si>
  <si>
    <t>KAYLSON KLEYTON DA SILVA COSTA - 6224</t>
  </si>
  <si>
    <t>SAO LUIS X IMPERATRIZ 19:00</t>
  </si>
  <si>
    <t>TIAGO DONIZETE - 2412</t>
  </si>
  <si>
    <t>JOAO FERREIRA COSTA - 5545</t>
  </si>
  <si>
    <t>PLANATO</t>
  </si>
  <si>
    <t>NAO RESIDE IMP</t>
  </si>
  <si>
    <t>HAROLDO RODRIGUES DA SILVA / GYN</t>
  </si>
  <si>
    <t>CICERO F. SILVA / MONITOR GYN</t>
  </si>
  <si>
    <t>AURELIO GODINHO PEREIRA / MERCEDES-BENS</t>
  </si>
  <si>
    <t>TREINANMENTO</t>
  </si>
  <si>
    <t>TREINANMENTO/NAO RESIDE IMP</t>
  </si>
  <si>
    <t>LAUCEANDO DA SILVA ROCHA - 6220</t>
  </si>
  <si>
    <t>PAULO ENEAS FARIAS ARAUJO - 6218</t>
  </si>
  <si>
    <t>WALDIR DE ALMEIDA CORTE JUNIOR  5960</t>
  </si>
  <si>
    <t>RAFAEL DA SILVA LIMA -6215</t>
  </si>
  <si>
    <t>INSTRUTOR</t>
  </si>
  <si>
    <t>AURELIO GONDINHO PEREIRA / MERCEDES-BENZ</t>
  </si>
  <si>
    <t>CARLOS ADRIANO DE SOUZA DO NASCIMENTO  - 6222</t>
  </si>
  <si>
    <t>ALTEMAR DO NASCIMENTO LIMA - 6255</t>
  </si>
  <si>
    <t>RAIMUNDO COSTA SILVA - 6226</t>
  </si>
  <si>
    <t>LEANDRO DE OLIVEIRA MELO - 2151</t>
  </si>
  <si>
    <t>ELIAS ALVES DE FRANÇA -6046</t>
  </si>
  <si>
    <t>ADEMILTON DE OLIVEIRA SILVA - 5559</t>
  </si>
  <si>
    <t>IRAN PINHEIRO - 5234</t>
  </si>
  <si>
    <t>CUSTO COM JANTA - GARAGEM DE IMPERATRIZ - MA</t>
  </si>
  <si>
    <t>HORÁRIO</t>
  </si>
  <si>
    <t>UNITÁRIO (R$)</t>
  </si>
  <si>
    <t>JUSTIFICATIVA</t>
  </si>
  <si>
    <t>GUSTAVO RAPHAEL DA SILVA ALEXANDRE - 5422</t>
  </si>
  <si>
    <t>JORDELIO DOS SANTOS PEREIRA - 5248</t>
  </si>
  <si>
    <t>LUCIANO ANTONIO RIBEIRO - 1797</t>
  </si>
  <si>
    <t xml:space="preserve">  DEVANIR TEODORO ALVES- 5430</t>
  </si>
  <si>
    <t>LUCIANO GOMES RIBEIRO - 5064</t>
  </si>
  <si>
    <t xml:space="preserve">  JOSE SOARES DA SILVA FILHO- 3093</t>
  </si>
  <si>
    <t>RONILDO TEICEIRA DE ARAUJO - 2995</t>
  </si>
  <si>
    <t>21;05</t>
  </si>
  <si>
    <t>SERVICO/MECANICO/TERESINA</t>
  </si>
  <si>
    <t>COLABORADOR DE OUTRA BASE (TERESINA) AUXILIANDO BASE DE IMPERATRIZ</t>
  </si>
  <si>
    <t>GOIANIA X SAO LUIS 19:40 EXTRA</t>
  </si>
  <si>
    <t>GENILDO REIS CORREIA DE SOUSA - 5667</t>
  </si>
  <si>
    <t>GOIANIA X TERESINA 18:00 EXTRA</t>
  </si>
  <si>
    <t>IMPERATRIZ X GOIANIA 06:00</t>
  </si>
  <si>
    <t>FORTALEZA X SINOP 20:30</t>
  </si>
  <si>
    <t>IMPERATRIZ X TERESINA 20:00</t>
  </si>
  <si>
    <t>GOIANIA X IMPERATRIZ 18:30 EXTRA</t>
  </si>
  <si>
    <t>GILMAR DOS SANTOS LUCENA - 3097</t>
  </si>
  <si>
    <t>IVAN DE JESUS ROCHA - 5413</t>
  </si>
  <si>
    <t>SAO LUIS X GOIANIA 07:30 EXTRA</t>
  </si>
  <si>
    <t xml:space="preserve">  WENDER PEDRO DA SILVA- 1596</t>
  </si>
  <si>
    <t>GOIANIA X TERESINA 19:10</t>
  </si>
  <si>
    <t>IMPERATRIZ X TERESINA 19:10</t>
  </si>
  <si>
    <t>IMPERATRIZ X TERESINA 19:00</t>
  </si>
  <si>
    <t>15600</t>
  </si>
  <si>
    <t>20:30</t>
  </si>
  <si>
    <t>19025</t>
  </si>
  <si>
    <t>21:05</t>
  </si>
  <si>
    <t>24002</t>
  </si>
  <si>
    <t>7:12</t>
  </si>
  <si>
    <t>19001</t>
  </si>
  <si>
    <t>JEFFERSON CARDOSO DOS SANTOS - 5837</t>
  </si>
  <si>
    <t>MECANICO DE TERESINA PRESTANDO APOIO AOS SERVICOS DA GARAGEM</t>
  </si>
  <si>
    <t>CICERO FRANCINETE SILVA - 1625</t>
  </si>
  <si>
    <t>MONITOR AUXILIANDO MOTORISTAS COM FROTA NOVA</t>
  </si>
  <si>
    <t>SAO LUIS X GOIANIA EXTRA 08:10</t>
  </si>
  <si>
    <t>JEAN FREITAS MESSIAS - 2036 / MONITOR</t>
  </si>
  <si>
    <t>MONITOR REALIZANDO TREINAMENTO COM NOVA FROTA DE CARROS</t>
  </si>
  <si>
    <t>GOIANIA X TERESINA 09:30</t>
  </si>
  <si>
    <t>GOIANI X BELEM 19:00</t>
  </si>
  <si>
    <t>EMERSON PEREIRA AD SILVA - 6037</t>
  </si>
  <si>
    <t xml:space="preserve">  WILMAR JOSE DE SOUZA- 1763</t>
  </si>
  <si>
    <t>KLESLEI TIAGO DA SILVA RODRGUE -5986</t>
  </si>
  <si>
    <t>GOIANIA X BELEM 19:15 EXTRA</t>
  </si>
  <si>
    <t>TERESINA X GOIANIA 09:40 EXTRA</t>
  </si>
  <si>
    <t>IMPERATRIZ X GOIANIA 20:40 EXTRA</t>
  </si>
  <si>
    <t>BELEM X GOIANIA 07:14 EXTRA</t>
  </si>
  <si>
    <t>IMPERATRIZ X TERESINA 19:40 EXTRA</t>
  </si>
  <si>
    <t>SAO LUIS X GOIANIA 08:10 EXTRA</t>
  </si>
  <si>
    <t>GOIANIA X IMPERATRIZ 08:30 EXTRA</t>
  </si>
  <si>
    <t>IMPERATRIZ X TERESINA 19:30 EXTRA</t>
  </si>
  <si>
    <t>IMPERATRIZ X TERESINA 19:50 EXTRA</t>
  </si>
  <si>
    <t xml:space="preserve">GOIANIA X TERESINA 18:45 EXTRA </t>
  </si>
  <si>
    <t>PAULO TRINDADE DE ALMEIDA JUNIOR -5742</t>
  </si>
  <si>
    <t>SAO LUIS X GOIANIA 20:40 EXTRA</t>
  </si>
  <si>
    <t>GOIANIA X IMPERATRIZ 18:40 EXTRA</t>
  </si>
  <si>
    <t>SAO LUIS X GOIANIA 08:25 EXTRA</t>
  </si>
  <si>
    <t>MARCOS AURELHO MAGALHAES - 6022</t>
  </si>
  <si>
    <t>BUSCAR HORARIO EXTRA</t>
  </si>
  <si>
    <t>GOIANIA X TERESINA 19:50 EXTRA</t>
  </si>
  <si>
    <t>GOIANIA X IMPERATRIZ 19:10 EXTRA</t>
  </si>
  <si>
    <t>RAFAEL LARA CARDOSO - 5247</t>
  </si>
  <si>
    <t>SINOP X FORTALEZA AS 09:30</t>
  </si>
  <si>
    <t>CORESTINO RODRIGUES CALDEIRA FILHO -6035</t>
  </si>
  <si>
    <t>LUSIMAR SOARES ROSA -5987</t>
  </si>
  <si>
    <t>ESTREITO X TERESINA 20:30</t>
  </si>
  <si>
    <t>ESTREITO X GOIANIA 20:30</t>
  </si>
  <si>
    <t>MOTORISTAS DO CARGUEIRO, VOLTARAM DE PASSE PARA GYN NA MESMA NOITE APOS A JANTA</t>
  </si>
  <si>
    <t>ROGER FREITAS -5665</t>
  </si>
  <si>
    <t>IMPERATRIZ X TERESINA 19:30</t>
  </si>
  <si>
    <t>GILMAR RODROGUES DE LIMA - 5819</t>
  </si>
  <si>
    <t>GOIANIA X IMPERATRIZ 12:00</t>
  </si>
  <si>
    <t>DJALMAR NOGUEIRA DOS SANTOS - 5956</t>
  </si>
  <si>
    <t>AMIRO MARGUES RODRIGUES -5955</t>
  </si>
  <si>
    <t>SEGUIRAM DE IMP X THE</t>
  </si>
  <si>
    <t>SINOP X FORTALEZA 9:30</t>
  </si>
  <si>
    <t>MECÂNICO DE TERESINA</t>
  </si>
  <si>
    <t>9:30</t>
  </si>
  <si>
    <t>18:00</t>
  </si>
  <si>
    <t>19:00</t>
  </si>
  <si>
    <t>20:00</t>
  </si>
  <si>
    <t xml:space="preserve">  JOSE PEDRO DA SILVA FREITAS- 1357</t>
  </si>
  <si>
    <t>FRETE</t>
  </si>
  <si>
    <t>MOTORISTA VEIO EM UM FRETAMENTO</t>
  </si>
  <si>
    <t>MECANICO ATUANDO NO CARRO 19005</t>
  </si>
  <si>
    <t>MOTORISTA TEVE QUE FAZER REFEIÇÃO DEVIDO AO ATRASO DO HORARIO DO ONIBUS / RESIDE EM ACAILANDIA</t>
  </si>
  <si>
    <t>8:00</t>
  </si>
  <si>
    <t>9:03</t>
  </si>
  <si>
    <t>18:30</t>
  </si>
  <si>
    <t>ESPERA / RESIDENTE ACAILANDIA</t>
  </si>
  <si>
    <t>MOTORISTA NA GARAGEM EM ESPERA PARA DISPONIBILIDADE DE HORARIOS / RESIDE EM ACAILANDIA</t>
  </si>
  <si>
    <t>MOTORISTA NAS DEPENDENCIAS DA GARAGEM AGUARDANDO HORÁRIO DE VIAGEM (NÃO RESIDENTE EM IMPERATRIZ)</t>
  </si>
  <si>
    <t>KLESLEI TIAGO DA SILVA RODRIGUES  - 5986</t>
  </si>
  <si>
    <t>24009</t>
  </si>
  <si>
    <t xml:space="preserve">  REGISMAR ANTONIO TEODORO DA COSTA- 2966</t>
  </si>
  <si>
    <t xml:space="preserve">  MAURICIO CARLOS BARROSO- 901</t>
  </si>
  <si>
    <t>24015</t>
  </si>
  <si>
    <t>24005</t>
  </si>
  <si>
    <t>12400</t>
  </si>
  <si>
    <t>GOIANIA X TERESINA 19:00 EXTRA</t>
  </si>
  <si>
    <t xml:space="preserve">  CELSO VIEIRA DA SILVA- 5244</t>
  </si>
  <si>
    <t>MOTORISTA PRECISOU DE APOIO MEDICO</t>
  </si>
  <si>
    <t xml:space="preserve">  NELIO ALENCAR DOS SANTOS- 1759</t>
  </si>
  <si>
    <t>ELIAS ALVES DE FRANÇA- 6046</t>
  </si>
  <si>
    <t>MECANICO DE THE PRESTANDO SERVICO NA GARAGEM DE IMP</t>
  </si>
  <si>
    <t>MECANICO DE THE PRESTANDO SERVICO NA GARGEM DE IMP</t>
  </si>
  <si>
    <t>REGINALDO ANTONIO CARDOSO - 1629</t>
  </si>
  <si>
    <t>TIAGO DONIZETE - 2412 / ALMOXARIFE GYN</t>
  </si>
  <si>
    <t>AUXILIAR</t>
  </si>
  <si>
    <t>COLABORADOR AUXULIANDO NO DEPARTAMENTO DE ALMOXARIFADO DE IMPERATRIZ</t>
  </si>
  <si>
    <t>SAO LUIZ X GOIANIA 20:12</t>
  </si>
  <si>
    <t>ISMAEL ANTERO FARIAS -6230</t>
  </si>
  <si>
    <t>MÊS:</t>
  </si>
  <si>
    <t>OUTUBRO</t>
  </si>
  <si>
    <t>Q1</t>
  </si>
  <si>
    <t>ALMOÇO</t>
  </si>
  <si>
    <t>JANTA</t>
  </si>
  <si>
    <t>"MEMORIA"</t>
  </si>
  <si>
    <t>VARIÁVEL</t>
  </si>
  <si>
    <t>DADOS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</si>
  <si>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</si>
  <si>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</si>
  <si>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</si>
  <si>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</si>
  <si>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</si>
  <si>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</si>
  <si>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</si>
  <si>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</si>
  <si>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</si>
  <si>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</si>
  <si>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NOVEMBRO</t>
  </si>
  <si>
    <t>DEZEMBRO</t>
  </si>
  <si>
    <t>TOTAIS</t>
  </si>
  <si>
    <t>QUINZENA_1</t>
  </si>
  <si>
    <t>QUINZENA_2</t>
  </si>
  <si>
    <t>Q2</t>
  </si>
  <si>
    <t>01</t>
  </si>
  <si>
    <t>INPUT_DIA</t>
  </si>
  <si>
    <t>DATA_PREVIA</t>
  </si>
  <si>
    <t>QUEBRA</t>
  </si>
  <si>
    <t>LINHA_1</t>
  </si>
  <si>
    <t>LINHA_30_31</t>
  </si>
  <si>
    <t>MES31</t>
  </si>
  <si>
    <t>HOJE</t>
  </si>
  <si>
    <t>CUSTO COM REFEIÇÃO FORA DA PROGRAMAÇÃO - GARAGEM DE IMPERATRIZ - MA</t>
  </si>
  <si>
    <t>LOCAL</t>
  </si>
  <si>
    <t>REFEIÇÃO</t>
  </si>
  <si>
    <t>MOTORISTA</t>
  </si>
  <si>
    <t>GARAGEM IMP</t>
  </si>
  <si>
    <t>INTEGRAÇÃO</t>
  </si>
  <si>
    <t>KAYLSON KLEYTON DA SILVA COSTA</t>
  </si>
  <si>
    <t>RAIMUNDO COSTA SILVA </t>
  </si>
  <si>
    <t>ALTEMAR DO NASCIMENTO LIMA</t>
  </si>
  <si>
    <t>CARLOS ADRIANO DE SOUZA DO NASCIMENTO</t>
  </si>
  <si>
    <t>EDIVALDO DE ARAUJO</t>
  </si>
  <si>
    <t>PAULO ENEAS FARIAS ARAUJO </t>
  </si>
  <si>
    <t>LAUCEANDO DA SILVA </t>
  </si>
  <si>
    <t>FRANCISCO MUNIZ DA SILVA NETO - MONITOR</t>
  </si>
  <si>
    <t>JOSE ORLANDO RODRIGUES DE MIRANDA  - 5838</t>
  </si>
  <si>
    <t>EDIVALDO DE ARAUJO - 6217</t>
  </si>
  <si>
    <t>JOAO DE JESUS GOUVEIA - 6016</t>
  </si>
  <si>
    <t>JAME DOS SANTOS MOURA - 5332</t>
  </si>
  <si>
    <t>JAKTAN DE OLIVEIRA RODRIGUES - 5836</t>
  </si>
  <si>
    <t>RONNE RODRIGUES DE SOUSA - 5025</t>
  </si>
  <si>
    <t>NAO RESIDE EM IMP</t>
  </si>
  <si>
    <t>FRANCISCO BATISTA DE LIMA - 1827</t>
  </si>
  <si>
    <t>PAULO ENEAS FARIAS ARAUJO - 6128</t>
  </si>
  <si>
    <t>JOSE ALVES DA ROCHA - 5035</t>
  </si>
  <si>
    <t>RAINERIO COSTA MENDES - 5850</t>
  </si>
  <si>
    <t>FRANCISCO ALVES DA PAZ JUNIOR - 1247</t>
  </si>
  <si>
    <t>LILLIAN PATRICIA N. SOUSA / COMERCIAL</t>
  </si>
  <si>
    <t>MARCOS MARIANO / OPERACIONAL</t>
  </si>
  <si>
    <t>SAMANTA SANTOS / ADMINISTRATIVO</t>
  </si>
  <si>
    <t>KEOMARA OLIVEIRA COUTINHO / ADMINISTRATIVO</t>
  </si>
  <si>
    <t>MATRICULA</t>
  </si>
  <si>
    <t>MOTORISTA + MATRICULA</t>
  </si>
  <si>
    <t>GYN</t>
  </si>
  <si>
    <t>IMP</t>
  </si>
  <si>
    <t>MOTIVOS</t>
  </si>
  <si>
    <t>VALDIR PEREIRA DE SOUZA</t>
  </si>
  <si>
    <t>LINHA</t>
  </si>
  <si>
    <t>WILSON MARTINS ROCHA</t>
  </si>
  <si>
    <t>SINOP X FORTALEZA 09:00</t>
  </si>
  <si>
    <t>MOTORISTA NA GARAGEM EM ESPERA PARA DISPONIBILIDADE DE HORARIOS</t>
  </si>
  <si>
    <t>CLAUDIO JOSE DO NASCIMENTO</t>
  </si>
  <si>
    <t>SÃO LUIS X IMPERATRIZ 07:00</t>
  </si>
  <si>
    <t>H.CANCELADO</t>
  </si>
  <si>
    <t>MOTORISTA NA GARAGEM DEVIDO CANCELAMENTO DE HORARIO</t>
  </si>
  <si>
    <t>PEDRO ALVES DE OLIVEIRA</t>
  </si>
  <si>
    <t>GOIANIA X SAO LUIS 10:30</t>
  </si>
  <si>
    <t>REPOSIÇÃO</t>
  </si>
  <si>
    <t>MOTORISTA FORA DA ESCALA COTIDIANA DEVIDO RAZÕES LOGISTICAS</t>
  </si>
  <si>
    <t>ELISEU TORRES DE OLIVEIRA</t>
  </si>
  <si>
    <t>TERESINA X IMPERATRIZ  17:00</t>
  </si>
  <si>
    <t>MOTORISTA CUMPRINDO ESCALA EXTRA</t>
  </si>
  <si>
    <t>ROMILDO ALVES DE CARVALHO</t>
  </si>
  <si>
    <t>FORTALEZA X SINOP 09:03</t>
  </si>
  <si>
    <t>FRETAMENTO</t>
  </si>
  <si>
    <t>MOTORISTA CUMPRINDO ESCALA DE FRETAMENTO</t>
  </si>
  <si>
    <t>EVANDRO CARLOS ARAUJO LIMA</t>
  </si>
  <si>
    <t>MOTORISTA CHEGANDO/SAINDO DA GARAGEM DE PASSE</t>
  </si>
  <si>
    <t>GESMAR DE SOUZA</t>
  </si>
  <si>
    <t>IMPERATRIZ X SAO LUIS 11:14</t>
  </si>
  <si>
    <t>NÃO INFORMADO</t>
  </si>
  <si>
    <t>VALDEVANDE BENTO DE OLIVEIRA</t>
  </si>
  <si>
    <t>GOIANIA X TERESINA 12:00 - VIA BC</t>
  </si>
  <si>
    <t>MOTORISTA ESTA DE TREINAMENTO NA GARAGEM</t>
  </si>
  <si>
    <t>FRANCISCO RODRIGUES DE SOUSA</t>
  </si>
  <si>
    <t>MOTORISTA TEVE QUE FAZER REFEIÇÃO DEVIDO AO ATRASO DO HORARIO DO ONIBUS</t>
  </si>
  <si>
    <t>GONCALO ALVES BEZERRA</t>
  </si>
  <si>
    <t>MOTORISTA CHEGANDO NA GARAGEM DE PASSE</t>
  </si>
  <si>
    <t>HILTON RODRIGUES DA COSTA</t>
  </si>
  <si>
    <t>PASSE/SAIDA</t>
  </si>
  <si>
    <t>MOTORISTA SAINDO DA GARAGEM DE PASSE</t>
  </si>
  <si>
    <t>MAURICIO CARLOS BARROSO</t>
  </si>
  <si>
    <t>IMPERATRIZ X SÃO LUIS 19:30</t>
  </si>
  <si>
    <t>MOTORISTA PRESTANDO SERVICO DE PLANTAO NA GARAGEM</t>
  </si>
  <si>
    <t>EDIVALDO DOS SANTOS SOUZA</t>
  </si>
  <si>
    <t>GERALDO MAGELA DA COSTA</t>
  </si>
  <si>
    <t>MOTORISTA FAZENDO VIAGEM APENAS COM CARGAS NO ONIBUS</t>
  </si>
  <si>
    <t>RAIMUNDO FERNANDES RIBEIRO</t>
  </si>
  <si>
    <t>ARTMAN DA COSTA ROCHA</t>
  </si>
  <si>
    <t>IMPERATRIZ X SÃO LUIS 20:15</t>
  </si>
  <si>
    <t>JAMES RIBEIRO TAVARES</t>
  </si>
  <si>
    <t>VILMAR JOSE CAMILO</t>
  </si>
  <si>
    <t>IMPERATRIZ X SAO LUIS 11:17</t>
  </si>
  <si>
    <t>IZALMIR RODRIGUES COELHO</t>
  </si>
  <si>
    <t>TERESINA X GOIANIA 22:00 - VIA BC</t>
  </si>
  <si>
    <t>JOSE CARLOS DA SILVA</t>
  </si>
  <si>
    <t>ZELIO ALVES DUARTE</t>
  </si>
  <si>
    <t>SEBASTIAO ROSA DA SILVA</t>
  </si>
  <si>
    <t>CLOVIS MARQUES</t>
  </si>
  <si>
    <t>IEDO FERREIRA DE SOUSA</t>
  </si>
  <si>
    <t>VIRGILIO DE ARAUJO GUIMARAES JUNIOIR</t>
  </si>
  <si>
    <t>REINAN JOSE BORGES SOUSA</t>
  </si>
  <si>
    <t>GENIVALDO ANTONIO DE SOUZA</t>
  </si>
  <si>
    <t>HORTENCIO DE OLIVEIRA VAZ</t>
  </si>
  <si>
    <t>ADAIL DA SILVA DOS SANTOS</t>
  </si>
  <si>
    <t>TERESINA X GOIANIA 07:00 - VIA BC</t>
  </si>
  <si>
    <t>JADILSON LIMA VIEIRA</t>
  </si>
  <si>
    <t>JUNIOR CARLOS DE OLIVEIRA</t>
  </si>
  <si>
    <t>CLEITON ALENCAR DA ROCHA</t>
  </si>
  <si>
    <t>JOSE ROBERTO ROSA</t>
  </si>
  <si>
    <t>VALDO ANTONIO ALVES</t>
  </si>
  <si>
    <t>EUGENIO PEREIRA DOS SANTOS</t>
  </si>
  <si>
    <t>JOSE CARLOS FERREIRA</t>
  </si>
  <si>
    <t>FRANCISCO ALVES DA PAZ JUNIOR</t>
  </si>
  <si>
    <t>RICHARD SOUSA DA SILVA</t>
  </si>
  <si>
    <t>WALDEMAR PEREIRA DE SOUSA FILHO</t>
  </si>
  <si>
    <t>LAZARO DOS REIS SILVA</t>
  </si>
  <si>
    <t>JUSCELINO PIRES GONCALVES</t>
  </si>
  <si>
    <t>MARCOS ATAIDE SILVA</t>
  </si>
  <si>
    <t>JOSE PEDRO DA SILVA FREITAS</t>
  </si>
  <si>
    <t>GERALDO DE OLIVEIRA GOMES</t>
  </si>
  <si>
    <t>VALDIR ALVES MIRANDA</t>
  </si>
  <si>
    <t>WILSON FERREIRA DE JESUS</t>
  </si>
  <si>
    <t>JOAO BATISTA DA SILVA</t>
  </si>
  <si>
    <t>JOSE NUNES DE PAULA</t>
  </si>
  <si>
    <t>JOSE POLICARPO DE SOUSA NETO</t>
  </si>
  <si>
    <t>ROBERTO SILVA SANTOS</t>
  </si>
  <si>
    <t>PEDRO FRANCISCO DO CARMO</t>
  </si>
  <si>
    <t>FRANCISCO RODRIGUES DE OLIVEIRA</t>
  </si>
  <si>
    <t>NILTON PEREIRA DE SOUSA</t>
  </si>
  <si>
    <t>PAULO MORAES DOS SANTOS</t>
  </si>
  <si>
    <t>FRANCISCO WILSON SOARES</t>
  </si>
  <si>
    <t>WEBER SOUSA DE OLIVEIRA</t>
  </si>
  <si>
    <t>WASHINGTON ALVES BRITO</t>
  </si>
  <si>
    <t>WENDER PEDRO DA SILVA</t>
  </si>
  <si>
    <t>MARCELLO DE AGUIAR RAMOS</t>
  </si>
  <si>
    <t>GRACILIANO CARVALHO DA SILVA</t>
  </si>
  <si>
    <t>REGINALDO ANTONIO CARDOSO</t>
  </si>
  <si>
    <t>ANTONIO DIVINO DOS SANTOS</t>
  </si>
  <si>
    <t>AILTON LEITE ORTIZ DE CAMARGO</t>
  </si>
  <si>
    <t>FRANCISCO MUNIZ DA SILVA NETO</t>
  </si>
  <si>
    <t>GLAYSSON RANGEL DE SOUSA LESSA</t>
  </si>
  <si>
    <t>EDIVALDO DOS SANTOS DE LIMA</t>
  </si>
  <si>
    <t>WILMAR FELIPE DE SOUSA</t>
  </si>
  <si>
    <t>SINVALDO RAMOS DE FREITAS</t>
  </si>
  <si>
    <t>ANTONIO FILHO DA ROCHA ARAUJO</t>
  </si>
  <si>
    <t>RONALDO ANTONIO DE SOUZA SANTOS</t>
  </si>
  <si>
    <t>BERNARDO SOUZA LIMA</t>
  </si>
  <si>
    <t>REMITON COELHO VIEIRA</t>
  </si>
  <si>
    <t>ANTONIO MARQUES NETO DOS SANTOS</t>
  </si>
  <si>
    <t>LINDOMAR GOMES CARVALHO</t>
  </si>
  <si>
    <t>ALCENILDE BARBOSA ARAUJO</t>
  </si>
  <si>
    <t>ESIEL COSTA RODRIGUES</t>
  </si>
  <si>
    <t>FRANCISCO MARINHO PEREIRA</t>
  </si>
  <si>
    <t>NELIO ALENCAR DOS SANTOS</t>
  </si>
  <si>
    <t>WILMAR JOSE DE SOUZA</t>
  </si>
  <si>
    <t>JULIO EDER NERES DA SILVA</t>
  </si>
  <si>
    <t>ANTONIO JOSE PEREIRA SOARES</t>
  </si>
  <si>
    <t>LUCIANO ANTONIO RIBEIRO</t>
  </si>
  <si>
    <t>ROGERIO PEREIRA DE CASTRO</t>
  </si>
  <si>
    <t>FRANCISCO BATISTA DE LIMA</t>
  </si>
  <si>
    <t>VALDECY ALVES SARAIVA</t>
  </si>
  <si>
    <t>MANOEL MESSIAS SILVA DOS SANTOS</t>
  </si>
  <si>
    <t>JEFERSON NASCIMENTO MESQUITA</t>
  </si>
  <si>
    <t>RAIMUNDO GUIMARAES ARAUJO</t>
  </si>
  <si>
    <t>JOSE CARLOS MILHOMEM DA SILVA</t>
  </si>
  <si>
    <t>GILDEVAN DE ALMEIDA AGOSTINHO</t>
  </si>
  <si>
    <t>RAIMUNDO SOUZA</t>
  </si>
  <si>
    <t>JOSE ETERNO DAVID DOS SANTOS</t>
  </si>
  <si>
    <t>FRANCISCO EDIS SALES BEZERRA</t>
  </si>
  <si>
    <t>ADALTON ALMEIDA DE SOUZA</t>
  </si>
  <si>
    <t>ADAO VALADARES DE MATOS</t>
  </si>
  <si>
    <t>DIVINO FERREIRA DA SILVA</t>
  </si>
  <si>
    <t>DJALMA SOARES GUIMARAES</t>
  </si>
  <si>
    <t>EURIPEDES BARSANULFO DIAS ROSA</t>
  </si>
  <si>
    <t>GENIVAL MIRANDA LEITE</t>
  </si>
  <si>
    <t>LUIZ CARLOS DE ARAUJO</t>
  </si>
  <si>
    <t>LUIZ CARLOS GOMES DA SILVA</t>
  </si>
  <si>
    <t>VALTER ALVES BORBA</t>
  </si>
  <si>
    <t>FABIO ROGERIO PINTO</t>
  </si>
  <si>
    <t>PAULO FERNANDES GUIMARAES</t>
  </si>
  <si>
    <t>ISAIAS TEODORO ALVES</t>
  </si>
  <si>
    <t>WILLIAN DE SOUZA BANDEIRA</t>
  </si>
  <si>
    <t>SAMUEL PORTO MACEDO</t>
  </si>
  <si>
    <t>ADAIR VIEIRA DA SILVA</t>
  </si>
  <si>
    <t>KLEITON CAETANO DOS PASSOS</t>
  </si>
  <si>
    <t>ANDREZITO DE JESUS DOS SANTOS</t>
  </si>
  <si>
    <t>MARCELO RIZO SANTANA</t>
  </si>
  <si>
    <t>VILMAR BATISTA DE SOUZA</t>
  </si>
  <si>
    <t>SILVANIO PEREIRA DOS SANTOS</t>
  </si>
  <si>
    <t>ELLISMARCLEY GUILHERME DA SILVA</t>
  </si>
  <si>
    <t>LUCINALDO JOSE DOS SANTOS</t>
  </si>
  <si>
    <t>EGIDIO JOSE FERREIRA NETO</t>
  </si>
  <si>
    <t>LEANDRO DE OLIVEIRA MELO</t>
  </si>
  <si>
    <t>WESCLEY GUANABARA BATISTA DE ABREU</t>
  </si>
  <si>
    <t>VILMAR ROQUE DE SOUZA</t>
  </si>
  <si>
    <t>CARDECIO SANTANA FERREIRA</t>
  </si>
  <si>
    <t>WELINGTON SILVA RODRIGUES</t>
  </si>
  <si>
    <t>ENOQUE XAVIER</t>
  </si>
  <si>
    <t>VALTER MARCIEL BARROS BRITO</t>
  </si>
  <si>
    <t>IVAN ANTONIO BOMBARDA</t>
  </si>
  <si>
    <t>RENATO ROSENDO PEREIRA</t>
  </si>
  <si>
    <t>MARCUS AUGUSTO DE CARVALHO</t>
  </si>
  <si>
    <t>RICARDO CESAR PEREIRA DA SILVA</t>
  </si>
  <si>
    <t>EDMUNDO DOMINGO DOS SANTOS</t>
  </si>
  <si>
    <t>SANDRO DE OLIVEIRA LIMA</t>
  </si>
  <si>
    <t>SEBASTIAO JOSE XAVIER</t>
  </si>
  <si>
    <t>SEBASTIAO SILVA DO NASCIMENTO</t>
  </si>
  <si>
    <t>VALDIVINO VIEIRA DE OLIVEIRA</t>
  </si>
  <si>
    <t>WESLEI PEREIRA DE MOURA</t>
  </si>
  <si>
    <t>SERGIO FERNANDO DE MOURA</t>
  </si>
  <si>
    <t>BENITO FREIRE DE CARVALHO</t>
  </si>
  <si>
    <t>ZAILON DANTAS DA SILVA</t>
  </si>
  <si>
    <t>SILVANIO NOGUEIRA DE SOUSA</t>
  </si>
  <si>
    <t>SIRLON DE OLIVEIRA BRITO</t>
  </si>
  <si>
    <t>THIAGO JOSE TEIXEIRA</t>
  </si>
  <si>
    <t>VALTAIR PEREIRA TAVARES</t>
  </si>
  <si>
    <t>LUIZ ODETE BATISTA FLOZ</t>
  </si>
  <si>
    <t>VALDEONE CLEMENTE DOS SANTOS</t>
  </si>
  <si>
    <t>VALDINEY DA SILVA SANTOS</t>
  </si>
  <si>
    <t>IDEIR BISPO DE SANTANA</t>
  </si>
  <si>
    <t>DIVINO SILVA DO NASCIMENTO</t>
  </si>
  <si>
    <t>SOLANO DIAS FONSECA</t>
  </si>
  <si>
    <t>PEDRO PAULO DO NASCIMENTO DO CARMO</t>
  </si>
  <si>
    <t>WALABY DE SOUSA BATISTA</t>
  </si>
  <si>
    <t>VALDOMIRO DOS SANTOS BARBOSA</t>
  </si>
  <si>
    <t>JOSE NILTON DA SILVA LIMA</t>
  </si>
  <si>
    <t>JOSE MANOEL DE MEDEIROS</t>
  </si>
  <si>
    <t>ANDRE SOUSA REIS</t>
  </si>
  <si>
    <t>ELIEZIO JOSE DOS SANTOS</t>
  </si>
  <si>
    <t>EDINANDES LUIZ DA SILVA</t>
  </si>
  <si>
    <t>ANTONIO SOUSA CORTE</t>
  </si>
  <si>
    <t>HERMENEGILDO JOSE LEITE DE BRITO NETO</t>
  </si>
  <si>
    <t>ADMILSON BRAGA ALVES</t>
  </si>
  <si>
    <t>ADAILTON DA SILVA RODRIGUES MENDONCA</t>
  </si>
  <si>
    <t>FABIO AMORIM ROCHA</t>
  </si>
  <si>
    <t>JOSE CARLOS CAIXETA</t>
  </si>
  <si>
    <t>JOSE BRAZ FILHO</t>
  </si>
  <si>
    <t>EDUARDO ANTONIO DA SILVA</t>
  </si>
  <si>
    <t>JOSE CARLOS FERREIRA VAZ</t>
  </si>
  <si>
    <t>NEURI BISPO DA SILVA</t>
  </si>
  <si>
    <t>JUSSIMAR DE FARIAS CAMPOS</t>
  </si>
  <si>
    <t>ESLEI LOPES CHAVES</t>
  </si>
  <si>
    <t>AYALLA DA SILVA OLIVEIRA</t>
  </si>
  <si>
    <t>VANDERSON GURGEL DO AMARAL</t>
  </si>
  <si>
    <t>SEBASTIAO JAELSON LIMA MENDES</t>
  </si>
  <si>
    <t>RODRIGO MANOEL CANDIDO SILVA</t>
  </si>
  <si>
    <t>SOLENI APARECIDO</t>
  </si>
  <si>
    <t>JOSE MARIA DA SILVA</t>
  </si>
  <si>
    <t>ROBSON DOS SANTOS PONTES</t>
  </si>
  <si>
    <t>CARLOS ALBERTO DE LIMA</t>
  </si>
  <si>
    <t>EURIDES ELIEZER CORREIA</t>
  </si>
  <si>
    <t>GILMAR MARTINS DA SILVA</t>
  </si>
  <si>
    <t>FERNANDO ALVES DE SOUZA</t>
  </si>
  <si>
    <t>LUIS ANTONIO FARIAS RIBEIRO</t>
  </si>
  <si>
    <t>VALDEY OLIVEIRA ARAUJO</t>
  </si>
  <si>
    <t>VALDINILSON CAVALCANTE NASCIMENTO</t>
  </si>
  <si>
    <t>ANDREILSON ALVES DE CARVALHO</t>
  </si>
  <si>
    <t>RONALDO CLEBIS SOUSA SANTOS</t>
  </si>
  <si>
    <t>MERVAL DE SOUSA</t>
  </si>
  <si>
    <t>ERASMO CARLOS PEREIRA DA SILVA</t>
  </si>
  <si>
    <t>ANDSON WAGNER NASCIMENTO SOUZA</t>
  </si>
  <si>
    <t>VICENTE ALVES DOS SANTOS</t>
  </si>
  <si>
    <t>CARLOS SILVA GOMES</t>
  </si>
  <si>
    <t>ALFREDO CUNHA SILVA</t>
  </si>
  <si>
    <t>ANTONIO VALDIR DE OLIVEIRA</t>
  </si>
  <si>
    <t>CLEIDEMARCIO CORDEIRO DA SILVA PINHEIRO</t>
  </si>
  <si>
    <t>RINALDO GARCIA DE JESUS</t>
  </si>
  <si>
    <t>REGISMAR ANTONIO TEODORO DA COSTA</t>
  </si>
  <si>
    <t>ELIEL SANTOS RODRIGUES</t>
  </si>
  <si>
    <t>CLAUDIOMAR ALENCAR DO NASCIMENTO</t>
  </si>
  <si>
    <t>FRANCISCO LINDONALDO DE SOUSA</t>
  </si>
  <si>
    <t>NELCI BORGES CAETANO</t>
  </si>
  <si>
    <t>JOAO DA SILVA MORAIS</t>
  </si>
  <si>
    <t>JOSE HAILTON PEREIRA DOS SANTOS</t>
  </si>
  <si>
    <t>JOSE HAILTON PEREIRA DOS SANTOS - 6018</t>
  </si>
  <si>
    <t>JOSE DA SILVA LIMA</t>
  </si>
  <si>
    <t>REGIVALDO LUIZ PRADO</t>
  </si>
  <si>
    <t>CLEOMAR ANTONIO SIMOES</t>
  </si>
  <si>
    <t>VALDIR NUNES DA SILVA</t>
  </si>
  <si>
    <t>SEBASTIAO APARECIDO MARINHO</t>
  </si>
  <si>
    <t>RONILDO TEICEIRA DE ARAUJO</t>
  </si>
  <si>
    <t>JOSE ADENIL DA SILVA SANTANA</t>
  </si>
  <si>
    <t>DIVINO APARECIDO DE OLIVEIRA</t>
  </si>
  <si>
    <t>JWEBISON DE BRITO SOUZA</t>
  </si>
  <si>
    <t>WENDEL VIEIRA DE SOUZA</t>
  </si>
  <si>
    <t>PEDRO DE CARVALHO SOUZA</t>
  </si>
  <si>
    <t>COSME CAVALCANTE DA SILVA</t>
  </si>
  <si>
    <t>VALTERSON ANTONIO CORREIA</t>
  </si>
  <si>
    <t>EDMILSON SOUSA LIMA</t>
  </si>
  <si>
    <t>WALACCY CORREIA PACHECO</t>
  </si>
  <si>
    <t>WELTON SOARES DE ARRUDA</t>
  </si>
  <si>
    <t>DARMITO MARINHO DE SOUSA</t>
  </si>
  <si>
    <t>JESUS JOSE RODRIGUES</t>
  </si>
  <si>
    <t>OSEIAS MOREIRA FERNANDES</t>
  </si>
  <si>
    <t>PAULO ALVES CARNEIRO</t>
  </si>
  <si>
    <t>RONALDO ANDRÉ XAVIER</t>
  </si>
  <si>
    <t>EDVALDO NEVES DE ABREU</t>
  </si>
  <si>
    <t>VALDOMIRO DE ABREU LUZ</t>
  </si>
  <si>
    <t>JOSE CARLOS BEZERRA DA SILVA</t>
  </si>
  <si>
    <t>JOSENILTON FRANCISCO LIMA</t>
  </si>
  <si>
    <t>ALEXSANDRO CONSTANTINO</t>
  </si>
  <si>
    <t>FRANCISCO DAS CHAGAS GOMES DE OLIVEIRA</t>
  </si>
  <si>
    <t>KLEBSON ALVES FREIRES</t>
  </si>
  <si>
    <t>ALESSANDRO RODRIGUES BRAGA SILVA</t>
  </si>
  <si>
    <t>FABIO ISSLER FERREIRA</t>
  </si>
  <si>
    <t>ANTONIO WAGNER DEMETRIO PEREIRA</t>
  </si>
  <si>
    <t>FRANCISCO ELIZALDO ALBUQUERQUE DA SILVA</t>
  </si>
  <si>
    <t>FABIO MOREIRA DOS SANTOS</t>
  </si>
  <si>
    <t>ANTONIO JACKS SILVA ARRAIZ</t>
  </si>
  <si>
    <t>MARCOS ALEXANDRE SOUZA SILVA</t>
  </si>
  <si>
    <t>ARY MORAIS COSTA</t>
  </si>
  <si>
    <t>FELIPE MORAIS MELO</t>
  </si>
  <si>
    <t>SEBASTIAO SERGIO DE OLIVEIRA</t>
  </si>
  <si>
    <t>RAFAEL FERNANDES DOS SANTOS</t>
  </si>
  <si>
    <t>WAGNER CAMARGO DE OLIVEIRA</t>
  </si>
  <si>
    <t>ELEANDRO DE SOUZA TEIXEIRA</t>
  </si>
  <si>
    <t>CELSO BARBOSA PINTO</t>
  </si>
  <si>
    <t>PAULO BENEDITO DE OLIVEIRA</t>
  </si>
  <si>
    <t>RONALDO BONIN</t>
  </si>
  <si>
    <t>JOSE SOARES DA SILVA FILHO</t>
  </si>
  <si>
    <t>ENIXON KENEDYS DA SILVA</t>
  </si>
  <si>
    <t>GILMAR DOS SANTOS LUCENA</t>
  </si>
  <si>
    <t>ADRIANO CAMARGO CORDEIRO</t>
  </si>
  <si>
    <t>VALTER RUARO</t>
  </si>
  <si>
    <t>JOSE SOLA MORENO</t>
  </si>
  <si>
    <t>OSNEI CAMPANHARO</t>
  </si>
  <si>
    <t>PAULO GARCIA</t>
  </si>
  <si>
    <t>URBANO CARLOS DE ARRUDA</t>
  </si>
  <si>
    <t>LUIS ANTONIO MIRANDA ROSA</t>
  </si>
  <si>
    <t>JARDIEL AGUIAR</t>
  </si>
  <si>
    <t>DONISETE MENDES DE SOUZA</t>
  </si>
  <si>
    <t>MARCOS DE MATOS ALVES</t>
  </si>
  <si>
    <t>JOSE MARQUES FILHO</t>
  </si>
  <si>
    <t>HAROLDO REINALDO LIMA</t>
  </si>
  <si>
    <t>ANTONIO CRUZ NETO</t>
  </si>
  <si>
    <t>EZEQUIAS PEREIRA FERNANDES</t>
  </si>
  <si>
    <t>MANOEL FERNANDO OLIVEIRA DIAS</t>
  </si>
  <si>
    <t>SERGIO LUIZ PEREIRA</t>
  </si>
  <si>
    <t>APARECIDO DIAS</t>
  </si>
  <si>
    <t>EDIMILSON PEREIRA DA COSTA</t>
  </si>
  <si>
    <t>RAFAEL LAGUNA FILHO</t>
  </si>
  <si>
    <t>APARECIDO ELEODORO</t>
  </si>
  <si>
    <t>WESLEY DE PAULA ALBERNAZ</t>
  </si>
  <si>
    <t>WELLINGTON GOMES MENDONCA</t>
  </si>
  <si>
    <t>DOUGLAS LEME MARTINS</t>
  </si>
  <si>
    <t>FABIO ALEXANDRE BARROS</t>
  </si>
  <si>
    <t>RUBENS UCELLO</t>
  </si>
  <si>
    <t>VALMIR CARLOS DE ALMEIDA</t>
  </si>
  <si>
    <t>LEUNI ALVES DE NOVAES</t>
  </si>
  <si>
    <t>EDUARDO SANTOS BEZERRA</t>
  </si>
  <si>
    <t>CLODOALDO PEREIRA DE LIMA</t>
  </si>
  <si>
    <t>WAGNER LINHARES DE MORAIS</t>
  </si>
  <si>
    <t>FABIO DA SILVA ANDRADE</t>
  </si>
  <si>
    <t>JERZUALDO DA SILVA GOMES</t>
  </si>
  <si>
    <t>FABIO DOS ANJOS SOBRINHO</t>
  </si>
  <si>
    <t>JOAO LENO TEIXEIRA DE SOUSA</t>
  </si>
  <si>
    <t>EDSON COSME DA SILVA</t>
  </si>
  <si>
    <t>ANTONIO DOS SANTOS ARAUJO</t>
  </si>
  <si>
    <t>RICARDO GONCALVES GRACIANO</t>
  </si>
  <si>
    <t>PEDRINHO MARCELINO BATISTA</t>
  </si>
  <si>
    <t>DENIVAL MENDES SOUSA</t>
  </si>
  <si>
    <t>DELEY CARVALHO DE SOUZA</t>
  </si>
  <si>
    <t>LAURIMAR ANTONIO DE OLIVEIRA</t>
  </si>
  <si>
    <t>EURIPEDES BORGES DOS SANTOS</t>
  </si>
  <si>
    <t>ANTONIO FRANCINALDO DE OLIVEIRA MARQUES</t>
  </si>
  <si>
    <t>MAYCON MENDES ALVES</t>
  </si>
  <si>
    <t>GIDEONY LOPES DA SILVA</t>
  </si>
  <si>
    <t>JOSE NUNES LIRA</t>
  </si>
  <si>
    <t>JHONATAN GLAUBER DA SILVA MIRANDA</t>
  </si>
  <si>
    <t>RONNE RODRIGUES DE SOUSA</t>
  </si>
  <si>
    <t>JOSE ALVES DE FREITAS NETO</t>
  </si>
  <si>
    <t>WALTER PEREIRA</t>
  </si>
  <si>
    <t>JOSE ALVES DA ROCHA</t>
  </si>
  <si>
    <t>RONALDO ALVES DE AZEVEDO</t>
  </si>
  <si>
    <t>REINALDO PIRES GOMES</t>
  </si>
  <si>
    <t>SELVENIR PAULO COELHO</t>
  </si>
  <si>
    <t>FRANCISCO DE ASSIS LEAL</t>
  </si>
  <si>
    <t>SILVAN DE JESUS SIQUEIRA</t>
  </si>
  <si>
    <t>ANTONIO MARCIO DE SENA RIBEIRO CHAVES</t>
  </si>
  <si>
    <t>RUBENS CARLOS VIEIRA</t>
  </si>
  <si>
    <t>LUCIANO GOMES RIBEIRO</t>
  </si>
  <si>
    <t>DIONE HENRIQUE FRANCA QUIXABEIRA</t>
  </si>
  <si>
    <t>ISNANDE JOSE DIAS GONCALVES</t>
  </si>
  <si>
    <t>IRISMAR JOSE DOS SANTOS</t>
  </si>
  <si>
    <t>SIDNEI RIBEIRO</t>
  </si>
  <si>
    <t>ANTONIO BARROS DO NASCIMENTO</t>
  </si>
  <si>
    <t>LUCIANO MARCELO LIMA SILVA</t>
  </si>
  <si>
    <t>LEANDRO DE CARVALHO PEREIRA</t>
  </si>
  <si>
    <t>ISAAC LACERDA ALVES</t>
  </si>
  <si>
    <t>ELTON LOPES DE ARAUJO</t>
  </si>
  <si>
    <t>PAULO DINIZ OLIVEIRA DA SILVA</t>
  </si>
  <si>
    <t>REINALDO VALENTIM ALVES</t>
  </si>
  <si>
    <t>IVAN CESAR VIDAL</t>
  </si>
  <si>
    <t>MARCOS ANTONIO ROCHA NEVES</t>
  </si>
  <si>
    <t>PEDRO JUNIO BRASIL BARBOSA</t>
  </si>
  <si>
    <t>JOVENIR SOARES DE MATOS</t>
  </si>
  <si>
    <t>WUDSON RODRIGUES DA COSTA</t>
  </si>
  <si>
    <t>ANTONIO LINDOMAR DAS CHAGAS</t>
  </si>
  <si>
    <t>CICERO DE OLIVEIRA</t>
  </si>
  <si>
    <t>ISAC DIAS DA COSTA</t>
  </si>
  <si>
    <t>JUAREZ PEREIRA ARAUJO</t>
  </si>
  <si>
    <t>SANDRO CARLOS DE SOUSA</t>
  </si>
  <si>
    <t>OZIEL MAXIMO DOS SANTOS</t>
  </si>
  <si>
    <t>FLORIVAL FERREIRA DE SENA</t>
  </si>
  <si>
    <t>WELSON JESUS VARDASCA FERREIRA</t>
  </si>
  <si>
    <t>JOAO MONTEIRO DA COSTA</t>
  </si>
  <si>
    <t>ANDRE LUIZ DA SILVA</t>
  </si>
  <si>
    <t>JOAO BATISTA OLIVEIRA SILVA</t>
  </si>
  <si>
    <t>DIVINO EURIPEDES RIBEIRO</t>
  </si>
  <si>
    <t>RICARDO PONCE DE LEAO LIMA</t>
  </si>
  <si>
    <t>LUCIANO ALVES FERREIRA</t>
  </si>
  <si>
    <t>SILVANDRO COSTA DE ALENCAR</t>
  </si>
  <si>
    <t>CELIO MARCOS RODRIGUES</t>
  </si>
  <si>
    <t>CESAR AUGUSTO PEREIRA</t>
  </si>
  <si>
    <t>JOSE EVANGELISTA DA SILVA</t>
  </si>
  <si>
    <t>MANOEL SEVERINO DE SOUZA</t>
  </si>
  <si>
    <t>LUCIANE EDUARDO DOS SANTOS</t>
  </si>
  <si>
    <t>JOSIMO RODRIGUES DE SOUZA</t>
  </si>
  <si>
    <t>REGINALDO PEREIRA DA SILVA</t>
  </si>
  <si>
    <t>JOCIVANE BARBOSA DE OLIVEIRA</t>
  </si>
  <si>
    <t>CLAYTON SANTOS AIRES PEREIRA</t>
  </si>
  <si>
    <t>LANDRA BATISTA DOS SANTOS</t>
  </si>
  <si>
    <t>EMANUEL GOMES LIMA</t>
  </si>
  <si>
    <t>JADIANE RODRIGUES DA SILVA</t>
  </si>
  <si>
    <t>JOSE LUIZ DOS SANTOS FILHO</t>
  </si>
  <si>
    <t>MARCELO DOS REIS ALVES</t>
  </si>
  <si>
    <t>DAVI MOTA VILAS BOAS FILHO</t>
  </si>
  <si>
    <t>IRAN PINHEIRO</t>
  </si>
  <si>
    <t>MARCOS ROBERTO DE SOUSA</t>
  </si>
  <si>
    <t>VAGUIMAR DE SOUSA MONTEIRO</t>
  </si>
  <si>
    <t>FRANCIVALDO MATIAS BIZERRA</t>
  </si>
  <si>
    <t>MARTIN INOCENCIO ALVES</t>
  </si>
  <si>
    <t>JOSIMAR CLAUDINO SILVA</t>
  </si>
  <si>
    <t>ADRIANO PEREIRA DA SILVA</t>
  </si>
  <si>
    <t>ELIAS DOS SANTOS PINHEIRO</t>
  </si>
  <si>
    <t>PEDRO NUNES DOS SANTOS</t>
  </si>
  <si>
    <t>CELSO VIEIRA DA SILVA</t>
  </si>
  <si>
    <t>JOAO BRANDAO DE BRITO</t>
  </si>
  <si>
    <t>FRANCISCO CLEITON CARDOZO COSTA</t>
  </si>
  <si>
    <t>RAFAEL LARA CARDOSO</t>
  </si>
  <si>
    <t>JORDELIO DOS SANTOS PEREIRA</t>
  </si>
  <si>
    <t>MARCELO VITO FAUSTINO DOS SANTOS</t>
  </si>
  <si>
    <t>OLIVEIRA DE MELO ARRUDA</t>
  </si>
  <si>
    <t>BRUNNO WALLISON MARTINS</t>
  </si>
  <si>
    <t>CELIO MORAIS DE MENEZES</t>
  </si>
  <si>
    <t>TIAGO MARTINS BERNARDES</t>
  </si>
  <si>
    <t>EDUARDO FERNANDES BARROS</t>
  </si>
  <si>
    <t>MARCELO JOSE CORREIA</t>
  </si>
  <si>
    <t>MARCIO DE SOUSA MATOS</t>
  </si>
  <si>
    <t>JOSE HELIO RANGEL BARBOSA</t>
  </si>
  <si>
    <t>LEANDRO SOUSA BORGES</t>
  </si>
  <si>
    <t>FRANK HUDSON MACHADO DE BRITO</t>
  </si>
  <si>
    <t>MARCOS AUGUSTO SILVA ROCHA</t>
  </si>
  <si>
    <t>FRANCISCO DAS CHAGAS DO NASCIMENTO</t>
  </si>
  <si>
    <t>JOAO FLAVIO DE SOUSA SILVA</t>
  </si>
  <si>
    <t>JACINTO BATISTA DE SOUSA</t>
  </si>
  <si>
    <t>HILDEGARDES SOARES GOMES</t>
  </si>
  <si>
    <t>SINVAL RODRIGUES CARVALHAES</t>
  </si>
  <si>
    <t>RONALDO PEREIRA DOS SANTOS</t>
  </si>
  <si>
    <t>FRANCISCO PESSOA DE CARVALHO</t>
  </si>
  <si>
    <t>FRANCISCO PEREIRA DA SILVA NETO</t>
  </si>
  <si>
    <t>MARCOS ANTONIO ALVES DE SOUSA</t>
  </si>
  <si>
    <t>JOSE ANTONIO INACIO VIEIRA</t>
  </si>
  <si>
    <t>IBERIS AMANCIO DA SILVA</t>
  </si>
  <si>
    <t>FERNANDO APARECIDO RIBEIRO</t>
  </si>
  <si>
    <t>WALDIR DE ALMEIDA CORTE JUNIOR</t>
  </si>
  <si>
    <t>DIEGO OLIVEIRA DA SILVA</t>
  </si>
  <si>
    <t>ALEXSANDRO PEREIRA DA SILVA</t>
  </si>
  <si>
    <t>KLEZIA KRISTINA MARTINS FERREIRA</t>
  </si>
  <si>
    <t>MARCONE SOUSA NASCIMENTO</t>
  </si>
  <si>
    <t>OVERTON RIBEIRO DA SILVA</t>
  </si>
  <si>
    <t>JOAO AMARAL DA SILVA JUNIOR</t>
  </si>
  <si>
    <t>ALEF DA CRUZ VIEIRA</t>
  </si>
  <si>
    <t>OLISMAR BATISTA DE DEUS</t>
  </si>
  <si>
    <t>LUIZ CLOVANDIR MAGALHAES SAMPAIO</t>
  </si>
  <si>
    <t>ELIAS JESUS DA COSTA</t>
  </si>
  <si>
    <t>DIRLEY CARDOSO DE MELO</t>
  </si>
  <si>
    <t>RICARDO VIEIRA GERVASIO</t>
  </si>
  <si>
    <t>DANIEL PEREIRA DA ROCHA</t>
  </si>
  <si>
    <t>FRANCISCO DAS CHAGAS DOS SANTOS ANGELO</t>
  </si>
  <si>
    <t>DAVID ALVES PEREIRA</t>
  </si>
  <si>
    <t>LUIS ANDRE GOMES DE SOUSA</t>
  </si>
  <si>
    <t>GENIVAN LEAL TEIXEIRA</t>
  </si>
  <si>
    <t>ANTONIO LEONESIO CAMPELO DA SILVA</t>
  </si>
  <si>
    <t>IVAN VIEIRA DO NASCIMENTO</t>
  </si>
  <si>
    <t>EDSON DA SILVA RAMOS</t>
  </si>
  <si>
    <t>FRANCISCO CARLOS MELO</t>
  </si>
  <si>
    <t>RONALDO MANOEL TEIXEIRA</t>
  </si>
  <si>
    <t>ANTONIO DIAS DE OLIVEIRA</t>
  </si>
  <si>
    <t>WASHINGTON JOSE RODRIGUES</t>
  </si>
  <si>
    <t>RAMILTON SILVA OLIVEIRA</t>
  </si>
  <si>
    <t>FRANCISCO RAIMUNDO VIANA DE SOUSA</t>
  </si>
  <si>
    <t>RAIMUNDO MENDES DE SOUSA</t>
  </si>
  <si>
    <t>JOSE DORIAN BOA VENTURA NASCIMENTO</t>
  </si>
  <si>
    <t>SANDRO RODRIGUES BATISTA</t>
  </si>
  <si>
    <t>LUCIANO DIVINO JORGE ANASTACIO</t>
  </si>
  <si>
    <t>LEONARDO LIMA MONTELO</t>
  </si>
  <si>
    <t>VALDINEY DOS SANTOS XAVIER</t>
  </si>
  <si>
    <t>JOSE FRANCA DA SILVA</t>
  </si>
  <si>
    <t>RONIVALDO RODRIGUES</t>
  </si>
  <si>
    <t>ESMAILEI WILLIAM TEIXEIRA</t>
  </si>
  <si>
    <t>ABIMAEL FIRMINO DOS SANTOS</t>
  </si>
  <si>
    <t>JOAO SILVA SOUSA</t>
  </si>
  <si>
    <t>FERNANDO ROBERTO DA SILVA PIMENTEL</t>
  </si>
  <si>
    <t>JAME DOS SANTOS MOURA</t>
  </si>
  <si>
    <t>EDSON MARCOS LIMA DA SILVA</t>
  </si>
  <si>
    <t>NILVAN BRANDO TENORIO</t>
  </si>
  <si>
    <t>WANDERLEI JOSE MARQUES</t>
  </si>
  <si>
    <t>FRANCISCO JOSE LIMA CHAGAS</t>
  </si>
  <si>
    <t>ANTONIO NERIS DE JESUS</t>
  </si>
  <si>
    <t>ASTIVO RAMOS NETO</t>
  </si>
  <si>
    <t>CARLOS DA SILVA PEREIRA</t>
  </si>
  <si>
    <t>VALDEIR DA COSTA</t>
  </si>
  <si>
    <t>LAZARO GOMES DA SILVA</t>
  </si>
  <si>
    <t>VALDENEI ALVES PEREIRA</t>
  </si>
  <si>
    <t>RUBERVAL FERREIRA DOS SANTOS</t>
  </si>
  <si>
    <t>AILTON BARRETO DE ARAUJO</t>
  </si>
  <si>
    <t>AGEMIR CARLOS</t>
  </si>
  <si>
    <t>MARCOLINO FRANCISCO DA ASSUNCAO NETO</t>
  </si>
  <si>
    <t>CLAUDEMIR DA FONSECA</t>
  </si>
  <si>
    <t>ALEX SANDRO DANCINI HOLOUKA</t>
  </si>
  <si>
    <t>FLAVIO JUNIOR BONIFACIO DE CARVALHO</t>
  </si>
  <si>
    <t>VALDOMIRO PEREIRA DE MACEDO</t>
  </si>
  <si>
    <t>GESSIEL DUARTE DE SOUZA</t>
  </si>
  <si>
    <t>BELMIRO DOS SANTOS</t>
  </si>
  <si>
    <t>CHARLES AUGUSTO KUNTZE</t>
  </si>
  <si>
    <t>VALDINEIDE FERNANDES LEAL</t>
  </si>
  <si>
    <t>JOSE CARLOS DE ARAUJO</t>
  </si>
  <si>
    <t>VALDENILSON RODRIGUES DE OLIVEIRA</t>
  </si>
  <si>
    <t>PABLO RODRIGO BARBOSA RAMOS</t>
  </si>
  <si>
    <t>EMIDIO MILTON DE ASSIS</t>
  </si>
  <si>
    <t>CARLOS SIMOES DE SOUZA</t>
  </si>
  <si>
    <t>LUIZ PAULO DE OLIVEIRA</t>
  </si>
  <si>
    <t>CLAUDEMIR PRACHEDES DE CAMARGO</t>
  </si>
  <si>
    <t>SERGIO EVANGELISTA SOARES</t>
  </si>
  <si>
    <t>ARIANO SILVA OLIVEIRA</t>
  </si>
  <si>
    <t>JOSE INACIO DE LISBOA SOBRINHO</t>
  </si>
  <si>
    <t>REGINALDO DE SOUSA OLIVEIRA</t>
  </si>
  <si>
    <t>AMARAY DE SOUSA MORAIS</t>
  </si>
  <si>
    <t>ORLAN ALVES DA SILVA</t>
  </si>
  <si>
    <t>GUSTAVO RAPHAEL DA SILVA ALEXANDRE</t>
  </si>
  <si>
    <t>APARECIDO SERGIO DA CUNHA</t>
  </si>
  <si>
    <t>MARCOS SUEL SALES PINTO</t>
  </si>
  <si>
    <t>REGIO ETERNO GONCALVES DA SILVA</t>
  </si>
  <si>
    <t>SAULO VINICIUS DE OLIVEIRA SANTOS</t>
  </si>
  <si>
    <t>RODRIGO RIBEIRO CASSIOLI</t>
  </si>
  <si>
    <t>LAZARO VIEIRA DA SILVA</t>
  </si>
  <si>
    <t>ROSIVALDO FERREIRA DA SILVA</t>
  </si>
  <si>
    <t>DEVANIR TEODORO ALVES</t>
  </si>
  <si>
    <t>NEIRIVAL MOREIRA PINTO</t>
  </si>
  <si>
    <t>ROBERTO JOSE DE PAULA</t>
  </si>
  <si>
    <t>IVANILSON BARBOSA PEREIRA</t>
  </si>
  <si>
    <t>CLEOMAR ALVES PEREIRA MEDEIROS</t>
  </si>
  <si>
    <t>CRISTIANO DA COSTA OLIVEIRA</t>
  </si>
  <si>
    <t>VALDECI FERREIRA DA SILVA</t>
  </si>
  <si>
    <t>VILMAR DOS SANTOS</t>
  </si>
  <si>
    <t>FRANCISCO WASHINGTON ALVES DA COSTA</t>
  </si>
  <si>
    <t>ADRIASIO SOARES MENDES</t>
  </si>
  <si>
    <t>MANOEL NARCISO SOARES MOURA</t>
  </si>
  <si>
    <t>EDMILSON LUIS DE FRANCA</t>
  </si>
  <si>
    <t>HERBERT FABIANO PEREIRA DA SILVA</t>
  </si>
  <si>
    <t>JULIO CESAR ALVES BRANDAO</t>
  </si>
  <si>
    <t>VALTERLINS ALIXANDRE COSTA</t>
  </si>
  <si>
    <t>ILMAR PEREIRA DA SILVA</t>
  </si>
  <si>
    <t>ADEILSON MEDEIROS DE SOUZA</t>
  </si>
  <si>
    <t>ANTONIO RAMIRO WEBER</t>
  </si>
  <si>
    <t>MAURICIO GOMES GUIMARAES</t>
  </si>
  <si>
    <t>LUIZ AUGUSTO ROSA OLIVEIRA</t>
  </si>
  <si>
    <t>WLADIMIR DE SA CARDOSO</t>
  </si>
  <si>
    <t>WEDISON DIAS DA SILVA</t>
  </si>
  <si>
    <t>MARCUS VINICIUS SARAIVA DE SOUSA</t>
  </si>
  <si>
    <t>YAGO ALVES MARTINS</t>
  </si>
  <si>
    <t>EDIMAR DA SILVA RODRIGUES</t>
  </si>
  <si>
    <t>ELSON LIMA DE SOUSA</t>
  </si>
  <si>
    <t>MARCIO JOSE DA CRUZ</t>
  </si>
  <si>
    <t>LEON RODRIGUES LOPES</t>
  </si>
  <si>
    <t>LUCIANO FERREIRA DE OLIVEIRA</t>
  </si>
  <si>
    <t>LUIS CARLOS VIEIRA DE MELO SOUZA</t>
  </si>
  <si>
    <t>MARCOS SUEL VICENTE DE SOUZA</t>
  </si>
  <si>
    <t>RAFAEL JOSE TOME DE LIMA</t>
  </si>
  <si>
    <t>ROBERTO PEREIRA DE MATOS</t>
  </si>
  <si>
    <t>ROBERTO SOARES RUFINO</t>
  </si>
  <si>
    <t>WESLEY RODRIGUES DE OLIVEIRA</t>
  </si>
  <si>
    <t>CLENIVAN RODRIGUES DOS REIS</t>
  </si>
  <si>
    <t>ROBSON REIS DA SILVA</t>
  </si>
  <si>
    <t>GILSON MESQUITA LIMA</t>
  </si>
  <si>
    <t>JOAO FERREIRA COSTA</t>
  </si>
  <si>
    <t>SEBASTIAO ALVES MOURA</t>
  </si>
  <si>
    <t>HERALDO VIEIRA DE SA</t>
  </si>
  <si>
    <t>JORBEN SILVA DE OLIVEIRA</t>
  </si>
  <si>
    <t>JOAO ROQUELINO PERES JUNIOR</t>
  </si>
  <si>
    <t>ROBERTO RIOS MARTINS</t>
  </si>
  <si>
    <t>KEMMUEL KESSLER PASSOS OLIVEIRA</t>
  </si>
  <si>
    <t>ADEMILTON DE OLIVEIRA SILVA</t>
  </si>
  <si>
    <t>RAMON NONATO SILVA JUSTINO</t>
  </si>
  <si>
    <t>AMARILDO JOSE RIBEIRO</t>
  </si>
  <si>
    <t>WILLAMS ALVES DE SOUZA</t>
  </si>
  <si>
    <t>MILTON AFONSO DE ARAUJO</t>
  </si>
  <si>
    <t>JEZANIAS GOIS DOS SANTOS</t>
  </si>
  <si>
    <t>EDSON LUIZ SZUMOVSKI</t>
  </si>
  <si>
    <t>WALDERNI SEBASTIAO</t>
  </si>
  <si>
    <t>EVANDRO BEZERRA LOPES</t>
  </si>
  <si>
    <t>CRISTIANO ALVES DE AVILA</t>
  </si>
  <si>
    <t>MARCOS BORGES DE CARVALHO</t>
  </si>
  <si>
    <t>LEIDIOMAR CAETANO DA SILCA</t>
  </si>
  <si>
    <t>CARLOS PEREIRA DE ALVARENGA</t>
  </si>
  <si>
    <t>JOAO ANIVAIR DE QUEIROZ</t>
  </si>
  <si>
    <t>GERALDO MARTINS DOS SANTOS</t>
  </si>
  <si>
    <t>AGNALDO ALVES DE CARVALHO</t>
  </si>
  <si>
    <t>GILMAR ALVES DE MARIA</t>
  </si>
  <si>
    <t>JOSE PINHEIRO DA SILVA</t>
  </si>
  <si>
    <t>VALTER PEREIRA MACIEL</t>
  </si>
  <si>
    <t>DERIVAN OLIVEIRA SILVA</t>
  </si>
  <si>
    <t>LUIZ CARLOS MARIANO SIQUEIRA</t>
  </si>
  <si>
    <t>MARCONES GRANDE DE SOUSA</t>
  </si>
  <si>
    <t>NILSON CORTEZ MIRANDA</t>
  </si>
  <si>
    <t>RONALDO ADRIANO COSTA SANTOS</t>
  </si>
  <si>
    <t>WESLEY SILVA PAIVA</t>
  </si>
  <si>
    <t>ANTONIO DE PADUA DA  SILVA</t>
  </si>
  <si>
    <t>ANTONIO  SOBRINHO DE OLIVEIRA</t>
  </si>
  <si>
    <t>ARIMATEIA  DA  SILVA CAMPOS JUNIOR</t>
  </si>
  <si>
    <t>DANYLSON BATISTA  SANTANA</t>
  </si>
  <si>
    <t>GILDEAN LEAL TEIXEIRA</t>
  </si>
  <si>
    <t>HAILTON ALVES DA  SILVA</t>
  </si>
  <si>
    <t>HELITON OLIVEIRA DE LIMA</t>
  </si>
  <si>
    <t>JOSE CLAUDIMAR  CUNHA</t>
  </si>
  <si>
    <t>KEITH NOLAN CARNEIRO BARBOSA</t>
  </si>
  <si>
    <t>LUIZ ANDRE GOMES DE SOUSA</t>
  </si>
  <si>
    <t>MARCELO ALVES DE SOUSA</t>
  </si>
  <si>
    <t>FRANCISCO DAS CHAGAS SILVA</t>
  </si>
  <si>
    <t>MARCIO DE SOUSA BRASILEIRO</t>
  </si>
  <si>
    <t>RAIMUNDO NONATO FRANCO NETO</t>
  </si>
  <si>
    <t>ROSEAN MOURA DOS SANTOS</t>
  </si>
  <si>
    <t>RICARDO AUGUSTO TEIXEIRA SANTOS</t>
  </si>
  <si>
    <t>ACELINO DE ABREU SILVA</t>
  </si>
  <si>
    <t>RAIMUNDO NONATO MAGALHAES DO NASCIMENTO</t>
  </si>
  <si>
    <t>JOAO PAULINO DE  SILVA NETO</t>
  </si>
  <si>
    <t>LEDIO FRANCISCO CORREIA</t>
  </si>
  <si>
    <t>GENILDO REIS CORREIA DE SOUSA</t>
  </si>
  <si>
    <t>ORLANDO DA COSTA SILVA</t>
  </si>
  <si>
    <t>AMARAL E SILVA SOBRINHO</t>
  </si>
  <si>
    <t>EMIVAL GOMES DE MELO</t>
  </si>
  <si>
    <t>AELSON PEREIRA DO NASCIMENTO</t>
  </si>
  <si>
    <t>AMAYLDO LUCCENA GUIMARAES</t>
  </si>
  <si>
    <t>JOVAN ALVES CHAVES</t>
  </si>
  <si>
    <t>BRENO LACERDA SPERB</t>
  </si>
  <si>
    <t>CICERO FRANCINETE SILVA</t>
  </si>
  <si>
    <t>1625 / MONITOR</t>
  </si>
  <si>
    <t>JEAN FREITAS MESSIAS</t>
  </si>
  <si>
    <t>2036 / MONITOR</t>
  </si>
  <si>
    <t>CANCELADO</t>
  </si>
  <si>
    <t>ABIAS ALVES DE OLIVEIRA</t>
  </si>
  <si>
    <t>IRISVAN DE JESUS</t>
  </si>
  <si>
    <t>AURICELIO SILVA DO CARMO</t>
  </si>
  <si>
    <t>EDNALDO PEREIRA DA SILVA</t>
  </si>
  <si>
    <t>GILBERT WAGNER CALDEIRA</t>
  </si>
  <si>
    <t xml:space="preserve">YAGO ALVES MARTINS DOS SANTOS </t>
  </si>
  <si>
    <t>VALDELY RIBEIRO CAETANO</t>
  </si>
  <si>
    <t>ADIR CASSIMIRO DA SILVA</t>
  </si>
  <si>
    <t>WOLNEY EDUARDO DE OLIVEIRA</t>
  </si>
  <si>
    <t>GEYSILOM CARDOSO FAGUNDES FURTADO</t>
  </si>
  <si>
    <t xml:space="preserve">SEBASTIAO REINALDO RODRIGUES </t>
  </si>
  <si>
    <t xml:space="preserve">DALVAN PEREIRA DOS REIS </t>
  </si>
  <si>
    <t xml:space="preserve">ANTONIO FERNANDO DA SILVA </t>
  </si>
  <si>
    <t xml:space="preserve">CLEYTON CEZAR DA SILVA </t>
  </si>
  <si>
    <t>EDIMAR FRANCISCO ALEIXO</t>
  </si>
  <si>
    <t>ANTONIO MAGNO FERREIRA DA SILVA</t>
  </si>
  <si>
    <t>JOSE ALVES COELHO</t>
  </si>
  <si>
    <t>CARLOS DOS QUADROS</t>
  </si>
  <si>
    <t>CICERO APARECIDO DE SOUZA</t>
  </si>
  <si>
    <t>ALLEF OLIVEIRA SILVA - EXCLUSIVE</t>
  </si>
  <si>
    <t>GRAKYO FERNANDO SOUSA SILVA</t>
  </si>
  <si>
    <t>SILVIO SILVA DE OLIVEIRA</t>
  </si>
  <si>
    <t>RONILDO SCHAEFER</t>
  </si>
  <si>
    <t>JOSE AIRTON XAVIER MAIA</t>
  </si>
  <si>
    <t>JOSE MARQUES DE SOUZA</t>
  </si>
  <si>
    <t>IVAN DE JESUS ROCHA</t>
  </si>
  <si>
    <t>VALDIVINO GONCALVES DA SILVA</t>
  </si>
  <si>
    <t>THALYSSON CAETANO DE SOUZA</t>
  </si>
  <si>
    <t>AELSON DOS SANTOS MOTA</t>
  </si>
  <si>
    <t>JULIAIDSON PEREIRA DOS SANTOS</t>
  </si>
  <si>
    <t>LUCIANO CARNEIRO ALVES</t>
  </si>
  <si>
    <t>JEFFERSON CARDOSO DOS SANTOS</t>
  </si>
  <si>
    <t>ENIO GOMES DE SOUZA</t>
  </si>
  <si>
    <t>KLEBER OLIVEIRA LIMA</t>
  </si>
  <si>
    <t>VALDINAR ALVES DE FRANÇA</t>
  </si>
  <si>
    <t>KLEBERT XAVIER DE MAIA</t>
  </si>
  <si>
    <t>DAVID ALVES TEIXEIRA</t>
  </si>
  <si>
    <t>JANIO CEZAR DOS SANTOS</t>
  </si>
  <si>
    <t>NILTON DA SILVA CONCEICAO - 5991</t>
  </si>
  <si>
    <t>JAIRO VIEIRA FERREIRA</t>
  </si>
  <si>
    <t>PAULO TRINDADE DE ALMEIDA</t>
  </si>
  <si>
    <t xml:space="preserve">CARLOS ADRIANO DE SOUZA DO NASCIMENTO </t>
  </si>
  <si>
    <t>LAUCEANDO DA SILVA ROCHA</t>
  </si>
  <si>
    <t>RAIMUNDO COSTA SILVA</t>
  </si>
  <si>
    <t>PAULO ENEAS FARIAS ARAUJO</t>
  </si>
  <si>
    <t xml:space="preserve">JOSE ORLANDO RODRIGUES DE MIRANDA </t>
  </si>
  <si>
    <t>JANTA - RESTAURANTE SANTOS DRUMMONT - SÃO LUÍS / MA</t>
  </si>
  <si>
    <t>VALOR UNITÁRIO</t>
  </si>
  <si>
    <t>TOTAL</t>
  </si>
  <si>
    <t>VALIDADOR</t>
  </si>
  <si>
    <t>CUSTO COM ALMOÇO GARAGEM DE IMPERATRIZ - MA</t>
  </si>
  <si>
    <t>CHEGADA / REGULAR</t>
  </si>
  <si>
    <t>GOIANIA X SAO LUIS 20:15</t>
  </si>
  <si>
    <t>SAIDA / REGULAR</t>
  </si>
  <si>
    <t>SAO LUIS X GOIANIA 07:00</t>
  </si>
  <si>
    <t>ORLANDO DA COSTA SILVA - 5668</t>
  </si>
  <si>
    <t>SAO LUIS X GOIANIA 19:00</t>
  </si>
  <si>
    <t>SAO LUIS X IMPERATRIZ 19:05</t>
  </si>
  <si>
    <t>Total</t>
  </si>
  <si>
    <t>TAXA DE ENTREGA (INCLUSA NO VALOR UNITÁRIO)</t>
  </si>
  <si>
    <t>CUSTO COM JANTA GARAGEM DE IMPERATRIZ - MA</t>
  </si>
  <si>
    <t>FELIPE MORAIS MELO - 3077</t>
  </si>
  <si>
    <t>ANTONIO JOSE PEREIRA SOARES - 1774</t>
  </si>
  <si>
    <t>EDIVALDO DOS SANTOS SOUZA - 905</t>
  </si>
  <si>
    <t>TAXA DE ENTREGA (R$ 5,00 por dia)</t>
  </si>
  <si>
    <t>VALOR TOTAL</t>
  </si>
  <si>
    <t>WAGNER CAMARGO DE OLIVEIRA - 3083</t>
  </si>
  <si>
    <t>CUSTO COM CAFÉ DA MANHÃ SÃO LUÍS - MA</t>
  </si>
  <si>
    <t>CUSTO COM ALMOÇO SÃO LUÍS - MA</t>
  </si>
  <si>
    <t>CUSTO COM JANTA SÃO LUÍS -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</si>
</sst>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h:mm;@"/>
    <numFmt numFmtId="166" formatCode="dd/mm/yyyy;@"/>
    <numFmt numFmtId="167" formatCode="[$-F400]h:mm:ss\ AM/PM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18"/>
      <color theme="1"/>
      <name val="Calibri"/>
      <family val="2"/>
      <charset val="134"/>
      <scheme val="minor"/>
    </font>
    <font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3" fillId="2" borderId="3" xfId="0" applyFont="1" applyFill="1" applyBorder="1"/>
    <xf numFmtId="20" fontId="0" fillId="0" borderId="5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16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7" fontId="3" fillId="2" borderId="2" xfId="0" applyNumberFormat="1" applyFont="1" applyFill="1" applyBorder="1"/>
    <xf numFmtId="167" fontId="0" fillId="0" borderId="0" xfId="0" applyNumberFormat="1"/>
    <xf numFmtId="0" fontId="0" fillId="0" borderId="6" xfId="0" applyBorder="1" applyAlignment="1">
      <alignment horizontal="center" vertical="center"/>
    </xf>
    <xf numFmtId="0" fontId="5" fillId="0" borderId="0" xfId="0" applyFont="1"/>
    <xf numFmtId="0" fontId="5" fillId="0" borderId="8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12" xfId="0" applyFont="1" applyBorder="1"/>
    <xf numFmtId="167" fontId="0" fillId="0" borderId="6" xfId="0" applyNumberForma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6" fontId="4" fillId="4" borderId="1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6" borderId="7" xfId="0" applyFont="1" applyFill="1" applyBorder="1"/>
    <xf numFmtId="0" fontId="9" fillId="6" borderId="20" xfId="0" applyFont="1" applyFill="1" applyBorder="1"/>
    <xf numFmtId="0" fontId="9" fillId="6" borderId="6" xfId="0" applyFont="1" applyFill="1" applyBorder="1"/>
    <xf numFmtId="0" fontId="9" fillId="6" borderId="21" xfId="0" applyFont="1" applyFill="1" applyBorder="1"/>
    <xf numFmtId="0" fontId="9" fillId="7" borderId="1" xfId="0" applyFont="1" applyFill="1" applyBorder="1" applyAlignment="1">
      <alignment horizontal="center"/>
    </xf>
    <xf numFmtId="0" fontId="9" fillId="6" borderId="22" xfId="0" applyFont="1" applyFill="1" applyBorder="1"/>
    <xf numFmtId="14" fontId="0" fillId="6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21" xfId="0" applyFill="1" applyBorder="1"/>
    <xf numFmtId="14" fontId="2" fillId="7" borderId="1" xfId="0" applyNumberFormat="1" applyFont="1" applyFill="1" applyBorder="1" applyAlignment="1">
      <alignment horizontal="center"/>
    </xf>
    <xf numFmtId="0" fontId="0" fillId="6" borderId="22" xfId="0" applyFill="1" applyBorder="1"/>
    <xf numFmtId="0" fontId="0" fillId="6" borderId="3" xfId="0" applyFill="1" applyBorder="1"/>
    <xf numFmtId="0" fontId="0" fillId="6" borderId="23" xfId="0" applyFill="1" applyBorder="1"/>
    <xf numFmtId="0" fontId="0" fillId="6" borderId="2" xfId="0" applyFill="1" applyBorder="1"/>
    <xf numFmtId="0" fontId="0" fillId="6" borderId="0" xfId="0" applyFill="1"/>
    <xf numFmtId="0" fontId="14" fillId="6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0" fillId="6" borderId="7" xfId="0" applyFill="1" applyBorder="1"/>
    <xf numFmtId="0" fontId="0" fillId="6" borderId="20" xfId="0" applyFill="1" applyBorder="1"/>
    <xf numFmtId="0" fontId="0" fillId="6" borderId="6" xfId="0" applyFill="1" applyBorder="1"/>
    <xf numFmtId="0" fontId="1" fillId="6" borderId="23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4" fontId="1" fillId="0" borderId="1" xfId="0" applyNumberFormat="1" applyFont="1" applyBorder="1" applyAlignment="1">
      <alignment horizontal="center"/>
    </xf>
    <xf numFmtId="20" fontId="0" fillId="0" borderId="4" xfId="0" applyNumberFormat="1" applyBorder="1" applyAlignment="1">
      <alignment vertical="center"/>
    </xf>
    <xf numFmtId="20" fontId="0" fillId="0" borderId="6" xfId="0" applyNumberFormat="1" applyBorder="1" applyAlignment="1">
      <alignment vertical="center"/>
    </xf>
    <xf numFmtId="0" fontId="19" fillId="0" borderId="1" xfId="0" applyFont="1" applyBorder="1" applyAlignment="1">
      <alignment horizontal="center"/>
    </xf>
    <xf numFmtId="0" fontId="7" fillId="0" borderId="25" xfId="0" applyFont="1" applyBorder="1"/>
    <xf numFmtId="14" fontId="19" fillId="6" borderId="1" xfId="0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/>
    </xf>
    <xf numFmtId="165" fontId="20" fillId="7" borderId="12" xfId="0" applyNumberFormat="1" applyFont="1" applyFill="1" applyBorder="1" applyAlignment="1">
      <alignment horizontal="center" vertical="center"/>
    </xf>
    <xf numFmtId="49" fontId="21" fillId="7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64" fontId="21" fillId="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7" fillId="0" borderId="26" xfId="0" applyFont="1" applyBorder="1"/>
    <xf numFmtId="0" fontId="22" fillId="4" borderId="10" xfId="0" applyFont="1" applyFill="1" applyBorder="1" applyAlignment="1">
      <alignment horizontal="center" vertical="center"/>
    </xf>
    <xf numFmtId="0" fontId="23" fillId="0" borderId="0" xfId="0" applyFont="1"/>
    <xf numFmtId="49" fontId="22" fillId="4" borderId="8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164" fontId="22" fillId="4" borderId="8" xfId="0" applyNumberFormat="1" applyFont="1" applyFill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165" fontId="24" fillId="0" borderId="16" xfId="0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5" fillId="0" borderId="0" xfId="0" applyFont="1"/>
    <xf numFmtId="0" fontId="23" fillId="0" borderId="8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66" fontId="5" fillId="6" borderId="11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65" fontId="5" fillId="6" borderId="12" xfId="0" applyNumberFormat="1" applyFont="1" applyFill="1" applyBorder="1" applyAlignment="1">
      <alignment horizontal="center" vertical="center"/>
    </xf>
    <xf numFmtId="164" fontId="5" fillId="6" borderId="12" xfId="0" applyNumberFormat="1" applyFont="1" applyFill="1" applyBorder="1" applyAlignment="1">
      <alignment horizontal="center" vertical="center"/>
    </xf>
    <xf numFmtId="0" fontId="5" fillId="6" borderId="0" xfId="0" applyFont="1" applyFill="1"/>
    <xf numFmtId="166" fontId="5" fillId="6" borderId="10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65" fontId="5" fillId="6" borderId="8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165" fontId="20" fillId="7" borderId="8" xfId="0" applyNumberFormat="1" applyFont="1" applyFill="1" applyBorder="1" applyAlignment="1">
      <alignment horizontal="center" vertical="center"/>
    </xf>
    <xf numFmtId="49" fontId="21" fillId="7" borderId="8" xfId="0" applyNumberFormat="1" applyFont="1" applyFill="1" applyBorder="1" applyAlignment="1">
      <alignment horizontal="center" vertical="center"/>
    </xf>
    <xf numFmtId="164" fontId="21" fillId="7" borderId="8" xfId="0" applyNumberFormat="1" applyFont="1" applyFill="1" applyBorder="1" applyAlignment="1">
      <alignment horizontal="center" vertical="center"/>
    </xf>
    <xf numFmtId="166" fontId="5" fillId="6" borderId="8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6" fontId="5" fillId="6" borderId="17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65" fontId="5" fillId="6" borderId="19" xfId="0" applyNumberFormat="1" applyFont="1" applyFill="1" applyBorder="1" applyAlignment="1">
      <alignment horizontal="center" vertical="center"/>
    </xf>
    <xf numFmtId="164" fontId="5" fillId="6" borderId="19" xfId="0" applyNumberFormat="1" applyFont="1" applyFill="1" applyBorder="1" applyAlignment="1">
      <alignment horizontal="center" vertical="center"/>
    </xf>
    <xf numFmtId="164" fontId="5" fillId="6" borderId="16" xfId="0" applyNumberFormat="1" applyFont="1" applyFill="1" applyBorder="1" applyAlignment="1">
      <alignment horizontal="center" vertical="center"/>
    </xf>
    <xf numFmtId="0" fontId="28" fillId="0" borderId="0" xfId="0" applyFont="1"/>
    <xf numFmtId="49" fontId="27" fillId="4" borderId="8" xfId="0" applyNumberFormat="1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164" fontId="27" fillId="4" borderId="8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0" fillId="0" borderId="0" xfId="0" applyFont="1"/>
    <xf numFmtId="14" fontId="29" fillId="0" borderId="8" xfId="0" applyNumberFormat="1" applyFont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14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65" fontId="28" fillId="0" borderId="8" xfId="0" applyNumberFormat="1" applyFont="1" applyBorder="1" applyAlignment="1">
      <alignment horizontal="center" vertical="center"/>
    </xf>
    <xf numFmtId="0" fontId="31" fillId="0" borderId="8" xfId="0" applyFont="1" applyBorder="1"/>
    <xf numFmtId="1" fontId="28" fillId="0" borderId="8" xfId="0" applyNumberFormat="1" applyFont="1" applyBorder="1" applyAlignment="1">
      <alignment horizontal="center" vertical="center"/>
    </xf>
    <xf numFmtId="49" fontId="28" fillId="0" borderId="8" xfId="0" applyNumberFormat="1" applyFont="1" applyBorder="1" applyAlignment="1">
      <alignment horizontal="center" vertical="center"/>
    </xf>
    <xf numFmtId="164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/>
    <xf numFmtId="166" fontId="32" fillId="0" borderId="8" xfId="0" applyNumberFormat="1" applyFont="1" applyBorder="1" applyAlignment="1">
      <alignment horizontal="center" vertical="center"/>
    </xf>
    <xf numFmtId="165" fontId="32" fillId="0" borderId="8" xfId="0" applyNumberFormat="1" applyFont="1" applyBorder="1" applyAlignment="1">
      <alignment horizontal="center" vertical="center"/>
    </xf>
    <xf numFmtId="1" fontId="32" fillId="0" borderId="8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4" fontId="28" fillId="0" borderId="10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1" fontId="28" fillId="0" borderId="12" xfId="0" applyNumberFormat="1" applyFont="1" applyBorder="1" applyAlignment="1">
      <alignment horizontal="center" vertical="center"/>
    </xf>
    <xf numFmtId="165" fontId="28" fillId="0" borderId="12" xfId="0" applyNumberFormat="1" applyFont="1" applyBorder="1" applyAlignment="1">
      <alignment horizontal="center" vertical="center"/>
    </xf>
    <xf numFmtId="49" fontId="28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64" fontId="28" fillId="0" borderId="12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4" fontId="28" fillId="0" borderId="11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" fontId="28" fillId="5" borderId="12" xfId="0" applyNumberFormat="1" applyFont="1" applyFill="1" applyBorder="1" applyAlignment="1">
      <alignment horizontal="center" vertical="center"/>
    </xf>
    <xf numFmtId="165" fontId="28" fillId="5" borderId="12" xfId="0" applyNumberFormat="1" applyFont="1" applyFill="1" applyBorder="1" applyAlignment="1">
      <alignment horizontal="center" vertical="center"/>
    </xf>
    <xf numFmtId="49" fontId="28" fillId="5" borderId="12" xfId="0" applyNumberFormat="1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1" fontId="28" fillId="5" borderId="8" xfId="0" applyNumberFormat="1" applyFont="1" applyFill="1" applyBorder="1" applyAlignment="1">
      <alignment horizontal="center" vertical="center"/>
    </xf>
    <xf numFmtId="165" fontId="28" fillId="5" borderId="8" xfId="0" applyNumberFormat="1" applyFont="1" applyFill="1" applyBorder="1" applyAlignment="1">
      <alignment horizontal="center" vertical="center"/>
    </xf>
    <xf numFmtId="14" fontId="32" fillId="0" borderId="11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" fontId="28" fillId="0" borderId="16" xfId="0" applyNumberFormat="1" applyFont="1" applyBorder="1" applyAlignment="1">
      <alignment horizontal="center" vertical="center"/>
    </xf>
    <xf numFmtId="165" fontId="28" fillId="0" borderId="16" xfId="0" applyNumberFormat="1" applyFont="1" applyBorder="1" applyAlignment="1">
      <alignment horizontal="center" vertical="center"/>
    </xf>
    <xf numFmtId="49" fontId="28" fillId="0" borderId="16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4" fontId="28" fillId="0" borderId="10" xfId="0" applyNumberFormat="1" applyFont="1" applyBorder="1" applyAlignment="1">
      <alignment horizontal="center" vertical="center" wrapText="1"/>
    </xf>
    <xf numFmtId="1" fontId="33" fillId="0" borderId="12" xfId="0" applyNumberFormat="1" applyFont="1" applyBorder="1" applyAlignment="1">
      <alignment horizontal="center" vertical="center"/>
    </xf>
    <xf numFmtId="1" fontId="33" fillId="0" borderId="8" xfId="0" applyNumberFormat="1" applyFont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65" fontId="28" fillId="0" borderId="19" xfId="0" applyNumberFormat="1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164" fontId="28" fillId="0" borderId="19" xfId="0" applyNumberFormat="1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164" fontId="28" fillId="0" borderId="16" xfId="0" applyNumberFormat="1" applyFont="1" applyBorder="1" applyAlignment="1">
      <alignment horizontal="center" vertical="center"/>
    </xf>
    <xf numFmtId="166" fontId="27" fillId="4" borderId="10" xfId="0" applyNumberFormat="1" applyFont="1" applyFill="1" applyBorder="1" applyAlignment="1">
      <alignment vertical="center"/>
    </xf>
    <xf numFmtId="0" fontId="35" fillId="7" borderId="8" xfId="0" applyFont="1" applyFill="1" applyBorder="1" applyAlignment="1">
      <alignment horizontal="center" vertical="center"/>
    </xf>
    <xf numFmtId="165" fontId="35" fillId="7" borderId="8" xfId="0" applyNumberFormat="1" applyFont="1" applyFill="1" applyBorder="1" applyAlignment="1">
      <alignment horizontal="center" vertical="center"/>
    </xf>
    <xf numFmtId="49" fontId="34" fillId="7" borderId="8" xfId="0" applyNumberFormat="1" applyFont="1" applyFill="1" applyBorder="1" applyAlignment="1">
      <alignment horizontal="center" vertical="center"/>
    </xf>
    <xf numFmtId="164" fontId="34" fillId="7" borderId="8" xfId="0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166" fontId="28" fillId="0" borderId="16" xfId="0" applyNumberFormat="1" applyFont="1" applyBorder="1" applyAlignment="1">
      <alignment horizontal="center" vertical="center"/>
    </xf>
    <xf numFmtId="166" fontId="28" fillId="0" borderId="8" xfId="0" applyNumberFormat="1" applyFont="1" applyBorder="1" applyAlignment="1">
      <alignment horizontal="center" vertical="center"/>
    </xf>
    <xf numFmtId="14" fontId="28" fillId="0" borderId="8" xfId="0" applyNumberFormat="1" applyFont="1" applyBorder="1" applyAlignment="1">
      <alignment horizontal="center"/>
    </xf>
    <xf numFmtId="20" fontId="28" fillId="0" borderId="8" xfId="0" applyNumberFormat="1" applyFont="1" applyBorder="1" applyAlignment="1">
      <alignment horizontal="center" vertical="center"/>
    </xf>
    <xf numFmtId="166" fontId="28" fillId="0" borderId="10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66" fontId="28" fillId="0" borderId="11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166" fontId="28" fillId="0" borderId="18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20" fontId="28" fillId="0" borderId="12" xfId="0" applyNumberFormat="1" applyFont="1" applyBorder="1" applyAlignment="1">
      <alignment horizontal="center" vertical="center"/>
    </xf>
    <xf numFmtId="166" fontId="28" fillId="0" borderId="17" xfId="0" applyNumberFormat="1" applyFont="1" applyBorder="1" applyAlignment="1">
      <alignment horizontal="center" vertical="center"/>
    </xf>
    <xf numFmtId="166" fontId="32" fillId="0" borderId="11" xfId="0" applyNumberFormat="1" applyFont="1" applyBorder="1" applyAlignment="1">
      <alignment horizontal="center" vertical="center"/>
    </xf>
    <xf numFmtId="166" fontId="28" fillId="0" borderId="10" xfId="0" applyNumberFormat="1" applyFont="1" applyBorder="1" applyAlignment="1">
      <alignment horizontal="center" vertical="center" wrapText="1"/>
    </xf>
    <xf numFmtId="0" fontId="33" fillId="0" borderId="0" xfId="0" applyFont="1"/>
    <xf numFmtId="49" fontId="32" fillId="0" borderId="8" xfId="0" applyNumberFormat="1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166" fontId="20" fillId="6" borderId="8" xfId="0" applyNumberFormat="1" applyFont="1" applyFill="1" applyBorder="1" applyAlignment="1">
      <alignment horizontal="center" vertical="center"/>
    </xf>
    <xf numFmtId="165" fontId="20" fillId="6" borderId="8" xfId="0" applyNumberFormat="1" applyFont="1" applyFill="1" applyBorder="1" applyAlignment="1">
      <alignment horizontal="center" vertical="center"/>
    </xf>
    <xf numFmtId="49" fontId="21" fillId="6" borderId="8" xfId="0" applyNumberFormat="1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164" fontId="21" fillId="6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20" fontId="28" fillId="0" borderId="19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5" fontId="27" fillId="4" borderId="8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4" fontId="28" fillId="0" borderId="16" xfId="0" applyNumberFormat="1" applyFont="1" applyBorder="1" applyAlignment="1">
      <alignment horizontal="center" vertical="center"/>
    </xf>
    <xf numFmtId="14" fontId="32" fillId="0" borderId="10" xfId="0" applyNumberFormat="1" applyFont="1" applyBorder="1" applyAlignment="1">
      <alignment horizontal="center" vertical="center"/>
    </xf>
    <xf numFmtId="14" fontId="28" fillId="0" borderId="11" xfId="0" applyNumberFormat="1" applyFont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/>
    </xf>
    <xf numFmtId="0" fontId="28" fillId="0" borderId="27" xfId="0" applyFont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164" fontId="23" fillId="0" borderId="16" xfId="0" applyNumberFormat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32" fillId="0" borderId="12" xfId="0" applyNumberFormat="1" applyFont="1" applyBorder="1" applyAlignment="1">
      <alignment horizontal="center" vertical="center"/>
    </xf>
    <xf numFmtId="165" fontId="32" fillId="0" borderId="12" xfId="0" applyNumberFormat="1" applyFont="1" applyBorder="1" applyAlignment="1">
      <alignment horizontal="center" vertical="center"/>
    </xf>
    <xf numFmtId="14" fontId="28" fillId="5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8" fillId="0" borderId="12" xfId="0" applyNumberFormat="1" applyFont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166" fontId="27" fillId="4" borderId="8" xfId="0" applyNumberFormat="1" applyFont="1" applyFill="1" applyBorder="1" applyAlignment="1">
      <alignment horizontal="center" vertical="center"/>
    </xf>
    <xf numFmtId="166" fontId="4" fillId="4" borderId="8" xfId="0" applyNumberFormat="1" applyFont="1" applyFill="1" applyBorder="1" applyAlignment="1">
      <alignment horizontal="center" vertical="center"/>
    </xf>
    <xf numFmtId="166" fontId="22" fillId="4" borderId="8" xfId="0" applyNumberFormat="1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64" fontId="26" fillId="6" borderId="8" xfId="0" applyNumberFormat="1" applyFont="1" applyFill="1" applyBorder="1" applyAlignment="1">
      <alignment horizontal="center" vertical="center"/>
    </xf>
    <xf numFmtId="0" fontId="34" fillId="7" borderId="12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166" fontId="27" fillId="4" borderId="8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13" fillId="6" borderId="20" xfId="0" applyFont="1" applyFill="1" applyBorder="1" applyAlignment="1">
      <alignment horizontal="center" vertical="top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6" borderId="24" xfId="0" applyFont="1" applyFill="1" applyBorder="1" applyAlignment="1" applyProtection="1">
      <alignment horizontal="center" vertical="center"/>
      <protection locked="0"/>
    </xf>
    <xf numFmtId="166" fontId="4" fillId="4" borderId="8" xfId="0" applyNumberFormat="1" applyFont="1" applyFill="1" applyBorder="1" applyAlignment="1">
      <alignment horizontal="center" vertical="center"/>
    </xf>
    <xf numFmtId="166" fontId="4" fillId="4" borderId="1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6" fontId="22" fillId="4" borderId="8" xfId="0" applyNumberFormat="1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64" fontId="26" fillId="6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1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1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1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z val="1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sz val="12"/>
        <family val="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sz val="12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2"/>
        <family val="2"/>
      </font>
      <numFmt numFmtId="166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sz val="16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6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  <family val="2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font>
        <sz val="1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sz val="1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z val="11"/>
      </font>
      <numFmt numFmtId="25" formatCode="hh:mm"/>
      <alignment horizontal="general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1"/>
      </font>
      <numFmt numFmtId="25" formatCode="hh:mm"/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sz val="11"/>
      </font>
      <numFmt numFmtId="167" formatCode="[$-F400]h:mm:ss\ AM/PM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lor rgb="FFC00000"/>
      </font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</dxf>
    <dxf>
      <font>
        <color rgb="FF9C0006"/>
      </font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8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sz val="18"/>
        <charset val="13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z val="18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18"/>
      </font>
      <numFmt numFmtId="166" formatCode="dd/mm/yy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sz val="18"/>
        <charset val="13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alibri"/>
        <charset val="134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137663-C118-4B06-B6BB-30C12A51A8B8}" name="cr_impAlm" displayName="cr_impAlm" ref="A2:J4893" totalsRowShown="0" headerRowDxfId="249" dataDxfId="248" totalsRowDxfId="247" headerRowBorderDxfId="245" tableBorderDxfId="246" totalsRowBorderDxfId="244">
  <autoFilter ref="A2:J4893" xr:uid="{A7137663-C118-4B06-B6BB-30C12A51A8B8}">
    <filterColumn colId="0">
      <filters>
        <dateGroupItem year="2025" month="10" day="29" dateTimeGrouping="day"/>
      </filters>
    </filterColumn>
  </autoFilter>
  <sortState xmlns:xlrd2="http://schemas.microsoft.com/office/spreadsheetml/2017/richdata2" ref="A3:J4667">
    <sortCondition ref="A2:A4667"/>
  </sortState>
  <tableColumns count="10">
    <tableColumn id="1" xr3:uid="{89E30DB5-E91B-4B36-8963-D319A34184DB}" name="DATA" dataDxfId="242" totalsRowDxfId="243"/>
    <tableColumn id="2" xr3:uid="{5CF6D1D0-874C-43D6-8854-F809BAF54CB3}" name="CARRO" dataDxfId="240" totalsRowDxfId="241"/>
    <tableColumn id="3" xr3:uid="{6FD6FBA4-A034-4636-A8CF-D2A3590C00C2}" name="HORARIO" dataDxfId="238" totalsRowDxfId="239"/>
    <tableColumn id="4" xr3:uid="{EB5D79D7-052D-491F-B008-A53AB0E0F91E}" name="MOTIVO" dataDxfId="236" totalsRowDxfId="237"/>
    <tableColumn id="5" xr3:uid="{D9834392-6DAB-4D55-AF9B-D01CE220FA15}" name="MOTORISTA e MATRICULA" dataDxfId="234" totalsRowDxfId="235"/>
    <tableColumn id="6" xr3:uid="{40A54637-44B3-4EA0-8828-25369BCDC34A}" name="ASSINATURA" dataDxfId="232" totalsRowDxfId="233"/>
    <tableColumn id="7" xr3:uid="{37057548-0512-456E-95A1-6305BA004495}" name="QUANT." dataDxfId="230" totalsRowDxfId="231">
      <calculatedColumnFormula>IF(E3="MOTORISTA","","1")</calculatedColumnFormula>
    </tableColumn>
    <tableColumn id="8" xr3:uid="{AED98777-DF67-4A44-8D83-FC26962A5C6E}" name="VALOR (R$)" dataDxfId="228" totalsRowDxfId="229">
      <calculatedColumnFormula>IF(E3="MOTORISTA","",18)</calculatedColumnFormula>
    </tableColumn>
    <tableColumn id="9" xr3:uid="{68CB9506-78D1-46F0-8367-F01107A63F7E}" name="TRECHO" dataDxfId="226" totalsRowDxfId="227">
      <calculatedColumnFormula array="1">_xlfn.XLOOKUP(C3,gyn_horarios,gyn_trechos_almoco,"",1,1)</calculatedColumnFormula>
    </tableColumn>
    <tableColumn id="10" xr3:uid="{B8B8CFB3-0412-4E60-8F77-FF76A029C847}" name="JUSTIFICATIVAS" dataDxfId="224" totalsRowDxfId="225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3480C-B3B1-43B5-9F7D-C94942907EC7}" name="cr_impJnt" displayName="cr_impJnt" ref="A2:J7561" totalsRowShown="0" headerRowDxfId="220" dataDxfId="219" headerRowBorderDxfId="218">
  <autoFilter ref="A2:J7561" xr:uid="{B253480C-B3B1-43B5-9F7D-C94942907EC7}">
    <filterColumn colId="0">
      <filters>
        <dateGroupItem year="2025" month="10" day="29" dateTimeGrouping="day"/>
      </filters>
    </filterColumn>
  </autoFilter>
  <sortState xmlns:xlrd2="http://schemas.microsoft.com/office/spreadsheetml/2017/richdata2" ref="A3:J7223">
    <sortCondition ref="A2:A7223"/>
  </sortState>
  <tableColumns count="10">
    <tableColumn id="1" xr3:uid="{03FD5938-334B-40B2-9A47-A3342D464253}" name="DATA" dataDxfId="217"/>
    <tableColumn id="2" xr3:uid="{0D5B0C9E-9B8C-448E-821C-52844C5AD5B8}" name="CARRO" dataDxfId="216"/>
    <tableColumn id="3" xr3:uid="{DC068766-BC40-458E-83A3-4E1FA90B39F2}" name="HORÁRIO" dataDxfId="215"/>
    <tableColumn id="4" xr3:uid="{E4512C5A-06CE-44B2-B1CE-EA299A445C09}" name="MOTIVO" dataDxfId="214"/>
    <tableColumn id="5" xr3:uid="{52B6D2D1-37D9-412A-8198-7E6EBA8CCB3F}" name="MOTORISTA e MATRICULA" dataDxfId="213"/>
    <tableColumn id="6" xr3:uid="{9B7E3950-06C4-4E89-8C03-1B1E5E578D8B}" name="ASSINATURA" dataDxfId="212"/>
    <tableColumn id="7" xr3:uid="{427C8A34-69E7-4C5C-8030-C7E9A6FCBC08}" name="QUANT." dataDxfId="211">
      <calculatedColumnFormula>IF(E3="MOTORISTA","","1")</calculatedColumnFormula>
    </tableColumn>
    <tableColumn id="8" xr3:uid="{C360FD9A-0E24-473C-B9B8-D98C73227519}" name="UNITÁRIO (R$)" dataDxfId="210">
      <calculatedColumnFormula>IF(E3="MOTORISTA","",18)</calculatedColumnFormula>
    </tableColumn>
    <tableColumn id="9" xr3:uid="{C2D816E9-5208-4D8B-A62C-2D6E6EBA925E}" name="TRECHO" dataDxfId="209">
      <calculatedColumnFormula array="1">_xlfn.XLOOKUP(C3,imp_horarios,imp_trechos_janta,"",-1,1)</calculatedColumnFormula>
    </tableColumn>
    <tableColumn id="10" xr3:uid="{0FFB3B44-DE9B-4FDF-826A-AE9482ED2DFB}" name="JUSTIFICATIVA" dataDxfId="208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B683E9-47E9-4506-A70B-40AA99602B1D}" name="Tabela7" displayName="Tabela7" ref="A2:I110" totalsRowShown="0" headerRowDxfId="197" headerRowBorderDxfId="195" tableBorderDxfId="196" totalsRowBorderDxfId="194">
  <autoFilter ref="A2:I110" xr:uid="{9AB683E9-47E9-4506-A70B-40AA99602B1D}">
    <filterColumn colId="0">
      <filters>
        <dateGroupItem year="2025" month="8" dateTimeGrouping="month"/>
      </filters>
    </filterColumn>
  </autoFilter>
  <sortState xmlns:xlrd2="http://schemas.microsoft.com/office/spreadsheetml/2017/richdata2" ref="A3:I110">
    <sortCondition ref="A2:A110"/>
  </sortState>
  <tableColumns count="9">
    <tableColumn id="1" xr3:uid="{80F714C2-27CA-41AF-9F70-E27595A6AF90}" name="DATA" dataDxfId="193"/>
    <tableColumn id="8" xr3:uid="{F27A90A2-27B8-4AC0-B583-855EB9DF0D08}" name="LOCAL" dataDxfId="192"/>
    <tableColumn id="9" xr3:uid="{F5448DA3-4F9D-4327-A4AC-465C0E11BB07}" name="MOTIVO" dataDxfId="191"/>
    <tableColumn id="2" xr3:uid="{B6932DCC-190B-437A-99D4-1EE557F32FF2}" name="REFEIÇÃO" dataDxfId="190"/>
    <tableColumn id="3" xr3:uid="{BD9A80D3-22BF-41ED-A59B-02E632A836FF}" name="MOTORISTA" dataDxfId="189">
      <calculatedColumnFormula>_xlfn.XLOOKUP(F3,'Banco de Dados'!B2:B650,'Banco de Dados'!A2:A650,"",1,1)</calculatedColumnFormula>
    </tableColumn>
    <tableColumn id="4" xr3:uid="{6D163952-BB53-4CD2-AF40-2C5D8C896E8E}" name="ASSINATURA" dataDxfId="188"/>
    <tableColumn id="5" xr3:uid="{F6DDED14-2E10-4874-ACCB-DFCD373033D6}" name="QUANT." dataDxfId="187">
      <calculatedColumnFormula>IF(E3="MOTORISTA","","1")</calculatedColumnFormula>
    </tableColumn>
    <tableColumn id="6" xr3:uid="{52ED741E-7F56-4A9E-9C46-7EF67A2C0524}" name="UNITÁRIO (R$)" dataDxfId="186">
      <calculatedColumnFormula>IF(E3="MOTORISTA","",18)</calculatedColumnFormula>
    </tableColumn>
    <tableColumn id="7" xr3:uid="{29A4E9D9-F463-43F8-88CA-B9E5996B88FB}" name="JUSTIFICATIVA" dataDxfId="18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co_de_dados" displayName="banco_de_dados" ref="A1:C650" totalsRowShown="0">
  <autoFilter ref="A1:C650" xr:uid="{00000000-0009-0000-0100-000001000000}"/>
  <tableColumns count="3">
    <tableColumn id="1" xr3:uid="{00000000-0010-0000-0000-000001000000}" name="MOTORISTA"/>
    <tableColumn id="2" xr3:uid="{00000000-0010-0000-0000-000002000000}" name="MATRICULA"/>
    <tableColumn id="3" xr3:uid="{00000000-0010-0000-0000-000003000000}" name="MOTORISTA + MATRICULA" dataDxfId="182">
      <calculatedColumnFormula>_xlfn.CONCAT(A2," - ",B2)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nhas_gyn_almoco" displayName="linhas_gyn_almoco" ref="F2:G32" totalsRowShown="0" dataDxfId="181">
  <autoFilter ref="F2:G32" xr:uid="{00000000-0009-0000-0100-000002000000}"/>
  <sortState xmlns:xlrd2="http://schemas.microsoft.com/office/spreadsheetml/2017/richdata2" ref="F3:G18">
    <sortCondition ref="F2:F18"/>
  </sortState>
  <tableColumns count="2">
    <tableColumn id="1" xr3:uid="{00000000-0010-0000-0100-000001000000}" name="HORARIO" dataDxfId="180"/>
    <tableColumn id="2" xr3:uid="{00000000-0010-0000-0100-000002000000}" name="LINHA" dataDxfId="179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has_imp_janta" displayName="linhas_imp_janta" ref="I2:J30" totalsRowShown="0">
  <autoFilter ref="I2:J30" xr:uid="{00000000-0009-0000-0100-000003000000}"/>
  <sortState xmlns:xlrd2="http://schemas.microsoft.com/office/spreadsheetml/2017/richdata2" ref="I3:J30">
    <sortCondition ref="I2:I30"/>
  </sortState>
  <tableColumns count="2">
    <tableColumn id="1" xr3:uid="{00000000-0010-0000-0200-000001000000}" name="HORARIO" dataDxfId="178"/>
    <tableColumn id="2" xr3:uid="{00000000-0010-0000-0200-000002000000}" name="LINHA" dataDxfId="177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_justificativas" displayName="tb_justificativas" ref="L1:M18" totalsRowShown="0">
  <autoFilter ref="L1:M18" xr:uid="{00000000-0009-0000-0100-000004000000}"/>
  <tableColumns count="2">
    <tableColumn id="1" xr3:uid="{00000000-0010-0000-0300-000001000000}" name="MOTIVOS"/>
    <tableColumn id="2" xr3:uid="{00000000-0010-0000-0300-000002000000}" name="JUSTIFICATIVA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9D3EB1-6685-4720-BAA7-538C41BBD22F}" name="cr_impJnt9" displayName="cr_impJnt9" ref="A2:K52" totalsRowShown="0" headerRowDxfId="175" dataDxfId="174" headerRowBorderDxfId="173">
  <autoFilter ref="A2:K52" xr:uid="{B253480C-B3B1-43B5-9F7D-C94942907EC7}"/>
  <sortState xmlns:xlrd2="http://schemas.microsoft.com/office/spreadsheetml/2017/richdata2" ref="A3:K3">
    <sortCondition ref="A2:A3"/>
  </sortState>
  <tableColumns count="11">
    <tableColumn id="1" xr3:uid="{BD89153A-3E0B-4E4F-AAA7-DE1ABA2F92FA}" name="DATA" dataDxfId="172"/>
    <tableColumn id="2" xr3:uid="{7F447DAE-1608-4504-B8DB-1A3B6406DA84}" name="CARRO" dataDxfId="171"/>
    <tableColumn id="3" xr3:uid="{4D5C455C-C971-464F-8945-CE8C469737BE}" name="HORÁRIO" dataDxfId="170"/>
    <tableColumn id="4" xr3:uid="{29F5B6FA-5C6C-4D96-BDE9-D1369DEC404A}" name="MOTIVO" dataDxfId="169"/>
    <tableColumn id="5" xr3:uid="{CBDDDE0F-2A5F-46D7-B76B-60928A0DAAA0}" name="MOTORISTA" dataDxfId="168"/>
    <tableColumn id="11" xr3:uid="{EB9428EE-1DB2-4E86-81FC-9D6415F85559}" name="MATRICULA" dataDxfId="167"/>
    <tableColumn id="6" xr3:uid="{654EE3BD-B3E7-4D6B-93D7-0191C63DF1AF}" name="ASSINATURA" dataDxfId="166"/>
    <tableColumn id="7" xr3:uid="{DB9CC3C9-B630-47FE-9A89-DCCE1FC3E55E}" name="QUANT." dataDxfId="165">
      <calculatedColumnFormula>IF(E3="MOTORISTA","","1")</calculatedColumnFormula>
    </tableColumn>
    <tableColumn id="8" xr3:uid="{49E53C96-B1A9-46BC-B2D7-38B59676A400}" name="VALOR UNITÁRIO" dataDxfId="164">
      <calculatedColumnFormula>IF(E3="MOTORISTA","",18)</calculatedColumnFormula>
    </tableColumn>
    <tableColumn id="9" xr3:uid="{ACAD27AE-6142-47B2-A7C2-40B8CCD72C8C}" name="TOTAL" dataDxfId="163">
      <calculatedColumnFormula>cr_impJnt9[[#This Row],[VALOR UNITÁRIO]]</calculatedColumnFormula>
    </tableColumn>
    <tableColumn id="10" xr3:uid="{1D7D6109-21EC-45AB-A0CF-97495712A8CA}" name="JUSTIFICATIVA" dataDxfId="162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AD12B9-13C4-4CDE-A56D-8C3B6E54D3AF}" name="cr_impAlm101112" displayName="cr_impAlm101112" ref="A2:J11" totalsRowCount="1" headerRowDxfId="160" dataDxfId="159" totalsRowDxfId="158" headerRowBorderDxfId="156" tableBorderDxfId="157" totalsRowBorderDxfId="155">
  <autoFilter ref="A2:J10" xr:uid="{A7137663-C118-4B06-B6BB-30C12A51A8B8}">
    <filterColumn colId="0">
      <dynamicFilter type="today" val="45799" maxVal="45800"/>
    </filterColumn>
  </autoFilter>
  <sortState xmlns:xlrd2="http://schemas.microsoft.com/office/spreadsheetml/2017/richdata2" ref="A3:J3">
    <sortCondition ref="A2:A3"/>
  </sortState>
  <tableColumns count="10">
    <tableColumn id="1" xr3:uid="{0A42F470-715C-4D62-86B8-DAC85D2DEDE6}" name="DATA" dataDxfId="153" totalsRowDxfId="154"/>
    <tableColumn id="2" xr3:uid="{7D39A314-A934-45E0-9973-736028182819}" name="CARRO" dataDxfId="151" totalsRowDxfId="152"/>
    <tableColumn id="3" xr3:uid="{927F1BC2-1F75-46AE-831E-3A2641C3FFEB}" name="HORARIO" dataDxfId="149" totalsRowDxfId="150"/>
    <tableColumn id="4" xr3:uid="{0F9F948E-320B-49AE-868D-4B130C177AD9}" name="MOTIVO" dataDxfId="147" totalsRowDxfId="148"/>
    <tableColumn id="5" xr3:uid="{FDB07BC5-33D2-4ACC-904C-8B9BDB4B1074}" name="MOTORISTA e MATRICULA" dataDxfId="145" totalsRowDxfId="146"/>
    <tableColumn id="6" xr3:uid="{645F2384-BBEA-4B8C-81A7-077C8741692A}" name="ASSINATURA" totalsRowLabel="Total" dataDxfId="143" totalsRowDxfId="144"/>
    <tableColumn id="7" xr3:uid="{C7F59AAE-4D4E-451E-B1E9-2496BE9187FE}" name="QUANT." totalsRowFunction="custom" dataDxfId="141" totalsRowDxfId="142">
      <calculatedColumnFormula>IF(E3="MOTORISTA","","1")</calculatedColumnFormula>
      <totalsRowFormula>SUBTOTAL(102,G3:G10)</totalsRowFormula>
    </tableColumn>
    <tableColumn id="8" xr3:uid="{32A2BA82-CB24-40C3-9654-F1B5ED72C31F}" name="VALOR (R$)" totalsRowFunction="custom" dataDxfId="139" totalsRowDxfId="140">
      <calculatedColumnFormula>IF(E3="MOTORISTA","",18)</calculatedColumnFormula>
      <totalsRowFormula>SUBTOTAL(109,H3:H10)</totalsRowFormula>
    </tableColumn>
    <tableColumn id="9" xr3:uid="{130DC66B-B8A9-4434-AB47-579B3FC12E86}" name="TRECHO" dataDxfId="137" totalsRowDxfId="138">
      <calculatedColumnFormula array="1">_xlfn.XLOOKUP(C3,gyn_horarios,gyn_trechos_almoco,"",1,1)</calculatedColumnFormula>
    </tableColumn>
    <tableColumn id="10" xr3:uid="{BE520DBC-FEFC-4259-AC7D-21DC6A166057}" name="JUSTIFICATIVAS" totalsRowFunction="count" dataDxfId="135" totalsRowDxfId="136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9269AC-B34A-4B31-B7C1-7FCB70513659}" name="cr_impAlm1011" displayName="cr_impAlm1011" ref="A2:J17" totalsRowCount="1" headerRowDxfId="133" dataDxfId="132" totalsRowDxfId="131" headerRowBorderDxfId="129" tableBorderDxfId="130" totalsRowBorderDxfId="128">
  <autoFilter ref="A2:J16" xr:uid="{A7137663-C118-4B06-B6BB-30C12A51A8B8}">
    <filterColumn colId="0">
      <filters>
        <dateGroupItem year="2025" month="5" day="22" dateTimeGrouping="day"/>
      </filters>
    </filterColumn>
  </autoFilter>
  <sortState xmlns:xlrd2="http://schemas.microsoft.com/office/spreadsheetml/2017/richdata2" ref="A3:J8">
    <sortCondition ref="A2:A8"/>
  </sortState>
  <tableColumns count="10">
    <tableColumn id="1" xr3:uid="{7F70C403-10CD-4711-B24F-7CD9F149D0FE}" name="DATA" dataDxfId="126" totalsRowDxfId="127"/>
    <tableColumn id="2" xr3:uid="{8339B3F3-5265-47D2-B960-A011D769ECDC}" name="CARRO" dataDxfId="124" totalsRowDxfId="125"/>
    <tableColumn id="3" xr3:uid="{DA2A1955-E109-4589-9E89-33CB6A51272A}" name="HORARIO" dataDxfId="122" totalsRowDxfId="123"/>
    <tableColumn id="4" xr3:uid="{C00F1037-ACF7-4F4D-8AEF-FCC5477703E5}" name="MOTIVO" dataDxfId="120" totalsRowDxfId="121"/>
    <tableColumn id="5" xr3:uid="{65EA2B1F-EDCA-4DB2-BBE1-5C42FF1A725C}" name="MOTORISTA e MATRICULA" dataDxfId="118" totalsRowDxfId="119"/>
    <tableColumn id="6" xr3:uid="{07466D70-645A-48B4-B3C1-392A0945AF4F}" name="ASSINATURA" totalsRowLabel="Total" dataDxfId="116" totalsRowDxfId="117"/>
    <tableColumn id="7" xr3:uid="{AB460B66-3112-4FF0-A17F-BFC3C464B842}" name="QUANT." totalsRowFunction="custom" dataDxfId="114" totalsRowDxfId="115">
      <calculatedColumnFormula>IF(E3="MOTORISTA","","1")</calculatedColumnFormula>
      <totalsRowFormula>SUBTOTAL(109,G3:G16)</totalsRowFormula>
    </tableColumn>
    <tableColumn id="8" xr3:uid="{342E7768-C422-49C3-8185-B5581EB0A7BF}" name="VALOR (R$)" totalsRowFunction="custom" dataDxfId="112" totalsRowDxfId="113">
      <calculatedColumnFormula>IF(E3="MOTORISTA","",18)</calculatedColumnFormula>
      <totalsRowFormula>SUBTOTAL(109,H3:H16)</totalsRowFormula>
    </tableColumn>
    <tableColumn id="9" xr3:uid="{35BBE26B-E9C8-4C3F-8D04-C9E1782CA16B}" name="TRECHO" dataDxfId="110" totalsRowDxfId="111">
      <calculatedColumnFormula array="1">_xlfn.XLOOKUP(C3,gyn_horarios,gyn_trechos_almoco,"",1,1)</calculatedColumnFormula>
    </tableColumn>
    <tableColumn id="10" xr3:uid="{C702C097-0618-472E-9594-CB6D8BB3577E}" name="JUSTIFICATIVAS" totalsRowFunction="count" dataDxfId="108" totalsRowDxfId="109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EEE3A1-FEBD-464F-87E1-7101C4A26285}" name="cr_impAlm10" displayName="cr_impAlm10" ref="A2:J25" totalsRowCount="1" headerRowDxfId="106" dataDxfId="105" totalsRowDxfId="104" headerRowBorderDxfId="102" tableBorderDxfId="103" totalsRowBorderDxfId="101">
  <autoFilter ref="A2:J24" xr:uid="{A7137663-C118-4B06-B6BB-30C12A51A8B8}">
    <filterColumn colId="0">
      <filters>
        <dateGroupItem year="2025" month="5" day="22" dateTimeGrouping="day"/>
      </filters>
    </filterColumn>
  </autoFilter>
  <sortState xmlns:xlrd2="http://schemas.microsoft.com/office/spreadsheetml/2017/richdata2" ref="A3:J20">
    <sortCondition ref="A2:A20"/>
  </sortState>
  <tableColumns count="10">
    <tableColumn id="1" xr3:uid="{EBD1D450-075C-4FB1-B088-C17CCD9433EC}" name="DATA" dataDxfId="99" totalsRowDxfId="100"/>
    <tableColumn id="2" xr3:uid="{97670DF2-71B6-4058-9FD3-44790B6B1500}" name="CARRO" dataDxfId="97" totalsRowDxfId="98"/>
    <tableColumn id="3" xr3:uid="{6C09AED5-358B-45C4-B6EF-FC13A9C1809D}" name="HORARIO" dataDxfId="95" totalsRowDxfId="96"/>
    <tableColumn id="4" xr3:uid="{CFC6C4EC-C816-40D3-863B-6746938DD821}" name="MOTIVO" dataDxfId="93" totalsRowDxfId="94"/>
    <tableColumn id="5" xr3:uid="{A442A1F9-4751-4744-8731-288798E73451}" name="MOTORISTA e MATRICULA" dataDxfId="91" totalsRowDxfId="92"/>
    <tableColumn id="6" xr3:uid="{24757057-A03A-46E8-B642-B99D19B1414C}" name="ASSINATURA" totalsRowLabel="Total" dataDxfId="89" totalsRowDxfId="90"/>
    <tableColumn id="7" xr3:uid="{3D74F2CC-1508-4C68-8877-35854366E4FD}" name="QUANT." totalsRowFunction="custom" dataDxfId="87" totalsRowDxfId="88">
      <calculatedColumnFormula>IF(E3="MOTORISTA","","1")</calculatedColumnFormula>
      <totalsRowFormula>SUBTOTAL(109,G3:G24)</totalsRowFormula>
    </tableColumn>
    <tableColumn id="8" xr3:uid="{584272C7-00C1-431A-BC52-C4A04D2DE74B}" name="VALOR (R$)" totalsRowFunction="custom" dataDxfId="85" totalsRowDxfId="86">
      <calculatedColumnFormula>IF(E3="MOTORISTA","",18)</calculatedColumnFormula>
      <totalsRowFormula>SUBTOTAL(109,H3:H24)</totalsRowFormula>
    </tableColumn>
    <tableColumn id="9" xr3:uid="{0138F944-58D7-41EE-80EA-91DA22B66B74}" name="TRECHO" dataDxfId="83" totalsRowDxfId="84">
      <calculatedColumnFormula array="1">_xlfn.XLOOKUP(C3,gyn_horarios,gyn_trechos_almoco,"",1,1)</calculatedColumnFormula>
    </tableColumn>
    <tableColumn id="10" xr3:uid="{DC7CE7C3-AD0F-43B3-9F7A-0F5057CD8EAE}" name="JUSTIFICATIVAS" totalsRowFunction="count" dataDxfId="81" totalsRowDxfId="82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4F8FCA4-A374-4E24-934C-40721487F587}" name="cr_impAlm101112131415" displayName="cr_impAlm101112131415" ref="A2:J19" totalsRowCount="1" headerRowDxfId="79" dataDxfId="78" totalsRowDxfId="77" headerRowBorderDxfId="75" tableBorderDxfId="76" totalsRowBorderDxfId="74">
  <autoFilter ref="A2:J18" xr:uid="{A7137663-C118-4B06-B6BB-30C12A51A8B8}">
    <filterColumn colId="0">
      <dynamicFilter type="today" val="45799" maxVal="45800"/>
    </filterColumn>
  </autoFilter>
  <sortState xmlns:xlrd2="http://schemas.microsoft.com/office/spreadsheetml/2017/richdata2" ref="A3:J11">
    <sortCondition ref="A2:A11"/>
  </sortState>
  <tableColumns count="10">
    <tableColumn id="1" xr3:uid="{79054983-FAC3-4B0C-8BB3-12400DC1CE3B}" name="DATA" dataDxfId="72" totalsRowDxfId="73"/>
    <tableColumn id="2" xr3:uid="{BFD51483-7B7B-4FD8-98BA-ADB90F545C4C}" name="CARRO" dataDxfId="70" totalsRowDxfId="71"/>
    <tableColumn id="3" xr3:uid="{C51B1D21-7FD4-48FA-B1F3-32E3C91627C3}" name="HORARIO" dataDxfId="68" totalsRowDxfId="69"/>
    <tableColumn id="4" xr3:uid="{80B68EA5-20C4-43EC-854E-5A00A9CF67D2}" name="MOTIVO" dataDxfId="66" totalsRowDxfId="67"/>
    <tableColumn id="5" xr3:uid="{7BC2758A-7278-4F7E-B1C5-8F04BDB1804A}" name="MOTORISTA e MATRICULA" dataDxfId="64" totalsRowDxfId="65"/>
    <tableColumn id="6" xr3:uid="{2534213A-53CB-4DD7-9512-EFC31FD95A42}" name="ASSINATURA" totalsRowLabel="Total" dataDxfId="62" totalsRowDxfId="63"/>
    <tableColumn id="7" xr3:uid="{FD94CA96-1186-4DB3-91FE-EF474D4DD7B7}" name="QUANT." totalsRowFunction="custom" dataDxfId="60" totalsRowDxfId="61">
      <totalsRowFormula>SUBTOTAL(102,G3:G18)</totalsRowFormula>
    </tableColumn>
    <tableColumn id="8" xr3:uid="{48518AAD-3265-4D23-A3E1-1632F3DC03C0}" name="VALOR (R$)" totalsRowFunction="custom" dataDxfId="58" totalsRowDxfId="59">
      <totalsRowFormula>SUBTOTAL(109,H3:H18)</totalsRowFormula>
    </tableColumn>
    <tableColumn id="9" xr3:uid="{BFCCF69D-88CE-4D41-9925-FA40F5E8B63C}" name="TRECHO" dataDxfId="56" totalsRowDxfId="57"/>
    <tableColumn id="10" xr3:uid="{C26301CD-C84E-4F48-9C5F-A24F2D8177EC}" name="JUSTIFICATIVAS" totalsRowFunction="count" dataDxfId="54" totalsRowDxfId="55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6D046E-24EB-4217-BAEA-3956510652C0}" name="cr_impAlm10111213" displayName="cr_impAlm10111213" ref="A2:J19" totalsRowCount="1" headerRowDxfId="52" dataDxfId="51" totalsRowDxfId="50" headerRowBorderDxfId="48" tableBorderDxfId="49" totalsRowBorderDxfId="47">
  <autoFilter ref="A2:J18" xr:uid="{A7137663-C118-4B06-B6BB-30C12A51A8B8}"/>
  <sortState xmlns:xlrd2="http://schemas.microsoft.com/office/spreadsheetml/2017/richdata2" ref="A3:J11">
    <sortCondition ref="A2:A11"/>
  </sortState>
  <tableColumns count="10">
    <tableColumn id="1" xr3:uid="{64F1E818-3E0F-44A3-B3FB-93077A4FAF3D}" name="DATA" dataDxfId="45" totalsRowDxfId="46"/>
    <tableColumn id="2" xr3:uid="{F56E1169-1ECB-4369-9201-56BD08B12C30}" name="CARRO" dataDxfId="43" totalsRowDxfId="44"/>
    <tableColumn id="3" xr3:uid="{79C2BA4E-3A3C-45C6-A3BC-D4D6EF844119}" name="HORARIO" dataDxfId="41" totalsRowDxfId="42"/>
    <tableColumn id="4" xr3:uid="{B943483F-A494-4AE8-BBD0-8CD944A859D4}" name="MOTIVO" dataDxfId="39" totalsRowDxfId="40"/>
    <tableColumn id="5" xr3:uid="{77B98368-F210-4655-94BD-0671B4814BB1}" name="MOTORISTA e MATRICULA" dataDxfId="37" totalsRowDxfId="38"/>
    <tableColumn id="6" xr3:uid="{86259B4D-D63B-49CE-AD6B-24E207682DF5}" name="ASSINATURA" totalsRowLabel="Total" dataDxfId="35" totalsRowDxfId="36"/>
    <tableColumn id="7" xr3:uid="{5C71B962-B5E5-4823-96BC-F509FF974886}" name="QUANT." totalsRowFunction="custom" dataDxfId="33" totalsRowDxfId="34">
      <totalsRowFormula>SUBTOTAL(102,G3:G18)</totalsRowFormula>
    </tableColumn>
    <tableColumn id="8" xr3:uid="{7DAB7D84-D6A1-48F1-B53D-E0CC0A8CCB18}" name="VALOR (R$)" totalsRowFunction="custom" dataDxfId="31" totalsRowDxfId="32">
      <totalsRowFormula>SUBTOTAL(109,H3:H18)</totalsRowFormula>
    </tableColumn>
    <tableColumn id="9" xr3:uid="{C58CDD2D-F8E8-4DE2-B8C4-82BE82EFE6D3}" name="TRECHO" dataDxfId="29" totalsRowDxfId="30"/>
    <tableColumn id="10" xr3:uid="{36DD8B6B-AD61-4351-B8E9-C4115AA2FD70}" name="JUSTIFICATIVAS" totalsRowFunction="count" dataDxfId="27" totalsRowDxfId="28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5DEC516-DA08-459D-BB25-11723F981807}" name="cr_impAlm1011121314" displayName="cr_impAlm1011121314" ref="A2:J19" totalsRowCount="1" headerRowDxfId="25" dataDxfId="24" totalsRowDxfId="23" headerRowBorderDxfId="21" tableBorderDxfId="22" totalsRowBorderDxfId="20">
  <autoFilter ref="A2:J18" xr:uid="{A7137663-C118-4B06-B6BB-30C12A51A8B8}"/>
  <sortState xmlns:xlrd2="http://schemas.microsoft.com/office/spreadsheetml/2017/richdata2" ref="A3:J11">
    <sortCondition ref="A2:A11"/>
  </sortState>
  <tableColumns count="10">
    <tableColumn id="1" xr3:uid="{98E72D8D-4C8B-4AD7-B938-78B1A92AFEF5}" name="DATA" dataDxfId="18" totalsRowDxfId="19"/>
    <tableColumn id="2" xr3:uid="{CDE48AB0-1740-4C1C-B944-73125C3E2143}" name="CARRO" dataDxfId="16" totalsRowDxfId="17"/>
    <tableColumn id="3" xr3:uid="{AC99D219-6555-4117-8CC3-2312FF865AAC}" name="HORARIO" dataDxfId="14" totalsRowDxfId="15"/>
    <tableColumn id="4" xr3:uid="{1F0AB622-5155-4210-AB41-12321E35E878}" name="MOTIVO" dataDxfId="12" totalsRowDxfId="13"/>
    <tableColumn id="5" xr3:uid="{60BE5D47-9829-483A-9E9A-91A231FBD36F}" name="MOTORISTA e MATRICULA" dataDxfId="10" totalsRowDxfId="11"/>
    <tableColumn id="6" xr3:uid="{CB172D99-090F-49D5-8A62-1686DBD37E35}" name="ASSINATURA" totalsRowLabel="Total" dataDxfId="8" totalsRowDxfId="9"/>
    <tableColumn id="7" xr3:uid="{5CCD75F3-63BB-410D-B414-FB04B6DDBE36}" name="QUANT." totalsRowFunction="custom" dataDxfId="6" totalsRowDxfId="7">
      <totalsRowFormula>SUBTOTAL(102,G3:G18)</totalsRowFormula>
    </tableColumn>
    <tableColumn id="8" xr3:uid="{D306B398-3833-48BA-993D-491563FC22B5}" name="VALOR (R$)" totalsRowFunction="custom" dataDxfId="4" totalsRowDxfId="5">
      <totalsRowFormula>SUBTOTAL(109,H3:H18)</totalsRowFormula>
    </tableColumn>
    <tableColumn id="9" xr3:uid="{A539A9BF-AAA5-4EF0-9FE7-C52F87DF271A}" name="TRECHO" dataDxfId="2" totalsRowDxfId="3"/>
    <tableColumn id="10" xr3:uid="{481A637C-926A-4572-811B-84791A000C20}" name="JUSTIFICATIVAS" totalsRowFunction="count" dataDxfId="0" totalsRowDxfId="1">
      <calculatedColumnFormula array="1">_xlfn.XLOOKUP(D3,justificativas_motivos,justificativas_texto,"",1,1)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K4893"/>
  <sheetViews>
    <sheetView tabSelected="1" topLeftCell="D1" zoomScale="85" zoomScaleNormal="85" workbookViewId="0">
      <selection activeCell="H4885" sqref="H4885:H4893"/>
    </sheetView>
  </sheetViews>
  <sheetFormatPr defaultColWidth="9" defaultRowHeight="42" customHeight="1"/>
  <cols>
    <col min="1" max="1" width="17.75" style="188" customWidth="1"/>
    <col min="2" max="2" width="20.125" style="119" bestFit="1" customWidth="1"/>
    <col min="3" max="3" width="21.375" style="119" bestFit="1" customWidth="1"/>
    <col min="4" max="4" width="23.375" style="119" bestFit="1" customWidth="1"/>
    <col min="5" max="6" width="76.375" style="119" customWidth="1"/>
    <col min="7" max="7" width="13.125" style="119" bestFit="1" customWidth="1"/>
    <col min="8" max="8" width="17.375" style="119" bestFit="1" customWidth="1"/>
    <col min="9" max="9" width="82.75" style="119" bestFit="1" customWidth="1"/>
    <col min="10" max="10" width="200.625" style="119" bestFit="1" customWidth="1"/>
    <col min="11" max="11" width="74.625" style="119" bestFit="1" customWidth="1"/>
    <col min="12" max="12" width="7.875" style="119" customWidth="1"/>
    <col min="13" max="16384" width="9" style="119"/>
  </cols>
  <sheetData>
    <row r="1" spans="1:10" ht="42" customHeight="1">
      <c r="A1" s="281" t="s">
        <v>0</v>
      </c>
      <c r="B1" s="281"/>
      <c r="C1" s="281"/>
      <c r="D1" s="281"/>
      <c r="E1" s="281"/>
      <c r="F1" s="282"/>
      <c r="G1" s="282"/>
      <c r="H1" s="282"/>
      <c r="I1" s="282"/>
      <c r="J1" s="190"/>
    </row>
    <row r="2" spans="1:10" ht="42" customHeight="1">
      <c r="A2" s="191" t="s">
        <v>1</v>
      </c>
      <c r="B2" s="192" t="s">
        <v>2</v>
      </c>
      <c r="C2" s="191" t="s">
        <v>3</v>
      </c>
      <c r="D2" s="193" t="s">
        <v>4</v>
      </c>
      <c r="E2" s="274" t="s">
        <v>5</v>
      </c>
      <c r="F2" s="235" t="s">
        <v>6</v>
      </c>
      <c r="G2" s="274" t="s">
        <v>7</v>
      </c>
      <c r="H2" s="194" t="s">
        <v>8</v>
      </c>
      <c r="I2" s="274" t="s">
        <v>9</v>
      </c>
      <c r="J2" s="195" t="s">
        <v>10</v>
      </c>
    </row>
    <row r="3" spans="1:10" ht="42" hidden="1" customHeight="1">
      <c r="A3" s="196">
        <v>45397</v>
      </c>
      <c r="B3" s="171">
        <v>17700</v>
      </c>
      <c r="C3" s="169">
        <v>0.75</v>
      </c>
      <c r="D3" s="171" t="s">
        <v>11</v>
      </c>
      <c r="E3" s="171" t="s">
        <v>12</v>
      </c>
      <c r="F3" s="171"/>
      <c r="G3" s="171" t="str">
        <f t="shared" ref="G3:G66" si="0">IF(E3="MOTORISTA","","1")</f>
        <v>1</v>
      </c>
      <c r="H3" s="189">
        <f t="shared" ref="H3:H66" si="1">IF(E3="MOTORISTA","",18)</f>
        <v>18</v>
      </c>
      <c r="I3" s="171" t="str" cm="1">
        <f t="array" ref="I3">_xlfn.XLOOKUP(C3,gyn_horarios,gyn_trechos_almoco,"",1,1)</f>
        <v>GOIANIA X TERESINA 18:00</v>
      </c>
      <c r="J3" s="132" t="str" cm="1">
        <f t="array" ref="J3">_xlfn.XLOOKUP(D3,justificativas_motivos,justificativas_texto,"",1,1)</f>
        <v>MOTORISTA CUMPRINDO HORÁRIO NA ESCALA ATUAL</v>
      </c>
    </row>
    <row r="4" spans="1:10" ht="42" hidden="1" customHeight="1">
      <c r="A4" s="197">
        <v>45397</v>
      </c>
      <c r="B4" s="132">
        <v>17700</v>
      </c>
      <c r="C4" s="133">
        <v>0.75</v>
      </c>
      <c r="D4" s="132" t="s">
        <v>11</v>
      </c>
      <c r="E4" s="129" t="s">
        <v>13</v>
      </c>
      <c r="F4" s="132"/>
      <c r="G4" s="132" t="str">
        <f t="shared" si="0"/>
        <v>1</v>
      </c>
      <c r="H4" s="137">
        <f t="shared" si="1"/>
        <v>18</v>
      </c>
      <c r="I4" s="129" t="str" cm="1">
        <f t="array" ref="I4">_xlfn.XLOOKUP(C4,gyn_horarios,gyn_trechos_almoco,"",1,1)</f>
        <v>GOIANIA X TERESINA 18:00</v>
      </c>
      <c r="J4" s="129" t="str" cm="1">
        <f t="array" ref="J4">_xlfn.XLOOKUP(D4,justificativas_motivos,justificativas_texto,"",1,1)</f>
        <v>MOTORISTA CUMPRINDO HORÁRIO NA ESCALA ATUAL</v>
      </c>
    </row>
    <row r="5" spans="1:10" ht="42" hidden="1" customHeight="1">
      <c r="A5" s="197">
        <v>45397</v>
      </c>
      <c r="B5" s="132">
        <v>19019</v>
      </c>
      <c r="C5" s="133">
        <v>0.79166666666666696</v>
      </c>
      <c r="D5" s="132" t="s">
        <v>11</v>
      </c>
      <c r="E5" s="129" t="s">
        <v>14</v>
      </c>
      <c r="F5" s="132"/>
      <c r="G5" s="132" t="str">
        <f t="shared" si="0"/>
        <v>1</v>
      </c>
      <c r="H5" s="137">
        <f t="shared" si="1"/>
        <v>18</v>
      </c>
      <c r="I5" s="129" t="str" cm="1">
        <f t="array" ref="I5">_xlfn.XLOOKUP(C5,gyn_horarios,gyn_trechos_almoco,"",1,1)</f>
        <v>GOIANIA X BELEM 19:00</v>
      </c>
      <c r="J5" s="129" t="str" cm="1">
        <f t="array" ref="J5">_xlfn.XLOOKUP(D5,justificativas_motivos,justificativas_texto,"",1,1)</f>
        <v>MOTORISTA CUMPRINDO HORÁRIO NA ESCALA ATUAL</v>
      </c>
    </row>
    <row r="6" spans="1:10" ht="42" hidden="1" customHeight="1">
      <c r="A6" s="197">
        <v>45397</v>
      </c>
      <c r="B6" s="132">
        <v>19019</v>
      </c>
      <c r="C6" s="133">
        <v>0.79166666666666696</v>
      </c>
      <c r="D6" s="132" t="s">
        <v>11</v>
      </c>
      <c r="E6" s="129" t="s">
        <v>15</v>
      </c>
      <c r="F6" s="132"/>
      <c r="G6" s="132" t="str">
        <f t="shared" si="0"/>
        <v>1</v>
      </c>
      <c r="H6" s="137">
        <f t="shared" si="1"/>
        <v>18</v>
      </c>
      <c r="I6" s="129" t="str" cm="1">
        <f t="array" ref="I6">_xlfn.XLOOKUP(C6,gyn_horarios,gyn_trechos_almoco,"",1,1)</f>
        <v>GOIANIA X BELEM 19:00</v>
      </c>
      <c r="J6" s="129" t="str" cm="1">
        <f t="array" ref="J6">_xlfn.XLOOKUP(D6,justificativas_motivos,justificativas_texto,"",1,1)</f>
        <v>MOTORISTA CUMPRINDO HORÁRIO NA ESCALA ATUAL</v>
      </c>
    </row>
    <row r="7" spans="1:10" ht="42" hidden="1" customHeight="1">
      <c r="A7" s="197">
        <v>45397</v>
      </c>
      <c r="B7" s="132">
        <v>19003</v>
      </c>
      <c r="C7" s="133">
        <v>0.83333333333333304</v>
      </c>
      <c r="D7" s="132" t="s">
        <v>11</v>
      </c>
      <c r="E7" s="129" t="s">
        <v>16</v>
      </c>
      <c r="F7" s="132"/>
      <c r="G7" s="132" t="str">
        <f t="shared" si="0"/>
        <v>1</v>
      </c>
      <c r="H7" s="137">
        <f t="shared" si="1"/>
        <v>18</v>
      </c>
      <c r="I7" s="129" t="str" cm="1">
        <f t="array" ref="I7">_xlfn.XLOOKUP(C7,gyn_horarios,gyn_trechos_almoco,"",1,1)</f>
        <v>GOIANIA X SAO LUIS 20:00</v>
      </c>
      <c r="J7" s="129" t="str" cm="1">
        <f t="array" ref="J7">_xlfn.XLOOKUP(D7,justificativas_motivos,justificativas_texto,"",1,1)</f>
        <v>MOTORISTA CUMPRINDO HORÁRIO NA ESCALA ATUAL</v>
      </c>
    </row>
    <row r="8" spans="1:10" ht="42" hidden="1" customHeight="1">
      <c r="A8" s="197">
        <v>45397</v>
      </c>
      <c r="B8" s="132">
        <v>19003</v>
      </c>
      <c r="C8" s="133">
        <v>0.83333333333333304</v>
      </c>
      <c r="D8" s="132" t="s">
        <v>11</v>
      </c>
      <c r="E8" s="129" t="s">
        <v>17</v>
      </c>
      <c r="F8" s="132"/>
      <c r="G8" s="132" t="str">
        <f t="shared" si="0"/>
        <v>1</v>
      </c>
      <c r="H8" s="137">
        <f t="shared" si="1"/>
        <v>18</v>
      </c>
      <c r="I8" s="129" t="str" cm="1">
        <f t="array" ref="I8">_xlfn.XLOOKUP(C8,gyn_horarios,gyn_trechos_almoco,"",1,1)</f>
        <v>GOIANIA X SAO LUIS 20:00</v>
      </c>
      <c r="J8" s="129" t="str" cm="1">
        <f t="array" ref="J8">_xlfn.XLOOKUP(D8,justificativas_motivos,justificativas_texto,"",1,1)</f>
        <v>MOTORISTA CUMPRINDO HORÁRIO NA ESCALA ATUAL</v>
      </c>
    </row>
    <row r="9" spans="1:10" ht="42" hidden="1" customHeight="1">
      <c r="A9" s="197">
        <v>45397</v>
      </c>
      <c r="B9" s="132">
        <v>14400</v>
      </c>
      <c r="C9" s="133">
        <v>0.39583333333333298</v>
      </c>
      <c r="D9" s="132" t="s">
        <v>11</v>
      </c>
      <c r="E9" s="129" t="s">
        <v>18</v>
      </c>
      <c r="F9" s="132"/>
      <c r="G9" s="132" t="str">
        <f t="shared" si="0"/>
        <v>1</v>
      </c>
      <c r="H9" s="137">
        <f t="shared" si="1"/>
        <v>18</v>
      </c>
      <c r="I9" s="129" t="str" cm="1">
        <f t="array" ref="I9">_xlfn.XLOOKUP(C9,gyn_horarios,gyn_trechos_almoco,"",1,1)</f>
        <v>GOIANIA X BELEM 09:30</v>
      </c>
      <c r="J9" s="129" t="str" cm="1">
        <f t="array" ref="J9">_xlfn.XLOOKUP(D9,justificativas_motivos,justificativas_texto,"",1,1)</f>
        <v>MOTORISTA CUMPRINDO HORÁRIO NA ESCALA ATUAL</v>
      </c>
    </row>
    <row r="10" spans="1:10" ht="42" hidden="1" customHeight="1">
      <c r="A10" s="197">
        <v>45397</v>
      </c>
      <c r="B10" s="132">
        <v>14400</v>
      </c>
      <c r="C10" s="133">
        <v>0.39583333333333298</v>
      </c>
      <c r="D10" s="132" t="s">
        <v>11</v>
      </c>
      <c r="E10" s="129" t="s">
        <v>19</v>
      </c>
      <c r="F10" s="132"/>
      <c r="G10" s="132" t="str">
        <f t="shared" si="0"/>
        <v>1</v>
      </c>
      <c r="H10" s="137">
        <f t="shared" si="1"/>
        <v>18</v>
      </c>
      <c r="I10" s="129" t="str" cm="1">
        <f t="array" ref="I10">_xlfn.XLOOKUP(C10,gyn_horarios,gyn_trechos_almoco,"",1,1)</f>
        <v>GOIANIA X BELEM 09:30</v>
      </c>
      <c r="J10" s="129" t="str" cm="1">
        <f t="array" ref="J10">_xlfn.XLOOKUP(D10,justificativas_motivos,justificativas_texto,"",1,1)</f>
        <v>MOTORISTA CUMPRINDO HORÁRIO NA ESCALA ATUAL</v>
      </c>
    </row>
    <row r="11" spans="1:10" ht="42" hidden="1" customHeight="1">
      <c r="A11" s="197">
        <v>45398</v>
      </c>
      <c r="B11" s="132">
        <v>16800</v>
      </c>
      <c r="C11" s="133">
        <v>0.33333333333333298</v>
      </c>
      <c r="D11" s="132" t="s">
        <v>20</v>
      </c>
      <c r="E11" s="129" t="s">
        <v>14</v>
      </c>
      <c r="F11" s="132"/>
      <c r="G11" s="132" t="str">
        <f t="shared" si="0"/>
        <v>1</v>
      </c>
      <c r="H11" s="137">
        <f t="shared" si="1"/>
        <v>18</v>
      </c>
      <c r="I11" s="129" t="str" cm="1">
        <f t="array" ref="I11">_xlfn.XLOOKUP(C11,gyn_horarios,gyn_trechos_almoco,"",1,1)</f>
        <v>SAO LUIS X GOIANIA 08:00</v>
      </c>
      <c r="J11" s="129" t="str" cm="1">
        <f t="array" ref="J11">_xlfn.XLOOKUP(D11,justificativas_motivos,justificativas_texto,"",1,1)</f>
        <v>MOTORISTA TEVE QUE FAZER REFEIÇÃO DEVIDO AO ATRASO DO HORARIO DO ONIBUS</v>
      </c>
    </row>
    <row r="12" spans="1:10" ht="42" hidden="1" customHeight="1">
      <c r="A12" s="197">
        <v>45398</v>
      </c>
      <c r="B12" s="132">
        <v>16800</v>
      </c>
      <c r="C12" s="133">
        <v>0.33333333333333298</v>
      </c>
      <c r="D12" s="132" t="s">
        <v>20</v>
      </c>
      <c r="E12" s="129" t="s">
        <v>15</v>
      </c>
      <c r="F12" s="132"/>
      <c r="G12" s="132" t="str">
        <f t="shared" si="0"/>
        <v>1</v>
      </c>
      <c r="H12" s="137">
        <f t="shared" si="1"/>
        <v>18</v>
      </c>
      <c r="I12" s="129" t="str" cm="1">
        <f t="array" ref="I12">_xlfn.XLOOKUP(C12,gyn_horarios,gyn_trechos_almoco,"",1,1)</f>
        <v>SAO LUIS X GOIANIA 08:00</v>
      </c>
      <c r="J12" s="129" t="str" cm="1">
        <f t="array" ref="J12">_xlfn.XLOOKUP(D12,justificativas_motivos,justificativas_texto,"",1,1)</f>
        <v>MOTORISTA TEVE QUE FAZER REFEIÇÃO DEVIDO AO ATRASO DO HORARIO DO ONIBUS</v>
      </c>
    </row>
    <row r="13" spans="1:10" ht="42" hidden="1" customHeight="1">
      <c r="A13" s="197">
        <v>45398</v>
      </c>
      <c r="B13" s="132">
        <v>16700</v>
      </c>
      <c r="C13" s="133">
        <v>0.87847222222222199</v>
      </c>
      <c r="D13" s="132" t="s">
        <v>11</v>
      </c>
      <c r="E13" s="129" t="s">
        <v>21</v>
      </c>
      <c r="F13" s="132"/>
      <c r="G13" s="132" t="str">
        <f t="shared" si="0"/>
        <v>1</v>
      </c>
      <c r="H13" s="137">
        <f t="shared" si="1"/>
        <v>18</v>
      </c>
      <c r="I13" s="129" t="s">
        <v>22</v>
      </c>
      <c r="J13" s="129" t="str" cm="1">
        <f t="array" ref="J13">_xlfn.XLOOKUP(D13,justificativas_motivos,justificativas_texto,"",1,1)</f>
        <v>MOTORISTA CUMPRINDO HORÁRIO NA ESCALA ATUAL</v>
      </c>
    </row>
    <row r="14" spans="1:10" ht="42" hidden="1" customHeight="1">
      <c r="A14" s="197">
        <v>45398</v>
      </c>
      <c r="B14" s="132">
        <v>16700</v>
      </c>
      <c r="C14" s="133">
        <v>0.87847222222222199</v>
      </c>
      <c r="D14" s="132" t="s">
        <v>11</v>
      </c>
      <c r="E14" s="129" t="s">
        <v>23</v>
      </c>
      <c r="F14" s="132"/>
      <c r="G14" s="132" t="str">
        <f t="shared" si="0"/>
        <v>1</v>
      </c>
      <c r="H14" s="137">
        <f t="shared" si="1"/>
        <v>18</v>
      </c>
      <c r="I14" s="129" t="s">
        <v>22</v>
      </c>
      <c r="J14" s="129" t="str" cm="1">
        <f t="array" ref="J14">_xlfn.XLOOKUP(D14,justificativas_motivos,justificativas_texto,"",1,1)</f>
        <v>MOTORISTA CUMPRINDO HORÁRIO NA ESCALA ATUAL</v>
      </c>
    </row>
    <row r="15" spans="1:10" ht="42" hidden="1" customHeight="1">
      <c r="A15" s="197">
        <v>45398</v>
      </c>
      <c r="B15" s="132">
        <v>14400</v>
      </c>
      <c r="C15" s="133">
        <v>0.3</v>
      </c>
      <c r="D15" s="132" t="s">
        <v>11</v>
      </c>
      <c r="E15" s="129" t="s">
        <v>24</v>
      </c>
      <c r="F15" s="132"/>
      <c r="G15" s="132" t="str">
        <f t="shared" si="0"/>
        <v>1</v>
      </c>
      <c r="H15" s="137">
        <f t="shared" si="1"/>
        <v>18</v>
      </c>
      <c r="I15" s="129" t="s">
        <v>25</v>
      </c>
      <c r="J15" s="129" t="str" cm="1">
        <f t="array" ref="J15">_xlfn.XLOOKUP(D15,justificativas_motivos,justificativas_texto,"",1,1)</f>
        <v>MOTORISTA CUMPRINDO HORÁRIO NA ESCALA ATUAL</v>
      </c>
    </row>
    <row r="16" spans="1:10" ht="42" hidden="1" customHeight="1">
      <c r="A16" s="197">
        <v>45398</v>
      </c>
      <c r="B16" s="132">
        <v>14400</v>
      </c>
      <c r="C16" s="133">
        <v>0.3</v>
      </c>
      <c r="D16" s="132" t="s">
        <v>11</v>
      </c>
      <c r="E16" s="129" t="s">
        <v>26</v>
      </c>
      <c r="F16" s="132"/>
      <c r="G16" s="132" t="str">
        <f t="shared" si="0"/>
        <v>1</v>
      </c>
      <c r="H16" s="137">
        <f t="shared" si="1"/>
        <v>18</v>
      </c>
      <c r="I16" s="129" t="s">
        <v>25</v>
      </c>
      <c r="J16" s="129" t="str" cm="1">
        <f t="array" ref="J16">_xlfn.XLOOKUP(D16,justificativas_motivos,justificativas_texto,"",1,1)</f>
        <v>MOTORISTA CUMPRINDO HORÁRIO NA ESCALA ATUAL</v>
      </c>
    </row>
    <row r="17" spans="1:10" ht="42" hidden="1" customHeight="1">
      <c r="A17" s="197">
        <v>45399</v>
      </c>
      <c r="B17" s="132">
        <v>19012</v>
      </c>
      <c r="C17" s="133">
        <v>0.39583333333333331</v>
      </c>
      <c r="D17" s="132" t="s">
        <v>11</v>
      </c>
      <c r="E17" s="129" t="s">
        <v>27</v>
      </c>
      <c r="F17" s="132"/>
      <c r="G17" s="132" t="str">
        <f t="shared" si="0"/>
        <v>1</v>
      </c>
      <c r="H17" s="137">
        <f t="shared" si="1"/>
        <v>18</v>
      </c>
      <c r="I17" s="129" t="s">
        <v>28</v>
      </c>
      <c r="J17" s="129" t="str" cm="1">
        <f t="array" ref="J17">_xlfn.XLOOKUP(D17,justificativas_motivos,justificativas_texto,"",1,1)</f>
        <v>MOTORISTA CUMPRINDO HORÁRIO NA ESCALA ATUAL</v>
      </c>
    </row>
    <row r="18" spans="1:10" ht="42" hidden="1" customHeight="1">
      <c r="A18" s="197">
        <v>45399</v>
      </c>
      <c r="B18" s="132">
        <v>19012</v>
      </c>
      <c r="C18" s="133">
        <v>0.39583333333333331</v>
      </c>
      <c r="D18" s="132" t="s">
        <v>11</v>
      </c>
      <c r="E18" s="129" t="s">
        <v>29</v>
      </c>
      <c r="F18" s="132"/>
      <c r="G18" s="132" t="str">
        <f t="shared" si="0"/>
        <v>1</v>
      </c>
      <c r="H18" s="137">
        <f t="shared" si="1"/>
        <v>18</v>
      </c>
      <c r="I18" s="129" t="s">
        <v>28</v>
      </c>
      <c r="J18" s="129" t="str" cm="1">
        <f t="array" ref="J18">_xlfn.XLOOKUP(D18,justificativas_motivos,justificativas_texto,"",1,1)</f>
        <v>MOTORISTA CUMPRINDO HORÁRIO NA ESCALA ATUAL</v>
      </c>
    </row>
    <row r="19" spans="1:10" ht="42" hidden="1" customHeight="1">
      <c r="A19" s="197">
        <v>45400</v>
      </c>
      <c r="B19" s="132">
        <v>16900</v>
      </c>
      <c r="C19" s="133">
        <v>0.33333333333333298</v>
      </c>
      <c r="D19" s="132" t="s">
        <v>11</v>
      </c>
      <c r="E19" s="129" t="s">
        <v>30</v>
      </c>
      <c r="F19" s="132"/>
      <c r="G19" s="132" t="str">
        <f t="shared" si="0"/>
        <v>1</v>
      </c>
      <c r="H19" s="137">
        <f t="shared" si="1"/>
        <v>18</v>
      </c>
      <c r="I19" s="129" t="str" cm="1">
        <f t="array" ref="I19">_xlfn.XLOOKUP(C19,gyn_horarios,gyn_trechos_almoco,"",1,1)</f>
        <v>SAO LUIS X GOIANIA 08:00</v>
      </c>
      <c r="J19" s="129" t="str" cm="1">
        <f t="array" ref="J19">_xlfn.XLOOKUP(D19,justificativas_motivos,justificativas_texto,"",1,1)</f>
        <v>MOTORISTA CUMPRINDO HORÁRIO NA ESCALA ATUAL</v>
      </c>
    </row>
    <row r="20" spans="1:10" ht="42" hidden="1" customHeight="1">
      <c r="A20" s="197">
        <v>45400</v>
      </c>
      <c r="B20" s="132">
        <v>16900</v>
      </c>
      <c r="C20" s="133">
        <v>0.33333333333333298</v>
      </c>
      <c r="D20" s="132" t="s">
        <v>11</v>
      </c>
      <c r="E20" s="129" t="s">
        <v>31</v>
      </c>
      <c r="F20" s="132"/>
      <c r="G20" s="132" t="str">
        <f t="shared" si="0"/>
        <v>1</v>
      </c>
      <c r="H20" s="137">
        <f t="shared" si="1"/>
        <v>18</v>
      </c>
      <c r="I20" s="129" t="str" cm="1">
        <f t="array" ref="I20">_xlfn.XLOOKUP(C20,gyn_horarios,gyn_trechos_almoco,"",1,1)</f>
        <v>SAO LUIS X GOIANIA 08:00</v>
      </c>
      <c r="J20" s="129" t="str" cm="1">
        <f t="array" ref="J20">_xlfn.XLOOKUP(D20,justificativas_motivos,justificativas_texto,"",1,1)</f>
        <v>MOTORISTA CUMPRINDO HORÁRIO NA ESCALA ATUAL</v>
      </c>
    </row>
    <row r="21" spans="1:10" ht="42" hidden="1" customHeight="1">
      <c r="A21" s="197">
        <v>45400</v>
      </c>
      <c r="B21" s="132">
        <v>16300</v>
      </c>
      <c r="C21" s="133">
        <v>0.79166666666666696</v>
      </c>
      <c r="D21" s="132" t="s">
        <v>32</v>
      </c>
      <c r="E21" s="129" t="s">
        <v>33</v>
      </c>
      <c r="F21" s="132"/>
      <c r="G21" s="132" t="str">
        <f t="shared" si="0"/>
        <v>1</v>
      </c>
      <c r="H21" s="137">
        <f t="shared" si="1"/>
        <v>18</v>
      </c>
      <c r="I21" s="129" t="str" cm="1">
        <f t="array" ref="I21">_xlfn.XLOOKUP(C21,gyn_horarios,gyn_trechos_almoco,"",1,1)</f>
        <v>GOIANIA X BELEM 19:00</v>
      </c>
      <c r="J21" s="129" t="str" cm="1">
        <f t="array" ref="J21">_xlfn.XLOOKUP(D21,justificativas_motivos,justificativas_texto,"",1,1)</f>
        <v>MOTORISTA CHEGANDO NA GARAGEM DE PASSE</v>
      </c>
    </row>
    <row r="22" spans="1:10" ht="42" hidden="1" customHeight="1">
      <c r="A22" s="197">
        <v>45400</v>
      </c>
      <c r="B22" s="132">
        <v>16300</v>
      </c>
      <c r="C22" s="133">
        <v>0.79166666666666696</v>
      </c>
      <c r="D22" s="132" t="s">
        <v>32</v>
      </c>
      <c r="E22" s="129" t="s">
        <v>34</v>
      </c>
      <c r="F22" s="132"/>
      <c r="G22" s="132" t="str">
        <f t="shared" si="0"/>
        <v>1</v>
      </c>
      <c r="H22" s="137">
        <f t="shared" si="1"/>
        <v>18</v>
      </c>
      <c r="I22" s="129" t="str" cm="1">
        <f t="array" ref="I22">_xlfn.XLOOKUP(C22,gyn_horarios,gyn_trechos_almoco,"",1,1)</f>
        <v>GOIANIA X BELEM 19:00</v>
      </c>
      <c r="J22" s="129" t="str" cm="1">
        <f t="array" ref="J22">_xlfn.XLOOKUP(D22,justificativas_motivos,justificativas_texto,"",1,1)</f>
        <v>MOTORISTA CHEGANDO NA GARAGEM DE PASSE</v>
      </c>
    </row>
    <row r="23" spans="1:10" ht="42" hidden="1" customHeight="1">
      <c r="A23" s="197">
        <v>45400</v>
      </c>
      <c r="B23" s="132">
        <v>20021</v>
      </c>
      <c r="C23" s="133">
        <v>0.39583333333333298</v>
      </c>
      <c r="D23" s="132" t="s">
        <v>11</v>
      </c>
      <c r="E23" s="129" t="s">
        <v>35</v>
      </c>
      <c r="F23" s="132"/>
      <c r="G23" s="132" t="str">
        <f t="shared" si="0"/>
        <v>1</v>
      </c>
      <c r="H23" s="137">
        <f t="shared" si="1"/>
        <v>18</v>
      </c>
      <c r="I23" s="129" t="str" cm="1">
        <f t="array" ref="I23">_xlfn.XLOOKUP(C23,gyn_horarios,gyn_trechos_almoco,"",1,1)</f>
        <v>GOIANIA X BELEM 09:30</v>
      </c>
      <c r="J23" s="129" t="str" cm="1">
        <f t="array" ref="J23">_xlfn.XLOOKUP(D23,justificativas_motivos,justificativas_texto,"",1,1)</f>
        <v>MOTORISTA CUMPRINDO HORÁRIO NA ESCALA ATUAL</v>
      </c>
    </row>
    <row r="24" spans="1:10" ht="42" hidden="1" customHeight="1">
      <c r="A24" s="197">
        <v>45400</v>
      </c>
      <c r="B24" s="132">
        <v>20021</v>
      </c>
      <c r="C24" s="133">
        <v>0.39583333333333298</v>
      </c>
      <c r="D24" s="132" t="s">
        <v>11</v>
      </c>
      <c r="E24" s="129" t="s">
        <v>36</v>
      </c>
      <c r="F24" s="132"/>
      <c r="G24" s="132" t="str">
        <f t="shared" si="0"/>
        <v>1</v>
      </c>
      <c r="H24" s="137">
        <f t="shared" si="1"/>
        <v>18</v>
      </c>
      <c r="I24" s="129" t="str" cm="1">
        <f t="array" ref="I24">_xlfn.XLOOKUP(C24,gyn_horarios,gyn_trechos_almoco,"",1,1)</f>
        <v>GOIANIA X BELEM 09:30</v>
      </c>
      <c r="J24" s="129" t="str" cm="1">
        <f t="array" ref="J24">_xlfn.XLOOKUP(D24,justificativas_motivos,justificativas_texto,"",1,1)</f>
        <v>MOTORISTA CUMPRINDO HORÁRIO NA ESCALA ATUAL</v>
      </c>
    </row>
    <row r="25" spans="1:10" ht="42" hidden="1" customHeight="1">
      <c r="A25" s="197">
        <v>45400</v>
      </c>
      <c r="B25" s="132">
        <v>19010</v>
      </c>
      <c r="C25" s="133">
        <v>0.87847222222222199</v>
      </c>
      <c r="D25" s="132" t="s">
        <v>11</v>
      </c>
      <c r="E25" s="129" t="s">
        <v>37</v>
      </c>
      <c r="F25" s="132"/>
      <c r="G25" s="132" t="str">
        <f t="shared" si="0"/>
        <v>1</v>
      </c>
      <c r="H25" s="137">
        <f t="shared" si="1"/>
        <v>18</v>
      </c>
      <c r="I25" s="129" t="s">
        <v>22</v>
      </c>
      <c r="J25" s="129" t="str" cm="1">
        <f t="array" ref="J25">_xlfn.XLOOKUP(D25,justificativas_motivos,justificativas_texto,"",1,1)</f>
        <v>MOTORISTA CUMPRINDO HORÁRIO NA ESCALA ATUAL</v>
      </c>
    </row>
    <row r="26" spans="1:10" ht="42" hidden="1" customHeight="1">
      <c r="A26" s="197">
        <v>45400</v>
      </c>
      <c r="B26" s="132">
        <v>19010</v>
      </c>
      <c r="C26" s="133">
        <v>0.87847222222222199</v>
      </c>
      <c r="D26" s="132" t="s">
        <v>11</v>
      </c>
      <c r="E26" s="129" t="s">
        <v>34</v>
      </c>
      <c r="F26" s="132"/>
      <c r="G26" s="132" t="str">
        <f t="shared" si="0"/>
        <v>1</v>
      </c>
      <c r="H26" s="137">
        <f t="shared" si="1"/>
        <v>18</v>
      </c>
      <c r="I26" s="129" t="s">
        <v>22</v>
      </c>
      <c r="J26" s="129" t="str" cm="1">
        <f t="array" ref="J26">_xlfn.XLOOKUP(D26,justificativas_motivos,justificativas_texto,"",1,1)</f>
        <v>MOTORISTA CUMPRINDO HORÁRIO NA ESCALA ATUAL</v>
      </c>
    </row>
    <row r="27" spans="1:10" ht="42" hidden="1" customHeight="1">
      <c r="A27" s="197">
        <v>45400</v>
      </c>
      <c r="B27" s="132">
        <v>15800</v>
      </c>
      <c r="C27" s="133">
        <v>0.39583333333333298</v>
      </c>
      <c r="D27" s="132" t="s">
        <v>20</v>
      </c>
      <c r="E27" s="129" t="s">
        <v>38</v>
      </c>
      <c r="F27" s="132"/>
      <c r="G27" s="132" t="str">
        <f t="shared" si="0"/>
        <v>1</v>
      </c>
      <c r="H27" s="137">
        <f t="shared" si="1"/>
        <v>18</v>
      </c>
      <c r="I27" s="129" t="str" cm="1">
        <f t="array" ref="I27">_xlfn.XLOOKUP(C27,gyn_horarios,gyn_trechos_almoco,"",1,1)</f>
        <v>GOIANIA X BELEM 09:30</v>
      </c>
      <c r="J27" s="129" t="str" cm="1">
        <f t="array" ref="J27">_xlfn.XLOOKUP(D27,justificativas_motivos,justificativas_texto,"",1,1)</f>
        <v>MOTORISTA TEVE QUE FAZER REFEIÇÃO DEVIDO AO ATRASO DO HORARIO DO ONIBUS</v>
      </c>
    </row>
    <row r="28" spans="1:10" ht="42" hidden="1" customHeight="1">
      <c r="A28" s="197">
        <v>45400</v>
      </c>
      <c r="B28" s="132">
        <v>15800</v>
      </c>
      <c r="C28" s="133">
        <v>0.39583333333333298</v>
      </c>
      <c r="D28" s="132" t="s">
        <v>20</v>
      </c>
      <c r="E28" s="129" t="s">
        <v>39</v>
      </c>
      <c r="F28" s="132"/>
      <c r="G28" s="132" t="str">
        <f t="shared" si="0"/>
        <v>1</v>
      </c>
      <c r="H28" s="137">
        <f t="shared" si="1"/>
        <v>18</v>
      </c>
      <c r="I28" s="129" t="str" cm="1">
        <f t="array" ref="I28">_xlfn.XLOOKUP(C28,gyn_horarios,gyn_trechos_almoco,"",1,1)</f>
        <v>GOIANIA X BELEM 09:30</v>
      </c>
      <c r="J28" s="129" t="str" cm="1">
        <f t="array" ref="J28">_xlfn.XLOOKUP(D28,justificativas_motivos,justificativas_texto,"",1,1)</f>
        <v>MOTORISTA TEVE QUE FAZER REFEIÇÃO DEVIDO AO ATRASO DO HORARIO DO ONIBUS</v>
      </c>
    </row>
    <row r="29" spans="1:10" ht="42" hidden="1" customHeight="1">
      <c r="A29" s="197">
        <v>45401</v>
      </c>
      <c r="B29" s="132">
        <v>19009</v>
      </c>
      <c r="C29" s="133">
        <v>0.33333333333333298</v>
      </c>
      <c r="D29" s="132" t="s">
        <v>20</v>
      </c>
      <c r="E29" s="129" t="s">
        <v>40</v>
      </c>
      <c r="F29" s="132"/>
      <c r="G29" s="132" t="str">
        <f t="shared" si="0"/>
        <v>1</v>
      </c>
      <c r="H29" s="137">
        <f t="shared" si="1"/>
        <v>18</v>
      </c>
      <c r="I29" s="129" t="str" cm="1">
        <f t="array" ref="I29">_xlfn.XLOOKUP(C29,gyn_horarios,gyn_trechos_almoco,"",1,1)</f>
        <v>SAO LUIS X GOIANIA 08:00</v>
      </c>
      <c r="J29" s="129" t="str" cm="1">
        <f t="array" ref="J29">_xlfn.XLOOKUP(D29,justificativas_motivos,justificativas_texto,"",1,1)</f>
        <v>MOTORISTA TEVE QUE FAZER REFEIÇÃO DEVIDO AO ATRASO DO HORARIO DO ONIBUS</v>
      </c>
    </row>
    <row r="30" spans="1:10" ht="42" hidden="1" customHeight="1">
      <c r="A30" s="197">
        <v>45401</v>
      </c>
      <c r="B30" s="132">
        <v>19009</v>
      </c>
      <c r="C30" s="133">
        <v>0.33333333333333298</v>
      </c>
      <c r="D30" s="132" t="s">
        <v>20</v>
      </c>
      <c r="E30" s="129" t="s">
        <v>41</v>
      </c>
      <c r="F30" s="132"/>
      <c r="G30" s="132" t="str">
        <f t="shared" si="0"/>
        <v>1</v>
      </c>
      <c r="H30" s="137">
        <f t="shared" si="1"/>
        <v>18</v>
      </c>
      <c r="I30" s="129" t="str" cm="1">
        <f t="array" ref="I30">_xlfn.XLOOKUP(C30,gyn_horarios,gyn_trechos_almoco,"",1,1)</f>
        <v>SAO LUIS X GOIANIA 08:00</v>
      </c>
      <c r="J30" s="129" t="str" cm="1">
        <f t="array" ref="J30">_xlfn.XLOOKUP(D30,justificativas_motivos,justificativas_texto,"",1,1)</f>
        <v>MOTORISTA TEVE QUE FAZER REFEIÇÃO DEVIDO AO ATRASO DO HORARIO DO ONIBUS</v>
      </c>
    </row>
    <row r="31" spans="1:10" ht="42" hidden="1" customHeight="1">
      <c r="A31" s="197">
        <v>45401</v>
      </c>
      <c r="B31" s="132">
        <v>19007</v>
      </c>
      <c r="C31" s="133">
        <v>0.83333333333333337</v>
      </c>
      <c r="D31" s="132" t="s">
        <v>11</v>
      </c>
      <c r="E31" s="129" t="s">
        <v>42</v>
      </c>
      <c r="F31" s="132"/>
      <c r="G31" s="132" t="str">
        <f t="shared" si="0"/>
        <v>1</v>
      </c>
      <c r="H31" s="137">
        <f t="shared" si="1"/>
        <v>18</v>
      </c>
      <c r="I31" s="129" t="str" cm="1">
        <f t="array" ref="I31">_xlfn.XLOOKUP(C31,gyn_horarios,gyn_trechos_almoco,"",1,1)</f>
        <v>GOIANIA X SAO LUIS 20:00</v>
      </c>
      <c r="J31" s="129" t="str" cm="1">
        <f t="array" ref="J31">_xlfn.XLOOKUP(D31,justificativas_motivos,justificativas_texto,"",1,1)</f>
        <v>MOTORISTA CUMPRINDO HORÁRIO NA ESCALA ATUAL</v>
      </c>
    </row>
    <row r="32" spans="1:10" ht="42" hidden="1" customHeight="1">
      <c r="A32" s="197">
        <v>45401</v>
      </c>
      <c r="B32" s="132">
        <v>19007</v>
      </c>
      <c r="C32" s="133">
        <v>0.83333333333333337</v>
      </c>
      <c r="D32" s="132" t="s">
        <v>11</v>
      </c>
      <c r="E32" s="129" t="s">
        <v>43</v>
      </c>
      <c r="F32" s="132"/>
      <c r="G32" s="132" t="str">
        <f t="shared" si="0"/>
        <v>1</v>
      </c>
      <c r="H32" s="137">
        <f t="shared" si="1"/>
        <v>18</v>
      </c>
      <c r="I32" s="129" t="str" cm="1">
        <f t="array" ref="I32">_xlfn.XLOOKUP(C32,gyn_horarios,gyn_trechos_almoco,"",1,1)</f>
        <v>GOIANIA X SAO LUIS 20:00</v>
      </c>
      <c r="J32" s="129" t="str" cm="1">
        <f t="array" ref="J32">_xlfn.XLOOKUP(D32,justificativas_motivos,justificativas_texto,"",1,1)</f>
        <v>MOTORISTA CUMPRINDO HORÁRIO NA ESCALA ATUAL</v>
      </c>
    </row>
    <row r="33" spans="1:10" ht="42" hidden="1" customHeight="1">
      <c r="A33" s="197">
        <v>45401</v>
      </c>
      <c r="B33" s="132">
        <v>15500</v>
      </c>
      <c r="C33" s="133">
        <v>0.39583333333333298</v>
      </c>
      <c r="D33" s="132" t="s">
        <v>11</v>
      </c>
      <c r="E33" s="129" t="s">
        <v>44</v>
      </c>
      <c r="F33" s="132"/>
      <c r="G33" s="132" t="str">
        <f t="shared" si="0"/>
        <v>1</v>
      </c>
      <c r="H33" s="137">
        <f t="shared" si="1"/>
        <v>18</v>
      </c>
      <c r="I33" s="129" t="str" cm="1">
        <f t="array" ref="I33">_xlfn.XLOOKUP(C33,gyn_horarios,gyn_trechos_almoco,"",1,1)</f>
        <v>GOIANIA X BELEM 09:30</v>
      </c>
      <c r="J33" s="129" t="str" cm="1">
        <f t="array" ref="J33">_xlfn.XLOOKUP(D33,justificativas_motivos,justificativas_texto,"",1,1)</f>
        <v>MOTORISTA CUMPRINDO HORÁRIO NA ESCALA ATUAL</v>
      </c>
    </row>
    <row r="34" spans="1:10" ht="42" hidden="1" customHeight="1">
      <c r="A34" s="197">
        <v>45401</v>
      </c>
      <c r="B34" s="132">
        <v>15500</v>
      </c>
      <c r="C34" s="133">
        <v>0.39583333333333298</v>
      </c>
      <c r="D34" s="132" t="s">
        <v>11</v>
      </c>
      <c r="E34" s="129" t="s">
        <v>45</v>
      </c>
      <c r="F34" s="132"/>
      <c r="G34" s="132" t="str">
        <f t="shared" si="0"/>
        <v>1</v>
      </c>
      <c r="H34" s="137">
        <f t="shared" si="1"/>
        <v>18</v>
      </c>
      <c r="I34" s="129" t="str" cm="1">
        <f t="array" ref="I34">_xlfn.XLOOKUP(C34,gyn_horarios,gyn_trechos_almoco,"",1,1)</f>
        <v>GOIANIA X BELEM 09:30</v>
      </c>
      <c r="J34" s="129" t="str" cm="1">
        <f t="array" ref="J34">_xlfn.XLOOKUP(D34,justificativas_motivos,justificativas_texto,"",1,1)</f>
        <v>MOTORISTA CUMPRINDO HORÁRIO NA ESCALA ATUAL</v>
      </c>
    </row>
    <row r="35" spans="1:10" ht="42" hidden="1" customHeight="1">
      <c r="A35" s="197">
        <v>45402</v>
      </c>
      <c r="B35" s="132">
        <v>15800</v>
      </c>
      <c r="C35" s="133">
        <v>0.39583333333333331</v>
      </c>
      <c r="D35" s="132" t="s">
        <v>11</v>
      </c>
      <c r="E35" s="129" t="s">
        <v>46</v>
      </c>
      <c r="F35" s="132"/>
      <c r="G35" s="132" t="str">
        <f t="shared" si="0"/>
        <v>1</v>
      </c>
      <c r="H35" s="137">
        <f t="shared" si="1"/>
        <v>18</v>
      </c>
      <c r="I35" s="129" t="s">
        <v>28</v>
      </c>
      <c r="J35" s="129" t="str" cm="1">
        <f t="array" ref="J35">_xlfn.XLOOKUP(D35,justificativas_motivos,justificativas_texto,"",1,1)</f>
        <v>MOTORISTA CUMPRINDO HORÁRIO NA ESCALA ATUAL</v>
      </c>
    </row>
    <row r="36" spans="1:10" ht="42" hidden="1" customHeight="1">
      <c r="A36" s="197">
        <v>45402</v>
      </c>
      <c r="B36" s="132">
        <v>15800</v>
      </c>
      <c r="C36" s="133">
        <v>0.39583333333333331</v>
      </c>
      <c r="D36" s="132" t="s">
        <v>11</v>
      </c>
      <c r="E36" s="129" t="s">
        <v>47</v>
      </c>
      <c r="F36" s="132"/>
      <c r="G36" s="132" t="str">
        <f t="shared" si="0"/>
        <v>1</v>
      </c>
      <c r="H36" s="137">
        <f t="shared" si="1"/>
        <v>18</v>
      </c>
      <c r="I36" s="129" t="s">
        <v>28</v>
      </c>
      <c r="J36" s="129" t="str" cm="1">
        <f t="array" ref="J36">_xlfn.XLOOKUP(D36,justificativas_motivos,justificativas_texto,"",1,1)</f>
        <v>MOTORISTA CUMPRINDO HORÁRIO NA ESCALA ATUAL</v>
      </c>
    </row>
    <row r="37" spans="1:10" ht="42" hidden="1" customHeight="1">
      <c r="A37" s="197">
        <v>45402</v>
      </c>
      <c r="B37" s="132">
        <v>19022</v>
      </c>
      <c r="C37" s="133">
        <v>0.84166666666666667</v>
      </c>
      <c r="D37" s="132" t="s">
        <v>11</v>
      </c>
      <c r="E37" s="129" t="s">
        <v>48</v>
      </c>
      <c r="F37" s="132"/>
      <c r="G37" s="132" t="str">
        <f t="shared" si="0"/>
        <v>1</v>
      </c>
      <c r="H37" s="137">
        <f t="shared" si="1"/>
        <v>18</v>
      </c>
      <c r="I37" s="129" t="s">
        <v>49</v>
      </c>
      <c r="J37" s="129" t="str" cm="1">
        <f t="array" ref="J37">_xlfn.XLOOKUP(D37,justificativas_motivos,justificativas_texto,"",1,1)</f>
        <v>MOTORISTA CUMPRINDO HORÁRIO NA ESCALA ATUAL</v>
      </c>
    </row>
    <row r="38" spans="1:10" ht="42" hidden="1" customHeight="1">
      <c r="A38" s="197">
        <v>45402</v>
      </c>
      <c r="B38" s="132">
        <v>19022</v>
      </c>
      <c r="C38" s="133">
        <v>0.84166666666666667</v>
      </c>
      <c r="D38" s="132" t="s">
        <v>11</v>
      </c>
      <c r="E38" s="129" t="s">
        <v>50</v>
      </c>
      <c r="F38" s="132"/>
      <c r="G38" s="132" t="str">
        <f t="shared" si="0"/>
        <v>1</v>
      </c>
      <c r="H38" s="137">
        <f t="shared" si="1"/>
        <v>18</v>
      </c>
      <c r="I38" s="129" t="s">
        <v>49</v>
      </c>
      <c r="J38" s="129" t="str" cm="1">
        <f t="array" ref="J38">_xlfn.XLOOKUP(D38,justificativas_motivos,justificativas_texto,"",1,1)</f>
        <v>MOTORISTA CUMPRINDO HORÁRIO NA ESCALA ATUAL</v>
      </c>
    </row>
    <row r="39" spans="1:10" ht="42" hidden="1" customHeight="1">
      <c r="A39" s="197">
        <v>45403</v>
      </c>
      <c r="B39" s="132">
        <v>15300</v>
      </c>
      <c r="C39" s="133">
        <v>0.39583333333333331</v>
      </c>
      <c r="D39" s="132" t="s">
        <v>32</v>
      </c>
      <c r="E39" s="129" t="s">
        <v>51</v>
      </c>
      <c r="F39" s="132"/>
      <c r="G39" s="132" t="str">
        <f t="shared" si="0"/>
        <v>1</v>
      </c>
      <c r="H39" s="137">
        <f t="shared" si="1"/>
        <v>18</v>
      </c>
      <c r="I39" s="129" t="s">
        <v>28</v>
      </c>
      <c r="J39" s="129" t="str" cm="1">
        <f t="array" ref="J39">_xlfn.XLOOKUP(D39,justificativas_motivos,justificativas_texto,"",1,1)</f>
        <v>MOTORISTA CHEGANDO NA GARAGEM DE PASSE</v>
      </c>
    </row>
    <row r="40" spans="1:10" ht="42" hidden="1" customHeight="1">
      <c r="A40" s="197">
        <v>45403</v>
      </c>
      <c r="B40" s="132">
        <v>15300</v>
      </c>
      <c r="C40" s="133">
        <v>0.39583333333333331</v>
      </c>
      <c r="D40" s="132" t="s">
        <v>32</v>
      </c>
      <c r="E40" s="129" t="s">
        <v>52</v>
      </c>
      <c r="F40" s="132"/>
      <c r="G40" s="132" t="str">
        <f t="shared" si="0"/>
        <v>1</v>
      </c>
      <c r="H40" s="137">
        <f t="shared" si="1"/>
        <v>18</v>
      </c>
      <c r="I40" s="129" t="s">
        <v>28</v>
      </c>
      <c r="J40" s="129" t="str" cm="1">
        <f t="array" ref="J40">_xlfn.XLOOKUP(D40,justificativas_motivos,justificativas_texto,"",1,1)</f>
        <v>MOTORISTA CHEGANDO NA GARAGEM DE PASSE</v>
      </c>
    </row>
    <row r="41" spans="1:10" ht="42" hidden="1" customHeight="1">
      <c r="A41" s="197">
        <v>45403</v>
      </c>
      <c r="B41" s="132">
        <v>15300</v>
      </c>
      <c r="C41" s="133">
        <v>0.39583333333333331</v>
      </c>
      <c r="D41" s="132" t="s">
        <v>11</v>
      </c>
      <c r="E41" s="129" t="s">
        <v>53</v>
      </c>
      <c r="F41" s="132"/>
      <c r="G41" s="132" t="str">
        <f t="shared" si="0"/>
        <v>1</v>
      </c>
      <c r="H41" s="137">
        <f t="shared" si="1"/>
        <v>18</v>
      </c>
      <c r="I41" s="129" t="s">
        <v>28</v>
      </c>
      <c r="J41" s="129" t="str" cm="1">
        <f t="array" ref="J41">_xlfn.XLOOKUP(D41,justificativas_motivos,justificativas_texto,"",1,1)</f>
        <v>MOTORISTA CUMPRINDO HORÁRIO NA ESCALA ATUAL</v>
      </c>
    </row>
    <row r="42" spans="1:10" ht="42" hidden="1" customHeight="1">
      <c r="A42" s="197">
        <v>45403</v>
      </c>
      <c r="B42" s="132">
        <v>15300</v>
      </c>
      <c r="C42" s="133">
        <v>0.39583333333333331</v>
      </c>
      <c r="D42" s="132" t="s">
        <v>11</v>
      </c>
      <c r="E42" s="129" t="s">
        <v>54</v>
      </c>
      <c r="F42" s="132"/>
      <c r="G42" s="132" t="str">
        <f t="shared" si="0"/>
        <v>1</v>
      </c>
      <c r="H42" s="137">
        <f t="shared" si="1"/>
        <v>18</v>
      </c>
      <c r="I42" s="129" t="s">
        <v>28</v>
      </c>
      <c r="J42" s="129" t="str" cm="1">
        <f t="array" ref="J42">_xlfn.XLOOKUP(D42,justificativas_motivos,justificativas_texto,"",1,1)</f>
        <v>MOTORISTA CUMPRINDO HORÁRIO NA ESCALA ATUAL</v>
      </c>
    </row>
    <row r="43" spans="1:10" ht="42" hidden="1" customHeight="1">
      <c r="A43" s="197">
        <v>45404</v>
      </c>
      <c r="B43" s="132">
        <v>19026</v>
      </c>
      <c r="C43" s="133">
        <v>0.84166666666666667</v>
      </c>
      <c r="D43" s="132" t="s">
        <v>11</v>
      </c>
      <c r="E43" s="129" t="s">
        <v>55</v>
      </c>
      <c r="F43" s="132"/>
      <c r="G43" s="132" t="str">
        <f t="shared" si="0"/>
        <v>1</v>
      </c>
      <c r="H43" s="137">
        <f t="shared" si="1"/>
        <v>18</v>
      </c>
      <c r="I43" s="129" t="s">
        <v>49</v>
      </c>
      <c r="J43" s="129" t="s">
        <v>56</v>
      </c>
    </row>
    <row r="44" spans="1:10" ht="42" hidden="1" customHeight="1">
      <c r="A44" s="197">
        <v>45404</v>
      </c>
      <c r="B44" s="132">
        <v>19026</v>
      </c>
      <c r="C44" s="133">
        <v>0.84166666666666667</v>
      </c>
      <c r="D44" s="132" t="s">
        <v>11</v>
      </c>
      <c r="E44" s="129" t="s">
        <v>57</v>
      </c>
      <c r="F44" s="132"/>
      <c r="G44" s="132" t="str">
        <f t="shared" si="0"/>
        <v>1</v>
      </c>
      <c r="H44" s="137">
        <f t="shared" si="1"/>
        <v>18</v>
      </c>
      <c r="I44" s="129" t="s">
        <v>49</v>
      </c>
      <c r="J44" s="129" t="s">
        <v>56</v>
      </c>
    </row>
    <row r="45" spans="1:10" ht="42" hidden="1" customHeight="1">
      <c r="A45" s="197">
        <v>45404</v>
      </c>
      <c r="B45" s="132">
        <v>14700</v>
      </c>
      <c r="C45" s="133">
        <v>0.39583333333333331</v>
      </c>
      <c r="D45" s="132" t="s">
        <v>11</v>
      </c>
      <c r="E45" s="129" t="s">
        <v>58</v>
      </c>
      <c r="F45" s="132"/>
      <c r="G45" s="132" t="str">
        <f t="shared" si="0"/>
        <v>1</v>
      </c>
      <c r="H45" s="137">
        <f t="shared" si="1"/>
        <v>18</v>
      </c>
      <c r="I45" s="129" t="s">
        <v>28</v>
      </c>
      <c r="J45" s="129" t="s">
        <v>56</v>
      </c>
    </row>
    <row r="46" spans="1:10" ht="42" hidden="1" customHeight="1">
      <c r="A46" s="197">
        <v>45404</v>
      </c>
      <c r="B46" s="132">
        <v>14700</v>
      </c>
      <c r="C46" s="133">
        <v>0.39583333333333331</v>
      </c>
      <c r="D46" s="132" t="s">
        <v>11</v>
      </c>
      <c r="E46" s="129" t="s">
        <v>59</v>
      </c>
      <c r="F46" s="132"/>
      <c r="G46" s="132" t="str">
        <f t="shared" si="0"/>
        <v>1</v>
      </c>
      <c r="H46" s="137">
        <f t="shared" si="1"/>
        <v>18</v>
      </c>
      <c r="I46" s="129" t="s">
        <v>28</v>
      </c>
      <c r="J46" s="129" t="s">
        <v>56</v>
      </c>
    </row>
    <row r="47" spans="1:10" ht="42" hidden="1" customHeight="1">
      <c r="A47" s="198">
        <v>45405</v>
      </c>
      <c r="B47" s="132">
        <v>19014</v>
      </c>
      <c r="C47" s="133">
        <v>0.75</v>
      </c>
      <c r="D47" s="132" t="s">
        <v>11</v>
      </c>
      <c r="E47" s="129" t="s">
        <v>60</v>
      </c>
      <c r="F47" s="132"/>
      <c r="G47" s="132" t="str">
        <f t="shared" si="0"/>
        <v>1</v>
      </c>
      <c r="H47" s="137">
        <f t="shared" si="1"/>
        <v>18</v>
      </c>
      <c r="I47" s="129" t="str" cm="1">
        <f t="array" ref="I47">_xlfn.XLOOKUP(C47,gyn_horarios,gyn_trechos_almoco,"",1,1)</f>
        <v>GOIANIA X TERESINA 18:00</v>
      </c>
      <c r="J47" s="129" t="str" cm="1">
        <f t="array" ref="J47">_xlfn.XLOOKUP(D47,justificativas_motivos,justificativas_texto,"",1,1)</f>
        <v>MOTORISTA CUMPRINDO HORÁRIO NA ESCALA ATUAL</v>
      </c>
    </row>
    <row r="48" spans="1:10" ht="42" hidden="1" customHeight="1">
      <c r="A48" s="198">
        <v>45405</v>
      </c>
      <c r="B48" s="132">
        <f>B47</f>
        <v>19014</v>
      </c>
      <c r="C48" s="133">
        <v>0.75</v>
      </c>
      <c r="D48" s="132" t="s">
        <v>11</v>
      </c>
      <c r="E48" s="129" t="s">
        <v>61</v>
      </c>
      <c r="F48" s="132"/>
      <c r="G48" s="132" t="str">
        <f t="shared" si="0"/>
        <v>1</v>
      </c>
      <c r="H48" s="137">
        <f t="shared" si="1"/>
        <v>18</v>
      </c>
      <c r="I48" s="129" t="str" cm="1">
        <f t="array" ref="I48">_xlfn.XLOOKUP(C48,gyn_horarios,gyn_trechos_almoco,"",1,1)</f>
        <v>GOIANIA X TERESINA 18:00</v>
      </c>
      <c r="J48" s="129" t="str" cm="1">
        <f t="array" ref="J48">_xlfn.XLOOKUP(D48,justificativas_motivos,justificativas_texto,"",1,1)</f>
        <v>MOTORISTA CUMPRINDO HORÁRIO NA ESCALA ATUAL</v>
      </c>
    </row>
    <row r="49" spans="1:10" ht="42" hidden="1" customHeight="1">
      <c r="A49" s="198">
        <v>45405</v>
      </c>
      <c r="B49" s="132">
        <v>19018</v>
      </c>
      <c r="C49" s="133">
        <v>0.79166666666666663</v>
      </c>
      <c r="D49" s="132" t="s">
        <v>11</v>
      </c>
      <c r="E49" s="129" t="s">
        <v>62</v>
      </c>
      <c r="F49" s="132"/>
      <c r="G49" s="132" t="str">
        <f t="shared" si="0"/>
        <v>1</v>
      </c>
      <c r="H49" s="137">
        <f t="shared" si="1"/>
        <v>18</v>
      </c>
      <c r="I49" s="129" t="str" cm="1">
        <f t="array" ref="I49">_xlfn.XLOOKUP(C49,gyn_horarios,gyn_trechos_almoco,"",1,1)</f>
        <v>GOIANIA X BELEM 19:00</v>
      </c>
      <c r="J49" s="129" t="str" cm="1">
        <f t="array" ref="J49">_xlfn.XLOOKUP(D49,justificativas_motivos,justificativas_texto,"",1,1)</f>
        <v>MOTORISTA CUMPRINDO HORÁRIO NA ESCALA ATUAL</v>
      </c>
    </row>
    <row r="50" spans="1:10" ht="42" hidden="1" customHeight="1">
      <c r="A50" s="198">
        <v>45405</v>
      </c>
      <c r="B50" s="132">
        <f>B49</f>
        <v>19018</v>
      </c>
      <c r="C50" s="133">
        <v>0.79166666666666663</v>
      </c>
      <c r="D50" s="132" t="s">
        <v>11</v>
      </c>
      <c r="E50" s="129" t="s">
        <v>63</v>
      </c>
      <c r="F50" s="132"/>
      <c r="G50" s="132" t="str">
        <f t="shared" si="0"/>
        <v>1</v>
      </c>
      <c r="H50" s="137">
        <f t="shared" si="1"/>
        <v>18</v>
      </c>
      <c r="I50" s="129" t="str" cm="1">
        <f t="array" ref="I50">_xlfn.XLOOKUP(C50,gyn_horarios,gyn_trechos_almoco,"",1,1)</f>
        <v>GOIANIA X BELEM 19:00</v>
      </c>
      <c r="J50" s="129" t="str" cm="1">
        <f t="array" ref="J50">_xlfn.XLOOKUP(D50,justificativas_motivos,justificativas_texto,"",1,1)</f>
        <v>MOTORISTA CUMPRINDO HORÁRIO NA ESCALA ATUAL</v>
      </c>
    </row>
    <row r="51" spans="1:10" ht="42" hidden="1" customHeight="1">
      <c r="A51" s="197">
        <v>45406</v>
      </c>
      <c r="B51" s="132">
        <v>19008</v>
      </c>
      <c r="C51" s="133">
        <v>0.39583333333333331</v>
      </c>
      <c r="D51" s="132" t="s">
        <v>11</v>
      </c>
      <c r="E51" s="129" t="s">
        <v>64</v>
      </c>
      <c r="F51" s="132"/>
      <c r="G51" s="132" t="str">
        <f t="shared" si="0"/>
        <v>1</v>
      </c>
      <c r="H51" s="137">
        <f t="shared" si="1"/>
        <v>18</v>
      </c>
      <c r="I51" s="129" t="s">
        <v>28</v>
      </c>
      <c r="J51" s="129" t="str" cm="1">
        <f t="array" ref="J51">_xlfn.XLOOKUP(D51,justificativas_motivos,justificativas_texto,"",1,1)</f>
        <v>MOTORISTA CUMPRINDO HORÁRIO NA ESCALA ATUAL</v>
      </c>
    </row>
    <row r="52" spans="1:10" ht="42" hidden="1" customHeight="1">
      <c r="A52" s="197">
        <v>45406</v>
      </c>
      <c r="B52" s="132">
        <v>19008</v>
      </c>
      <c r="C52" s="133">
        <v>0.39583333333333331</v>
      </c>
      <c r="D52" s="132" t="s">
        <v>11</v>
      </c>
      <c r="E52" s="129" t="s">
        <v>65</v>
      </c>
      <c r="F52" s="132"/>
      <c r="G52" s="132" t="str">
        <f t="shared" si="0"/>
        <v>1</v>
      </c>
      <c r="H52" s="137">
        <f t="shared" si="1"/>
        <v>18</v>
      </c>
      <c r="I52" s="129" t="s">
        <v>28</v>
      </c>
      <c r="J52" s="129" t="str" cm="1">
        <f t="array" ref="J52">_xlfn.XLOOKUP(D52,justificativas_motivos,justificativas_texto,"",1,1)</f>
        <v>MOTORISTA CUMPRINDO HORÁRIO NA ESCALA ATUAL</v>
      </c>
    </row>
    <row r="53" spans="1:10" ht="42" hidden="1" customHeight="1">
      <c r="A53" s="197">
        <v>45407</v>
      </c>
      <c r="B53" s="132">
        <v>19009</v>
      </c>
      <c r="C53" s="133">
        <v>0.39583333333333331</v>
      </c>
      <c r="D53" s="132" t="s">
        <v>11</v>
      </c>
      <c r="E53" s="129" t="s">
        <v>66</v>
      </c>
      <c r="F53" s="132"/>
      <c r="G53" s="132" t="str">
        <f t="shared" si="0"/>
        <v>1</v>
      </c>
      <c r="H53" s="137">
        <f t="shared" si="1"/>
        <v>18</v>
      </c>
      <c r="I53" s="129" t="s">
        <v>28</v>
      </c>
      <c r="J53" s="129" t="str" cm="1">
        <f t="array" ref="J53">_xlfn.XLOOKUP(D53,justificativas_motivos,justificativas_texto,"",1,1)</f>
        <v>MOTORISTA CUMPRINDO HORÁRIO NA ESCALA ATUAL</v>
      </c>
    </row>
    <row r="54" spans="1:10" ht="42" hidden="1" customHeight="1">
      <c r="A54" s="197">
        <v>45407</v>
      </c>
      <c r="B54" s="132">
        <v>19009</v>
      </c>
      <c r="C54" s="133">
        <v>0.39583333333333331</v>
      </c>
      <c r="D54" s="132" t="s">
        <v>11</v>
      </c>
      <c r="E54" s="129" t="s">
        <v>67</v>
      </c>
      <c r="F54" s="132"/>
      <c r="G54" s="132" t="str">
        <f t="shared" si="0"/>
        <v>1</v>
      </c>
      <c r="H54" s="137">
        <f t="shared" si="1"/>
        <v>18</v>
      </c>
      <c r="I54" s="129" t="s">
        <v>28</v>
      </c>
      <c r="J54" s="129" t="str" cm="1">
        <f t="array" ref="J54">_xlfn.XLOOKUP(D54,justificativas_motivos,justificativas_texto,"",1,1)</f>
        <v>MOTORISTA CUMPRINDO HORÁRIO NA ESCALA ATUAL</v>
      </c>
    </row>
    <row r="55" spans="1:10" ht="42" hidden="1" customHeight="1">
      <c r="A55" s="197">
        <v>45407</v>
      </c>
      <c r="B55" s="132">
        <v>221101</v>
      </c>
      <c r="C55" s="133">
        <v>0.375</v>
      </c>
      <c r="D55" s="132" t="s">
        <v>11</v>
      </c>
      <c r="E55" s="129" t="s">
        <v>68</v>
      </c>
      <c r="F55" s="132"/>
      <c r="G55" s="132" t="str">
        <f t="shared" si="0"/>
        <v>1</v>
      </c>
      <c r="H55" s="137">
        <f t="shared" si="1"/>
        <v>18</v>
      </c>
      <c r="I55" s="129" t="str" cm="1">
        <f t="array" ref="I55">_xlfn.XLOOKUP(C55,gyn_horarios,gyn_trechos_almoco,"",1,1)</f>
        <v>SINOP X FORTALEZA 09:00</v>
      </c>
      <c r="J55" s="129" t="str" cm="1">
        <f t="array" ref="J55">_xlfn.XLOOKUP(D55,justificativas_motivos,justificativas_texto,"",1,1)</f>
        <v>MOTORISTA CUMPRINDO HORÁRIO NA ESCALA ATUAL</v>
      </c>
    </row>
    <row r="56" spans="1:10" ht="42" hidden="1" customHeight="1">
      <c r="A56" s="197">
        <v>45407</v>
      </c>
      <c r="B56" s="132">
        <v>221101</v>
      </c>
      <c r="C56" s="133">
        <v>0.375</v>
      </c>
      <c r="D56" s="132" t="s">
        <v>11</v>
      </c>
      <c r="E56" s="129" t="s">
        <v>69</v>
      </c>
      <c r="F56" s="132"/>
      <c r="G56" s="132" t="str">
        <f t="shared" si="0"/>
        <v>1</v>
      </c>
      <c r="H56" s="137">
        <f t="shared" si="1"/>
        <v>18</v>
      </c>
      <c r="I56" s="129" t="str" cm="1">
        <f t="array" ref="I56">_xlfn.XLOOKUP(C56,gyn_horarios,gyn_trechos_almoco,"",1,1)</f>
        <v>SINOP X FORTALEZA 09:00</v>
      </c>
      <c r="J56" s="129" t="str" cm="1">
        <f t="array" ref="J56">_xlfn.XLOOKUP(D56,justificativas_motivos,justificativas_texto,"",1,1)</f>
        <v>MOTORISTA CUMPRINDO HORÁRIO NA ESCALA ATUAL</v>
      </c>
    </row>
    <row r="57" spans="1:10" ht="42" hidden="1" customHeight="1">
      <c r="A57" s="197">
        <v>45408</v>
      </c>
      <c r="B57" s="132">
        <v>19015</v>
      </c>
      <c r="C57" s="133">
        <v>0.39583333333333331</v>
      </c>
      <c r="D57" s="132" t="s">
        <v>11</v>
      </c>
      <c r="E57" s="129" t="s">
        <v>14</v>
      </c>
      <c r="F57" s="132"/>
      <c r="G57" s="132" t="str">
        <f t="shared" si="0"/>
        <v>1</v>
      </c>
      <c r="H57" s="137">
        <f t="shared" si="1"/>
        <v>18</v>
      </c>
      <c r="I57" s="129" t="s">
        <v>28</v>
      </c>
      <c r="J57" s="129" t="str" cm="1">
        <f t="array" ref="J57">_xlfn.XLOOKUP(D57,justificativas_motivos,justificativas_texto,"",1,1)</f>
        <v>MOTORISTA CUMPRINDO HORÁRIO NA ESCALA ATUAL</v>
      </c>
    </row>
    <row r="58" spans="1:10" ht="42" hidden="1" customHeight="1">
      <c r="A58" s="197">
        <v>45408</v>
      </c>
      <c r="B58" s="132">
        <v>19015</v>
      </c>
      <c r="C58" s="133">
        <v>0.39583333333333331</v>
      </c>
      <c r="D58" s="132" t="s">
        <v>11</v>
      </c>
      <c r="E58" s="129" t="s">
        <v>70</v>
      </c>
      <c r="F58" s="132"/>
      <c r="G58" s="132" t="str">
        <f t="shared" si="0"/>
        <v>1</v>
      </c>
      <c r="H58" s="137">
        <f t="shared" si="1"/>
        <v>18</v>
      </c>
      <c r="I58" s="129" t="s">
        <v>28</v>
      </c>
      <c r="J58" s="129" t="str" cm="1">
        <f t="array" ref="J58">_xlfn.XLOOKUP(D58,justificativas_motivos,justificativas_texto,"",1,1)</f>
        <v>MOTORISTA CUMPRINDO HORÁRIO NA ESCALA ATUAL</v>
      </c>
    </row>
    <row r="59" spans="1:10" ht="42" hidden="1" customHeight="1">
      <c r="A59" s="197">
        <v>45408</v>
      </c>
      <c r="B59" s="132">
        <v>12400</v>
      </c>
      <c r="C59" s="133">
        <v>0.84166666666666667</v>
      </c>
      <c r="D59" s="132" t="s">
        <v>11</v>
      </c>
      <c r="E59" s="129" t="s">
        <v>34</v>
      </c>
      <c r="F59" s="132"/>
      <c r="G59" s="132" t="str">
        <f t="shared" si="0"/>
        <v>1</v>
      </c>
      <c r="H59" s="137">
        <f t="shared" si="1"/>
        <v>18</v>
      </c>
      <c r="I59" s="129" t="s">
        <v>49</v>
      </c>
      <c r="J59" s="129" t="str" cm="1">
        <f t="array" ref="J59">_xlfn.XLOOKUP(D59,justificativas_motivos,justificativas_texto,"",1,1)</f>
        <v>MOTORISTA CUMPRINDO HORÁRIO NA ESCALA ATUAL</v>
      </c>
    </row>
    <row r="60" spans="1:10" ht="42" hidden="1" customHeight="1">
      <c r="A60" s="197">
        <v>45408</v>
      </c>
      <c r="B60" s="132">
        <v>12400</v>
      </c>
      <c r="C60" s="133">
        <v>0.84166666666666667</v>
      </c>
      <c r="D60" s="132" t="s">
        <v>11</v>
      </c>
      <c r="E60" s="129" t="s">
        <v>37</v>
      </c>
      <c r="F60" s="132"/>
      <c r="G60" s="132" t="str">
        <f t="shared" si="0"/>
        <v>1</v>
      </c>
      <c r="H60" s="137">
        <f t="shared" si="1"/>
        <v>18</v>
      </c>
      <c r="I60" s="129" t="s">
        <v>49</v>
      </c>
      <c r="J60" s="129" t="str" cm="1">
        <f t="array" ref="J60">_xlfn.XLOOKUP(D60,justificativas_motivos,justificativas_texto,"",1,1)</f>
        <v>MOTORISTA CUMPRINDO HORÁRIO NA ESCALA ATUAL</v>
      </c>
    </row>
    <row r="61" spans="1:10" ht="42" hidden="1" customHeight="1">
      <c r="A61" s="197">
        <v>45408</v>
      </c>
      <c r="B61" s="135" t="s">
        <v>71</v>
      </c>
      <c r="C61" s="133" t="s">
        <v>71</v>
      </c>
      <c r="D61" s="136" t="s">
        <v>72</v>
      </c>
      <c r="E61" s="129" t="s">
        <v>73</v>
      </c>
      <c r="F61" s="132"/>
      <c r="G61" s="132" t="str">
        <f t="shared" si="0"/>
        <v>1</v>
      </c>
      <c r="H61" s="137">
        <f t="shared" si="1"/>
        <v>18</v>
      </c>
      <c r="I61" s="132" t="s">
        <v>74</v>
      </c>
      <c r="J61" s="129" t="s">
        <v>75</v>
      </c>
    </row>
    <row r="62" spans="1:10" ht="42" hidden="1" customHeight="1">
      <c r="A62" s="197">
        <v>45408</v>
      </c>
      <c r="B62" s="135">
        <v>19011</v>
      </c>
      <c r="C62" s="133">
        <v>0.4375</v>
      </c>
      <c r="D62" s="136" t="s">
        <v>20</v>
      </c>
      <c r="E62" s="129" t="s">
        <v>76</v>
      </c>
      <c r="F62" s="132"/>
      <c r="G62" s="132" t="str">
        <f t="shared" si="0"/>
        <v>1</v>
      </c>
      <c r="H62" s="137">
        <f t="shared" si="1"/>
        <v>18</v>
      </c>
      <c r="I62" s="129" t="str" cm="1">
        <f t="array" ref="I62">_xlfn.XLOOKUP(C62,gyn_horarios,gyn_trechos_almoco,"",1,1)</f>
        <v>GOIANIA X SAO LUIS 10:30</v>
      </c>
      <c r="J62" s="129" t="str" cm="1">
        <f t="array" ref="J62">_xlfn.XLOOKUP(D62,justificativas_motivos,justificativas_texto,"",1,1)</f>
        <v>MOTORISTA TEVE QUE FAZER REFEIÇÃO DEVIDO AO ATRASO DO HORARIO DO ONIBUS</v>
      </c>
    </row>
    <row r="63" spans="1:10" ht="42" hidden="1" customHeight="1">
      <c r="A63" s="197">
        <v>45408</v>
      </c>
      <c r="B63" s="135">
        <v>19011</v>
      </c>
      <c r="C63" s="133">
        <v>0.4375</v>
      </c>
      <c r="D63" s="136" t="s">
        <v>20</v>
      </c>
      <c r="E63" s="129" t="s">
        <v>77</v>
      </c>
      <c r="F63" s="132"/>
      <c r="G63" s="132" t="str">
        <f t="shared" si="0"/>
        <v>1</v>
      </c>
      <c r="H63" s="137">
        <f t="shared" si="1"/>
        <v>18</v>
      </c>
      <c r="I63" s="129" t="str" cm="1">
        <f t="array" ref="I63">_xlfn.XLOOKUP(C63,gyn_horarios,gyn_trechos_almoco,"",1,1)</f>
        <v>GOIANIA X SAO LUIS 10:30</v>
      </c>
      <c r="J63" s="129" t="str" cm="1">
        <f t="array" ref="J63">_xlfn.XLOOKUP(D63,justificativas_motivos,justificativas_texto,"",1,1)</f>
        <v>MOTORISTA TEVE QUE FAZER REFEIÇÃO DEVIDO AO ATRASO DO HORARIO DO ONIBUS</v>
      </c>
    </row>
    <row r="64" spans="1:10" ht="42" hidden="1" customHeight="1">
      <c r="A64" s="197">
        <v>45409</v>
      </c>
      <c r="B64" s="135" t="s">
        <v>71</v>
      </c>
      <c r="C64" s="133" t="s">
        <v>71</v>
      </c>
      <c r="D64" s="136" t="s">
        <v>72</v>
      </c>
      <c r="E64" s="129" t="s">
        <v>73</v>
      </c>
      <c r="F64" s="132"/>
      <c r="G64" s="132" t="str">
        <f t="shared" si="0"/>
        <v>1</v>
      </c>
      <c r="H64" s="137">
        <f t="shared" si="1"/>
        <v>18</v>
      </c>
      <c r="I64" s="129" t="s">
        <v>74</v>
      </c>
      <c r="J64" s="129" t="s">
        <v>75</v>
      </c>
    </row>
    <row r="65" spans="1:10" ht="42" hidden="1" customHeight="1">
      <c r="A65" s="197">
        <v>45409</v>
      </c>
      <c r="B65" s="132">
        <v>19005</v>
      </c>
      <c r="C65" s="133">
        <v>0.79166666666666663</v>
      </c>
      <c r="D65" s="136" t="s">
        <v>11</v>
      </c>
      <c r="E65" s="129" t="s">
        <v>78</v>
      </c>
      <c r="F65" s="132"/>
      <c r="G65" s="132" t="str">
        <f t="shared" si="0"/>
        <v>1</v>
      </c>
      <c r="H65" s="137">
        <f t="shared" si="1"/>
        <v>18</v>
      </c>
      <c r="I65" s="132" t="s">
        <v>79</v>
      </c>
      <c r="J65" s="129" t="str" cm="1">
        <f t="array" ref="J65">_xlfn.XLOOKUP(D65,justificativas_motivos,justificativas_texto,"",1,1)</f>
        <v>MOTORISTA CUMPRINDO HORÁRIO NA ESCALA ATUAL</v>
      </c>
    </row>
    <row r="66" spans="1:10" ht="42" hidden="1" customHeight="1">
      <c r="A66" s="197">
        <v>45409</v>
      </c>
      <c r="B66" s="132">
        <v>19005</v>
      </c>
      <c r="C66" s="133">
        <v>0.79166666666666663</v>
      </c>
      <c r="D66" s="136" t="s">
        <v>11</v>
      </c>
      <c r="E66" s="129" t="s">
        <v>80</v>
      </c>
      <c r="F66" s="132"/>
      <c r="G66" s="132" t="str">
        <f t="shared" si="0"/>
        <v>1</v>
      </c>
      <c r="H66" s="137">
        <f t="shared" si="1"/>
        <v>18</v>
      </c>
      <c r="I66" s="132" t="s">
        <v>79</v>
      </c>
      <c r="J66" s="129" t="str" cm="1">
        <f t="array" ref="J66">_xlfn.XLOOKUP(D66,justificativas_motivos,justificativas_texto,"",1,1)</f>
        <v>MOTORISTA CUMPRINDO HORÁRIO NA ESCALA ATUAL</v>
      </c>
    </row>
    <row r="67" spans="1:10" ht="42" hidden="1" customHeight="1">
      <c r="A67" s="197">
        <v>45409</v>
      </c>
      <c r="B67" s="132">
        <v>14700</v>
      </c>
      <c r="C67" s="133">
        <v>0.83333333333333337</v>
      </c>
      <c r="D67" s="136" t="s">
        <v>11</v>
      </c>
      <c r="E67" s="129" t="s">
        <v>81</v>
      </c>
      <c r="F67" s="132"/>
      <c r="G67" s="132" t="str">
        <f t="shared" ref="G67:G130" si="2">IF(E67="MOTORISTA","","1")</f>
        <v>1</v>
      </c>
      <c r="H67" s="137">
        <f t="shared" ref="H67:H130" si="3">IF(E67="MOTORISTA","",18)</f>
        <v>18</v>
      </c>
      <c r="I67" s="132" t="s">
        <v>82</v>
      </c>
      <c r="J67" s="129" t="str" cm="1">
        <f t="array" ref="J67">_xlfn.XLOOKUP(D67,justificativas_motivos,justificativas_texto,"",1,1)</f>
        <v>MOTORISTA CUMPRINDO HORÁRIO NA ESCALA ATUAL</v>
      </c>
    </row>
    <row r="68" spans="1:10" ht="42" hidden="1" customHeight="1">
      <c r="A68" s="197">
        <v>45409</v>
      </c>
      <c r="B68" s="132">
        <v>14700</v>
      </c>
      <c r="C68" s="133">
        <v>0.83333333333333337</v>
      </c>
      <c r="D68" s="136" t="s">
        <v>11</v>
      </c>
      <c r="E68" s="129" t="s">
        <v>83</v>
      </c>
      <c r="F68" s="132"/>
      <c r="G68" s="132" t="str">
        <f t="shared" si="2"/>
        <v>1</v>
      </c>
      <c r="H68" s="137">
        <f t="shared" si="3"/>
        <v>18</v>
      </c>
      <c r="I68" s="132" t="s">
        <v>82</v>
      </c>
      <c r="J68" s="129" t="str" cm="1">
        <f t="array" ref="J68">_xlfn.XLOOKUP(D68,justificativas_motivos,justificativas_texto,"",1,1)</f>
        <v>MOTORISTA CUMPRINDO HORÁRIO NA ESCALA ATUAL</v>
      </c>
    </row>
    <row r="69" spans="1:10" ht="42" hidden="1" customHeight="1">
      <c r="A69" s="197">
        <v>45409</v>
      </c>
      <c r="B69" s="132">
        <v>16600</v>
      </c>
      <c r="C69" s="133">
        <v>0.39583333333333331</v>
      </c>
      <c r="D69" s="136" t="s">
        <v>11</v>
      </c>
      <c r="E69" s="129" t="s">
        <v>84</v>
      </c>
      <c r="F69" s="132"/>
      <c r="G69" s="132" t="str">
        <f t="shared" si="2"/>
        <v>1</v>
      </c>
      <c r="H69" s="137">
        <f t="shared" si="3"/>
        <v>18</v>
      </c>
      <c r="I69" s="132" t="s">
        <v>28</v>
      </c>
      <c r="J69" s="129" t="str" cm="1">
        <f t="array" ref="J69">_xlfn.XLOOKUP(D69,justificativas_motivos,justificativas_texto,"",1,1)</f>
        <v>MOTORISTA CUMPRINDO HORÁRIO NA ESCALA ATUAL</v>
      </c>
    </row>
    <row r="70" spans="1:10" ht="42" hidden="1" customHeight="1">
      <c r="A70" s="197">
        <v>45409</v>
      </c>
      <c r="B70" s="132">
        <v>16600</v>
      </c>
      <c r="C70" s="133">
        <v>0.39583333333333331</v>
      </c>
      <c r="D70" s="136" t="s">
        <v>11</v>
      </c>
      <c r="E70" s="129" t="s">
        <v>85</v>
      </c>
      <c r="F70" s="132"/>
      <c r="G70" s="132" t="str">
        <f t="shared" si="2"/>
        <v>1</v>
      </c>
      <c r="H70" s="137">
        <f t="shared" si="3"/>
        <v>18</v>
      </c>
      <c r="I70" s="132" t="s">
        <v>28</v>
      </c>
      <c r="J70" s="129" t="str" cm="1">
        <f t="array" ref="J70">_xlfn.XLOOKUP(D70,justificativas_motivos,justificativas_texto,"",1,1)</f>
        <v>MOTORISTA CUMPRINDO HORÁRIO NA ESCALA ATUAL</v>
      </c>
    </row>
    <row r="71" spans="1:10" ht="42" hidden="1" customHeight="1">
      <c r="A71" s="197">
        <v>45410</v>
      </c>
      <c r="B71" s="132">
        <v>19024</v>
      </c>
      <c r="C71" s="133">
        <v>0.3</v>
      </c>
      <c r="D71" s="132" t="s">
        <v>11</v>
      </c>
      <c r="E71" s="129" t="s">
        <v>86</v>
      </c>
      <c r="F71" s="132"/>
      <c r="G71" s="132" t="str">
        <f t="shared" si="2"/>
        <v>1</v>
      </c>
      <c r="H71" s="137">
        <f t="shared" si="3"/>
        <v>18</v>
      </c>
      <c r="I71" s="129" t="s">
        <v>25</v>
      </c>
      <c r="J71" s="129" t="str" cm="1">
        <f t="array" ref="J71">_xlfn.XLOOKUP(D71,justificativas_motivos,justificativas_texto,"",1,1)</f>
        <v>MOTORISTA CUMPRINDO HORÁRIO NA ESCALA ATUAL</v>
      </c>
    </row>
    <row r="72" spans="1:10" ht="42" hidden="1" customHeight="1">
      <c r="A72" s="197">
        <v>45410</v>
      </c>
      <c r="B72" s="132">
        <v>19024</v>
      </c>
      <c r="C72" s="133">
        <v>0.3</v>
      </c>
      <c r="D72" s="132" t="s">
        <v>11</v>
      </c>
      <c r="E72" s="129" t="s">
        <v>87</v>
      </c>
      <c r="F72" s="132"/>
      <c r="G72" s="132" t="str">
        <f t="shared" si="2"/>
        <v>1</v>
      </c>
      <c r="H72" s="137">
        <f t="shared" si="3"/>
        <v>18</v>
      </c>
      <c r="I72" s="129" t="s">
        <v>25</v>
      </c>
      <c r="J72" s="129" t="str" cm="1">
        <f t="array" ref="J72">_xlfn.XLOOKUP(D72,justificativas_motivos,justificativas_texto,"",1,1)</f>
        <v>MOTORISTA CUMPRINDO HORÁRIO NA ESCALA ATUAL</v>
      </c>
    </row>
    <row r="73" spans="1:10" ht="42" hidden="1" customHeight="1">
      <c r="A73" s="197">
        <v>45410</v>
      </c>
      <c r="B73" s="132">
        <v>19011</v>
      </c>
      <c r="C73" s="133">
        <v>0.33333333333333331</v>
      </c>
      <c r="D73" s="132" t="s">
        <v>11</v>
      </c>
      <c r="E73" s="129" t="s">
        <v>31</v>
      </c>
      <c r="F73" s="132"/>
      <c r="G73" s="132" t="str">
        <f t="shared" si="2"/>
        <v>1</v>
      </c>
      <c r="H73" s="137">
        <f t="shared" si="3"/>
        <v>18</v>
      </c>
      <c r="I73" s="129" t="s">
        <v>88</v>
      </c>
      <c r="J73" s="129" t="str" cm="1">
        <f t="array" ref="J73">_xlfn.XLOOKUP(D73,justificativas_motivos,justificativas_texto,"",1,1)</f>
        <v>MOTORISTA CUMPRINDO HORÁRIO NA ESCALA ATUAL</v>
      </c>
    </row>
    <row r="74" spans="1:10" ht="42" hidden="1" customHeight="1">
      <c r="A74" s="197">
        <v>45410</v>
      </c>
      <c r="B74" s="132">
        <v>19011</v>
      </c>
      <c r="C74" s="133">
        <v>0.33333333333333331</v>
      </c>
      <c r="D74" s="132" t="s">
        <v>11</v>
      </c>
      <c r="E74" s="129" t="s">
        <v>30</v>
      </c>
      <c r="F74" s="132"/>
      <c r="G74" s="132" t="str">
        <f t="shared" si="2"/>
        <v>1</v>
      </c>
      <c r="H74" s="137">
        <f t="shared" si="3"/>
        <v>18</v>
      </c>
      <c r="I74" s="129" t="s">
        <v>88</v>
      </c>
      <c r="J74" s="129" t="str" cm="1">
        <f t="array" ref="J74">_xlfn.XLOOKUP(D74,justificativas_motivos,justificativas_texto,"",1,1)</f>
        <v>MOTORISTA CUMPRINDO HORÁRIO NA ESCALA ATUAL</v>
      </c>
    </row>
    <row r="75" spans="1:10" ht="42" hidden="1" customHeight="1">
      <c r="A75" s="197">
        <v>45410</v>
      </c>
      <c r="B75" s="132">
        <v>19010</v>
      </c>
      <c r="C75" s="133">
        <v>0.39583333333333331</v>
      </c>
      <c r="D75" s="132" t="s">
        <v>11</v>
      </c>
      <c r="E75" s="129" t="s">
        <v>89</v>
      </c>
      <c r="F75" s="132"/>
      <c r="G75" s="132" t="str">
        <f t="shared" si="2"/>
        <v>1</v>
      </c>
      <c r="H75" s="137">
        <f t="shared" si="3"/>
        <v>18</v>
      </c>
      <c r="I75" s="129" t="s">
        <v>90</v>
      </c>
      <c r="J75" s="129" t="str" cm="1">
        <f t="array" ref="J75">_xlfn.XLOOKUP(D75,justificativas_motivos,justificativas_texto,"",1,1)</f>
        <v>MOTORISTA CUMPRINDO HORÁRIO NA ESCALA ATUAL</v>
      </c>
    </row>
    <row r="76" spans="1:10" ht="42" hidden="1" customHeight="1">
      <c r="A76" s="197">
        <v>45410</v>
      </c>
      <c r="B76" s="132">
        <v>19010</v>
      </c>
      <c r="C76" s="133">
        <v>0.39583333333333331</v>
      </c>
      <c r="D76" s="132" t="s">
        <v>11</v>
      </c>
      <c r="E76" s="129" t="s">
        <v>91</v>
      </c>
      <c r="F76" s="132"/>
      <c r="G76" s="132" t="str">
        <f t="shared" si="2"/>
        <v>1</v>
      </c>
      <c r="H76" s="137">
        <f t="shared" si="3"/>
        <v>18</v>
      </c>
      <c r="I76" s="129" t="s">
        <v>90</v>
      </c>
      <c r="J76" s="129" t="str" cm="1">
        <f t="array" ref="J76">_xlfn.XLOOKUP(D76,justificativas_motivos,justificativas_texto,"",1,1)</f>
        <v>MOTORISTA CUMPRINDO HORÁRIO NA ESCALA ATUAL</v>
      </c>
    </row>
    <row r="77" spans="1:10" ht="42" hidden="1" customHeight="1">
      <c r="A77" s="197">
        <v>45410</v>
      </c>
      <c r="B77" s="132">
        <v>19014</v>
      </c>
      <c r="C77" s="133">
        <v>0.39583333333333331</v>
      </c>
      <c r="D77" s="132" t="s">
        <v>11</v>
      </c>
      <c r="E77" s="129" t="s">
        <v>92</v>
      </c>
      <c r="F77" s="132"/>
      <c r="G77" s="132" t="str">
        <f t="shared" si="2"/>
        <v>1</v>
      </c>
      <c r="H77" s="137">
        <f t="shared" si="3"/>
        <v>18</v>
      </c>
      <c r="I77" s="129" t="s">
        <v>28</v>
      </c>
      <c r="J77" s="129" t="str" cm="1">
        <f t="array" ref="J77">_xlfn.XLOOKUP(D77,justificativas_motivos,justificativas_texto,"",1,1)</f>
        <v>MOTORISTA CUMPRINDO HORÁRIO NA ESCALA ATUAL</v>
      </c>
    </row>
    <row r="78" spans="1:10" ht="42" hidden="1" customHeight="1">
      <c r="A78" s="197">
        <v>45410</v>
      </c>
      <c r="B78" s="132">
        <v>19014</v>
      </c>
      <c r="C78" s="133">
        <v>0.39583333333333331</v>
      </c>
      <c r="D78" s="132" t="s">
        <v>11</v>
      </c>
      <c r="E78" s="129" t="s">
        <v>93</v>
      </c>
      <c r="F78" s="132"/>
      <c r="G78" s="132" t="str">
        <f t="shared" si="2"/>
        <v>1</v>
      </c>
      <c r="H78" s="137">
        <f t="shared" si="3"/>
        <v>18</v>
      </c>
      <c r="I78" s="129" t="s">
        <v>28</v>
      </c>
      <c r="J78" s="129" t="str" cm="1">
        <f t="array" ref="J78">_xlfn.XLOOKUP(D78,justificativas_motivos,justificativas_texto,"",1,1)</f>
        <v>MOTORISTA CUMPRINDO HORÁRIO NA ESCALA ATUAL</v>
      </c>
    </row>
    <row r="79" spans="1:10" ht="42" hidden="1" customHeight="1">
      <c r="A79" s="197">
        <v>45411</v>
      </c>
      <c r="B79" s="132" t="s">
        <v>71</v>
      </c>
      <c r="C79" s="133" t="s">
        <v>71</v>
      </c>
      <c r="D79" s="132" t="s">
        <v>72</v>
      </c>
      <c r="E79" s="129" t="s">
        <v>73</v>
      </c>
      <c r="F79" s="132"/>
      <c r="G79" s="132" t="str">
        <f t="shared" si="2"/>
        <v>1</v>
      </c>
      <c r="H79" s="137">
        <f t="shared" si="3"/>
        <v>18</v>
      </c>
      <c r="I79" s="129" t="s">
        <v>74</v>
      </c>
      <c r="J79" s="129" t="s">
        <v>75</v>
      </c>
    </row>
    <row r="80" spans="1:10" ht="42" hidden="1" customHeight="1">
      <c r="A80" s="197">
        <v>45411</v>
      </c>
      <c r="B80" s="132">
        <v>19008</v>
      </c>
      <c r="C80" s="133">
        <v>0.79166666666666663</v>
      </c>
      <c r="D80" s="132" t="s">
        <v>11</v>
      </c>
      <c r="E80" s="129" t="s">
        <v>17</v>
      </c>
      <c r="F80" s="132"/>
      <c r="G80" s="132" t="str">
        <f t="shared" si="2"/>
        <v>1</v>
      </c>
      <c r="H80" s="137">
        <f t="shared" si="3"/>
        <v>18</v>
      </c>
      <c r="I80" s="129" t="str" cm="1">
        <f t="array" ref="I80">_xlfn.XLOOKUP(C80,gyn_horarios,gyn_trechos_almoco,"",1,1)</f>
        <v>GOIANIA X BELEM 19:00</v>
      </c>
      <c r="J80" s="129" t="str" cm="1">
        <f t="array" ref="J80">_xlfn.XLOOKUP(D80,justificativas_motivos,justificativas_texto,"",1,1)</f>
        <v>MOTORISTA CUMPRINDO HORÁRIO NA ESCALA ATUAL</v>
      </c>
    </row>
    <row r="81" spans="1:10" ht="42" hidden="1" customHeight="1">
      <c r="A81" s="197">
        <v>45411</v>
      </c>
      <c r="B81" s="132">
        <v>19008</v>
      </c>
      <c r="C81" s="133">
        <v>0.79166666666666663</v>
      </c>
      <c r="D81" s="132" t="s">
        <v>11</v>
      </c>
      <c r="E81" s="129" t="s">
        <v>94</v>
      </c>
      <c r="F81" s="132"/>
      <c r="G81" s="132" t="str">
        <f t="shared" si="2"/>
        <v>1</v>
      </c>
      <c r="H81" s="137">
        <f t="shared" si="3"/>
        <v>18</v>
      </c>
      <c r="I81" s="129" t="str" cm="1">
        <f t="array" ref="I81">_xlfn.XLOOKUP(C81,gyn_horarios,gyn_trechos_almoco,"",1,1)</f>
        <v>GOIANIA X BELEM 19:00</v>
      </c>
      <c r="J81" s="129" t="str" cm="1">
        <f t="array" ref="J81">_xlfn.XLOOKUP(D81,justificativas_motivos,justificativas_texto,"",1,1)</f>
        <v>MOTORISTA CUMPRINDO HORÁRIO NA ESCALA ATUAL</v>
      </c>
    </row>
    <row r="82" spans="1:10" ht="42" hidden="1" customHeight="1">
      <c r="A82" s="197">
        <v>45411</v>
      </c>
      <c r="B82" s="132">
        <v>19006</v>
      </c>
      <c r="C82" s="133">
        <v>0.83333333333333337</v>
      </c>
      <c r="D82" s="132" t="s">
        <v>11</v>
      </c>
      <c r="E82" s="129" t="s">
        <v>16</v>
      </c>
      <c r="F82" s="132"/>
      <c r="G82" s="132" t="str">
        <f t="shared" si="2"/>
        <v>1</v>
      </c>
      <c r="H82" s="137">
        <f t="shared" si="3"/>
        <v>18</v>
      </c>
      <c r="I82" s="129" t="str" cm="1">
        <f t="array" ref="I82">_xlfn.XLOOKUP(C82,gyn_horarios,gyn_trechos_almoco,"",1,1)</f>
        <v>GOIANIA X SAO LUIS 20:00</v>
      </c>
      <c r="J82" s="129" t="str" cm="1">
        <f t="array" ref="J82">_xlfn.XLOOKUP(D82,justificativas_motivos,justificativas_texto,"",1,1)</f>
        <v>MOTORISTA CUMPRINDO HORÁRIO NA ESCALA ATUAL</v>
      </c>
    </row>
    <row r="83" spans="1:10" ht="42" hidden="1" customHeight="1">
      <c r="A83" s="197">
        <v>45411</v>
      </c>
      <c r="B83" s="132">
        <v>19006</v>
      </c>
      <c r="C83" s="133">
        <v>0.83333333333333337</v>
      </c>
      <c r="D83" s="132" t="s">
        <v>11</v>
      </c>
      <c r="E83" s="129" t="s">
        <v>95</v>
      </c>
      <c r="F83" s="132"/>
      <c r="G83" s="132" t="str">
        <f t="shared" si="2"/>
        <v>1</v>
      </c>
      <c r="H83" s="137">
        <f t="shared" si="3"/>
        <v>18</v>
      </c>
      <c r="I83" s="129" t="str" cm="1">
        <f t="array" ref="I83">_xlfn.XLOOKUP(C83,gyn_horarios,gyn_trechos_almoco,"",1,1)</f>
        <v>GOIANIA X SAO LUIS 20:00</v>
      </c>
      <c r="J83" s="129" t="str" cm="1">
        <f t="array" ref="J83">_xlfn.XLOOKUP(D83,justificativas_motivos,justificativas_texto,"",1,1)</f>
        <v>MOTORISTA CUMPRINDO HORÁRIO NA ESCALA ATUAL</v>
      </c>
    </row>
    <row r="84" spans="1:10" ht="42" hidden="1" customHeight="1">
      <c r="A84" s="197">
        <v>45411</v>
      </c>
      <c r="B84" s="132">
        <v>19019</v>
      </c>
      <c r="C84" s="133">
        <v>0.39583333333333331</v>
      </c>
      <c r="D84" s="132" t="s">
        <v>11</v>
      </c>
      <c r="E84" s="129" t="s">
        <v>96</v>
      </c>
      <c r="F84" s="132"/>
      <c r="G84" s="132" t="str">
        <f t="shared" si="2"/>
        <v>1</v>
      </c>
      <c r="H84" s="137">
        <f t="shared" si="3"/>
        <v>18</v>
      </c>
      <c r="I84" s="129" t="s">
        <v>28</v>
      </c>
      <c r="J84" s="129" t="str" cm="1">
        <f t="array" ref="J84">_xlfn.XLOOKUP(D84,justificativas_motivos,justificativas_texto,"",1,1)</f>
        <v>MOTORISTA CUMPRINDO HORÁRIO NA ESCALA ATUAL</v>
      </c>
    </row>
    <row r="85" spans="1:10" ht="42" hidden="1" customHeight="1">
      <c r="A85" s="197">
        <v>45411</v>
      </c>
      <c r="B85" s="132">
        <v>19019</v>
      </c>
      <c r="C85" s="133">
        <v>0.39583333333333331</v>
      </c>
      <c r="D85" s="132" t="s">
        <v>11</v>
      </c>
      <c r="E85" s="129" t="s">
        <v>97</v>
      </c>
      <c r="F85" s="132"/>
      <c r="G85" s="132" t="str">
        <f t="shared" si="2"/>
        <v>1</v>
      </c>
      <c r="H85" s="137">
        <f t="shared" si="3"/>
        <v>18</v>
      </c>
      <c r="I85" s="129" t="s">
        <v>28</v>
      </c>
      <c r="J85" s="129" t="str" cm="1">
        <f t="array" ref="J85">_xlfn.XLOOKUP(D85,justificativas_motivos,justificativas_texto,"",1,1)</f>
        <v>MOTORISTA CUMPRINDO HORÁRIO NA ESCALA ATUAL</v>
      </c>
    </row>
    <row r="86" spans="1:10" ht="42" hidden="1" customHeight="1">
      <c r="A86" s="197">
        <v>45411</v>
      </c>
      <c r="B86" s="132">
        <v>19018</v>
      </c>
      <c r="C86" s="133">
        <v>0.3</v>
      </c>
      <c r="D86" s="132" t="s">
        <v>11</v>
      </c>
      <c r="E86" s="129" t="s">
        <v>92</v>
      </c>
      <c r="F86" s="132"/>
      <c r="G86" s="132" t="str">
        <f t="shared" si="2"/>
        <v>1</v>
      </c>
      <c r="H86" s="137">
        <f t="shared" si="3"/>
        <v>18</v>
      </c>
      <c r="I86" s="129" t="s">
        <v>25</v>
      </c>
      <c r="J86" s="129" t="str" cm="1">
        <f t="array" ref="J86">_xlfn.XLOOKUP(D86,justificativas_motivos,justificativas_texto,"",1,1)</f>
        <v>MOTORISTA CUMPRINDO HORÁRIO NA ESCALA ATUAL</v>
      </c>
    </row>
    <row r="87" spans="1:10" ht="42" hidden="1" customHeight="1">
      <c r="A87" s="197">
        <v>45411</v>
      </c>
      <c r="B87" s="132">
        <v>19018</v>
      </c>
      <c r="C87" s="133">
        <v>0.3</v>
      </c>
      <c r="D87" s="132" t="s">
        <v>11</v>
      </c>
      <c r="E87" s="129" t="s">
        <v>93</v>
      </c>
      <c r="F87" s="132"/>
      <c r="G87" s="132" t="str">
        <f t="shared" si="2"/>
        <v>1</v>
      </c>
      <c r="H87" s="137">
        <f t="shared" si="3"/>
        <v>18</v>
      </c>
      <c r="I87" s="129" t="s">
        <v>25</v>
      </c>
      <c r="J87" s="129" t="str" cm="1">
        <f t="array" ref="J87">_xlfn.XLOOKUP(D87,justificativas_motivos,justificativas_texto,"",1,1)</f>
        <v>MOTORISTA CUMPRINDO HORÁRIO NA ESCALA ATUAL</v>
      </c>
    </row>
    <row r="88" spans="1:10" ht="42" hidden="1" customHeight="1">
      <c r="A88" s="197">
        <v>45411</v>
      </c>
      <c r="B88" s="132">
        <v>15900</v>
      </c>
      <c r="C88" s="133">
        <v>0.84166666666666667</v>
      </c>
      <c r="D88" s="132" t="s">
        <v>11</v>
      </c>
      <c r="E88" s="129" t="s">
        <v>89</v>
      </c>
      <c r="F88" s="132"/>
      <c r="G88" s="132" t="str">
        <f t="shared" si="2"/>
        <v>1</v>
      </c>
      <c r="H88" s="137">
        <f t="shared" si="3"/>
        <v>18</v>
      </c>
      <c r="I88" s="129" t="s">
        <v>49</v>
      </c>
      <c r="J88" s="129" t="str" cm="1">
        <f t="array" ref="J88">_xlfn.XLOOKUP(D88,justificativas_motivos,justificativas_texto,"",1,1)</f>
        <v>MOTORISTA CUMPRINDO HORÁRIO NA ESCALA ATUAL</v>
      </c>
    </row>
    <row r="89" spans="1:10" ht="42" hidden="1" customHeight="1">
      <c r="A89" s="197">
        <v>45411</v>
      </c>
      <c r="B89" s="132">
        <v>15900</v>
      </c>
      <c r="C89" s="133">
        <v>0.84166666666666667</v>
      </c>
      <c r="D89" s="132" t="s">
        <v>11</v>
      </c>
      <c r="E89" s="129" t="s">
        <v>91</v>
      </c>
      <c r="F89" s="132"/>
      <c r="G89" s="132" t="str">
        <f t="shared" si="2"/>
        <v>1</v>
      </c>
      <c r="H89" s="137">
        <f t="shared" si="3"/>
        <v>18</v>
      </c>
      <c r="I89" s="129" t="s">
        <v>49</v>
      </c>
      <c r="J89" s="129" t="str" cm="1">
        <f t="array" ref="J89">_xlfn.XLOOKUP(D89,justificativas_motivos,justificativas_texto,"",1,1)</f>
        <v>MOTORISTA CUMPRINDO HORÁRIO NA ESCALA ATUAL</v>
      </c>
    </row>
    <row r="90" spans="1:10" ht="42" hidden="1" customHeight="1">
      <c r="A90" s="197">
        <v>45412</v>
      </c>
      <c r="B90" s="132">
        <v>19005</v>
      </c>
      <c r="C90" s="133">
        <v>0.87847222222222221</v>
      </c>
      <c r="D90" s="132" t="s">
        <v>11</v>
      </c>
      <c r="E90" s="129" t="s">
        <v>96</v>
      </c>
      <c r="F90" s="132"/>
      <c r="G90" s="132" t="str">
        <f t="shared" si="2"/>
        <v>1</v>
      </c>
      <c r="H90" s="137">
        <f t="shared" si="3"/>
        <v>18</v>
      </c>
      <c r="I90" s="129" t="s">
        <v>22</v>
      </c>
      <c r="J90" s="129" t="str" cm="1">
        <f t="array" ref="J90">_xlfn.XLOOKUP(D90,justificativas_motivos,justificativas_texto,"",1,1)</f>
        <v>MOTORISTA CUMPRINDO HORÁRIO NA ESCALA ATUAL</v>
      </c>
    </row>
    <row r="91" spans="1:10" ht="42" hidden="1" customHeight="1">
      <c r="A91" s="197">
        <v>45412</v>
      </c>
      <c r="B91" s="132">
        <v>19005</v>
      </c>
      <c r="C91" s="133">
        <v>0.87847222222222221</v>
      </c>
      <c r="D91" s="132" t="s">
        <v>11</v>
      </c>
      <c r="E91" s="129" t="s">
        <v>98</v>
      </c>
      <c r="F91" s="132"/>
      <c r="G91" s="132" t="str">
        <f t="shared" si="2"/>
        <v>1</v>
      </c>
      <c r="H91" s="137">
        <f t="shared" si="3"/>
        <v>18</v>
      </c>
      <c r="I91" s="129" t="s">
        <v>22</v>
      </c>
      <c r="J91" s="129" t="str" cm="1">
        <f t="array" ref="J91">_xlfn.XLOOKUP(D91,justificativas_motivos,justificativas_texto,"",1,1)</f>
        <v>MOTORISTA CUMPRINDO HORÁRIO NA ESCALA ATUAL</v>
      </c>
    </row>
    <row r="92" spans="1:10" ht="42" hidden="1" customHeight="1">
      <c r="A92" s="197">
        <v>45412</v>
      </c>
      <c r="B92" s="132">
        <v>19014</v>
      </c>
      <c r="C92" s="133">
        <v>0.75</v>
      </c>
      <c r="D92" s="132" t="s">
        <v>11</v>
      </c>
      <c r="E92" s="129" t="s">
        <v>45</v>
      </c>
      <c r="F92" s="132"/>
      <c r="G92" s="132" t="str">
        <f t="shared" si="2"/>
        <v>1</v>
      </c>
      <c r="H92" s="137">
        <f t="shared" si="3"/>
        <v>18</v>
      </c>
      <c r="I92" s="129" t="s">
        <v>99</v>
      </c>
      <c r="J92" s="129" t="str" cm="1">
        <f t="array" ref="J92">_xlfn.XLOOKUP(D92,justificativas_motivos,justificativas_texto,"",1,1)</f>
        <v>MOTORISTA CUMPRINDO HORÁRIO NA ESCALA ATUAL</v>
      </c>
    </row>
    <row r="93" spans="1:10" ht="42" hidden="1" customHeight="1">
      <c r="A93" s="197">
        <v>45412</v>
      </c>
      <c r="B93" s="132">
        <v>19014</v>
      </c>
      <c r="C93" s="133">
        <v>0.75</v>
      </c>
      <c r="D93" s="132" t="s">
        <v>11</v>
      </c>
      <c r="E93" s="129" t="s">
        <v>100</v>
      </c>
      <c r="F93" s="132"/>
      <c r="G93" s="132" t="str">
        <f t="shared" si="2"/>
        <v>1</v>
      </c>
      <c r="H93" s="137">
        <f t="shared" si="3"/>
        <v>18</v>
      </c>
      <c r="I93" s="129" t="s">
        <v>99</v>
      </c>
      <c r="J93" s="129" t="str" cm="1">
        <f t="array" ref="J93">_xlfn.XLOOKUP(D93,justificativas_motivos,justificativas_texto,"",1,1)</f>
        <v>MOTORISTA CUMPRINDO HORÁRIO NA ESCALA ATUAL</v>
      </c>
    </row>
    <row r="94" spans="1:10" ht="42" hidden="1" customHeight="1">
      <c r="A94" s="197">
        <v>45412</v>
      </c>
      <c r="B94" s="132">
        <v>19013</v>
      </c>
      <c r="C94" s="133">
        <v>0.79166666666666663</v>
      </c>
      <c r="D94" s="132" t="s">
        <v>11</v>
      </c>
      <c r="E94" s="129" t="s">
        <v>13</v>
      </c>
      <c r="F94" s="132"/>
      <c r="G94" s="132" t="str">
        <f t="shared" si="2"/>
        <v>1</v>
      </c>
      <c r="H94" s="137">
        <f t="shared" si="3"/>
        <v>18</v>
      </c>
      <c r="I94" s="129" t="str" cm="1">
        <f t="array" ref="I94">_xlfn.XLOOKUP(C94,gyn_horarios,gyn_trechos_almoco,"",1,1)</f>
        <v>GOIANIA X BELEM 19:00</v>
      </c>
      <c r="J94" s="129" t="str" cm="1">
        <f t="array" ref="J94">_xlfn.XLOOKUP(D94,justificativas_motivos,justificativas_texto,"",1,1)</f>
        <v>MOTORISTA CUMPRINDO HORÁRIO NA ESCALA ATUAL</v>
      </c>
    </row>
    <row r="95" spans="1:10" ht="42" hidden="1" customHeight="1">
      <c r="A95" s="197">
        <v>45412</v>
      </c>
      <c r="B95" s="132">
        <v>19013</v>
      </c>
      <c r="C95" s="133">
        <v>0.79166666666666663</v>
      </c>
      <c r="D95" s="132" t="s">
        <v>11</v>
      </c>
      <c r="E95" s="129" t="s">
        <v>12</v>
      </c>
      <c r="F95" s="132"/>
      <c r="G95" s="132" t="str">
        <f t="shared" si="2"/>
        <v>1</v>
      </c>
      <c r="H95" s="137">
        <f t="shared" si="3"/>
        <v>18</v>
      </c>
      <c r="I95" s="129" t="str" cm="1">
        <f t="array" ref="I95">_xlfn.XLOOKUP(C95,gyn_horarios,gyn_trechos_almoco,"",1,1)</f>
        <v>GOIANIA X BELEM 19:00</v>
      </c>
      <c r="J95" s="129" t="str" cm="1">
        <f t="array" ref="J95">_xlfn.XLOOKUP(D95,justificativas_motivos,justificativas_texto,"",1,1)</f>
        <v>MOTORISTA CUMPRINDO HORÁRIO NA ESCALA ATUAL</v>
      </c>
    </row>
    <row r="96" spans="1:10" ht="42" hidden="1" customHeight="1">
      <c r="A96" s="197">
        <v>45412</v>
      </c>
      <c r="B96" s="132"/>
      <c r="C96" s="133"/>
      <c r="D96" s="132"/>
      <c r="E96" s="129"/>
      <c r="F96" s="132"/>
      <c r="G96" s="132" t="str">
        <f t="shared" si="2"/>
        <v>1</v>
      </c>
      <c r="H96" s="137">
        <f t="shared" si="3"/>
        <v>18</v>
      </c>
      <c r="I96" s="129" t="str" cm="1">
        <f t="array" ref="I96">_xlfn.XLOOKUP(C96,gyn_horarios,gyn_trechos_almoco,"",1,1)</f>
        <v/>
      </c>
      <c r="J96" s="129" t="str" cm="1">
        <f t="array" ref="J96">_xlfn.XLOOKUP(D96,justificativas_motivos,justificativas_texto,"",1,1)</f>
        <v/>
      </c>
    </row>
    <row r="97" spans="1:10" ht="42" hidden="1" customHeight="1">
      <c r="A97" s="197">
        <v>45413</v>
      </c>
      <c r="B97" s="132">
        <v>19016</v>
      </c>
      <c r="C97" s="133">
        <v>0.79166666666666663</v>
      </c>
      <c r="D97" s="132" t="s">
        <v>11</v>
      </c>
      <c r="E97" s="132" t="s">
        <v>101</v>
      </c>
      <c r="F97" s="132"/>
      <c r="G97" s="132" t="str">
        <f t="shared" si="2"/>
        <v>1</v>
      </c>
      <c r="H97" s="137">
        <f t="shared" si="3"/>
        <v>18</v>
      </c>
      <c r="I97" s="129" t="str" cm="1">
        <f t="array" ref="I97">_xlfn.XLOOKUP(C97,gyn_horarios,gyn_trechos_almoco,"",1,1)</f>
        <v>GOIANIA X BELEM 19:00</v>
      </c>
      <c r="J97" s="129" t="str" cm="1">
        <f t="array" ref="J97">_xlfn.XLOOKUP(D97,justificativas_motivos,justificativas_texto,"",1,1)</f>
        <v>MOTORISTA CUMPRINDO HORÁRIO NA ESCALA ATUAL</v>
      </c>
    </row>
    <row r="98" spans="1:10" ht="42" hidden="1" customHeight="1">
      <c r="A98" s="197">
        <v>45413</v>
      </c>
      <c r="B98" s="132">
        <v>19016</v>
      </c>
      <c r="C98" s="133">
        <v>0.79166666666666663</v>
      </c>
      <c r="D98" s="132" t="s">
        <v>11</v>
      </c>
      <c r="E98" s="132" t="s">
        <v>102</v>
      </c>
      <c r="F98" s="132"/>
      <c r="G98" s="132" t="str">
        <f t="shared" si="2"/>
        <v>1</v>
      </c>
      <c r="H98" s="137">
        <f t="shared" si="3"/>
        <v>18</v>
      </c>
      <c r="I98" s="129" t="str" cm="1">
        <f t="array" ref="I98">_xlfn.XLOOKUP(C98,gyn_horarios,gyn_trechos_almoco,"",1,1)</f>
        <v>GOIANIA X BELEM 19:00</v>
      </c>
      <c r="J98" s="129" t="str" cm="1">
        <f t="array" ref="J98">_xlfn.XLOOKUP(D98,justificativas_motivos,justificativas_texto,"",1,1)</f>
        <v>MOTORISTA CUMPRINDO HORÁRIO NA ESCALA ATUAL</v>
      </c>
    </row>
    <row r="99" spans="1:10" ht="42" hidden="1" customHeight="1">
      <c r="A99" s="197">
        <v>45413</v>
      </c>
      <c r="B99" s="132">
        <v>17700</v>
      </c>
      <c r="C99" s="133">
        <v>0.83333333333333337</v>
      </c>
      <c r="D99" s="132" t="s">
        <v>11</v>
      </c>
      <c r="E99" s="132" t="s">
        <v>26</v>
      </c>
      <c r="F99" s="132"/>
      <c r="G99" s="132" t="str">
        <f t="shared" si="2"/>
        <v>1</v>
      </c>
      <c r="H99" s="137">
        <f t="shared" si="3"/>
        <v>18</v>
      </c>
      <c r="I99" s="129" t="str" cm="1">
        <f t="array" ref="I99">_xlfn.XLOOKUP(C99,gyn_horarios,gyn_trechos_almoco,"",1,1)</f>
        <v>GOIANIA X SAO LUIS 20:00</v>
      </c>
      <c r="J99" s="129" t="str" cm="1">
        <f t="array" ref="J99">_xlfn.XLOOKUP(D99,justificativas_motivos,justificativas_texto,"",1,1)</f>
        <v>MOTORISTA CUMPRINDO HORÁRIO NA ESCALA ATUAL</v>
      </c>
    </row>
    <row r="100" spans="1:10" ht="42" hidden="1" customHeight="1">
      <c r="A100" s="197">
        <v>45413</v>
      </c>
      <c r="B100" s="132">
        <v>17700</v>
      </c>
      <c r="C100" s="133">
        <v>0.83333333333333337</v>
      </c>
      <c r="D100" s="132" t="s">
        <v>11</v>
      </c>
      <c r="E100" s="132" t="s">
        <v>24</v>
      </c>
      <c r="F100" s="132"/>
      <c r="G100" s="132" t="str">
        <f t="shared" si="2"/>
        <v>1</v>
      </c>
      <c r="H100" s="137">
        <f t="shared" si="3"/>
        <v>18</v>
      </c>
      <c r="I100" s="129" t="str" cm="1">
        <f t="array" ref="I100">_xlfn.XLOOKUP(C100,gyn_horarios,gyn_trechos_almoco,"",1,1)</f>
        <v>GOIANIA X SAO LUIS 20:00</v>
      </c>
      <c r="J100" s="129" t="str" cm="1">
        <f t="array" ref="J100">_xlfn.XLOOKUP(D100,justificativas_motivos,justificativas_texto,"",1,1)</f>
        <v>MOTORISTA CUMPRINDO HORÁRIO NA ESCALA ATUAL</v>
      </c>
    </row>
    <row r="101" spans="1:10" ht="42" hidden="1" customHeight="1">
      <c r="A101" s="197">
        <v>45413</v>
      </c>
      <c r="B101" s="132">
        <v>19021</v>
      </c>
      <c r="C101" s="133">
        <v>0.39583333333333331</v>
      </c>
      <c r="D101" s="132" t="s">
        <v>11</v>
      </c>
      <c r="E101" s="132" t="s">
        <v>103</v>
      </c>
      <c r="F101" s="132"/>
      <c r="G101" s="132" t="str">
        <f t="shared" si="2"/>
        <v>1</v>
      </c>
      <c r="H101" s="137">
        <f t="shared" si="3"/>
        <v>18</v>
      </c>
      <c r="I101" s="129" t="str" cm="1">
        <f t="array" ref="I101">_xlfn.XLOOKUP(C101,gyn_horarios,gyn_trechos_almoco,"",1,1)</f>
        <v>GOIANIA X BELEM 09:30</v>
      </c>
      <c r="J101" s="129" t="str" cm="1">
        <f t="array" ref="J101">_xlfn.XLOOKUP(D101,justificativas_motivos,justificativas_texto,"",1,1)</f>
        <v>MOTORISTA CUMPRINDO HORÁRIO NA ESCALA ATUAL</v>
      </c>
    </row>
    <row r="102" spans="1:10" ht="42" hidden="1" customHeight="1">
      <c r="A102" s="197">
        <v>45413</v>
      </c>
      <c r="B102" s="132">
        <v>19021</v>
      </c>
      <c r="C102" s="133">
        <v>0.39583333333333331</v>
      </c>
      <c r="D102" s="132" t="s">
        <v>11</v>
      </c>
      <c r="E102" s="132" t="s">
        <v>104</v>
      </c>
      <c r="F102" s="132"/>
      <c r="G102" s="132" t="str">
        <f t="shared" si="2"/>
        <v>1</v>
      </c>
      <c r="H102" s="137">
        <f t="shared" si="3"/>
        <v>18</v>
      </c>
      <c r="I102" s="129" t="str" cm="1">
        <f t="array" ref="I102">_xlfn.XLOOKUP(C102,gyn_horarios,gyn_trechos_almoco,"",1,1)</f>
        <v>GOIANIA X BELEM 09:30</v>
      </c>
      <c r="J102" s="129" t="str" cm="1">
        <f t="array" ref="J102">_xlfn.XLOOKUP(D102,justificativas_motivos,justificativas_texto,"",1,1)</f>
        <v>MOTORISTA CUMPRINDO HORÁRIO NA ESCALA ATUAL</v>
      </c>
    </row>
    <row r="103" spans="1:10" ht="42" hidden="1" customHeight="1">
      <c r="A103" s="197">
        <v>45413</v>
      </c>
      <c r="B103" s="132" t="s">
        <v>71</v>
      </c>
      <c r="C103" s="133" t="s">
        <v>72</v>
      </c>
      <c r="D103" s="132" t="s">
        <v>105</v>
      </c>
      <c r="E103" s="129" t="s">
        <v>106</v>
      </c>
      <c r="F103" s="132"/>
      <c r="G103" s="132" t="str">
        <f t="shared" si="2"/>
        <v>1</v>
      </c>
      <c r="H103" s="137">
        <f t="shared" si="3"/>
        <v>18</v>
      </c>
      <c r="I103" s="129" t="s">
        <v>107</v>
      </c>
      <c r="J103" s="129" t="str" cm="1">
        <f t="array" ref="J103">_xlfn.XLOOKUP(D103,justificativas_motivos,justificativas_texto,"",1,1)</f>
        <v>MOTORISTA PRESTANDO SERVICO DE PLANTAO NA GARAGEM</v>
      </c>
    </row>
    <row r="104" spans="1:10" ht="42" hidden="1" customHeight="1">
      <c r="A104" s="197">
        <v>45414</v>
      </c>
      <c r="B104" s="132">
        <v>19026</v>
      </c>
      <c r="C104" s="133">
        <v>0.83333333333333337</v>
      </c>
      <c r="D104" s="132" t="s">
        <v>11</v>
      </c>
      <c r="E104" s="129" t="s">
        <v>108</v>
      </c>
      <c r="F104" s="132"/>
      <c r="G104" s="132" t="str">
        <f t="shared" si="2"/>
        <v>1</v>
      </c>
      <c r="H104" s="137">
        <f t="shared" si="3"/>
        <v>18</v>
      </c>
      <c r="I104" s="129" t="str" cm="1">
        <f t="array" ref="I104">_xlfn.XLOOKUP(C104,gyn_horarios,gyn_trechos_almoco,"",1,1)</f>
        <v>GOIANIA X SAO LUIS 20:00</v>
      </c>
      <c r="J104" s="129" t="str" cm="1">
        <f t="array" ref="J104">_xlfn.XLOOKUP(D104,justificativas_motivos,justificativas_texto,"",1,1)</f>
        <v>MOTORISTA CUMPRINDO HORÁRIO NA ESCALA ATUAL</v>
      </c>
    </row>
    <row r="105" spans="1:10" ht="42" hidden="1" customHeight="1">
      <c r="A105" s="197">
        <v>45414</v>
      </c>
      <c r="B105" s="132">
        <v>19026</v>
      </c>
      <c r="C105" s="133">
        <v>0.83333333333333337</v>
      </c>
      <c r="D105" s="132" t="s">
        <v>11</v>
      </c>
      <c r="E105" s="129" t="s">
        <v>109</v>
      </c>
      <c r="F105" s="132"/>
      <c r="G105" s="132" t="str">
        <f t="shared" si="2"/>
        <v>1</v>
      </c>
      <c r="H105" s="137">
        <f t="shared" si="3"/>
        <v>18</v>
      </c>
      <c r="I105" s="129" t="str" cm="1">
        <f t="array" ref="I105">_xlfn.XLOOKUP(C105,gyn_horarios,gyn_trechos_almoco,"",1,1)</f>
        <v>GOIANIA X SAO LUIS 20:00</v>
      </c>
      <c r="J105" s="129" t="str" cm="1">
        <f t="array" ref="J105">_xlfn.XLOOKUP(D105,justificativas_motivos,justificativas_texto,"",1,1)</f>
        <v>MOTORISTA CUMPRINDO HORÁRIO NA ESCALA ATUAL</v>
      </c>
    </row>
    <row r="106" spans="1:10" ht="42" hidden="1" customHeight="1">
      <c r="A106" s="197">
        <v>45414</v>
      </c>
      <c r="B106" s="132">
        <v>19024</v>
      </c>
      <c r="C106" s="133">
        <v>0.79166666666666663</v>
      </c>
      <c r="D106" s="132" t="s">
        <v>11</v>
      </c>
      <c r="E106" s="129" t="s">
        <v>110</v>
      </c>
      <c r="F106" s="132"/>
      <c r="G106" s="132" t="str">
        <f t="shared" si="2"/>
        <v>1</v>
      </c>
      <c r="H106" s="137">
        <f t="shared" si="3"/>
        <v>18</v>
      </c>
      <c r="I106" s="129" t="str" cm="1">
        <f t="array" ref="I106">_xlfn.XLOOKUP(C106,gyn_horarios,gyn_trechos_almoco,"",1,1)</f>
        <v>GOIANIA X BELEM 19:00</v>
      </c>
      <c r="J106" s="129" t="str" cm="1">
        <f t="array" ref="J106">_xlfn.XLOOKUP(D106,justificativas_motivos,justificativas_texto,"",1,1)</f>
        <v>MOTORISTA CUMPRINDO HORÁRIO NA ESCALA ATUAL</v>
      </c>
    </row>
    <row r="107" spans="1:10" ht="42" hidden="1" customHeight="1">
      <c r="A107" s="197">
        <v>45414</v>
      </c>
      <c r="B107" s="132">
        <v>19024</v>
      </c>
      <c r="C107" s="133">
        <v>0.79166666666666663</v>
      </c>
      <c r="D107" s="132" t="s">
        <v>11</v>
      </c>
      <c r="E107" s="129" t="s">
        <v>111</v>
      </c>
      <c r="F107" s="132"/>
      <c r="G107" s="132" t="str">
        <f t="shared" si="2"/>
        <v>1</v>
      </c>
      <c r="H107" s="137">
        <f t="shared" si="3"/>
        <v>18</v>
      </c>
      <c r="I107" s="129" t="str" cm="1">
        <f t="array" ref="I107">_xlfn.XLOOKUP(C107,gyn_horarios,gyn_trechos_almoco,"",1,1)</f>
        <v>GOIANIA X BELEM 19:00</v>
      </c>
      <c r="J107" s="129" t="str" cm="1">
        <f t="array" ref="J107">_xlfn.XLOOKUP(D107,justificativas_motivos,justificativas_texto,"",1,1)</f>
        <v>MOTORISTA CUMPRINDO HORÁRIO NA ESCALA ATUAL</v>
      </c>
    </row>
    <row r="108" spans="1:10" ht="42" hidden="1" customHeight="1">
      <c r="A108" s="197">
        <v>45414</v>
      </c>
      <c r="B108" s="132">
        <v>19009</v>
      </c>
      <c r="C108" s="133">
        <v>0.39583333333333331</v>
      </c>
      <c r="D108" s="132" t="s">
        <v>11</v>
      </c>
      <c r="E108" s="129" t="s">
        <v>112</v>
      </c>
      <c r="F108" s="132"/>
      <c r="G108" s="132" t="str">
        <f t="shared" si="2"/>
        <v>1</v>
      </c>
      <c r="H108" s="137">
        <f t="shared" si="3"/>
        <v>18</v>
      </c>
      <c r="I108" s="129" t="str" cm="1">
        <f t="array" ref="I108">_xlfn.XLOOKUP(C108,gyn_horarios,gyn_trechos_almoco,"",1,1)</f>
        <v>GOIANIA X BELEM 09:30</v>
      </c>
      <c r="J108" s="129" t="str" cm="1">
        <f t="array" ref="J108">_xlfn.XLOOKUP(D108,justificativas_motivos,justificativas_texto,"",1,1)</f>
        <v>MOTORISTA CUMPRINDO HORÁRIO NA ESCALA ATUAL</v>
      </c>
    </row>
    <row r="109" spans="1:10" ht="42" hidden="1" customHeight="1">
      <c r="A109" s="197">
        <v>45414</v>
      </c>
      <c r="B109" s="132">
        <v>19009</v>
      </c>
      <c r="C109" s="133">
        <v>0.39583333333333331</v>
      </c>
      <c r="D109" s="132" t="s">
        <v>11</v>
      </c>
      <c r="E109" s="129" t="s">
        <v>113</v>
      </c>
      <c r="F109" s="132"/>
      <c r="G109" s="132" t="str">
        <f t="shared" si="2"/>
        <v>1</v>
      </c>
      <c r="H109" s="137">
        <f t="shared" si="3"/>
        <v>18</v>
      </c>
      <c r="I109" s="129" t="str" cm="1">
        <f t="array" ref="I109">_xlfn.XLOOKUP(C109,gyn_horarios,gyn_trechos_almoco,"",1,1)</f>
        <v>GOIANIA X BELEM 09:30</v>
      </c>
      <c r="J109" s="129" t="str" cm="1">
        <f t="array" ref="J109">_xlfn.XLOOKUP(D109,justificativas_motivos,justificativas_texto,"",1,1)</f>
        <v>MOTORISTA CUMPRINDO HORÁRIO NA ESCALA ATUAL</v>
      </c>
    </row>
    <row r="110" spans="1:10" ht="42" hidden="1" customHeight="1">
      <c r="A110" s="131">
        <v>45415</v>
      </c>
      <c r="B110" s="135">
        <v>19002</v>
      </c>
      <c r="C110" s="133">
        <v>0.79166666666666663</v>
      </c>
      <c r="D110" s="132" t="s">
        <v>11</v>
      </c>
      <c r="E110" s="132" t="s">
        <v>114</v>
      </c>
      <c r="F110" s="132"/>
      <c r="G110" s="132" t="str">
        <f t="shared" si="2"/>
        <v>1</v>
      </c>
      <c r="H110" s="137">
        <f t="shared" si="3"/>
        <v>18</v>
      </c>
      <c r="I110" s="129" t="str" cm="1">
        <f t="array" ref="I110">_xlfn.XLOOKUP(C110,gyn_horarios,gyn_trechos_almoco,"",1,1)</f>
        <v>GOIANIA X BELEM 19:00</v>
      </c>
      <c r="J110" s="129" t="str" cm="1">
        <f t="array" ref="J110">_xlfn.XLOOKUP(D110,justificativas_motivos,justificativas_texto,"",1,1)</f>
        <v>MOTORISTA CUMPRINDO HORÁRIO NA ESCALA ATUAL</v>
      </c>
    </row>
    <row r="111" spans="1:10" ht="42" hidden="1" customHeight="1">
      <c r="A111" s="131">
        <v>45415</v>
      </c>
      <c r="B111" s="135">
        <f>B110</f>
        <v>19002</v>
      </c>
      <c r="C111" s="133">
        <f>C110</f>
        <v>0.79166666666666663</v>
      </c>
      <c r="D111" s="132" t="s">
        <v>11</v>
      </c>
      <c r="E111" s="132" t="s">
        <v>115</v>
      </c>
      <c r="F111" s="132"/>
      <c r="G111" s="132" t="str">
        <f t="shared" si="2"/>
        <v>1</v>
      </c>
      <c r="H111" s="137">
        <f t="shared" si="3"/>
        <v>18</v>
      </c>
      <c r="I111" s="129" t="str" cm="1">
        <f t="array" ref="I111">_xlfn.XLOOKUP(C111,gyn_horarios,gyn_trechos_almoco,"",1,1)</f>
        <v>GOIANIA X BELEM 19:00</v>
      </c>
      <c r="J111" s="129" t="str" cm="1">
        <f t="array" ref="J111">_xlfn.XLOOKUP(D111,justificativas_motivos,justificativas_texto,"",1,1)</f>
        <v>MOTORISTA CUMPRINDO HORÁRIO NA ESCALA ATUAL</v>
      </c>
    </row>
    <row r="112" spans="1:10" ht="42" hidden="1" customHeight="1">
      <c r="A112" s="131">
        <v>45415</v>
      </c>
      <c r="B112" s="135">
        <v>19024</v>
      </c>
      <c r="C112" s="133">
        <v>0.83333333333333337</v>
      </c>
      <c r="D112" s="132" t="s">
        <v>11</v>
      </c>
      <c r="E112" s="132" t="s">
        <v>116</v>
      </c>
      <c r="F112" s="132"/>
      <c r="G112" s="132" t="str">
        <f t="shared" si="2"/>
        <v>1</v>
      </c>
      <c r="H112" s="137">
        <f t="shared" si="3"/>
        <v>18</v>
      </c>
      <c r="I112" s="129" t="str" cm="1">
        <f t="array" ref="I112">_xlfn.XLOOKUP(C112,gyn_horarios,gyn_trechos_almoco,"",1,1)</f>
        <v>GOIANIA X SAO LUIS 20:00</v>
      </c>
      <c r="J112" s="129" t="str" cm="1">
        <f t="array" ref="J112">_xlfn.XLOOKUP(D112,justificativas_motivos,justificativas_texto,"",1,1)</f>
        <v>MOTORISTA CUMPRINDO HORÁRIO NA ESCALA ATUAL</v>
      </c>
    </row>
    <row r="113" spans="1:10" ht="42" hidden="1" customHeight="1">
      <c r="A113" s="131">
        <v>45415</v>
      </c>
      <c r="B113" s="135">
        <f>B112</f>
        <v>19024</v>
      </c>
      <c r="C113" s="133">
        <f>C112</f>
        <v>0.83333333333333337</v>
      </c>
      <c r="D113" s="132" t="s">
        <v>11</v>
      </c>
      <c r="E113" s="132" t="s">
        <v>117</v>
      </c>
      <c r="F113" s="132"/>
      <c r="G113" s="132" t="str">
        <f t="shared" si="2"/>
        <v>1</v>
      </c>
      <c r="H113" s="137">
        <f t="shared" si="3"/>
        <v>18</v>
      </c>
      <c r="I113" s="129" t="str" cm="1">
        <f t="array" ref="I113">_xlfn.XLOOKUP(C113,gyn_horarios,gyn_trechos_almoco,"",1,1)</f>
        <v>GOIANIA X SAO LUIS 20:00</v>
      </c>
      <c r="J113" s="129" t="str" cm="1">
        <f t="array" ref="J113">_xlfn.XLOOKUP(D113,justificativas_motivos,justificativas_texto,"",1,1)</f>
        <v>MOTORISTA CUMPRINDO HORÁRIO NA ESCALA ATUAL</v>
      </c>
    </row>
    <row r="114" spans="1:10" ht="42" hidden="1" customHeight="1">
      <c r="A114" s="131">
        <v>45415</v>
      </c>
      <c r="B114" s="135">
        <v>19009</v>
      </c>
      <c r="C114" s="133">
        <v>0.39583333333333331</v>
      </c>
      <c r="D114" s="132" t="s">
        <v>11</v>
      </c>
      <c r="E114" s="132" t="s">
        <v>15</v>
      </c>
      <c r="F114" s="132"/>
      <c r="G114" s="132" t="str">
        <f t="shared" si="2"/>
        <v>1</v>
      </c>
      <c r="H114" s="137">
        <f t="shared" si="3"/>
        <v>18</v>
      </c>
      <c r="I114" s="129" t="str" cm="1">
        <f t="array" ref="I114">_xlfn.XLOOKUP(C114,gyn_horarios,gyn_trechos_almoco,"",1,1)</f>
        <v>GOIANIA X BELEM 09:30</v>
      </c>
      <c r="J114" s="129" t="str" cm="1">
        <f t="array" ref="J114">_xlfn.XLOOKUP(D114,justificativas_motivos,justificativas_texto,"",1,1)</f>
        <v>MOTORISTA CUMPRINDO HORÁRIO NA ESCALA ATUAL</v>
      </c>
    </row>
    <row r="115" spans="1:10" ht="42" hidden="1" customHeight="1">
      <c r="A115" s="131">
        <v>45415</v>
      </c>
      <c r="B115" s="135">
        <f>B114</f>
        <v>19009</v>
      </c>
      <c r="C115" s="133">
        <f>C114</f>
        <v>0.39583333333333331</v>
      </c>
      <c r="D115" s="132" t="s">
        <v>11</v>
      </c>
      <c r="E115" s="132" t="s">
        <v>118</v>
      </c>
      <c r="F115" s="132"/>
      <c r="G115" s="132" t="str">
        <f t="shared" si="2"/>
        <v>1</v>
      </c>
      <c r="H115" s="137">
        <f t="shared" si="3"/>
        <v>18</v>
      </c>
      <c r="I115" s="129" t="str" cm="1">
        <f t="array" ref="I115">_xlfn.XLOOKUP(C115,gyn_horarios,gyn_trechos_almoco,"",1,1)</f>
        <v>GOIANIA X BELEM 09:30</v>
      </c>
      <c r="J115" s="129" t="str" cm="1">
        <f t="array" ref="J115">_xlfn.XLOOKUP(D115,justificativas_motivos,justificativas_texto,"",1,1)</f>
        <v>MOTORISTA CUMPRINDO HORÁRIO NA ESCALA ATUAL</v>
      </c>
    </row>
    <row r="116" spans="1:10" ht="42" hidden="1" customHeight="1">
      <c r="A116" s="197">
        <v>45416</v>
      </c>
      <c r="B116" s="132">
        <v>15600</v>
      </c>
      <c r="C116" s="133">
        <v>0.79166666666666663</v>
      </c>
      <c r="D116" s="132" t="s">
        <v>11</v>
      </c>
      <c r="E116" s="129" t="s">
        <v>119</v>
      </c>
      <c r="F116" s="132"/>
      <c r="G116" s="132" t="str">
        <f t="shared" si="2"/>
        <v>1</v>
      </c>
      <c r="H116" s="137">
        <f t="shared" si="3"/>
        <v>18</v>
      </c>
      <c r="I116" s="129" t="str" cm="1">
        <f t="array" ref="I116">_xlfn.XLOOKUP(C116,gyn_horarios,gyn_trechos_almoco,"",1,1)</f>
        <v>GOIANIA X BELEM 19:00</v>
      </c>
      <c r="J116" s="129" t="str" cm="1">
        <f t="array" ref="J116">_xlfn.XLOOKUP(D116,justificativas_motivos,justificativas_texto,"",1,1)</f>
        <v>MOTORISTA CUMPRINDO HORÁRIO NA ESCALA ATUAL</v>
      </c>
    </row>
    <row r="117" spans="1:10" ht="42" hidden="1" customHeight="1">
      <c r="A117" s="197">
        <v>45416</v>
      </c>
      <c r="B117" s="132">
        <v>15600</v>
      </c>
      <c r="C117" s="133">
        <v>0.79166666666666663</v>
      </c>
      <c r="D117" s="132" t="s">
        <v>11</v>
      </c>
      <c r="E117" s="129" t="s">
        <v>120</v>
      </c>
      <c r="F117" s="132"/>
      <c r="G117" s="132" t="str">
        <f t="shared" si="2"/>
        <v>1</v>
      </c>
      <c r="H117" s="137">
        <f t="shared" si="3"/>
        <v>18</v>
      </c>
      <c r="I117" s="129" t="str" cm="1">
        <f t="array" ref="I117">_xlfn.XLOOKUP(C117,gyn_horarios,gyn_trechos_almoco,"",1,1)</f>
        <v>GOIANIA X BELEM 19:00</v>
      </c>
      <c r="J117" s="129" t="str" cm="1">
        <f t="array" ref="J117">_xlfn.XLOOKUP(D117,justificativas_motivos,justificativas_texto,"",1,1)</f>
        <v>MOTORISTA CUMPRINDO HORÁRIO NA ESCALA ATUAL</v>
      </c>
    </row>
    <row r="118" spans="1:10" ht="42" hidden="1" customHeight="1">
      <c r="A118" s="197">
        <v>45416</v>
      </c>
      <c r="B118" s="132">
        <v>19008</v>
      </c>
      <c r="C118" s="133">
        <v>0.83333333333333337</v>
      </c>
      <c r="D118" s="132" t="s">
        <v>11</v>
      </c>
      <c r="E118" s="129" t="s">
        <v>121</v>
      </c>
      <c r="F118" s="132"/>
      <c r="G118" s="132" t="str">
        <f t="shared" si="2"/>
        <v>1</v>
      </c>
      <c r="H118" s="137">
        <f t="shared" si="3"/>
        <v>18</v>
      </c>
      <c r="I118" s="129" t="str" cm="1">
        <f t="array" ref="I118">_xlfn.XLOOKUP(C118,gyn_horarios,gyn_trechos_almoco,"",1,1)</f>
        <v>GOIANIA X SAO LUIS 20:00</v>
      </c>
      <c r="J118" s="129" t="str" cm="1">
        <f t="array" ref="J118">_xlfn.XLOOKUP(D118,justificativas_motivos,justificativas_texto,"",1,1)</f>
        <v>MOTORISTA CUMPRINDO HORÁRIO NA ESCALA ATUAL</v>
      </c>
    </row>
    <row r="119" spans="1:10" ht="42" hidden="1" customHeight="1">
      <c r="A119" s="197">
        <v>45416</v>
      </c>
      <c r="B119" s="132">
        <v>19008</v>
      </c>
      <c r="C119" s="133">
        <v>0.83333333333333337</v>
      </c>
      <c r="D119" s="132" t="s">
        <v>11</v>
      </c>
      <c r="E119" s="129" t="s">
        <v>122</v>
      </c>
      <c r="F119" s="132"/>
      <c r="G119" s="132" t="str">
        <f t="shared" si="2"/>
        <v>1</v>
      </c>
      <c r="H119" s="137">
        <f t="shared" si="3"/>
        <v>18</v>
      </c>
      <c r="I119" s="129" t="str" cm="1">
        <f t="array" ref="I119">_xlfn.XLOOKUP(C119,gyn_horarios,gyn_trechos_almoco,"",1,1)</f>
        <v>GOIANIA X SAO LUIS 20:00</v>
      </c>
      <c r="J119" s="129" t="str" cm="1">
        <f t="array" ref="J119">_xlfn.XLOOKUP(D119,justificativas_motivos,justificativas_texto,"",1,1)</f>
        <v>MOTORISTA CUMPRINDO HORÁRIO NA ESCALA ATUAL</v>
      </c>
    </row>
    <row r="120" spans="1:10" ht="42" hidden="1" customHeight="1">
      <c r="A120" s="197">
        <v>45416</v>
      </c>
      <c r="B120" s="132">
        <v>19006</v>
      </c>
      <c r="C120" s="133">
        <v>0.39583333333333331</v>
      </c>
      <c r="D120" s="132" t="s">
        <v>11</v>
      </c>
      <c r="E120" s="129" t="s">
        <v>123</v>
      </c>
      <c r="F120" s="132"/>
      <c r="G120" s="132" t="str">
        <f t="shared" si="2"/>
        <v>1</v>
      </c>
      <c r="H120" s="137">
        <f t="shared" si="3"/>
        <v>18</v>
      </c>
      <c r="I120" s="129" t="str" cm="1">
        <f t="array" ref="I120">_xlfn.XLOOKUP(C120,gyn_horarios,gyn_trechos_almoco,"",1,1)</f>
        <v>GOIANIA X BELEM 09:30</v>
      </c>
      <c r="J120" s="129" t="str" cm="1">
        <f t="array" ref="J120">_xlfn.XLOOKUP(D120,justificativas_motivos,justificativas_texto,"",1,1)</f>
        <v>MOTORISTA CUMPRINDO HORÁRIO NA ESCALA ATUAL</v>
      </c>
    </row>
    <row r="121" spans="1:10" ht="42" hidden="1" customHeight="1">
      <c r="A121" s="197">
        <v>45416</v>
      </c>
      <c r="B121" s="132">
        <v>19006</v>
      </c>
      <c r="C121" s="133">
        <v>0.39583333333333331</v>
      </c>
      <c r="D121" s="132" t="s">
        <v>11</v>
      </c>
      <c r="E121" s="129" t="s">
        <v>124</v>
      </c>
      <c r="F121" s="132"/>
      <c r="G121" s="132" t="str">
        <f t="shared" si="2"/>
        <v>1</v>
      </c>
      <c r="H121" s="137">
        <f t="shared" si="3"/>
        <v>18</v>
      </c>
      <c r="I121" s="129" t="str" cm="1">
        <f t="array" ref="I121">_xlfn.XLOOKUP(C121,gyn_horarios,gyn_trechos_almoco,"",1,1)</f>
        <v>GOIANIA X BELEM 09:30</v>
      </c>
      <c r="J121" s="129" t="str" cm="1">
        <f t="array" ref="J121">_xlfn.XLOOKUP(D121,justificativas_motivos,justificativas_texto,"",1,1)</f>
        <v>MOTORISTA CUMPRINDO HORÁRIO NA ESCALA ATUAL</v>
      </c>
    </row>
    <row r="122" spans="1:10" ht="42" hidden="1" customHeight="1">
      <c r="A122" s="197">
        <v>45417</v>
      </c>
      <c r="B122" s="132">
        <v>17400</v>
      </c>
      <c r="C122" s="133">
        <v>0.75</v>
      </c>
      <c r="D122" s="132" t="s">
        <v>11</v>
      </c>
      <c r="E122" s="129" t="s">
        <v>125</v>
      </c>
      <c r="F122" s="132"/>
      <c r="G122" s="132" t="str">
        <f t="shared" si="2"/>
        <v>1</v>
      </c>
      <c r="H122" s="137">
        <f t="shared" si="3"/>
        <v>18</v>
      </c>
      <c r="I122" s="129" t="str" cm="1">
        <f t="array" ref="I122">_xlfn.XLOOKUP(C122,gyn_horarios,gyn_trechos_almoco,"",1,1)</f>
        <v>GOIANIA X TERESINA 18:00</v>
      </c>
      <c r="J122" s="129" t="str" cm="1">
        <f t="array" ref="J122">_xlfn.XLOOKUP(D122,justificativas_motivos,justificativas_texto,"",1,1)</f>
        <v>MOTORISTA CUMPRINDO HORÁRIO NA ESCALA ATUAL</v>
      </c>
    </row>
    <row r="123" spans="1:10" ht="42" hidden="1" customHeight="1">
      <c r="A123" s="197">
        <v>45417</v>
      </c>
      <c r="B123" s="132">
        <v>17400</v>
      </c>
      <c r="C123" s="133">
        <v>0.75</v>
      </c>
      <c r="D123" s="132" t="s">
        <v>11</v>
      </c>
      <c r="E123" s="129" t="s">
        <v>126</v>
      </c>
      <c r="F123" s="132"/>
      <c r="G123" s="132" t="str">
        <f t="shared" si="2"/>
        <v>1</v>
      </c>
      <c r="H123" s="137">
        <f t="shared" si="3"/>
        <v>18</v>
      </c>
      <c r="I123" s="129" t="str" cm="1">
        <f t="array" ref="I123">_xlfn.XLOOKUP(C123,gyn_horarios,gyn_trechos_almoco,"",1,1)</f>
        <v>GOIANIA X TERESINA 18:00</v>
      </c>
      <c r="J123" s="129" t="str" cm="1">
        <f t="array" ref="J123">_xlfn.XLOOKUP(D123,justificativas_motivos,justificativas_texto,"",1,1)</f>
        <v>MOTORISTA CUMPRINDO HORÁRIO NA ESCALA ATUAL</v>
      </c>
    </row>
    <row r="124" spans="1:10" ht="42" hidden="1" customHeight="1">
      <c r="A124" s="197">
        <v>45417</v>
      </c>
      <c r="B124" s="132">
        <v>19013</v>
      </c>
      <c r="C124" s="133">
        <v>0.79166666666666663</v>
      </c>
      <c r="D124" s="132" t="s">
        <v>11</v>
      </c>
      <c r="E124" s="129" t="s">
        <v>65</v>
      </c>
      <c r="F124" s="132"/>
      <c r="G124" s="132" t="str">
        <f t="shared" si="2"/>
        <v>1</v>
      </c>
      <c r="H124" s="137">
        <f t="shared" si="3"/>
        <v>18</v>
      </c>
      <c r="I124" s="129" t="str" cm="1">
        <f t="array" ref="I124">_xlfn.XLOOKUP(C124,gyn_horarios,gyn_trechos_almoco,"",1,1)</f>
        <v>GOIANIA X BELEM 19:00</v>
      </c>
      <c r="J124" s="129" t="str" cm="1">
        <f t="array" ref="J124">_xlfn.XLOOKUP(D124,justificativas_motivos,justificativas_texto,"",1,1)</f>
        <v>MOTORISTA CUMPRINDO HORÁRIO NA ESCALA ATUAL</v>
      </c>
    </row>
    <row r="125" spans="1:10" ht="42" hidden="1" customHeight="1">
      <c r="A125" s="197">
        <v>45417</v>
      </c>
      <c r="B125" s="132">
        <v>19013</v>
      </c>
      <c r="C125" s="133">
        <v>0.79166666666666663</v>
      </c>
      <c r="D125" s="132" t="s">
        <v>11</v>
      </c>
      <c r="E125" s="129" t="s">
        <v>64</v>
      </c>
      <c r="F125" s="132"/>
      <c r="G125" s="132" t="str">
        <f t="shared" si="2"/>
        <v>1</v>
      </c>
      <c r="H125" s="137">
        <f t="shared" si="3"/>
        <v>18</v>
      </c>
      <c r="I125" s="129" t="str" cm="1">
        <f t="array" ref="I125">_xlfn.XLOOKUP(C125,gyn_horarios,gyn_trechos_almoco,"",1,1)</f>
        <v>GOIANIA X BELEM 19:00</v>
      </c>
      <c r="J125" s="129" t="str" cm="1">
        <f t="array" ref="J125">_xlfn.XLOOKUP(D125,justificativas_motivos,justificativas_texto,"",1,1)</f>
        <v>MOTORISTA CUMPRINDO HORÁRIO NA ESCALA ATUAL</v>
      </c>
    </row>
    <row r="126" spans="1:10" ht="42" hidden="1" customHeight="1">
      <c r="A126" s="197">
        <v>45417</v>
      </c>
      <c r="B126" s="132">
        <v>19015</v>
      </c>
      <c r="C126" s="133">
        <v>0.83333333333333337</v>
      </c>
      <c r="D126" s="132" t="s">
        <v>11</v>
      </c>
      <c r="E126" s="129" t="s">
        <v>127</v>
      </c>
      <c r="F126" s="132"/>
      <c r="G126" s="132" t="str">
        <f t="shared" si="2"/>
        <v>1</v>
      </c>
      <c r="H126" s="137">
        <f t="shared" si="3"/>
        <v>18</v>
      </c>
      <c r="I126" s="129" t="str" cm="1">
        <f t="array" ref="I126">_xlfn.XLOOKUP(C126,gyn_horarios,gyn_trechos_almoco,"",1,1)</f>
        <v>GOIANIA X SAO LUIS 20:00</v>
      </c>
      <c r="J126" s="129" t="str" cm="1">
        <f t="array" ref="J126">_xlfn.XLOOKUP(D126,justificativas_motivos,justificativas_texto,"",1,1)</f>
        <v>MOTORISTA CUMPRINDO HORÁRIO NA ESCALA ATUAL</v>
      </c>
    </row>
    <row r="127" spans="1:10" ht="42" hidden="1" customHeight="1">
      <c r="A127" s="197">
        <v>45417</v>
      </c>
      <c r="B127" s="132">
        <v>19015</v>
      </c>
      <c r="C127" s="133">
        <v>0.83333333333333337</v>
      </c>
      <c r="D127" s="132" t="s">
        <v>11</v>
      </c>
      <c r="E127" s="129" t="s">
        <v>128</v>
      </c>
      <c r="F127" s="132"/>
      <c r="G127" s="132" t="str">
        <f t="shared" si="2"/>
        <v>1</v>
      </c>
      <c r="H127" s="137">
        <f t="shared" si="3"/>
        <v>18</v>
      </c>
      <c r="I127" s="129" t="str" cm="1">
        <f t="array" ref="I127">_xlfn.XLOOKUP(C127,gyn_horarios,gyn_trechos_almoco,"",1,1)</f>
        <v>GOIANIA X SAO LUIS 20:00</v>
      </c>
      <c r="J127" s="129" t="str" cm="1">
        <f t="array" ref="J127">_xlfn.XLOOKUP(D127,justificativas_motivos,justificativas_texto,"",1,1)</f>
        <v>MOTORISTA CUMPRINDO HORÁRIO NA ESCALA ATUAL</v>
      </c>
    </row>
    <row r="128" spans="1:10" ht="42" hidden="1" customHeight="1">
      <c r="A128" s="197">
        <v>45417</v>
      </c>
      <c r="B128" s="132">
        <v>19014</v>
      </c>
      <c r="C128" s="133">
        <v>0.39583333333333331</v>
      </c>
      <c r="D128" s="132" t="s">
        <v>11</v>
      </c>
      <c r="E128" s="129" t="s">
        <v>50</v>
      </c>
      <c r="F128" s="132"/>
      <c r="G128" s="132" t="str">
        <f t="shared" si="2"/>
        <v>1</v>
      </c>
      <c r="H128" s="137">
        <f t="shared" si="3"/>
        <v>18</v>
      </c>
      <c r="I128" s="129" t="str" cm="1">
        <f t="array" ref="I128">_xlfn.XLOOKUP(C128,gyn_horarios,gyn_trechos_almoco,"",1,1)</f>
        <v>GOIANIA X BELEM 09:30</v>
      </c>
      <c r="J128" s="129" t="str" cm="1">
        <f t="array" ref="J128">_xlfn.XLOOKUP(D128,justificativas_motivos,justificativas_texto,"",1,1)</f>
        <v>MOTORISTA CUMPRINDO HORÁRIO NA ESCALA ATUAL</v>
      </c>
    </row>
    <row r="129" spans="1:10" ht="42" hidden="1" customHeight="1">
      <c r="A129" s="197">
        <v>45417</v>
      </c>
      <c r="B129" s="132">
        <v>19014</v>
      </c>
      <c r="C129" s="133">
        <v>0.39583333333333331</v>
      </c>
      <c r="D129" s="132" t="s">
        <v>11</v>
      </c>
      <c r="E129" s="129" t="s">
        <v>42</v>
      </c>
      <c r="F129" s="132"/>
      <c r="G129" s="132" t="str">
        <f t="shared" si="2"/>
        <v>1</v>
      </c>
      <c r="H129" s="137">
        <f t="shared" si="3"/>
        <v>18</v>
      </c>
      <c r="I129" s="129" t="str" cm="1">
        <f t="array" ref="I129">_xlfn.XLOOKUP(C129,gyn_horarios,gyn_trechos_almoco,"",1,1)</f>
        <v>GOIANIA X BELEM 09:30</v>
      </c>
      <c r="J129" s="129" t="str" cm="1">
        <f t="array" ref="J129">_xlfn.XLOOKUP(D129,justificativas_motivos,justificativas_texto,"",1,1)</f>
        <v>MOTORISTA CUMPRINDO HORÁRIO NA ESCALA ATUAL</v>
      </c>
    </row>
    <row r="130" spans="1:10" ht="42" hidden="1" customHeight="1">
      <c r="A130" s="197">
        <v>45418</v>
      </c>
      <c r="B130" s="132">
        <v>19001</v>
      </c>
      <c r="C130" s="133">
        <v>0.33333333333333331</v>
      </c>
      <c r="D130" s="132" t="s">
        <v>11</v>
      </c>
      <c r="E130" s="129" t="s">
        <v>50</v>
      </c>
      <c r="F130" s="132"/>
      <c r="G130" s="132" t="str">
        <f t="shared" si="2"/>
        <v>1</v>
      </c>
      <c r="H130" s="137">
        <f t="shared" si="3"/>
        <v>18</v>
      </c>
      <c r="I130" s="129" t="str" cm="1">
        <f t="array" ref="I130">_xlfn.XLOOKUP(C130,gyn_horarios,gyn_trechos_almoco,"",1,1)</f>
        <v>SINOP X FORTALEZA 09:00</v>
      </c>
      <c r="J130" s="129" t="str" cm="1">
        <f t="array" ref="J130">_xlfn.XLOOKUP(D130,justificativas_motivos,justificativas_texto,"",1,1)</f>
        <v>MOTORISTA CUMPRINDO HORÁRIO NA ESCALA ATUAL</v>
      </c>
    </row>
    <row r="131" spans="1:10" ht="42" hidden="1" customHeight="1">
      <c r="A131" s="197">
        <v>45418</v>
      </c>
      <c r="B131" s="132">
        <v>19001</v>
      </c>
      <c r="C131" s="133">
        <v>0.33333333333333331</v>
      </c>
      <c r="D131" s="132" t="s">
        <v>11</v>
      </c>
      <c r="E131" s="129" t="s">
        <v>42</v>
      </c>
      <c r="F131" s="132"/>
      <c r="G131" s="132" t="str">
        <f t="shared" ref="G131:G194" si="4">IF(E131="MOTORISTA","","1")</f>
        <v>1</v>
      </c>
      <c r="H131" s="137">
        <f t="shared" ref="H131:H194" si="5">IF(E131="MOTORISTA","",18)</f>
        <v>18</v>
      </c>
      <c r="I131" s="129" t="str" cm="1">
        <f t="array" ref="I131">_xlfn.XLOOKUP(C131,gyn_horarios,gyn_trechos_almoco,"",1,1)</f>
        <v>SINOP X FORTALEZA 09:00</v>
      </c>
      <c r="J131" s="129" t="str" cm="1">
        <f t="array" ref="J131">_xlfn.XLOOKUP(D131,justificativas_motivos,justificativas_texto,"",1,1)</f>
        <v>MOTORISTA CUMPRINDO HORÁRIO NA ESCALA ATUAL</v>
      </c>
    </row>
    <row r="132" spans="1:10" ht="42" hidden="1" customHeight="1">
      <c r="A132" s="197">
        <v>45418</v>
      </c>
      <c r="B132" s="132">
        <v>16300</v>
      </c>
      <c r="C132" s="133">
        <v>0.75</v>
      </c>
      <c r="D132" s="132" t="s">
        <v>11</v>
      </c>
      <c r="E132" s="129" t="s">
        <v>129</v>
      </c>
      <c r="F132" s="132"/>
      <c r="G132" s="132" t="str">
        <f t="shared" si="4"/>
        <v>1</v>
      </c>
      <c r="H132" s="137">
        <f t="shared" si="5"/>
        <v>18</v>
      </c>
      <c r="I132" s="129" t="str" cm="1">
        <f t="array" ref="I132">_xlfn.XLOOKUP(C132,gyn_horarios,gyn_trechos_almoco,"",1,1)</f>
        <v>GOIANIA X TERESINA 18:00</v>
      </c>
      <c r="J132" s="129" t="str" cm="1">
        <f t="array" ref="J132">_xlfn.XLOOKUP(D132,justificativas_motivos,justificativas_texto,"",1,1)</f>
        <v>MOTORISTA CUMPRINDO HORÁRIO NA ESCALA ATUAL</v>
      </c>
    </row>
    <row r="133" spans="1:10" ht="42" hidden="1" customHeight="1">
      <c r="A133" s="197">
        <v>45418</v>
      </c>
      <c r="B133" s="132">
        <v>16300</v>
      </c>
      <c r="C133" s="133">
        <v>0.75</v>
      </c>
      <c r="D133" s="132" t="s">
        <v>11</v>
      </c>
      <c r="E133" s="129" t="s">
        <v>130</v>
      </c>
      <c r="F133" s="132"/>
      <c r="G133" s="132" t="str">
        <f t="shared" si="4"/>
        <v>1</v>
      </c>
      <c r="H133" s="137">
        <f t="shared" si="5"/>
        <v>18</v>
      </c>
      <c r="I133" s="129" t="str" cm="1">
        <f t="array" ref="I133">_xlfn.XLOOKUP(C133,gyn_horarios,gyn_trechos_almoco,"",1,1)</f>
        <v>GOIANIA X TERESINA 18:00</v>
      </c>
      <c r="J133" s="129" t="str" cm="1">
        <f t="array" ref="J133">_xlfn.XLOOKUP(D133,justificativas_motivos,justificativas_texto,"",1,1)</f>
        <v>MOTORISTA CUMPRINDO HORÁRIO NA ESCALA ATUAL</v>
      </c>
    </row>
    <row r="134" spans="1:10" ht="42" hidden="1" customHeight="1">
      <c r="A134" s="197">
        <v>45418</v>
      </c>
      <c r="B134" s="132">
        <v>19021</v>
      </c>
      <c r="C134" s="133">
        <v>0.79166666666666663</v>
      </c>
      <c r="D134" s="132" t="s">
        <v>11</v>
      </c>
      <c r="E134" s="129" t="s">
        <v>131</v>
      </c>
      <c r="F134" s="132"/>
      <c r="G134" s="132" t="str">
        <f t="shared" si="4"/>
        <v>1</v>
      </c>
      <c r="H134" s="137">
        <f t="shared" si="5"/>
        <v>18</v>
      </c>
      <c r="I134" s="129" t="str" cm="1">
        <f t="array" ref="I134">_xlfn.XLOOKUP(C134,gyn_horarios,gyn_trechos_almoco,"",1,1)</f>
        <v>GOIANIA X BELEM 19:00</v>
      </c>
      <c r="J134" s="129" t="str" cm="1">
        <f t="array" ref="J134">_xlfn.XLOOKUP(D134,justificativas_motivos,justificativas_texto,"",1,1)</f>
        <v>MOTORISTA CUMPRINDO HORÁRIO NA ESCALA ATUAL</v>
      </c>
    </row>
    <row r="135" spans="1:10" ht="42" hidden="1" customHeight="1">
      <c r="A135" s="197">
        <v>45418</v>
      </c>
      <c r="B135" s="132">
        <v>19021</v>
      </c>
      <c r="C135" s="133">
        <v>0.79166666666666663</v>
      </c>
      <c r="D135" s="132" t="s">
        <v>11</v>
      </c>
      <c r="E135" s="129" t="s">
        <v>132</v>
      </c>
      <c r="F135" s="132"/>
      <c r="G135" s="132" t="str">
        <f t="shared" si="4"/>
        <v>1</v>
      </c>
      <c r="H135" s="137">
        <f t="shared" si="5"/>
        <v>18</v>
      </c>
      <c r="I135" s="129" t="str" cm="1">
        <f t="array" ref="I135">_xlfn.XLOOKUP(C135,gyn_horarios,gyn_trechos_almoco,"",1,1)</f>
        <v>GOIANIA X BELEM 19:00</v>
      </c>
      <c r="J135" s="129" t="str" cm="1">
        <f t="array" ref="J135">_xlfn.XLOOKUP(D135,justificativas_motivos,justificativas_texto,"",1,1)</f>
        <v>MOTORISTA CUMPRINDO HORÁRIO NA ESCALA ATUAL</v>
      </c>
    </row>
    <row r="136" spans="1:10" ht="42" hidden="1" customHeight="1">
      <c r="A136" s="197">
        <v>45418</v>
      </c>
      <c r="B136" s="132">
        <v>16900</v>
      </c>
      <c r="C136" s="133">
        <v>0.83333333333333337</v>
      </c>
      <c r="D136" s="132" t="s">
        <v>11</v>
      </c>
      <c r="E136" s="129" t="s">
        <v>21</v>
      </c>
      <c r="F136" s="132"/>
      <c r="G136" s="132" t="str">
        <f t="shared" si="4"/>
        <v>1</v>
      </c>
      <c r="H136" s="137">
        <f t="shared" si="5"/>
        <v>18</v>
      </c>
      <c r="I136" s="129" t="str" cm="1">
        <f t="array" ref="I136">_xlfn.XLOOKUP(C136,gyn_horarios,gyn_trechos_almoco,"",1,1)</f>
        <v>GOIANIA X SAO LUIS 20:00</v>
      </c>
      <c r="J136" s="129" t="str" cm="1">
        <f t="array" ref="J136">_xlfn.XLOOKUP(D136,justificativas_motivos,justificativas_texto,"",1,1)</f>
        <v>MOTORISTA CUMPRINDO HORÁRIO NA ESCALA ATUAL</v>
      </c>
    </row>
    <row r="137" spans="1:10" ht="42" hidden="1" customHeight="1">
      <c r="A137" s="197">
        <v>45418</v>
      </c>
      <c r="B137" s="132">
        <v>16900</v>
      </c>
      <c r="C137" s="133">
        <v>0.83333333333333337</v>
      </c>
      <c r="D137" s="132" t="s">
        <v>11</v>
      </c>
      <c r="E137" s="129" t="s">
        <v>133</v>
      </c>
      <c r="F137" s="132"/>
      <c r="G137" s="132" t="str">
        <f t="shared" si="4"/>
        <v>1</v>
      </c>
      <c r="H137" s="137">
        <f t="shared" si="5"/>
        <v>18</v>
      </c>
      <c r="I137" s="129" t="str" cm="1">
        <f t="array" ref="I137">_xlfn.XLOOKUP(C137,gyn_horarios,gyn_trechos_almoco,"",1,1)</f>
        <v>GOIANIA X SAO LUIS 20:00</v>
      </c>
      <c r="J137" s="129" t="str" cm="1">
        <f t="array" ref="J137">_xlfn.XLOOKUP(D137,justificativas_motivos,justificativas_texto,"",1,1)</f>
        <v>MOTORISTA CUMPRINDO HORÁRIO NA ESCALA ATUAL</v>
      </c>
    </row>
    <row r="138" spans="1:10" ht="42" hidden="1" customHeight="1">
      <c r="A138" s="197">
        <v>45418</v>
      </c>
      <c r="B138" s="132">
        <v>19012</v>
      </c>
      <c r="C138" s="133">
        <v>0.39583333333333331</v>
      </c>
      <c r="D138" s="132" t="s">
        <v>11</v>
      </c>
      <c r="E138" s="129" t="s">
        <v>63</v>
      </c>
      <c r="F138" s="132"/>
      <c r="G138" s="132" t="str">
        <f t="shared" si="4"/>
        <v>1</v>
      </c>
      <c r="H138" s="137">
        <f t="shared" si="5"/>
        <v>18</v>
      </c>
      <c r="I138" s="129" t="str" cm="1">
        <f t="array" ref="I138">_xlfn.XLOOKUP(C138,gyn_horarios,gyn_trechos_almoco,"",1,1)</f>
        <v>GOIANIA X BELEM 09:30</v>
      </c>
      <c r="J138" s="129" t="str" cm="1">
        <f t="array" ref="J138">_xlfn.XLOOKUP(D138,justificativas_motivos,justificativas_texto,"",1,1)</f>
        <v>MOTORISTA CUMPRINDO HORÁRIO NA ESCALA ATUAL</v>
      </c>
    </row>
    <row r="139" spans="1:10" ht="42" hidden="1" customHeight="1">
      <c r="A139" s="197">
        <v>45418</v>
      </c>
      <c r="B139" s="132">
        <v>19012</v>
      </c>
      <c r="C139" s="133">
        <v>0.39583333333333331</v>
      </c>
      <c r="D139" s="132" t="s">
        <v>11</v>
      </c>
      <c r="E139" s="129" t="s">
        <v>62</v>
      </c>
      <c r="F139" s="132"/>
      <c r="G139" s="132" t="str">
        <f t="shared" si="4"/>
        <v>1</v>
      </c>
      <c r="H139" s="137">
        <f t="shared" si="5"/>
        <v>18</v>
      </c>
      <c r="I139" s="129" t="str" cm="1">
        <f t="array" ref="I139">_xlfn.XLOOKUP(C139,gyn_horarios,gyn_trechos_almoco,"",1,1)</f>
        <v>GOIANIA X BELEM 09:30</v>
      </c>
      <c r="J139" s="129" t="str" cm="1">
        <f t="array" ref="J139">_xlfn.XLOOKUP(D139,justificativas_motivos,justificativas_texto,"",1,1)</f>
        <v>MOTORISTA CUMPRINDO HORÁRIO NA ESCALA ATUAL</v>
      </c>
    </row>
    <row r="140" spans="1:10" ht="42" hidden="1" customHeight="1">
      <c r="A140" s="197">
        <v>45419</v>
      </c>
      <c r="B140" s="132">
        <v>19020</v>
      </c>
      <c r="C140" s="133">
        <v>0.75</v>
      </c>
      <c r="D140" s="132" t="s">
        <v>11</v>
      </c>
      <c r="E140" s="129" t="s">
        <v>134</v>
      </c>
      <c r="F140" s="132"/>
      <c r="G140" s="132" t="str">
        <f t="shared" si="4"/>
        <v>1</v>
      </c>
      <c r="H140" s="137">
        <f t="shared" si="5"/>
        <v>18</v>
      </c>
      <c r="I140" s="129" t="str" cm="1">
        <f t="array" ref="I140">_xlfn.XLOOKUP(C140,gyn_horarios,gyn_trechos_almoco,"",1,1)</f>
        <v>GOIANIA X TERESINA 18:00</v>
      </c>
      <c r="J140" s="129" t="str" cm="1">
        <f t="array" ref="J140">_xlfn.XLOOKUP(D140,justificativas_motivos,justificativas_texto,"",1,1)</f>
        <v>MOTORISTA CUMPRINDO HORÁRIO NA ESCALA ATUAL</v>
      </c>
    </row>
    <row r="141" spans="1:10" ht="42" hidden="1" customHeight="1">
      <c r="A141" s="197">
        <v>45419</v>
      </c>
      <c r="B141" s="132">
        <v>19020</v>
      </c>
      <c r="C141" s="133">
        <v>0.75</v>
      </c>
      <c r="D141" s="132" t="s">
        <v>11</v>
      </c>
      <c r="E141" s="129" t="s">
        <v>43</v>
      </c>
      <c r="F141" s="132"/>
      <c r="G141" s="132" t="str">
        <f t="shared" si="4"/>
        <v>1</v>
      </c>
      <c r="H141" s="137">
        <f t="shared" si="5"/>
        <v>18</v>
      </c>
      <c r="I141" s="129" t="str" cm="1">
        <f t="array" ref="I141">_xlfn.XLOOKUP(C141,gyn_horarios,gyn_trechos_almoco,"",1,1)</f>
        <v>GOIANIA X TERESINA 18:00</v>
      </c>
      <c r="J141" s="129" t="str" cm="1">
        <f t="array" ref="J141">_xlfn.XLOOKUP(D141,justificativas_motivos,justificativas_texto,"",1,1)</f>
        <v>MOTORISTA CUMPRINDO HORÁRIO NA ESCALA ATUAL</v>
      </c>
    </row>
    <row r="142" spans="1:10" ht="42" hidden="1" customHeight="1">
      <c r="A142" s="197">
        <v>45419</v>
      </c>
      <c r="B142" s="132">
        <v>19026</v>
      </c>
      <c r="C142" s="133">
        <v>0.79166666666666663</v>
      </c>
      <c r="D142" s="132" t="s">
        <v>11</v>
      </c>
      <c r="E142" s="129" t="s">
        <v>135</v>
      </c>
      <c r="F142" s="132"/>
      <c r="G142" s="132" t="str">
        <f t="shared" si="4"/>
        <v>1</v>
      </c>
      <c r="H142" s="137">
        <f t="shared" si="5"/>
        <v>18</v>
      </c>
      <c r="I142" s="129" t="str" cm="1">
        <f t="array" ref="I142">_xlfn.XLOOKUP(C142,gyn_horarios,gyn_trechos_almoco,"",1,1)</f>
        <v>GOIANIA X BELEM 19:00</v>
      </c>
      <c r="J142" s="129" t="str" cm="1">
        <f t="array" ref="J142">_xlfn.XLOOKUP(D142,justificativas_motivos,justificativas_texto,"",1,1)</f>
        <v>MOTORISTA CUMPRINDO HORÁRIO NA ESCALA ATUAL</v>
      </c>
    </row>
    <row r="143" spans="1:10" ht="42" hidden="1" customHeight="1">
      <c r="A143" s="197">
        <v>45419</v>
      </c>
      <c r="B143" s="132">
        <v>19005</v>
      </c>
      <c r="C143" s="133">
        <v>0.39583333333333331</v>
      </c>
      <c r="D143" s="132" t="s">
        <v>11</v>
      </c>
      <c r="E143" s="129" t="s">
        <v>62</v>
      </c>
      <c r="F143" s="132"/>
      <c r="G143" s="132" t="str">
        <f t="shared" si="4"/>
        <v>1</v>
      </c>
      <c r="H143" s="137">
        <f t="shared" si="5"/>
        <v>18</v>
      </c>
      <c r="I143" s="129" t="str" cm="1">
        <f t="array" ref="I143">_xlfn.XLOOKUP(C143,gyn_horarios,gyn_trechos_almoco,"",1,1)</f>
        <v>GOIANIA X BELEM 09:30</v>
      </c>
      <c r="J143" s="129" t="str" cm="1">
        <f t="array" ref="J143">_xlfn.XLOOKUP(D143,justificativas_motivos,justificativas_texto,"",1,1)</f>
        <v>MOTORISTA CUMPRINDO HORÁRIO NA ESCALA ATUAL</v>
      </c>
    </row>
    <row r="144" spans="1:10" ht="42" hidden="1" customHeight="1">
      <c r="A144" s="197">
        <v>45419</v>
      </c>
      <c r="B144" s="132">
        <v>19005</v>
      </c>
      <c r="C144" s="133">
        <v>0.39583333333333331</v>
      </c>
      <c r="D144" s="132" t="s">
        <v>11</v>
      </c>
      <c r="E144" s="129" t="s">
        <v>63</v>
      </c>
      <c r="F144" s="132"/>
      <c r="G144" s="132" t="str">
        <f t="shared" si="4"/>
        <v>1</v>
      </c>
      <c r="H144" s="137">
        <f t="shared" si="5"/>
        <v>18</v>
      </c>
      <c r="I144" s="129" t="str" cm="1">
        <f t="array" ref="I144">_xlfn.XLOOKUP(C144,gyn_horarios,gyn_trechos_almoco,"",1,1)</f>
        <v>GOIANIA X BELEM 09:30</v>
      </c>
      <c r="J144" s="129" t="str" cm="1">
        <f t="array" ref="J144">_xlfn.XLOOKUP(D144,justificativas_motivos,justificativas_texto,"",1,1)</f>
        <v>MOTORISTA CUMPRINDO HORÁRIO NA ESCALA ATUAL</v>
      </c>
    </row>
    <row r="145" spans="1:10" ht="42" hidden="1" customHeight="1">
      <c r="A145" s="197">
        <v>45420</v>
      </c>
      <c r="B145" s="132">
        <v>19023</v>
      </c>
      <c r="C145" s="133">
        <v>0.375</v>
      </c>
      <c r="D145" s="132" t="s">
        <v>11</v>
      </c>
      <c r="E145" s="129" t="s">
        <v>136</v>
      </c>
      <c r="F145" s="132"/>
      <c r="G145" s="132" t="str">
        <f t="shared" si="4"/>
        <v>1</v>
      </c>
      <c r="H145" s="137">
        <f t="shared" si="5"/>
        <v>18</v>
      </c>
      <c r="I145" s="129" t="str" cm="1">
        <f t="array" ref="I145">_xlfn.XLOOKUP(C145,gyn_horarios,gyn_trechos_almoco,"",1,1)</f>
        <v>SINOP X FORTALEZA 09:00</v>
      </c>
      <c r="J145" s="129" t="str" cm="1">
        <f t="array" ref="J145">_xlfn.XLOOKUP(D145,justificativas_motivos,justificativas_texto,"",1,1)</f>
        <v>MOTORISTA CUMPRINDO HORÁRIO NA ESCALA ATUAL</v>
      </c>
    </row>
    <row r="146" spans="1:10" ht="42" hidden="1" customHeight="1">
      <c r="A146" s="197">
        <v>45420</v>
      </c>
      <c r="B146" s="132" t="s">
        <v>137</v>
      </c>
      <c r="C146" s="133" t="s">
        <v>137</v>
      </c>
      <c r="D146" s="132" t="s">
        <v>137</v>
      </c>
      <c r="E146" s="129" t="s">
        <v>135</v>
      </c>
      <c r="F146" s="132"/>
      <c r="G146" s="132" t="str">
        <f t="shared" si="4"/>
        <v>1</v>
      </c>
      <c r="H146" s="137">
        <f t="shared" si="5"/>
        <v>18</v>
      </c>
      <c r="I146" s="129" t="str" cm="1">
        <f t="array" ref="I146">_xlfn.XLOOKUP(C146,gyn_horarios,gyn_trechos_almoco,"",1,1)</f>
        <v>ESPERA</v>
      </c>
      <c r="J146" s="129" t="str" cm="1">
        <f t="array" ref="J146">_xlfn.XLOOKUP(D146,justificativas_motivos,justificativas_texto,"",1,1)</f>
        <v>MOTORISTA NA GARAGEM EM ESPERA PARA DISPONIBILIDADE DE HORARIOS</v>
      </c>
    </row>
    <row r="147" spans="1:10" ht="42" hidden="1" customHeight="1">
      <c r="A147" s="197">
        <v>45420</v>
      </c>
      <c r="B147" s="132">
        <v>16700</v>
      </c>
      <c r="C147" s="133">
        <v>0.83333333333333337</v>
      </c>
      <c r="D147" s="132" t="s">
        <v>11</v>
      </c>
      <c r="E147" s="129" t="s">
        <v>57</v>
      </c>
      <c r="F147" s="132"/>
      <c r="G147" s="132" t="str">
        <f t="shared" si="4"/>
        <v>1</v>
      </c>
      <c r="H147" s="137">
        <f t="shared" si="5"/>
        <v>18</v>
      </c>
      <c r="I147" s="129" t="str" cm="1">
        <f t="array" ref="I147">_xlfn.XLOOKUP(C147,gyn_horarios,gyn_trechos_almoco,"",1,1)</f>
        <v>GOIANIA X SAO LUIS 20:00</v>
      </c>
      <c r="J147" s="129" t="str" cm="1">
        <f t="array" ref="J147">_xlfn.XLOOKUP(D147,justificativas_motivos,justificativas_texto,"",1,1)</f>
        <v>MOTORISTA CUMPRINDO HORÁRIO NA ESCALA ATUAL</v>
      </c>
    </row>
    <row r="148" spans="1:10" ht="42" hidden="1" customHeight="1">
      <c r="A148" s="197">
        <v>45420</v>
      </c>
      <c r="B148" s="132">
        <v>16700</v>
      </c>
      <c r="C148" s="133">
        <v>0.83333333333333337</v>
      </c>
      <c r="D148" s="132" t="s">
        <v>11</v>
      </c>
      <c r="E148" s="129" t="s">
        <v>85</v>
      </c>
      <c r="F148" s="132"/>
      <c r="G148" s="132" t="str">
        <f t="shared" si="4"/>
        <v>1</v>
      </c>
      <c r="H148" s="137">
        <f t="shared" si="5"/>
        <v>18</v>
      </c>
      <c r="I148" s="129" t="str" cm="1">
        <f t="array" ref="I148">_xlfn.XLOOKUP(C148,gyn_horarios,gyn_trechos_almoco,"",1,1)</f>
        <v>GOIANIA X SAO LUIS 20:00</v>
      </c>
      <c r="J148" s="129" t="str" cm="1">
        <f t="array" ref="J148">_xlfn.XLOOKUP(D148,justificativas_motivos,justificativas_texto,"",1,1)</f>
        <v>MOTORISTA CUMPRINDO HORÁRIO NA ESCALA ATUAL</v>
      </c>
    </row>
    <row r="149" spans="1:10" ht="42" hidden="1" customHeight="1">
      <c r="A149" s="197">
        <v>45420</v>
      </c>
      <c r="B149" s="132">
        <v>19002</v>
      </c>
      <c r="C149" s="133">
        <v>0.39583333333333331</v>
      </c>
      <c r="D149" s="132" t="s">
        <v>11</v>
      </c>
      <c r="E149" s="129" t="s">
        <v>19</v>
      </c>
      <c r="F149" s="132"/>
      <c r="G149" s="132" t="str">
        <f t="shared" si="4"/>
        <v>1</v>
      </c>
      <c r="H149" s="137">
        <f t="shared" si="5"/>
        <v>18</v>
      </c>
      <c r="I149" s="129" t="str" cm="1">
        <f t="array" ref="I149">_xlfn.XLOOKUP(C149,gyn_horarios,gyn_trechos_almoco,"",1,1)</f>
        <v>GOIANIA X BELEM 09:30</v>
      </c>
      <c r="J149" s="129" t="str" cm="1">
        <f t="array" ref="J149">_xlfn.XLOOKUP(D149,justificativas_motivos,justificativas_texto,"",1,1)</f>
        <v>MOTORISTA CUMPRINDO HORÁRIO NA ESCALA ATUAL</v>
      </c>
    </row>
    <row r="150" spans="1:10" ht="42" hidden="1" customHeight="1">
      <c r="A150" s="197">
        <v>45420</v>
      </c>
      <c r="B150" s="132">
        <v>19002</v>
      </c>
      <c r="C150" s="133">
        <v>0.39583333333333331</v>
      </c>
      <c r="D150" s="132" t="s">
        <v>11</v>
      </c>
      <c r="E150" s="129" t="s">
        <v>60</v>
      </c>
      <c r="F150" s="132"/>
      <c r="G150" s="132" t="str">
        <f t="shared" si="4"/>
        <v>1</v>
      </c>
      <c r="H150" s="137">
        <f t="shared" si="5"/>
        <v>18</v>
      </c>
      <c r="I150" s="129" t="str" cm="1">
        <f t="array" ref="I150">_xlfn.XLOOKUP(C150,gyn_horarios,gyn_trechos_almoco,"",1,1)</f>
        <v>GOIANIA X BELEM 09:30</v>
      </c>
      <c r="J150" s="129" t="str" cm="1">
        <f t="array" ref="J150">_xlfn.XLOOKUP(D150,justificativas_motivos,justificativas_texto,"",1,1)</f>
        <v>MOTORISTA CUMPRINDO HORÁRIO NA ESCALA ATUAL</v>
      </c>
    </row>
    <row r="151" spans="1:10" ht="42" hidden="1" customHeight="1">
      <c r="A151" s="197">
        <v>45421</v>
      </c>
      <c r="B151" s="132">
        <v>19008</v>
      </c>
      <c r="C151" s="133">
        <v>0.79166666666666663</v>
      </c>
      <c r="D151" s="132" t="s">
        <v>11</v>
      </c>
      <c r="E151" s="129" t="s">
        <v>83</v>
      </c>
      <c r="F151" s="132"/>
      <c r="G151" s="132" t="str">
        <f t="shared" si="4"/>
        <v>1</v>
      </c>
      <c r="H151" s="137">
        <f t="shared" si="5"/>
        <v>18</v>
      </c>
      <c r="I151" s="129" t="str" cm="1">
        <f t="array" ref="I151">_xlfn.XLOOKUP(C151,gyn_horarios,gyn_trechos_almoco,"",1,1)</f>
        <v>GOIANIA X BELEM 19:00</v>
      </c>
      <c r="J151" s="129" t="str" cm="1">
        <f t="array" ref="J151">_xlfn.XLOOKUP(D151,justificativas_motivos,justificativas_texto,"",1,1)</f>
        <v>MOTORISTA CUMPRINDO HORÁRIO NA ESCALA ATUAL</v>
      </c>
    </row>
    <row r="152" spans="1:10" ht="42" hidden="1" customHeight="1">
      <c r="A152" s="197">
        <v>45421</v>
      </c>
      <c r="B152" s="132">
        <v>19008</v>
      </c>
      <c r="C152" s="133">
        <v>0.79166666666666663</v>
      </c>
      <c r="D152" s="132" t="s">
        <v>11</v>
      </c>
      <c r="E152" s="129" t="s">
        <v>61</v>
      </c>
      <c r="F152" s="132"/>
      <c r="G152" s="132" t="str">
        <f t="shared" si="4"/>
        <v>1</v>
      </c>
      <c r="H152" s="137">
        <f t="shared" si="5"/>
        <v>18</v>
      </c>
      <c r="I152" s="129" t="str" cm="1">
        <f t="array" ref="I152">_xlfn.XLOOKUP(C152,gyn_horarios,gyn_trechos_almoco,"",1,1)</f>
        <v>GOIANIA X BELEM 19:00</v>
      </c>
      <c r="J152" s="129" t="str" cm="1">
        <f t="array" ref="J152">_xlfn.XLOOKUP(D152,justificativas_motivos,justificativas_texto,"",1,1)</f>
        <v>MOTORISTA CUMPRINDO HORÁRIO NA ESCALA ATUAL</v>
      </c>
    </row>
    <row r="153" spans="1:10" ht="42" hidden="1" customHeight="1">
      <c r="A153" s="197">
        <v>45421</v>
      </c>
      <c r="B153" s="132">
        <v>19006</v>
      </c>
      <c r="C153" s="133">
        <v>0.83333333333333337</v>
      </c>
      <c r="D153" s="132" t="s">
        <v>11</v>
      </c>
      <c r="E153" s="129" t="s">
        <v>80</v>
      </c>
      <c r="F153" s="132"/>
      <c r="G153" s="132" t="str">
        <f t="shared" si="4"/>
        <v>1</v>
      </c>
      <c r="H153" s="137">
        <f t="shared" si="5"/>
        <v>18</v>
      </c>
      <c r="I153" s="129" t="str" cm="1">
        <f t="array" ref="I153">_xlfn.XLOOKUP(C153,gyn_horarios,gyn_trechos_almoco,"",1,1)</f>
        <v>GOIANIA X SAO LUIS 20:00</v>
      </c>
      <c r="J153" s="129" t="str" cm="1">
        <f t="array" ref="J153">_xlfn.XLOOKUP(D153,justificativas_motivos,justificativas_texto,"",1,1)</f>
        <v>MOTORISTA CUMPRINDO HORÁRIO NA ESCALA ATUAL</v>
      </c>
    </row>
    <row r="154" spans="1:10" ht="42" hidden="1" customHeight="1">
      <c r="A154" s="197">
        <v>45421</v>
      </c>
      <c r="B154" s="132">
        <v>19006</v>
      </c>
      <c r="C154" s="133">
        <v>0.83333333333333337</v>
      </c>
      <c r="D154" s="132" t="s">
        <v>11</v>
      </c>
      <c r="E154" s="129" t="s">
        <v>78</v>
      </c>
      <c r="F154" s="132"/>
      <c r="G154" s="132" t="str">
        <f t="shared" si="4"/>
        <v>1</v>
      </c>
      <c r="H154" s="137">
        <f t="shared" si="5"/>
        <v>18</v>
      </c>
      <c r="I154" s="129" t="str" cm="1">
        <f t="array" ref="I154">_xlfn.XLOOKUP(C154,gyn_horarios,gyn_trechos_almoco,"",1,1)</f>
        <v>GOIANIA X SAO LUIS 20:00</v>
      </c>
      <c r="J154" s="129" t="str" cm="1">
        <f t="array" ref="J154">_xlfn.XLOOKUP(D154,justificativas_motivos,justificativas_texto,"",1,1)</f>
        <v>MOTORISTA CUMPRINDO HORÁRIO NA ESCALA ATUAL</v>
      </c>
    </row>
    <row r="155" spans="1:10" ht="42" hidden="1" customHeight="1">
      <c r="A155" s="197">
        <v>45421</v>
      </c>
      <c r="B155" s="132">
        <v>19012</v>
      </c>
      <c r="C155" s="133">
        <v>0.39583333333333331</v>
      </c>
      <c r="D155" s="132" t="s">
        <v>11</v>
      </c>
      <c r="E155" s="129" t="s">
        <v>138</v>
      </c>
      <c r="F155" s="132"/>
      <c r="G155" s="132" t="str">
        <f t="shared" si="4"/>
        <v>1</v>
      </c>
      <c r="H155" s="137">
        <f t="shared" si="5"/>
        <v>18</v>
      </c>
      <c r="I155" s="129" t="str" cm="1">
        <f t="array" ref="I155">_xlfn.XLOOKUP(C155,gyn_horarios,gyn_trechos_almoco,"",1,1)</f>
        <v>GOIANIA X BELEM 09:30</v>
      </c>
      <c r="J155" s="129" t="str" cm="1">
        <f t="array" ref="J155">_xlfn.XLOOKUP(D155,justificativas_motivos,justificativas_texto,"",1,1)</f>
        <v>MOTORISTA CUMPRINDO HORÁRIO NA ESCALA ATUAL</v>
      </c>
    </row>
    <row r="156" spans="1:10" ht="42" hidden="1" customHeight="1">
      <c r="A156" s="197">
        <v>45421</v>
      </c>
      <c r="B156" s="132">
        <v>19012</v>
      </c>
      <c r="C156" s="133">
        <v>0.39583333333333331</v>
      </c>
      <c r="D156" s="132" t="s">
        <v>11</v>
      </c>
      <c r="E156" s="129" t="s">
        <v>139</v>
      </c>
      <c r="F156" s="132"/>
      <c r="G156" s="132" t="str">
        <f t="shared" si="4"/>
        <v>1</v>
      </c>
      <c r="H156" s="137">
        <f t="shared" si="5"/>
        <v>18</v>
      </c>
      <c r="I156" s="129" t="str" cm="1">
        <f t="array" ref="I156">_xlfn.XLOOKUP(C156,gyn_horarios,gyn_trechos_almoco,"",1,1)</f>
        <v>GOIANIA X BELEM 09:30</v>
      </c>
      <c r="J156" s="129" t="str" cm="1">
        <f t="array" ref="J156">_xlfn.XLOOKUP(D156,justificativas_motivos,justificativas_texto,"",1,1)</f>
        <v>MOTORISTA CUMPRINDO HORÁRIO NA ESCALA ATUAL</v>
      </c>
    </row>
    <row r="157" spans="1:10" ht="42" hidden="1" customHeight="1">
      <c r="A157" s="197">
        <v>45422</v>
      </c>
      <c r="B157" s="132">
        <v>19015</v>
      </c>
      <c r="C157" s="133">
        <v>0.79166666666666663</v>
      </c>
      <c r="D157" s="132" t="s">
        <v>11</v>
      </c>
      <c r="E157" s="129" t="s">
        <v>140</v>
      </c>
      <c r="F157" s="132"/>
      <c r="G157" s="132" t="str">
        <f t="shared" si="4"/>
        <v>1</v>
      </c>
      <c r="H157" s="137">
        <f t="shared" si="5"/>
        <v>18</v>
      </c>
      <c r="I157" s="129" t="str" cm="1">
        <f t="array" ref="I157">_xlfn.XLOOKUP(C157,gyn_horarios,gyn_trechos_almoco,"",1,1)</f>
        <v>GOIANIA X BELEM 19:00</v>
      </c>
      <c r="J157" s="129" t="str" cm="1">
        <f t="array" ref="J157">_xlfn.XLOOKUP(D157,justificativas_motivos,justificativas_texto,"",1,1)</f>
        <v>MOTORISTA CUMPRINDO HORÁRIO NA ESCALA ATUAL</v>
      </c>
    </row>
    <row r="158" spans="1:10" ht="42" hidden="1" customHeight="1">
      <c r="A158" s="197">
        <v>45422</v>
      </c>
      <c r="B158" s="132">
        <v>19015</v>
      </c>
      <c r="C158" s="133">
        <v>0.79166666666666663</v>
      </c>
      <c r="D158" s="132" t="s">
        <v>11</v>
      </c>
      <c r="E158" s="129" t="s">
        <v>141</v>
      </c>
      <c r="F158" s="132"/>
      <c r="G158" s="132" t="str">
        <f t="shared" si="4"/>
        <v>1</v>
      </c>
      <c r="H158" s="137">
        <f t="shared" si="5"/>
        <v>18</v>
      </c>
      <c r="I158" s="129" t="str" cm="1">
        <f t="array" ref="I158">_xlfn.XLOOKUP(C158,gyn_horarios,gyn_trechos_almoco,"",1,1)</f>
        <v>GOIANIA X BELEM 19:00</v>
      </c>
      <c r="J158" s="129" t="str" cm="1">
        <f t="array" ref="J158">_xlfn.XLOOKUP(D158,justificativas_motivos,justificativas_texto,"",1,1)</f>
        <v>MOTORISTA CUMPRINDO HORÁRIO NA ESCALA ATUAL</v>
      </c>
    </row>
    <row r="159" spans="1:10" ht="42" hidden="1" customHeight="1">
      <c r="A159" s="197">
        <v>45422</v>
      </c>
      <c r="B159" s="132">
        <v>16800</v>
      </c>
      <c r="C159" s="133">
        <v>0.83333333333333337</v>
      </c>
      <c r="D159" s="132" t="s">
        <v>11</v>
      </c>
      <c r="E159" s="129" t="s">
        <v>30</v>
      </c>
      <c r="F159" s="132"/>
      <c r="G159" s="132" t="str">
        <f t="shared" si="4"/>
        <v>1</v>
      </c>
      <c r="H159" s="137">
        <f t="shared" si="5"/>
        <v>18</v>
      </c>
      <c r="I159" s="129" t="str" cm="1">
        <f t="array" ref="I159">_xlfn.XLOOKUP(C159,gyn_horarios,gyn_trechos_almoco,"",1,1)</f>
        <v>GOIANIA X SAO LUIS 20:00</v>
      </c>
      <c r="J159" s="129" t="str" cm="1">
        <f t="array" ref="J159">_xlfn.XLOOKUP(D159,justificativas_motivos,justificativas_texto,"",1,1)</f>
        <v>MOTORISTA CUMPRINDO HORÁRIO NA ESCALA ATUAL</v>
      </c>
    </row>
    <row r="160" spans="1:10" ht="42" hidden="1" customHeight="1">
      <c r="A160" s="197">
        <v>45422</v>
      </c>
      <c r="B160" s="132">
        <v>16800</v>
      </c>
      <c r="C160" s="133">
        <v>0.83333333333333337</v>
      </c>
      <c r="D160" s="132" t="s">
        <v>11</v>
      </c>
      <c r="E160" s="129" t="s">
        <v>31</v>
      </c>
      <c r="F160" s="132"/>
      <c r="G160" s="132" t="str">
        <f t="shared" si="4"/>
        <v>1</v>
      </c>
      <c r="H160" s="137">
        <f t="shared" si="5"/>
        <v>18</v>
      </c>
      <c r="I160" s="129" t="str" cm="1">
        <f t="array" ref="I160">_xlfn.XLOOKUP(C160,gyn_horarios,gyn_trechos_almoco,"",1,1)</f>
        <v>GOIANIA X SAO LUIS 20:00</v>
      </c>
      <c r="J160" s="129" t="str" cm="1">
        <f t="array" ref="J160">_xlfn.XLOOKUP(D160,justificativas_motivos,justificativas_texto,"",1,1)</f>
        <v>MOTORISTA CUMPRINDO HORÁRIO NA ESCALA ATUAL</v>
      </c>
    </row>
    <row r="161" spans="1:10" ht="42" hidden="1" customHeight="1">
      <c r="A161" s="197">
        <v>45422</v>
      </c>
      <c r="B161" s="132">
        <v>19013</v>
      </c>
      <c r="C161" s="133">
        <v>0.39583333333333331</v>
      </c>
      <c r="D161" s="132" t="s">
        <v>11</v>
      </c>
      <c r="E161" s="129" t="s">
        <v>142</v>
      </c>
      <c r="F161" s="132"/>
      <c r="G161" s="132" t="str">
        <f t="shared" si="4"/>
        <v>1</v>
      </c>
      <c r="H161" s="137">
        <f t="shared" si="5"/>
        <v>18</v>
      </c>
      <c r="I161" s="129" t="str" cm="1">
        <f t="array" ref="I161">_xlfn.XLOOKUP(C161,gyn_horarios,gyn_trechos_almoco,"",1,1)</f>
        <v>GOIANIA X BELEM 09:30</v>
      </c>
      <c r="J161" s="129" t="str" cm="1">
        <f t="array" ref="J161">_xlfn.XLOOKUP(D161,justificativas_motivos,justificativas_texto,"",1,1)</f>
        <v>MOTORISTA CUMPRINDO HORÁRIO NA ESCALA ATUAL</v>
      </c>
    </row>
    <row r="162" spans="1:10" ht="42" hidden="1" customHeight="1">
      <c r="A162" s="197">
        <v>45422</v>
      </c>
      <c r="B162" s="132">
        <v>19013</v>
      </c>
      <c r="C162" s="133">
        <v>0.39583333333333331</v>
      </c>
      <c r="D162" s="132" t="s">
        <v>11</v>
      </c>
      <c r="E162" s="129" t="s">
        <v>143</v>
      </c>
      <c r="F162" s="132"/>
      <c r="G162" s="132" t="str">
        <f t="shared" si="4"/>
        <v>1</v>
      </c>
      <c r="H162" s="137">
        <f t="shared" si="5"/>
        <v>18</v>
      </c>
      <c r="I162" s="129" t="str" cm="1">
        <f t="array" ref="I162">_xlfn.XLOOKUP(C162,gyn_horarios,gyn_trechos_almoco,"",1,1)</f>
        <v>GOIANIA X BELEM 09:30</v>
      </c>
      <c r="J162" s="129" t="str" cm="1">
        <f t="array" ref="J162">_xlfn.XLOOKUP(D162,justificativas_motivos,justificativas_texto,"",1,1)</f>
        <v>MOTORISTA CUMPRINDO HORÁRIO NA ESCALA ATUAL</v>
      </c>
    </row>
    <row r="163" spans="1:10" ht="42" hidden="1" customHeight="1">
      <c r="A163" s="197">
        <v>45422</v>
      </c>
      <c r="B163" s="132">
        <v>14300</v>
      </c>
      <c r="C163" s="133">
        <v>0.39583333333333331</v>
      </c>
      <c r="D163" s="132" t="s">
        <v>20</v>
      </c>
      <c r="E163" s="129" t="s">
        <v>144</v>
      </c>
      <c r="F163" s="132"/>
      <c r="G163" s="132" t="str">
        <f t="shared" si="4"/>
        <v>1</v>
      </c>
      <c r="H163" s="137">
        <f t="shared" si="5"/>
        <v>18</v>
      </c>
      <c r="I163" s="129" t="s">
        <v>145</v>
      </c>
      <c r="J163" s="129" t="str" cm="1">
        <f t="array" ref="J163">_xlfn.XLOOKUP(D163,justificativas_motivos,justificativas_texto,"",1,1)</f>
        <v>MOTORISTA TEVE QUE FAZER REFEIÇÃO DEVIDO AO ATRASO DO HORARIO DO ONIBUS</v>
      </c>
    </row>
    <row r="164" spans="1:10" ht="42" hidden="1" customHeight="1">
      <c r="A164" s="197">
        <v>45422</v>
      </c>
      <c r="B164" s="132">
        <v>14300</v>
      </c>
      <c r="C164" s="133">
        <v>0.39583333333333331</v>
      </c>
      <c r="D164" s="132" t="s">
        <v>20</v>
      </c>
      <c r="E164" s="129" t="s">
        <v>146</v>
      </c>
      <c r="F164" s="132"/>
      <c r="G164" s="132" t="str">
        <f t="shared" si="4"/>
        <v>1</v>
      </c>
      <c r="H164" s="137">
        <f t="shared" si="5"/>
        <v>18</v>
      </c>
      <c r="I164" s="129" t="s">
        <v>145</v>
      </c>
      <c r="J164" s="129" t="str" cm="1">
        <f t="array" ref="J164">_xlfn.XLOOKUP(D164,justificativas_motivos,justificativas_texto,"",1,1)</f>
        <v>MOTORISTA TEVE QUE FAZER REFEIÇÃO DEVIDO AO ATRASO DO HORARIO DO ONIBUS</v>
      </c>
    </row>
    <row r="165" spans="1:10" ht="42" hidden="1" customHeight="1">
      <c r="A165" s="197">
        <v>45423</v>
      </c>
      <c r="B165" s="132">
        <v>14700</v>
      </c>
      <c r="C165" s="133">
        <v>0.79166666666666663</v>
      </c>
      <c r="D165" s="132" t="s">
        <v>11</v>
      </c>
      <c r="E165" s="129" t="s">
        <v>96</v>
      </c>
      <c r="F165" s="132"/>
      <c r="G165" s="132" t="str">
        <f t="shared" si="4"/>
        <v>1</v>
      </c>
      <c r="H165" s="137">
        <f t="shared" si="5"/>
        <v>18</v>
      </c>
      <c r="I165" s="129" t="str" cm="1">
        <f t="array" ref="I165">_xlfn.XLOOKUP(C165,gyn_horarios,gyn_trechos_almoco,"",1,1)</f>
        <v>GOIANIA X BELEM 19:00</v>
      </c>
      <c r="J165" s="129" t="str" cm="1">
        <f t="array" ref="J165">_xlfn.XLOOKUP(D165,justificativas_motivos,justificativas_texto,"",1,1)</f>
        <v>MOTORISTA CUMPRINDO HORÁRIO NA ESCALA ATUAL</v>
      </c>
    </row>
    <row r="166" spans="1:10" ht="42" hidden="1" customHeight="1">
      <c r="A166" s="197">
        <v>45423</v>
      </c>
      <c r="B166" s="132">
        <f>B165</f>
        <v>14700</v>
      </c>
      <c r="C166" s="133">
        <v>0.79166666666666663</v>
      </c>
      <c r="D166" s="132" t="s">
        <v>11</v>
      </c>
      <c r="E166" s="132" t="s">
        <v>147</v>
      </c>
      <c r="F166" s="132"/>
      <c r="G166" s="132" t="str">
        <f t="shared" si="4"/>
        <v>1</v>
      </c>
      <c r="H166" s="137">
        <f t="shared" si="5"/>
        <v>18</v>
      </c>
      <c r="I166" s="129" t="str" cm="1">
        <f t="array" ref="I166">_xlfn.XLOOKUP(C166,gyn_horarios,gyn_trechos_almoco,"",1,1)</f>
        <v>GOIANIA X BELEM 19:00</v>
      </c>
      <c r="J166" s="129" t="str" cm="1">
        <f t="array" ref="J166">_xlfn.XLOOKUP(D166,justificativas_motivos,justificativas_texto,"",1,1)</f>
        <v>MOTORISTA CUMPRINDO HORÁRIO NA ESCALA ATUAL</v>
      </c>
    </row>
    <row r="167" spans="1:10" ht="42" hidden="1" customHeight="1">
      <c r="A167" s="197">
        <v>45423</v>
      </c>
      <c r="B167" s="132">
        <v>19019</v>
      </c>
      <c r="C167" s="133">
        <v>0.375</v>
      </c>
      <c r="D167" s="132" t="s">
        <v>11</v>
      </c>
      <c r="E167" s="129" t="s">
        <v>13</v>
      </c>
      <c r="F167" s="132"/>
      <c r="G167" s="132" t="str">
        <f t="shared" si="4"/>
        <v>1</v>
      </c>
      <c r="H167" s="137">
        <f t="shared" si="5"/>
        <v>18</v>
      </c>
      <c r="I167" s="129" t="str" cm="1">
        <f t="array" ref="I167">_xlfn.XLOOKUP(C167,gyn_horarios,gyn_trechos_almoco,"",1,1)</f>
        <v>SINOP X FORTALEZA 09:00</v>
      </c>
      <c r="J167" s="129" t="str" cm="1">
        <f t="array" ref="J167">_xlfn.XLOOKUP(D167,justificativas_motivos,justificativas_texto,"",1,1)</f>
        <v>MOTORISTA CUMPRINDO HORÁRIO NA ESCALA ATUAL</v>
      </c>
    </row>
    <row r="168" spans="1:10" ht="42" hidden="1" customHeight="1">
      <c r="A168" s="197">
        <v>45423</v>
      </c>
      <c r="B168" s="132">
        <f>B167</f>
        <v>19019</v>
      </c>
      <c r="C168" s="133">
        <v>0.375</v>
      </c>
      <c r="D168" s="132" t="s">
        <v>11</v>
      </c>
      <c r="E168" s="132" t="s">
        <v>12</v>
      </c>
      <c r="F168" s="132"/>
      <c r="G168" s="132" t="str">
        <f t="shared" si="4"/>
        <v>1</v>
      </c>
      <c r="H168" s="137">
        <f t="shared" si="5"/>
        <v>18</v>
      </c>
      <c r="I168" s="129" t="str" cm="1">
        <f t="array" ref="I168">_xlfn.XLOOKUP(C168,gyn_horarios,gyn_trechos_almoco,"",1,1)</f>
        <v>SINOP X FORTALEZA 09:00</v>
      </c>
      <c r="J168" s="129" t="str" cm="1">
        <f t="array" ref="J168">_xlfn.XLOOKUP(D168,justificativas_motivos,justificativas_texto,"",1,1)</f>
        <v>MOTORISTA CUMPRINDO HORÁRIO NA ESCALA ATUAL</v>
      </c>
    </row>
    <row r="169" spans="1:10" ht="42" hidden="1" customHeight="1">
      <c r="A169" s="197">
        <v>45423</v>
      </c>
      <c r="B169" s="132">
        <v>19016</v>
      </c>
      <c r="C169" s="133">
        <v>0.39583333333333331</v>
      </c>
      <c r="D169" s="132" t="s">
        <v>11</v>
      </c>
      <c r="E169" s="129" t="s">
        <v>110</v>
      </c>
      <c r="F169" s="132"/>
      <c r="G169" s="132" t="str">
        <f t="shared" si="4"/>
        <v>1</v>
      </c>
      <c r="H169" s="137">
        <f t="shared" si="5"/>
        <v>18</v>
      </c>
      <c r="I169" s="129" t="str" cm="1">
        <f t="array" ref="I169">_xlfn.XLOOKUP(C169,gyn_horarios,gyn_trechos_almoco,"",1,1)</f>
        <v>GOIANIA X BELEM 09:30</v>
      </c>
      <c r="J169" s="129" t="str" cm="1">
        <f t="array" ref="J169">_xlfn.XLOOKUP(D169,justificativas_motivos,justificativas_texto,"",1,1)</f>
        <v>MOTORISTA CUMPRINDO HORÁRIO NA ESCALA ATUAL</v>
      </c>
    </row>
    <row r="170" spans="1:10" ht="42" hidden="1" customHeight="1">
      <c r="A170" s="197">
        <v>45423</v>
      </c>
      <c r="B170" s="132">
        <f>B169</f>
        <v>19016</v>
      </c>
      <c r="C170" s="133">
        <v>0.39583333333333331</v>
      </c>
      <c r="D170" s="132" t="s">
        <v>11</v>
      </c>
      <c r="E170" s="132" t="s">
        <v>111</v>
      </c>
      <c r="F170" s="132"/>
      <c r="G170" s="132" t="str">
        <f t="shared" si="4"/>
        <v>1</v>
      </c>
      <c r="H170" s="137">
        <f t="shared" si="5"/>
        <v>18</v>
      </c>
      <c r="I170" s="129" t="str" cm="1">
        <f t="array" ref="I170">_xlfn.XLOOKUP(C170,gyn_horarios,gyn_trechos_almoco,"",1,1)</f>
        <v>GOIANIA X BELEM 09:30</v>
      </c>
      <c r="J170" s="129" t="str" cm="1">
        <f t="array" ref="J170">_xlfn.XLOOKUP(D170,justificativas_motivos,justificativas_texto,"",1,1)</f>
        <v>MOTORISTA CUMPRINDO HORÁRIO NA ESCALA ATUAL</v>
      </c>
    </row>
    <row r="171" spans="1:10" ht="42" hidden="1" customHeight="1">
      <c r="A171" s="197">
        <v>45424</v>
      </c>
      <c r="B171" s="132">
        <v>19004</v>
      </c>
      <c r="C171" s="133">
        <v>0.75</v>
      </c>
      <c r="D171" s="132" t="s">
        <v>11</v>
      </c>
      <c r="E171" s="129" t="s">
        <v>148</v>
      </c>
      <c r="F171" s="132"/>
      <c r="G171" s="132" t="str">
        <f t="shared" si="4"/>
        <v>1</v>
      </c>
      <c r="H171" s="137">
        <f t="shared" si="5"/>
        <v>18</v>
      </c>
      <c r="I171" s="129" t="str" cm="1">
        <f t="array" ref="I171">_xlfn.XLOOKUP(C171,gyn_horarios,gyn_trechos_almoco,"",1,1)</f>
        <v>GOIANIA X TERESINA 18:00</v>
      </c>
      <c r="J171" s="129" t="str" cm="1">
        <f t="array" ref="J171">_xlfn.XLOOKUP(D171,justificativas_motivos,justificativas_texto,"",1,1)</f>
        <v>MOTORISTA CUMPRINDO HORÁRIO NA ESCALA ATUAL</v>
      </c>
    </row>
    <row r="172" spans="1:10" ht="42" hidden="1" customHeight="1">
      <c r="A172" s="197">
        <v>45424</v>
      </c>
      <c r="B172" s="132">
        <v>19004</v>
      </c>
      <c r="C172" s="133">
        <v>0.75</v>
      </c>
      <c r="D172" s="132" t="s">
        <v>11</v>
      </c>
      <c r="E172" s="129" t="s">
        <v>67</v>
      </c>
      <c r="F172" s="132"/>
      <c r="G172" s="132" t="str">
        <f t="shared" si="4"/>
        <v>1</v>
      </c>
      <c r="H172" s="137">
        <f t="shared" si="5"/>
        <v>18</v>
      </c>
      <c r="I172" s="129" t="str" cm="1">
        <f t="array" ref="I172">_xlfn.XLOOKUP(C172,gyn_horarios,gyn_trechos_almoco,"",1,1)</f>
        <v>GOIANIA X TERESINA 18:00</v>
      </c>
      <c r="J172" s="129" t="str" cm="1">
        <f t="array" ref="J172">_xlfn.XLOOKUP(D172,justificativas_motivos,justificativas_texto,"",1,1)</f>
        <v>MOTORISTA CUMPRINDO HORÁRIO NA ESCALA ATUAL</v>
      </c>
    </row>
    <row r="173" spans="1:10" ht="42" hidden="1" customHeight="1">
      <c r="A173" s="197">
        <v>45424</v>
      </c>
      <c r="B173" s="132">
        <v>19010</v>
      </c>
      <c r="C173" s="133">
        <v>0.83333333333333337</v>
      </c>
      <c r="D173" s="132" t="s">
        <v>11</v>
      </c>
      <c r="E173" s="129" t="s">
        <v>65</v>
      </c>
      <c r="F173" s="132"/>
      <c r="G173" s="132" t="str">
        <f t="shared" si="4"/>
        <v>1</v>
      </c>
      <c r="H173" s="137">
        <f t="shared" si="5"/>
        <v>18</v>
      </c>
      <c r="I173" s="129" t="str" cm="1">
        <f t="array" ref="I173">_xlfn.XLOOKUP(C173,gyn_horarios,gyn_trechos_almoco,"",1,1)</f>
        <v>GOIANIA X SAO LUIS 20:00</v>
      </c>
      <c r="J173" s="129" t="str" cm="1">
        <f t="array" ref="J173">_xlfn.XLOOKUP(D173,justificativas_motivos,justificativas_texto,"",1,1)</f>
        <v>MOTORISTA CUMPRINDO HORÁRIO NA ESCALA ATUAL</v>
      </c>
    </row>
    <row r="174" spans="1:10" ht="42" hidden="1" customHeight="1">
      <c r="A174" s="197">
        <v>45424</v>
      </c>
      <c r="B174" s="132">
        <v>19010</v>
      </c>
      <c r="C174" s="133">
        <v>0.83333333333333337</v>
      </c>
      <c r="D174" s="132" t="s">
        <v>11</v>
      </c>
      <c r="E174" s="129" t="s">
        <v>64</v>
      </c>
      <c r="F174" s="132"/>
      <c r="G174" s="132" t="str">
        <f t="shared" si="4"/>
        <v>1</v>
      </c>
      <c r="H174" s="137">
        <f t="shared" si="5"/>
        <v>18</v>
      </c>
      <c r="I174" s="129" t="str" cm="1">
        <f t="array" ref="I174">_xlfn.XLOOKUP(C174,gyn_horarios,gyn_trechos_almoco,"",1,1)</f>
        <v>GOIANIA X SAO LUIS 20:00</v>
      </c>
      <c r="J174" s="129" t="str" cm="1">
        <f t="array" ref="J174">_xlfn.XLOOKUP(D174,justificativas_motivos,justificativas_texto,"",1,1)</f>
        <v>MOTORISTA CUMPRINDO HORÁRIO NA ESCALA ATUAL</v>
      </c>
    </row>
    <row r="175" spans="1:10" ht="42" hidden="1" customHeight="1">
      <c r="A175" s="197">
        <v>45424</v>
      </c>
      <c r="B175" s="132">
        <v>20022</v>
      </c>
      <c r="C175" s="133">
        <v>0.39583333333333331</v>
      </c>
      <c r="D175" s="132" t="s">
        <v>11</v>
      </c>
      <c r="E175" s="129" t="s">
        <v>101</v>
      </c>
      <c r="F175" s="132"/>
      <c r="G175" s="132" t="str">
        <f t="shared" si="4"/>
        <v>1</v>
      </c>
      <c r="H175" s="137">
        <f t="shared" si="5"/>
        <v>18</v>
      </c>
      <c r="I175" s="129" t="str" cm="1">
        <f t="array" ref="I175">_xlfn.XLOOKUP(C175,gyn_horarios,gyn_trechos_almoco,"",1,1)</f>
        <v>GOIANIA X BELEM 09:30</v>
      </c>
      <c r="J175" s="129" t="str" cm="1">
        <f t="array" ref="J175">_xlfn.XLOOKUP(D175,justificativas_motivos,justificativas_texto,"",1,1)</f>
        <v>MOTORISTA CUMPRINDO HORÁRIO NA ESCALA ATUAL</v>
      </c>
    </row>
    <row r="176" spans="1:10" ht="42" hidden="1" customHeight="1">
      <c r="A176" s="197">
        <v>45424</v>
      </c>
      <c r="B176" s="132">
        <v>20022</v>
      </c>
      <c r="C176" s="133">
        <v>0.39583333333333331</v>
      </c>
      <c r="D176" s="132" t="s">
        <v>11</v>
      </c>
      <c r="E176" s="129" t="s">
        <v>58</v>
      </c>
      <c r="F176" s="132"/>
      <c r="G176" s="132" t="str">
        <f t="shared" si="4"/>
        <v>1</v>
      </c>
      <c r="H176" s="137">
        <f t="shared" si="5"/>
        <v>18</v>
      </c>
      <c r="I176" s="129" t="str" cm="1">
        <f t="array" ref="I176">_xlfn.XLOOKUP(C176,gyn_horarios,gyn_trechos_almoco,"",1,1)</f>
        <v>GOIANIA X BELEM 09:30</v>
      </c>
      <c r="J176" s="129" t="str" cm="1">
        <f t="array" ref="J176">_xlfn.XLOOKUP(D176,justificativas_motivos,justificativas_texto,"",1,1)</f>
        <v>MOTORISTA CUMPRINDO HORÁRIO NA ESCALA ATUAL</v>
      </c>
    </row>
    <row r="177" spans="1:10" ht="42" hidden="1" customHeight="1">
      <c r="A177" s="197">
        <v>45424</v>
      </c>
      <c r="B177" s="132" t="s">
        <v>71</v>
      </c>
      <c r="C177" s="133" t="s">
        <v>72</v>
      </c>
      <c r="D177" s="132" t="s">
        <v>105</v>
      </c>
      <c r="E177" s="129" t="s">
        <v>149</v>
      </c>
      <c r="F177" s="132"/>
      <c r="G177" s="132" t="str">
        <f t="shared" si="4"/>
        <v>1</v>
      </c>
      <c r="H177" s="137">
        <f t="shared" si="5"/>
        <v>18</v>
      </c>
      <c r="I177" s="129" t="s">
        <v>105</v>
      </c>
      <c r="J177" s="129" t="str" cm="1">
        <f t="array" ref="J177">_xlfn.XLOOKUP(D177,justificativas_motivos,justificativas_texto,"",1,1)</f>
        <v>MOTORISTA PRESTANDO SERVICO DE PLANTAO NA GARAGEM</v>
      </c>
    </row>
    <row r="178" spans="1:10" ht="42" hidden="1" customHeight="1">
      <c r="A178" s="197">
        <v>45425</v>
      </c>
      <c r="B178" s="132">
        <v>16700</v>
      </c>
      <c r="C178" s="133">
        <v>0.75</v>
      </c>
      <c r="D178" s="132" t="s">
        <v>11</v>
      </c>
      <c r="E178" s="129" t="s">
        <v>27</v>
      </c>
      <c r="F178" s="132"/>
      <c r="G178" s="132" t="str">
        <f t="shared" si="4"/>
        <v>1</v>
      </c>
      <c r="H178" s="137">
        <f t="shared" si="5"/>
        <v>18</v>
      </c>
      <c r="I178" s="129" t="str" cm="1">
        <f t="array" ref="I178">_xlfn.XLOOKUP(C178,gyn_horarios,gyn_trechos_almoco,"",1,1)</f>
        <v>GOIANIA X TERESINA 18:00</v>
      </c>
      <c r="J178" s="129" t="str" cm="1">
        <f t="array" ref="J178">_xlfn.XLOOKUP(D178,justificativas_motivos,justificativas_texto,"",1,1)</f>
        <v>MOTORISTA CUMPRINDO HORÁRIO NA ESCALA ATUAL</v>
      </c>
    </row>
    <row r="179" spans="1:10" ht="42" hidden="1" customHeight="1">
      <c r="A179" s="197">
        <v>45425</v>
      </c>
      <c r="B179" s="132">
        <v>16700</v>
      </c>
      <c r="C179" s="133">
        <v>0.75</v>
      </c>
      <c r="D179" s="132" t="s">
        <v>11</v>
      </c>
      <c r="E179" s="129" t="s">
        <v>29</v>
      </c>
      <c r="F179" s="132"/>
      <c r="G179" s="132" t="str">
        <f t="shared" si="4"/>
        <v>1</v>
      </c>
      <c r="H179" s="137">
        <f t="shared" si="5"/>
        <v>18</v>
      </c>
      <c r="I179" s="129" t="str" cm="1">
        <f t="array" ref="I179">_xlfn.XLOOKUP(C179,gyn_horarios,gyn_trechos_almoco,"",1,1)</f>
        <v>GOIANIA X TERESINA 18:00</v>
      </c>
      <c r="J179" s="129" t="str" cm="1">
        <f t="array" ref="J179">_xlfn.XLOOKUP(D179,justificativas_motivos,justificativas_texto,"",1,1)</f>
        <v>MOTORISTA CUMPRINDO HORÁRIO NA ESCALA ATUAL</v>
      </c>
    </row>
    <row r="180" spans="1:10" ht="42" hidden="1" customHeight="1">
      <c r="A180" s="197">
        <v>45425</v>
      </c>
      <c r="B180" s="132">
        <v>19020</v>
      </c>
      <c r="C180" s="133">
        <v>0.79166666666666663</v>
      </c>
      <c r="D180" s="132" t="s">
        <v>11</v>
      </c>
      <c r="E180" s="129" t="s">
        <v>150</v>
      </c>
      <c r="F180" s="132"/>
      <c r="G180" s="132" t="str">
        <f t="shared" si="4"/>
        <v>1</v>
      </c>
      <c r="H180" s="137">
        <f t="shared" si="5"/>
        <v>18</v>
      </c>
      <c r="I180" s="129" t="str" cm="1">
        <f t="array" ref="I180">_xlfn.XLOOKUP(C180,gyn_horarios,gyn_trechos_almoco,"",1,1)</f>
        <v>GOIANIA X BELEM 19:00</v>
      </c>
      <c r="J180" s="129" t="str" cm="1">
        <f t="array" ref="J180">_xlfn.XLOOKUP(D180,justificativas_motivos,justificativas_texto,"",1,1)</f>
        <v>MOTORISTA CUMPRINDO HORÁRIO NA ESCALA ATUAL</v>
      </c>
    </row>
    <row r="181" spans="1:10" ht="42" hidden="1" customHeight="1">
      <c r="A181" s="197">
        <v>45425</v>
      </c>
      <c r="B181" s="132">
        <v>19020</v>
      </c>
      <c r="C181" s="133">
        <v>0.79166666666666663</v>
      </c>
      <c r="D181" s="132" t="s">
        <v>11</v>
      </c>
      <c r="E181" s="129" t="s">
        <v>151</v>
      </c>
      <c r="F181" s="132"/>
      <c r="G181" s="132" t="str">
        <f t="shared" si="4"/>
        <v>1</v>
      </c>
      <c r="H181" s="137">
        <f t="shared" si="5"/>
        <v>18</v>
      </c>
      <c r="I181" s="129" t="str" cm="1">
        <f t="array" ref="I181">_xlfn.XLOOKUP(C181,gyn_horarios,gyn_trechos_almoco,"",1,1)</f>
        <v>GOIANIA X BELEM 19:00</v>
      </c>
      <c r="J181" s="129" t="str" cm="1">
        <f t="array" ref="J181">_xlfn.XLOOKUP(D181,justificativas_motivos,justificativas_texto,"",1,1)</f>
        <v>MOTORISTA CUMPRINDO HORÁRIO NA ESCALA ATUAL</v>
      </c>
    </row>
    <row r="182" spans="1:10" ht="42" hidden="1" customHeight="1">
      <c r="A182" s="197">
        <v>45425</v>
      </c>
      <c r="B182" s="132">
        <v>15900</v>
      </c>
      <c r="C182" s="133">
        <v>0.83333333333333337</v>
      </c>
      <c r="D182" s="132" t="s">
        <v>11</v>
      </c>
      <c r="E182" s="129" t="s">
        <v>152</v>
      </c>
      <c r="F182" s="132"/>
      <c r="G182" s="132" t="str">
        <f t="shared" si="4"/>
        <v>1</v>
      </c>
      <c r="H182" s="137">
        <f t="shared" si="5"/>
        <v>18</v>
      </c>
      <c r="I182" s="129" t="str" cm="1">
        <f t="array" ref="I182">_xlfn.XLOOKUP(C182,gyn_horarios,gyn_trechos_almoco,"",1,1)</f>
        <v>GOIANIA X SAO LUIS 20:00</v>
      </c>
      <c r="J182" s="129" t="str" cm="1">
        <f t="array" ref="J182">_xlfn.XLOOKUP(D182,justificativas_motivos,justificativas_texto,"",1,1)</f>
        <v>MOTORISTA CUMPRINDO HORÁRIO NA ESCALA ATUAL</v>
      </c>
    </row>
    <row r="183" spans="1:10" ht="42" hidden="1" customHeight="1">
      <c r="A183" s="197">
        <v>45425</v>
      </c>
      <c r="B183" s="132">
        <v>15900</v>
      </c>
      <c r="C183" s="133">
        <v>0.83333333333333337</v>
      </c>
      <c r="D183" s="132" t="s">
        <v>11</v>
      </c>
      <c r="E183" s="129" t="s">
        <v>153</v>
      </c>
      <c r="F183" s="132"/>
      <c r="G183" s="132" t="str">
        <f t="shared" si="4"/>
        <v>1</v>
      </c>
      <c r="H183" s="137">
        <f t="shared" si="5"/>
        <v>18</v>
      </c>
      <c r="I183" s="129" t="str" cm="1">
        <f t="array" ref="I183">_xlfn.XLOOKUP(C183,gyn_horarios,gyn_trechos_almoco,"",1,1)</f>
        <v>GOIANIA X SAO LUIS 20:00</v>
      </c>
      <c r="J183" s="129" t="str" cm="1">
        <f t="array" ref="J183">_xlfn.XLOOKUP(D183,justificativas_motivos,justificativas_texto,"",1,1)</f>
        <v>MOTORISTA CUMPRINDO HORÁRIO NA ESCALA ATUAL</v>
      </c>
    </row>
    <row r="184" spans="1:10" ht="42" hidden="1" customHeight="1">
      <c r="A184" s="197">
        <v>45425</v>
      </c>
      <c r="B184" s="132">
        <v>19002</v>
      </c>
      <c r="C184" s="133">
        <v>0.39583333333333331</v>
      </c>
      <c r="D184" s="132" t="s">
        <v>11</v>
      </c>
      <c r="E184" s="129" t="s">
        <v>34</v>
      </c>
      <c r="F184" s="132"/>
      <c r="G184" s="132" t="str">
        <f t="shared" si="4"/>
        <v>1</v>
      </c>
      <c r="H184" s="137">
        <f t="shared" si="5"/>
        <v>18</v>
      </c>
      <c r="I184" s="129" t="str" cm="1">
        <f t="array" ref="I184">_xlfn.XLOOKUP(C184,gyn_horarios,gyn_trechos_almoco,"",1,1)</f>
        <v>GOIANIA X BELEM 09:30</v>
      </c>
      <c r="J184" s="129" t="str" cm="1">
        <f t="array" ref="J184">_xlfn.XLOOKUP(D184,justificativas_motivos,justificativas_texto,"",1,1)</f>
        <v>MOTORISTA CUMPRINDO HORÁRIO NA ESCALA ATUAL</v>
      </c>
    </row>
    <row r="185" spans="1:10" ht="42" hidden="1" customHeight="1">
      <c r="A185" s="197">
        <v>45425</v>
      </c>
      <c r="B185" s="132">
        <v>19002</v>
      </c>
      <c r="C185" s="133">
        <v>0.39583333333333331</v>
      </c>
      <c r="D185" s="132" t="s">
        <v>11</v>
      </c>
      <c r="E185" s="129" t="s">
        <v>37</v>
      </c>
      <c r="F185" s="132"/>
      <c r="G185" s="132" t="str">
        <f t="shared" si="4"/>
        <v>1</v>
      </c>
      <c r="H185" s="137">
        <f t="shared" si="5"/>
        <v>18</v>
      </c>
      <c r="I185" s="129" t="str" cm="1">
        <f t="array" ref="I185">_xlfn.XLOOKUP(C185,gyn_horarios,gyn_trechos_almoco,"",1,1)</f>
        <v>GOIANIA X BELEM 09:30</v>
      </c>
      <c r="J185" s="129" t="str" cm="1">
        <f t="array" ref="J185">_xlfn.XLOOKUP(D185,justificativas_motivos,justificativas_texto,"",1,1)</f>
        <v>MOTORISTA CUMPRINDO HORÁRIO NA ESCALA ATUAL</v>
      </c>
    </row>
    <row r="186" spans="1:10" ht="42" hidden="1" customHeight="1">
      <c r="A186" s="197">
        <v>45426</v>
      </c>
      <c r="B186" s="132">
        <v>16900</v>
      </c>
      <c r="C186" s="133">
        <v>0.75</v>
      </c>
      <c r="D186" s="132" t="s">
        <v>11</v>
      </c>
      <c r="E186" s="129" t="s">
        <v>92</v>
      </c>
      <c r="F186" s="132"/>
      <c r="G186" s="132" t="str">
        <f t="shared" si="4"/>
        <v>1</v>
      </c>
      <c r="H186" s="137">
        <f t="shared" si="5"/>
        <v>18</v>
      </c>
      <c r="I186" s="129" t="str" cm="1">
        <f t="array" ref="I186">_xlfn.XLOOKUP(C186,gyn_horarios,gyn_trechos_almoco,"",1,1)</f>
        <v>GOIANIA X TERESINA 18:00</v>
      </c>
      <c r="J186" s="129" t="str" cm="1">
        <f t="array" ref="J186">_xlfn.XLOOKUP(D186,justificativas_motivos,justificativas_texto,"",1,1)</f>
        <v>MOTORISTA CUMPRINDO HORÁRIO NA ESCALA ATUAL</v>
      </c>
    </row>
    <row r="187" spans="1:10" ht="42" hidden="1" customHeight="1">
      <c r="A187" s="197">
        <v>45426</v>
      </c>
      <c r="B187" s="132">
        <v>16900</v>
      </c>
      <c r="C187" s="133">
        <v>0.75</v>
      </c>
      <c r="D187" s="132" t="s">
        <v>11</v>
      </c>
      <c r="E187" s="129" t="s">
        <v>102</v>
      </c>
      <c r="F187" s="132"/>
      <c r="G187" s="132" t="str">
        <f t="shared" si="4"/>
        <v>1</v>
      </c>
      <c r="H187" s="137">
        <f t="shared" si="5"/>
        <v>18</v>
      </c>
      <c r="I187" s="129" t="str" cm="1">
        <f t="array" ref="I187">_xlfn.XLOOKUP(C187,gyn_horarios,gyn_trechos_almoco,"",1,1)</f>
        <v>GOIANIA X TERESINA 18:00</v>
      </c>
      <c r="J187" s="129" t="str" cm="1">
        <f t="array" ref="J187">_xlfn.XLOOKUP(D187,justificativas_motivos,justificativas_texto,"",1,1)</f>
        <v>MOTORISTA CUMPRINDO HORÁRIO NA ESCALA ATUAL</v>
      </c>
    </row>
    <row r="188" spans="1:10" ht="42" hidden="1" customHeight="1">
      <c r="A188" s="197">
        <v>45426</v>
      </c>
      <c r="B188" s="132">
        <v>19005</v>
      </c>
      <c r="C188" s="133">
        <v>0.79166666666666663</v>
      </c>
      <c r="D188" s="132" t="s">
        <v>11</v>
      </c>
      <c r="E188" s="129" t="s">
        <v>69</v>
      </c>
      <c r="F188" s="132"/>
      <c r="G188" s="132" t="str">
        <f t="shared" si="4"/>
        <v>1</v>
      </c>
      <c r="H188" s="137">
        <f t="shared" si="5"/>
        <v>18</v>
      </c>
      <c r="I188" s="129" t="str" cm="1">
        <f t="array" ref="I188">_xlfn.XLOOKUP(C188,gyn_horarios,gyn_trechos_almoco,"",1,1)</f>
        <v>GOIANIA X BELEM 19:00</v>
      </c>
      <c r="J188" s="129" t="str" cm="1">
        <f t="array" ref="J188">_xlfn.XLOOKUP(D188,justificativas_motivos,justificativas_texto,"",1,1)</f>
        <v>MOTORISTA CUMPRINDO HORÁRIO NA ESCALA ATUAL</v>
      </c>
    </row>
    <row r="189" spans="1:10" ht="42" hidden="1" customHeight="1">
      <c r="A189" s="197">
        <v>45426</v>
      </c>
      <c r="B189" s="132">
        <v>19005</v>
      </c>
      <c r="C189" s="133">
        <v>0.79166666666666663</v>
      </c>
      <c r="D189" s="132" t="s">
        <v>11</v>
      </c>
      <c r="E189" s="129" t="s">
        <v>154</v>
      </c>
      <c r="F189" s="132"/>
      <c r="G189" s="132" t="str">
        <f t="shared" si="4"/>
        <v>1</v>
      </c>
      <c r="H189" s="137">
        <f t="shared" si="5"/>
        <v>18</v>
      </c>
      <c r="I189" s="129" t="str" cm="1">
        <f t="array" ref="I189">_xlfn.XLOOKUP(C189,gyn_horarios,gyn_trechos_almoco,"",1,1)</f>
        <v>GOIANIA X BELEM 19:00</v>
      </c>
      <c r="J189" s="129" t="str" cm="1">
        <f t="array" ref="J189">_xlfn.XLOOKUP(D189,justificativas_motivos,justificativas_texto,"",1,1)</f>
        <v>MOTORISTA CUMPRINDO HORÁRIO NA ESCALA ATUAL</v>
      </c>
    </row>
    <row r="190" spans="1:10" ht="42" hidden="1" customHeight="1">
      <c r="A190" s="197">
        <v>45427</v>
      </c>
      <c r="B190" s="132">
        <v>16400</v>
      </c>
      <c r="C190" s="133">
        <v>0.83333333333333337</v>
      </c>
      <c r="D190" s="132" t="s">
        <v>11</v>
      </c>
      <c r="E190" s="129" t="s">
        <v>114</v>
      </c>
      <c r="F190" s="132"/>
      <c r="G190" s="132" t="str">
        <f t="shared" si="4"/>
        <v>1</v>
      </c>
      <c r="H190" s="137">
        <f t="shared" si="5"/>
        <v>18</v>
      </c>
      <c r="I190" s="129" t="str" cm="1">
        <f t="array" ref="I190">_xlfn.XLOOKUP(C190,gyn_horarios,gyn_trechos_almoco,"",1,1)</f>
        <v>GOIANIA X SAO LUIS 20:00</v>
      </c>
      <c r="J190" s="129" t="str" cm="1">
        <f t="array" ref="J190">_xlfn.XLOOKUP(D190,justificativas_motivos,justificativas_texto,"",1,1)</f>
        <v>MOTORISTA CUMPRINDO HORÁRIO NA ESCALA ATUAL</v>
      </c>
    </row>
    <row r="191" spans="1:10" ht="42" hidden="1" customHeight="1">
      <c r="A191" s="197">
        <v>45427</v>
      </c>
      <c r="B191" s="132">
        <v>16400</v>
      </c>
      <c r="C191" s="133">
        <v>0.83333333333333337</v>
      </c>
      <c r="D191" s="132" t="s">
        <v>11</v>
      </c>
      <c r="E191" s="129" t="s">
        <v>155</v>
      </c>
      <c r="F191" s="132"/>
      <c r="G191" s="132" t="str">
        <f t="shared" si="4"/>
        <v>1</v>
      </c>
      <c r="H191" s="137">
        <f t="shared" si="5"/>
        <v>18</v>
      </c>
      <c r="I191" s="129" t="str" cm="1">
        <f t="array" ref="I191">_xlfn.XLOOKUP(C191,gyn_horarios,gyn_trechos_almoco,"",1,1)</f>
        <v>GOIANIA X SAO LUIS 20:00</v>
      </c>
      <c r="J191" s="129" t="str" cm="1">
        <f t="array" ref="J191">_xlfn.XLOOKUP(D191,justificativas_motivos,justificativas_texto,"",1,1)</f>
        <v>MOTORISTA CUMPRINDO HORÁRIO NA ESCALA ATUAL</v>
      </c>
    </row>
    <row r="192" spans="1:10" ht="42" hidden="1" customHeight="1">
      <c r="A192" s="197">
        <v>45427</v>
      </c>
      <c r="B192" s="132">
        <v>19008</v>
      </c>
      <c r="C192" s="133">
        <v>0.375</v>
      </c>
      <c r="D192" s="132" t="s">
        <v>11</v>
      </c>
      <c r="E192" s="129" t="s">
        <v>156</v>
      </c>
      <c r="F192" s="132"/>
      <c r="G192" s="132" t="str">
        <f t="shared" si="4"/>
        <v>1</v>
      </c>
      <c r="H192" s="137">
        <f t="shared" si="5"/>
        <v>18</v>
      </c>
      <c r="I192" s="129" t="str" cm="1">
        <f t="array" ref="I192">_xlfn.XLOOKUP(C192,gyn_horarios,gyn_trechos_almoco,"",1,1)</f>
        <v>SINOP X FORTALEZA 09:00</v>
      </c>
      <c r="J192" s="129" t="str" cm="1">
        <f t="array" ref="J192">_xlfn.XLOOKUP(D192,justificativas_motivos,justificativas_texto,"",1,1)</f>
        <v>MOTORISTA CUMPRINDO HORÁRIO NA ESCALA ATUAL</v>
      </c>
    </row>
    <row r="193" spans="1:10" ht="42" hidden="1" customHeight="1">
      <c r="A193" s="197">
        <v>45427</v>
      </c>
      <c r="B193" s="132">
        <v>19008</v>
      </c>
      <c r="C193" s="133">
        <v>0.375</v>
      </c>
      <c r="D193" s="132" t="s">
        <v>11</v>
      </c>
      <c r="E193" s="129" t="s">
        <v>157</v>
      </c>
      <c r="F193" s="132"/>
      <c r="G193" s="132" t="str">
        <f t="shared" si="4"/>
        <v>1</v>
      </c>
      <c r="H193" s="137">
        <f t="shared" si="5"/>
        <v>18</v>
      </c>
      <c r="I193" s="129" t="str" cm="1">
        <f t="array" ref="I193">_xlfn.XLOOKUP(C193,gyn_horarios,gyn_trechos_almoco,"",1,1)</f>
        <v>SINOP X FORTALEZA 09:00</v>
      </c>
      <c r="J193" s="129" t="str" cm="1">
        <f t="array" ref="J193">_xlfn.XLOOKUP(D193,justificativas_motivos,justificativas_texto,"",1,1)</f>
        <v>MOTORISTA CUMPRINDO HORÁRIO NA ESCALA ATUAL</v>
      </c>
    </row>
    <row r="194" spans="1:10" ht="42" hidden="1" customHeight="1">
      <c r="A194" s="197">
        <v>45428</v>
      </c>
      <c r="B194" s="132">
        <v>19016</v>
      </c>
      <c r="C194" s="133">
        <v>0.39583333333333331</v>
      </c>
      <c r="D194" s="132" t="s">
        <v>11</v>
      </c>
      <c r="E194" s="129" t="s">
        <v>89</v>
      </c>
      <c r="F194" s="132"/>
      <c r="G194" s="132" t="str">
        <f t="shared" si="4"/>
        <v>1</v>
      </c>
      <c r="H194" s="137">
        <f t="shared" si="5"/>
        <v>18</v>
      </c>
      <c r="I194" s="129" t="str" cm="1">
        <f t="array" ref="I194">_xlfn.XLOOKUP(C194,gyn_horarios,gyn_trechos_almoco,"",1,1)</f>
        <v>GOIANIA X BELEM 09:30</v>
      </c>
      <c r="J194" s="129" t="str" cm="1">
        <f t="array" ref="J194">_xlfn.XLOOKUP(D194,justificativas_motivos,justificativas_texto,"",1,1)</f>
        <v>MOTORISTA CUMPRINDO HORÁRIO NA ESCALA ATUAL</v>
      </c>
    </row>
    <row r="195" spans="1:10" ht="42" hidden="1" customHeight="1">
      <c r="A195" s="197">
        <v>45428</v>
      </c>
      <c r="B195" s="132">
        <v>19016</v>
      </c>
      <c r="C195" s="133">
        <v>0.39583333333333331</v>
      </c>
      <c r="D195" s="132" t="s">
        <v>11</v>
      </c>
      <c r="E195" s="129" t="s">
        <v>91</v>
      </c>
      <c r="F195" s="132"/>
      <c r="G195" s="132" t="str">
        <f t="shared" ref="G195:G258" si="6">IF(E195="MOTORISTA","","1")</f>
        <v>1</v>
      </c>
      <c r="H195" s="137">
        <f t="shared" ref="H195:H258" si="7">IF(E195="MOTORISTA","",18)</f>
        <v>18</v>
      </c>
      <c r="I195" s="129" t="str" cm="1">
        <f t="array" ref="I195">_xlfn.XLOOKUP(C195,gyn_horarios,gyn_trechos_almoco,"",1,1)</f>
        <v>GOIANIA X BELEM 09:30</v>
      </c>
      <c r="J195" s="129" t="str" cm="1">
        <f t="array" ref="J195">_xlfn.XLOOKUP(D195,justificativas_motivos,justificativas_texto,"",1,1)</f>
        <v>MOTORISTA CUMPRINDO HORÁRIO NA ESCALA ATUAL</v>
      </c>
    </row>
    <row r="196" spans="1:10" ht="42" hidden="1" customHeight="1">
      <c r="A196" s="197">
        <v>45429</v>
      </c>
      <c r="B196" s="132">
        <v>20022</v>
      </c>
      <c r="C196" s="133">
        <v>0.83333333333333337</v>
      </c>
      <c r="D196" s="132" t="s">
        <v>11</v>
      </c>
      <c r="E196" s="129" t="s">
        <v>131</v>
      </c>
      <c r="F196" s="132"/>
      <c r="G196" s="132" t="str">
        <f t="shared" si="6"/>
        <v>1</v>
      </c>
      <c r="H196" s="137">
        <f t="shared" si="7"/>
        <v>18</v>
      </c>
      <c r="I196" s="129" t="str" cm="1">
        <f t="array" ref="I196">_xlfn.XLOOKUP(C196,gyn_horarios,gyn_trechos_almoco,"",1,1)</f>
        <v>GOIANIA X SAO LUIS 20:00</v>
      </c>
      <c r="J196" s="129" t="str" cm="1">
        <f t="array" ref="J196">_xlfn.XLOOKUP(D196,justificativas_motivos,justificativas_texto,"",1,1)</f>
        <v>MOTORISTA CUMPRINDO HORÁRIO NA ESCALA ATUAL</v>
      </c>
    </row>
    <row r="197" spans="1:10" ht="42" hidden="1" customHeight="1">
      <c r="A197" s="197">
        <v>45429</v>
      </c>
      <c r="B197" s="132">
        <v>20022</v>
      </c>
      <c r="C197" s="133">
        <v>0.83333333333333337</v>
      </c>
      <c r="D197" s="132" t="s">
        <v>11</v>
      </c>
      <c r="E197" s="129" t="s">
        <v>132</v>
      </c>
      <c r="F197" s="132"/>
      <c r="G197" s="132" t="str">
        <f t="shared" si="6"/>
        <v>1</v>
      </c>
      <c r="H197" s="137">
        <f t="shared" si="7"/>
        <v>18</v>
      </c>
      <c r="I197" s="129" t="str" cm="1">
        <f t="array" ref="I197">_xlfn.XLOOKUP(C197,gyn_horarios,gyn_trechos_almoco,"",1,1)</f>
        <v>GOIANIA X SAO LUIS 20:00</v>
      </c>
      <c r="J197" s="129" t="str" cm="1">
        <f t="array" ref="J197">_xlfn.XLOOKUP(D197,justificativas_motivos,justificativas_texto,"",1,1)</f>
        <v>MOTORISTA CUMPRINDO HORÁRIO NA ESCALA ATUAL</v>
      </c>
    </row>
    <row r="198" spans="1:10" ht="42" hidden="1" customHeight="1">
      <c r="A198" s="197">
        <v>45429</v>
      </c>
      <c r="B198" s="132">
        <v>19020</v>
      </c>
      <c r="C198" s="133">
        <v>0.39583333333333331</v>
      </c>
      <c r="D198" s="132" t="s">
        <v>11</v>
      </c>
      <c r="E198" s="129" t="s">
        <v>95</v>
      </c>
      <c r="F198" s="132"/>
      <c r="G198" s="132" t="str">
        <f t="shared" si="6"/>
        <v>1</v>
      </c>
      <c r="H198" s="137">
        <f t="shared" si="7"/>
        <v>18</v>
      </c>
      <c r="I198" s="129" t="str" cm="1">
        <f t="array" ref="I198">_xlfn.XLOOKUP(C198,gyn_horarios,gyn_trechos_almoco,"",1,1)</f>
        <v>GOIANIA X BELEM 09:30</v>
      </c>
      <c r="J198" s="129" t="str" cm="1">
        <f t="array" ref="J198">_xlfn.XLOOKUP(D198,justificativas_motivos,justificativas_texto,"",1,1)</f>
        <v>MOTORISTA CUMPRINDO HORÁRIO NA ESCALA ATUAL</v>
      </c>
    </row>
    <row r="199" spans="1:10" ht="42" hidden="1" customHeight="1">
      <c r="A199" s="197">
        <v>45429</v>
      </c>
      <c r="B199" s="132">
        <v>19020</v>
      </c>
      <c r="C199" s="133">
        <v>0.39583333333333331</v>
      </c>
      <c r="D199" s="132" t="s">
        <v>11</v>
      </c>
      <c r="E199" s="129" t="s">
        <v>16</v>
      </c>
      <c r="F199" s="132"/>
      <c r="G199" s="132" t="str">
        <f t="shared" si="6"/>
        <v>1</v>
      </c>
      <c r="H199" s="137">
        <f t="shared" si="7"/>
        <v>18</v>
      </c>
      <c r="I199" s="129" t="str" cm="1">
        <f t="array" ref="I199">_xlfn.XLOOKUP(C199,gyn_horarios,gyn_trechos_almoco,"",1,1)</f>
        <v>GOIANIA X BELEM 09:30</v>
      </c>
      <c r="J199" s="129" t="str" cm="1">
        <f t="array" ref="J199">_xlfn.XLOOKUP(D199,justificativas_motivos,justificativas_texto,"",1,1)</f>
        <v>MOTORISTA CUMPRINDO HORÁRIO NA ESCALA ATUAL</v>
      </c>
    </row>
    <row r="200" spans="1:10" ht="42" hidden="1" customHeight="1">
      <c r="A200" s="197">
        <v>45430</v>
      </c>
      <c r="B200" s="132">
        <v>19023</v>
      </c>
      <c r="C200" s="133">
        <v>0.83333333333333337</v>
      </c>
      <c r="D200" s="132" t="s">
        <v>11</v>
      </c>
      <c r="E200" s="129" t="s">
        <v>57</v>
      </c>
      <c r="F200" s="132"/>
      <c r="G200" s="132" t="str">
        <f t="shared" si="6"/>
        <v>1</v>
      </c>
      <c r="H200" s="137">
        <f t="shared" si="7"/>
        <v>18</v>
      </c>
      <c r="I200" s="129" t="str" cm="1">
        <f t="array" ref="I200">_xlfn.XLOOKUP(C200,gyn_horarios,gyn_trechos_almoco,"",1,1)</f>
        <v>GOIANIA X SAO LUIS 20:00</v>
      </c>
      <c r="J200" s="129" t="str" cm="1">
        <f t="array" ref="J200">_xlfn.XLOOKUP(D200,justificativas_motivos,justificativas_texto,"",1,1)</f>
        <v>MOTORISTA CUMPRINDO HORÁRIO NA ESCALA ATUAL</v>
      </c>
    </row>
    <row r="201" spans="1:10" ht="42" hidden="1" customHeight="1">
      <c r="A201" s="197">
        <v>45430</v>
      </c>
      <c r="B201" s="132">
        <v>19023</v>
      </c>
      <c r="C201" s="133">
        <v>0.83333333333333337</v>
      </c>
      <c r="D201" s="132" t="s">
        <v>11</v>
      </c>
      <c r="E201" s="129" t="s">
        <v>85</v>
      </c>
      <c r="F201" s="132"/>
      <c r="G201" s="132" t="str">
        <f t="shared" si="6"/>
        <v>1</v>
      </c>
      <c r="H201" s="137">
        <f t="shared" si="7"/>
        <v>18</v>
      </c>
      <c r="I201" s="129" t="str" cm="1">
        <f t="array" ref="I201">_xlfn.XLOOKUP(C201,gyn_horarios,gyn_trechos_almoco,"",1,1)</f>
        <v>GOIANIA X SAO LUIS 20:00</v>
      </c>
      <c r="J201" s="129" t="str" cm="1">
        <f t="array" ref="J201">_xlfn.XLOOKUP(D201,justificativas_motivos,justificativas_texto,"",1,1)</f>
        <v>MOTORISTA CUMPRINDO HORÁRIO NA ESCALA ATUAL</v>
      </c>
    </row>
    <row r="202" spans="1:10" ht="42" hidden="1" customHeight="1">
      <c r="A202" s="197">
        <v>45431</v>
      </c>
      <c r="B202" s="132">
        <v>19004</v>
      </c>
      <c r="C202" s="133">
        <v>0.79166666666666663</v>
      </c>
      <c r="D202" s="132" t="s">
        <v>11</v>
      </c>
      <c r="E202" s="129" t="s">
        <v>158</v>
      </c>
      <c r="F202" s="132"/>
      <c r="G202" s="132" t="str">
        <f t="shared" si="6"/>
        <v>1</v>
      </c>
      <c r="H202" s="137">
        <f t="shared" si="7"/>
        <v>18</v>
      </c>
      <c r="I202" s="129" t="str" cm="1">
        <f t="array" ref="I202">_xlfn.XLOOKUP(C202,gyn_horarios,gyn_trechos_almoco,"",1,1)</f>
        <v>GOIANIA X BELEM 19:00</v>
      </c>
      <c r="J202" s="129" t="str" cm="1">
        <f t="array" ref="J202">_xlfn.XLOOKUP(D202,justificativas_motivos,justificativas_texto,"",1,1)</f>
        <v>MOTORISTA CUMPRINDO HORÁRIO NA ESCALA ATUAL</v>
      </c>
    </row>
    <row r="203" spans="1:10" ht="42" hidden="1" customHeight="1">
      <c r="A203" s="197">
        <v>45431</v>
      </c>
      <c r="B203" s="132">
        <v>19004</v>
      </c>
      <c r="C203" s="133">
        <v>0.79166666666666663</v>
      </c>
      <c r="D203" s="132" t="s">
        <v>11</v>
      </c>
      <c r="E203" s="129" t="s">
        <v>159</v>
      </c>
      <c r="F203" s="132"/>
      <c r="G203" s="132" t="str">
        <f t="shared" si="6"/>
        <v>1</v>
      </c>
      <c r="H203" s="137">
        <f t="shared" si="7"/>
        <v>18</v>
      </c>
      <c r="I203" s="129" t="str" cm="1">
        <f t="array" ref="I203">_xlfn.XLOOKUP(C203,gyn_horarios,gyn_trechos_almoco,"",1,1)</f>
        <v>GOIANIA X BELEM 19:00</v>
      </c>
      <c r="J203" s="129" t="str" cm="1">
        <f t="array" ref="J203">_xlfn.XLOOKUP(D203,justificativas_motivos,justificativas_texto,"",1,1)</f>
        <v>MOTORISTA CUMPRINDO HORÁRIO NA ESCALA ATUAL</v>
      </c>
    </row>
    <row r="204" spans="1:10" ht="42" hidden="1" customHeight="1">
      <c r="A204" s="197">
        <v>45431</v>
      </c>
      <c r="B204" s="132">
        <v>17300</v>
      </c>
      <c r="C204" s="133">
        <v>0.83333333333333337</v>
      </c>
      <c r="D204" s="132" t="s">
        <v>11</v>
      </c>
      <c r="E204" s="129" t="s">
        <v>160</v>
      </c>
      <c r="F204" s="132"/>
      <c r="G204" s="132" t="str">
        <f t="shared" si="6"/>
        <v>1</v>
      </c>
      <c r="H204" s="137">
        <f t="shared" si="7"/>
        <v>18</v>
      </c>
      <c r="I204" s="129" t="str" cm="1">
        <f t="array" ref="I204">_xlfn.XLOOKUP(C204,gyn_horarios,gyn_trechos_almoco,"",1,1)</f>
        <v>GOIANIA X SAO LUIS 20:00</v>
      </c>
      <c r="J204" s="129" t="str" cm="1">
        <f t="array" ref="J204">_xlfn.XLOOKUP(D204,justificativas_motivos,justificativas_texto,"",1,1)</f>
        <v>MOTORISTA CUMPRINDO HORÁRIO NA ESCALA ATUAL</v>
      </c>
    </row>
    <row r="205" spans="1:10" ht="42" hidden="1" customHeight="1">
      <c r="A205" s="197">
        <v>45431</v>
      </c>
      <c r="B205" s="132">
        <v>17300</v>
      </c>
      <c r="C205" s="133">
        <v>0.83333333333333337</v>
      </c>
      <c r="D205" s="132" t="s">
        <v>11</v>
      </c>
      <c r="E205" s="129" t="s">
        <v>161</v>
      </c>
      <c r="F205" s="132"/>
      <c r="G205" s="132" t="str">
        <f t="shared" si="6"/>
        <v>1</v>
      </c>
      <c r="H205" s="137">
        <f t="shared" si="7"/>
        <v>18</v>
      </c>
      <c r="I205" s="129" t="str" cm="1">
        <f t="array" ref="I205">_xlfn.XLOOKUP(C205,gyn_horarios,gyn_trechos_almoco,"",1,1)</f>
        <v>GOIANIA X SAO LUIS 20:00</v>
      </c>
      <c r="J205" s="129" t="str" cm="1">
        <f t="array" ref="J205">_xlfn.XLOOKUP(D205,justificativas_motivos,justificativas_texto,"",1,1)</f>
        <v>MOTORISTA CUMPRINDO HORÁRIO NA ESCALA ATUAL</v>
      </c>
    </row>
    <row r="206" spans="1:10" ht="42" hidden="1" customHeight="1">
      <c r="A206" s="197">
        <v>45431</v>
      </c>
      <c r="B206" s="132">
        <v>19022</v>
      </c>
      <c r="C206" s="133">
        <v>0.39583333333333331</v>
      </c>
      <c r="D206" s="132" t="s">
        <v>11</v>
      </c>
      <c r="E206" s="129" t="s">
        <v>117</v>
      </c>
      <c r="F206" s="132"/>
      <c r="G206" s="132" t="str">
        <f t="shared" si="6"/>
        <v>1</v>
      </c>
      <c r="H206" s="137">
        <f t="shared" si="7"/>
        <v>18</v>
      </c>
      <c r="I206" s="129" t="str" cm="1">
        <f t="array" ref="I206">_xlfn.XLOOKUP(C206,gyn_horarios,gyn_trechos_almoco,"",1,1)</f>
        <v>GOIANIA X BELEM 09:30</v>
      </c>
      <c r="J206" s="129" t="str" cm="1">
        <f t="array" ref="J206">_xlfn.XLOOKUP(D206,justificativas_motivos,justificativas_texto,"",1,1)</f>
        <v>MOTORISTA CUMPRINDO HORÁRIO NA ESCALA ATUAL</v>
      </c>
    </row>
    <row r="207" spans="1:10" ht="42" hidden="1" customHeight="1">
      <c r="A207" s="197">
        <v>45431</v>
      </c>
      <c r="B207" s="132">
        <v>19022</v>
      </c>
      <c r="C207" s="133">
        <v>0.39583333333333331</v>
      </c>
      <c r="D207" s="132" t="s">
        <v>11</v>
      </c>
      <c r="E207" s="129" t="s">
        <v>116</v>
      </c>
      <c r="F207" s="132"/>
      <c r="G207" s="132" t="str">
        <f t="shared" si="6"/>
        <v>1</v>
      </c>
      <c r="H207" s="137">
        <f t="shared" si="7"/>
        <v>18</v>
      </c>
      <c r="I207" s="129" t="str" cm="1">
        <f t="array" ref="I207">_xlfn.XLOOKUP(C207,gyn_horarios,gyn_trechos_almoco,"",1,1)</f>
        <v>GOIANIA X BELEM 09:30</v>
      </c>
      <c r="J207" s="129" t="str" cm="1">
        <f t="array" ref="J207">_xlfn.XLOOKUP(D207,justificativas_motivos,justificativas_texto,"",1,1)</f>
        <v>MOTORISTA CUMPRINDO HORÁRIO NA ESCALA ATUAL</v>
      </c>
    </row>
    <row r="208" spans="1:10" ht="42" hidden="1" customHeight="1">
      <c r="A208" s="197">
        <v>45431</v>
      </c>
      <c r="B208" s="132">
        <v>19025</v>
      </c>
      <c r="C208" s="133">
        <v>0.3</v>
      </c>
      <c r="D208" s="132" t="s">
        <v>20</v>
      </c>
      <c r="E208" s="129" t="s">
        <v>57</v>
      </c>
      <c r="F208" s="132"/>
      <c r="G208" s="132" t="str">
        <f t="shared" si="6"/>
        <v>1</v>
      </c>
      <c r="H208" s="137">
        <f t="shared" si="7"/>
        <v>18</v>
      </c>
      <c r="I208" s="129" t="str" cm="1">
        <f t="array" ref="I208">_xlfn.XLOOKUP(C208,gyn_horarios,gyn_trechos_almoco,"",1,1)</f>
        <v>SAO LUIS X GOIANIA 08:00</v>
      </c>
      <c r="J208" s="129" t="str" cm="1">
        <f t="array" ref="J208">_xlfn.XLOOKUP(D208,justificativas_motivos,justificativas_texto,"",1,1)</f>
        <v>MOTORISTA TEVE QUE FAZER REFEIÇÃO DEVIDO AO ATRASO DO HORARIO DO ONIBUS</v>
      </c>
    </row>
    <row r="209" spans="1:10" ht="42" hidden="1" customHeight="1">
      <c r="A209" s="197">
        <v>45431</v>
      </c>
      <c r="B209" s="132">
        <v>19025</v>
      </c>
      <c r="C209" s="133">
        <v>0.3</v>
      </c>
      <c r="D209" s="132" t="s">
        <v>20</v>
      </c>
      <c r="E209" s="129" t="s">
        <v>85</v>
      </c>
      <c r="F209" s="132"/>
      <c r="G209" s="132" t="str">
        <f t="shared" si="6"/>
        <v>1</v>
      </c>
      <c r="H209" s="137">
        <f t="shared" si="7"/>
        <v>18</v>
      </c>
      <c r="I209" s="129" t="str" cm="1">
        <f t="array" ref="I209">_xlfn.XLOOKUP(C209,gyn_horarios,gyn_trechos_almoco,"",1,1)</f>
        <v>SAO LUIS X GOIANIA 08:00</v>
      </c>
      <c r="J209" s="129" t="str" cm="1">
        <f t="array" ref="J209">_xlfn.XLOOKUP(D209,justificativas_motivos,justificativas_texto,"",1,1)</f>
        <v>MOTORISTA TEVE QUE FAZER REFEIÇÃO DEVIDO AO ATRASO DO HORARIO DO ONIBUS</v>
      </c>
    </row>
    <row r="210" spans="1:10" ht="42" hidden="1" customHeight="1">
      <c r="A210" s="197">
        <v>45431</v>
      </c>
      <c r="B210" s="132" t="s">
        <v>71</v>
      </c>
      <c r="C210" s="133" t="s">
        <v>72</v>
      </c>
      <c r="D210" s="132" t="s">
        <v>105</v>
      </c>
      <c r="E210" s="129" t="s">
        <v>162</v>
      </c>
      <c r="F210" s="132"/>
      <c r="G210" s="132" t="str">
        <f t="shared" si="6"/>
        <v>1</v>
      </c>
      <c r="H210" s="137">
        <f t="shared" si="7"/>
        <v>18</v>
      </c>
      <c r="I210" s="129" t="str" cm="1">
        <f t="array" ref="I210">_xlfn.XLOOKUP(C210,gyn_horarios,gyn_trechos_almoco,"",1,1)</f>
        <v>PLANTAO</v>
      </c>
      <c r="J210" s="129" t="str" cm="1">
        <f t="array" ref="J210">_xlfn.XLOOKUP(D210,justificativas_motivos,justificativas_texto,"",1,1)</f>
        <v>MOTORISTA PRESTANDO SERVICO DE PLANTAO NA GARAGEM</v>
      </c>
    </row>
    <row r="211" spans="1:10" ht="42" hidden="1" customHeight="1">
      <c r="A211" s="197">
        <v>45432</v>
      </c>
      <c r="B211" s="132">
        <v>16600</v>
      </c>
      <c r="C211" s="133">
        <v>0.75</v>
      </c>
      <c r="D211" s="132" t="s">
        <v>11</v>
      </c>
      <c r="E211" s="129" t="s">
        <v>26</v>
      </c>
      <c r="F211" s="132"/>
      <c r="G211" s="132" t="str">
        <f t="shared" si="6"/>
        <v>1</v>
      </c>
      <c r="H211" s="137">
        <f t="shared" si="7"/>
        <v>18</v>
      </c>
      <c r="I211" s="129" t="str" cm="1">
        <f t="array" ref="I211">_xlfn.XLOOKUP(C211,gyn_horarios,gyn_trechos_almoco,"",1,1)</f>
        <v>GOIANIA X TERESINA 18:00</v>
      </c>
      <c r="J211" s="129" t="str" cm="1">
        <f t="array" ref="J211">_xlfn.XLOOKUP(D211,justificativas_motivos,justificativas_texto,"",1,1)</f>
        <v>MOTORISTA CUMPRINDO HORÁRIO NA ESCALA ATUAL</v>
      </c>
    </row>
    <row r="212" spans="1:10" ht="42" hidden="1" customHeight="1">
      <c r="A212" s="197">
        <v>45432</v>
      </c>
      <c r="B212" s="132">
        <v>16600</v>
      </c>
      <c r="C212" s="133">
        <v>0.75</v>
      </c>
      <c r="D212" s="132" t="s">
        <v>11</v>
      </c>
      <c r="E212" s="129" t="s">
        <v>24</v>
      </c>
      <c r="F212" s="132"/>
      <c r="G212" s="132" t="str">
        <f t="shared" si="6"/>
        <v>1</v>
      </c>
      <c r="H212" s="137">
        <f t="shared" si="7"/>
        <v>18</v>
      </c>
      <c r="I212" s="129" t="str" cm="1">
        <f t="array" ref="I212">_xlfn.XLOOKUP(C212,gyn_horarios,gyn_trechos_almoco,"",1,1)</f>
        <v>GOIANIA X TERESINA 18:00</v>
      </c>
      <c r="J212" s="129" t="str" cm="1">
        <f t="array" ref="J212">_xlfn.XLOOKUP(D212,justificativas_motivos,justificativas_texto,"",1,1)</f>
        <v>MOTORISTA CUMPRINDO HORÁRIO NA ESCALA ATUAL</v>
      </c>
    </row>
    <row r="213" spans="1:10" ht="42" hidden="1" customHeight="1">
      <c r="A213" s="197">
        <v>45432</v>
      </c>
      <c r="B213" s="132">
        <v>19004</v>
      </c>
      <c r="C213" s="133">
        <v>0.79166666666666663</v>
      </c>
      <c r="D213" s="132" t="s">
        <v>11</v>
      </c>
      <c r="E213" s="129" t="s">
        <v>35</v>
      </c>
      <c r="F213" s="132"/>
      <c r="G213" s="132" t="str">
        <f t="shared" si="6"/>
        <v>1</v>
      </c>
      <c r="H213" s="137">
        <f t="shared" si="7"/>
        <v>18</v>
      </c>
      <c r="I213" s="129" t="str" cm="1">
        <f t="array" ref="I213">_xlfn.XLOOKUP(C213,gyn_horarios,gyn_trechos_almoco,"",1,1)</f>
        <v>GOIANIA X BELEM 19:00</v>
      </c>
      <c r="J213" s="129" t="str" cm="1">
        <f t="array" ref="J213">_xlfn.XLOOKUP(D213,justificativas_motivos,justificativas_texto,"",1,1)</f>
        <v>MOTORISTA CUMPRINDO HORÁRIO NA ESCALA ATUAL</v>
      </c>
    </row>
    <row r="214" spans="1:10" ht="42" hidden="1" customHeight="1">
      <c r="A214" s="197">
        <v>45432</v>
      </c>
      <c r="B214" s="132">
        <v>19015</v>
      </c>
      <c r="C214" s="133">
        <v>0.83333333333333337</v>
      </c>
      <c r="D214" s="132" t="s">
        <v>11</v>
      </c>
      <c r="E214" s="129" t="s">
        <v>69</v>
      </c>
      <c r="F214" s="132"/>
      <c r="G214" s="132" t="str">
        <f t="shared" si="6"/>
        <v>1</v>
      </c>
      <c r="H214" s="137">
        <f t="shared" si="7"/>
        <v>18</v>
      </c>
      <c r="I214" s="129" t="str" cm="1">
        <f t="array" ref="I214">_xlfn.XLOOKUP(C214,gyn_horarios,gyn_trechos_almoco,"",1,1)</f>
        <v>GOIANIA X SAO LUIS 20:00</v>
      </c>
      <c r="J214" s="129" t="str" cm="1">
        <f t="array" ref="J214">_xlfn.XLOOKUP(D214,justificativas_motivos,justificativas_texto,"",1,1)</f>
        <v>MOTORISTA CUMPRINDO HORÁRIO NA ESCALA ATUAL</v>
      </c>
    </row>
    <row r="215" spans="1:10" ht="42" hidden="1" customHeight="1">
      <c r="A215" s="197">
        <v>45432</v>
      </c>
      <c r="B215" s="132">
        <v>19015</v>
      </c>
      <c r="C215" s="133">
        <v>0.83333333333333337</v>
      </c>
      <c r="D215" s="132" t="s">
        <v>11</v>
      </c>
      <c r="E215" s="129" t="s">
        <v>110</v>
      </c>
      <c r="F215" s="132"/>
      <c r="G215" s="132" t="str">
        <f t="shared" si="6"/>
        <v>1</v>
      </c>
      <c r="H215" s="137">
        <f t="shared" si="7"/>
        <v>18</v>
      </c>
      <c r="I215" s="129" t="str" cm="1">
        <f t="array" ref="I215">_xlfn.XLOOKUP(C215,gyn_horarios,gyn_trechos_almoco,"",1,1)</f>
        <v>GOIANIA X SAO LUIS 20:00</v>
      </c>
      <c r="J215" s="129" t="str" cm="1">
        <f t="array" ref="J215">_xlfn.XLOOKUP(D215,justificativas_motivos,justificativas_texto,"",1,1)</f>
        <v>MOTORISTA CUMPRINDO HORÁRIO NA ESCALA ATUAL</v>
      </c>
    </row>
    <row r="216" spans="1:10" ht="42" hidden="1" customHeight="1">
      <c r="A216" s="197">
        <v>45432</v>
      </c>
      <c r="B216" s="132">
        <v>16500</v>
      </c>
      <c r="C216" s="133">
        <v>0.89583333333333337</v>
      </c>
      <c r="D216" s="132" t="s">
        <v>11</v>
      </c>
      <c r="E216" s="129" t="s">
        <v>121</v>
      </c>
      <c r="F216" s="132"/>
      <c r="G216" s="132" t="str">
        <f t="shared" si="6"/>
        <v>1</v>
      </c>
      <c r="H216" s="137">
        <f t="shared" si="7"/>
        <v>18</v>
      </c>
      <c r="I216" s="129" t="str" cm="1">
        <f t="array" ref="I216">_xlfn.XLOOKUP(C216,gyn_horarios,gyn_trechos_almoco,"",1,1)</f>
        <v>TERESINA X GOIANIA 22:00 - VIA BC</v>
      </c>
      <c r="J216" s="129" t="str" cm="1">
        <f t="array" ref="J216">_xlfn.XLOOKUP(D216,justificativas_motivos,justificativas_texto,"",1,1)</f>
        <v>MOTORISTA CUMPRINDO HORÁRIO NA ESCALA ATUAL</v>
      </c>
    </row>
    <row r="217" spans="1:10" ht="42" hidden="1" customHeight="1">
      <c r="A217" s="197">
        <v>45432</v>
      </c>
      <c r="B217" s="132">
        <v>16500</v>
      </c>
      <c r="C217" s="133">
        <v>0.89583333333333337</v>
      </c>
      <c r="D217" s="132" t="s">
        <v>11</v>
      </c>
      <c r="E217" s="129" t="s">
        <v>163</v>
      </c>
      <c r="F217" s="132"/>
      <c r="G217" s="132" t="str">
        <f t="shared" si="6"/>
        <v>1</v>
      </c>
      <c r="H217" s="137">
        <f t="shared" si="7"/>
        <v>18</v>
      </c>
      <c r="I217" s="129" t="str" cm="1">
        <f t="array" ref="I217">_xlfn.XLOOKUP(C217,gyn_horarios,gyn_trechos_almoco,"",1,1)</f>
        <v>TERESINA X GOIANIA 22:00 - VIA BC</v>
      </c>
      <c r="J217" s="129" t="str" cm="1">
        <f t="array" ref="J217">_xlfn.XLOOKUP(D217,justificativas_motivos,justificativas_texto,"",1,1)</f>
        <v>MOTORISTA CUMPRINDO HORÁRIO NA ESCALA ATUAL</v>
      </c>
    </row>
    <row r="218" spans="1:10" ht="42" hidden="1" customHeight="1">
      <c r="A218" s="197">
        <v>45433</v>
      </c>
      <c r="B218" s="132">
        <v>14200</v>
      </c>
      <c r="C218" s="133">
        <v>0.75</v>
      </c>
      <c r="D218" s="132" t="s">
        <v>11</v>
      </c>
      <c r="E218" s="129" t="s">
        <v>35</v>
      </c>
      <c r="F218" s="132"/>
      <c r="G218" s="132" t="str">
        <f t="shared" si="6"/>
        <v>1</v>
      </c>
      <c r="H218" s="137">
        <f t="shared" si="7"/>
        <v>18</v>
      </c>
      <c r="I218" s="129" t="str" cm="1">
        <f t="array" ref="I218">_xlfn.XLOOKUP(C218,gyn_horarios,gyn_trechos_almoco,"",1,1)</f>
        <v>GOIANIA X TERESINA 18:00</v>
      </c>
      <c r="J218" s="129" t="str" cm="1">
        <f t="array" ref="J218">_xlfn.XLOOKUP(D218,justificativas_motivos,justificativas_texto,"",1,1)</f>
        <v>MOTORISTA CUMPRINDO HORÁRIO NA ESCALA ATUAL</v>
      </c>
    </row>
    <row r="219" spans="1:10" ht="42" hidden="1" customHeight="1">
      <c r="A219" s="197">
        <v>45433</v>
      </c>
      <c r="B219" s="132">
        <v>14200</v>
      </c>
      <c r="C219" s="133">
        <v>0.75</v>
      </c>
      <c r="D219" s="132" t="s">
        <v>11</v>
      </c>
      <c r="E219" s="129" t="s">
        <v>67</v>
      </c>
      <c r="F219" s="132"/>
      <c r="G219" s="132" t="str">
        <f t="shared" si="6"/>
        <v>1</v>
      </c>
      <c r="H219" s="137">
        <f t="shared" si="7"/>
        <v>18</v>
      </c>
      <c r="I219" s="129" t="str" cm="1">
        <f t="array" ref="I219">_xlfn.XLOOKUP(C219,gyn_horarios,gyn_trechos_almoco,"",1,1)</f>
        <v>GOIANIA X TERESINA 18:00</v>
      </c>
      <c r="J219" s="129" t="str" cm="1">
        <f t="array" ref="J219">_xlfn.XLOOKUP(D219,justificativas_motivos,justificativas_texto,"",1,1)</f>
        <v>MOTORISTA CUMPRINDO HORÁRIO NA ESCALA ATUAL</v>
      </c>
    </row>
    <row r="220" spans="1:10" ht="42" hidden="1" customHeight="1">
      <c r="A220" s="197">
        <v>45433</v>
      </c>
      <c r="B220" s="132">
        <v>19026</v>
      </c>
      <c r="C220" s="133">
        <v>0.79166666666666663</v>
      </c>
      <c r="D220" s="132" t="s">
        <v>11</v>
      </c>
      <c r="E220" s="129" t="s">
        <v>47</v>
      </c>
      <c r="F220" s="132"/>
      <c r="G220" s="132" t="str">
        <f t="shared" si="6"/>
        <v>1</v>
      </c>
      <c r="H220" s="137">
        <f t="shared" si="7"/>
        <v>18</v>
      </c>
      <c r="I220" s="129" t="str" cm="1">
        <f t="array" ref="I220">_xlfn.XLOOKUP(C220,gyn_horarios,gyn_trechos_almoco,"",1,1)</f>
        <v>GOIANIA X BELEM 19:00</v>
      </c>
      <c r="J220" s="129" t="str" cm="1">
        <f t="array" ref="J220">_xlfn.XLOOKUP(D220,justificativas_motivos,justificativas_texto,"",1,1)</f>
        <v>MOTORISTA CUMPRINDO HORÁRIO NA ESCALA ATUAL</v>
      </c>
    </row>
    <row r="221" spans="1:10" ht="42" hidden="1" customHeight="1">
      <c r="A221" s="197">
        <v>45433</v>
      </c>
      <c r="B221" s="132">
        <v>19026</v>
      </c>
      <c r="C221" s="133">
        <v>0.79166666666666663</v>
      </c>
      <c r="D221" s="132" t="s">
        <v>11</v>
      </c>
      <c r="E221" s="129" t="s">
        <v>109</v>
      </c>
      <c r="F221" s="132"/>
      <c r="G221" s="132" t="str">
        <f t="shared" si="6"/>
        <v>1</v>
      </c>
      <c r="H221" s="137">
        <f t="shared" si="7"/>
        <v>18</v>
      </c>
      <c r="I221" s="129" t="str" cm="1">
        <f t="array" ref="I221">_xlfn.XLOOKUP(C221,gyn_horarios,gyn_trechos_almoco,"",1,1)</f>
        <v>GOIANIA X BELEM 19:00</v>
      </c>
      <c r="J221" s="129" t="str" cm="1">
        <f t="array" ref="J221">_xlfn.XLOOKUP(D221,justificativas_motivos,justificativas_texto,"",1,1)</f>
        <v>MOTORISTA CUMPRINDO HORÁRIO NA ESCALA ATUAL</v>
      </c>
    </row>
    <row r="222" spans="1:10" ht="42" hidden="1" customHeight="1">
      <c r="A222" s="198">
        <v>45434</v>
      </c>
      <c r="B222" s="132">
        <v>20020</v>
      </c>
      <c r="C222" s="133">
        <v>0.79166666666666663</v>
      </c>
      <c r="D222" s="132" t="s">
        <v>11</v>
      </c>
      <c r="E222" s="134" t="s">
        <v>147</v>
      </c>
      <c r="F222" s="132"/>
      <c r="G222" s="132" t="str">
        <f t="shared" si="6"/>
        <v>1</v>
      </c>
      <c r="H222" s="137">
        <f t="shared" si="7"/>
        <v>18</v>
      </c>
      <c r="I222" s="129" t="str" cm="1">
        <f t="array" ref="I222">_xlfn.XLOOKUP(C222,gyn_horarios,gyn_trechos_almoco,"",1,1)</f>
        <v>GOIANIA X BELEM 19:00</v>
      </c>
      <c r="J222" s="129" t="str" cm="1">
        <f t="array" ref="J222">_xlfn.XLOOKUP(D222,justificativas_motivos,justificativas_texto,"",1,1)</f>
        <v>MOTORISTA CUMPRINDO HORÁRIO NA ESCALA ATUAL</v>
      </c>
    </row>
    <row r="223" spans="1:10" ht="42" hidden="1" customHeight="1">
      <c r="A223" s="198">
        <v>45434</v>
      </c>
      <c r="B223" s="132">
        <v>20020</v>
      </c>
      <c r="C223" s="133">
        <v>0.79166666666666663</v>
      </c>
      <c r="D223" s="132" t="s">
        <v>11</v>
      </c>
      <c r="E223" s="134" t="s">
        <v>96</v>
      </c>
      <c r="F223" s="132"/>
      <c r="G223" s="132" t="str">
        <f t="shared" si="6"/>
        <v>1</v>
      </c>
      <c r="H223" s="137">
        <f t="shared" si="7"/>
        <v>18</v>
      </c>
      <c r="I223" s="129" t="str" cm="1">
        <f t="array" ref="I223">_xlfn.XLOOKUP(C223,gyn_horarios,gyn_trechos_almoco,"",1,1)</f>
        <v>GOIANIA X BELEM 19:00</v>
      </c>
      <c r="J223" s="129" t="str" cm="1">
        <f t="array" ref="J223">_xlfn.XLOOKUP(D223,justificativas_motivos,justificativas_texto,"",1,1)</f>
        <v>MOTORISTA CUMPRINDO HORÁRIO NA ESCALA ATUAL</v>
      </c>
    </row>
    <row r="224" spans="1:10" ht="42" hidden="1" customHeight="1">
      <c r="A224" s="198">
        <v>45434</v>
      </c>
      <c r="B224" s="132">
        <v>17300</v>
      </c>
      <c r="C224" s="133">
        <v>0.83333333333333337</v>
      </c>
      <c r="D224" s="132" t="s">
        <v>11</v>
      </c>
      <c r="E224" s="134" t="s">
        <v>81</v>
      </c>
      <c r="F224" s="132"/>
      <c r="G224" s="132" t="str">
        <f t="shared" si="6"/>
        <v>1</v>
      </c>
      <c r="H224" s="137">
        <f t="shared" si="7"/>
        <v>18</v>
      </c>
      <c r="I224" s="129" t="str" cm="1">
        <f t="array" ref="I224">_xlfn.XLOOKUP(C224,gyn_horarios,gyn_trechos_almoco,"",1,1)</f>
        <v>GOIANIA X SAO LUIS 20:00</v>
      </c>
      <c r="J224" s="129" t="str" cm="1">
        <f t="array" ref="J224">_xlfn.XLOOKUP(D224,justificativas_motivos,justificativas_texto,"",1,1)</f>
        <v>MOTORISTA CUMPRINDO HORÁRIO NA ESCALA ATUAL</v>
      </c>
    </row>
    <row r="225" spans="1:10" ht="42" hidden="1" customHeight="1">
      <c r="A225" s="198">
        <v>45434</v>
      </c>
      <c r="B225" s="132">
        <v>17300</v>
      </c>
      <c r="C225" s="133">
        <v>0.83333333333333337</v>
      </c>
      <c r="D225" s="132" t="s">
        <v>11</v>
      </c>
      <c r="E225" s="134" t="s">
        <v>17</v>
      </c>
      <c r="F225" s="132"/>
      <c r="G225" s="132" t="str">
        <f t="shared" si="6"/>
        <v>1</v>
      </c>
      <c r="H225" s="137">
        <f t="shared" si="7"/>
        <v>18</v>
      </c>
      <c r="I225" s="129" t="str" cm="1">
        <f t="array" ref="I225">_xlfn.XLOOKUP(C225,gyn_horarios,gyn_trechos_almoco,"",1,1)</f>
        <v>GOIANIA X SAO LUIS 20:00</v>
      </c>
      <c r="J225" s="129" t="str" cm="1">
        <f t="array" ref="J225">_xlfn.XLOOKUP(D225,justificativas_motivos,justificativas_texto,"",1,1)</f>
        <v>MOTORISTA CUMPRINDO HORÁRIO NA ESCALA ATUAL</v>
      </c>
    </row>
    <row r="226" spans="1:10" ht="42" hidden="1" customHeight="1">
      <c r="A226" s="198">
        <v>45434</v>
      </c>
      <c r="B226" s="132">
        <v>19025</v>
      </c>
      <c r="C226" s="133">
        <v>0.39583333333333331</v>
      </c>
      <c r="D226" s="132" t="s">
        <v>11</v>
      </c>
      <c r="E226" s="134" t="s">
        <v>133</v>
      </c>
      <c r="F226" s="132"/>
      <c r="G226" s="132" t="str">
        <f t="shared" si="6"/>
        <v>1</v>
      </c>
      <c r="H226" s="137">
        <f t="shared" si="7"/>
        <v>18</v>
      </c>
      <c r="I226" s="129" t="str" cm="1">
        <f t="array" ref="I226">_xlfn.XLOOKUP(C226,gyn_horarios,gyn_trechos_almoco,"",1,1)</f>
        <v>GOIANIA X BELEM 09:30</v>
      </c>
      <c r="J226" s="129" t="str" cm="1">
        <f t="array" ref="J226">_xlfn.XLOOKUP(D226,justificativas_motivos,justificativas_texto,"",1,1)</f>
        <v>MOTORISTA CUMPRINDO HORÁRIO NA ESCALA ATUAL</v>
      </c>
    </row>
    <row r="227" spans="1:10" ht="42" hidden="1" customHeight="1">
      <c r="A227" s="198">
        <v>45434</v>
      </c>
      <c r="B227" s="132">
        <v>19025</v>
      </c>
      <c r="C227" s="133">
        <v>0.39583333333333331</v>
      </c>
      <c r="D227" s="132" t="s">
        <v>11</v>
      </c>
      <c r="E227" s="134" t="s">
        <v>21</v>
      </c>
      <c r="F227" s="132"/>
      <c r="G227" s="132" t="str">
        <f t="shared" si="6"/>
        <v>1</v>
      </c>
      <c r="H227" s="137">
        <f t="shared" si="7"/>
        <v>18</v>
      </c>
      <c r="I227" s="129" t="str" cm="1">
        <f t="array" ref="I227">_xlfn.XLOOKUP(C227,gyn_horarios,gyn_trechos_almoco,"",1,1)</f>
        <v>GOIANIA X BELEM 09:30</v>
      </c>
      <c r="J227" s="129" t="str" cm="1">
        <f t="array" ref="J227">_xlfn.XLOOKUP(D227,justificativas_motivos,justificativas_texto,"",1,1)</f>
        <v>MOTORISTA CUMPRINDO HORÁRIO NA ESCALA ATUAL</v>
      </c>
    </row>
    <row r="228" spans="1:10" ht="42" hidden="1" customHeight="1">
      <c r="A228" s="197">
        <v>45435</v>
      </c>
      <c r="B228" s="132">
        <v>19005</v>
      </c>
      <c r="C228" s="133">
        <v>0.79166666666666663</v>
      </c>
      <c r="D228" s="132" t="s">
        <v>11</v>
      </c>
      <c r="E228" s="129" t="s">
        <v>125</v>
      </c>
      <c r="F228" s="132"/>
      <c r="G228" s="132" t="str">
        <f t="shared" si="6"/>
        <v>1</v>
      </c>
      <c r="H228" s="137">
        <f t="shared" si="7"/>
        <v>18</v>
      </c>
      <c r="I228" s="129" t="str" cm="1">
        <f t="array" ref="I228">_xlfn.XLOOKUP(C228,gyn_horarios,gyn_trechos_almoco,"",1,1)</f>
        <v>GOIANIA X BELEM 19:00</v>
      </c>
      <c r="J228" s="129" t="str" cm="1">
        <f t="array" ref="J228">_xlfn.XLOOKUP(D228,justificativas_motivos,justificativas_texto,"",1,1)</f>
        <v>MOTORISTA CUMPRINDO HORÁRIO NA ESCALA ATUAL</v>
      </c>
    </row>
    <row r="229" spans="1:10" ht="42" hidden="1" customHeight="1">
      <c r="A229" s="197">
        <v>45435</v>
      </c>
      <c r="B229" s="132">
        <v>19005</v>
      </c>
      <c r="C229" s="133">
        <v>0.79166666666666663</v>
      </c>
      <c r="D229" s="132" t="s">
        <v>11</v>
      </c>
      <c r="E229" s="132" t="s">
        <v>164</v>
      </c>
      <c r="F229" s="132"/>
      <c r="G229" s="132" t="str">
        <f t="shared" si="6"/>
        <v>1</v>
      </c>
      <c r="H229" s="137">
        <f t="shared" si="7"/>
        <v>18</v>
      </c>
      <c r="I229" s="129" t="str" cm="1">
        <f t="array" ref="I229">_xlfn.XLOOKUP(C229,gyn_horarios,gyn_trechos_almoco,"",1,1)</f>
        <v>GOIANIA X BELEM 19:00</v>
      </c>
      <c r="J229" s="129" t="str" cm="1">
        <f t="array" ref="J229">_xlfn.XLOOKUP(D229,justificativas_motivos,justificativas_texto,"",1,1)</f>
        <v>MOTORISTA CUMPRINDO HORÁRIO NA ESCALA ATUAL</v>
      </c>
    </row>
    <row r="230" spans="1:10" ht="42" hidden="1" customHeight="1">
      <c r="A230" s="197">
        <v>45435</v>
      </c>
      <c r="B230" s="132">
        <v>14400</v>
      </c>
      <c r="C230" s="133">
        <v>0.83333333333333337</v>
      </c>
      <c r="D230" s="132" t="s">
        <v>11</v>
      </c>
      <c r="E230" s="129" t="s">
        <v>64</v>
      </c>
      <c r="F230" s="132"/>
      <c r="G230" s="132" t="str">
        <f t="shared" si="6"/>
        <v>1</v>
      </c>
      <c r="H230" s="137">
        <f t="shared" si="7"/>
        <v>18</v>
      </c>
      <c r="I230" s="129" t="str" cm="1">
        <f t="array" ref="I230">_xlfn.XLOOKUP(C230,gyn_horarios,gyn_trechos_almoco,"",1,1)</f>
        <v>GOIANIA X SAO LUIS 20:00</v>
      </c>
      <c r="J230" s="129" t="str" cm="1">
        <f t="array" ref="J230">_xlfn.XLOOKUP(D230,justificativas_motivos,justificativas_texto,"",1,1)</f>
        <v>MOTORISTA CUMPRINDO HORÁRIO NA ESCALA ATUAL</v>
      </c>
    </row>
    <row r="231" spans="1:10" ht="42" hidden="1" customHeight="1">
      <c r="A231" s="197">
        <v>45435</v>
      </c>
      <c r="B231" s="132">
        <v>14400</v>
      </c>
      <c r="C231" s="133">
        <v>0.83333333333333337</v>
      </c>
      <c r="D231" s="132" t="s">
        <v>11</v>
      </c>
      <c r="E231" s="132" t="s">
        <v>65</v>
      </c>
      <c r="F231" s="132"/>
      <c r="G231" s="132" t="str">
        <f t="shared" si="6"/>
        <v>1</v>
      </c>
      <c r="H231" s="137">
        <f t="shared" si="7"/>
        <v>18</v>
      </c>
      <c r="I231" s="129" t="str" cm="1">
        <f t="array" ref="I231">_xlfn.XLOOKUP(C231,gyn_horarios,gyn_trechos_almoco,"",1,1)</f>
        <v>GOIANIA X SAO LUIS 20:00</v>
      </c>
      <c r="J231" s="129" t="str" cm="1">
        <f t="array" ref="J231">_xlfn.XLOOKUP(D231,justificativas_motivos,justificativas_texto,"",1,1)</f>
        <v>MOTORISTA CUMPRINDO HORÁRIO NA ESCALA ATUAL</v>
      </c>
    </row>
    <row r="232" spans="1:10" ht="42" hidden="1" customHeight="1">
      <c r="A232" s="197">
        <v>45435</v>
      </c>
      <c r="B232" s="132">
        <v>16700</v>
      </c>
      <c r="C232" s="133">
        <v>0.39583333333333331</v>
      </c>
      <c r="D232" s="132" t="s">
        <v>11</v>
      </c>
      <c r="E232" s="129" t="s">
        <v>15</v>
      </c>
      <c r="F232" s="132"/>
      <c r="G232" s="132" t="str">
        <f t="shared" si="6"/>
        <v>1</v>
      </c>
      <c r="H232" s="137">
        <f t="shared" si="7"/>
        <v>18</v>
      </c>
      <c r="I232" s="129" t="str" cm="1">
        <f t="array" ref="I232">_xlfn.XLOOKUP(C232,gyn_horarios,gyn_trechos_almoco,"",1,1)</f>
        <v>GOIANIA X BELEM 09:30</v>
      </c>
      <c r="J232" s="129" t="str" cm="1">
        <f t="array" ref="J232">_xlfn.XLOOKUP(D232,justificativas_motivos,justificativas_texto,"",1,1)</f>
        <v>MOTORISTA CUMPRINDO HORÁRIO NA ESCALA ATUAL</v>
      </c>
    </row>
    <row r="233" spans="1:10" ht="42" hidden="1" customHeight="1">
      <c r="A233" s="197">
        <v>45435</v>
      </c>
      <c r="B233" s="132">
        <v>16700</v>
      </c>
      <c r="C233" s="133">
        <v>0.39583333333333331</v>
      </c>
      <c r="D233" s="132" t="s">
        <v>11</v>
      </c>
      <c r="E233" s="129" t="s">
        <v>165</v>
      </c>
      <c r="F233" s="132"/>
      <c r="G233" s="132" t="str">
        <f t="shared" si="6"/>
        <v>1</v>
      </c>
      <c r="H233" s="137">
        <f t="shared" si="7"/>
        <v>18</v>
      </c>
      <c r="I233" s="129" t="str" cm="1">
        <f t="array" ref="I233">_xlfn.XLOOKUP(C233,gyn_horarios,gyn_trechos_almoco,"",1,1)</f>
        <v>GOIANIA X BELEM 09:30</v>
      </c>
      <c r="J233" s="129" t="str" cm="1">
        <f t="array" ref="J233">_xlfn.XLOOKUP(D233,justificativas_motivos,justificativas_texto,"",1,1)</f>
        <v>MOTORISTA CUMPRINDO HORÁRIO NA ESCALA ATUAL</v>
      </c>
    </row>
    <row r="234" spans="1:10" ht="42" hidden="1" customHeight="1">
      <c r="A234" s="197">
        <v>45436</v>
      </c>
      <c r="B234" s="132">
        <v>17700</v>
      </c>
      <c r="C234" s="133">
        <v>0.83333333333333337</v>
      </c>
      <c r="D234" s="132" t="s">
        <v>11</v>
      </c>
      <c r="E234" s="129" t="s">
        <v>150</v>
      </c>
      <c r="F234" s="132"/>
      <c r="G234" s="132" t="str">
        <f t="shared" si="6"/>
        <v>1</v>
      </c>
      <c r="H234" s="137">
        <f t="shared" si="7"/>
        <v>18</v>
      </c>
      <c r="I234" s="129" t="str" cm="1">
        <f t="array" ref="I234">_xlfn.XLOOKUP(C234,gyn_horarios,gyn_trechos_almoco,"",1,1)</f>
        <v>GOIANIA X SAO LUIS 20:00</v>
      </c>
      <c r="J234" s="129" t="str" cm="1">
        <f t="array" ref="J234">_xlfn.XLOOKUP(D234,justificativas_motivos,justificativas_texto,"",1,1)</f>
        <v>MOTORISTA CUMPRINDO HORÁRIO NA ESCALA ATUAL</v>
      </c>
    </row>
    <row r="235" spans="1:10" ht="42" hidden="1" customHeight="1">
      <c r="A235" s="197">
        <v>45436</v>
      </c>
      <c r="B235" s="132">
        <v>17700</v>
      </c>
      <c r="C235" s="133">
        <v>0.83333333333333337</v>
      </c>
      <c r="D235" s="132" t="s">
        <v>11</v>
      </c>
      <c r="E235" s="129" t="s">
        <v>166</v>
      </c>
      <c r="F235" s="132"/>
      <c r="G235" s="132" t="str">
        <f t="shared" si="6"/>
        <v>1</v>
      </c>
      <c r="H235" s="137">
        <f t="shared" si="7"/>
        <v>18</v>
      </c>
      <c r="I235" s="129" t="str" cm="1">
        <f t="array" ref="I235">_xlfn.XLOOKUP(C235,gyn_horarios,gyn_trechos_almoco,"",1,1)</f>
        <v>GOIANIA X SAO LUIS 20:00</v>
      </c>
      <c r="J235" s="129" t="str" cm="1">
        <f t="array" ref="J235">_xlfn.XLOOKUP(D235,justificativas_motivos,justificativas_texto,"",1,1)</f>
        <v>MOTORISTA CUMPRINDO HORÁRIO NA ESCALA ATUAL</v>
      </c>
    </row>
    <row r="236" spans="1:10" ht="42" hidden="1" customHeight="1">
      <c r="A236" s="197">
        <v>45436</v>
      </c>
      <c r="B236" s="132">
        <v>19021</v>
      </c>
      <c r="C236" s="133">
        <v>0.39583333333333331</v>
      </c>
      <c r="D236" s="132" t="s">
        <v>11</v>
      </c>
      <c r="E236" s="129" t="s">
        <v>127</v>
      </c>
      <c r="F236" s="132"/>
      <c r="G236" s="132" t="str">
        <f t="shared" si="6"/>
        <v>1</v>
      </c>
      <c r="H236" s="137">
        <f t="shared" si="7"/>
        <v>18</v>
      </c>
      <c r="I236" s="129" t="str" cm="1">
        <f t="array" ref="I236">_xlfn.XLOOKUP(C236,gyn_horarios,gyn_trechos_almoco,"",1,1)</f>
        <v>GOIANIA X BELEM 09:30</v>
      </c>
      <c r="J236" s="129" t="str" cm="1">
        <f t="array" ref="J236">_xlfn.XLOOKUP(D236,justificativas_motivos,justificativas_texto,"",1,1)</f>
        <v>MOTORISTA CUMPRINDO HORÁRIO NA ESCALA ATUAL</v>
      </c>
    </row>
    <row r="237" spans="1:10" ht="42" hidden="1" customHeight="1">
      <c r="A237" s="197">
        <v>45436</v>
      </c>
      <c r="B237" s="132">
        <v>19021</v>
      </c>
      <c r="C237" s="133">
        <v>0.39583333333333331</v>
      </c>
      <c r="D237" s="132" t="s">
        <v>11</v>
      </c>
      <c r="E237" s="129" t="s">
        <v>128</v>
      </c>
      <c r="F237" s="132"/>
      <c r="G237" s="132" t="str">
        <f t="shared" si="6"/>
        <v>1</v>
      </c>
      <c r="H237" s="137">
        <f t="shared" si="7"/>
        <v>18</v>
      </c>
      <c r="I237" s="129" t="str" cm="1">
        <f t="array" ref="I237">_xlfn.XLOOKUP(C237,gyn_horarios,gyn_trechos_almoco,"",1,1)</f>
        <v>GOIANIA X BELEM 09:30</v>
      </c>
      <c r="J237" s="129" t="str" cm="1">
        <f t="array" ref="J237">_xlfn.XLOOKUP(D237,justificativas_motivos,justificativas_texto,"",1,1)</f>
        <v>MOTORISTA CUMPRINDO HORÁRIO NA ESCALA ATUAL</v>
      </c>
    </row>
    <row r="238" spans="1:10" ht="42" hidden="1" customHeight="1">
      <c r="A238" s="197">
        <v>45437</v>
      </c>
      <c r="B238" s="132">
        <v>221101</v>
      </c>
      <c r="C238" s="133">
        <v>0.79166666666666663</v>
      </c>
      <c r="D238" s="132" t="s">
        <v>11</v>
      </c>
      <c r="E238" s="129" t="s">
        <v>167</v>
      </c>
      <c r="F238" s="132"/>
      <c r="G238" s="132" t="str">
        <f t="shared" si="6"/>
        <v>1</v>
      </c>
      <c r="H238" s="137">
        <f t="shared" si="7"/>
        <v>18</v>
      </c>
      <c r="I238" s="129" t="str" cm="1">
        <f t="array" ref="I238">_xlfn.XLOOKUP(C238,gyn_horarios,gyn_trechos_almoco,"",1,1)</f>
        <v>GOIANIA X BELEM 19:00</v>
      </c>
      <c r="J238" s="129" t="str" cm="1">
        <f t="array" ref="J238">_xlfn.XLOOKUP(D238,justificativas_motivos,justificativas_texto,"",1,1)</f>
        <v>MOTORISTA CUMPRINDO HORÁRIO NA ESCALA ATUAL</v>
      </c>
    </row>
    <row r="239" spans="1:10" ht="42" hidden="1" customHeight="1">
      <c r="A239" s="197">
        <v>45437</v>
      </c>
      <c r="B239" s="132">
        <v>221101</v>
      </c>
      <c r="C239" s="133">
        <v>0.79166666666666663</v>
      </c>
      <c r="D239" s="132" t="s">
        <v>11</v>
      </c>
      <c r="E239" s="129" t="s">
        <v>140</v>
      </c>
      <c r="F239" s="132"/>
      <c r="G239" s="132" t="str">
        <f t="shared" si="6"/>
        <v>1</v>
      </c>
      <c r="H239" s="137">
        <f t="shared" si="7"/>
        <v>18</v>
      </c>
      <c r="I239" s="129" t="str" cm="1">
        <f t="array" ref="I239">_xlfn.XLOOKUP(C239,gyn_horarios,gyn_trechos_almoco,"",1,1)</f>
        <v>GOIANIA X BELEM 19:00</v>
      </c>
      <c r="J239" s="129" t="str" cm="1">
        <f t="array" ref="J239">_xlfn.XLOOKUP(D239,justificativas_motivos,justificativas_texto,"",1,1)</f>
        <v>MOTORISTA CUMPRINDO HORÁRIO NA ESCALA ATUAL</v>
      </c>
    </row>
    <row r="240" spans="1:10" ht="42" hidden="1" customHeight="1">
      <c r="A240" s="197">
        <v>45438</v>
      </c>
      <c r="B240" s="132">
        <v>16100</v>
      </c>
      <c r="C240" s="133">
        <v>0.79166666666666663</v>
      </c>
      <c r="D240" s="132" t="s">
        <v>11</v>
      </c>
      <c r="E240" s="129" t="s">
        <v>14</v>
      </c>
      <c r="F240" s="132"/>
      <c r="G240" s="132" t="str">
        <f t="shared" si="6"/>
        <v>1</v>
      </c>
      <c r="H240" s="137">
        <f t="shared" si="7"/>
        <v>18</v>
      </c>
      <c r="I240" s="129" t="str" cm="1">
        <f t="array" ref="I240">_xlfn.XLOOKUP(C240,gyn_horarios,gyn_trechos_almoco,"",1,1)</f>
        <v>GOIANIA X BELEM 19:00</v>
      </c>
      <c r="J240" s="129" t="str" cm="1">
        <f t="array" ref="J240">_xlfn.XLOOKUP(D240,justificativas_motivos,justificativas_texto,"",1,1)</f>
        <v>MOTORISTA CUMPRINDO HORÁRIO NA ESCALA ATUAL</v>
      </c>
    </row>
    <row r="241" spans="1:10" ht="42" hidden="1" customHeight="1">
      <c r="A241" s="197">
        <v>45438</v>
      </c>
      <c r="B241" s="132">
        <v>16100</v>
      </c>
      <c r="C241" s="133">
        <v>0.79166666666666663</v>
      </c>
      <c r="D241" s="132" t="s">
        <v>11</v>
      </c>
      <c r="E241" s="129" t="s">
        <v>70</v>
      </c>
      <c r="F241" s="132"/>
      <c r="G241" s="132" t="str">
        <f t="shared" si="6"/>
        <v>1</v>
      </c>
      <c r="H241" s="137">
        <f t="shared" si="7"/>
        <v>18</v>
      </c>
      <c r="I241" s="129" t="str" cm="1">
        <f t="array" ref="I241">_xlfn.XLOOKUP(C241,gyn_horarios,gyn_trechos_almoco,"",1,1)</f>
        <v>GOIANIA X BELEM 19:00</v>
      </c>
      <c r="J241" s="129" t="str" cm="1">
        <f t="array" ref="J241">_xlfn.XLOOKUP(D241,justificativas_motivos,justificativas_texto,"",1,1)</f>
        <v>MOTORISTA CUMPRINDO HORÁRIO NA ESCALA ATUAL</v>
      </c>
    </row>
    <row r="242" spans="1:10" ht="42" hidden="1" customHeight="1">
      <c r="A242" s="197">
        <v>45438</v>
      </c>
      <c r="B242" s="132">
        <v>19022</v>
      </c>
      <c r="C242" s="133">
        <v>0.83333333333333337</v>
      </c>
      <c r="D242" s="132" t="s">
        <v>11</v>
      </c>
      <c r="E242" s="129" t="s">
        <v>40</v>
      </c>
      <c r="F242" s="132"/>
      <c r="G242" s="132" t="str">
        <f t="shared" si="6"/>
        <v>1</v>
      </c>
      <c r="H242" s="137">
        <f t="shared" si="7"/>
        <v>18</v>
      </c>
      <c r="I242" s="129" t="str" cm="1">
        <f t="array" ref="I242">_xlfn.XLOOKUP(C242,gyn_horarios,gyn_trechos_almoco,"",1,1)</f>
        <v>GOIANIA X SAO LUIS 20:00</v>
      </c>
      <c r="J242" s="129" t="str" cm="1">
        <f t="array" ref="J242">_xlfn.XLOOKUP(D242,justificativas_motivos,justificativas_texto,"",1,1)</f>
        <v>MOTORISTA CUMPRINDO HORÁRIO NA ESCALA ATUAL</v>
      </c>
    </row>
    <row r="243" spans="1:10" ht="42" hidden="1" customHeight="1">
      <c r="A243" s="197">
        <v>45438</v>
      </c>
      <c r="B243" s="132">
        <v>19022</v>
      </c>
      <c r="C243" s="133">
        <v>0.83333333333333337</v>
      </c>
      <c r="D243" s="132" t="s">
        <v>11</v>
      </c>
      <c r="E243" s="129" t="s">
        <v>41</v>
      </c>
      <c r="F243" s="132"/>
      <c r="G243" s="132" t="str">
        <f t="shared" si="6"/>
        <v>1</v>
      </c>
      <c r="H243" s="137">
        <f t="shared" si="7"/>
        <v>18</v>
      </c>
      <c r="I243" s="129" t="str" cm="1">
        <f t="array" ref="I243">_xlfn.XLOOKUP(C243,gyn_horarios,gyn_trechos_almoco,"",1,1)</f>
        <v>GOIANIA X SAO LUIS 20:00</v>
      </c>
      <c r="J243" s="129" t="str" cm="1">
        <f t="array" ref="J243">_xlfn.XLOOKUP(D243,justificativas_motivos,justificativas_texto,"",1,1)</f>
        <v>MOTORISTA CUMPRINDO HORÁRIO NA ESCALA ATUAL</v>
      </c>
    </row>
    <row r="244" spans="1:10" ht="42" hidden="1" customHeight="1">
      <c r="A244" s="197">
        <v>45438</v>
      </c>
      <c r="B244" s="132">
        <v>19011</v>
      </c>
      <c r="C244" s="133">
        <v>0.39583333333333331</v>
      </c>
      <c r="D244" s="132" t="s">
        <v>11</v>
      </c>
      <c r="E244" s="129" t="s">
        <v>83</v>
      </c>
      <c r="F244" s="132"/>
      <c r="G244" s="132" t="str">
        <f t="shared" si="6"/>
        <v>1</v>
      </c>
      <c r="H244" s="137">
        <f t="shared" si="7"/>
        <v>18</v>
      </c>
      <c r="I244" s="129" t="str" cm="1">
        <f t="array" ref="I244">_xlfn.XLOOKUP(C244,gyn_horarios,gyn_trechos_almoco,"",1,1)</f>
        <v>GOIANIA X BELEM 09:30</v>
      </c>
      <c r="J244" s="129" t="str" cm="1">
        <f t="array" ref="J244">_xlfn.XLOOKUP(D244,justificativas_motivos,justificativas_texto,"",1,1)</f>
        <v>MOTORISTA CUMPRINDO HORÁRIO NA ESCALA ATUAL</v>
      </c>
    </row>
    <row r="245" spans="1:10" ht="42" hidden="1" customHeight="1">
      <c r="A245" s="197">
        <v>45438</v>
      </c>
      <c r="B245" s="132">
        <v>19001</v>
      </c>
      <c r="C245" s="133">
        <v>0.39583333333333331</v>
      </c>
      <c r="D245" s="132" t="s">
        <v>11</v>
      </c>
      <c r="E245" s="129" t="s">
        <v>93</v>
      </c>
      <c r="F245" s="132"/>
      <c r="G245" s="132" t="str">
        <f t="shared" si="6"/>
        <v>1</v>
      </c>
      <c r="H245" s="137">
        <f t="shared" si="7"/>
        <v>18</v>
      </c>
      <c r="I245" s="129" t="str" cm="1">
        <f t="array" ref="I245">_xlfn.XLOOKUP(C245,gyn_horarios,gyn_trechos_almoco,"",1,1)</f>
        <v>GOIANIA X BELEM 09:30</v>
      </c>
      <c r="J245" s="129" t="str" cm="1">
        <f t="array" ref="J245">_xlfn.XLOOKUP(D245,justificativas_motivos,justificativas_texto,"",1,1)</f>
        <v>MOTORISTA CUMPRINDO HORÁRIO NA ESCALA ATUAL</v>
      </c>
    </row>
    <row r="246" spans="1:10" ht="42" hidden="1" customHeight="1">
      <c r="A246" s="197">
        <v>45439</v>
      </c>
      <c r="B246" s="132">
        <v>19011</v>
      </c>
      <c r="C246" s="133">
        <v>0.3</v>
      </c>
      <c r="D246" s="132" t="s">
        <v>11</v>
      </c>
      <c r="E246" s="129" t="s">
        <v>168</v>
      </c>
      <c r="F246" s="132"/>
      <c r="G246" s="132" t="str">
        <f t="shared" si="6"/>
        <v>1</v>
      </c>
      <c r="H246" s="137">
        <f t="shared" si="7"/>
        <v>18</v>
      </c>
      <c r="I246" s="129" t="str" cm="1">
        <f t="array" ref="I246">_xlfn.XLOOKUP(C246,gyn_horarios,gyn_trechos_almoco,"",1,1)</f>
        <v>SAO LUIS X GOIANIA 08:00</v>
      </c>
      <c r="J246" s="129" t="str" cm="1">
        <f t="array" ref="J246">_xlfn.XLOOKUP(D246,justificativas_motivos,justificativas_texto,"",1,1)</f>
        <v>MOTORISTA CUMPRINDO HORÁRIO NA ESCALA ATUAL</v>
      </c>
    </row>
    <row r="247" spans="1:10" ht="42" hidden="1" customHeight="1">
      <c r="A247" s="197">
        <v>45439</v>
      </c>
      <c r="B247" s="132">
        <f>B246</f>
        <v>19011</v>
      </c>
      <c r="C247" s="133">
        <f>C246</f>
        <v>0.3</v>
      </c>
      <c r="D247" s="132" t="s">
        <v>11</v>
      </c>
      <c r="E247" s="129" t="s">
        <v>148</v>
      </c>
      <c r="F247" s="132"/>
      <c r="G247" s="132" t="str">
        <f t="shared" si="6"/>
        <v>1</v>
      </c>
      <c r="H247" s="137">
        <f t="shared" si="7"/>
        <v>18</v>
      </c>
      <c r="I247" s="129" t="str" cm="1">
        <f t="array" ref="I247">_xlfn.XLOOKUP(C247,gyn_horarios,gyn_trechos_almoco,"",1,1)</f>
        <v>SAO LUIS X GOIANIA 08:00</v>
      </c>
      <c r="J247" s="129" t="str" cm="1">
        <f t="array" ref="J247">_xlfn.XLOOKUP(D247,justificativas_motivos,justificativas_texto,"",1,1)</f>
        <v>MOTORISTA CUMPRINDO HORÁRIO NA ESCALA ATUAL</v>
      </c>
    </row>
    <row r="248" spans="1:10" ht="42" hidden="1" customHeight="1">
      <c r="A248" s="197">
        <v>45439</v>
      </c>
      <c r="B248" s="132">
        <v>19022</v>
      </c>
      <c r="C248" s="133">
        <v>0.33333333333333331</v>
      </c>
      <c r="D248" s="132" t="s">
        <v>11</v>
      </c>
      <c r="E248" s="129" t="s">
        <v>103</v>
      </c>
      <c r="F248" s="132"/>
      <c r="G248" s="132" t="str">
        <f t="shared" si="6"/>
        <v>1</v>
      </c>
      <c r="H248" s="137">
        <f t="shared" si="7"/>
        <v>18</v>
      </c>
      <c r="I248" s="129" t="str" cm="1">
        <f t="array" ref="I248">_xlfn.XLOOKUP(C248,gyn_horarios,gyn_trechos_almoco,"",1,1)</f>
        <v>SINOP X FORTALEZA 09:00</v>
      </c>
      <c r="J248" s="129" t="str" cm="1">
        <f t="array" ref="J248">_xlfn.XLOOKUP(D248,justificativas_motivos,justificativas_texto,"",1,1)</f>
        <v>MOTORISTA CUMPRINDO HORÁRIO NA ESCALA ATUAL</v>
      </c>
    </row>
    <row r="249" spans="1:10" ht="42" hidden="1" customHeight="1">
      <c r="A249" s="197">
        <v>45439</v>
      </c>
      <c r="B249" s="132">
        <f>B248</f>
        <v>19022</v>
      </c>
      <c r="C249" s="133">
        <f>C248</f>
        <v>0.33333333333333331</v>
      </c>
      <c r="D249" s="132" t="s">
        <v>11</v>
      </c>
      <c r="E249" s="129" t="s">
        <v>104</v>
      </c>
      <c r="F249" s="132"/>
      <c r="G249" s="132" t="str">
        <f t="shared" si="6"/>
        <v>1</v>
      </c>
      <c r="H249" s="137">
        <f t="shared" si="7"/>
        <v>18</v>
      </c>
      <c r="I249" s="129" t="str" cm="1">
        <f t="array" ref="I249">_xlfn.XLOOKUP(C249,gyn_horarios,gyn_trechos_almoco,"",1,1)</f>
        <v>SINOP X FORTALEZA 09:00</v>
      </c>
      <c r="J249" s="129" t="str" cm="1">
        <f t="array" ref="J249">_xlfn.XLOOKUP(D249,justificativas_motivos,justificativas_texto,"",1,1)</f>
        <v>MOTORISTA CUMPRINDO HORÁRIO NA ESCALA ATUAL</v>
      </c>
    </row>
    <row r="250" spans="1:10" ht="42" hidden="1" customHeight="1">
      <c r="A250" s="197">
        <v>45439</v>
      </c>
      <c r="B250" s="132">
        <v>15300</v>
      </c>
      <c r="C250" s="133">
        <v>0.39583333333333331</v>
      </c>
      <c r="D250" s="132" t="s">
        <v>11</v>
      </c>
      <c r="E250" s="129" t="s">
        <v>147</v>
      </c>
      <c r="F250" s="132"/>
      <c r="G250" s="132" t="str">
        <f t="shared" si="6"/>
        <v>1</v>
      </c>
      <c r="H250" s="137">
        <f t="shared" si="7"/>
        <v>18</v>
      </c>
      <c r="I250" s="129" t="str" cm="1">
        <f t="array" ref="I250">_xlfn.XLOOKUP(C250,gyn_horarios,gyn_trechos_almoco,"",1,1)</f>
        <v>GOIANIA X BELEM 09:30</v>
      </c>
      <c r="J250" s="129" t="str" cm="1">
        <f t="array" ref="J250">_xlfn.XLOOKUP(D250,justificativas_motivos,justificativas_texto,"",1,1)</f>
        <v>MOTORISTA CUMPRINDO HORÁRIO NA ESCALA ATUAL</v>
      </c>
    </row>
    <row r="251" spans="1:10" ht="42" hidden="1" customHeight="1">
      <c r="A251" s="197">
        <v>45439</v>
      </c>
      <c r="B251" s="132">
        <f>B250</f>
        <v>15300</v>
      </c>
      <c r="C251" s="133">
        <f>C250</f>
        <v>0.39583333333333331</v>
      </c>
      <c r="D251" s="132" t="s">
        <v>11</v>
      </c>
      <c r="E251" s="129" t="s">
        <v>169</v>
      </c>
      <c r="F251" s="132"/>
      <c r="G251" s="132" t="str">
        <f t="shared" si="6"/>
        <v>1</v>
      </c>
      <c r="H251" s="137">
        <f t="shared" si="7"/>
        <v>18</v>
      </c>
      <c r="I251" s="129" t="str" cm="1">
        <f t="array" ref="I251">_xlfn.XLOOKUP(C251,gyn_horarios,gyn_trechos_almoco,"",1,1)</f>
        <v>GOIANIA X BELEM 09:30</v>
      </c>
      <c r="J251" s="129" t="str" cm="1">
        <f t="array" ref="J251">_xlfn.XLOOKUP(D251,justificativas_motivos,justificativas_texto,"",1,1)</f>
        <v>MOTORISTA CUMPRINDO HORÁRIO NA ESCALA ATUAL</v>
      </c>
    </row>
    <row r="252" spans="1:10" ht="42" hidden="1" customHeight="1">
      <c r="A252" s="197">
        <v>45439</v>
      </c>
      <c r="B252" s="132">
        <v>16900</v>
      </c>
      <c r="C252" s="133">
        <v>0.39583333333333331</v>
      </c>
      <c r="D252" s="132" t="s">
        <v>11</v>
      </c>
      <c r="E252" s="129" t="s">
        <v>129</v>
      </c>
      <c r="F252" s="132"/>
      <c r="G252" s="132" t="str">
        <f t="shared" si="6"/>
        <v>1</v>
      </c>
      <c r="H252" s="137">
        <f t="shared" si="7"/>
        <v>18</v>
      </c>
      <c r="I252" s="129" t="str" cm="1">
        <f t="array" ref="I252">_xlfn.XLOOKUP(C252,gyn_horarios,gyn_trechos_almoco,"",1,1)</f>
        <v>GOIANIA X BELEM 09:30</v>
      </c>
      <c r="J252" s="129" t="str" cm="1">
        <f t="array" ref="J252">_xlfn.XLOOKUP(D252,justificativas_motivos,justificativas_texto,"",1,1)</f>
        <v>MOTORISTA CUMPRINDO HORÁRIO NA ESCALA ATUAL</v>
      </c>
    </row>
    <row r="253" spans="1:10" ht="42" hidden="1" customHeight="1">
      <c r="A253" s="197">
        <v>45439</v>
      </c>
      <c r="B253" s="132">
        <v>16900</v>
      </c>
      <c r="C253" s="133">
        <v>0.39583333333333331</v>
      </c>
      <c r="D253" s="132" t="s">
        <v>11</v>
      </c>
      <c r="E253" s="129" t="s">
        <v>170</v>
      </c>
      <c r="F253" s="132"/>
      <c r="G253" s="132" t="str">
        <f t="shared" si="6"/>
        <v>1</v>
      </c>
      <c r="H253" s="137">
        <f t="shared" si="7"/>
        <v>18</v>
      </c>
      <c r="I253" s="129" t="str" cm="1">
        <f t="array" ref="I253">_xlfn.XLOOKUP(C253,gyn_horarios,gyn_trechos_almoco,"",1,1)</f>
        <v>GOIANIA X BELEM 09:30</v>
      </c>
      <c r="J253" s="129" t="str" cm="1">
        <f t="array" ref="J253">_xlfn.XLOOKUP(D253,justificativas_motivos,justificativas_texto,"",1,1)</f>
        <v>MOTORISTA CUMPRINDO HORÁRIO NA ESCALA ATUAL</v>
      </c>
    </row>
    <row r="254" spans="1:10" ht="42" hidden="1" customHeight="1">
      <c r="A254" s="197">
        <v>45440</v>
      </c>
      <c r="B254" s="132" t="s">
        <v>137</v>
      </c>
      <c r="C254" s="133" t="s">
        <v>137</v>
      </c>
      <c r="D254" s="132" t="s">
        <v>11</v>
      </c>
      <c r="E254" s="129" t="s">
        <v>129</v>
      </c>
      <c r="F254" s="132"/>
      <c r="G254" s="132" t="str">
        <f t="shared" si="6"/>
        <v>1</v>
      </c>
      <c r="H254" s="137">
        <f t="shared" si="7"/>
        <v>18</v>
      </c>
      <c r="I254" s="129" t="str" cm="1">
        <f t="array" ref="I254">_xlfn.XLOOKUP(C254,gyn_horarios,gyn_trechos_almoco,"",1,1)</f>
        <v>ESPERA</v>
      </c>
      <c r="J254" s="129" t="str" cm="1">
        <f t="array" ref="J254">_xlfn.XLOOKUP(D254,justificativas_motivos,justificativas_texto,"",1,1)</f>
        <v>MOTORISTA CUMPRINDO HORÁRIO NA ESCALA ATUAL</v>
      </c>
    </row>
    <row r="255" spans="1:10" ht="42" hidden="1" customHeight="1">
      <c r="A255" s="197">
        <v>45440</v>
      </c>
      <c r="B255" s="132" t="s">
        <v>137</v>
      </c>
      <c r="C255" s="133" t="s">
        <v>137</v>
      </c>
      <c r="D255" s="132" t="s">
        <v>11</v>
      </c>
      <c r="E255" s="129" t="s">
        <v>68</v>
      </c>
      <c r="F255" s="132"/>
      <c r="G255" s="132" t="str">
        <f t="shared" si="6"/>
        <v>1</v>
      </c>
      <c r="H255" s="137">
        <f t="shared" si="7"/>
        <v>18</v>
      </c>
      <c r="I255" s="129" t="str" cm="1">
        <f t="array" ref="I255">_xlfn.XLOOKUP(C255,gyn_horarios,gyn_trechos_almoco,"",1,1)</f>
        <v>ESPERA</v>
      </c>
      <c r="J255" s="129" t="str" cm="1">
        <f t="array" ref="J255">_xlfn.XLOOKUP(D255,justificativas_motivos,justificativas_texto,"",1,1)</f>
        <v>MOTORISTA CUMPRINDO HORÁRIO NA ESCALA ATUAL</v>
      </c>
    </row>
    <row r="256" spans="1:10" ht="42" hidden="1" customHeight="1">
      <c r="A256" s="197">
        <v>45440</v>
      </c>
      <c r="B256" s="132">
        <v>19014</v>
      </c>
      <c r="C256" s="133">
        <v>0.75</v>
      </c>
      <c r="D256" s="132" t="s">
        <v>11</v>
      </c>
      <c r="E256" s="129" t="s">
        <v>171</v>
      </c>
      <c r="F256" s="132"/>
      <c r="G256" s="132" t="str">
        <f t="shared" si="6"/>
        <v>1</v>
      </c>
      <c r="H256" s="137">
        <f t="shared" si="7"/>
        <v>18</v>
      </c>
      <c r="I256" s="129" t="str" cm="1">
        <f t="array" ref="I256">_xlfn.XLOOKUP(C256,gyn_horarios,gyn_trechos_almoco,"",1,1)</f>
        <v>GOIANIA X TERESINA 18:00</v>
      </c>
      <c r="J256" s="129" t="str" cm="1">
        <f t="array" ref="J256">_xlfn.XLOOKUP(D256,justificativas_motivos,justificativas_texto,"",1,1)</f>
        <v>MOTORISTA CUMPRINDO HORÁRIO NA ESCALA ATUAL</v>
      </c>
    </row>
    <row r="257" spans="1:10" ht="42" hidden="1" customHeight="1">
      <c r="A257" s="197">
        <v>45440</v>
      </c>
      <c r="B257" s="132">
        <v>19014</v>
      </c>
      <c r="C257" s="133">
        <v>0.75</v>
      </c>
      <c r="D257" s="132" t="s">
        <v>11</v>
      </c>
      <c r="E257" s="129" t="s">
        <v>153</v>
      </c>
      <c r="F257" s="132"/>
      <c r="G257" s="132" t="str">
        <f t="shared" si="6"/>
        <v>1</v>
      </c>
      <c r="H257" s="137">
        <f t="shared" si="7"/>
        <v>18</v>
      </c>
      <c r="I257" s="129" t="str" cm="1">
        <f t="array" ref="I257">_xlfn.XLOOKUP(C257,gyn_horarios,gyn_trechos_almoco,"",1,1)</f>
        <v>GOIANIA X TERESINA 18:00</v>
      </c>
      <c r="J257" s="129" t="str" cm="1">
        <f t="array" ref="J257">_xlfn.XLOOKUP(D257,justificativas_motivos,justificativas_texto,"",1,1)</f>
        <v>MOTORISTA CUMPRINDO HORÁRIO NA ESCALA ATUAL</v>
      </c>
    </row>
    <row r="258" spans="1:10" ht="42" hidden="1" customHeight="1">
      <c r="A258" s="197">
        <v>45440</v>
      </c>
      <c r="B258" s="132">
        <v>19020</v>
      </c>
      <c r="C258" s="133">
        <v>0.79166666666666663</v>
      </c>
      <c r="D258" s="132" t="s">
        <v>11</v>
      </c>
      <c r="E258" s="129" t="s">
        <v>126</v>
      </c>
      <c r="F258" s="132"/>
      <c r="G258" s="132" t="str">
        <f t="shared" si="6"/>
        <v>1</v>
      </c>
      <c r="H258" s="137">
        <f t="shared" si="7"/>
        <v>18</v>
      </c>
      <c r="I258" s="129" t="str" cm="1">
        <f t="array" ref="I258">_xlfn.XLOOKUP(C258,gyn_horarios,gyn_trechos_almoco,"",1,1)</f>
        <v>GOIANIA X BELEM 19:00</v>
      </c>
      <c r="J258" s="129" t="str" cm="1">
        <f t="array" ref="J258">_xlfn.XLOOKUP(D258,justificativas_motivos,justificativas_texto,"",1,1)</f>
        <v>MOTORISTA CUMPRINDO HORÁRIO NA ESCALA ATUAL</v>
      </c>
    </row>
    <row r="259" spans="1:10" ht="42" hidden="1" customHeight="1">
      <c r="A259" s="197">
        <v>45440</v>
      </c>
      <c r="B259" s="132">
        <v>19020</v>
      </c>
      <c r="C259" s="133">
        <v>0.79166666666666663</v>
      </c>
      <c r="D259" s="132" t="s">
        <v>11</v>
      </c>
      <c r="E259" s="129" t="s">
        <v>52</v>
      </c>
      <c r="F259" s="132"/>
      <c r="G259" s="132" t="str">
        <f t="shared" ref="G259:G322" si="8">IF(E259="MOTORISTA","","1")</f>
        <v>1</v>
      </c>
      <c r="H259" s="137">
        <f t="shared" ref="H259:H322" si="9">IF(E259="MOTORISTA","",18)</f>
        <v>18</v>
      </c>
      <c r="I259" s="129" t="str" cm="1">
        <f t="array" ref="I259">_xlfn.XLOOKUP(C259,gyn_horarios,gyn_trechos_almoco,"",1,1)</f>
        <v>GOIANIA X BELEM 19:00</v>
      </c>
      <c r="J259" s="129" t="str" cm="1">
        <f t="array" ref="J259">_xlfn.XLOOKUP(D259,justificativas_motivos,justificativas_texto,"",1,1)</f>
        <v>MOTORISTA CUMPRINDO HORÁRIO NA ESCALA ATUAL</v>
      </c>
    </row>
    <row r="260" spans="1:10" ht="42" hidden="1" customHeight="1">
      <c r="A260" s="197">
        <v>45441</v>
      </c>
      <c r="B260" s="132">
        <v>19010</v>
      </c>
      <c r="C260" s="133">
        <v>0.79166666666666663</v>
      </c>
      <c r="D260" s="132" t="s">
        <v>11</v>
      </c>
      <c r="E260" s="129" t="s">
        <v>63</v>
      </c>
      <c r="F260" s="132"/>
      <c r="G260" s="132" t="str">
        <f t="shared" si="8"/>
        <v>1</v>
      </c>
      <c r="H260" s="137">
        <f t="shared" si="9"/>
        <v>18</v>
      </c>
      <c r="I260" s="129" t="str" cm="1">
        <f t="array" ref="I260">_xlfn.XLOOKUP(C260,gyn_horarios,gyn_trechos_almoco,"",1,1)</f>
        <v>GOIANIA X BELEM 19:00</v>
      </c>
      <c r="J260" s="129" t="str" cm="1">
        <f t="array" ref="J260">_xlfn.XLOOKUP(D260,justificativas_motivos,justificativas_texto,"",1,1)</f>
        <v>MOTORISTA CUMPRINDO HORÁRIO NA ESCALA ATUAL</v>
      </c>
    </row>
    <row r="261" spans="1:10" ht="42" hidden="1" customHeight="1">
      <c r="A261" s="197">
        <v>45441</v>
      </c>
      <c r="B261" s="132">
        <v>19010</v>
      </c>
      <c r="C261" s="133">
        <v>0.79166666666666663</v>
      </c>
      <c r="D261" s="132" t="s">
        <v>11</v>
      </c>
      <c r="E261" s="129" t="s">
        <v>62</v>
      </c>
      <c r="F261" s="132"/>
      <c r="G261" s="132" t="str">
        <f t="shared" si="8"/>
        <v>1</v>
      </c>
      <c r="H261" s="137">
        <f t="shared" si="9"/>
        <v>18</v>
      </c>
      <c r="I261" s="129" t="str" cm="1">
        <f t="array" ref="I261">_xlfn.XLOOKUP(C261,gyn_horarios,gyn_trechos_almoco,"",1,1)</f>
        <v>GOIANIA X BELEM 19:00</v>
      </c>
      <c r="J261" s="129" t="str" cm="1">
        <f t="array" ref="J261">_xlfn.XLOOKUP(D261,justificativas_motivos,justificativas_texto,"",1,1)</f>
        <v>MOTORISTA CUMPRINDO HORÁRIO NA ESCALA ATUAL</v>
      </c>
    </row>
    <row r="262" spans="1:10" ht="42" hidden="1" customHeight="1">
      <c r="A262" s="197">
        <v>45441</v>
      </c>
      <c r="B262" s="132">
        <v>17700</v>
      </c>
      <c r="C262" s="133">
        <v>0.83333333333333337</v>
      </c>
      <c r="D262" s="132" t="s">
        <v>11</v>
      </c>
      <c r="E262" s="129" t="s">
        <v>172</v>
      </c>
      <c r="F262" s="132"/>
      <c r="G262" s="132" t="str">
        <f t="shared" si="8"/>
        <v>1</v>
      </c>
      <c r="H262" s="137">
        <f t="shared" si="9"/>
        <v>18</v>
      </c>
      <c r="I262" s="129" t="str" cm="1">
        <f t="array" ref="I262">_xlfn.XLOOKUP(C262,gyn_horarios,gyn_trechos_almoco,"",1,1)</f>
        <v>GOIANIA X SAO LUIS 20:00</v>
      </c>
      <c r="J262" s="129" t="str" cm="1">
        <f t="array" ref="J262">_xlfn.XLOOKUP(D262,justificativas_motivos,justificativas_texto,"",1,1)</f>
        <v>MOTORISTA CUMPRINDO HORÁRIO NA ESCALA ATUAL</v>
      </c>
    </row>
    <row r="263" spans="1:10" ht="42" hidden="1" customHeight="1">
      <c r="A263" s="197">
        <v>45441</v>
      </c>
      <c r="B263" s="132">
        <v>17700</v>
      </c>
      <c r="C263" s="133">
        <v>0.83333333333333337</v>
      </c>
      <c r="D263" s="132" t="s">
        <v>11</v>
      </c>
      <c r="E263" s="129" t="s">
        <v>173</v>
      </c>
      <c r="F263" s="132"/>
      <c r="G263" s="132" t="str">
        <f t="shared" si="8"/>
        <v>1</v>
      </c>
      <c r="H263" s="137">
        <f t="shared" si="9"/>
        <v>18</v>
      </c>
      <c r="I263" s="129" t="str" cm="1">
        <f t="array" ref="I263">_xlfn.XLOOKUP(C263,gyn_horarios,gyn_trechos_almoco,"",1,1)</f>
        <v>GOIANIA X SAO LUIS 20:00</v>
      </c>
      <c r="J263" s="129" t="str" cm="1">
        <f t="array" ref="J263">_xlfn.XLOOKUP(D263,justificativas_motivos,justificativas_texto,"",1,1)</f>
        <v>MOTORISTA CUMPRINDO HORÁRIO NA ESCALA ATUAL</v>
      </c>
    </row>
    <row r="264" spans="1:10" ht="42" hidden="1" customHeight="1">
      <c r="A264" s="197">
        <v>45441</v>
      </c>
      <c r="B264" s="132">
        <v>19003</v>
      </c>
      <c r="C264" s="133">
        <v>0.39583333333333331</v>
      </c>
      <c r="D264" s="132" t="s">
        <v>11</v>
      </c>
      <c r="E264" s="129" t="s">
        <v>80</v>
      </c>
      <c r="F264" s="132"/>
      <c r="G264" s="132" t="str">
        <f t="shared" si="8"/>
        <v>1</v>
      </c>
      <c r="H264" s="137">
        <f t="shared" si="9"/>
        <v>18</v>
      </c>
      <c r="I264" s="129" t="str" cm="1">
        <f t="array" ref="I264">_xlfn.XLOOKUP(C264,gyn_horarios,gyn_trechos_almoco,"",1,1)</f>
        <v>GOIANIA X BELEM 09:30</v>
      </c>
      <c r="J264" s="129" t="str" cm="1">
        <f t="array" ref="J264">_xlfn.XLOOKUP(D264,justificativas_motivos,justificativas_texto,"",1,1)</f>
        <v>MOTORISTA CUMPRINDO HORÁRIO NA ESCALA ATUAL</v>
      </c>
    </row>
    <row r="265" spans="1:10" ht="42" hidden="1" customHeight="1">
      <c r="A265" s="197">
        <v>45441</v>
      </c>
      <c r="B265" s="132">
        <v>19003</v>
      </c>
      <c r="C265" s="133">
        <v>0.39583333333333331</v>
      </c>
      <c r="D265" s="132" t="s">
        <v>11</v>
      </c>
      <c r="E265" s="129" t="s">
        <v>78</v>
      </c>
      <c r="F265" s="132"/>
      <c r="G265" s="132" t="str">
        <f t="shared" si="8"/>
        <v>1</v>
      </c>
      <c r="H265" s="137">
        <f t="shared" si="9"/>
        <v>18</v>
      </c>
      <c r="I265" s="129" t="str" cm="1">
        <f t="array" ref="I265">_xlfn.XLOOKUP(C265,gyn_horarios,gyn_trechos_almoco,"",1,1)</f>
        <v>GOIANIA X BELEM 09:30</v>
      </c>
      <c r="J265" s="129" t="str" cm="1">
        <f t="array" ref="J265">_xlfn.XLOOKUP(D265,justificativas_motivos,justificativas_texto,"",1,1)</f>
        <v>MOTORISTA CUMPRINDO HORÁRIO NA ESCALA ATUAL</v>
      </c>
    </row>
    <row r="266" spans="1:10" ht="42" hidden="1" customHeight="1">
      <c r="A266" s="197">
        <v>45442</v>
      </c>
      <c r="B266" s="132" t="s">
        <v>137</v>
      </c>
      <c r="C266" s="133" t="s">
        <v>137</v>
      </c>
      <c r="D266" s="132" t="s">
        <v>137</v>
      </c>
      <c r="E266" s="129" t="s">
        <v>80</v>
      </c>
      <c r="F266" s="132"/>
      <c r="G266" s="132" t="str">
        <f t="shared" si="8"/>
        <v>1</v>
      </c>
      <c r="H266" s="137">
        <f t="shared" si="9"/>
        <v>18</v>
      </c>
      <c r="I266" s="129" t="str" cm="1">
        <f t="array" ref="I266">_xlfn.XLOOKUP(C266,gyn_horarios,gyn_trechos_almoco,"",1,1)</f>
        <v>ESPERA</v>
      </c>
      <c r="J266" s="129" t="str" cm="1">
        <f t="array" ref="J266">_xlfn.XLOOKUP(D266,justificativas_motivos,justificativas_texto,"",1,1)</f>
        <v>MOTORISTA NA GARAGEM EM ESPERA PARA DISPONIBILIDADE DE HORARIOS</v>
      </c>
    </row>
    <row r="267" spans="1:10" ht="42" hidden="1" customHeight="1">
      <c r="A267" s="197">
        <v>45442</v>
      </c>
      <c r="B267" s="132" t="s">
        <v>137</v>
      </c>
      <c r="C267" s="133" t="s">
        <v>137</v>
      </c>
      <c r="D267" s="132" t="s">
        <v>137</v>
      </c>
      <c r="E267" s="129" t="s">
        <v>78</v>
      </c>
      <c r="F267" s="132"/>
      <c r="G267" s="132" t="str">
        <f t="shared" si="8"/>
        <v>1</v>
      </c>
      <c r="H267" s="137">
        <f t="shared" si="9"/>
        <v>18</v>
      </c>
      <c r="I267" s="129" t="str" cm="1">
        <f t="array" ref="I267">_xlfn.XLOOKUP(C267,gyn_horarios,gyn_trechos_almoco,"",1,1)</f>
        <v>ESPERA</v>
      </c>
      <c r="J267" s="129" t="str" cm="1">
        <f t="array" ref="J267">_xlfn.XLOOKUP(D267,justificativas_motivos,justificativas_texto,"",1,1)</f>
        <v>MOTORISTA NA GARAGEM EM ESPERA PARA DISPONIBILIDADE DE HORARIOS</v>
      </c>
    </row>
    <row r="268" spans="1:10" ht="42" hidden="1" customHeight="1">
      <c r="A268" s="197">
        <v>45442</v>
      </c>
      <c r="B268" s="132">
        <v>16300</v>
      </c>
      <c r="C268" s="133">
        <v>0.75</v>
      </c>
      <c r="D268" s="132" t="s">
        <v>11</v>
      </c>
      <c r="E268" s="129" t="s">
        <v>135</v>
      </c>
      <c r="F268" s="132"/>
      <c r="G268" s="132" t="str">
        <f t="shared" si="8"/>
        <v>1</v>
      </c>
      <c r="H268" s="137">
        <f t="shared" si="9"/>
        <v>18</v>
      </c>
      <c r="I268" s="129" t="str" cm="1">
        <f t="array" ref="I268">_xlfn.XLOOKUP(C268,gyn_horarios,gyn_trechos_almoco,"",1,1)</f>
        <v>GOIANIA X TERESINA 18:00</v>
      </c>
      <c r="J268" s="129" t="str" cm="1">
        <f t="array" ref="J268">_xlfn.XLOOKUP(D268,justificativas_motivos,justificativas_texto,"",1,1)</f>
        <v>MOTORISTA CUMPRINDO HORÁRIO NA ESCALA ATUAL</v>
      </c>
    </row>
    <row r="269" spans="1:10" ht="42" hidden="1" customHeight="1">
      <c r="A269" s="197">
        <v>45442</v>
      </c>
      <c r="B269" s="132">
        <v>16300</v>
      </c>
      <c r="C269" s="133">
        <v>0.75</v>
      </c>
      <c r="D269" s="132" t="s">
        <v>11</v>
      </c>
      <c r="E269" s="129" t="s">
        <v>174</v>
      </c>
      <c r="F269" s="132"/>
      <c r="G269" s="132" t="str">
        <f t="shared" si="8"/>
        <v>1</v>
      </c>
      <c r="H269" s="137">
        <f t="shared" si="9"/>
        <v>18</v>
      </c>
      <c r="I269" s="129" t="str" cm="1">
        <f t="array" ref="I269">_xlfn.XLOOKUP(C269,gyn_horarios,gyn_trechos_almoco,"",1,1)</f>
        <v>GOIANIA X TERESINA 18:00</v>
      </c>
      <c r="J269" s="129" t="str" cm="1">
        <f t="array" ref="J269">_xlfn.XLOOKUP(D269,justificativas_motivos,justificativas_texto,"",1,1)</f>
        <v>MOTORISTA CUMPRINDO HORÁRIO NA ESCALA ATUAL</v>
      </c>
    </row>
    <row r="270" spans="1:10" ht="42" hidden="1" customHeight="1">
      <c r="A270" s="197">
        <v>45442</v>
      </c>
      <c r="B270" s="132">
        <v>19001</v>
      </c>
      <c r="C270" s="133">
        <v>0.79166666666666663</v>
      </c>
      <c r="D270" s="132" t="s">
        <v>11</v>
      </c>
      <c r="E270" s="129" t="s">
        <v>26</v>
      </c>
      <c r="F270" s="132"/>
      <c r="G270" s="132" t="str">
        <f t="shared" si="8"/>
        <v>1</v>
      </c>
      <c r="H270" s="137">
        <f t="shared" si="9"/>
        <v>18</v>
      </c>
      <c r="I270" s="129" t="str" cm="1">
        <f t="array" ref="I270">_xlfn.XLOOKUP(C270,gyn_horarios,gyn_trechos_almoco,"",1,1)</f>
        <v>GOIANIA X BELEM 19:00</v>
      </c>
      <c r="J270" s="129" t="str" cm="1">
        <f t="array" ref="J270">_xlfn.XLOOKUP(D270,justificativas_motivos,justificativas_texto,"",1,1)</f>
        <v>MOTORISTA CUMPRINDO HORÁRIO NA ESCALA ATUAL</v>
      </c>
    </row>
    <row r="271" spans="1:10" ht="42" hidden="1" customHeight="1">
      <c r="A271" s="197">
        <v>45442</v>
      </c>
      <c r="B271" s="132">
        <v>19001</v>
      </c>
      <c r="C271" s="133">
        <v>0.79166666666666663</v>
      </c>
      <c r="D271" s="132" t="s">
        <v>11</v>
      </c>
      <c r="E271" s="129" t="s">
        <v>24</v>
      </c>
      <c r="F271" s="132"/>
      <c r="G271" s="132" t="str">
        <f t="shared" si="8"/>
        <v>1</v>
      </c>
      <c r="H271" s="137">
        <f t="shared" si="9"/>
        <v>18</v>
      </c>
      <c r="I271" s="129" t="str" cm="1">
        <f t="array" ref="I271">_xlfn.XLOOKUP(C271,gyn_horarios,gyn_trechos_almoco,"",1,1)</f>
        <v>GOIANIA X BELEM 19:00</v>
      </c>
      <c r="J271" s="129" t="str" cm="1">
        <f t="array" ref="J271">_xlfn.XLOOKUP(D271,justificativas_motivos,justificativas_texto,"",1,1)</f>
        <v>MOTORISTA CUMPRINDO HORÁRIO NA ESCALA ATUAL</v>
      </c>
    </row>
    <row r="272" spans="1:10" ht="42" hidden="1" customHeight="1">
      <c r="A272" s="197">
        <v>45442</v>
      </c>
      <c r="B272" s="132">
        <v>221101</v>
      </c>
      <c r="C272" s="133">
        <v>0.83333333333333337</v>
      </c>
      <c r="D272" s="132" t="s">
        <v>11</v>
      </c>
      <c r="E272" s="129" t="s">
        <v>30</v>
      </c>
      <c r="F272" s="132"/>
      <c r="G272" s="132" t="str">
        <f t="shared" si="8"/>
        <v>1</v>
      </c>
      <c r="H272" s="137">
        <f t="shared" si="9"/>
        <v>18</v>
      </c>
      <c r="I272" s="129" t="str" cm="1">
        <f t="array" ref="I272">_xlfn.XLOOKUP(C272,gyn_horarios,gyn_trechos_almoco,"",1,1)</f>
        <v>GOIANIA X SAO LUIS 20:00</v>
      </c>
      <c r="J272" s="129" t="str" cm="1">
        <f t="array" ref="J272">_xlfn.XLOOKUP(D272,justificativas_motivos,justificativas_texto,"",1,1)</f>
        <v>MOTORISTA CUMPRINDO HORÁRIO NA ESCALA ATUAL</v>
      </c>
    </row>
    <row r="273" spans="1:10" ht="42" hidden="1" customHeight="1">
      <c r="A273" s="197">
        <v>45442</v>
      </c>
      <c r="B273" s="132">
        <v>221101</v>
      </c>
      <c r="C273" s="133">
        <v>0.83333333333333337</v>
      </c>
      <c r="D273" s="132" t="s">
        <v>11</v>
      </c>
      <c r="E273" s="129" t="s">
        <v>31</v>
      </c>
      <c r="F273" s="132"/>
      <c r="G273" s="132" t="str">
        <f t="shared" si="8"/>
        <v>1</v>
      </c>
      <c r="H273" s="137">
        <f t="shared" si="9"/>
        <v>18</v>
      </c>
      <c r="I273" s="129" t="str" cm="1">
        <f t="array" ref="I273">_xlfn.XLOOKUP(C273,gyn_horarios,gyn_trechos_almoco,"",1,1)</f>
        <v>GOIANIA X SAO LUIS 20:00</v>
      </c>
      <c r="J273" s="129" t="str" cm="1">
        <f t="array" ref="J273">_xlfn.XLOOKUP(D273,justificativas_motivos,justificativas_texto,"",1,1)</f>
        <v>MOTORISTA CUMPRINDO HORÁRIO NA ESCALA ATUAL</v>
      </c>
    </row>
    <row r="274" spans="1:10" ht="42" hidden="1" customHeight="1">
      <c r="A274" s="197">
        <v>45443</v>
      </c>
      <c r="B274" s="132" t="s">
        <v>137</v>
      </c>
      <c r="C274" s="133" t="s">
        <v>137</v>
      </c>
      <c r="D274" s="132" t="s">
        <v>137</v>
      </c>
      <c r="E274" s="129" t="s">
        <v>30</v>
      </c>
      <c r="F274" s="132"/>
      <c r="G274" s="132" t="str">
        <f t="shared" si="8"/>
        <v>1</v>
      </c>
      <c r="H274" s="137">
        <f t="shared" si="9"/>
        <v>18</v>
      </c>
      <c r="I274" s="129" t="str" cm="1">
        <f t="array" ref="I274">_xlfn.XLOOKUP(C274,gyn_horarios,gyn_trechos_almoco,"",1,1)</f>
        <v>ESPERA</v>
      </c>
      <c r="J274" s="129" t="str" cm="1">
        <f t="array" ref="J274">_xlfn.XLOOKUP(D274,justificativas_motivos,justificativas_texto,"",1,1)</f>
        <v>MOTORISTA NA GARAGEM EM ESPERA PARA DISPONIBILIDADE DE HORARIOS</v>
      </c>
    </row>
    <row r="275" spans="1:10" ht="42" hidden="1" customHeight="1">
      <c r="A275" s="197">
        <v>45443</v>
      </c>
      <c r="B275" s="132" t="s">
        <v>137</v>
      </c>
      <c r="C275" s="133" t="s">
        <v>137</v>
      </c>
      <c r="D275" s="132" t="s">
        <v>137</v>
      </c>
      <c r="E275" s="129" t="s">
        <v>31</v>
      </c>
      <c r="F275" s="132"/>
      <c r="G275" s="132" t="str">
        <f t="shared" si="8"/>
        <v>1</v>
      </c>
      <c r="H275" s="137">
        <f t="shared" si="9"/>
        <v>18</v>
      </c>
      <c r="I275" s="129" t="str" cm="1">
        <f t="array" ref="I275">_xlfn.XLOOKUP(C275,gyn_horarios,gyn_trechos_almoco,"",1,1)</f>
        <v>ESPERA</v>
      </c>
      <c r="J275" s="129" t="str" cm="1">
        <f t="array" ref="J275">_xlfn.XLOOKUP(D275,justificativas_motivos,justificativas_texto,"",1,1)</f>
        <v>MOTORISTA NA GARAGEM EM ESPERA PARA DISPONIBILIDADE DE HORARIOS</v>
      </c>
    </row>
    <row r="276" spans="1:10" ht="42" hidden="1" customHeight="1">
      <c r="A276" s="197">
        <v>45443</v>
      </c>
      <c r="B276" s="132">
        <v>19017</v>
      </c>
      <c r="C276" s="133">
        <v>0.75</v>
      </c>
      <c r="D276" s="199" t="s">
        <v>11</v>
      </c>
      <c r="E276" s="129" t="s">
        <v>101</v>
      </c>
      <c r="F276" s="132"/>
      <c r="G276" s="132" t="str">
        <f t="shared" si="8"/>
        <v>1</v>
      </c>
      <c r="H276" s="137">
        <f t="shared" si="9"/>
        <v>18</v>
      </c>
      <c r="I276" s="129" t="str" cm="1">
        <f t="array" ref="I276">_xlfn.XLOOKUP(C276,gyn_horarios,gyn_trechos_almoco,"",1,1)</f>
        <v>GOIANIA X TERESINA 18:00</v>
      </c>
      <c r="J276" s="129" t="str" cm="1">
        <f t="array" ref="J276">_xlfn.XLOOKUP(D276,justificativas_motivos,justificativas_texto,"",1,1)</f>
        <v>MOTORISTA CUMPRINDO HORÁRIO NA ESCALA ATUAL</v>
      </c>
    </row>
    <row r="277" spans="1:10" ht="42" hidden="1" customHeight="1">
      <c r="A277" s="197">
        <v>45443</v>
      </c>
      <c r="B277" s="132">
        <v>19017</v>
      </c>
      <c r="C277" s="133">
        <v>0.75</v>
      </c>
      <c r="D277" s="199" t="s">
        <v>11</v>
      </c>
      <c r="E277" s="129" t="s">
        <v>58</v>
      </c>
      <c r="F277" s="132"/>
      <c r="G277" s="132" t="str">
        <f t="shared" si="8"/>
        <v>1</v>
      </c>
      <c r="H277" s="137">
        <f t="shared" si="9"/>
        <v>18</v>
      </c>
      <c r="I277" s="129" t="str" cm="1">
        <f t="array" ref="I277">_xlfn.XLOOKUP(C277,gyn_horarios,gyn_trechos_almoco,"",1,1)</f>
        <v>GOIANIA X TERESINA 18:00</v>
      </c>
      <c r="J277" s="129" t="str" cm="1">
        <f t="array" ref="J277">_xlfn.XLOOKUP(D277,justificativas_motivos,justificativas_texto,"",1,1)</f>
        <v>MOTORISTA CUMPRINDO HORÁRIO NA ESCALA ATUAL</v>
      </c>
    </row>
    <row r="278" spans="1:10" ht="42" hidden="1" customHeight="1">
      <c r="A278" s="197">
        <v>45443</v>
      </c>
      <c r="B278" s="132">
        <v>19002</v>
      </c>
      <c r="C278" s="133">
        <v>0.79166666666666663</v>
      </c>
      <c r="D278" s="199" t="s">
        <v>11</v>
      </c>
      <c r="E278" s="129" t="s">
        <v>110</v>
      </c>
      <c r="F278" s="132"/>
      <c r="G278" s="132" t="str">
        <f t="shared" si="8"/>
        <v>1</v>
      </c>
      <c r="H278" s="137">
        <f t="shared" si="9"/>
        <v>18</v>
      </c>
      <c r="I278" s="129" t="str" cm="1">
        <f t="array" ref="I278">_xlfn.XLOOKUP(C278,gyn_horarios,gyn_trechos_almoco,"",1,1)</f>
        <v>GOIANIA X BELEM 19:00</v>
      </c>
      <c r="J278" s="129" t="str" cm="1">
        <f t="array" ref="J278">_xlfn.XLOOKUP(D278,justificativas_motivos,justificativas_texto,"",1,1)</f>
        <v>MOTORISTA CUMPRINDO HORÁRIO NA ESCALA ATUAL</v>
      </c>
    </row>
    <row r="279" spans="1:10" ht="42" hidden="1" customHeight="1">
      <c r="A279" s="197">
        <v>45443</v>
      </c>
      <c r="B279" s="132">
        <v>19002</v>
      </c>
      <c r="C279" s="133">
        <v>0.79166666666666663</v>
      </c>
      <c r="D279" s="199" t="s">
        <v>11</v>
      </c>
      <c r="E279" s="129" t="s">
        <v>111</v>
      </c>
      <c r="F279" s="132"/>
      <c r="G279" s="132" t="str">
        <f t="shared" si="8"/>
        <v>1</v>
      </c>
      <c r="H279" s="137">
        <f t="shared" si="9"/>
        <v>18</v>
      </c>
      <c r="I279" s="129" t="str" cm="1">
        <f t="array" ref="I279">_xlfn.XLOOKUP(C279,gyn_horarios,gyn_trechos_almoco,"",1,1)</f>
        <v>GOIANIA X BELEM 19:00</v>
      </c>
      <c r="J279" s="129" t="str" cm="1">
        <f t="array" ref="J279">_xlfn.XLOOKUP(D279,justificativas_motivos,justificativas_texto,"",1,1)</f>
        <v>MOTORISTA CUMPRINDO HORÁRIO NA ESCALA ATUAL</v>
      </c>
    </row>
    <row r="280" spans="1:10" ht="42" hidden="1" customHeight="1">
      <c r="A280" s="197">
        <v>45443</v>
      </c>
      <c r="B280" s="132">
        <v>19005</v>
      </c>
      <c r="C280" s="133">
        <v>0.83333333333333337</v>
      </c>
      <c r="D280" s="199" t="s">
        <v>11</v>
      </c>
      <c r="E280" s="129" t="s">
        <v>67</v>
      </c>
      <c r="F280" s="132"/>
      <c r="G280" s="132" t="str">
        <f t="shared" si="8"/>
        <v>1</v>
      </c>
      <c r="H280" s="137">
        <f t="shared" si="9"/>
        <v>18</v>
      </c>
      <c r="I280" s="129" t="str" cm="1">
        <f t="array" ref="I280">_xlfn.XLOOKUP(C280,gyn_horarios,gyn_trechos_almoco,"",1,1)</f>
        <v>GOIANIA X SAO LUIS 20:00</v>
      </c>
      <c r="J280" s="129" t="str" cm="1">
        <f t="array" ref="J280">_xlfn.XLOOKUP(D280,justificativas_motivos,justificativas_texto,"",1,1)</f>
        <v>MOTORISTA CUMPRINDO HORÁRIO NA ESCALA ATUAL</v>
      </c>
    </row>
    <row r="281" spans="1:10" ht="42" hidden="1" customHeight="1">
      <c r="A281" s="197">
        <v>45443</v>
      </c>
      <c r="B281" s="132">
        <v>19005</v>
      </c>
      <c r="C281" s="133">
        <v>0.83333333333333337</v>
      </c>
      <c r="D281" s="199" t="s">
        <v>11</v>
      </c>
      <c r="E281" s="129" t="s">
        <v>35</v>
      </c>
      <c r="F281" s="132"/>
      <c r="G281" s="132" t="str">
        <f t="shared" si="8"/>
        <v>1</v>
      </c>
      <c r="H281" s="137">
        <f t="shared" si="9"/>
        <v>18</v>
      </c>
      <c r="I281" s="129" t="str" cm="1">
        <f t="array" ref="I281">_xlfn.XLOOKUP(C281,gyn_horarios,gyn_trechos_almoco,"",1,1)</f>
        <v>GOIANIA X SAO LUIS 20:00</v>
      </c>
      <c r="J281" s="129" t="str" cm="1">
        <f t="array" ref="J281">_xlfn.XLOOKUP(D281,justificativas_motivos,justificativas_texto,"",1,1)</f>
        <v>MOTORISTA CUMPRINDO HORÁRIO NA ESCALA ATUAL</v>
      </c>
    </row>
    <row r="282" spans="1:10" ht="42" hidden="1" customHeight="1">
      <c r="A282" s="197">
        <v>45444</v>
      </c>
      <c r="B282" s="132" t="s">
        <v>137</v>
      </c>
      <c r="C282" s="133" t="s">
        <v>137</v>
      </c>
      <c r="D282" s="132" t="s">
        <v>137</v>
      </c>
      <c r="E282" s="129" t="s">
        <v>67</v>
      </c>
      <c r="F282" s="132"/>
      <c r="G282" s="132" t="str">
        <f t="shared" si="8"/>
        <v>1</v>
      </c>
      <c r="H282" s="137">
        <f t="shared" si="9"/>
        <v>18</v>
      </c>
      <c r="I282" s="129" t="str" cm="1">
        <f t="array" ref="I282">_xlfn.XLOOKUP(C282,gyn_horarios,gyn_trechos_almoco,"",1,1)</f>
        <v>ESPERA</v>
      </c>
      <c r="J282" s="129" t="str" cm="1">
        <f t="array" ref="J282">_xlfn.XLOOKUP(D282,justificativas_motivos,justificativas_texto,"",1,1)</f>
        <v>MOTORISTA NA GARAGEM EM ESPERA PARA DISPONIBILIDADE DE HORARIOS</v>
      </c>
    </row>
    <row r="283" spans="1:10" ht="42" hidden="1" customHeight="1">
      <c r="A283" s="197">
        <v>45444</v>
      </c>
      <c r="B283" s="132" t="s">
        <v>137</v>
      </c>
      <c r="C283" s="133" t="s">
        <v>137</v>
      </c>
      <c r="D283" s="132" t="s">
        <v>137</v>
      </c>
      <c r="E283" s="129" t="s">
        <v>35</v>
      </c>
      <c r="F283" s="132"/>
      <c r="G283" s="132" t="str">
        <f t="shared" si="8"/>
        <v>1</v>
      </c>
      <c r="H283" s="137">
        <f t="shared" si="9"/>
        <v>18</v>
      </c>
      <c r="I283" s="129" t="str" cm="1">
        <f t="array" ref="I283">_xlfn.XLOOKUP(C283,gyn_horarios,gyn_trechos_almoco,"",1,1)</f>
        <v>ESPERA</v>
      </c>
      <c r="J283" s="129" t="str" cm="1">
        <f t="array" ref="J283">_xlfn.XLOOKUP(D283,justificativas_motivos,justificativas_texto,"",1,1)</f>
        <v>MOTORISTA NA GARAGEM EM ESPERA PARA DISPONIBILIDADE DE HORARIOS</v>
      </c>
    </row>
    <row r="284" spans="1:10" ht="42" hidden="1" customHeight="1">
      <c r="A284" s="197">
        <v>45444</v>
      </c>
      <c r="B284" s="132">
        <v>15600</v>
      </c>
      <c r="C284" s="133">
        <v>0.75</v>
      </c>
      <c r="D284" s="132" t="s">
        <v>11</v>
      </c>
      <c r="E284" s="129" t="s">
        <v>175</v>
      </c>
      <c r="F284" s="132"/>
      <c r="G284" s="132" t="str">
        <f t="shared" si="8"/>
        <v>1</v>
      </c>
      <c r="H284" s="137">
        <f t="shared" si="9"/>
        <v>18</v>
      </c>
      <c r="I284" s="129" t="str" cm="1">
        <f t="array" ref="I284">_xlfn.XLOOKUP(C284,gyn_horarios,gyn_trechos_almoco,"",1,1)</f>
        <v>GOIANIA X TERESINA 18:00</v>
      </c>
      <c r="J284" s="129" t="str" cm="1">
        <f t="array" ref="J284">_xlfn.XLOOKUP(D284,justificativas_motivos,justificativas_texto,"",1,1)</f>
        <v>MOTORISTA CUMPRINDO HORÁRIO NA ESCALA ATUAL</v>
      </c>
    </row>
    <row r="285" spans="1:10" ht="42" hidden="1" customHeight="1">
      <c r="A285" s="197">
        <v>45444</v>
      </c>
      <c r="B285" s="132">
        <v>15600</v>
      </c>
      <c r="C285" s="133">
        <v>0.75</v>
      </c>
      <c r="D285" s="132" t="s">
        <v>11</v>
      </c>
      <c r="E285" s="129" t="s">
        <v>138</v>
      </c>
      <c r="F285" s="132"/>
      <c r="G285" s="132" t="str">
        <f t="shared" si="8"/>
        <v>1</v>
      </c>
      <c r="H285" s="137">
        <f t="shared" si="9"/>
        <v>18</v>
      </c>
      <c r="I285" s="129" t="str" cm="1">
        <f t="array" ref="I285">_xlfn.XLOOKUP(C285,gyn_horarios,gyn_trechos_almoco,"",1,1)</f>
        <v>GOIANIA X TERESINA 18:00</v>
      </c>
      <c r="J285" s="129" t="str" cm="1">
        <f t="array" ref="J285">_xlfn.XLOOKUP(D285,justificativas_motivos,justificativas_texto,"",1,1)</f>
        <v>MOTORISTA CUMPRINDO HORÁRIO NA ESCALA ATUAL</v>
      </c>
    </row>
    <row r="286" spans="1:10" ht="42" hidden="1" customHeight="1">
      <c r="A286" s="197">
        <v>45444</v>
      </c>
      <c r="B286" s="132">
        <v>19008</v>
      </c>
      <c r="C286" s="133">
        <v>0.79166666666666663</v>
      </c>
      <c r="D286" s="132" t="s">
        <v>11</v>
      </c>
      <c r="E286" s="129" t="s">
        <v>109</v>
      </c>
      <c r="F286" s="132"/>
      <c r="G286" s="132" t="str">
        <f t="shared" si="8"/>
        <v>1</v>
      </c>
      <c r="H286" s="137">
        <f t="shared" si="9"/>
        <v>18</v>
      </c>
      <c r="I286" s="129" t="str" cm="1">
        <f t="array" ref="I286">_xlfn.XLOOKUP(C286,gyn_horarios,gyn_trechos_almoco,"",1,1)</f>
        <v>GOIANIA X BELEM 19:00</v>
      </c>
      <c r="J286" s="129" t="str" cm="1">
        <f t="array" ref="J286">_xlfn.XLOOKUP(D286,justificativas_motivos,justificativas_texto,"",1,1)</f>
        <v>MOTORISTA CUMPRINDO HORÁRIO NA ESCALA ATUAL</v>
      </c>
    </row>
    <row r="287" spans="1:10" ht="42" hidden="1" customHeight="1">
      <c r="A287" s="197">
        <v>45444</v>
      </c>
      <c r="B287" s="132">
        <v>19008</v>
      </c>
      <c r="C287" s="133">
        <v>0.79166666666666663</v>
      </c>
      <c r="D287" s="132" t="s">
        <v>11</v>
      </c>
      <c r="E287" s="129" t="s">
        <v>143</v>
      </c>
      <c r="F287" s="132"/>
      <c r="G287" s="132" t="str">
        <f t="shared" si="8"/>
        <v>1</v>
      </c>
      <c r="H287" s="137">
        <f t="shared" si="9"/>
        <v>18</v>
      </c>
      <c r="I287" s="129" t="str" cm="1">
        <f t="array" ref="I287">_xlfn.XLOOKUP(C287,gyn_horarios,gyn_trechos_almoco,"",1,1)</f>
        <v>GOIANIA X BELEM 19:00</v>
      </c>
      <c r="J287" s="129" t="str" cm="1">
        <f t="array" ref="J287">_xlfn.XLOOKUP(D287,justificativas_motivos,justificativas_texto,"",1,1)</f>
        <v>MOTORISTA CUMPRINDO HORÁRIO NA ESCALA ATUAL</v>
      </c>
    </row>
    <row r="288" spans="1:10" ht="42" hidden="1" customHeight="1">
      <c r="A288" s="197">
        <v>45444</v>
      </c>
      <c r="B288" s="132">
        <v>19015</v>
      </c>
      <c r="C288" s="133">
        <v>0.39583333333333331</v>
      </c>
      <c r="D288" s="132" t="s">
        <v>11</v>
      </c>
      <c r="E288" s="129" t="s">
        <v>114</v>
      </c>
      <c r="F288" s="132"/>
      <c r="G288" s="132" t="str">
        <f t="shared" si="8"/>
        <v>1</v>
      </c>
      <c r="H288" s="137">
        <f t="shared" si="9"/>
        <v>18</v>
      </c>
      <c r="I288" s="129" t="str" cm="1">
        <f t="array" ref="I288">_xlfn.XLOOKUP(C288,gyn_horarios,gyn_trechos_almoco,"",1,1)</f>
        <v>GOIANIA X BELEM 09:30</v>
      </c>
      <c r="J288" s="129" t="str" cm="1">
        <f t="array" ref="J288">_xlfn.XLOOKUP(D288,justificativas_motivos,justificativas_texto,"",1,1)</f>
        <v>MOTORISTA CUMPRINDO HORÁRIO NA ESCALA ATUAL</v>
      </c>
    </row>
    <row r="289" spans="1:10" ht="42" hidden="1" customHeight="1">
      <c r="A289" s="197">
        <v>45444</v>
      </c>
      <c r="B289" s="132">
        <v>19015</v>
      </c>
      <c r="C289" s="133">
        <v>0.39583333333333331</v>
      </c>
      <c r="D289" s="132" t="s">
        <v>11</v>
      </c>
      <c r="E289" s="129" t="s">
        <v>115</v>
      </c>
      <c r="F289" s="132"/>
      <c r="G289" s="132" t="str">
        <f t="shared" si="8"/>
        <v>1</v>
      </c>
      <c r="H289" s="137">
        <f t="shared" si="9"/>
        <v>18</v>
      </c>
      <c r="I289" s="129" t="str" cm="1">
        <f t="array" ref="I289">_xlfn.XLOOKUP(C289,gyn_horarios,gyn_trechos_almoco,"",1,1)</f>
        <v>GOIANIA X BELEM 09:30</v>
      </c>
      <c r="J289" s="129" t="str" cm="1">
        <f t="array" ref="J289">_xlfn.XLOOKUP(D289,justificativas_motivos,justificativas_texto,"",1,1)</f>
        <v>MOTORISTA CUMPRINDO HORÁRIO NA ESCALA ATUAL</v>
      </c>
    </row>
    <row r="290" spans="1:10" ht="42" hidden="1" customHeight="1">
      <c r="A290" s="197">
        <v>45445</v>
      </c>
      <c r="B290" s="132">
        <v>16900</v>
      </c>
      <c r="C290" s="133">
        <v>0.75</v>
      </c>
      <c r="D290" s="132" t="s">
        <v>11</v>
      </c>
      <c r="E290" s="129" t="s">
        <v>114</v>
      </c>
      <c r="F290" s="132"/>
      <c r="G290" s="132" t="str">
        <f t="shared" si="8"/>
        <v>1</v>
      </c>
      <c r="H290" s="137">
        <f t="shared" si="9"/>
        <v>18</v>
      </c>
      <c r="I290" s="129" t="str" cm="1">
        <f t="array" ref="I290">_xlfn.XLOOKUP(C290,gyn_horarios,gyn_trechos_almoco,"",1,1)</f>
        <v>GOIANIA X TERESINA 18:00</v>
      </c>
      <c r="J290" s="129" t="str" cm="1">
        <f t="array" ref="J290">_xlfn.XLOOKUP(D290,justificativas_motivos,justificativas_texto,"",1,1)</f>
        <v>MOTORISTA CUMPRINDO HORÁRIO NA ESCALA ATUAL</v>
      </c>
    </row>
    <row r="291" spans="1:10" ht="42" hidden="1" customHeight="1">
      <c r="A291" s="197">
        <v>45445</v>
      </c>
      <c r="B291" s="132">
        <v>16900</v>
      </c>
      <c r="C291" s="133">
        <v>0.75</v>
      </c>
      <c r="D291" s="132" t="s">
        <v>11</v>
      </c>
      <c r="E291" s="129" t="s">
        <v>155</v>
      </c>
      <c r="F291" s="132"/>
      <c r="G291" s="132" t="str">
        <f t="shared" si="8"/>
        <v>1</v>
      </c>
      <c r="H291" s="137">
        <f t="shared" si="9"/>
        <v>18</v>
      </c>
      <c r="I291" s="129" t="str" cm="1">
        <f t="array" ref="I291">_xlfn.XLOOKUP(C291,gyn_horarios,gyn_trechos_almoco,"",1,1)</f>
        <v>GOIANIA X TERESINA 18:00</v>
      </c>
      <c r="J291" s="129" t="str" cm="1">
        <f t="array" ref="J291">_xlfn.XLOOKUP(D291,justificativas_motivos,justificativas_texto,"",1,1)</f>
        <v>MOTORISTA CUMPRINDO HORÁRIO NA ESCALA ATUAL</v>
      </c>
    </row>
    <row r="292" spans="1:10" ht="42" hidden="1" customHeight="1">
      <c r="A292" s="197">
        <v>45445</v>
      </c>
      <c r="B292" s="132">
        <v>19001</v>
      </c>
      <c r="C292" s="133">
        <v>0.79166666666666663</v>
      </c>
      <c r="D292" s="132" t="s">
        <v>11</v>
      </c>
      <c r="E292" s="129" t="s">
        <v>113</v>
      </c>
      <c r="F292" s="132"/>
      <c r="G292" s="132" t="str">
        <f t="shared" si="8"/>
        <v>1</v>
      </c>
      <c r="H292" s="137">
        <f t="shared" si="9"/>
        <v>18</v>
      </c>
      <c r="I292" s="129" t="str" cm="1">
        <f t="array" ref="I292">_xlfn.XLOOKUP(C292,gyn_horarios,gyn_trechos_almoco,"",1,1)</f>
        <v>GOIANIA X BELEM 19:00</v>
      </c>
      <c r="J292" s="129" t="str" cm="1">
        <f t="array" ref="J292">_xlfn.XLOOKUP(D292,justificativas_motivos,justificativas_texto,"",1,1)</f>
        <v>MOTORISTA CUMPRINDO HORÁRIO NA ESCALA ATUAL</v>
      </c>
    </row>
    <row r="293" spans="1:10" ht="42" hidden="1" customHeight="1">
      <c r="A293" s="197">
        <v>45445</v>
      </c>
      <c r="B293" s="132">
        <v>19001</v>
      </c>
      <c r="C293" s="133">
        <v>0.79166666666666663</v>
      </c>
      <c r="D293" s="132" t="s">
        <v>11</v>
      </c>
      <c r="E293" s="129" t="s">
        <v>176</v>
      </c>
      <c r="F293" s="132"/>
      <c r="G293" s="132" t="str">
        <f t="shared" si="8"/>
        <v>1</v>
      </c>
      <c r="H293" s="137">
        <f t="shared" si="9"/>
        <v>18</v>
      </c>
      <c r="I293" s="129" t="str" cm="1">
        <f t="array" ref="I293">_xlfn.XLOOKUP(C293,gyn_horarios,gyn_trechos_almoco,"",1,1)</f>
        <v>GOIANIA X BELEM 19:00</v>
      </c>
      <c r="J293" s="129" t="str" cm="1">
        <f t="array" ref="J293">_xlfn.XLOOKUP(D293,justificativas_motivos,justificativas_texto,"",1,1)</f>
        <v>MOTORISTA CUMPRINDO HORÁRIO NA ESCALA ATUAL</v>
      </c>
    </row>
    <row r="294" spans="1:10" ht="42" hidden="1" customHeight="1">
      <c r="A294" s="197">
        <v>45445</v>
      </c>
      <c r="B294" s="132">
        <v>16100</v>
      </c>
      <c r="C294" s="133">
        <v>0.375</v>
      </c>
      <c r="D294" s="132" t="s">
        <v>11</v>
      </c>
      <c r="E294" s="129" t="s">
        <v>123</v>
      </c>
      <c r="F294" s="132"/>
      <c r="G294" s="132" t="str">
        <f t="shared" si="8"/>
        <v>1</v>
      </c>
      <c r="H294" s="137">
        <f t="shared" si="9"/>
        <v>18</v>
      </c>
      <c r="I294" s="129" t="str" cm="1">
        <f t="array" ref="I294">_xlfn.XLOOKUP(C294,gyn_horarios,gyn_trechos_almoco,"",1,1)</f>
        <v>SINOP X FORTALEZA 09:00</v>
      </c>
      <c r="J294" s="129" t="str" cm="1">
        <f t="array" ref="J294">_xlfn.XLOOKUP(D294,justificativas_motivos,justificativas_texto,"",1,1)</f>
        <v>MOTORISTA CUMPRINDO HORÁRIO NA ESCALA ATUAL</v>
      </c>
    </row>
    <row r="295" spans="1:10" ht="42" hidden="1" customHeight="1">
      <c r="A295" s="197">
        <v>45445</v>
      </c>
      <c r="B295" s="132">
        <v>16100</v>
      </c>
      <c r="C295" s="133">
        <v>0.375</v>
      </c>
      <c r="D295" s="132" t="s">
        <v>11</v>
      </c>
      <c r="E295" s="129" t="s">
        <v>124</v>
      </c>
      <c r="F295" s="132"/>
      <c r="G295" s="132" t="str">
        <f t="shared" si="8"/>
        <v>1</v>
      </c>
      <c r="H295" s="137">
        <f t="shared" si="9"/>
        <v>18</v>
      </c>
      <c r="I295" s="129" t="str" cm="1">
        <f t="array" ref="I295">_xlfn.XLOOKUP(C295,gyn_horarios,gyn_trechos_almoco,"",1,1)</f>
        <v>SINOP X FORTALEZA 09:00</v>
      </c>
      <c r="J295" s="129" t="str" cm="1">
        <f t="array" ref="J295">_xlfn.XLOOKUP(D295,justificativas_motivos,justificativas_texto,"",1,1)</f>
        <v>MOTORISTA CUMPRINDO HORÁRIO NA ESCALA ATUAL</v>
      </c>
    </row>
    <row r="296" spans="1:10" ht="42" hidden="1" customHeight="1">
      <c r="A296" s="197">
        <v>45446</v>
      </c>
      <c r="B296" s="132" t="s">
        <v>137</v>
      </c>
      <c r="C296" s="133" t="s">
        <v>137</v>
      </c>
      <c r="D296" s="132" t="s">
        <v>137</v>
      </c>
      <c r="E296" s="129" t="s">
        <v>120</v>
      </c>
      <c r="F296" s="132"/>
      <c r="G296" s="132" t="str">
        <f t="shared" si="8"/>
        <v>1</v>
      </c>
      <c r="H296" s="137">
        <f t="shared" si="9"/>
        <v>18</v>
      </c>
      <c r="I296" s="129" t="str" cm="1">
        <f t="array" ref="I296">_xlfn.XLOOKUP(C296,gyn_horarios,gyn_trechos_almoco,"",1,1)</f>
        <v>ESPERA</v>
      </c>
      <c r="J296" s="129" t="str" cm="1">
        <f t="array" ref="J296">_xlfn.XLOOKUP(D296,justificativas_motivos,justificativas_texto,"",1,1)</f>
        <v>MOTORISTA NA GARAGEM EM ESPERA PARA DISPONIBILIDADE DE HORARIOS</v>
      </c>
    </row>
    <row r="297" spans="1:10" ht="42" hidden="1" customHeight="1">
      <c r="A297" s="197">
        <v>45446</v>
      </c>
      <c r="B297" s="132" t="s">
        <v>137</v>
      </c>
      <c r="C297" s="133" t="s">
        <v>137</v>
      </c>
      <c r="D297" s="132" t="s">
        <v>137</v>
      </c>
      <c r="E297" s="129" t="s">
        <v>119</v>
      </c>
      <c r="F297" s="132"/>
      <c r="G297" s="132" t="str">
        <f t="shared" si="8"/>
        <v>1</v>
      </c>
      <c r="H297" s="137">
        <f t="shared" si="9"/>
        <v>18</v>
      </c>
      <c r="I297" s="129" t="str" cm="1">
        <f t="array" ref="I297">_xlfn.XLOOKUP(C297,gyn_horarios,gyn_trechos_almoco,"",1,1)</f>
        <v>ESPERA</v>
      </c>
      <c r="J297" s="129" t="str" cm="1">
        <f t="array" ref="J297">_xlfn.XLOOKUP(D297,justificativas_motivos,justificativas_texto,"",1,1)</f>
        <v>MOTORISTA NA GARAGEM EM ESPERA PARA DISPONIBILIDADE DE HORARIOS</v>
      </c>
    </row>
    <row r="298" spans="1:10" ht="42" hidden="1" customHeight="1">
      <c r="A298" s="197">
        <v>45446</v>
      </c>
      <c r="B298" s="132" t="s">
        <v>137</v>
      </c>
      <c r="C298" s="133" t="s">
        <v>137</v>
      </c>
      <c r="D298" s="132" t="s">
        <v>137</v>
      </c>
      <c r="E298" s="129" t="s">
        <v>150</v>
      </c>
      <c r="F298" s="132"/>
      <c r="G298" s="132" t="str">
        <f t="shared" si="8"/>
        <v>1</v>
      </c>
      <c r="H298" s="137">
        <f t="shared" si="9"/>
        <v>18</v>
      </c>
      <c r="I298" s="129" t="str" cm="1">
        <f t="array" ref="I298">_xlfn.XLOOKUP(C298,gyn_horarios,gyn_trechos_almoco,"",1,1)</f>
        <v>ESPERA</v>
      </c>
      <c r="J298" s="129" t="str" cm="1">
        <f t="array" ref="J298">_xlfn.XLOOKUP(D298,justificativas_motivos,justificativas_texto,"",1,1)</f>
        <v>MOTORISTA NA GARAGEM EM ESPERA PARA DISPONIBILIDADE DE HORARIOS</v>
      </c>
    </row>
    <row r="299" spans="1:10" ht="42" hidden="1" customHeight="1">
      <c r="A299" s="197">
        <v>45446</v>
      </c>
      <c r="B299" s="132" t="s">
        <v>137</v>
      </c>
      <c r="C299" s="133" t="s">
        <v>137</v>
      </c>
      <c r="D299" s="132" t="s">
        <v>137</v>
      </c>
      <c r="E299" s="129" t="s">
        <v>166</v>
      </c>
      <c r="F299" s="132"/>
      <c r="G299" s="132" t="str">
        <f t="shared" si="8"/>
        <v>1</v>
      </c>
      <c r="H299" s="137">
        <f t="shared" si="9"/>
        <v>18</v>
      </c>
      <c r="I299" s="129" t="str" cm="1">
        <f t="array" ref="I299">_xlfn.XLOOKUP(C299,gyn_horarios,gyn_trechos_almoco,"",1,1)</f>
        <v>ESPERA</v>
      </c>
      <c r="J299" s="129" t="str" cm="1">
        <f t="array" ref="J299">_xlfn.XLOOKUP(D299,justificativas_motivos,justificativas_texto,"",1,1)</f>
        <v>MOTORISTA NA GARAGEM EM ESPERA PARA DISPONIBILIDADE DE HORARIOS</v>
      </c>
    </row>
    <row r="300" spans="1:10" ht="42" hidden="1" customHeight="1">
      <c r="A300" s="197">
        <v>45446</v>
      </c>
      <c r="B300" s="132" t="s">
        <v>137</v>
      </c>
      <c r="C300" s="133" t="s">
        <v>137</v>
      </c>
      <c r="D300" s="132" t="s">
        <v>137</v>
      </c>
      <c r="E300" s="129" t="s">
        <v>177</v>
      </c>
      <c r="F300" s="132"/>
      <c r="G300" s="132" t="str">
        <f t="shared" si="8"/>
        <v>1</v>
      </c>
      <c r="H300" s="137">
        <f t="shared" si="9"/>
        <v>18</v>
      </c>
      <c r="I300" s="129" t="str" cm="1">
        <f t="array" ref="I300">_xlfn.XLOOKUP(C300,gyn_horarios,gyn_trechos_almoco,"",1,1)</f>
        <v>ESPERA</v>
      </c>
      <c r="J300" s="129" t="str" cm="1">
        <f t="array" ref="J300">_xlfn.XLOOKUP(D300,justificativas_motivos,justificativas_texto,"",1,1)</f>
        <v>MOTORISTA NA GARAGEM EM ESPERA PARA DISPONIBILIDADE DE HORARIOS</v>
      </c>
    </row>
    <row r="301" spans="1:10" ht="42" hidden="1" customHeight="1">
      <c r="A301" s="197">
        <v>45446</v>
      </c>
      <c r="B301" s="132" t="s">
        <v>137</v>
      </c>
      <c r="C301" s="133" t="s">
        <v>137</v>
      </c>
      <c r="D301" s="132" t="s">
        <v>137</v>
      </c>
      <c r="E301" s="129" t="s">
        <v>165</v>
      </c>
      <c r="F301" s="132"/>
      <c r="G301" s="132" t="str">
        <f t="shared" si="8"/>
        <v>1</v>
      </c>
      <c r="H301" s="137">
        <f t="shared" si="9"/>
        <v>18</v>
      </c>
      <c r="I301" s="129" t="str" cm="1">
        <f t="array" ref="I301">_xlfn.XLOOKUP(C301,gyn_horarios,gyn_trechos_almoco,"",1,1)</f>
        <v>ESPERA</v>
      </c>
      <c r="J301" s="129" t="str" cm="1">
        <f t="array" ref="J301">_xlfn.XLOOKUP(D301,justificativas_motivos,justificativas_texto,"",1,1)</f>
        <v>MOTORISTA NA GARAGEM EM ESPERA PARA DISPONIBILIDADE DE HORARIOS</v>
      </c>
    </row>
    <row r="302" spans="1:10" ht="42" hidden="1" customHeight="1">
      <c r="A302" s="197">
        <v>45446</v>
      </c>
      <c r="B302" s="132" t="s">
        <v>137</v>
      </c>
      <c r="C302" s="133" t="s">
        <v>137</v>
      </c>
      <c r="D302" s="132" t="s">
        <v>11</v>
      </c>
      <c r="E302" s="129" t="s">
        <v>126</v>
      </c>
      <c r="F302" s="132"/>
      <c r="G302" s="132" t="str">
        <f t="shared" si="8"/>
        <v>1</v>
      </c>
      <c r="H302" s="137">
        <f t="shared" si="9"/>
        <v>18</v>
      </c>
      <c r="I302" s="129" t="str" cm="1">
        <f t="array" ref="I302">_xlfn.XLOOKUP(C302,gyn_horarios,gyn_trechos_almoco,"",1,1)</f>
        <v>ESPERA</v>
      </c>
      <c r="J302" s="129" t="str" cm="1">
        <f t="array" ref="J302">_xlfn.XLOOKUP(D302,justificativas_motivos,justificativas_texto,"",1,1)</f>
        <v>MOTORISTA CUMPRINDO HORÁRIO NA ESCALA ATUAL</v>
      </c>
    </row>
    <row r="303" spans="1:10" ht="42" hidden="1" customHeight="1">
      <c r="A303" s="197">
        <v>45446</v>
      </c>
      <c r="B303" s="132" t="s">
        <v>137</v>
      </c>
      <c r="C303" s="133" t="s">
        <v>137</v>
      </c>
      <c r="D303" s="132" t="s">
        <v>11</v>
      </c>
      <c r="E303" s="129" t="s">
        <v>125</v>
      </c>
      <c r="F303" s="132"/>
      <c r="G303" s="132" t="str">
        <f t="shared" si="8"/>
        <v>1</v>
      </c>
      <c r="H303" s="137">
        <f t="shared" si="9"/>
        <v>18</v>
      </c>
      <c r="I303" s="129" t="str" cm="1">
        <f t="array" ref="I303">_xlfn.XLOOKUP(C303,gyn_horarios,gyn_trechos_almoco,"",1,1)</f>
        <v>ESPERA</v>
      </c>
      <c r="J303" s="129" t="str" cm="1">
        <f t="array" ref="J303">_xlfn.XLOOKUP(D303,justificativas_motivos,justificativas_texto,"",1,1)</f>
        <v>MOTORISTA CUMPRINDO HORÁRIO NA ESCALA ATUAL</v>
      </c>
    </row>
    <row r="304" spans="1:10" ht="42" hidden="1" customHeight="1">
      <c r="A304" s="197">
        <v>45446</v>
      </c>
      <c r="B304" s="132">
        <v>19009</v>
      </c>
      <c r="C304" s="133">
        <v>0.39583333333333331</v>
      </c>
      <c r="D304" s="132" t="s">
        <v>11</v>
      </c>
      <c r="E304" s="129" t="s">
        <v>160</v>
      </c>
      <c r="F304" s="132"/>
      <c r="G304" s="132" t="str">
        <f t="shared" si="8"/>
        <v>1</v>
      </c>
      <c r="H304" s="137">
        <f t="shared" si="9"/>
        <v>18</v>
      </c>
      <c r="I304" s="129" t="str" cm="1">
        <f t="array" ref="I304">_xlfn.XLOOKUP(C304,gyn_horarios,gyn_trechos_almoco,"",1,1)</f>
        <v>GOIANIA X BELEM 09:30</v>
      </c>
      <c r="J304" s="129" t="str" cm="1">
        <f t="array" ref="J304">_xlfn.XLOOKUP(D304,justificativas_motivos,justificativas_texto,"",1,1)</f>
        <v>MOTORISTA CUMPRINDO HORÁRIO NA ESCALA ATUAL</v>
      </c>
    </row>
    <row r="305" spans="1:10" ht="42" hidden="1" customHeight="1">
      <c r="A305" s="197">
        <v>45446</v>
      </c>
      <c r="B305" s="132">
        <v>19009</v>
      </c>
      <c r="C305" s="133">
        <v>0.39583333333333331</v>
      </c>
      <c r="D305" s="132" t="s">
        <v>11</v>
      </c>
      <c r="E305" s="129" t="s">
        <v>161</v>
      </c>
      <c r="F305" s="132"/>
      <c r="G305" s="132" t="str">
        <f t="shared" si="8"/>
        <v>1</v>
      </c>
      <c r="H305" s="137">
        <f t="shared" si="9"/>
        <v>18</v>
      </c>
      <c r="I305" s="129" t="str" cm="1">
        <f t="array" ref="I305">_xlfn.XLOOKUP(C305,gyn_horarios,gyn_trechos_almoco,"",1,1)</f>
        <v>GOIANIA X BELEM 09:30</v>
      </c>
      <c r="J305" s="129" t="str" cm="1">
        <f t="array" ref="J305">_xlfn.XLOOKUP(D305,justificativas_motivos,justificativas_texto,"",1,1)</f>
        <v>MOTORISTA CUMPRINDO HORÁRIO NA ESCALA ATUAL</v>
      </c>
    </row>
    <row r="306" spans="1:10" ht="42" hidden="1" customHeight="1">
      <c r="A306" s="197">
        <v>45447</v>
      </c>
      <c r="B306" s="132">
        <v>19009</v>
      </c>
      <c r="C306" s="133">
        <v>0.39583333333333331</v>
      </c>
      <c r="D306" s="132" t="s">
        <v>11</v>
      </c>
      <c r="E306" s="129" t="s">
        <v>160</v>
      </c>
      <c r="F306" s="132"/>
      <c r="G306" s="132" t="str">
        <f t="shared" si="8"/>
        <v>1</v>
      </c>
      <c r="H306" s="137">
        <f t="shared" si="9"/>
        <v>18</v>
      </c>
      <c r="I306" s="129" t="str" cm="1">
        <f t="array" ref="I306">_xlfn.XLOOKUP(C306,gyn_horarios,gyn_trechos_almoco,"",1,1)</f>
        <v>GOIANIA X BELEM 09:30</v>
      </c>
      <c r="J306" s="129" t="str" cm="1">
        <f t="array" ref="J306">_xlfn.XLOOKUP(D306,justificativas_motivos,justificativas_texto,"",1,1)</f>
        <v>MOTORISTA CUMPRINDO HORÁRIO NA ESCALA ATUAL</v>
      </c>
    </row>
    <row r="307" spans="1:10" ht="42" hidden="1" customHeight="1">
      <c r="A307" s="197">
        <v>45447</v>
      </c>
      <c r="B307" s="132">
        <v>19009</v>
      </c>
      <c r="C307" s="133">
        <v>0.39583333333333331</v>
      </c>
      <c r="D307" s="132" t="s">
        <v>11</v>
      </c>
      <c r="E307" s="129" t="s">
        <v>161</v>
      </c>
      <c r="F307" s="132"/>
      <c r="G307" s="132" t="str">
        <f t="shared" si="8"/>
        <v>1</v>
      </c>
      <c r="H307" s="137">
        <f t="shared" si="9"/>
        <v>18</v>
      </c>
      <c r="I307" s="129" t="str" cm="1">
        <f t="array" ref="I307">_xlfn.XLOOKUP(C307,gyn_horarios,gyn_trechos_almoco,"",1,1)</f>
        <v>GOIANIA X BELEM 09:30</v>
      </c>
      <c r="J307" s="129" t="str" cm="1">
        <f t="array" ref="J307">_xlfn.XLOOKUP(D307,justificativas_motivos,justificativas_texto,"",1,1)</f>
        <v>MOTORISTA CUMPRINDO HORÁRIO NA ESCALA ATUAL</v>
      </c>
    </row>
    <row r="308" spans="1:10" ht="42" hidden="1" customHeight="1">
      <c r="A308" s="197">
        <v>45447</v>
      </c>
      <c r="B308" s="132">
        <v>14400</v>
      </c>
      <c r="C308" s="133">
        <v>0.75</v>
      </c>
      <c r="D308" s="132" t="s">
        <v>11</v>
      </c>
      <c r="E308" s="129" t="s">
        <v>19</v>
      </c>
      <c r="F308" s="132"/>
      <c r="G308" s="132" t="str">
        <f t="shared" si="8"/>
        <v>1</v>
      </c>
      <c r="H308" s="137">
        <f t="shared" si="9"/>
        <v>18</v>
      </c>
      <c r="I308" s="129" t="str" cm="1">
        <f t="array" ref="I308">_xlfn.XLOOKUP(C308,gyn_horarios,gyn_trechos_almoco,"",1,1)</f>
        <v>GOIANIA X TERESINA 18:00</v>
      </c>
      <c r="J308" s="129" t="str" cm="1">
        <f t="array" ref="J308">_xlfn.XLOOKUP(D308,justificativas_motivos,justificativas_texto,"",1,1)</f>
        <v>MOTORISTA CUMPRINDO HORÁRIO NA ESCALA ATUAL</v>
      </c>
    </row>
    <row r="309" spans="1:10" ht="42" hidden="1" customHeight="1">
      <c r="A309" s="197">
        <v>45447</v>
      </c>
      <c r="B309" s="132">
        <v>14400</v>
      </c>
      <c r="C309" s="133">
        <v>0.75</v>
      </c>
      <c r="D309" s="132" t="s">
        <v>11</v>
      </c>
      <c r="E309" s="129" t="s">
        <v>134</v>
      </c>
      <c r="F309" s="132"/>
      <c r="G309" s="132" t="str">
        <f t="shared" si="8"/>
        <v>1</v>
      </c>
      <c r="H309" s="137">
        <f t="shared" si="9"/>
        <v>18</v>
      </c>
      <c r="I309" s="129" t="str" cm="1">
        <f t="array" ref="I309">_xlfn.XLOOKUP(C309,gyn_horarios,gyn_trechos_almoco,"",1,1)</f>
        <v>GOIANIA X TERESINA 18:00</v>
      </c>
      <c r="J309" s="129" t="str" cm="1">
        <f t="array" ref="J309">_xlfn.XLOOKUP(D309,justificativas_motivos,justificativas_texto,"",1,1)</f>
        <v>MOTORISTA CUMPRINDO HORÁRIO NA ESCALA ATUAL</v>
      </c>
    </row>
    <row r="310" spans="1:10" ht="42" hidden="1" customHeight="1">
      <c r="A310" s="197">
        <v>45447</v>
      </c>
      <c r="B310" s="132">
        <v>19014</v>
      </c>
      <c r="C310" s="133">
        <v>0.79166666666666663</v>
      </c>
      <c r="D310" s="132" t="s">
        <v>11</v>
      </c>
      <c r="E310" s="129" t="s">
        <v>178</v>
      </c>
      <c r="F310" s="132"/>
      <c r="G310" s="132" t="str">
        <f t="shared" si="8"/>
        <v>1</v>
      </c>
      <c r="H310" s="137">
        <f t="shared" si="9"/>
        <v>18</v>
      </c>
      <c r="I310" s="129" t="str" cm="1">
        <f t="array" ref="I310">_xlfn.XLOOKUP(C310,gyn_horarios,gyn_trechos_almoco,"",1,1)</f>
        <v>GOIANIA X BELEM 19:00</v>
      </c>
      <c r="J310" s="129" t="str" cm="1">
        <f t="array" ref="J310">_xlfn.XLOOKUP(D310,justificativas_motivos,justificativas_texto,"",1,1)</f>
        <v>MOTORISTA CUMPRINDO HORÁRIO NA ESCALA ATUAL</v>
      </c>
    </row>
    <row r="311" spans="1:10" ht="42" hidden="1" customHeight="1">
      <c r="A311" s="197">
        <v>45447</v>
      </c>
      <c r="B311" s="132">
        <v>19014</v>
      </c>
      <c r="C311" s="133">
        <v>0.79166666666666663</v>
      </c>
      <c r="D311" s="132" t="s">
        <v>11</v>
      </c>
      <c r="E311" s="129" t="s">
        <v>179</v>
      </c>
      <c r="F311" s="132"/>
      <c r="G311" s="132" t="str">
        <f t="shared" si="8"/>
        <v>1</v>
      </c>
      <c r="H311" s="137">
        <f t="shared" si="9"/>
        <v>18</v>
      </c>
      <c r="I311" s="129" t="str" cm="1">
        <f t="array" ref="I311">_xlfn.XLOOKUP(C311,gyn_horarios,gyn_trechos_almoco,"",1,1)</f>
        <v>GOIANIA X BELEM 19:00</v>
      </c>
      <c r="J311" s="129" t="str" cm="1">
        <f t="array" ref="J311">_xlfn.XLOOKUP(D311,justificativas_motivos,justificativas_texto,"",1,1)</f>
        <v>MOTORISTA CUMPRINDO HORÁRIO NA ESCALA ATUAL</v>
      </c>
    </row>
    <row r="312" spans="1:10" ht="42" hidden="1" customHeight="1">
      <c r="A312" s="197">
        <v>45448</v>
      </c>
      <c r="B312" s="132">
        <v>19023</v>
      </c>
      <c r="C312" s="133">
        <v>0.39583333333333331</v>
      </c>
      <c r="D312" s="132" t="s">
        <v>11</v>
      </c>
      <c r="E312" s="129" t="s">
        <v>69</v>
      </c>
      <c r="F312" s="132"/>
      <c r="G312" s="132" t="str">
        <f t="shared" si="8"/>
        <v>1</v>
      </c>
      <c r="H312" s="137">
        <f t="shared" si="9"/>
        <v>18</v>
      </c>
      <c r="I312" s="129" t="str" cm="1">
        <f t="array" ref="I312">_xlfn.XLOOKUP(C312,gyn_horarios,gyn_trechos_almoco,"",1,1)</f>
        <v>GOIANIA X BELEM 09:30</v>
      </c>
      <c r="J312" s="129" t="str" cm="1">
        <f t="array" ref="J312">_xlfn.XLOOKUP(D312,justificativas_motivos,justificativas_texto,"",1,1)</f>
        <v>MOTORISTA CUMPRINDO HORÁRIO NA ESCALA ATUAL</v>
      </c>
    </row>
    <row r="313" spans="1:10" ht="42" hidden="1" customHeight="1">
      <c r="A313" s="197">
        <v>45448</v>
      </c>
      <c r="B313" s="132">
        <v>19023</v>
      </c>
      <c r="C313" s="133">
        <v>0.39583333333333331</v>
      </c>
      <c r="D313" s="132" t="s">
        <v>11</v>
      </c>
      <c r="E313" s="129" t="s">
        <v>139</v>
      </c>
      <c r="F313" s="132"/>
      <c r="G313" s="132" t="str">
        <f t="shared" si="8"/>
        <v>1</v>
      </c>
      <c r="H313" s="137">
        <f t="shared" si="9"/>
        <v>18</v>
      </c>
      <c r="I313" s="129" t="str" cm="1">
        <f t="array" ref="I313">_xlfn.XLOOKUP(C313,gyn_horarios,gyn_trechos_almoco,"",1,1)</f>
        <v>GOIANIA X BELEM 09:30</v>
      </c>
      <c r="J313" s="129" t="str" cm="1">
        <f t="array" ref="J313">_xlfn.XLOOKUP(D313,justificativas_motivos,justificativas_texto,"",1,1)</f>
        <v>MOTORISTA CUMPRINDO HORÁRIO NA ESCALA ATUAL</v>
      </c>
    </row>
    <row r="314" spans="1:10" ht="42" hidden="1" customHeight="1">
      <c r="A314" s="197">
        <v>45448</v>
      </c>
      <c r="B314" s="132">
        <v>19022</v>
      </c>
      <c r="C314" s="133">
        <v>0.79166666666666663</v>
      </c>
      <c r="D314" s="132" t="s">
        <v>11</v>
      </c>
      <c r="E314" s="129" t="s">
        <v>85</v>
      </c>
      <c r="F314" s="132"/>
      <c r="G314" s="132" t="str">
        <f t="shared" si="8"/>
        <v>1</v>
      </c>
      <c r="H314" s="137">
        <f t="shared" si="9"/>
        <v>18</v>
      </c>
      <c r="I314" s="129" t="str" cm="1">
        <f t="array" ref="I314">_xlfn.XLOOKUP(C314,gyn_horarios,gyn_trechos_almoco,"",1,1)</f>
        <v>GOIANIA X BELEM 19:00</v>
      </c>
      <c r="J314" s="129" t="str" cm="1">
        <f t="array" ref="J314">_xlfn.XLOOKUP(D314,justificativas_motivos,justificativas_texto,"",1,1)</f>
        <v>MOTORISTA CUMPRINDO HORÁRIO NA ESCALA ATUAL</v>
      </c>
    </row>
    <row r="315" spans="1:10" ht="42" hidden="1" customHeight="1">
      <c r="A315" s="197">
        <v>45448</v>
      </c>
      <c r="B315" s="132">
        <v>19022</v>
      </c>
      <c r="C315" s="133">
        <v>0.79166666666666663</v>
      </c>
      <c r="D315" s="132" t="s">
        <v>11</v>
      </c>
      <c r="E315" s="129" t="s">
        <v>180</v>
      </c>
      <c r="F315" s="132"/>
      <c r="G315" s="132" t="str">
        <f t="shared" si="8"/>
        <v>1</v>
      </c>
      <c r="H315" s="137">
        <f t="shared" si="9"/>
        <v>18</v>
      </c>
      <c r="I315" s="129" t="str" cm="1">
        <f t="array" ref="I315">_xlfn.XLOOKUP(C315,gyn_horarios,gyn_trechos_almoco,"",1,1)</f>
        <v>GOIANIA X BELEM 19:00</v>
      </c>
      <c r="J315" s="129" t="str" cm="1">
        <f t="array" ref="J315">_xlfn.XLOOKUP(D315,justificativas_motivos,justificativas_texto,"",1,1)</f>
        <v>MOTORISTA CUMPRINDO HORÁRIO NA ESCALA ATUAL</v>
      </c>
    </row>
    <row r="316" spans="1:10" ht="42" hidden="1" customHeight="1">
      <c r="A316" s="197">
        <v>45448</v>
      </c>
      <c r="B316" s="132">
        <v>14700</v>
      </c>
      <c r="C316" s="133">
        <v>0.83333333333333337</v>
      </c>
      <c r="D316" s="132" t="s">
        <v>11</v>
      </c>
      <c r="E316" s="129" t="s">
        <v>29</v>
      </c>
      <c r="F316" s="132"/>
      <c r="G316" s="132" t="str">
        <f t="shared" si="8"/>
        <v>1</v>
      </c>
      <c r="H316" s="137">
        <f t="shared" si="9"/>
        <v>18</v>
      </c>
      <c r="I316" s="129" t="str" cm="1">
        <f t="array" ref="I316">_xlfn.XLOOKUP(C316,gyn_horarios,gyn_trechos_almoco,"",1,1)</f>
        <v>GOIANIA X SAO LUIS 20:00</v>
      </c>
      <c r="J316" s="129" t="str" cm="1">
        <f t="array" ref="J316">_xlfn.XLOOKUP(D316,justificativas_motivos,justificativas_texto,"",1,1)</f>
        <v>MOTORISTA CUMPRINDO HORÁRIO NA ESCALA ATUAL</v>
      </c>
    </row>
    <row r="317" spans="1:10" ht="42" hidden="1" customHeight="1">
      <c r="A317" s="197">
        <v>45448</v>
      </c>
      <c r="B317" s="132">
        <v>14700</v>
      </c>
      <c r="C317" s="133">
        <v>0.83333333333333337</v>
      </c>
      <c r="D317" s="132" t="s">
        <v>11</v>
      </c>
      <c r="E317" s="129" t="s">
        <v>27</v>
      </c>
      <c r="F317" s="132"/>
      <c r="G317" s="132" t="str">
        <f t="shared" si="8"/>
        <v>1</v>
      </c>
      <c r="H317" s="137">
        <f t="shared" si="9"/>
        <v>18</v>
      </c>
      <c r="I317" s="129" t="str" cm="1">
        <f t="array" ref="I317">_xlfn.XLOOKUP(C317,gyn_horarios,gyn_trechos_almoco,"",1,1)</f>
        <v>GOIANIA X SAO LUIS 20:00</v>
      </c>
      <c r="J317" s="129" t="str" cm="1">
        <f t="array" ref="J317">_xlfn.XLOOKUP(D317,justificativas_motivos,justificativas_texto,"",1,1)</f>
        <v>MOTORISTA CUMPRINDO HORÁRIO NA ESCALA ATUAL</v>
      </c>
    </row>
    <row r="318" spans="1:10" ht="42" hidden="1" customHeight="1">
      <c r="A318" s="197">
        <v>45449</v>
      </c>
      <c r="B318" s="132">
        <v>16300</v>
      </c>
      <c r="C318" s="133">
        <v>0.79166666666666663</v>
      </c>
      <c r="D318" s="132" t="s">
        <v>11</v>
      </c>
      <c r="E318" s="129" t="s">
        <v>101</v>
      </c>
      <c r="F318" s="132"/>
      <c r="G318" s="132" t="str">
        <f t="shared" si="8"/>
        <v>1</v>
      </c>
      <c r="H318" s="137">
        <f t="shared" si="9"/>
        <v>18</v>
      </c>
      <c r="I318" s="129" t="str" cm="1">
        <f t="array" ref="I318">_xlfn.XLOOKUP(C318,gyn_horarios,gyn_trechos_almoco,"",1,1)</f>
        <v>GOIANIA X BELEM 19:00</v>
      </c>
      <c r="J318" s="129" t="str" cm="1">
        <f t="array" ref="J318">_xlfn.XLOOKUP(D318,justificativas_motivos,justificativas_texto,"",1,1)</f>
        <v>MOTORISTA CUMPRINDO HORÁRIO NA ESCALA ATUAL</v>
      </c>
    </row>
    <row r="319" spans="1:10" ht="42" hidden="1" customHeight="1">
      <c r="A319" s="197">
        <v>45449</v>
      </c>
      <c r="B319" s="132">
        <v>16300</v>
      </c>
      <c r="C319" s="133">
        <v>0.79166666666666663</v>
      </c>
      <c r="D319" s="132" t="s">
        <v>11</v>
      </c>
      <c r="E319" s="132" t="s">
        <v>181</v>
      </c>
      <c r="F319" s="132"/>
      <c r="G319" s="132" t="str">
        <f t="shared" si="8"/>
        <v>1</v>
      </c>
      <c r="H319" s="137">
        <f t="shared" si="9"/>
        <v>18</v>
      </c>
      <c r="I319" s="129" t="str" cm="1">
        <f t="array" ref="I319">_xlfn.XLOOKUP(C319,gyn_horarios,gyn_trechos_almoco,"",1,1)</f>
        <v>GOIANIA X BELEM 19:00</v>
      </c>
      <c r="J319" s="129" t="str" cm="1">
        <f t="array" ref="J319">_xlfn.XLOOKUP(D319,justificativas_motivos,justificativas_texto,"",1,1)</f>
        <v>MOTORISTA CUMPRINDO HORÁRIO NA ESCALA ATUAL</v>
      </c>
    </row>
    <row r="320" spans="1:10" ht="42" hidden="1" customHeight="1">
      <c r="A320" s="197">
        <v>45449</v>
      </c>
      <c r="B320" s="132">
        <v>19012</v>
      </c>
      <c r="C320" s="133">
        <v>0.83333333333333337</v>
      </c>
      <c r="D320" s="132" t="s">
        <v>11</v>
      </c>
      <c r="E320" s="129" t="s">
        <v>34</v>
      </c>
      <c r="F320" s="132"/>
      <c r="G320" s="132" t="str">
        <f t="shared" si="8"/>
        <v>1</v>
      </c>
      <c r="H320" s="137">
        <f t="shared" si="9"/>
        <v>18</v>
      </c>
      <c r="I320" s="129" t="str" cm="1">
        <f t="array" ref="I320">_xlfn.XLOOKUP(C320,gyn_horarios,gyn_trechos_almoco,"",1,1)</f>
        <v>GOIANIA X SAO LUIS 20:00</v>
      </c>
      <c r="J320" s="129" t="str" cm="1">
        <f t="array" ref="J320">_xlfn.XLOOKUP(D320,justificativas_motivos,justificativas_texto,"",1,1)</f>
        <v>MOTORISTA CUMPRINDO HORÁRIO NA ESCALA ATUAL</v>
      </c>
    </row>
    <row r="321" spans="1:10" ht="42" hidden="1" customHeight="1">
      <c r="A321" s="197">
        <v>45449</v>
      </c>
      <c r="B321" s="132">
        <v>19012</v>
      </c>
      <c r="C321" s="133">
        <v>0.83333333333333337</v>
      </c>
      <c r="D321" s="132" t="s">
        <v>11</v>
      </c>
      <c r="E321" s="132" t="s">
        <v>37</v>
      </c>
      <c r="F321" s="132"/>
      <c r="G321" s="132" t="str">
        <f t="shared" si="8"/>
        <v>1</v>
      </c>
      <c r="H321" s="137">
        <f t="shared" si="9"/>
        <v>18</v>
      </c>
      <c r="I321" s="129" t="str" cm="1">
        <f t="array" ref="I321">_xlfn.XLOOKUP(C321,gyn_horarios,gyn_trechos_almoco,"",1,1)</f>
        <v>GOIANIA X SAO LUIS 20:00</v>
      </c>
      <c r="J321" s="129" t="str" cm="1">
        <f t="array" ref="J321">_xlfn.XLOOKUP(D321,justificativas_motivos,justificativas_texto,"",1,1)</f>
        <v>MOTORISTA CUMPRINDO HORÁRIO NA ESCALA ATUAL</v>
      </c>
    </row>
    <row r="322" spans="1:10" ht="42" hidden="1" customHeight="1">
      <c r="A322" s="197">
        <v>45450</v>
      </c>
      <c r="B322" s="132">
        <v>19015</v>
      </c>
      <c r="C322" s="133">
        <v>0.79166666666666663</v>
      </c>
      <c r="D322" s="132" t="s">
        <v>11</v>
      </c>
      <c r="E322" s="129" t="s">
        <v>175</v>
      </c>
      <c r="F322" s="132"/>
      <c r="G322" s="132" t="str">
        <f t="shared" si="8"/>
        <v>1</v>
      </c>
      <c r="H322" s="137">
        <f t="shared" si="9"/>
        <v>18</v>
      </c>
      <c r="I322" s="129" t="str" cm="1">
        <f t="array" ref="I322">_xlfn.XLOOKUP(C322,gyn_horarios,gyn_trechos_almoco,"",1,1)</f>
        <v>GOIANIA X BELEM 19:00</v>
      </c>
      <c r="J322" s="129" t="str" cm="1">
        <f t="array" ref="J322">_xlfn.XLOOKUP(D322,justificativas_motivos,justificativas_texto,"",1,1)</f>
        <v>MOTORISTA CUMPRINDO HORÁRIO NA ESCALA ATUAL</v>
      </c>
    </row>
    <row r="323" spans="1:10" ht="42" hidden="1" customHeight="1">
      <c r="A323" s="197">
        <v>45450</v>
      </c>
      <c r="B323" s="132">
        <v>19015</v>
      </c>
      <c r="C323" s="133">
        <v>0.79166666666666663</v>
      </c>
      <c r="D323" s="132" t="s">
        <v>11</v>
      </c>
      <c r="E323" s="129" t="s">
        <v>109</v>
      </c>
      <c r="F323" s="132"/>
      <c r="G323" s="132" t="str">
        <f t="shared" ref="G323:G386" si="10">IF(E323="MOTORISTA","","1")</f>
        <v>1</v>
      </c>
      <c r="H323" s="137">
        <f t="shared" ref="H323:H386" si="11">IF(E323="MOTORISTA","",18)</f>
        <v>18</v>
      </c>
      <c r="I323" s="129" t="str" cm="1">
        <f t="array" ref="I323">_xlfn.XLOOKUP(C323,gyn_horarios,gyn_trechos_almoco,"",1,1)</f>
        <v>GOIANIA X BELEM 19:00</v>
      </c>
      <c r="J323" s="129" t="str" cm="1">
        <f t="array" ref="J323">_xlfn.XLOOKUP(D323,justificativas_motivos,justificativas_texto,"",1,1)</f>
        <v>MOTORISTA CUMPRINDO HORÁRIO NA ESCALA ATUAL</v>
      </c>
    </row>
    <row r="324" spans="1:10" ht="42" hidden="1" customHeight="1">
      <c r="A324" s="197">
        <v>45450</v>
      </c>
      <c r="B324" s="132">
        <v>19018</v>
      </c>
      <c r="C324" s="133">
        <v>0.83333333333333337</v>
      </c>
      <c r="D324" s="132" t="s">
        <v>11</v>
      </c>
      <c r="E324" s="129" t="s">
        <v>182</v>
      </c>
      <c r="F324" s="132"/>
      <c r="G324" s="132" t="str">
        <f t="shared" si="10"/>
        <v>1</v>
      </c>
      <c r="H324" s="137">
        <f t="shared" si="11"/>
        <v>18</v>
      </c>
      <c r="I324" s="129" t="str" cm="1">
        <f t="array" ref="I324">_xlfn.XLOOKUP(C324,gyn_horarios,gyn_trechos_almoco,"",1,1)</f>
        <v>GOIANIA X SAO LUIS 20:00</v>
      </c>
      <c r="J324" s="129" t="str" cm="1">
        <f t="array" ref="J324">_xlfn.XLOOKUP(D324,justificativas_motivos,justificativas_texto,"",1,1)</f>
        <v>MOTORISTA CUMPRINDO HORÁRIO NA ESCALA ATUAL</v>
      </c>
    </row>
    <row r="325" spans="1:10" ht="42" hidden="1" customHeight="1">
      <c r="A325" s="197">
        <v>45450</v>
      </c>
      <c r="B325" s="132">
        <v>19018</v>
      </c>
      <c r="C325" s="133">
        <v>0.83333333333333337</v>
      </c>
      <c r="D325" s="132" t="s">
        <v>11</v>
      </c>
      <c r="E325" s="129" t="s">
        <v>104</v>
      </c>
      <c r="F325" s="132"/>
      <c r="G325" s="132" t="str">
        <f t="shared" si="10"/>
        <v>1</v>
      </c>
      <c r="H325" s="137">
        <f t="shared" si="11"/>
        <v>18</v>
      </c>
      <c r="I325" s="129" t="str" cm="1">
        <f t="array" ref="I325">_xlfn.XLOOKUP(C325,gyn_horarios,gyn_trechos_almoco,"",1,1)</f>
        <v>GOIANIA X SAO LUIS 20:00</v>
      </c>
      <c r="J325" s="129" t="str" cm="1">
        <f t="array" ref="J325">_xlfn.XLOOKUP(D325,justificativas_motivos,justificativas_texto,"",1,1)</f>
        <v>MOTORISTA CUMPRINDO HORÁRIO NA ESCALA ATUAL</v>
      </c>
    </row>
    <row r="326" spans="1:10" ht="42" hidden="1" customHeight="1">
      <c r="A326" s="197">
        <v>45450</v>
      </c>
      <c r="B326" s="132">
        <v>19010</v>
      </c>
      <c r="C326" s="133">
        <v>0.39583333333333331</v>
      </c>
      <c r="D326" s="132" t="s">
        <v>11</v>
      </c>
      <c r="E326" s="129" t="s">
        <v>183</v>
      </c>
      <c r="F326" s="132"/>
      <c r="G326" s="132" t="str">
        <f t="shared" si="10"/>
        <v>1</v>
      </c>
      <c r="H326" s="137">
        <f t="shared" si="11"/>
        <v>18</v>
      </c>
      <c r="I326" s="129" t="str" cm="1">
        <f t="array" ref="I326">_xlfn.XLOOKUP(C326,gyn_horarios,gyn_trechos_almoco,"",1,1)</f>
        <v>GOIANIA X BELEM 09:30</v>
      </c>
      <c r="J326" s="129" t="str" cm="1">
        <f t="array" ref="J326">_xlfn.XLOOKUP(D326,justificativas_motivos,justificativas_texto,"",1,1)</f>
        <v>MOTORISTA CUMPRINDO HORÁRIO NA ESCALA ATUAL</v>
      </c>
    </row>
    <row r="327" spans="1:10" ht="42" hidden="1" customHeight="1">
      <c r="A327" s="197">
        <v>45450</v>
      </c>
      <c r="B327" s="132">
        <v>19010</v>
      </c>
      <c r="C327" s="133">
        <v>0.39583333333333331</v>
      </c>
      <c r="D327" s="132" t="s">
        <v>11</v>
      </c>
      <c r="E327" s="129" t="s">
        <v>108</v>
      </c>
      <c r="F327" s="132"/>
      <c r="G327" s="132" t="str">
        <f t="shared" si="10"/>
        <v>1</v>
      </c>
      <c r="H327" s="137">
        <f t="shared" si="11"/>
        <v>18</v>
      </c>
      <c r="I327" s="129" t="str" cm="1">
        <f t="array" ref="I327">_xlfn.XLOOKUP(C327,gyn_horarios,gyn_trechos_almoco,"",1,1)</f>
        <v>GOIANIA X BELEM 09:30</v>
      </c>
      <c r="J327" s="129" t="str" cm="1">
        <f t="array" ref="J327">_xlfn.XLOOKUP(D327,justificativas_motivos,justificativas_texto,"",1,1)</f>
        <v>MOTORISTA CUMPRINDO HORÁRIO NA ESCALA ATUAL</v>
      </c>
    </row>
    <row r="328" spans="1:10" ht="42" hidden="1" customHeight="1">
      <c r="A328" s="197">
        <v>45451</v>
      </c>
      <c r="B328" s="132">
        <v>19007</v>
      </c>
      <c r="C328" s="133">
        <v>0.79166666666666663</v>
      </c>
      <c r="D328" s="132" t="s">
        <v>11</v>
      </c>
      <c r="E328" s="129" t="s">
        <v>113</v>
      </c>
      <c r="F328" s="132"/>
      <c r="G328" s="132" t="str">
        <f t="shared" si="10"/>
        <v>1</v>
      </c>
      <c r="H328" s="137">
        <f t="shared" si="11"/>
        <v>18</v>
      </c>
      <c r="I328" s="129" t="str" cm="1">
        <f t="array" ref="I328">_xlfn.XLOOKUP(C328,gyn_horarios,gyn_trechos_almoco,"",1,1)</f>
        <v>GOIANIA X BELEM 19:00</v>
      </c>
      <c r="J328" s="129" t="str" cm="1">
        <f t="array" ref="J328">_xlfn.XLOOKUP(D328,justificativas_motivos,justificativas_texto,"",1,1)</f>
        <v>MOTORISTA CUMPRINDO HORÁRIO NA ESCALA ATUAL</v>
      </c>
    </row>
    <row r="329" spans="1:10" ht="42" hidden="1" customHeight="1">
      <c r="A329" s="197">
        <v>45451</v>
      </c>
      <c r="B329" s="132">
        <v>19007</v>
      </c>
      <c r="C329" s="133">
        <v>0.79166666666666663</v>
      </c>
      <c r="D329" s="132" t="s">
        <v>11</v>
      </c>
      <c r="E329" s="129" t="s">
        <v>176</v>
      </c>
      <c r="F329" s="132"/>
      <c r="G329" s="132" t="str">
        <f t="shared" si="10"/>
        <v>1</v>
      </c>
      <c r="H329" s="137">
        <f t="shared" si="11"/>
        <v>18</v>
      </c>
      <c r="I329" s="129" t="str" cm="1">
        <f t="array" ref="I329">_xlfn.XLOOKUP(C329,gyn_horarios,gyn_trechos_almoco,"",1,1)</f>
        <v>GOIANIA X BELEM 19:00</v>
      </c>
      <c r="J329" s="129" t="str" cm="1">
        <f t="array" ref="J329">_xlfn.XLOOKUP(D329,justificativas_motivos,justificativas_texto,"",1,1)</f>
        <v>MOTORISTA CUMPRINDO HORÁRIO NA ESCALA ATUAL</v>
      </c>
    </row>
    <row r="330" spans="1:10" ht="42" hidden="1" customHeight="1">
      <c r="A330" s="197">
        <v>45451</v>
      </c>
      <c r="B330" s="132">
        <v>15900</v>
      </c>
      <c r="C330" s="133">
        <v>0.83333333333333337</v>
      </c>
      <c r="D330" s="132" t="s">
        <v>11</v>
      </c>
      <c r="E330" s="129" t="s">
        <v>60</v>
      </c>
      <c r="F330" s="132"/>
      <c r="G330" s="132" t="str">
        <f t="shared" si="10"/>
        <v>1</v>
      </c>
      <c r="H330" s="137">
        <f t="shared" si="11"/>
        <v>18</v>
      </c>
      <c r="I330" s="129" t="str" cm="1">
        <f t="array" ref="I330">_xlfn.XLOOKUP(C330,gyn_horarios,gyn_trechos_almoco,"",1,1)</f>
        <v>GOIANIA X SAO LUIS 20:00</v>
      </c>
      <c r="J330" s="129" t="str" cm="1">
        <f t="array" ref="J330">_xlfn.XLOOKUP(D330,justificativas_motivos,justificativas_texto,"",1,1)</f>
        <v>MOTORISTA CUMPRINDO HORÁRIO NA ESCALA ATUAL</v>
      </c>
    </row>
    <row r="331" spans="1:10" ht="42" hidden="1" customHeight="1">
      <c r="A331" s="197">
        <v>45451</v>
      </c>
      <c r="B331" s="132">
        <v>15900</v>
      </c>
      <c r="C331" s="133">
        <v>0.83333333333333337</v>
      </c>
      <c r="D331" s="132" t="s">
        <v>11</v>
      </c>
      <c r="E331" s="129" t="s">
        <v>61</v>
      </c>
      <c r="F331" s="132"/>
      <c r="G331" s="132" t="str">
        <f t="shared" si="10"/>
        <v>1</v>
      </c>
      <c r="H331" s="137">
        <f t="shared" si="11"/>
        <v>18</v>
      </c>
      <c r="I331" s="129" t="str" cm="1">
        <f t="array" ref="I331">_xlfn.XLOOKUP(C331,gyn_horarios,gyn_trechos_almoco,"",1,1)</f>
        <v>GOIANIA X SAO LUIS 20:00</v>
      </c>
      <c r="J331" s="129" t="str" cm="1">
        <f t="array" ref="J331">_xlfn.XLOOKUP(D331,justificativas_motivos,justificativas_texto,"",1,1)</f>
        <v>MOTORISTA CUMPRINDO HORÁRIO NA ESCALA ATUAL</v>
      </c>
    </row>
    <row r="332" spans="1:10" ht="42" hidden="1" customHeight="1">
      <c r="A332" s="197">
        <v>45451</v>
      </c>
      <c r="B332" s="132">
        <v>19021</v>
      </c>
      <c r="C332" s="133">
        <v>0.39583333333333331</v>
      </c>
      <c r="D332" s="132" t="s">
        <v>11</v>
      </c>
      <c r="E332" s="129" t="s">
        <v>42</v>
      </c>
      <c r="F332" s="132"/>
      <c r="G332" s="132" t="str">
        <f t="shared" si="10"/>
        <v>1</v>
      </c>
      <c r="H332" s="137">
        <f t="shared" si="11"/>
        <v>18</v>
      </c>
      <c r="I332" s="129" t="str" cm="1">
        <f t="array" ref="I332">_xlfn.XLOOKUP(C332,gyn_horarios,gyn_trechos_almoco,"",1,1)</f>
        <v>GOIANIA X BELEM 09:30</v>
      </c>
      <c r="J332" s="129" t="str" cm="1">
        <f t="array" ref="J332">_xlfn.XLOOKUP(D332,justificativas_motivos,justificativas_texto,"",1,1)</f>
        <v>MOTORISTA CUMPRINDO HORÁRIO NA ESCALA ATUAL</v>
      </c>
    </row>
    <row r="333" spans="1:10" ht="42" hidden="1" customHeight="1">
      <c r="A333" s="197">
        <v>45451</v>
      </c>
      <c r="B333" s="132">
        <v>19021</v>
      </c>
      <c r="C333" s="133">
        <v>0.39583333333333331</v>
      </c>
      <c r="D333" s="132" t="s">
        <v>11</v>
      </c>
      <c r="E333" s="129" t="s">
        <v>43</v>
      </c>
      <c r="F333" s="132"/>
      <c r="G333" s="132" t="str">
        <f t="shared" si="10"/>
        <v>1</v>
      </c>
      <c r="H333" s="137">
        <f t="shared" si="11"/>
        <v>18</v>
      </c>
      <c r="I333" s="129" t="str" cm="1">
        <f t="array" ref="I333">_xlfn.XLOOKUP(C333,gyn_horarios,gyn_trechos_almoco,"",1,1)</f>
        <v>GOIANIA X BELEM 09:30</v>
      </c>
      <c r="J333" s="129" t="str" cm="1">
        <f t="array" ref="J333">_xlfn.XLOOKUP(D333,justificativas_motivos,justificativas_texto,"",1,1)</f>
        <v>MOTORISTA CUMPRINDO HORÁRIO NA ESCALA ATUAL</v>
      </c>
    </row>
    <row r="334" spans="1:10" ht="42" hidden="1" customHeight="1">
      <c r="A334" s="197">
        <v>45452</v>
      </c>
      <c r="B334" s="135">
        <v>16100</v>
      </c>
      <c r="C334" s="133">
        <v>0.75</v>
      </c>
      <c r="D334" s="132" t="s">
        <v>11</v>
      </c>
      <c r="E334" s="132" t="s">
        <v>48</v>
      </c>
      <c r="F334" s="132"/>
      <c r="G334" s="132" t="str">
        <f t="shared" si="10"/>
        <v>1</v>
      </c>
      <c r="H334" s="137">
        <f t="shared" si="11"/>
        <v>18</v>
      </c>
      <c r="I334" s="129" t="str" cm="1">
        <f t="array" ref="I334">_xlfn.XLOOKUP(C334,gyn_horarios,gyn_trechos_almoco,"",1,1)</f>
        <v>GOIANIA X TERESINA 18:00</v>
      </c>
      <c r="J334" s="129" t="str" cm="1">
        <f t="array" ref="J334">_xlfn.XLOOKUP(D334,justificativas_motivos,justificativas_texto,"",1,1)</f>
        <v>MOTORISTA CUMPRINDO HORÁRIO NA ESCALA ATUAL</v>
      </c>
    </row>
    <row r="335" spans="1:10" ht="42" hidden="1" customHeight="1">
      <c r="A335" s="197">
        <v>45452</v>
      </c>
      <c r="B335" s="135">
        <v>16100</v>
      </c>
      <c r="C335" s="133">
        <v>0.75</v>
      </c>
      <c r="D335" s="132" t="s">
        <v>11</v>
      </c>
      <c r="E335" s="132" t="s">
        <v>50</v>
      </c>
      <c r="F335" s="132"/>
      <c r="G335" s="132" t="str">
        <f t="shared" si="10"/>
        <v>1</v>
      </c>
      <c r="H335" s="137">
        <f t="shared" si="11"/>
        <v>18</v>
      </c>
      <c r="I335" s="129" t="str" cm="1">
        <f t="array" ref="I335">_xlfn.XLOOKUP(C335,gyn_horarios,gyn_trechos_almoco,"",1,1)</f>
        <v>GOIANIA X TERESINA 18:00</v>
      </c>
      <c r="J335" s="129" t="str" cm="1">
        <f t="array" ref="J335">_xlfn.XLOOKUP(D335,justificativas_motivos,justificativas_texto,"",1,1)</f>
        <v>MOTORISTA CUMPRINDO HORÁRIO NA ESCALA ATUAL</v>
      </c>
    </row>
    <row r="336" spans="1:10" ht="42" hidden="1" customHeight="1">
      <c r="A336" s="197">
        <v>45452</v>
      </c>
      <c r="B336" s="135">
        <v>19013</v>
      </c>
      <c r="C336" s="133">
        <v>0.79166666666666663</v>
      </c>
      <c r="D336" s="132" t="s">
        <v>11</v>
      </c>
      <c r="E336" s="132" t="s">
        <v>177</v>
      </c>
      <c r="F336" s="132"/>
      <c r="G336" s="132" t="str">
        <f t="shared" si="10"/>
        <v>1</v>
      </c>
      <c r="H336" s="137">
        <f t="shared" si="11"/>
        <v>18</v>
      </c>
      <c r="I336" s="129" t="str" cm="1">
        <f t="array" ref="I336">_xlfn.XLOOKUP(C336,gyn_horarios,gyn_trechos_almoco,"",1,1)</f>
        <v>GOIANIA X BELEM 19:00</v>
      </c>
      <c r="J336" s="129" t="str" cm="1">
        <f t="array" ref="J336">_xlfn.XLOOKUP(D336,justificativas_motivos,justificativas_texto,"",1,1)</f>
        <v>MOTORISTA CUMPRINDO HORÁRIO NA ESCALA ATUAL</v>
      </c>
    </row>
    <row r="337" spans="1:10" ht="42" hidden="1" customHeight="1">
      <c r="A337" s="197">
        <v>45452</v>
      </c>
      <c r="B337" s="135">
        <v>19013</v>
      </c>
      <c r="C337" s="133">
        <v>0.79166666666666663</v>
      </c>
      <c r="D337" s="132" t="s">
        <v>11</v>
      </c>
      <c r="E337" s="132" t="s">
        <v>165</v>
      </c>
      <c r="F337" s="132"/>
      <c r="G337" s="132" t="str">
        <f t="shared" si="10"/>
        <v>1</v>
      </c>
      <c r="H337" s="137">
        <f t="shared" si="11"/>
        <v>18</v>
      </c>
      <c r="I337" s="129" t="str" cm="1">
        <f t="array" ref="I337">_xlfn.XLOOKUP(C337,gyn_horarios,gyn_trechos_almoco,"",1,1)</f>
        <v>GOIANIA X BELEM 19:00</v>
      </c>
      <c r="J337" s="129" t="str" cm="1">
        <f t="array" ref="J337">_xlfn.XLOOKUP(D337,justificativas_motivos,justificativas_texto,"",1,1)</f>
        <v>MOTORISTA CUMPRINDO HORÁRIO NA ESCALA ATUAL</v>
      </c>
    </row>
    <row r="338" spans="1:10" ht="42" hidden="1" customHeight="1">
      <c r="A338" s="197">
        <v>45452</v>
      </c>
      <c r="B338" s="135">
        <v>14200</v>
      </c>
      <c r="C338" s="133">
        <v>0.83333333333333337</v>
      </c>
      <c r="D338" s="132" t="s">
        <v>11</v>
      </c>
      <c r="E338" s="132" t="s">
        <v>63</v>
      </c>
      <c r="F338" s="132"/>
      <c r="G338" s="132" t="str">
        <f t="shared" si="10"/>
        <v>1</v>
      </c>
      <c r="H338" s="137">
        <f t="shared" si="11"/>
        <v>18</v>
      </c>
      <c r="I338" s="129" t="str" cm="1">
        <f t="array" ref="I338">_xlfn.XLOOKUP(C338,gyn_horarios,gyn_trechos_almoco,"",1,1)</f>
        <v>GOIANIA X SAO LUIS 20:00</v>
      </c>
      <c r="J338" s="129" t="str" cm="1">
        <f t="array" ref="J338">_xlfn.XLOOKUP(D338,justificativas_motivos,justificativas_texto,"",1,1)</f>
        <v>MOTORISTA CUMPRINDO HORÁRIO NA ESCALA ATUAL</v>
      </c>
    </row>
    <row r="339" spans="1:10" ht="42" hidden="1" customHeight="1">
      <c r="A339" s="197">
        <v>45452</v>
      </c>
      <c r="B339" s="135">
        <v>14200</v>
      </c>
      <c r="C339" s="133">
        <v>0.83333333333333337</v>
      </c>
      <c r="D339" s="132" t="s">
        <v>11</v>
      </c>
      <c r="E339" s="132" t="s">
        <v>184</v>
      </c>
      <c r="F339" s="132"/>
      <c r="G339" s="132" t="str">
        <f t="shared" si="10"/>
        <v>1</v>
      </c>
      <c r="H339" s="137">
        <f t="shared" si="11"/>
        <v>18</v>
      </c>
      <c r="I339" s="129" t="str" cm="1">
        <f t="array" ref="I339">_xlfn.XLOOKUP(C339,gyn_horarios,gyn_trechos_almoco,"",1,1)</f>
        <v>GOIANIA X SAO LUIS 20:00</v>
      </c>
      <c r="J339" s="129" t="str" cm="1">
        <f t="array" ref="J339">_xlfn.XLOOKUP(D339,justificativas_motivos,justificativas_texto,"",1,1)</f>
        <v>MOTORISTA CUMPRINDO HORÁRIO NA ESCALA ATUAL</v>
      </c>
    </row>
    <row r="340" spans="1:10" ht="42" hidden="1" customHeight="1">
      <c r="A340" s="197">
        <v>45452</v>
      </c>
      <c r="B340" s="135">
        <v>19016</v>
      </c>
      <c r="C340" s="133">
        <v>0.39583333333333331</v>
      </c>
      <c r="D340" s="136" t="s">
        <v>137</v>
      </c>
      <c r="E340" s="132" t="s">
        <v>23</v>
      </c>
      <c r="F340" s="132"/>
      <c r="G340" s="132" t="str">
        <f t="shared" si="10"/>
        <v>1</v>
      </c>
      <c r="H340" s="137">
        <f t="shared" si="11"/>
        <v>18</v>
      </c>
      <c r="I340" s="129" t="str" cm="1">
        <f t="array" ref="I340">_xlfn.XLOOKUP(C340,gyn_horarios,gyn_trechos_almoco,"",1,1)</f>
        <v>GOIANIA X BELEM 09:30</v>
      </c>
      <c r="J340" s="129" t="str" cm="1">
        <f t="array" ref="J340">_xlfn.XLOOKUP(D340,justificativas_motivos,justificativas_texto,"",1,1)</f>
        <v>MOTORISTA NA GARAGEM EM ESPERA PARA DISPONIBILIDADE DE HORARIOS</v>
      </c>
    </row>
    <row r="341" spans="1:10" ht="42" hidden="1" customHeight="1">
      <c r="A341" s="197">
        <v>45452</v>
      </c>
      <c r="B341" s="135">
        <v>19016</v>
      </c>
      <c r="C341" s="133">
        <v>0.39583333333333331</v>
      </c>
      <c r="D341" s="136" t="s">
        <v>137</v>
      </c>
      <c r="E341" s="132" t="s">
        <v>18</v>
      </c>
      <c r="F341" s="132"/>
      <c r="G341" s="132" t="str">
        <f t="shared" si="10"/>
        <v>1</v>
      </c>
      <c r="H341" s="137">
        <f t="shared" si="11"/>
        <v>18</v>
      </c>
      <c r="I341" s="129" t="str" cm="1">
        <f t="array" ref="I341">_xlfn.XLOOKUP(C341,gyn_horarios,gyn_trechos_almoco,"",1,1)</f>
        <v>GOIANIA X BELEM 09:30</v>
      </c>
      <c r="J341" s="129" t="str" cm="1">
        <f t="array" ref="J341">_xlfn.XLOOKUP(D341,justificativas_motivos,justificativas_texto,"",1,1)</f>
        <v>MOTORISTA NA GARAGEM EM ESPERA PARA DISPONIBILIDADE DE HORARIOS</v>
      </c>
    </row>
    <row r="342" spans="1:10" ht="42" hidden="1" customHeight="1">
      <c r="A342" s="197">
        <v>45453</v>
      </c>
      <c r="B342" s="132" t="s">
        <v>137</v>
      </c>
      <c r="C342" s="133" t="s">
        <v>137</v>
      </c>
      <c r="D342" s="132" t="s">
        <v>137</v>
      </c>
      <c r="E342" s="129" t="s">
        <v>23</v>
      </c>
      <c r="F342" s="132"/>
      <c r="G342" s="132" t="str">
        <f t="shared" si="10"/>
        <v>1</v>
      </c>
      <c r="H342" s="137">
        <f t="shared" si="11"/>
        <v>18</v>
      </c>
      <c r="I342" s="129" t="str" cm="1">
        <f t="array" ref="I342">_xlfn.XLOOKUP(C342,gyn_horarios,gyn_trechos_almoco,"",1,1)</f>
        <v>ESPERA</v>
      </c>
      <c r="J342" s="129" t="str" cm="1">
        <f t="array" ref="J342">_xlfn.XLOOKUP(D342,justificativas_motivos,justificativas_texto,"",1,1)</f>
        <v>MOTORISTA NA GARAGEM EM ESPERA PARA DISPONIBILIDADE DE HORARIOS</v>
      </c>
    </row>
    <row r="343" spans="1:10" ht="42" hidden="1" customHeight="1">
      <c r="A343" s="197">
        <v>45453</v>
      </c>
      <c r="B343" s="132" t="s">
        <v>137</v>
      </c>
      <c r="C343" s="133" t="s">
        <v>137</v>
      </c>
      <c r="D343" s="132" t="s">
        <v>137</v>
      </c>
      <c r="E343" s="132" t="s">
        <v>18</v>
      </c>
      <c r="F343" s="132"/>
      <c r="G343" s="132" t="str">
        <f t="shared" si="10"/>
        <v>1</v>
      </c>
      <c r="H343" s="137">
        <f t="shared" si="11"/>
        <v>18</v>
      </c>
      <c r="I343" s="129" t="str" cm="1">
        <f t="array" ref="I343">_xlfn.XLOOKUP(C343,gyn_horarios,gyn_trechos_almoco,"",1,1)</f>
        <v>ESPERA</v>
      </c>
      <c r="J343" s="129" t="str" cm="1">
        <f t="array" ref="J343">_xlfn.XLOOKUP(D343,justificativas_motivos,justificativas_texto,"",1,1)</f>
        <v>MOTORISTA NA GARAGEM EM ESPERA PARA DISPONIBILIDADE DE HORARIOS</v>
      </c>
    </row>
    <row r="344" spans="1:10" ht="42" hidden="1" customHeight="1">
      <c r="A344" s="197">
        <v>45453</v>
      </c>
      <c r="B344" s="132">
        <v>16700</v>
      </c>
      <c r="C344" s="133">
        <v>0.75</v>
      </c>
      <c r="D344" s="132" t="s">
        <v>11</v>
      </c>
      <c r="E344" s="129" t="s">
        <v>135</v>
      </c>
      <c r="F344" s="132"/>
      <c r="G344" s="132" t="str">
        <f t="shared" si="10"/>
        <v>1</v>
      </c>
      <c r="H344" s="137">
        <f t="shared" si="11"/>
        <v>18</v>
      </c>
      <c r="I344" s="129" t="str" cm="1">
        <f t="array" ref="I344">_xlfn.XLOOKUP(C344,gyn_horarios,gyn_trechos_almoco,"",1,1)</f>
        <v>GOIANIA X TERESINA 18:00</v>
      </c>
      <c r="J344" s="129" t="str" cm="1">
        <f t="array" ref="J344">_xlfn.XLOOKUP(D344,justificativas_motivos,justificativas_texto,"",1,1)</f>
        <v>MOTORISTA CUMPRINDO HORÁRIO NA ESCALA ATUAL</v>
      </c>
    </row>
    <row r="345" spans="1:10" ht="42" hidden="1" customHeight="1">
      <c r="A345" s="197">
        <v>45453</v>
      </c>
      <c r="B345" s="132">
        <v>16700</v>
      </c>
      <c r="C345" s="133">
        <v>0.75</v>
      </c>
      <c r="D345" s="132" t="s">
        <v>11</v>
      </c>
      <c r="E345" s="132" t="s">
        <v>174</v>
      </c>
      <c r="F345" s="132"/>
      <c r="G345" s="132" t="str">
        <f t="shared" si="10"/>
        <v>1</v>
      </c>
      <c r="H345" s="137">
        <f t="shared" si="11"/>
        <v>18</v>
      </c>
      <c r="I345" s="129" t="str" cm="1">
        <f t="array" ref="I345">_xlfn.XLOOKUP(C345,gyn_horarios,gyn_trechos_almoco,"",1,1)</f>
        <v>GOIANIA X TERESINA 18:00</v>
      </c>
      <c r="J345" s="129" t="str" cm="1">
        <f t="array" ref="J345">_xlfn.XLOOKUP(D345,justificativas_motivos,justificativas_texto,"",1,1)</f>
        <v>MOTORISTA CUMPRINDO HORÁRIO NA ESCALA ATUAL</v>
      </c>
    </row>
    <row r="346" spans="1:10" ht="42" hidden="1" customHeight="1">
      <c r="A346" s="197">
        <v>45453</v>
      </c>
      <c r="B346" s="132">
        <v>19017</v>
      </c>
      <c r="C346" s="133">
        <v>0.79166666666666663</v>
      </c>
      <c r="D346" s="132" t="s">
        <v>11</v>
      </c>
      <c r="E346" s="129" t="s">
        <v>19</v>
      </c>
      <c r="F346" s="132"/>
      <c r="G346" s="132" t="str">
        <f t="shared" si="10"/>
        <v>1</v>
      </c>
      <c r="H346" s="137">
        <f t="shared" si="11"/>
        <v>18</v>
      </c>
      <c r="I346" s="129" t="str" cm="1">
        <f t="array" ref="I346">_xlfn.XLOOKUP(C346,gyn_horarios,gyn_trechos_almoco,"",1,1)</f>
        <v>GOIANIA X BELEM 19:00</v>
      </c>
      <c r="J346" s="129" t="str" cm="1">
        <f t="array" ref="J346">_xlfn.XLOOKUP(D346,justificativas_motivos,justificativas_texto,"",1,1)</f>
        <v>MOTORISTA CUMPRINDO HORÁRIO NA ESCALA ATUAL</v>
      </c>
    </row>
    <row r="347" spans="1:10" ht="42" hidden="1" customHeight="1">
      <c r="A347" s="197">
        <v>45453</v>
      </c>
      <c r="B347" s="132">
        <v>19017</v>
      </c>
      <c r="C347" s="133">
        <v>0.79166666666666663</v>
      </c>
      <c r="D347" s="132" t="s">
        <v>11</v>
      </c>
      <c r="E347" s="132" t="s">
        <v>134</v>
      </c>
      <c r="F347" s="132"/>
      <c r="G347" s="132" t="str">
        <f t="shared" si="10"/>
        <v>1</v>
      </c>
      <c r="H347" s="137">
        <f t="shared" si="11"/>
        <v>18</v>
      </c>
      <c r="I347" s="129" t="str" cm="1">
        <f t="array" ref="I347">_xlfn.XLOOKUP(C347,gyn_horarios,gyn_trechos_almoco,"",1,1)</f>
        <v>GOIANIA X BELEM 19:00</v>
      </c>
      <c r="J347" s="129" t="str" cm="1">
        <f t="array" ref="J347">_xlfn.XLOOKUP(D347,justificativas_motivos,justificativas_texto,"",1,1)</f>
        <v>MOTORISTA CUMPRINDO HORÁRIO NA ESCALA ATUAL</v>
      </c>
    </row>
    <row r="348" spans="1:10" ht="42" hidden="1" customHeight="1">
      <c r="A348" s="197">
        <v>45453</v>
      </c>
      <c r="B348" s="132">
        <v>12400</v>
      </c>
      <c r="C348" s="133">
        <v>0.83333333333333337</v>
      </c>
      <c r="D348" s="132" t="s">
        <v>11</v>
      </c>
      <c r="E348" s="129" t="s">
        <v>52</v>
      </c>
      <c r="F348" s="132"/>
      <c r="G348" s="132" t="str">
        <f t="shared" si="10"/>
        <v>1</v>
      </c>
      <c r="H348" s="137">
        <f t="shared" si="11"/>
        <v>18</v>
      </c>
      <c r="I348" s="129" t="str" cm="1">
        <f t="array" ref="I348">_xlfn.XLOOKUP(C348,gyn_horarios,gyn_trechos_almoco,"",1,1)</f>
        <v>GOIANIA X SAO LUIS 20:00</v>
      </c>
      <c r="J348" s="129" t="str" cm="1">
        <f t="array" ref="J348">_xlfn.XLOOKUP(D348,justificativas_motivos,justificativas_texto,"",1,1)</f>
        <v>MOTORISTA CUMPRINDO HORÁRIO NA ESCALA ATUAL</v>
      </c>
    </row>
    <row r="349" spans="1:10" ht="42" hidden="1" customHeight="1">
      <c r="A349" s="197">
        <v>45453</v>
      </c>
      <c r="B349" s="132">
        <v>12400</v>
      </c>
      <c r="C349" s="133">
        <v>0.83333333333333337</v>
      </c>
      <c r="D349" s="132" t="s">
        <v>11</v>
      </c>
      <c r="E349" s="132" t="s">
        <v>36</v>
      </c>
      <c r="F349" s="132"/>
      <c r="G349" s="132" t="str">
        <f t="shared" si="10"/>
        <v>1</v>
      </c>
      <c r="H349" s="137">
        <f t="shared" si="11"/>
        <v>18</v>
      </c>
      <c r="I349" s="129" t="str" cm="1">
        <f t="array" ref="I349">_xlfn.XLOOKUP(C347,gyn_horarios,gyn_trechos_almoco,"",1,1)</f>
        <v>GOIANIA X BELEM 19:00</v>
      </c>
      <c r="J349" s="129" t="str" cm="1">
        <f t="array" ref="J349">_xlfn.XLOOKUP(D349,justificativas_motivos,justificativas_texto,"",1,1)</f>
        <v>MOTORISTA CUMPRINDO HORÁRIO NA ESCALA ATUAL</v>
      </c>
    </row>
    <row r="350" spans="1:10" ht="42" hidden="1" customHeight="1">
      <c r="A350" s="197">
        <v>45453</v>
      </c>
      <c r="B350" s="132">
        <v>16500</v>
      </c>
      <c r="C350" s="133">
        <v>0.39583333333333331</v>
      </c>
      <c r="D350" s="132" t="s">
        <v>11</v>
      </c>
      <c r="E350" s="129" t="s">
        <v>65</v>
      </c>
      <c r="F350" s="132"/>
      <c r="G350" s="132" t="str">
        <f t="shared" si="10"/>
        <v>1</v>
      </c>
      <c r="H350" s="137">
        <f t="shared" si="11"/>
        <v>18</v>
      </c>
      <c r="I350" s="129" t="str" cm="1">
        <f t="array" ref="I350">_xlfn.XLOOKUP(C348,gyn_horarios,gyn_trechos_almoco,"",1,1)</f>
        <v>GOIANIA X SAO LUIS 20:00</v>
      </c>
      <c r="J350" s="129" t="str" cm="1">
        <f t="array" ref="J350">_xlfn.XLOOKUP(D350,justificativas_motivos,justificativas_texto,"",1,1)</f>
        <v>MOTORISTA CUMPRINDO HORÁRIO NA ESCALA ATUAL</v>
      </c>
    </row>
    <row r="351" spans="1:10" ht="42" hidden="1" customHeight="1">
      <c r="A351" s="197">
        <v>45453</v>
      </c>
      <c r="B351" s="132">
        <v>16500</v>
      </c>
      <c r="C351" s="133">
        <v>0.39583333333333331</v>
      </c>
      <c r="D351" s="132" t="s">
        <v>11</v>
      </c>
      <c r="E351" s="132" t="s">
        <v>123</v>
      </c>
      <c r="F351" s="132"/>
      <c r="G351" s="132" t="str">
        <f t="shared" si="10"/>
        <v>1</v>
      </c>
      <c r="H351" s="137">
        <f t="shared" si="11"/>
        <v>18</v>
      </c>
      <c r="I351" s="129" t="str" cm="1">
        <f t="array" ref="I351">_xlfn.XLOOKUP(C349,gyn_horarios,gyn_trechos_almoco,"",1,1)</f>
        <v>GOIANIA X SAO LUIS 20:00</v>
      </c>
      <c r="J351" s="129" t="str" cm="1">
        <f t="array" ref="J351">_xlfn.XLOOKUP(D351,justificativas_motivos,justificativas_texto,"",1,1)</f>
        <v>MOTORISTA CUMPRINDO HORÁRIO NA ESCALA ATUAL</v>
      </c>
    </row>
    <row r="352" spans="1:10" ht="42" hidden="1" customHeight="1">
      <c r="A352" s="197">
        <v>45454</v>
      </c>
      <c r="B352" s="132" t="s">
        <v>137</v>
      </c>
      <c r="C352" s="133" t="s">
        <v>137</v>
      </c>
      <c r="D352" s="132" t="s">
        <v>137</v>
      </c>
      <c r="E352" s="129" t="s">
        <v>65</v>
      </c>
      <c r="F352" s="132"/>
      <c r="G352" s="132" t="str">
        <f t="shared" si="10"/>
        <v>1</v>
      </c>
      <c r="H352" s="137">
        <f t="shared" si="11"/>
        <v>18</v>
      </c>
      <c r="I352" s="129" t="str" cm="1">
        <f t="array" ref="I352">_xlfn.XLOOKUP(C352,gyn_horarios,gyn_trechos_almoco,"",1,1)</f>
        <v>ESPERA</v>
      </c>
      <c r="J352" s="129" t="str" cm="1">
        <f t="array" ref="J352">_xlfn.XLOOKUP(D352,justificativas_motivos,justificativas_texto,"",1,1)</f>
        <v>MOTORISTA NA GARAGEM EM ESPERA PARA DISPONIBILIDADE DE HORARIOS</v>
      </c>
    </row>
    <row r="353" spans="1:10" ht="42" hidden="1" customHeight="1">
      <c r="A353" s="197">
        <v>45454</v>
      </c>
      <c r="B353" s="132" t="s">
        <v>137</v>
      </c>
      <c r="C353" s="133" t="s">
        <v>137</v>
      </c>
      <c r="D353" s="132" t="s">
        <v>137</v>
      </c>
      <c r="E353" s="129" t="s">
        <v>123</v>
      </c>
      <c r="F353" s="132"/>
      <c r="G353" s="132" t="str">
        <f t="shared" si="10"/>
        <v>1</v>
      </c>
      <c r="H353" s="137">
        <f t="shared" si="11"/>
        <v>18</v>
      </c>
      <c r="I353" s="129" t="str" cm="1">
        <f t="array" ref="I353">_xlfn.XLOOKUP(C353,gyn_horarios,gyn_trechos_almoco,"",1,1)</f>
        <v>ESPERA</v>
      </c>
      <c r="J353" s="129" t="str" cm="1">
        <f t="array" ref="J353">_xlfn.XLOOKUP(D353,justificativas_motivos,justificativas_texto,"",1,1)</f>
        <v>MOTORISTA NA GARAGEM EM ESPERA PARA DISPONIBILIDADE DE HORARIOS</v>
      </c>
    </row>
    <row r="354" spans="1:10" ht="42" hidden="1" customHeight="1">
      <c r="A354" s="197">
        <v>45454</v>
      </c>
      <c r="B354" s="132">
        <v>15300</v>
      </c>
      <c r="C354" s="133">
        <v>0.75</v>
      </c>
      <c r="D354" s="132" t="s">
        <v>11</v>
      </c>
      <c r="E354" s="129" t="s">
        <v>110</v>
      </c>
      <c r="F354" s="132"/>
      <c r="G354" s="132" t="str">
        <f t="shared" si="10"/>
        <v>1</v>
      </c>
      <c r="H354" s="137">
        <f t="shared" si="11"/>
        <v>18</v>
      </c>
      <c r="I354" s="129" t="str" cm="1">
        <f t="array" ref="I354">_xlfn.XLOOKUP(C354,gyn_horarios,gyn_trechos_almoco,"",1,1)</f>
        <v>GOIANIA X TERESINA 18:00</v>
      </c>
      <c r="J354" s="129" t="str" cm="1">
        <f t="array" ref="J354">_xlfn.XLOOKUP(D354,justificativas_motivos,justificativas_texto,"",1,1)</f>
        <v>MOTORISTA CUMPRINDO HORÁRIO NA ESCALA ATUAL</v>
      </c>
    </row>
    <row r="355" spans="1:10" ht="42" hidden="1" customHeight="1">
      <c r="A355" s="197">
        <v>45454</v>
      </c>
      <c r="B355" s="132">
        <v>15300</v>
      </c>
      <c r="C355" s="133">
        <v>0.75</v>
      </c>
      <c r="D355" s="132" t="s">
        <v>11</v>
      </c>
      <c r="E355" s="129" t="s">
        <v>111</v>
      </c>
      <c r="F355" s="132"/>
      <c r="G355" s="132" t="str">
        <f t="shared" si="10"/>
        <v>1</v>
      </c>
      <c r="H355" s="137">
        <f t="shared" si="11"/>
        <v>18</v>
      </c>
      <c r="I355" s="129" t="str" cm="1">
        <f t="array" ref="I355">_xlfn.XLOOKUP(C355,gyn_horarios,gyn_trechos_almoco,"",1,1)</f>
        <v>GOIANIA X TERESINA 18:00</v>
      </c>
      <c r="J355" s="129" t="str" cm="1">
        <f t="array" ref="J355">_xlfn.XLOOKUP(D355,justificativas_motivos,justificativas_texto,"",1,1)</f>
        <v>MOTORISTA CUMPRINDO HORÁRIO NA ESCALA ATUAL</v>
      </c>
    </row>
    <row r="356" spans="1:10" ht="42" hidden="1" customHeight="1">
      <c r="A356" s="197">
        <v>45454</v>
      </c>
      <c r="B356" s="132">
        <v>19012</v>
      </c>
      <c r="C356" s="133">
        <v>0.79166666666666663</v>
      </c>
      <c r="D356" s="132" t="s">
        <v>11</v>
      </c>
      <c r="E356" s="129" t="s">
        <v>91</v>
      </c>
      <c r="F356" s="132"/>
      <c r="G356" s="132" t="str">
        <f t="shared" si="10"/>
        <v>1</v>
      </c>
      <c r="H356" s="137">
        <f t="shared" si="11"/>
        <v>18</v>
      </c>
      <c r="I356" s="129" t="str" cm="1">
        <f t="array" ref="I356">_xlfn.XLOOKUP(C356,gyn_horarios,gyn_trechos_almoco,"",1,1)</f>
        <v>GOIANIA X BELEM 19:00</v>
      </c>
      <c r="J356" s="129" t="str" cm="1">
        <f t="array" ref="J356">_xlfn.XLOOKUP(D356,justificativas_motivos,justificativas_texto,"",1,1)</f>
        <v>MOTORISTA CUMPRINDO HORÁRIO NA ESCALA ATUAL</v>
      </c>
    </row>
    <row r="357" spans="1:10" ht="42" hidden="1" customHeight="1">
      <c r="A357" s="197">
        <v>45454</v>
      </c>
      <c r="B357" s="132">
        <v>19012</v>
      </c>
      <c r="C357" s="133">
        <v>0.79166666666666663</v>
      </c>
      <c r="D357" s="132" t="s">
        <v>11</v>
      </c>
      <c r="E357" s="129" t="s">
        <v>89</v>
      </c>
      <c r="F357" s="132"/>
      <c r="G357" s="132" t="str">
        <f t="shared" si="10"/>
        <v>1</v>
      </c>
      <c r="H357" s="137">
        <f t="shared" si="11"/>
        <v>18</v>
      </c>
      <c r="I357" s="129" t="str" cm="1">
        <f t="array" ref="I357">_xlfn.XLOOKUP(C357,gyn_horarios,gyn_trechos_almoco,"",1,1)</f>
        <v>GOIANIA X BELEM 19:00</v>
      </c>
      <c r="J357" s="129" t="str" cm="1">
        <f t="array" ref="J357">_xlfn.XLOOKUP(D357,justificativas_motivos,justificativas_texto,"",1,1)</f>
        <v>MOTORISTA CUMPRINDO HORÁRIO NA ESCALA ATUAL</v>
      </c>
    </row>
    <row r="358" spans="1:10" ht="42" hidden="1" customHeight="1">
      <c r="A358" s="197">
        <v>45455</v>
      </c>
      <c r="B358" s="132">
        <v>15500</v>
      </c>
      <c r="C358" s="133">
        <v>0.75</v>
      </c>
      <c r="D358" s="132" t="s">
        <v>11</v>
      </c>
      <c r="E358" s="129" t="s">
        <v>93</v>
      </c>
      <c r="F358" s="132"/>
      <c r="G358" s="132" t="str">
        <f t="shared" si="10"/>
        <v>1</v>
      </c>
      <c r="H358" s="137">
        <f t="shared" si="11"/>
        <v>18</v>
      </c>
      <c r="I358" s="129" t="str" cm="1">
        <f t="array" ref="I358">_xlfn.XLOOKUP(C358,gyn_horarios,gyn_trechos_almoco,"",1,1)</f>
        <v>GOIANIA X TERESINA 18:00</v>
      </c>
      <c r="J358" s="129" t="str" cm="1">
        <f t="array" ref="J358">_xlfn.XLOOKUP(D358,justificativas_motivos,justificativas_texto,"",1,1)</f>
        <v>MOTORISTA CUMPRINDO HORÁRIO NA ESCALA ATUAL</v>
      </c>
    </row>
    <row r="359" spans="1:10" ht="42" hidden="1" customHeight="1">
      <c r="A359" s="197">
        <v>45455</v>
      </c>
      <c r="B359" s="132">
        <v>15500</v>
      </c>
      <c r="C359" s="133">
        <v>0.75</v>
      </c>
      <c r="D359" s="132" t="s">
        <v>11</v>
      </c>
      <c r="E359" s="129" t="s">
        <v>158</v>
      </c>
      <c r="F359" s="132"/>
      <c r="G359" s="132" t="str">
        <f t="shared" si="10"/>
        <v>1</v>
      </c>
      <c r="H359" s="137">
        <f t="shared" si="11"/>
        <v>18</v>
      </c>
      <c r="I359" s="129" t="str" cm="1">
        <f t="array" ref="I359">_xlfn.XLOOKUP(C359,gyn_horarios,gyn_trechos_almoco,"",1,1)</f>
        <v>GOIANIA X TERESINA 18:00</v>
      </c>
      <c r="J359" s="129" t="str" cm="1">
        <f t="array" ref="J359">_xlfn.XLOOKUP(D359,justificativas_motivos,justificativas_texto,"",1,1)</f>
        <v>MOTORISTA CUMPRINDO HORÁRIO NA ESCALA ATUAL</v>
      </c>
    </row>
    <row r="360" spans="1:10" ht="42" hidden="1" customHeight="1">
      <c r="A360" s="197">
        <v>45455</v>
      </c>
      <c r="B360" s="132">
        <v>19014</v>
      </c>
      <c r="C360" s="133">
        <v>0.79166666666666663</v>
      </c>
      <c r="D360" s="132" t="s">
        <v>11</v>
      </c>
      <c r="E360" s="129" t="s">
        <v>26</v>
      </c>
      <c r="F360" s="132"/>
      <c r="G360" s="132" t="str">
        <f t="shared" si="10"/>
        <v>1</v>
      </c>
      <c r="H360" s="137">
        <f t="shared" si="11"/>
        <v>18</v>
      </c>
      <c r="I360" s="129" t="str" cm="1">
        <f t="array" ref="I360">_xlfn.XLOOKUP(C360,gyn_horarios,gyn_trechos_almoco,"",1,1)</f>
        <v>GOIANIA X BELEM 19:00</v>
      </c>
      <c r="J360" s="129" t="str" cm="1">
        <f t="array" ref="J360">_xlfn.XLOOKUP(D360,justificativas_motivos,justificativas_texto,"",1,1)</f>
        <v>MOTORISTA CUMPRINDO HORÁRIO NA ESCALA ATUAL</v>
      </c>
    </row>
    <row r="361" spans="1:10" ht="42" hidden="1" customHeight="1">
      <c r="A361" s="197">
        <v>45455</v>
      </c>
      <c r="B361" s="132">
        <v>19014</v>
      </c>
      <c r="C361" s="133">
        <v>0.79166666666666663</v>
      </c>
      <c r="D361" s="132" t="s">
        <v>11</v>
      </c>
      <c r="E361" s="129" t="s">
        <v>24</v>
      </c>
      <c r="F361" s="132"/>
      <c r="G361" s="132" t="str">
        <f t="shared" si="10"/>
        <v>1</v>
      </c>
      <c r="H361" s="137">
        <f t="shared" si="11"/>
        <v>18</v>
      </c>
      <c r="I361" s="129" t="str" cm="1">
        <f t="array" ref="I361">_xlfn.XLOOKUP(C361,gyn_horarios,gyn_trechos_almoco,"",1,1)</f>
        <v>GOIANIA X BELEM 19:00</v>
      </c>
      <c r="J361" s="129" t="str" cm="1">
        <f t="array" ref="J361">_xlfn.XLOOKUP(D361,justificativas_motivos,justificativas_texto,"",1,1)</f>
        <v>MOTORISTA CUMPRINDO HORÁRIO NA ESCALA ATUAL</v>
      </c>
    </row>
    <row r="362" spans="1:10" ht="42" hidden="1" customHeight="1">
      <c r="A362" s="197">
        <v>45455</v>
      </c>
      <c r="B362" s="132">
        <v>19018</v>
      </c>
      <c r="C362" s="133">
        <v>0.39583333333333331</v>
      </c>
      <c r="D362" s="132" t="s">
        <v>11</v>
      </c>
      <c r="E362" s="129" t="s">
        <v>81</v>
      </c>
      <c r="F362" s="132"/>
      <c r="G362" s="132" t="str">
        <f t="shared" si="10"/>
        <v>1</v>
      </c>
      <c r="H362" s="137">
        <f t="shared" si="11"/>
        <v>18</v>
      </c>
      <c r="I362" s="129" t="str" cm="1">
        <f t="array" ref="I362">_xlfn.XLOOKUP(C362,gyn_horarios,gyn_trechos_almoco,"",1,1)</f>
        <v>GOIANIA X BELEM 09:30</v>
      </c>
      <c r="J362" s="129" t="str" cm="1">
        <f t="array" ref="J362">_xlfn.XLOOKUP(D362,justificativas_motivos,justificativas_texto,"",1,1)</f>
        <v>MOTORISTA CUMPRINDO HORÁRIO NA ESCALA ATUAL</v>
      </c>
    </row>
    <row r="363" spans="1:10" ht="42" hidden="1" customHeight="1">
      <c r="A363" s="197">
        <v>45455</v>
      </c>
      <c r="B363" s="132">
        <v>19018</v>
      </c>
      <c r="C363" s="133">
        <v>0.39583333333333331</v>
      </c>
      <c r="D363" s="132" t="s">
        <v>11</v>
      </c>
      <c r="E363" s="129" t="s">
        <v>45</v>
      </c>
      <c r="F363" s="132"/>
      <c r="G363" s="132" t="str">
        <f t="shared" si="10"/>
        <v>1</v>
      </c>
      <c r="H363" s="137">
        <f t="shared" si="11"/>
        <v>18</v>
      </c>
      <c r="I363" s="129" t="str" cm="1">
        <f t="array" ref="I363">_xlfn.XLOOKUP(C363,gyn_horarios,gyn_trechos_almoco,"",1,1)</f>
        <v>GOIANIA X BELEM 09:30</v>
      </c>
      <c r="J363" s="129" t="str" cm="1">
        <f t="array" ref="J363">_xlfn.XLOOKUP(D363,justificativas_motivos,justificativas_texto,"",1,1)</f>
        <v>MOTORISTA CUMPRINDO HORÁRIO NA ESCALA ATUAL</v>
      </c>
    </row>
    <row r="364" spans="1:10" ht="42" hidden="1" customHeight="1">
      <c r="A364" s="197">
        <v>45456</v>
      </c>
      <c r="B364" s="132">
        <v>19002</v>
      </c>
      <c r="C364" s="133">
        <v>0.79166666666666663</v>
      </c>
      <c r="D364" s="132" t="s">
        <v>11</v>
      </c>
      <c r="E364" s="129" t="s">
        <v>153</v>
      </c>
      <c r="F364" s="132"/>
      <c r="G364" s="132" t="str">
        <f t="shared" si="10"/>
        <v>1</v>
      </c>
      <c r="H364" s="137">
        <f t="shared" si="11"/>
        <v>18</v>
      </c>
      <c r="I364" s="129" t="str" cm="1">
        <f t="array" ref="I364">_xlfn.XLOOKUP(C364,gyn_horarios,gyn_trechos_almoco,"",1,1)</f>
        <v>GOIANIA X BELEM 19:00</v>
      </c>
      <c r="J364" s="129" t="str" cm="1">
        <f t="array" ref="J364">_xlfn.XLOOKUP(D364,justificativas_motivos,justificativas_texto,"",1,1)</f>
        <v>MOTORISTA CUMPRINDO HORÁRIO NA ESCALA ATUAL</v>
      </c>
    </row>
    <row r="365" spans="1:10" ht="42" hidden="1" customHeight="1">
      <c r="A365" s="197">
        <v>45456</v>
      </c>
      <c r="B365" s="132">
        <v>19002</v>
      </c>
      <c r="C365" s="133">
        <v>0.79166666666666663</v>
      </c>
      <c r="D365" s="132" t="s">
        <v>11</v>
      </c>
      <c r="E365" s="129" t="s">
        <v>171</v>
      </c>
      <c r="F365" s="132"/>
      <c r="G365" s="132" t="str">
        <f t="shared" si="10"/>
        <v>1</v>
      </c>
      <c r="H365" s="137">
        <f t="shared" si="11"/>
        <v>18</v>
      </c>
      <c r="I365" s="129" t="str" cm="1">
        <f t="array" ref="I365">_xlfn.XLOOKUP(C365,gyn_horarios,gyn_trechos_almoco,"",1,1)</f>
        <v>GOIANIA X BELEM 19:00</v>
      </c>
      <c r="J365" s="129" t="str" cm="1">
        <f t="array" ref="J365">_xlfn.XLOOKUP(D365,justificativas_motivos,justificativas_texto,"",1,1)</f>
        <v>MOTORISTA CUMPRINDO HORÁRIO NA ESCALA ATUAL</v>
      </c>
    </row>
    <row r="366" spans="1:10" ht="42" hidden="1" customHeight="1">
      <c r="A366" s="197">
        <v>45456</v>
      </c>
      <c r="B366" s="132">
        <v>16900</v>
      </c>
      <c r="C366" s="133">
        <v>0.83333333333333337</v>
      </c>
      <c r="D366" s="132" t="s">
        <v>11</v>
      </c>
      <c r="E366" s="129" t="s">
        <v>30</v>
      </c>
      <c r="F366" s="132"/>
      <c r="G366" s="132" t="str">
        <f t="shared" si="10"/>
        <v>1</v>
      </c>
      <c r="H366" s="137">
        <f t="shared" si="11"/>
        <v>18</v>
      </c>
      <c r="I366" s="129" t="str" cm="1">
        <f t="array" ref="I366">_xlfn.XLOOKUP(C366,gyn_horarios,gyn_trechos_almoco,"",1,1)</f>
        <v>GOIANIA X SAO LUIS 20:00</v>
      </c>
      <c r="J366" s="129" t="str" cm="1">
        <f t="array" ref="J366">_xlfn.XLOOKUP(D366,justificativas_motivos,justificativas_texto,"",1,1)</f>
        <v>MOTORISTA CUMPRINDO HORÁRIO NA ESCALA ATUAL</v>
      </c>
    </row>
    <row r="367" spans="1:10" ht="42" hidden="1" customHeight="1">
      <c r="A367" s="197">
        <v>45456</v>
      </c>
      <c r="B367" s="132">
        <v>16900</v>
      </c>
      <c r="C367" s="133">
        <v>0.83333333333333337</v>
      </c>
      <c r="D367" s="132" t="s">
        <v>11</v>
      </c>
      <c r="E367" s="129" t="s">
        <v>31</v>
      </c>
      <c r="F367" s="132"/>
      <c r="G367" s="132" t="str">
        <f t="shared" si="10"/>
        <v>1</v>
      </c>
      <c r="H367" s="137">
        <f t="shared" si="11"/>
        <v>18</v>
      </c>
      <c r="I367" s="129" t="str" cm="1">
        <f t="array" ref="I367">_xlfn.XLOOKUP(C367,gyn_horarios,gyn_trechos_almoco,"",1,1)</f>
        <v>GOIANIA X SAO LUIS 20:00</v>
      </c>
      <c r="J367" s="129" t="str" cm="1">
        <f t="array" ref="J367">_xlfn.XLOOKUP(D367,justificativas_motivos,justificativas_texto,"",1,1)</f>
        <v>MOTORISTA CUMPRINDO HORÁRIO NA ESCALA ATUAL</v>
      </c>
    </row>
    <row r="368" spans="1:10" ht="42" hidden="1" customHeight="1">
      <c r="A368" s="197">
        <v>45456</v>
      </c>
      <c r="B368" s="132">
        <v>17700</v>
      </c>
      <c r="C368" s="133">
        <v>0.375</v>
      </c>
      <c r="D368" s="132" t="s">
        <v>11</v>
      </c>
      <c r="E368" s="129" t="s">
        <v>121</v>
      </c>
      <c r="F368" s="132"/>
      <c r="G368" s="132" t="str">
        <f t="shared" si="10"/>
        <v>1</v>
      </c>
      <c r="H368" s="137">
        <f t="shared" si="11"/>
        <v>18</v>
      </c>
      <c r="I368" s="129" t="str" cm="1">
        <f t="array" ref="I368">_xlfn.XLOOKUP(C368,gyn_horarios,gyn_trechos_almoco,"",1,1)</f>
        <v>SINOP X FORTALEZA 09:00</v>
      </c>
      <c r="J368" s="129" t="str" cm="1">
        <f t="array" ref="J368">_xlfn.XLOOKUP(D368,justificativas_motivos,justificativas_texto,"",1,1)</f>
        <v>MOTORISTA CUMPRINDO HORÁRIO NA ESCALA ATUAL</v>
      </c>
    </row>
    <row r="369" spans="1:10" ht="42" hidden="1" customHeight="1">
      <c r="A369" s="197">
        <v>45456</v>
      </c>
      <c r="B369" s="132">
        <v>17700</v>
      </c>
      <c r="C369" s="133">
        <v>0.375</v>
      </c>
      <c r="D369" s="132" t="s">
        <v>11</v>
      </c>
      <c r="E369" s="129" t="s">
        <v>122</v>
      </c>
      <c r="F369" s="132"/>
      <c r="G369" s="132" t="str">
        <f t="shared" si="10"/>
        <v>1</v>
      </c>
      <c r="H369" s="137">
        <f t="shared" si="11"/>
        <v>18</v>
      </c>
      <c r="I369" s="129" t="str" cm="1">
        <f t="array" ref="I369">_xlfn.XLOOKUP(C369,gyn_horarios,gyn_trechos_almoco,"",1,1)</f>
        <v>SINOP X FORTALEZA 09:00</v>
      </c>
      <c r="J369" s="129" t="str" cm="1">
        <f t="array" ref="J369">_xlfn.XLOOKUP(D369,justificativas_motivos,justificativas_texto,"",1,1)</f>
        <v>MOTORISTA CUMPRINDO HORÁRIO NA ESCALA ATUAL</v>
      </c>
    </row>
    <row r="370" spans="1:10" ht="42" hidden="1" customHeight="1">
      <c r="A370" s="197">
        <v>45457</v>
      </c>
      <c r="B370" s="132">
        <v>19022</v>
      </c>
      <c r="C370" s="133">
        <v>0.79166666666666663</v>
      </c>
      <c r="D370" s="132" t="s">
        <v>11</v>
      </c>
      <c r="E370" s="129" t="s">
        <v>185</v>
      </c>
      <c r="F370" s="132"/>
      <c r="G370" s="132" t="str">
        <f t="shared" si="10"/>
        <v>1</v>
      </c>
      <c r="H370" s="137">
        <f t="shared" si="11"/>
        <v>18</v>
      </c>
      <c r="I370" s="129" t="str" cm="1">
        <f t="array" ref="I370">_xlfn.XLOOKUP(C370,gyn_horarios,gyn_trechos_almoco,"",1,1)</f>
        <v>GOIANIA X BELEM 19:00</v>
      </c>
      <c r="J370" s="129" t="str" cm="1">
        <f t="array" ref="J370">_xlfn.XLOOKUP(D370,justificativas_motivos,justificativas_texto,"",1,1)</f>
        <v>MOTORISTA CUMPRINDO HORÁRIO NA ESCALA ATUAL</v>
      </c>
    </row>
    <row r="371" spans="1:10" ht="42" hidden="1" customHeight="1">
      <c r="A371" s="197">
        <v>45457</v>
      </c>
      <c r="B371" s="132">
        <v>19022</v>
      </c>
      <c r="C371" s="133">
        <v>0.79166666666666663</v>
      </c>
      <c r="D371" s="132" t="s">
        <v>11</v>
      </c>
      <c r="E371" s="129" t="s">
        <v>186</v>
      </c>
      <c r="F371" s="132"/>
      <c r="G371" s="132" t="str">
        <f t="shared" si="10"/>
        <v>1</v>
      </c>
      <c r="H371" s="137">
        <f t="shared" si="11"/>
        <v>18</v>
      </c>
      <c r="I371" s="129" t="str" cm="1">
        <f t="array" ref="I371">_xlfn.XLOOKUP(C371,gyn_horarios,gyn_trechos_almoco,"",1,1)</f>
        <v>GOIANIA X BELEM 19:00</v>
      </c>
      <c r="J371" s="129" t="str" cm="1">
        <f t="array" ref="J371">_xlfn.XLOOKUP(D371,justificativas_motivos,justificativas_texto,"",1,1)</f>
        <v>MOTORISTA CUMPRINDO HORÁRIO NA ESCALA ATUAL</v>
      </c>
    </row>
    <row r="372" spans="1:10" ht="42" hidden="1" customHeight="1">
      <c r="A372" s="197">
        <v>45457</v>
      </c>
      <c r="B372" s="132">
        <v>15900</v>
      </c>
      <c r="C372" s="133">
        <v>0.83333333333333337</v>
      </c>
      <c r="D372" s="132" t="s">
        <v>11</v>
      </c>
      <c r="E372" s="129" t="s">
        <v>187</v>
      </c>
      <c r="F372" s="132"/>
      <c r="G372" s="132" t="str">
        <f t="shared" si="10"/>
        <v>1</v>
      </c>
      <c r="H372" s="137">
        <f t="shared" si="11"/>
        <v>18</v>
      </c>
      <c r="I372" s="129" t="str" cm="1">
        <f t="array" ref="I372">_xlfn.XLOOKUP(C372,gyn_horarios,gyn_trechos_almoco,"",1,1)</f>
        <v>GOIANIA X SAO LUIS 20:00</v>
      </c>
      <c r="J372" s="129" t="str" cm="1">
        <f t="array" ref="J372">_xlfn.XLOOKUP(D372,justificativas_motivos,justificativas_texto,"",1,1)</f>
        <v>MOTORISTA CUMPRINDO HORÁRIO NA ESCALA ATUAL</v>
      </c>
    </row>
    <row r="373" spans="1:10" ht="42" hidden="1" customHeight="1">
      <c r="A373" s="197">
        <v>45457</v>
      </c>
      <c r="B373" s="132">
        <v>15900</v>
      </c>
      <c r="C373" s="133">
        <v>0.83333333333333337</v>
      </c>
      <c r="D373" s="132" t="s">
        <v>11</v>
      </c>
      <c r="E373" s="129" t="s">
        <v>44</v>
      </c>
      <c r="F373" s="132"/>
      <c r="G373" s="132" t="str">
        <f t="shared" si="10"/>
        <v>1</v>
      </c>
      <c r="H373" s="137">
        <f t="shared" si="11"/>
        <v>18</v>
      </c>
      <c r="I373" s="129" t="str" cm="1">
        <f t="array" ref="I373">_xlfn.XLOOKUP(C373,gyn_horarios,gyn_trechos_almoco,"",1,1)</f>
        <v>GOIANIA X SAO LUIS 20:00</v>
      </c>
      <c r="J373" s="129" t="str" cm="1">
        <f t="array" ref="J373">_xlfn.XLOOKUP(D373,justificativas_motivos,justificativas_texto,"",1,1)</f>
        <v>MOTORISTA CUMPRINDO HORÁRIO NA ESCALA ATUAL</v>
      </c>
    </row>
    <row r="374" spans="1:10" ht="42" hidden="1" customHeight="1">
      <c r="A374" s="197">
        <v>45457</v>
      </c>
      <c r="B374" s="132">
        <v>19016</v>
      </c>
      <c r="C374" s="133">
        <v>0.39583333333333331</v>
      </c>
      <c r="D374" s="132" t="s">
        <v>11</v>
      </c>
      <c r="E374" s="129" t="s">
        <v>188</v>
      </c>
      <c r="F374" s="132"/>
      <c r="G374" s="132" t="str">
        <f t="shared" si="10"/>
        <v>1</v>
      </c>
      <c r="H374" s="137">
        <f t="shared" si="11"/>
        <v>18</v>
      </c>
      <c r="I374" s="129" t="str" cm="1">
        <f t="array" ref="I374">_xlfn.XLOOKUP(C374,gyn_horarios,gyn_trechos_almoco,"",1,1)</f>
        <v>GOIANIA X BELEM 09:30</v>
      </c>
      <c r="J374" s="129" t="str" cm="1">
        <f t="array" ref="J374">_xlfn.XLOOKUP(D374,justificativas_motivos,justificativas_texto,"",1,1)</f>
        <v>MOTORISTA CUMPRINDO HORÁRIO NA ESCALA ATUAL</v>
      </c>
    </row>
    <row r="375" spans="1:10" ht="42" hidden="1" customHeight="1">
      <c r="A375" s="197">
        <v>45457</v>
      </c>
      <c r="B375" s="132">
        <v>19016</v>
      </c>
      <c r="C375" s="133">
        <v>0.39583333333333331</v>
      </c>
      <c r="D375" s="132" t="s">
        <v>11</v>
      </c>
      <c r="E375" s="129" t="s">
        <v>141</v>
      </c>
      <c r="F375" s="132"/>
      <c r="G375" s="132" t="str">
        <f t="shared" si="10"/>
        <v>1</v>
      </c>
      <c r="H375" s="137">
        <f t="shared" si="11"/>
        <v>18</v>
      </c>
      <c r="I375" s="129" t="str" cm="1">
        <f t="array" ref="I375">_xlfn.XLOOKUP(C375,gyn_horarios,gyn_trechos_almoco,"",1,1)</f>
        <v>GOIANIA X BELEM 09:30</v>
      </c>
      <c r="J375" s="129" t="str" cm="1">
        <f t="array" ref="J375">_xlfn.XLOOKUP(D375,justificativas_motivos,justificativas_texto,"",1,1)</f>
        <v>MOTORISTA CUMPRINDO HORÁRIO NA ESCALA ATUAL</v>
      </c>
    </row>
    <row r="376" spans="1:10" ht="42" hidden="1" customHeight="1">
      <c r="A376" s="197">
        <v>45458</v>
      </c>
      <c r="B376" s="132">
        <v>19017</v>
      </c>
      <c r="C376" s="133">
        <v>0.79166666666666663</v>
      </c>
      <c r="D376" s="132" t="s">
        <v>11</v>
      </c>
      <c r="E376" s="129" t="s">
        <v>166</v>
      </c>
      <c r="F376" s="132"/>
      <c r="G376" s="132" t="str">
        <f t="shared" si="10"/>
        <v>1</v>
      </c>
      <c r="H376" s="137">
        <f t="shared" si="11"/>
        <v>18</v>
      </c>
      <c r="I376" s="129" t="str" cm="1">
        <f t="array" ref="I376">_xlfn.XLOOKUP(C376,gyn_horarios,gyn_trechos_almoco,"",1,1)</f>
        <v>GOIANIA X BELEM 19:00</v>
      </c>
      <c r="J376" s="129" t="str" cm="1">
        <f t="array" ref="J376">_xlfn.XLOOKUP(D376,justificativas_motivos,justificativas_texto,"",1,1)</f>
        <v>MOTORISTA CUMPRINDO HORÁRIO NA ESCALA ATUAL</v>
      </c>
    </row>
    <row r="377" spans="1:10" ht="42" hidden="1" customHeight="1">
      <c r="A377" s="197">
        <v>45458</v>
      </c>
      <c r="B377" s="132">
        <v>19017</v>
      </c>
      <c r="C377" s="133">
        <v>0.79166666666666663</v>
      </c>
      <c r="D377" s="132" t="s">
        <v>11</v>
      </c>
      <c r="E377" s="129" t="s">
        <v>150</v>
      </c>
      <c r="F377" s="132"/>
      <c r="G377" s="132" t="str">
        <f t="shared" si="10"/>
        <v>1</v>
      </c>
      <c r="H377" s="137">
        <f t="shared" si="11"/>
        <v>18</v>
      </c>
      <c r="I377" s="129" t="str" cm="1">
        <f t="array" ref="I377">_xlfn.XLOOKUP(C377,gyn_horarios,gyn_trechos_almoco,"",1,1)</f>
        <v>GOIANIA X BELEM 19:00</v>
      </c>
      <c r="J377" s="129" t="str" cm="1">
        <f t="array" ref="J377">_xlfn.XLOOKUP(D377,justificativas_motivos,justificativas_texto,"",1,1)</f>
        <v>MOTORISTA CUMPRINDO HORÁRIO NA ESCALA ATUAL</v>
      </c>
    </row>
    <row r="378" spans="1:10" ht="42" hidden="1" customHeight="1">
      <c r="A378" s="197">
        <v>45458</v>
      </c>
      <c r="B378" s="132">
        <v>19009</v>
      </c>
      <c r="C378" s="133">
        <v>0.83333333333333337</v>
      </c>
      <c r="D378" s="132" t="s">
        <v>11</v>
      </c>
      <c r="E378" s="129" t="s">
        <v>180</v>
      </c>
      <c r="F378" s="132"/>
      <c r="G378" s="132" t="str">
        <f t="shared" si="10"/>
        <v>1</v>
      </c>
      <c r="H378" s="137">
        <f t="shared" si="11"/>
        <v>18</v>
      </c>
      <c r="I378" s="129" t="str" cm="1">
        <f t="array" ref="I378">_xlfn.XLOOKUP(C378,gyn_horarios,gyn_trechos_almoco,"",1,1)</f>
        <v>GOIANIA X SAO LUIS 20:00</v>
      </c>
      <c r="J378" s="129" t="str" cm="1">
        <f t="array" ref="J378">_xlfn.XLOOKUP(D378,justificativas_motivos,justificativas_texto,"",1,1)</f>
        <v>MOTORISTA CUMPRINDO HORÁRIO NA ESCALA ATUAL</v>
      </c>
    </row>
    <row r="379" spans="1:10" ht="42" hidden="1" customHeight="1">
      <c r="A379" s="197">
        <v>45458</v>
      </c>
      <c r="B379" s="132">
        <v>19009</v>
      </c>
      <c r="C379" s="133">
        <v>0.83333333333333337</v>
      </c>
      <c r="D379" s="132" t="s">
        <v>11</v>
      </c>
      <c r="E379" s="129" t="s">
        <v>85</v>
      </c>
      <c r="F379" s="132"/>
      <c r="G379" s="132" t="str">
        <f t="shared" si="10"/>
        <v>1</v>
      </c>
      <c r="H379" s="137">
        <f t="shared" si="11"/>
        <v>18</v>
      </c>
      <c r="I379" s="129" t="str" cm="1">
        <f t="array" ref="I379">_xlfn.XLOOKUP(C379,gyn_horarios,gyn_trechos_almoco,"",1,1)</f>
        <v>GOIANIA X SAO LUIS 20:00</v>
      </c>
      <c r="J379" s="129" t="str" cm="1">
        <f t="array" ref="J379">_xlfn.XLOOKUP(D379,justificativas_motivos,justificativas_texto,"",1,1)</f>
        <v>MOTORISTA CUMPRINDO HORÁRIO NA ESCALA ATUAL</v>
      </c>
    </row>
    <row r="380" spans="1:10" ht="42" hidden="1" customHeight="1">
      <c r="A380" s="197">
        <v>45458</v>
      </c>
      <c r="B380" s="132">
        <v>19005</v>
      </c>
      <c r="C380" s="133">
        <v>0.39583333333333331</v>
      </c>
      <c r="D380" s="132" t="s">
        <v>11</v>
      </c>
      <c r="E380" s="129" t="s">
        <v>189</v>
      </c>
      <c r="F380" s="132"/>
      <c r="G380" s="132" t="str">
        <f t="shared" si="10"/>
        <v>1</v>
      </c>
      <c r="H380" s="137">
        <f t="shared" si="11"/>
        <v>18</v>
      </c>
      <c r="I380" s="129" t="str" cm="1">
        <f t="array" ref="I380">_xlfn.XLOOKUP(C380,gyn_horarios,gyn_trechos_almoco,"",1,1)</f>
        <v>GOIANIA X BELEM 09:30</v>
      </c>
      <c r="J380" s="129" t="str" cm="1">
        <f t="array" ref="J380">_xlfn.XLOOKUP(D380,justificativas_motivos,justificativas_texto,"",1,1)</f>
        <v>MOTORISTA CUMPRINDO HORÁRIO NA ESCALA ATUAL</v>
      </c>
    </row>
    <row r="381" spans="1:10" ht="42" hidden="1" customHeight="1">
      <c r="A381" s="197">
        <v>45458</v>
      </c>
      <c r="B381" s="132">
        <v>19005</v>
      </c>
      <c r="C381" s="133">
        <v>0.39583333333333331</v>
      </c>
      <c r="D381" s="132" t="s">
        <v>11</v>
      </c>
      <c r="E381" s="129" t="s">
        <v>190</v>
      </c>
      <c r="F381" s="132"/>
      <c r="G381" s="132" t="str">
        <f t="shared" si="10"/>
        <v>1</v>
      </c>
      <c r="H381" s="137">
        <f t="shared" si="11"/>
        <v>18</v>
      </c>
      <c r="I381" s="129" t="str" cm="1">
        <f t="array" ref="I381">_xlfn.XLOOKUP(C381,gyn_horarios,gyn_trechos_almoco,"",1,1)</f>
        <v>GOIANIA X BELEM 09:30</v>
      </c>
      <c r="J381" s="129" t="str" cm="1">
        <f t="array" ref="J381">_xlfn.XLOOKUP(D381,justificativas_motivos,justificativas_texto,"",1,1)</f>
        <v>MOTORISTA CUMPRINDO HORÁRIO NA ESCALA ATUAL</v>
      </c>
    </row>
    <row r="382" spans="1:10" ht="42" hidden="1" customHeight="1">
      <c r="A382" s="197">
        <v>45459</v>
      </c>
      <c r="B382" s="132">
        <v>15600</v>
      </c>
      <c r="C382" s="133">
        <v>0.75</v>
      </c>
      <c r="D382" s="132" t="s">
        <v>11</v>
      </c>
      <c r="E382" s="129" t="s">
        <v>27</v>
      </c>
      <c r="F382" s="132"/>
      <c r="G382" s="132" t="str">
        <f t="shared" si="10"/>
        <v>1</v>
      </c>
      <c r="H382" s="137">
        <f t="shared" si="11"/>
        <v>18</v>
      </c>
      <c r="I382" s="129" t="str" cm="1">
        <f t="array" ref="I382">_xlfn.XLOOKUP(C382,gyn_horarios,gyn_trechos_almoco,"",1,1)</f>
        <v>GOIANIA X TERESINA 18:00</v>
      </c>
      <c r="J382" s="129" t="str" cm="1">
        <f t="array" ref="J382">_xlfn.XLOOKUP(D382,justificativas_motivos,justificativas_texto,"",1,1)</f>
        <v>MOTORISTA CUMPRINDO HORÁRIO NA ESCALA ATUAL</v>
      </c>
    </row>
    <row r="383" spans="1:10" ht="42" hidden="1" customHeight="1">
      <c r="A383" s="197">
        <v>45459</v>
      </c>
      <c r="B383" s="132">
        <v>15600</v>
      </c>
      <c r="C383" s="133">
        <v>0.75</v>
      </c>
      <c r="D383" s="132" t="s">
        <v>11</v>
      </c>
      <c r="E383" s="129" t="s">
        <v>29</v>
      </c>
      <c r="F383" s="132"/>
      <c r="G383" s="132" t="str">
        <f t="shared" si="10"/>
        <v>1</v>
      </c>
      <c r="H383" s="137">
        <f t="shared" si="11"/>
        <v>18</v>
      </c>
      <c r="I383" s="129" t="str" cm="1">
        <f t="array" ref="I383">_xlfn.XLOOKUP(C383,gyn_horarios,gyn_trechos_almoco,"",1,1)</f>
        <v>GOIANIA X TERESINA 18:00</v>
      </c>
      <c r="J383" s="129" t="str" cm="1">
        <f t="array" ref="J383">_xlfn.XLOOKUP(D383,justificativas_motivos,justificativas_texto,"",1,1)</f>
        <v>MOTORISTA CUMPRINDO HORÁRIO NA ESCALA ATUAL</v>
      </c>
    </row>
    <row r="384" spans="1:10" ht="42" hidden="1" customHeight="1">
      <c r="A384" s="197">
        <v>45459</v>
      </c>
      <c r="B384" s="132">
        <v>19008</v>
      </c>
      <c r="C384" s="133">
        <v>0.79166666666666663</v>
      </c>
      <c r="D384" s="132" t="s">
        <v>11</v>
      </c>
      <c r="E384" s="129" t="s">
        <v>156</v>
      </c>
      <c r="F384" s="132"/>
      <c r="G384" s="132" t="str">
        <f t="shared" si="10"/>
        <v>1</v>
      </c>
      <c r="H384" s="137">
        <f t="shared" si="11"/>
        <v>18</v>
      </c>
      <c r="I384" s="129" t="str" cm="1">
        <f t="array" ref="I384">_xlfn.XLOOKUP(C384,gyn_horarios,gyn_trechos_almoco,"",1,1)</f>
        <v>GOIANIA X BELEM 19:00</v>
      </c>
      <c r="J384" s="129" t="str" cm="1">
        <f t="array" ref="J384">_xlfn.XLOOKUP(D384,justificativas_motivos,justificativas_texto,"",1,1)</f>
        <v>MOTORISTA CUMPRINDO HORÁRIO NA ESCALA ATUAL</v>
      </c>
    </row>
    <row r="385" spans="1:10" ht="42" hidden="1" customHeight="1">
      <c r="A385" s="197">
        <v>45459</v>
      </c>
      <c r="B385" s="132">
        <v>19008</v>
      </c>
      <c r="C385" s="133">
        <v>0.79166666666666663</v>
      </c>
      <c r="D385" s="132" t="s">
        <v>11</v>
      </c>
      <c r="E385" s="129" t="s">
        <v>191</v>
      </c>
      <c r="F385" s="132"/>
      <c r="G385" s="132" t="str">
        <f t="shared" si="10"/>
        <v>1</v>
      </c>
      <c r="H385" s="137">
        <f t="shared" si="11"/>
        <v>18</v>
      </c>
      <c r="I385" s="129" t="str" cm="1">
        <f t="array" ref="I385">_xlfn.XLOOKUP(C385,gyn_horarios,gyn_trechos_almoco,"",1,1)</f>
        <v>GOIANIA X BELEM 19:00</v>
      </c>
      <c r="J385" s="129" t="str" cm="1">
        <f t="array" ref="J385">_xlfn.XLOOKUP(D385,justificativas_motivos,justificativas_texto,"",1,1)</f>
        <v>MOTORISTA CUMPRINDO HORÁRIO NA ESCALA ATUAL</v>
      </c>
    </row>
    <row r="386" spans="1:10" ht="42" hidden="1" customHeight="1">
      <c r="A386" s="197">
        <v>45459</v>
      </c>
      <c r="B386" s="132">
        <v>14300</v>
      </c>
      <c r="C386" s="133">
        <v>0.83333333333333337</v>
      </c>
      <c r="D386" s="132" t="s">
        <v>11</v>
      </c>
      <c r="E386" s="129" t="s">
        <v>41</v>
      </c>
      <c r="F386" s="132"/>
      <c r="G386" s="132" t="str">
        <f t="shared" si="10"/>
        <v>1</v>
      </c>
      <c r="H386" s="137">
        <f t="shared" si="11"/>
        <v>18</v>
      </c>
      <c r="I386" s="129" t="str" cm="1">
        <f t="array" ref="I386">_xlfn.XLOOKUP(C386,gyn_horarios,gyn_trechos_almoco,"",1,1)</f>
        <v>GOIANIA X SAO LUIS 20:00</v>
      </c>
      <c r="J386" s="129" t="str" cm="1">
        <f t="array" ref="J386">_xlfn.XLOOKUP(D386,justificativas_motivos,justificativas_texto,"",1,1)</f>
        <v>MOTORISTA CUMPRINDO HORÁRIO NA ESCALA ATUAL</v>
      </c>
    </row>
    <row r="387" spans="1:10" ht="42" hidden="1" customHeight="1">
      <c r="A387" s="197">
        <v>45459</v>
      </c>
      <c r="B387" s="132">
        <v>14300</v>
      </c>
      <c r="C387" s="133">
        <v>0.83333333333333337</v>
      </c>
      <c r="D387" s="132" t="s">
        <v>11</v>
      </c>
      <c r="E387" s="129" t="s">
        <v>138</v>
      </c>
      <c r="F387" s="132"/>
      <c r="G387" s="132" t="str">
        <f t="shared" ref="G387:G450" si="12">IF(E387="MOTORISTA","","1")</f>
        <v>1</v>
      </c>
      <c r="H387" s="137">
        <f t="shared" ref="H387:H450" si="13">IF(E387="MOTORISTA","",18)</f>
        <v>18</v>
      </c>
      <c r="I387" s="129" t="str" cm="1">
        <f t="array" ref="I387">_xlfn.XLOOKUP(C387,gyn_horarios,gyn_trechos_almoco,"",1,1)</f>
        <v>GOIANIA X SAO LUIS 20:00</v>
      </c>
      <c r="J387" s="129" t="str" cm="1">
        <f t="array" ref="J387">_xlfn.XLOOKUP(D387,justificativas_motivos,justificativas_texto,"",1,1)</f>
        <v>MOTORISTA CUMPRINDO HORÁRIO NA ESCALA ATUAL</v>
      </c>
    </row>
    <row r="388" spans="1:10" ht="42" hidden="1" customHeight="1">
      <c r="A388" s="197">
        <v>45459</v>
      </c>
      <c r="B388" s="132">
        <v>19007</v>
      </c>
      <c r="C388" s="133">
        <v>0.39583333333333331</v>
      </c>
      <c r="D388" s="132" t="s">
        <v>11</v>
      </c>
      <c r="E388" s="129" t="s">
        <v>93</v>
      </c>
      <c r="F388" s="132"/>
      <c r="G388" s="132" t="str">
        <f t="shared" si="12"/>
        <v>1</v>
      </c>
      <c r="H388" s="137">
        <f t="shared" si="13"/>
        <v>18</v>
      </c>
      <c r="I388" s="129" t="str" cm="1">
        <f t="array" ref="I388">_xlfn.XLOOKUP(C388,gyn_horarios,gyn_trechos_almoco,"",1,1)</f>
        <v>GOIANIA X BELEM 09:30</v>
      </c>
      <c r="J388" s="129" t="str" cm="1">
        <f t="array" ref="J388">_xlfn.XLOOKUP(D388,justificativas_motivos,justificativas_texto,"",1,1)</f>
        <v>MOTORISTA CUMPRINDO HORÁRIO NA ESCALA ATUAL</v>
      </c>
    </row>
    <row r="389" spans="1:10" ht="42" hidden="1" customHeight="1">
      <c r="A389" s="197">
        <v>45459</v>
      </c>
      <c r="B389" s="132">
        <v>19007</v>
      </c>
      <c r="C389" s="133">
        <v>0.39583333333333331</v>
      </c>
      <c r="D389" s="132" t="s">
        <v>11</v>
      </c>
      <c r="E389" s="129" t="s">
        <v>158</v>
      </c>
      <c r="F389" s="132"/>
      <c r="G389" s="132" t="str">
        <f t="shared" si="12"/>
        <v>1</v>
      </c>
      <c r="H389" s="137">
        <f t="shared" si="13"/>
        <v>18</v>
      </c>
      <c r="I389" s="129" t="str" cm="1">
        <f t="array" ref="I389">_xlfn.XLOOKUP(C389,gyn_horarios,gyn_trechos_almoco,"",1,1)</f>
        <v>GOIANIA X BELEM 09:30</v>
      </c>
      <c r="J389" s="129" t="str" cm="1">
        <f t="array" ref="J389">_xlfn.XLOOKUP(D389,justificativas_motivos,justificativas_texto,"",1,1)</f>
        <v>MOTORISTA CUMPRINDO HORÁRIO NA ESCALA ATUAL</v>
      </c>
    </row>
    <row r="390" spans="1:10" ht="42" hidden="1" customHeight="1">
      <c r="A390" s="197">
        <v>45460</v>
      </c>
      <c r="B390" s="133" t="s">
        <v>137</v>
      </c>
      <c r="C390" s="133" t="s">
        <v>137</v>
      </c>
      <c r="D390" s="133" t="s">
        <v>137</v>
      </c>
      <c r="E390" s="129" t="s">
        <v>93</v>
      </c>
      <c r="F390" s="132"/>
      <c r="G390" s="132" t="str">
        <f t="shared" si="12"/>
        <v>1</v>
      </c>
      <c r="H390" s="137">
        <f t="shared" si="13"/>
        <v>18</v>
      </c>
      <c r="I390" s="129" t="str" cm="1">
        <f t="array" ref="I390">_xlfn.XLOOKUP(C390,gyn_horarios,gyn_trechos_almoco,"",1,1)</f>
        <v>ESPERA</v>
      </c>
      <c r="J390" s="129" t="str" cm="1">
        <f t="array" ref="J390">_xlfn.XLOOKUP(D390,justificativas_motivos,justificativas_texto,"",1,1)</f>
        <v>MOTORISTA NA GARAGEM EM ESPERA PARA DISPONIBILIDADE DE HORARIOS</v>
      </c>
    </row>
    <row r="391" spans="1:10" ht="42" hidden="1" customHeight="1">
      <c r="A391" s="197">
        <v>45460</v>
      </c>
      <c r="B391" s="133" t="s">
        <v>137</v>
      </c>
      <c r="C391" s="133" t="s">
        <v>137</v>
      </c>
      <c r="D391" s="133" t="s">
        <v>137</v>
      </c>
      <c r="E391" s="129" t="s">
        <v>130</v>
      </c>
      <c r="F391" s="132"/>
      <c r="G391" s="132" t="str">
        <f t="shared" si="12"/>
        <v>1</v>
      </c>
      <c r="H391" s="137">
        <f t="shared" si="13"/>
        <v>18</v>
      </c>
      <c r="I391" s="129" t="str" cm="1">
        <f t="array" ref="I391">_xlfn.XLOOKUP(C391,gyn_horarios,gyn_trechos_almoco,"",1,1)</f>
        <v>ESPERA</v>
      </c>
      <c r="J391" s="129" t="str" cm="1">
        <f t="array" ref="J391">_xlfn.XLOOKUP(D391,justificativas_motivos,justificativas_texto,"",1,1)</f>
        <v>MOTORISTA NA GARAGEM EM ESPERA PARA DISPONIBILIDADE DE HORARIOS</v>
      </c>
    </row>
    <row r="392" spans="1:10" ht="42" hidden="1" customHeight="1">
      <c r="A392" s="197">
        <v>45460</v>
      </c>
      <c r="B392" s="132">
        <v>16100</v>
      </c>
      <c r="C392" s="133">
        <v>0.75</v>
      </c>
      <c r="D392" s="132" t="s">
        <v>11</v>
      </c>
      <c r="E392" s="129" t="s">
        <v>21</v>
      </c>
      <c r="F392" s="132"/>
      <c r="G392" s="132" t="str">
        <f t="shared" si="12"/>
        <v>1</v>
      </c>
      <c r="H392" s="137">
        <f t="shared" si="13"/>
        <v>18</v>
      </c>
      <c r="I392" s="129" t="str" cm="1">
        <f t="array" ref="I392">_xlfn.XLOOKUP(C392,gyn_horarios,gyn_trechos_almoco,"",1,1)</f>
        <v>GOIANIA X TERESINA 18:00</v>
      </c>
      <c r="J392" s="129" t="str" cm="1">
        <f t="array" ref="J392">_xlfn.XLOOKUP(D392,justificativas_motivos,justificativas_texto,"",1,1)</f>
        <v>MOTORISTA CUMPRINDO HORÁRIO NA ESCALA ATUAL</v>
      </c>
    </row>
    <row r="393" spans="1:10" ht="42" hidden="1" customHeight="1">
      <c r="A393" s="197">
        <v>45460</v>
      </c>
      <c r="B393" s="132">
        <v>16100</v>
      </c>
      <c r="C393" s="133">
        <v>0.75</v>
      </c>
      <c r="D393" s="132" t="s">
        <v>11</v>
      </c>
      <c r="E393" s="129" t="s">
        <v>133</v>
      </c>
      <c r="F393" s="132"/>
      <c r="G393" s="132" t="str">
        <f t="shared" si="12"/>
        <v>1</v>
      </c>
      <c r="H393" s="137">
        <f t="shared" si="13"/>
        <v>18</v>
      </c>
      <c r="I393" s="129" t="str" cm="1">
        <f t="array" ref="I393">_xlfn.XLOOKUP(C393,gyn_horarios,gyn_trechos_almoco,"",1,1)</f>
        <v>GOIANIA X TERESINA 18:00</v>
      </c>
      <c r="J393" s="129" t="str" cm="1">
        <f t="array" ref="J393">_xlfn.XLOOKUP(D393,justificativas_motivos,justificativas_texto,"",1,1)</f>
        <v>MOTORISTA CUMPRINDO HORÁRIO NA ESCALA ATUAL</v>
      </c>
    </row>
    <row r="394" spans="1:10" ht="42" hidden="1" customHeight="1">
      <c r="A394" s="197">
        <v>45460</v>
      </c>
      <c r="B394" s="132">
        <v>20014</v>
      </c>
      <c r="C394" s="133">
        <v>0.79166666666666663</v>
      </c>
      <c r="D394" s="132" t="s">
        <v>11</v>
      </c>
      <c r="E394" s="129" t="s">
        <v>135</v>
      </c>
      <c r="F394" s="132"/>
      <c r="G394" s="132" t="str">
        <f t="shared" si="12"/>
        <v>1</v>
      </c>
      <c r="H394" s="137">
        <f t="shared" si="13"/>
        <v>18</v>
      </c>
      <c r="I394" s="129" t="str" cm="1">
        <f t="array" ref="I394">_xlfn.XLOOKUP(C394,gyn_horarios,gyn_trechos_almoco,"",1,1)</f>
        <v>GOIANIA X BELEM 19:00</v>
      </c>
      <c r="J394" s="129" t="str" cm="1">
        <f t="array" ref="J394">_xlfn.XLOOKUP(D394,justificativas_motivos,justificativas_texto,"",1,1)</f>
        <v>MOTORISTA CUMPRINDO HORÁRIO NA ESCALA ATUAL</v>
      </c>
    </row>
    <row r="395" spans="1:10" ht="42" hidden="1" customHeight="1">
      <c r="A395" s="197">
        <v>45460</v>
      </c>
      <c r="B395" s="132">
        <v>20014</v>
      </c>
      <c r="C395" s="133">
        <v>0.79166666666666663</v>
      </c>
      <c r="D395" s="132" t="s">
        <v>11</v>
      </c>
      <c r="E395" s="129" t="s">
        <v>174</v>
      </c>
      <c r="F395" s="132"/>
      <c r="G395" s="132" t="str">
        <f t="shared" si="12"/>
        <v>1</v>
      </c>
      <c r="H395" s="137">
        <f t="shared" si="13"/>
        <v>18</v>
      </c>
      <c r="I395" s="129" t="str" cm="1">
        <f t="array" ref="I395">_xlfn.XLOOKUP(C395,gyn_horarios,gyn_trechos_almoco,"",1,1)</f>
        <v>GOIANIA X BELEM 19:00</v>
      </c>
      <c r="J395" s="129" t="str" cm="1">
        <f t="array" ref="J395">_xlfn.XLOOKUP(D395,justificativas_motivos,justificativas_texto,"",1,1)</f>
        <v>MOTORISTA CUMPRINDO HORÁRIO NA ESCALA ATUAL</v>
      </c>
    </row>
    <row r="396" spans="1:10" ht="42" hidden="1" customHeight="1">
      <c r="A396" s="197">
        <v>45460</v>
      </c>
      <c r="B396" s="132">
        <v>17400</v>
      </c>
      <c r="C396" s="133">
        <v>0.83333333333333337</v>
      </c>
      <c r="D396" s="132" t="s">
        <v>11</v>
      </c>
      <c r="E396" s="129" t="s">
        <v>101</v>
      </c>
      <c r="F396" s="132"/>
      <c r="G396" s="132" t="str">
        <f t="shared" si="12"/>
        <v>1</v>
      </c>
      <c r="H396" s="137">
        <f t="shared" si="13"/>
        <v>18</v>
      </c>
      <c r="I396" s="129" t="str" cm="1">
        <f t="array" ref="I396">_xlfn.XLOOKUP(C396,gyn_horarios,gyn_trechos_almoco,"",1,1)</f>
        <v>GOIANIA X SAO LUIS 20:00</v>
      </c>
      <c r="J396" s="129" t="str" cm="1">
        <f t="array" ref="J396">_xlfn.XLOOKUP(D396,justificativas_motivos,justificativas_texto,"",1,1)</f>
        <v>MOTORISTA CUMPRINDO HORÁRIO NA ESCALA ATUAL</v>
      </c>
    </row>
    <row r="397" spans="1:10" ht="42" hidden="1" customHeight="1">
      <c r="A397" s="197">
        <v>45460</v>
      </c>
      <c r="B397" s="132">
        <v>17400</v>
      </c>
      <c r="C397" s="133">
        <v>0.83333333333333337</v>
      </c>
      <c r="D397" s="132" t="s">
        <v>11</v>
      </c>
      <c r="E397" s="129" t="s">
        <v>58</v>
      </c>
      <c r="F397" s="132"/>
      <c r="G397" s="132" t="str">
        <f t="shared" si="12"/>
        <v>1</v>
      </c>
      <c r="H397" s="137">
        <f t="shared" si="13"/>
        <v>18</v>
      </c>
      <c r="I397" s="129" t="str" cm="1">
        <f t="array" ref="I397">_xlfn.XLOOKUP(C397,gyn_horarios,gyn_trechos_almoco,"",1,1)</f>
        <v>GOIANIA X SAO LUIS 20:00</v>
      </c>
      <c r="J397" s="129" t="str" cm="1">
        <f t="array" ref="J397">_xlfn.XLOOKUP(D397,justificativas_motivos,justificativas_texto,"",1,1)</f>
        <v>MOTORISTA CUMPRINDO HORÁRIO NA ESCALA ATUAL</v>
      </c>
    </row>
    <row r="398" spans="1:10" ht="42" hidden="1" customHeight="1">
      <c r="A398" s="197">
        <v>45460</v>
      </c>
      <c r="B398" s="132">
        <v>19018</v>
      </c>
      <c r="C398" s="133">
        <v>0.39583333333333331</v>
      </c>
      <c r="D398" s="132" t="s">
        <v>11</v>
      </c>
      <c r="E398" s="129" t="s">
        <v>66</v>
      </c>
      <c r="F398" s="132"/>
      <c r="G398" s="132" t="str">
        <f t="shared" si="12"/>
        <v>1</v>
      </c>
      <c r="H398" s="137">
        <f t="shared" si="13"/>
        <v>18</v>
      </c>
      <c r="I398" s="129" t="str" cm="1">
        <f t="array" ref="I398">_xlfn.XLOOKUP(C398,gyn_horarios,gyn_trechos_almoco,"",1,1)</f>
        <v>GOIANIA X BELEM 09:30</v>
      </c>
      <c r="J398" s="129" t="str" cm="1">
        <f t="array" ref="J398">_xlfn.XLOOKUP(D398,justificativas_motivos,justificativas_texto,"",1,1)</f>
        <v>MOTORISTA CUMPRINDO HORÁRIO NA ESCALA ATUAL</v>
      </c>
    </row>
    <row r="399" spans="1:10" ht="42" hidden="1" customHeight="1">
      <c r="A399" s="197">
        <v>45460</v>
      </c>
      <c r="B399" s="132">
        <v>19018</v>
      </c>
      <c r="C399" s="133">
        <v>0.39583333333333331</v>
      </c>
      <c r="D399" s="132" t="s">
        <v>11</v>
      </c>
      <c r="E399" s="129" t="s">
        <v>164</v>
      </c>
      <c r="F399" s="132"/>
      <c r="G399" s="132" t="str">
        <f t="shared" si="12"/>
        <v>1</v>
      </c>
      <c r="H399" s="137">
        <f t="shared" si="13"/>
        <v>18</v>
      </c>
      <c r="I399" s="129" t="str" cm="1">
        <f t="array" ref="I399">_xlfn.XLOOKUP(C399,gyn_horarios,gyn_trechos_almoco,"",1,1)</f>
        <v>GOIANIA X BELEM 09:30</v>
      </c>
      <c r="J399" s="129" t="str" cm="1">
        <f t="array" ref="J399">_xlfn.XLOOKUP(D399,justificativas_motivos,justificativas_texto,"",1,1)</f>
        <v>MOTORISTA CUMPRINDO HORÁRIO NA ESCALA ATUAL</v>
      </c>
    </row>
    <row r="400" spans="1:10" ht="42" hidden="1" customHeight="1">
      <c r="A400" s="197">
        <v>45461</v>
      </c>
      <c r="B400" s="132">
        <v>15300</v>
      </c>
      <c r="C400" s="133">
        <v>0.39583333333333331</v>
      </c>
      <c r="D400" s="132" t="s">
        <v>11</v>
      </c>
      <c r="E400" s="129" t="s">
        <v>66</v>
      </c>
      <c r="F400" s="132"/>
      <c r="G400" s="132" t="str">
        <f t="shared" si="12"/>
        <v>1</v>
      </c>
      <c r="H400" s="137">
        <f t="shared" si="13"/>
        <v>18</v>
      </c>
      <c r="I400" s="129" t="str" cm="1">
        <f t="array" ref="I400">_xlfn.XLOOKUP(C400,gyn_horarios,gyn_trechos_almoco,"",1,1)</f>
        <v>GOIANIA X BELEM 09:30</v>
      </c>
      <c r="J400" s="129" t="str" cm="1">
        <f t="array" ref="J400">_xlfn.XLOOKUP(D400,justificativas_motivos,justificativas_texto,"",1,1)</f>
        <v>MOTORISTA CUMPRINDO HORÁRIO NA ESCALA ATUAL</v>
      </c>
    </row>
    <row r="401" spans="1:10" ht="42" hidden="1" customHeight="1">
      <c r="A401" s="197">
        <v>45461</v>
      </c>
      <c r="B401" s="132">
        <v>15300</v>
      </c>
      <c r="C401" s="133">
        <v>0.39583333333333331</v>
      </c>
      <c r="D401" s="132" t="s">
        <v>11</v>
      </c>
      <c r="E401" s="129" t="s">
        <v>164</v>
      </c>
      <c r="F401" s="132"/>
      <c r="G401" s="132" t="str">
        <f t="shared" si="12"/>
        <v>1</v>
      </c>
      <c r="H401" s="137">
        <f t="shared" si="13"/>
        <v>18</v>
      </c>
      <c r="I401" s="129" t="str" cm="1">
        <f t="array" ref="I401">_xlfn.XLOOKUP(C401,gyn_horarios,gyn_trechos_almoco,"",1,1)</f>
        <v>GOIANIA X BELEM 09:30</v>
      </c>
      <c r="J401" s="129" t="str" cm="1">
        <f t="array" ref="J401">_xlfn.XLOOKUP(D401,justificativas_motivos,justificativas_texto,"",1,1)</f>
        <v>MOTORISTA CUMPRINDO HORÁRIO NA ESCALA ATUAL</v>
      </c>
    </row>
    <row r="402" spans="1:10" ht="42" hidden="1" customHeight="1">
      <c r="A402" s="197">
        <v>45461</v>
      </c>
      <c r="B402" s="132">
        <v>19001</v>
      </c>
      <c r="C402" s="133">
        <v>0.75</v>
      </c>
      <c r="D402" s="132" t="s">
        <v>11</v>
      </c>
      <c r="E402" s="129" t="s">
        <v>192</v>
      </c>
      <c r="F402" s="132"/>
      <c r="G402" s="132" t="str">
        <f t="shared" si="12"/>
        <v>1</v>
      </c>
      <c r="H402" s="137">
        <f t="shared" si="13"/>
        <v>18</v>
      </c>
      <c r="I402" s="129" t="str" cm="1">
        <f t="array" ref="I402">_xlfn.XLOOKUP(C402,gyn_horarios,gyn_trechos_almoco,"",1,1)</f>
        <v>GOIANIA X TERESINA 18:00</v>
      </c>
      <c r="J402" s="129" t="str" cm="1">
        <f t="array" ref="J402">_xlfn.XLOOKUP(D402,justificativas_motivos,justificativas_texto,"",1,1)</f>
        <v>MOTORISTA CUMPRINDO HORÁRIO NA ESCALA ATUAL</v>
      </c>
    </row>
    <row r="403" spans="1:10" ht="42" hidden="1" customHeight="1">
      <c r="A403" s="197">
        <v>45461</v>
      </c>
      <c r="B403" s="132">
        <v>19001</v>
      </c>
      <c r="C403" s="133">
        <v>0.75</v>
      </c>
      <c r="D403" s="132" t="s">
        <v>11</v>
      </c>
      <c r="E403" s="129" t="s">
        <v>140</v>
      </c>
      <c r="F403" s="132"/>
      <c r="G403" s="132" t="str">
        <f t="shared" si="12"/>
        <v>1</v>
      </c>
      <c r="H403" s="137">
        <f t="shared" si="13"/>
        <v>18</v>
      </c>
      <c r="I403" s="129" t="str" cm="1">
        <f t="array" ref="I403">_xlfn.XLOOKUP(C403,gyn_horarios,gyn_trechos_almoco,"",1,1)</f>
        <v>GOIANIA X TERESINA 18:00</v>
      </c>
      <c r="J403" s="129" t="str" cm="1">
        <f t="array" ref="J403">_xlfn.XLOOKUP(D403,justificativas_motivos,justificativas_texto,"",1,1)</f>
        <v>MOTORISTA CUMPRINDO HORÁRIO NA ESCALA ATUAL</v>
      </c>
    </row>
    <row r="404" spans="1:10" ht="42" hidden="1" customHeight="1">
      <c r="A404" s="197">
        <v>45461</v>
      </c>
      <c r="B404" s="132">
        <v>19014</v>
      </c>
      <c r="C404" s="133">
        <v>0.79166666666666663</v>
      </c>
      <c r="D404" s="132" t="s">
        <v>11</v>
      </c>
      <c r="E404" s="129" t="s">
        <v>86</v>
      </c>
      <c r="F404" s="132"/>
      <c r="G404" s="132" t="str">
        <f t="shared" si="12"/>
        <v>1</v>
      </c>
      <c r="H404" s="137">
        <f t="shared" si="13"/>
        <v>18</v>
      </c>
      <c r="I404" s="129" t="str" cm="1">
        <f t="array" ref="I404">_xlfn.XLOOKUP(C404,gyn_horarios,gyn_trechos_almoco,"",1,1)</f>
        <v>GOIANIA X BELEM 19:00</v>
      </c>
      <c r="J404" s="129" t="str" cm="1">
        <f t="array" ref="J404">_xlfn.XLOOKUP(D404,justificativas_motivos,justificativas_texto,"",1,1)</f>
        <v>MOTORISTA CUMPRINDO HORÁRIO NA ESCALA ATUAL</v>
      </c>
    </row>
    <row r="405" spans="1:10" ht="42" hidden="1" customHeight="1">
      <c r="A405" s="197">
        <v>45461</v>
      </c>
      <c r="B405" s="132">
        <v>19014</v>
      </c>
      <c r="C405" s="133">
        <v>0.79166666666666663</v>
      </c>
      <c r="D405" s="132" t="s">
        <v>11</v>
      </c>
      <c r="E405" s="129" t="s">
        <v>160</v>
      </c>
      <c r="F405" s="132"/>
      <c r="G405" s="132" t="str">
        <f t="shared" si="12"/>
        <v>1</v>
      </c>
      <c r="H405" s="137">
        <f t="shared" si="13"/>
        <v>18</v>
      </c>
      <c r="I405" s="129" t="str" cm="1">
        <f t="array" ref="I405">_xlfn.XLOOKUP(C405,gyn_horarios,gyn_trechos_almoco,"",1,1)</f>
        <v>GOIANIA X BELEM 19:00</v>
      </c>
      <c r="J405" s="129" t="str" cm="1">
        <f t="array" ref="J405">_xlfn.XLOOKUP(D405,justificativas_motivos,justificativas_texto,"",1,1)</f>
        <v>MOTORISTA CUMPRINDO HORÁRIO NA ESCALA ATUAL</v>
      </c>
    </row>
    <row r="406" spans="1:10" ht="42" hidden="1" customHeight="1">
      <c r="A406" s="197">
        <v>45462</v>
      </c>
      <c r="B406" s="132">
        <v>16300</v>
      </c>
      <c r="C406" s="133">
        <v>0.79166666666666663</v>
      </c>
      <c r="D406" s="132" t="s">
        <v>11</v>
      </c>
      <c r="E406" s="129" t="s">
        <v>173</v>
      </c>
      <c r="F406" s="132"/>
      <c r="G406" s="132" t="str">
        <f t="shared" si="12"/>
        <v>1</v>
      </c>
      <c r="H406" s="137">
        <f t="shared" si="13"/>
        <v>18</v>
      </c>
      <c r="I406" s="129" t="str" cm="1">
        <f t="array" ref="I406">_xlfn.XLOOKUP(C406,gyn_horarios,gyn_trechos_almoco,"",1,1)</f>
        <v>GOIANIA X BELEM 19:00</v>
      </c>
      <c r="J406" s="129" t="str" cm="1">
        <f t="array" ref="J406">_xlfn.XLOOKUP(D406,justificativas_motivos,justificativas_texto,"",1,1)</f>
        <v>MOTORISTA CUMPRINDO HORÁRIO NA ESCALA ATUAL</v>
      </c>
    </row>
    <row r="407" spans="1:10" ht="42" hidden="1" customHeight="1">
      <c r="A407" s="197">
        <v>45462</v>
      </c>
      <c r="B407" s="132">
        <v>16300</v>
      </c>
      <c r="C407" s="133">
        <v>0.79166666666666663</v>
      </c>
      <c r="D407" s="132" t="s">
        <v>11</v>
      </c>
      <c r="E407" s="129" t="s">
        <v>193</v>
      </c>
      <c r="F407" s="132"/>
      <c r="G407" s="132" t="str">
        <f t="shared" si="12"/>
        <v>1</v>
      </c>
      <c r="H407" s="137">
        <f t="shared" si="13"/>
        <v>18</v>
      </c>
      <c r="I407" s="129" t="str" cm="1">
        <f t="array" ref="I407">_xlfn.XLOOKUP(C407,gyn_horarios,gyn_trechos_almoco,"",1,1)</f>
        <v>GOIANIA X BELEM 19:00</v>
      </c>
      <c r="J407" s="129" t="str" cm="1">
        <f t="array" ref="J407">_xlfn.XLOOKUP(D407,justificativas_motivos,justificativas_texto,"",1,1)</f>
        <v>MOTORISTA CUMPRINDO HORÁRIO NA ESCALA ATUAL</v>
      </c>
    </row>
    <row r="408" spans="1:10" ht="42" hidden="1" customHeight="1">
      <c r="A408" s="197">
        <v>45462</v>
      </c>
      <c r="B408" s="132">
        <v>19016</v>
      </c>
      <c r="C408" s="133">
        <v>0.83333333333333337</v>
      </c>
      <c r="D408" s="132" t="s">
        <v>11</v>
      </c>
      <c r="E408" s="129" t="s">
        <v>175</v>
      </c>
      <c r="F408" s="132"/>
      <c r="G408" s="132" t="str">
        <f t="shared" si="12"/>
        <v>1</v>
      </c>
      <c r="H408" s="137">
        <f t="shared" si="13"/>
        <v>18</v>
      </c>
      <c r="I408" s="129" t="str" cm="1">
        <f t="array" ref="I408">_xlfn.XLOOKUP(C408,gyn_horarios,gyn_trechos_almoco,"",1,1)</f>
        <v>GOIANIA X SAO LUIS 20:00</v>
      </c>
      <c r="J408" s="129" t="str" cm="1">
        <f t="array" ref="J408">_xlfn.XLOOKUP(D408,justificativas_motivos,justificativas_texto,"",1,1)</f>
        <v>MOTORISTA CUMPRINDO HORÁRIO NA ESCALA ATUAL</v>
      </c>
    </row>
    <row r="409" spans="1:10" ht="42" hidden="1" customHeight="1">
      <c r="A409" s="197">
        <v>45462</v>
      </c>
      <c r="B409" s="132">
        <v>19016</v>
      </c>
      <c r="C409" s="133">
        <v>0.83333333333333337</v>
      </c>
      <c r="D409" s="132" t="s">
        <v>11</v>
      </c>
      <c r="E409" s="129" t="s">
        <v>109</v>
      </c>
      <c r="F409" s="132"/>
      <c r="G409" s="132" t="str">
        <f t="shared" si="12"/>
        <v>1</v>
      </c>
      <c r="H409" s="137">
        <f t="shared" si="13"/>
        <v>18</v>
      </c>
      <c r="I409" s="129" t="str" cm="1">
        <f t="array" ref="I409">_xlfn.XLOOKUP(C409,gyn_horarios,gyn_trechos_almoco,"",1,1)</f>
        <v>GOIANIA X SAO LUIS 20:00</v>
      </c>
      <c r="J409" s="129" t="str" cm="1">
        <f t="array" ref="J409">_xlfn.XLOOKUP(D409,justificativas_motivos,justificativas_texto,"",1,1)</f>
        <v>MOTORISTA CUMPRINDO HORÁRIO NA ESCALA ATUAL</v>
      </c>
    </row>
    <row r="410" spans="1:10" ht="42" hidden="1" customHeight="1">
      <c r="A410" s="197">
        <v>45462</v>
      </c>
      <c r="B410" s="132">
        <v>19022</v>
      </c>
      <c r="C410" s="133">
        <v>0.39583333333333331</v>
      </c>
      <c r="D410" s="132" t="s">
        <v>11</v>
      </c>
      <c r="E410" s="129" t="s">
        <v>125</v>
      </c>
      <c r="F410" s="132"/>
      <c r="G410" s="132" t="str">
        <f t="shared" si="12"/>
        <v>1</v>
      </c>
      <c r="H410" s="137">
        <f t="shared" si="13"/>
        <v>18</v>
      </c>
      <c r="I410" s="129" t="str" cm="1">
        <f t="array" ref="I410">_xlfn.XLOOKUP(C410,gyn_horarios,gyn_trechos_almoco,"",1,1)</f>
        <v>GOIANIA X BELEM 09:30</v>
      </c>
      <c r="J410" s="129" t="str" cm="1">
        <f t="array" ref="J410">_xlfn.XLOOKUP(D410,justificativas_motivos,justificativas_texto,"",1,1)</f>
        <v>MOTORISTA CUMPRINDO HORÁRIO NA ESCALA ATUAL</v>
      </c>
    </row>
    <row r="411" spans="1:10" ht="42" hidden="1" customHeight="1">
      <c r="A411" s="197">
        <v>45462</v>
      </c>
      <c r="B411" s="132">
        <v>19022</v>
      </c>
      <c r="C411" s="133">
        <v>0.39583333333333331</v>
      </c>
      <c r="D411" s="132" t="s">
        <v>11</v>
      </c>
      <c r="E411" s="129" t="s">
        <v>126</v>
      </c>
      <c r="F411" s="132"/>
      <c r="G411" s="132" t="str">
        <f t="shared" si="12"/>
        <v>1</v>
      </c>
      <c r="H411" s="137">
        <f t="shared" si="13"/>
        <v>18</v>
      </c>
      <c r="I411" s="129" t="str" cm="1">
        <f t="array" ref="I411">_xlfn.XLOOKUP(C411,gyn_horarios,gyn_trechos_almoco,"",1,1)</f>
        <v>GOIANIA X BELEM 09:30</v>
      </c>
      <c r="J411" s="129" t="str" cm="1">
        <f t="array" ref="J411">_xlfn.XLOOKUP(D411,justificativas_motivos,justificativas_texto,"",1,1)</f>
        <v>MOTORISTA CUMPRINDO HORÁRIO NA ESCALA ATUAL</v>
      </c>
    </row>
    <row r="412" spans="1:10" ht="42" hidden="1" customHeight="1">
      <c r="A412" s="197">
        <v>45463</v>
      </c>
      <c r="B412" s="132">
        <v>15800</v>
      </c>
      <c r="C412" s="133">
        <v>0.79166666666666663</v>
      </c>
      <c r="D412" s="132" t="s">
        <v>11</v>
      </c>
      <c r="E412" s="129" t="s">
        <v>48</v>
      </c>
      <c r="F412" s="132"/>
      <c r="G412" s="132" t="str">
        <f t="shared" si="12"/>
        <v>1</v>
      </c>
      <c r="H412" s="137">
        <f t="shared" si="13"/>
        <v>18</v>
      </c>
      <c r="I412" s="129" t="str" cm="1">
        <f t="array" ref="I412">_xlfn.XLOOKUP(C412,gyn_horarios,gyn_trechos_almoco,"",1,1)</f>
        <v>GOIANIA X BELEM 19:00</v>
      </c>
      <c r="J412" s="129" t="str" cm="1">
        <f t="array" ref="J412">_xlfn.XLOOKUP(D412,justificativas_motivos,justificativas_texto,"",1,1)</f>
        <v>MOTORISTA CUMPRINDO HORÁRIO NA ESCALA ATUAL</v>
      </c>
    </row>
    <row r="413" spans="1:10" ht="42" hidden="1" customHeight="1">
      <c r="A413" s="197">
        <v>45463</v>
      </c>
      <c r="B413" s="132">
        <v>15800</v>
      </c>
      <c r="C413" s="133">
        <v>0.79166666666666663</v>
      </c>
      <c r="D413" s="132" t="s">
        <v>11</v>
      </c>
      <c r="E413" s="129" t="s">
        <v>50</v>
      </c>
      <c r="F413" s="132"/>
      <c r="G413" s="132" t="str">
        <f t="shared" si="12"/>
        <v>1</v>
      </c>
      <c r="H413" s="137">
        <f t="shared" si="13"/>
        <v>18</v>
      </c>
      <c r="I413" s="129" t="str" cm="1">
        <f t="array" ref="I413">_xlfn.XLOOKUP(C413,gyn_horarios,gyn_trechos_almoco,"",1,1)</f>
        <v>GOIANIA X BELEM 19:00</v>
      </c>
      <c r="J413" s="129" t="str" cm="1">
        <f t="array" ref="J413">_xlfn.XLOOKUP(D413,justificativas_motivos,justificativas_texto,"",1,1)</f>
        <v>MOTORISTA CUMPRINDO HORÁRIO NA ESCALA ATUAL</v>
      </c>
    </row>
    <row r="414" spans="1:10" ht="42" hidden="1" customHeight="1">
      <c r="A414" s="197">
        <v>45463</v>
      </c>
      <c r="B414" s="132">
        <v>19030</v>
      </c>
      <c r="C414" s="133">
        <v>0.39583333333333331</v>
      </c>
      <c r="D414" s="132" t="s">
        <v>11</v>
      </c>
      <c r="E414" s="129" t="s">
        <v>14</v>
      </c>
      <c r="F414" s="132"/>
      <c r="G414" s="132" t="str">
        <f t="shared" si="12"/>
        <v>1</v>
      </c>
      <c r="H414" s="137">
        <f t="shared" si="13"/>
        <v>18</v>
      </c>
      <c r="I414" s="129" t="str" cm="1">
        <f t="array" ref="I414">_xlfn.XLOOKUP(C414,gyn_horarios,gyn_trechos_almoco,"",1,1)</f>
        <v>GOIANIA X BELEM 09:30</v>
      </c>
      <c r="J414" s="129" t="str" cm="1">
        <f t="array" ref="J414">_xlfn.XLOOKUP(D414,justificativas_motivos,justificativas_texto,"",1,1)</f>
        <v>MOTORISTA CUMPRINDO HORÁRIO NA ESCALA ATUAL</v>
      </c>
    </row>
    <row r="415" spans="1:10" ht="42" hidden="1" customHeight="1">
      <c r="A415" s="197">
        <v>45463</v>
      </c>
      <c r="B415" s="132">
        <v>19030</v>
      </c>
      <c r="C415" s="133">
        <v>0.39583333333333331</v>
      </c>
      <c r="D415" s="132" t="s">
        <v>11</v>
      </c>
      <c r="E415" s="129" t="s">
        <v>70</v>
      </c>
      <c r="F415" s="132"/>
      <c r="G415" s="132" t="str">
        <f t="shared" si="12"/>
        <v>1</v>
      </c>
      <c r="H415" s="137">
        <f t="shared" si="13"/>
        <v>18</v>
      </c>
      <c r="I415" s="129" t="str" cm="1">
        <f t="array" ref="I415">_xlfn.XLOOKUP(C415,gyn_horarios,gyn_trechos_almoco,"",1,1)</f>
        <v>GOIANIA X BELEM 09:30</v>
      </c>
      <c r="J415" s="129" t="str" cm="1">
        <f t="array" ref="J415">_xlfn.XLOOKUP(D415,justificativas_motivos,justificativas_texto,"",1,1)</f>
        <v>MOTORISTA CUMPRINDO HORÁRIO NA ESCALA ATUAL</v>
      </c>
    </row>
    <row r="416" spans="1:10" ht="42" hidden="1" customHeight="1">
      <c r="A416" s="197">
        <v>45463</v>
      </c>
      <c r="B416" s="132">
        <v>24006</v>
      </c>
      <c r="C416" s="133">
        <v>0.83333333333333337</v>
      </c>
      <c r="D416" s="132" t="s">
        <v>11</v>
      </c>
      <c r="E416" s="129" t="s">
        <v>78</v>
      </c>
      <c r="F416" s="132"/>
      <c r="G416" s="132" t="str">
        <f t="shared" si="12"/>
        <v>1</v>
      </c>
      <c r="H416" s="137">
        <f t="shared" si="13"/>
        <v>18</v>
      </c>
      <c r="I416" s="129" t="str" cm="1">
        <f t="array" ref="I416">_xlfn.XLOOKUP(C416,gyn_horarios,gyn_trechos_almoco,"",1,1)</f>
        <v>GOIANIA X SAO LUIS 20:00</v>
      </c>
      <c r="J416" s="129" t="str" cm="1">
        <f t="array" ref="J416">_xlfn.XLOOKUP(D416,justificativas_motivos,justificativas_texto,"",1,1)</f>
        <v>MOTORISTA CUMPRINDO HORÁRIO NA ESCALA ATUAL</v>
      </c>
    </row>
    <row r="417" spans="1:10" ht="42" hidden="1" customHeight="1">
      <c r="A417" s="197">
        <v>45463</v>
      </c>
      <c r="B417" s="132">
        <v>24006</v>
      </c>
      <c r="C417" s="133">
        <v>0.83333333333333337</v>
      </c>
      <c r="D417" s="132" t="s">
        <v>11</v>
      </c>
      <c r="E417" s="129" t="s">
        <v>80</v>
      </c>
      <c r="F417" s="132"/>
      <c r="G417" s="132" t="str">
        <f t="shared" si="12"/>
        <v>1</v>
      </c>
      <c r="H417" s="137">
        <f t="shared" si="13"/>
        <v>18</v>
      </c>
      <c r="I417" s="129" t="str" cm="1">
        <f t="array" ref="I417">_xlfn.XLOOKUP(C417,gyn_horarios,gyn_trechos_almoco,"",1,1)</f>
        <v>GOIANIA X SAO LUIS 20:00</v>
      </c>
      <c r="J417" s="129" t="str" cm="1">
        <f t="array" ref="J417">_xlfn.XLOOKUP(D417,justificativas_motivos,justificativas_texto,"",1,1)</f>
        <v>MOTORISTA CUMPRINDO HORÁRIO NA ESCALA ATUAL</v>
      </c>
    </row>
    <row r="418" spans="1:10" ht="42" hidden="1" customHeight="1">
      <c r="A418" s="197">
        <v>45464</v>
      </c>
      <c r="B418" s="132">
        <v>14700</v>
      </c>
      <c r="C418" s="133">
        <v>0.79166666666666663</v>
      </c>
      <c r="D418" s="132" t="s">
        <v>11</v>
      </c>
      <c r="E418" s="129" t="s">
        <v>179</v>
      </c>
      <c r="F418" s="132"/>
      <c r="G418" s="132" t="str">
        <f t="shared" si="12"/>
        <v>1</v>
      </c>
      <c r="H418" s="137">
        <f t="shared" si="13"/>
        <v>18</v>
      </c>
      <c r="I418" s="129" t="str" cm="1">
        <f t="array" ref="I418">_xlfn.XLOOKUP(C418,gyn_horarios,gyn_trechos_almoco,"",1,1)</f>
        <v>GOIANIA X BELEM 19:00</v>
      </c>
      <c r="J418" s="129" t="str" cm="1">
        <f t="array" ref="J418">_xlfn.XLOOKUP(D418,justificativas_motivos,justificativas_texto,"",1,1)</f>
        <v>MOTORISTA CUMPRINDO HORÁRIO NA ESCALA ATUAL</v>
      </c>
    </row>
    <row r="419" spans="1:10" ht="42" hidden="1" customHeight="1">
      <c r="A419" s="197">
        <v>45464</v>
      </c>
      <c r="B419" s="132">
        <v>14700</v>
      </c>
      <c r="C419" s="133">
        <v>0.79166666666666663</v>
      </c>
      <c r="D419" s="132" t="s">
        <v>11</v>
      </c>
      <c r="E419" s="129" t="s">
        <v>194</v>
      </c>
      <c r="F419" s="132"/>
      <c r="G419" s="132" t="str">
        <f t="shared" si="12"/>
        <v>1</v>
      </c>
      <c r="H419" s="137">
        <f t="shared" si="13"/>
        <v>18</v>
      </c>
      <c r="I419" s="129" t="str" cm="1">
        <f t="array" ref="I419">_xlfn.XLOOKUP(C419,gyn_horarios,gyn_trechos_almoco,"",1,1)</f>
        <v>GOIANIA X BELEM 19:00</v>
      </c>
      <c r="J419" s="129" t="str" cm="1">
        <f t="array" ref="J419">_xlfn.XLOOKUP(D419,justificativas_motivos,justificativas_texto,"",1,1)</f>
        <v>MOTORISTA CUMPRINDO HORÁRIO NA ESCALA ATUAL</v>
      </c>
    </row>
    <row r="420" spans="1:10" ht="42" hidden="1" customHeight="1">
      <c r="A420" s="197">
        <v>45464</v>
      </c>
      <c r="B420" s="132">
        <v>18002</v>
      </c>
      <c r="C420" s="133">
        <v>0.83333333333333337</v>
      </c>
      <c r="D420" s="132" t="s">
        <v>11</v>
      </c>
      <c r="E420" s="129" t="s">
        <v>183</v>
      </c>
      <c r="F420" s="132"/>
      <c r="G420" s="132" t="str">
        <f t="shared" si="12"/>
        <v>1</v>
      </c>
      <c r="H420" s="137">
        <f t="shared" si="13"/>
        <v>18</v>
      </c>
      <c r="I420" s="129" t="str" cm="1">
        <f t="array" ref="I420">_xlfn.XLOOKUP(C420,gyn_horarios,gyn_trechos_almoco,"",1,1)</f>
        <v>GOIANIA X SAO LUIS 20:00</v>
      </c>
      <c r="J420" s="129" t="str" cm="1">
        <f t="array" ref="J420">_xlfn.XLOOKUP(D420,justificativas_motivos,justificativas_texto,"",1,1)</f>
        <v>MOTORISTA CUMPRINDO HORÁRIO NA ESCALA ATUAL</v>
      </c>
    </row>
    <row r="421" spans="1:10" ht="42" hidden="1" customHeight="1">
      <c r="A421" s="197">
        <v>45464</v>
      </c>
      <c r="B421" s="132">
        <v>18002</v>
      </c>
      <c r="C421" s="133">
        <v>0.83333333333333337</v>
      </c>
      <c r="D421" s="132" t="s">
        <v>11</v>
      </c>
      <c r="E421" s="129" t="s">
        <v>113</v>
      </c>
      <c r="F421" s="132"/>
      <c r="G421" s="132" t="str">
        <f t="shared" si="12"/>
        <v>1</v>
      </c>
      <c r="H421" s="137">
        <f t="shared" si="13"/>
        <v>18</v>
      </c>
      <c r="I421" s="129" t="str" cm="1">
        <f t="array" ref="I421">_xlfn.XLOOKUP(C421,gyn_horarios,gyn_trechos_almoco,"",1,1)</f>
        <v>GOIANIA X SAO LUIS 20:00</v>
      </c>
      <c r="J421" s="129" t="str" cm="1">
        <f t="array" ref="J421">_xlfn.XLOOKUP(D421,justificativas_motivos,justificativas_texto,"",1,1)</f>
        <v>MOTORISTA CUMPRINDO HORÁRIO NA ESCALA ATUAL</v>
      </c>
    </row>
    <row r="422" spans="1:10" ht="42" hidden="1" customHeight="1">
      <c r="A422" s="197">
        <v>45464</v>
      </c>
      <c r="B422" s="132">
        <v>19007</v>
      </c>
      <c r="C422" s="133">
        <v>0.39583333333333331</v>
      </c>
      <c r="D422" s="132" t="s">
        <v>11</v>
      </c>
      <c r="E422" s="129" t="s">
        <v>119</v>
      </c>
      <c r="F422" s="132"/>
      <c r="G422" s="132" t="str">
        <f t="shared" si="12"/>
        <v>1</v>
      </c>
      <c r="H422" s="137">
        <f t="shared" si="13"/>
        <v>18</v>
      </c>
      <c r="I422" s="129" t="str" cm="1">
        <f t="array" ref="I422">_xlfn.XLOOKUP(C422,gyn_horarios,gyn_trechos_almoco,"",1,1)</f>
        <v>GOIANIA X BELEM 09:30</v>
      </c>
      <c r="J422" s="129" t="str" cm="1">
        <f t="array" ref="J422">_xlfn.XLOOKUP(D422,justificativas_motivos,justificativas_texto,"",1,1)</f>
        <v>MOTORISTA CUMPRINDO HORÁRIO NA ESCALA ATUAL</v>
      </c>
    </row>
    <row r="423" spans="1:10" ht="42" hidden="1" customHeight="1">
      <c r="A423" s="197">
        <v>45464</v>
      </c>
      <c r="B423" s="132">
        <v>19007</v>
      </c>
      <c r="C423" s="133">
        <v>0.39583333333333331</v>
      </c>
      <c r="D423" s="132" t="s">
        <v>11</v>
      </c>
      <c r="E423" s="129" t="s">
        <v>195</v>
      </c>
      <c r="F423" s="132"/>
      <c r="G423" s="132" t="str">
        <f t="shared" si="12"/>
        <v>1</v>
      </c>
      <c r="H423" s="137">
        <f t="shared" si="13"/>
        <v>18</v>
      </c>
      <c r="I423" s="129" t="str" cm="1">
        <f t="array" ref="I423">_xlfn.XLOOKUP(C423,gyn_horarios,gyn_trechos_almoco,"",1,1)</f>
        <v>GOIANIA X BELEM 09:30</v>
      </c>
      <c r="J423" s="129" t="str" cm="1">
        <f t="array" ref="J423">_xlfn.XLOOKUP(D423,justificativas_motivos,justificativas_texto,"",1,1)</f>
        <v>MOTORISTA CUMPRINDO HORÁRIO NA ESCALA ATUAL</v>
      </c>
    </row>
    <row r="424" spans="1:10" ht="42" hidden="1" customHeight="1">
      <c r="A424" s="197">
        <v>45464</v>
      </c>
      <c r="B424" s="132">
        <v>19005</v>
      </c>
      <c r="C424" s="133">
        <v>0.375</v>
      </c>
      <c r="D424" s="132" t="s">
        <v>11</v>
      </c>
      <c r="E424" s="129" t="s">
        <v>47</v>
      </c>
      <c r="F424" s="132"/>
      <c r="G424" s="132" t="str">
        <f t="shared" si="12"/>
        <v>1</v>
      </c>
      <c r="H424" s="137">
        <f t="shared" si="13"/>
        <v>18</v>
      </c>
      <c r="I424" s="129" t="str" cm="1">
        <f t="array" ref="I424">_xlfn.XLOOKUP(C424,gyn_horarios,gyn_trechos_almoco,"",1,1)</f>
        <v>SINOP X FORTALEZA 09:00</v>
      </c>
      <c r="J424" s="129" t="str" cm="1">
        <f t="array" ref="J424">_xlfn.XLOOKUP(D424,justificativas_motivos,justificativas_texto,"",1,1)</f>
        <v>MOTORISTA CUMPRINDO HORÁRIO NA ESCALA ATUAL</v>
      </c>
    </row>
    <row r="425" spans="1:10" ht="42" hidden="1" customHeight="1">
      <c r="A425" s="197">
        <v>45464</v>
      </c>
      <c r="B425" s="132">
        <v>19005</v>
      </c>
      <c r="C425" s="133">
        <v>0.375</v>
      </c>
      <c r="D425" s="132" t="s">
        <v>11</v>
      </c>
      <c r="E425" s="129" t="s">
        <v>165</v>
      </c>
      <c r="F425" s="132"/>
      <c r="G425" s="132" t="str">
        <f t="shared" si="12"/>
        <v>1</v>
      </c>
      <c r="H425" s="137">
        <f t="shared" si="13"/>
        <v>18</v>
      </c>
      <c r="I425" s="129" t="str" cm="1">
        <f t="array" ref="I425">_xlfn.XLOOKUP(C425,gyn_horarios,gyn_trechos_almoco,"",1,1)</f>
        <v>SINOP X FORTALEZA 09:00</v>
      </c>
      <c r="J425" s="129" t="str" cm="1">
        <f t="array" ref="J425">_xlfn.XLOOKUP(D425,justificativas_motivos,justificativas_texto,"",1,1)</f>
        <v>MOTORISTA CUMPRINDO HORÁRIO NA ESCALA ATUAL</v>
      </c>
    </row>
    <row r="426" spans="1:10" ht="42" hidden="1" customHeight="1">
      <c r="A426" s="197">
        <v>45464</v>
      </c>
      <c r="B426" s="132">
        <v>16500</v>
      </c>
      <c r="C426" s="133">
        <v>0.4375</v>
      </c>
      <c r="D426" s="132" t="s">
        <v>11</v>
      </c>
      <c r="E426" s="129" t="s">
        <v>95</v>
      </c>
      <c r="F426" s="132"/>
      <c r="G426" s="132" t="str">
        <f t="shared" si="12"/>
        <v>1</v>
      </c>
      <c r="H426" s="137">
        <f t="shared" si="13"/>
        <v>18</v>
      </c>
      <c r="I426" s="129" t="str" cm="1">
        <f t="array" ref="I426">_xlfn.XLOOKUP(C426,gyn_horarios,gyn_trechos_almoco,"",1,1)</f>
        <v>GOIANIA X SAO LUIS 10:30</v>
      </c>
      <c r="J426" s="129" t="str" cm="1">
        <f t="array" ref="J426">_xlfn.XLOOKUP(D426,justificativas_motivos,justificativas_texto,"",1,1)</f>
        <v>MOTORISTA CUMPRINDO HORÁRIO NA ESCALA ATUAL</v>
      </c>
    </row>
    <row r="427" spans="1:10" ht="42" hidden="1" customHeight="1">
      <c r="A427" s="197">
        <v>45464</v>
      </c>
      <c r="B427" s="132">
        <v>16500</v>
      </c>
      <c r="C427" s="133">
        <v>0.4375</v>
      </c>
      <c r="D427" s="132" t="s">
        <v>11</v>
      </c>
      <c r="E427" s="129" t="s">
        <v>168</v>
      </c>
      <c r="F427" s="132"/>
      <c r="G427" s="132" t="str">
        <f t="shared" si="12"/>
        <v>1</v>
      </c>
      <c r="H427" s="137">
        <f t="shared" si="13"/>
        <v>18</v>
      </c>
      <c r="I427" s="129" t="str" cm="1">
        <f t="array" ref="I427">_xlfn.XLOOKUP(C427,gyn_horarios,gyn_trechos_almoco,"",1,1)</f>
        <v>GOIANIA X SAO LUIS 10:30</v>
      </c>
      <c r="J427" s="129" t="str" cm="1">
        <f t="array" ref="J427">_xlfn.XLOOKUP(D427,justificativas_motivos,justificativas_texto,"",1,1)</f>
        <v>MOTORISTA CUMPRINDO HORÁRIO NA ESCALA ATUAL</v>
      </c>
    </row>
    <row r="428" spans="1:10" ht="42" hidden="1" customHeight="1">
      <c r="A428" s="197">
        <v>45465</v>
      </c>
      <c r="B428" s="132">
        <v>16500</v>
      </c>
      <c r="C428" s="133">
        <v>0.4375</v>
      </c>
      <c r="D428" s="132" t="s">
        <v>11</v>
      </c>
      <c r="E428" s="129" t="s">
        <v>95</v>
      </c>
      <c r="F428" s="132"/>
      <c r="G428" s="132" t="str">
        <f t="shared" si="12"/>
        <v>1</v>
      </c>
      <c r="H428" s="137">
        <f t="shared" si="13"/>
        <v>18</v>
      </c>
      <c r="I428" s="129" t="str" cm="1">
        <f t="array" ref="I428">_xlfn.XLOOKUP(C428,gyn_horarios,gyn_trechos_almoco,"",1,1)</f>
        <v>GOIANIA X SAO LUIS 10:30</v>
      </c>
      <c r="J428" s="129" t="str" cm="1">
        <f t="array" ref="J428">_xlfn.XLOOKUP(D428,justificativas_motivos,justificativas_texto,"",1,1)</f>
        <v>MOTORISTA CUMPRINDO HORÁRIO NA ESCALA ATUAL</v>
      </c>
    </row>
    <row r="429" spans="1:10" ht="42" hidden="1" customHeight="1">
      <c r="A429" s="197">
        <v>45465</v>
      </c>
      <c r="B429" s="132">
        <v>16500</v>
      </c>
      <c r="C429" s="133">
        <v>0.4375</v>
      </c>
      <c r="D429" s="132" t="s">
        <v>11</v>
      </c>
      <c r="E429" s="129" t="s">
        <v>168</v>
      </c>
      <c r="F429" s="132"/>
      <c r="G429" s="132" t="str">
        <f t="shared" si="12"/>
        <v>1</v>
      </c>
      <c r="H429" s="137">
        <f t="shared" si="13"/>
        <v>18</v>
      </c>
      <c r="I429" s="129" t="str" cm="1">
        <f t="array" ref="I429">_xlfn.XLOOKUP(C429,gyn_horarios,gyn_trechos_almoco,"",1,1)</f>
        <v>GOIANIA X SAO LUIS 10:30</v>
      </c>
      <c r="J429" s="129" t="str" cm="1">
        <f t="array" ref="J429">_xlfn.XLOOKUP(D429,justificativas_motivos,justificativas_texto,"",1,1)</f>
        <v>MOTORISTA CUMPRINDO HORÁRIO NA ESCALA ATUAL</v>
      </c>
    </row>
    <row r="430" spans="1:10" ht="42" hidden="1" customHeight="1">
      <c r="A430" s="197">
        <v>45465</v>
      </c>
      <c r="B430" s="132">
        <v>17400</v>
      </c>
      <c r="C430" s="133">
        <v>0.83333333333333337</v>
      </c>
      <c r="D430" s="132" t="s">
        <v>11</v>
      </c>
      <c r="E430" s="129" t="s">
        <v>171</v>
      </c>
      <c r="F430" s="132"/>
      <c r="G430" s="132" t="str">
        <f t="shared" si="12"/>
        <v>1</v>
      </c>
      <c r="H430" s="137">
        <f t="shared" si="13"/>
        <v>18</v>
      </c>
      <c r="I430" s="129" t="str" cm="1">
        <f t="array" ref="I430">_xlfn.XLOOKUP(C430,gyn_horarios,gyn_trechos_almoco,"",1,1)</f>
        <v>GOIANIA X SAO LUIS 20:00</v>
      </c>
      <c r="J430" s="129" t="str" cm="1">
        <f t="array" ref="J430">_xlfn.XLOOKUP(D430,justificativas_motivos,justificativas_texto,"",1,1)</f>
        <v>MOTORISTA CUMPRINDO HORÁRIO NA ESCALA ATUAL</v>
      </c>
    </row>
    <row r="431" spans="1:10" ht="42" hidden="1" customHeight="1">
      <c r="A431" s="197">
        <v>45465</v>
      </c>
      <c r="B431" s="132">
        <v>17400</v>
      </c>
      <c r="C431" s="133">
        <v>0.83333333333333337</v>
      </c>
      <c r="D431" s="132" t="s">
        <v>11</v>
      </c>
      <c r="E431" s="129" t="s">
        <v>153</v>
      </c>
      <c r="F431" s="132"/>
      <c r="G431" s="132" t="str">
        <f t="shared" si="12"/>
        <v>1</v>
      </c>
      <c r="H431" s="137">
        <f t="shared" si="13"/>
        <v>18</v>
      </c>
      <c r="I431" s="129" t="str" cm="1">
        <f t="array" ref="I431">_xlfn.XLOOKUP(C431,gyn_horarios,gyn_trechos_almoco,"",1,1)</f>
        <v>GOIANIA X SAO LUIS 20:00</v>
      </c>
      <c r="J431" s="129" t="str" cm="1">
        <f t="array" ref="J431">_xlfn.XLOOKUP(D431,justificativas_motivos,justificativas_texto,"",1,1)</f>
        <v>MOTORISTA CUMPRINDO HORÁRIO NA ESCALA ATUAL</v>
      </c>
    </row>
    <row r="432" spans="1:10" ht="42" hidden="1" customHeight="1">
      <c r="A432" s="197">
        <v>45465</v>
      </c>
      <c r="B432" s="132">
        <v>19018</v>
      </c>
      <c r="C432" s="133">
        <v>0.39583333333333331</v>
      </c>
      <c r="D432" s="132" t="s">
        <v>11</v>
      </c>
      <c r="E432" s="129" t="s">
        <v>134</v>
      </c>
      <c r="F432" s="132"/>
      <c r="G432" s="132" t="str">
        <f t="shared" si="12"/>
        <v>1</v>
      </c>
      <c r="H432" s="137">
        <f t="shared" si="13"/>
        <v>18</v>
      </c>
      <c r="I432" s="129" t="str" cm="1">
        <f t="array" ref="I432">_xlfn.XLOOKUP(C432,gyn_horarios,gyn_trechos_almoco,"",1,1)</f>
        <v>GOIANIA X BELEM 09:30</v>
      </c>
      <c r="J432" s="129" t="str" cm="1">
        <f t="array" ref="J432">_xlfn.XLOOKUP(D432,justificativas_motivos,justificativas_texto,"",1,1)</f>
        <v>MOTORISTA CUMPRINDO HORÁRIO NA ESCALA ATUAL</v>
      </c>
    </row>
    <row r="433" spans="1:10" ht="42" hidden="1" customHeight="1">
      <c r="A433" s="197">
        <v>45465</v>
      </c>
      <c r="B433" s="132">
        <v>19018</v>
      </c>
      <c r="C433" s="133">
        <v>0.39583333333333331</v>
      </c>
      <c r="D433" s="132" t="s">
        <v>11</v>
      </c>
      <c r="E433" s="129" t="s">
        <v>196</v>
      </c>
      <c r="F433" s="132"/>
      <c r="G433" s="132" t="str">
        <f t="shared" si="12"/>
        <v>1</v>
      </c>
      <c r="H433" s="137">
        <f t="shared" si="13"/>
        <v>18</v>
      </c>
      <c r="I433" s="129" t="str" cm="1">
        <f t="array" ref="I433">_xlfn.XLOOKUP(C433,gyn_horarios,gyn_trechos_almoco,"",1,1)</f>
        <v>GOIANIA X BELEM 09:30</v>
      </c>
      <c r="J433" s="129" t="str" cm="1">
        <f t="array" ref="J433">_xlfn.XLOOKUP(D433,justificativas_motivos,justificativas_texto,"",1,1)</f>
        <v>MOTORISTA CUMPRINDO HORÁRIO NA ESCALA ATUAL</v>
      </c>
    </row>
    <row r="434" spans="1:10" ht="42" hidden="1" customHeight="1">
      <c r="A434" s="197">
        <v>45465</v>
      </c>
      <c r="B434" s="132" t="s">
        <v>71</v>
      </c>
      <c r="C434" s="133" t="s">
        <v>72</v>
      </c>
      <c r="D434" s="132" t="s">
        <v>197</v>
      </c>
      <c r="E434" s="129" t="s">
        <v>198</v>
      </c>
      <c r="F434" s="132"/>
      <c r="G434" s="132" t="str">
        <f t="shared" si="12"/>
        <v>1</v>
      </c>
      <c r="H434" s="137">
        <f t="shared" si="13"/>
        <v>18</v>
      </c>
      <c r="I434" s="129" t="s">
        <v>197</v>
      </c>
      <c r="J434" s="129" t="s">
        <v>199</v>
      </c>
    </row>
    <row r="435" spans="1:10" ht="42" hidden="1" customHeight="1">
      <c r="A435" s="197">
        <v>45466</v>
      </c>
      <c r="B435" s="132">
        <v>14700</v>
      </c>
      <c r="C435" s="133">
        <v>0.75</v>
      </c>
      <c r="D435" s="132" t="s">
        <v>11</v>
      </c>
      <c r="E435" s="129" t="s">
        <v>134</v>
      </c>
      <c r="F435" s="132"/>
      <c r="G435" s="132" t="str">
        <f t="shared" si="12"/>
        <v>1</v>
      </c>
      <c r="H435" s="137">
        <f t="shared" si="13"/>
        <v>18</v>
      </c>
      <c r="I435" s="129" t="str" cm="1">
        <f t="array" ref="I435">_xlfn.XLOOKUP(C435,gyn_horarios,gyn_trechos_almoco,"",1,1)</f>
        <v>GOIANIA X TERESINA 18:00</v>
      </c>
      <c r="J435" s="129" t="str" cm="1">
        <f t="array" ref="J435">_xlfn.XLOOKUP(D435,justificativas_motivos,justificativas_texto,"",1,1)</f>
        <v>MOTORISTA CUMPRINDO HORÁRIO NA ESCALA ATUAL</v>
      </c>
    </row>
    <row r="436" spans="1:10" ht="42" hidden="1" customHeight="1">
      <c r="A436" s="197">
        <v>45466</v>
      </c>
      <c r="B436" s="132">
        <v>14700</v>
      </c>
      <c r="C436" s="133">
        <v>0.75</v>
      </c>
      <c r="D436" s="132" t="s">
        <v>11</v>
      </c>
      <c r="E436" s="129" t="s">
        <v>19</v>
      </c>
      <c r="F436" s="132"/>
      <c r="G436" s="132" t="str">
        <f t="shared" si="12"/>
        <v>1</v>
      </c>
      <c r="H436" s="137">
        <f t="shared" si="13"/>
        <v>18</v>
      </c>
      <c r="I436" s="129" t="str" cm="1">
        <f t="array" ref="I436">_xlfn.XLOOKUP(C436,gyn_horarios,gyn_trechos_almoco,"",1,1)</f>
        <v>GOIANIA X TERESINA 18:00</v>
      </c>
      <c r="J436" s="129" t="str" cm="1">
        <f t="array" ref="J436">_xlfn.XLOOKUP(D436,justificativas_motivos,justificativas_texto,"",1,1)</f>
        <v>MOTORISTA CUMPRINDO HORÁRIO NA ESCALA ATUAL</v>
      </c>
    </row>
    <row r="437" spans="1:10" ht="42" hidden="1" customHeight="1">
      <c r="A437" s="197">
        <v>45466</v>
      </c>
      <c r="B437" s="132">
        <v>24005</v>
      </c>
      <c r="C437" s="133">
        <v>0.83333333333333337</v>
      </c>
      <c r="D437" s="132" t="s">
        <v>11</v>
      </c>
      <c r="E437" s="129" t="s">
        <v>200</v>
      </c>
      <c r="F437" s="132"/>
      <c r="G437" s="132" t="str">
        <f t="shared" si="12"/>
        <v>1</v>
      </c>
      <c r="H437" s="137">
        <f t="shared" si="13"/>
        <v>18</v>
      </c>
      <c r="I437" s="129" t="str" cm="1">
        <f t="array" ref="I437">_xlfn.XLOOKUP(C437,gyn_horarios,gyn_trechos_almoco,"",1,1)</f>
        <v>GOIANIA X SAO LUIS 20:00</v>
      </c>
      <c r="J437" s="129" t="str" cm="1">
        <f t="array" ref="J437">_xlfn.XLOOKUP(D437,justificativas_motivos,justificativas_texto,"",1,1)</f>
        <v>MOTORISTA CUMPRINDO HORÁRIO NA ESCALA ATUAL</v>
      </c>
    </row>
    <row r="438" spans="1:10" ht="42" hidden="1" customHeight="1">
      <c r="A438" s="197">
        <v>45466</v>
      </c>
      <c r="B438" s="132">
        <v>24005</v>
      </c>
      <c r="C438" s="133">
        <v>0.83333333333333337</v>
      </c>
      <c r="D438" s="132" t="s">
        <v>11</v>
      </c>
      <c r="E438" s="129" t="s">
        <v>201</v>
      </c>
      <c r="F438" s="132"/>
      <c r="G438" s="132" t="str">
        <f t="shared" si="12"/>
        <v>1</v>
      </c>
      <c r="H438" s="137">
        <f t="shared" si="13"/>
        <v>18</v>
      </c>
      <c r="I438" s="129" t="str" cm="1">
        <f t="array" ref="I438">_xlfn.XLOOKUP(C438,gyn_horarios,gyn_trechos_almoco,"",1,1)</f>
        <v>GOIANIA X SAO LUIS 20:00</v>
      </c>
      <c r="J438" s="129" t="str" cm="1">
        <f t="array" ref="J438">_xlfn.XLOOKUP(D438,justificativas_motivos,justificativas_texto,"",1,1)</f>
        <v>MOTORISTA CUMPRINDO HORÁRIO NA ESCALA ATUAL</v>
      </c>
    </row>
    <row r="439" spans="1:10" ht="42" hidden="1" customHeight="1">
      <c r="A439" s="197">
        <v>45466</v>
      </c>
      <c r="B439" s="132">
        <v>15900</v>
      </c>
      <c r="C439" s="133">
        <v>0.79166666666666663</v>
      </c>
      <c r="D439" s="132" t="s">
        <v>11</v>
      </c>
      <c r="E439" s="129" t="s">
        <v>27</v>
      </c>
      <c r="F439" s="132"/>
      <c r="G439" s="132" t="str">
        <f t="shared" si="12"/>
        <v>1</v>
      </c>
      <c r="H439" s="137">
        <f t="shared" si="13"/>
        <v>18</v>
      </c>
      <c r="I439" s="129" t="str" cm="1">
        <f t="array" ref="I439">_xlfn.XLOOKUP(C439,gyn_horarios,gyn_trechos_almoco,"",1,1)</f>
        <v>GOIANIA X BELEM 19:00</v>
      </c>
      <c r="J439" s="129" t="str" cm="1">
        <f t="array" ref="J439">_xlfn.XLOOKUP(D439,justificativas_motivos,justificativas_texto,"",1,1)</f>
        <v>MOTORISTA CUMPRINDO HORÁRIO NA ESCALA ATUAL</v>
      </c>
    </row>
    <row r="440" spans="1:10" ht="42" hidden="1" customHeight="1">
      <c r="A440" s="197">
        <v>45466</v>
      </c>
      <c r="B440" s="132">
        <v>15900</v>
      </c>
      <c r="C440" s="133">
        <v>0.79166666666666663</v>
      </c>
      <c r="D440" s="132" t="s">
        <v>11</v>
      </c>
      <c r="E440" s="129" t="s">
        <v>29</v>
      </c>
      <c r="F440" s="132"/>
      <c r="G440" s="132" t="str">
        <f t="shared" si="12"/>
        <v>1</v>
      </c>
      <c r="H440" s="137">
        <f t="shared" si="13"/>
        <v>18</v>
      </c>
      <c r="I440" s="129" t="str" cm="1">
        <f t="array" ref="I440">_xlfn.XLOOKUP(C440,gyn_horarios,gyn_trechos_almoco,"",1,1)</f>
        <v>GOIANIA X BELEM 19:00</v>
      </c>
      <c r="J440" s="129" t="str" cm="1">
        <f t="array" ref="J440">_xlfn.XLOOKUP(D440,justificativas_motivos,justificativas_texto,"",1,1)</f>
        <v>MOTORISTA CUMPRINDO HORÁRIO NA ESCALA ATUAL</v>
      </c>
    </row>
    <row r="441" spans="1:10" ht="42" hidden="1" customHeight="1">
      <c r="A441" s="197">
        <v>45466</v>
      </c>
      <c r="B441" s="132">
        <v>19012</v>
      </c>
      <c r="C441" s="133">
        <v>0.39583333333333331</v>
      </c>
      <c r="D441" s="132" t="s">
        <v>11</v>
      </c>
      <c r="E441" s="129" t="s">
        <v>182</v>
      </c>
      <c r="F441" s="132"/>
      <c r="G441" s="132" t="str">
        <f t="shared" si="12"/>
        <v>1</v>
      </c>
      <c r="H441" s="137">
        <f t="shared" si="13"/>
        <v>18</v>
      </c>
      <c r="I441" s="129" t="str" cm="1">
        <f t="array" ref="I441">_xlfn.XLOOKUP(C441,gyn_horarios,gyn_trechos_almoco,"",1,1)</f>
        <v>GOIANIA X BELEM 09:30</v>
      </c>
      <c r="J441" s="129" t="str" cm="1">
        <f t="array" ref="J441">_xlfn.XLOOKUP(D441,justificativas_motivos,justificativas_texto,"",1,1)</f>
        <v>MOTORISTA CUMPRINDO HORÁRIO NA ESCALA ATUAL</v>
      </c>
    </row>
    <row r="442" spans="1:10" ht="42" hidden="1" customHeight="1">
      <c r="A442" s="197">
        <v>45466</v>
      </c>
      <c r="B442" s="132">
        <v>19012</v>
      </c>
      <c r="C442" s="133">
        <v>0.39583333333333331</v>
      </c>
      <c r="D442" s="132" t="s">
        <v>11</v>
      </c>
      <c r="E442" s="129" t="s">
        <v>104</v>
      </c>
      <c r="F442" s="132"/>
      <c r="G442" s="132" t="str">
        <f t="shared" si="12"/>
        <v>1</v>
      </c>
      <c r="H442" s="137">
        <f t="shared" si="13"/>
        <v>18</v>
      </c>
      <c r="I442" s="129" t="str" cm="1">
        <f t="array" ref="I442">_xlfn.XLOOKUP(C442,gyn_horarios,gyn_trechos_almoco,"",1,1)</f>
        <v>GOIANIA X BELEM 09:30</v>
      </c>
      <c r="J442" s="129" t="str" cm="1">
        <f t="array" ref="J442">_xlfn.XLOOKUP(D442,justificativas_motivos,justificativas_texto,"",1,1)</f>
        <v>MOTORISTA CUMPRINDO HORÁRIO NA ESCALA ATUAL</v>
      </c>
    </row>
    <row r="443" spans="1:10" ht="42" hidden="1" customHeight="1">
      <c r="A443" s="197">
        <v>45466</v>
      </c>
      <c r="B443" s="132" t="s">
        <v>71</v>
      </c>
      <c r="C443" s="133" t="s">
        <v>72</v>
      </c>
      <c r="D443" s="132" t="s">
        <v>197</v>
      </c>
      <c r="E443" s="129" t="s">
        <v>202</v>
      </c>
      <c r="F443" s="132"/>
      <c r="G443" s="132" t="str">
        <f t="shared" si="12"/>
        <v>1</v>
      </c>
      <c r="H443" s="137">
        <f t="shared" si="13"/>
        <v>18</v>
      </c>
      <c r="I443" s="129" t="str" cm="1">
        <f t="array" ref="I443">_xlfn.XLOOKUP(C443,gyn_horarios,gyn_trechos_almoco,"",1,1)</f>
        <v>PLANTAO</v>
      </c>
      <c r="J443" s="129" t="str" cm="1">
        <f t="array" ref="J443">_xlfn.XLOOKUP(D443,justificativas_motivos,justificativas_texto,"",1,1)</f>
        <v>MOTORISTA ESTA DE TREINAMENTO NA GARAGEM</v>
      </c>
    </row>
    <row r="444" spans="1:10" ht="42" hidden="1" customHeight="1">
      <c r="A444" s="197">
        <v>45467</v>
      </c>
      <c r="B444" s="132" t="s">
        <v>137</v>
      </c>
      <c r="C444" s="133" t="s">
        <v>137</v>
      </c>
      <c r="D444" s="132" t="s">
        <v>137</v>
      </c>
      <c r="E444" s="129" t="s">
        <v>103</v>
      </c>
      <c r="F444" s="132"/>
      <c r="G444" s="132" t="str">
        <f t="shared" si="12"/>
        <v>1</v>
      </c>
      <c r="H444" s="137">
        <f t="shared" si="13"/>
        <v>18</v>
      </c>
      <c r="I444" s="129" t="str" cm="1">
        <f t="array" ref="I444">_xlfn.XLOOKUP(C444,gyn_horarios,gyn_trechos_almoco,"",1,1)</f>
        <v>ESPERA</v>
      </c>
      <c r="J444" s="129" t="str" cm="1">
        <f t="array" ref="J444">_xlfn.XLOOKUP(D444,justificativas_motivos,justificativas_texto,"",1,1)</f>
        <v>MOTORISTA NA GARAGEM EM ESPERA PARA DISPONIBILIDADE DE HORARIOS</v>
      </c>
    </row>
    <row r="445" spans="1:10" ht="42" hidden="1" customHeight="1">
      <c r="A445" s="197">
        <v>45467</v>
      </c>
      <c r="B445" s="132" t="s">
        <v>137</v>
      </c>
      <c r="C445" s="133" t="s">
        <v>137</v>
      </c>
      <c r="D445" s="132" t="s">
        <v>137</v>
      </c>
      <c r="E445" s="129" t="s">
        <v>104</v>
      </c>
      <c r="F445" s="132"/>
      <c r="G445" s="132" t="str">
        <f t="shared" si="12"/>
        <v>1</v>
      </c>
      <c r="H445" s="137">
        <f t="shared" si="13"/>
        <v>18</v>
      </c>
      <c r="I445" s="129" t="str" cm="1">
        <f t="array" ref="I445">_xlfn.XLOOKUP(C445,gyn_horarios,gyn_trechos_almoco,"",1,1)</f>
        <v>ESPERA</v>
      </c>
      <c r="J445" s="129" t="str" cm="1">
        <f t="array" ref="J445">_xlfn.XLOOKUP(D445,justificativas_motivos,justificativas_texto,"",1,1)</f>
        <v>MOTORISTA NA GARAGEM EM ESPERA PARA DISPONIBILIDADE DE HORARIOS</v>
      </c>
    </row>
    <row r="446" spans="1:10" ht="42" hidden="1" customHeight="1">
      <c r="A446" s="197">
        <v>45467</v>
      </c>
      <c r="B446" s="132">
        <v>14300</v>
      </c>
      <c r="C446" s="133">
        <v>0.75</v>
      </c>
      <c r="D446" s="132" t="s">
        <v>11</v>
      </c>
      <c r="E446" s="129" t="s">
        <v>121</v>
      </c>
      <c r="F446" s="132"/>
      <c r="G446" s="132" t="str">
        <f t="shared" si="12"/>
        <v>1</v>
      </c>
      <c r="H446" s="137">
        <f t="shared" si="13"/>
        <v>18</v>
      </c>
      <c r="I446" s="129" t="str" cm="1">
        <f t="array" ref="I446">_xlfn.XLOOKUP(C446,gyn_horarios,gyn_trechos_almoco,"",1,1)</f>
        <v>GOIANIA X TERESINA 18:00</v>
      </c>
      <c r="J446" s="129" t="str" cm="1">
        <f t="array" ref="J446">_xlfn.XLOOKUP(D446,justificativas_motivos,justificativas_texto,"",1,1)</f>
        <v>MOTORISTA CUMPRINDO HORÁRIO NA ESCALA ATUAL</v>
      </c>
    </row>
    <row r="447" spans="1:10" ht="42" hidden="1" customHeight="1">
      <c r="A447" s="197">
        <v>45467</v>
      </c>
      <c r="B447" s="132">
        <v>14300</v>
      </c>
      <c r="C447" s="133">
        <v>0.75</v>
      </c>
      <c r="D447" s="132" t="s">
        <v>11</v>
      </c>
      <c r="E447" s="129" t="s">
        <v>163</v>
      </c>
      <c r="F447" s="132"/>
      <c r="G447" s="132" t="str">
        <f t="shared" si="12"/>
        <v>1</v>
      </c>
      <c r="H447" s="137">
        <f t="shared" si="13"/>
        <v>18</v>
      </c>
      <c r="I447" s="129" t="str" cm="1">
        <f t="array" ref="I447">_xlfn.XLOOKUP(C447,gyn_horarios,gyn_trechos_almoco,"",1,1)</f>
        <v>GOIANIA X TERESINA 18:00</v>
      </c>
      <c r="J447" s="129" t="str" cm="1">
        <f t="array" ref="J447">_xlfn.XLOOKUP(D447,justificativas_motivos,justificativas_texto,"",1,1)</f>
        <v>MOTORISTA CUMPRINDO HORÁRIO NA ESCALA ATUAL</v>
      </c>
    </row>
    <row r="448" spans="1:10" ht="42" hidden="1" customHeight="1">
      <c r="A448" s="197">
        <v>45467</v>
      </c>
      <c r="B448" s="132">
        <v>16900</v>
      </c>
      <c r="C448" s="133">
        <v>0.79166666666666663</v>
      </c>
      <c r="D448" s="132" t="s">
        <v>11</v>
      </c>
      <c r="E448" s="129" t="s">
        <v>203</v>
      </c>
      <c r="F448" s="132"/>
      <c r="G448" s="132" t="str">
        <f t="shared" si="12"/>
        <v>1</v>
      </c>
      <c r="H448" s="137">
        <f t="shared" si="13"/>
        <v>18</v>
      </c>
      <c r="I448" s="129" t="str" cm="1">
        <f t="array" ref="I448">_xlfn.XLOOKUP(C448,gyn_horarios,gyn_trechos_almoco,"",1,1)</f>
        <v>GOIANIA X BELEM 19:00</v>
      </c>
      <c r="J448" s="129" t="str" cm="1">
        <f t="array" ref="J448">_xlfn.XLOOKUP(D448,justificativas_motivos,justificativas_texto,"",1,1)</f>
        <v>MOTORISTA CUMPRINDO HORÁRIO NA ESCALA ATUAL</v>
      </c>
    </row>
    <row r="449" spans="1:10" ht="42" hidden="1" customHeight="1">
      <c r="A449" s="197">
        <v>45467</v>
      </c>
      <c r="B449" s="132">
        <v>16900</v>
      </c>
      <c r="C449" s="133">
        <v>0.79166666666666663</v>
      </c>
      <c r="D449" s="132" t="s">
        <v>11</v>
      </c>
      <c r="E449" s="129" t="s">
        <v>204</v>
      </c>
      <c r="F449" s="132"/>
      <c r="G449" s="132" t="str">
        <f t="shared" si="12"/>
        <v>1</v>
      </c>
      <c r="H449" s="137">
        <f t="shared" si="13"/>
        <v>18</v>
      </c>
      <c r="I449" s="129" t="str" cm="1">
        <f t="array" ref="I449">_xlfn.XLOOKUP(C449,gyn_horarios,gyn_trechos_almoco,"",1,1)</f>
        <v>GOIANIA X BELEM 19:00</v>
      </c>
      <c r="J449" s="129" t="str" cm="1">
        <f t="array" ref="J449">_xlfn.XLOOKUP(D449,justificativas_motivos,justificativas_texto,"",1,1)</f>
        <v>MOTORISTA CUMPRINDO HORÁRIO NA ESCALA ATUAL</v>
      </c>
    </row>
    <row r="450" spans="1:10" ht="42" hidden="1" customHeight="1">
      <c r="A450" s="197">
        <v>45467</v>
      </c>
      <c r="B450" s="132">
        <v>24003</v>
      </c>
      <c r="C450" s="133">
        <v>0.83333333333333337</v>
      </c>
      <c r="D450" s="132" t="s">
        <v>11</v>
      </c>
      <c r="E450" s="129" t="s">
        <v>205</v>
      </c>
      <c r="F450" s="132"/>
      <c r="G450" s="132" t="str">
        <f t="shared" si="12"/>
        <v>1</v>
      </c>
      <c r="H450" s="137">
        <f t="shared" si="13"/>
        <v>18</v>
      </c>
      <c r="I450" s="129" t="str" cm="1">
        <f t="array" ref="I450">_xlfn.XLOOKUP(C450,gyn_horarios,gyn_trechos_almoco,"",1,1)</f>
        <v>GOIANIA X SAO LUIS 20:00</v>
      </c>
      <c r="J450" s="129" t="str" cm="1">
        <f t="array" ref="J450">_xlfn.XLOOKUP(D450,justificativas_motivos,justificativas_texto,"",1,1)</f>
        <v>MOTORISTA CUMPRINDO HORÁRIO NA ESCALA ATUAL</v>
      </c>
    </row>
    <row r="451" spans="1:10" ht="42" hidden="1" customHeight="1">
      <c r="A451" s="197">
        <v>45467</v>
      </c>
      <c r="B451" s="132">
        <v>24003</v>
      </c>
      <c r="C451" s="133">
        <v>0.83333333333333337</v>
      </c>
      <c r="D451" s="132" t="s">
        <v>11</v>
      </c>
      <c r="E451" s="129" t="s">
        <v>108</v>
      </c>
      <c r="F451" s="132"/>
      <c r="G451" s="132" t="str">
        <f t="shared" ref="G451:G519" si="14">IF(E451="MOTORISTA","","1")</f>
        <v>1</v>
      </c>
      <c r="H451" s="137">
        <f t="shared" ref="H451:H519" si="15">IF(E451="MOTORISTA","",18)</f>
        <v>18</v>
      </c>
      <c r="I451" s="129" t="str" cm="1">
        <f t="array" ref="I451">_xlfn.XLOOKUP(C451,gyn_horarios,gyn_trechos_almoco,"",1,1)</f>
        <v>GOIANIA X SAO LUIS 20:00</v>
      </c>
      <c r="J451" s="129" t="str" cm="1">
        <f t="array" ref="J451">_xlfn.XLOOKUP(D451,justificativas_motivos,justificativas_texto,"",1,1)</f>
        <v>MOTORISTA CUMPRINDO HORÁRIO NA ESCALA ATUAL</v>
      </c>
    </row>
    <row r="452" spans="1:10" ht="42" hidden="1" customHeight="1">
      <c r="A452" s="197">
        <v>45467</v>
      </c>
      <c r="B452" s="132">
        <v>19022</v>
      </c>
      <c r="C452" s="133">
        <v>0.39583333333333331</v>
      </c>
      <c r="D452" s="132" t="s">
        <v>11</v>
      </c>
      <c r="E452" s="129" t="s">
        <v>60</v>
      </c>
      <c r="F452" s="132"/>
      <c r="G452" s="132" t="str">
        <f t="shared" si="14"/>
        <v>1</v>
      </c>
      <c r="H452" s="137">
        <f t="shared" si="15"/>
        <v>18</v>
      </c>
      <c r="I452" s="129" t="str" cm="1">
        <f t="array" ref="I452">_xlfn.XLOOKUP(C452,gyn_horarios,gyn_trechos_almoco,"",1,1)</f>
        <v>GOIANIA X BELEM 09:30</v>
      </c>
      <c r="J452" s="129" t="str" cm="1">
        <f t="array" ref="J452">_xlfn.XLOOKUP(D452,justificativas_motivos,justificativas_texto,"",1,1)</f>
        <v>MOTORISTA CUMPRINDO HORÁRIO NA ESCALA ATUAL</v>
      </c>
    </row>
    <row r="453" spans="1:10" ht="42" hidden="1" customHeight="1">
      <c r="A453" s="197">
        <v>45467</v>
      </c>
      <c r="B453" s="132">
        <v>19022</v>
      </c>
      <c r="C453" s="133">
        <v>0.39583333333333331</v>
      </c>
      <c r="D453" s="132" t="s">
        <v>11</v>
      </c>
      <c r="E453" s="129" t="s">
        <v>61</v>
      </c>
      <c r="F453" s="132"/>
      <c r="G453" s="132" t="str">
        <f t="shared" si="14"/>
        <v>1</v>
      </c>
      <c r="H453" s="137">
        <f t="shared" si="15"/>
        <v>18</v>
      </c>
      <c r="I453" s="129" t="str" cm="1">
        <f t="array" ref="I453">_xlfn.XLOOKUP(C453,gyn_horarios,gyn_trechos_almoco,"",1,1)</f>
        <v>GOIANIA X BELEM 09:30</v>
      </c>
      <c r="J453" s="129" t="str" cm="1">
        <f t="array" ref="J453">_xlfn.XLOOKUP(D453,justificativas_motivos,justificativas_texto,"",1,1)</f>
        <v>MOTORISTA CUMPRINDO HORÁRIO NA ESCALA ATUAL</v>
      </c>
    </row>
    <row r="454" spans="1:10" ht="42" hidden="1" customHeight="1">
      <c r="A454" s="197">
        <v>45468</v>
      </c>
      <c r="B454" s="132">
        <v>16600</v>
      </c>
      <c r="C454" s="133">
        <v>0.75</v>
      </c>
      <c r="D454" s="132" t="s">
        <v>11</v>
      </c>
      <c r="E454" s="129" t="s">
        <v>123</v>
      </c>
      <c r="F454" s="132"/>
      <c r="G454" s="132" t="str">
        <f t="shared" si="14"/>
        <v>1</v>
      </c>
      <c r="H454" s="137">
        <f t="shared" si="15"/>
        <v>18</v>
      </c>
      <c r="I454" s="129" t="str" cm="1">
        <f t="array" ref="I454">_xlfn.XLOOKUP(C454,gyn_horarios,gyn_trechos_almoco,"",1,1)</f>
        <v>GOIANIA X TERESINA 18:00</v>
      </c>
      <c r="J454" s="129" t="str" cm="1">
        <f t="array" ref="J454">_xlfn.XLOOKUP(D454,justificativas_motivos,justificativas_texto,"",1,1)</f>
        <v>MOTORISTA CUMPRINDO HORÁRIO NA ESCALA ATUAL</v>
      </c>
    </row>
    <row r="455" spans="1:10" ht="42" hidden="1" customHeight="1">
      <c r="A455" s="197">
        <v>45468</v>
      </c>
      <c r="B455" s="132">
        <v>16600</v>
      </c>
      <c r="C455" s="133">
        <v>0.75</v>
      </c>
      <c r="D455" s="132" t="s">
        <v>11</v>
      </c>
      <c r="E455" s="129" t="s">
        <v>124</v>
      </c>
      <c r="F455" s="132"/>
      <c r="G455" s="132" t="str">
        <f t="shared" si="14"/>
        <v>1</v>
      </c>
      <c r="H455" s="137">
        <f t="shared" si="15"/>
        <v>18</v>
      </c>
      <c r="I455" s="129" t="str" cm="1">
        <f t="array" ref="I455">_xlfn.XLOOKUP(C455,gyn_horarios,gyn_trechos_almoco,"",1,1)</f>
        <v>GOIANIA X TERESINA 18:00</v>
      </c>
      <c r="J455" s="129" t="str" cm="1">
        <f t="array" ref="J455">_xlfn.XLOOKUP(D455,justificativas_motivos,justificativas_texto,"",1,1)</f>
        <v>MOTORISTA CUMPRINDO HORÁRIO NA ESCALA ATUAL</v>
      </c>
    </row>
    <row r="456" spans="1:10" ht="42" hidden="1" customHeight="1">
      <c r="A456" s="197">
        <v>45468</v>
      </c>
      <c r="B456" s="132">
        <v>19026</v>
      </c>
      <c r="C456" s="133">
        <v>0.79166666666666663</v>
      </c>
      <c r="D456" s="132" t="s">
        <v>11</v>
      </c>
      <c r="E456" s="129" t="s">
        <v>139</v>
      </c>
      <c r="F456" s="132"/>
      <c r="G456" s="132" t="str">
        <f t="shared" si="14"/>
        <v>1</v>
      </c>
      <c r="H456" s="137">
        <f t="shared" si="15"/>
        <v>18</v>
      </c>
      <c r="I456" s="129" t="str" cm="1">
        <f t="array" ref="I456">_xlfn.XLOOKUP(C456,gyn_horarios,gyn_trechos_almoco,"",1,1)</f>
        <v>GOIANIA X BELEM 19:00</v>
      </c>
      <c r="J456" s="129" t="str" cm="1">
        <f t="array" ref="J456">_xlfn.XLOOKUP(D456,justificativas_motivos,justificativas_texto,"",1,1)</f>
        <v>MOTORISTA CUMPRINDO HORÁRIO NA ESCALA ATUAL</v>
      </c>
    </row>
    <row r="457" spans="1:10" ht="42" hidden="1" customHeight="1">
      <c r="A457" s="197">
        <v>45468</v>
      </c>
      <c r="B457" s="132">
        <v>19026</v>
      </c>
      <c r="C457" s="133">
        <v>0.79166666666666663</v>
      </c>
      <c r="D457" s="132" t="s">
        <v>11</v>
      </c>
      <c r="E457" s="129" t="s">
        <v>112</v>
      </c>
      <c r="F457" s="132"/>
      <c r="G457" s="132" t="str">
        <f t="shared" si="14"/>
        <v>1</v>
      </c>
      <c r="H457" s="137">
        <f t="shared" si="15"/>
        <v>18</v>
      </c>
      <c r="I457" s="129" t="str" cm="1">
        <f t="array" ref="I457">_xlfn.XLOOKUP(C457,gyn_horarios,gyn_trechos_almoco,"",1,1)</f>
        <v>GOIANIA X BELEM 19:00</v>
      </c>
      <c r="J457" s="129" t="str" cm="1">
        <f t="array" ref="J457">_xlfn.XLOOKUP(D457,justificativas_motivos,justificativas_texto,"",1,1)</f>
        <v>MOTORISTA CUMPRINDO HORÁRIO NA ESCALA ATUAL</v>
      </c>
    </row>
    <row r="458" spans="1:10" ht="42" hidden="1" customHeight="1">
      <c r="A458" s="197">
        <v>45468</v>
      </c>
      <c r="B458" s="132" t="s">
        <v>137</v>
      </c>
      <c r="C458" s="133" t="s">
        <v>137</v>
      </c>
      <c r="D458" s="132" t="s">
        <v>11</v>
      </c>
      <c r="E458" s="129" t="s">
        <v>60</v>
      </c>
      <c r="F458" s="132"/>
      <c r="G458" s="132" t="str">
        <f t="shared" si="14"/>
        <v>1</v>
      </c>
      <c r="H458" s="137">
        <f t="shared" si="15"/>
        <v>18</v>
      </c>
      <c r="I458" s="129" t="str" cm="1">
        <f t="array" ref="I458">_xlfn.XLOOKUP(C458,gyn_horarios,gyn_trechos_almoco,"",1,1)</f>
        <v>ESPERA</v>
      </c>
      <c r="J458" s="129" t="str" cm="1">
        <f t="array" ref="J458">_xlfn.XLOOKUP(D458,justificativas_motivos,justificativas_texto,"",1,1)</f>
        <v>MOTORISTA CUMPRINDO HORÁRIO NA ESCALA ATUAL</v>
      </c>
    </row>
    <row r="459" spans="1:10" ht="42" hidden="1" customHeight="1">
      <c r="A459" s="197">
        <v>45468</v>
      </c>
      <c r="B459" s="132" t="s">
        <v>137</v>
      </c>
      <c r="C459" s="133" t="s">
        <v>137</v>
      </c>
      <c r="D459" s="132" t="s">
        <v>11</v>
      </c>
      <c r="E459" s="129" t="s">
        <v>61</v>
      </c>
      <c r="F459" s="132"/>
      <c r="G459" s="132" t="str">
        <f t="shared" si="14"/>
        <v>1</v>
      </c>
      <c r="H459" s="137">
        <f t="shared" si="15"/>
        <v>18</v>
      </c>
      <c r="I459" s="129" t="str" cm="1">
        <f t="array" ref="I459">_xlfn.XLOOKUP(C459,gyn_horarios,gyn_trechos_almoco,"",1,1)</f>
        <v>ESPERA</v>
      </c>
      <c r="J459" s="129" t="str" cm="1">
        <f t="array" ref="J459">_xlfn.XLOOKUP(D459,justificativas_motivos,justificativas_texto,"",1,1)</f>
        <v>MOTORISTA CUMPRINDO HORÁRIO NA ESCALA ATUAL</v>
      </c>
    </row>
    <row r="460" spans="1:10" ht="42" hidden="1" customHeight="1">
      <c r="A460" s="197">
        <v>45469</v>
      </c>
      <c r="B460" s="132">
        <v>16100</v>
      </c>
      <c r="C460" s="133">
        <v>0.83333333333333337</v>
      </c>
      <c r="D460" s="132" t="s">
        <v>11</v>
      </c>
      <c r="E460" s="129" t="s">
        <v>89</v>
      </c>
      <c r="F460" s="132"/>
      <c r="G460" s="132" t="str">
        <f t="shared" si="14"/>
        <v>1</v>
      </c>
      <c r="H460" s="137">
        <f t="shared" si="15"/>
        <v>18</v>
      </c>
      <c r="I460" s="129" t="str" cm="1">
        <f t="array" ref="I460">_xlfn.XLOOKUP(C460,gyn_horarios,gyn_trechos_almoco,"",1,1)</f>
        <v>GOIANIA X SAO LUIS 20:00</v>
      </c>
      <c r="J460" s="129" t="str" cm="1">
        <f t="array" ref="J460">_xlfn.XLOOKUP(D460,justificativas_motivos,justificativas_texto,"",1,1)</f>
        <v>MOTORISTA CUMPRINDO HORÁRIO NA ESCALA ATUAL</v>
      </c>
    </row>
    <row r="461" spans="1:10" ht="42" hidden="1" customHeight="1">
      <c r="A461" s="197">
        <v>45469</v>
      </c>
      <c r="B461" s="132">
        <v>16100</v>
      </c>
      <c r="C461" s="133">
        <v>0.83333333333333337</v>
      </c>
      <c r="D461" s="132" t="s">
        <v>11</v>
      </c>
      <c r="E461" s="129" t="s">
        <v>91</v>
      </c>
      <c r="F461" s="132"/>
      <c r="G461" s="132" t="str">
        <f t="shared" si="14"/>
        <v>1</v>
      </c>
      <c r="H461" s="137">
        <f t="shared" si="15"/>
        <v>18</v>
      </c>
      <c r="I461" s="129" t="str" cm="1">
        <f t="array" ref="I461">_xlfn.XLOOKUP(C461,gyn_horarios,gyn_trechos_almoco,"",1,1)</f>
        <v>GOIANIA X SAO LUIS 20:00</v>
      </c>
      <c r="J461" s="129" t="str" cm="1">
        <f t="array" ref="J461">_xlfn.XLOOKUP(D461,justificativas_motivos,justificativas_texto,"",1,1)</f>
        <v>MOTORISTA CUMPRINDO HORÁRIO NA ESCALA ATUAL</v>
      </c>
    </row>
    <row r="462" spans="1:10" ht="42" hidden="1" customHeight="1">
      <c r="A462" s="197">
        <v>45469</v>
      </c>
      <c r="B462" s="132">
        <v>19008</v>
      </c>
      <c r="C462" s="133">
        <v>0.39583333333333331</v>
      </c>
      <c r="D462" s="132" t="s">
        <v>11</v>
      </c>
      <c r="E462" s="129" t="s">
        <v>206</v>
      </c>
      <c r="F462" s="132"/>
      <c r="G462" s="132" t="str">
        <f t="shared" si="14"/>
        <v>1</v>
      </c>
      <c r="H462" s="137">
        <f t="shared" si="15"/>
        <v>18</v>
      </c>
      <c r="I462" s="129" t="str" cm="1">
        <f t="array" ref="I462">_xlfn.XLOOKUP(C462,gyn_horarios,gyn_trechos_almoco,"",1,1)</f>
        <v>GOIANIA X BELEM 09:30</v>
      </c>
      <c r="J462" s="129" t="str" cm="1">
        <f t="array" ref="J462">_xlfn.XLOOKUP(D462,justificativas_motivos,justificativas_texto,"",1,1)</f>
        <v>MOTORISTA CUMPRINDO HORÁRIO NA ESCALA ATUAL</v>
      </c>
    </row>
    <row r="463" spans="1:10" ht="42" hidden="1" customHeight="1">
      <c r="A463" s="197">
        <v>45469</v>
      </c>
      <c r="B463" s="132">
        <v>19008</v>
      </c>
      <c r="C463" s="133">
        <v>0.39583333333333331</v>
      </c>
      <c r="D463" s="132" t="s">
        <v>11</v>
      </c>
      <c r="E463" s="129" t="s">
        <v>63</v>
      </c>
      <c r="F463" s="132"/>
      <c r="G463" s="132" t="str">
        <f t="shared" si="14"/>
        <v>1</v>
      </c>
      <c r="H463" s="137">
        <f t="shared" si="15"/>
        <v>18</v>
      </c>
      <c r="I463" s="129" t="str" cm="1">
        <f t="array" ref="I463">_xlfn.XLOOKUP(C463,gyn_horarios,gyn_trechos_almoco,"",1,1)</f>
        <v>GOIANIA X BELEM 09:30</v>
      </c>
      <c r="J463" s="129" t="str" cm="1">
        <f t="array" ref="J463">_xlfn.XLOOKUP(D463,justificativas_motivos,justificativas_texto,"",1,1)</f>
        <v>MOTORISTA CUMPRINDO HORÁRIO NA ESCALA ATUAL</v>
      </c>
    </row>
    <row r="464" spans="1:10" ht="42" hidden="1" customHeight="1">
      <c r="A464" s="197">
        <v>45470</v>
      </c>
      <c r="B464" s="132">
        <v>15700</v>
      </c>
      <c r="C464" s="133">
        <v>0.75</v>
      </c>
      <c r="D464" s="132" t="s">
        <v>11</v>
      </c>
      <c r="E464" s="129" t="s">
        <v>150</v>
      </c>
      <c r="F464" s="132"/>
      <c r="G464" s="132" t="str">
        <f t="shared" si="14"/>
        <v>1</v>
      </c>
      <c r="H464" s="137">
        <f t="shared" si="15"/>
        <v>18</v>
      </c>
      <c r="I464" s="129" t="str" cm="1">
        <f t="array" ref="I464">_xlfn.XLOOKUP(C464,gyn_horarios,gyn_trechos_almoco,"",1,1)</f>
        <v>GOIANIA X TERESINA 18:00</v>
      </c>
      <c r="J464" s="129" t="str" cm="1">
        <f t="array" ref="J464">_xlfn.XLOOKUP(D464,justificativas_motivos,justificativas_texto,"",1,1)</f>
        <v>MOTORISTA CUMPRINDO HORÁRIO NA ESCALA ATUAL</v>
      </c>
    </row>
    <row r="465" spans="1:10" ht="42" hidden="1" customHeight="1">
      <c r="A465" s="197">
        <v>45470</v>
      </c>
      <c r="B465" s="132">
        <v>15700</v>
      </c>
      <c r="C465" s="133">
        <v>0.75</v>
      </c>
      <c r="D465" s="132" t="s">
        <v>11</v>
      </c>
      <c r="E465" s="129" t="s">
        <v>166</v>
      </c>
      <c r="F465" s="132"/>
      <c r="G465" s="132" t="str">
        <f t="shared" si="14"/>
        <v>1</v>
      </c>
      <c r="H465" s="137">
        <f t="shared" si="15"/>
        <v>18</v>
      </c>
      <c r="I465" s="129" t="str" cm="1">
        <f t="array" ref="I465">_xlfn.XLOOKUP(C465,gyn_horarios,gyn_trechos_almoco,"",1,1)</f>
        <v>GOIANIA X TERESINA 18:00</v>
      </c>
      <c r="J465" s="129" t="str" cm="1">
        <f t="array" ref="J465">_xlfn.XLOOKUP(D465,justificativas_motivos,justificativas_texto,"",1,1)</f>
        <v>MOTORISTA CUMPRINDO HORÁRIO NA ESCALA ATUAL</v>
      </c>
    </row>
    <row r="466" spans="1:10" ht="42" hidden="1" customHeight="1">
      <c r="A466" s="197">
        <v>45470</v>
      </c>
      <c r="B466" s="132">
        <v>24003</v>
      </c>
      <c r="C466" s="133">
        <v>0.83333333333333337</v>
      </c>
      <c r="D466" s="132" t="s">
        <v>11</v>
      </c>
      <c r="E466" s="129" t="s">
        <v>207</v>
      </c>
      <c r="F466" s="132"/>
      <c r="G466" s="132" t="str">
        <f t="shared" si="14"/>
        <v>1</v>
      </c>
      <c r="H466" s="137">
        <f t="shared" si="15"/>
        <v>18</v>
      </c>
      <c r="I466" s="129" t="str" cm="1">
        <f t="array" ref="I466">_xlfn.XLOOKUP(C466,gyn_horarios,gyn_trechos_almoco,"",1,1)</f>
        <v>GOIANIA X SAO LUIS 20:00</v>
      </c>
      <c r="J466" s="129" t="str" cm="1">
        <f t="array" ref="J466">_xlfn.XLOOKUP(D466,justificativas_motivos,justificativas_texto,"",1,1)</f>
        <v>MOTORISTA CUMPRINDO HORÁRIO NA ESCALA ATUAL</v>
      </c>
    </row>
    <row r="467" spans="1:10" ht="42" hidden="1" customHeight="1">
      <c r="A467" s="197">
        <v>45470</v>
      </c>
      <c r="B467" s="132">
        <v>24003</v>
      </c>
      <c r="C467" s="133">
        <v>0.83333333333333337</v>
      </c>
      <c r="D467" s="132" t="s">
        <v>11</v>
      </c>
      <c r="E467" s="129" t="s">
        <v>208</v>
      </c>
      <c r="F467" s="132"/>
      <c r="G467" s="132" t="str">
        <f t="shared" si="14"/>
        <v>1</v>
      </c>
      <c r="H467" s="137">
        <f t="shared" si="15"/>
        <v>18</v>
      </c>
      <c r="I467" s="129" t="str" cm="1">
        <f t="array" ref="I467">_xlfn.XLOOKUP(C467,gyn_horarios,gyn_trechos_almoco,"",1,1)</f>
        <v>GOIANIA X SAO LUIS 20:00</v>
      </c>
      <c r="J467" s="129" t="str" cm="1">
        <f t="array" ref="J467">_xlfn.XLOOKUP(D467,justificativas_motivos,justificativas_texto,"",1,1)</f>
        <v>MOTORISTA CUMPRINDO HORÁRIO NA ESCALA ATUAL</v>
      </c>
    </row>
    <row r="468" spans="1:10" ht="42" hidden="1" customHeight="1">
      <c r="A468" s="197">
        <v>45470</v>
      </c>
      <c r="B468" s="132">
        <v>20004</v>
      </c>
      <c r="C468" s="133">
        <v>0.39583333333333331</v>
      </c>
      <c r="D468" s="132" t="s">
        <v>11</v>
      </c>
      <c r="E468" s="129" t="s">
        <v>17</v>
      </c>
      <c r="F468" s="132"/>
      <c r="G468" s="132" t="str">
        <f t="shared" si="14"/>
        <v>1</v>
      </c>
      <c r="H468" s="137">
        <f t="shared" si="15"/>
        <v>18</v>
      </c>
      <c r="I468" s="129" t="str" cm="1">
        <f t="array" ref="I468">_xlfn.XLOOKUP(C468,gyn_horarios,gyn_trechos_almoco,"",1,1)</f>
        <v>GOIANIA X BELEM 09:30</v>
      </c>
      <c r="J468" s="129" t="str" cm="1">
        <f t="array" ref="J468">_xlfn.XLOOKUP(D468,justificativas_motivos,justificativas_texto,"",1,1)</f>
        <v>MOTORISTA CUMPRINDO HORÁRIO NA ESCALA ATUAL</v>
      </c>
    </row>
    <row r="469" spans="1:10" ht="42" hidden="1" customHeight="1">
      <c r="A469" s="197">
        <v>45470</v>
      </c>
      <c r="B469" s="132">
        <v>20004</v>
      </c>
      <c r="C469" s="133">
        <v>0.39583333333333331</v>
      </c>
      <c r="D469" s="132" t="s">
        <v>11</v>
      </c>
      <c r="E469" s="129" t="s">
        <v>177</v>
      </c>
      <c r="F469" s="132"/>
      <c r="G469" s="132" t="str">
        <f t="shared" si="14"/>
        <v>1</v>
      </c>
      <c r="H469" s="137">
        <f t="shared" si="15"/>
        <v>18</v>
      </c>
      <c r="I469" s="129" t="str" cm="1">
        <f t="array" ref="I469">_xlfn.XLOOKUP(C469,gyn_horarios,gyn_trechos_almoco,"",1,1)</f>
        <v>GOIANIA X BELEM 09:30</v>
      </c>
      <c r="J469" s="129" t="str" cm="1">
        <f t="array" ref="J469">_xlfn.XLOOKUP(D469,justificativas_motivos,justificativas_texto,"",1,1)</f>
        <v>MOTORISTA CUMPRINDO HORÁRIO NA ESCALA ATUAL</v>
      </c>
    </row>
    <row r="470" spans="1:10" ht="42" hidden="1" customHeight="1">
      <c r="A470" s="197">
        <v>45471</v>
      </c>
      <c r="B470" s="132">
        <v>19002</v>
      </c>
      <c r="C470" s="133">
        <v>0.79166666666666663</v>
      </c>
      <c r="D470" s="132" t="s">
        <v>11</v>
      </c>
      <c r="E470" s="129" t="s">
        <v>153</v>
      </c>
      <c r="F470" s="132"/>
      <c r="G470" s="132" t="str">
        <f t="shared" si="14"/>
        <v>1</v>
      </c>
      <c r="H470" s="137">
        <f t="shared" si="15"/>
        <v>18</v>
      </c>
      <c r="I470" s="129" t="str" cm="1">
        <f t="array" ref="I470">_xlfn.XLOOKUP(C470,gyn_horarios,gyn_trechos_almoco,"",1,1)</f>
        <v>GOIANIA X BELEM 19:00</v>
      </c>
      <c r="J470" s="129" t="str" cm="1">
        <f t="array" ref="J470">_xlfn.XLOOKUP(D470,justificativas_motivos,justificativas_texto,"",1,1)</f>
        <v>MOTORISTA CUMPRINDO HORÁRIO NA ESCALA ATUAL</v>
      </c>
    </row>
    <row r="471" spans="1:10" ht="42" hidden="1" customHeight="1">
      <c r="A471" s="197">
        <v>45471</v>
      </c>
      <c r="B471" s="132">
        <v>19002</v>
      </c>
      <c r="C471" s="133">
        <v>0.79166666666666663</v>
      </c>
      <c r="D471" s="132" t="s">
        <v>11</v>
      </c>
      <c r="E471" s="132" t="s">
        <v>171</v>
      </c>
      <c r="F471" s="132"/>
      <c r="G471" s="132" t="str">
        <f t="shared" si="14"/>
        <v>1</v>
      </c>
      <c r="H471" s="137">
        <f t="shared" si="15"/>
        <v>18</v>
      </c>
      <c r="I471" s="129" t="str" cm="1">
        <f t="array" ref="I471">_xlfn.XLOOKUP(C471,gyn_horarios,gyn_trechos_almoco,"",1,1)</f>
        <v>GOIANIA X BELEM 19:00</v>
      </c>
      <c r="J471" s="129" t="str" cm="1">
        <f t="array" ref="J471">_xlfn.XLOOKUP(D471,justificativas_motivos,justificativas_texto,"",1,1)</f>
        <v>MOTORISTA CUMPRINDO HORÁRIO NA ESCALA ATUAL</v>
      </c>
    </row>
    <row r="472" spans="1:10" ht="42" hidden="1" customHeight="1">
      <c r="A472" s="197">
        <v>45471</v>
      </c>
      <c r="B472" s="132">
        <v>24006</v>
      </c>
      <c r="C472" s="133">
        <v>0.83333333333333337</v>
      </c>
      <c r="D472" s="132" t="s">
        <v>11</v>
      </c>
      <c r="E472" s="129" t="s">
        <v>155</v>
      </c>
      <c r="F472" s="132"/>
      <c r="G472" s="132" t="str">
        <f t="shared" si="14"/>
        <v>1</v>
      </c>
      <c r="H472" s="137">
        <f t="shared" si="15"/>
        <v>18</v>
      </c>
      <c r="I472" s="129" t="str" cm="1">
        <f t="array" ref="I472">_xlfn.XLOOKUP(C472,gyn_horarios,gyn_trechos_almoco,"",1,1)</f>
        <v>GOIANIA X SAO LUIS 20:00</v>
      </c>
      <c r="J472" s="129" t="str" cm="1">
        <f t="array" ref="J472">_xlfn.XLOOKUP(D472,justificativas_motivos,justificativas_texto,"",1,1)</f>
        <v>MOTORISTA CUMPRINDO HORÁRIO NA ESCALA ATUAL</v>
      </c>
    </row>
    <row r="473" spans="1:10" ht="42" hidden="1" customHeight="1">
      <c r="A473" s="197">
        <v>45471</v>
      </c>
      <c r="B473" s="132">
        <v>24006</v>
      </c>
      <c r="C473" s="133">
        <v>0.83333333333333337</v>
      </c>
      <c r="D473" s="132" t="s">
        <v>11</v>
      </c>
      <c r="E473" s="132" t="s">
        <v>114</v>
      </c>
      <c r="F473" s="132"/>
      <c r="G473" s="132" t="str">
        <f t="shared" si="14"/>
        <v>1</v>
      </c>
      <c r="H473" s="137">
        <f t="shared" si="15"/>
        <v>18</v>
      </c>
      <c r="I473" s="129" t="str" cm="1">
        <f t="array" ref="I473">_xlfn.XLOOKUP(C473,gyn_horarios,gyn_trechos_almoco,"",1,1)</f>
        <v>GOIANIA X SAO LUIS 20:00</v>
      </c>
      <c r="J473" s="129" t="str" cm="1">
        <f t="array" ref="J473">_xlfn.XLOOKUP(D473,justificativas_motivos,justificativas_texto,"",1,1)</f>
        <v>MOTORISTA CUMPRINDO HORÁRIO NA ESCALA ATUAL</v>
      </c>
    </row>
    <row r="474" spans="1:10" ht="42" hidden="1" customHeight="1">
      <c r="A474" s="197">
        <v>45471</v>
      </c>
      <c r="B474" s="132">
        <v>19012</v>
      </c>
      <c r="C474" s="133">
        <v>0.39583333333333331</v>
      </c>
      <c r="D474" s="132" t="s">
        <v>11</v>
      </c>
      <c r="E474" s="129" t="s">
        <v>30</v>
      </c>
      <c r="F474" s="132"/>
      <c r="G474" s="132" t="str">
        <f t="shared" si="14"/>
        <v>1</v>
      </c>
      <c r="H474" s="137">
        <f t="shared" si="15"/>
        <v>18</v>
      </c>
      <c r="I474" s="129" t="str" cm="1">
        <f t="array" ref="I474">_xlfn.XLOOKUP(C474,gyn_horarios,gyn_trechos_almoco,"",1,1)</f>
        <v>GOIANIA X BELEM 09:30</v>
      </c>
      <c r="J474" s="129" t="str" cm="1">
        <f t="array" ref="J474">_xlfn.XLOOKUP(D474,justificativas_motivos,justificativas_texto,"",1,1)</f>
        <v>MOTORISTA CUMPRINDO HORÁRIO NA ESCALA ATUAL</v>
      </c>
    </row>
    <row r="475" spans="1:10" ht="42" hidden="1" customHeight="1">
      <c r="A475" s="197">
        <v>45471</v>
      </c>
      <c r="B475" s="132">
        <v>19012</v>
      </c>
      <c r="C475" s="133">
        <v>0.39583333333333331</v>
      </c>
      <c r="D475" s="132" t="s">
        <v>11</v>
      </c>
      <c r="E475" s="132" t="s">
        <v>31</v>
      </c>
      <c r="F475" s="132"/>
      <c r="G475" s="132" t="str">
        <f t="shared" si="14"/>
        <v>1</v>
      </c>
      <c r="H475" s="137">
        <f t="shared" si="15"/>
        <v>18</v>
      </c>
      <c r="I475" s="129" t="str" cm="1">
        <f t="array" ref="I475">_xlfn.XLOOKUP(C475,gyn_horarios,gyn_trechos_almoco,"",1,1)</f>
        <v>GOIANIA X BELEM 09:30</v>
      </c>
      <c r="J475" s="129" t="str" cm="1">
        <f t="array" ref="J475">_xlfn.XLOOKUP(D475,justificativas_motivos,justificativas_texto,"",1,1)</f>
        <v>MOTORISTA CUMPRINDO HORÁRIO NA ESCALA ATUAL</v>
      </c>
    </row>
    <row r="476" spans="1:10" ht="42" hidden="1" customHeight="1">
      <c r="A476" s="197">
        <v>45472</v>
      </c>
      <c r="B476" s="132">
        <v>19011</v>
      </c>
      <c r="C476" s="133">
        <v>0.79166666666666663</v>
      </c>
      <c r="D476" s="132" t="s">
        <v>11</v>
      </c>
      <c r="E476" s="129" t="s">
        <v>190</v>
      </c>
      <c r="F476" s="132"/>
      <c r="G476" s="132" t="str">
        <f t="shared" si="14"/>
        <v>1</v>
      </c>
      <c r="H476" s="137">
        <f t="shared" si="15"/>
        <v>18</v>
      </c>
      <c r="I476" s="129" t="str" cm="1">
        <f t="array" ref="I476">_xlfn.XLOOKUP(C476,gyn_horarios,gyn_trechos_almoco,"",1,1)</f>
        <v>GOIANIA X BELEM 19:00</v>
      </c>
      <c r="J476" s="129" t="str" cm="1">
        <f t="array" ref="J476">_xlfn.XLOOKUP(D476,justificativas_motivos,justificativas_texto,"",1,1)</f>
        <v>MOTORISTA CUMPRINDO HORÁRIO NA ESCALA ATUAL</v>
      </c>
    </row>
    <row r="477" spans="1:10" ht="42" hidden="1" customHeight="1">
      <c r="A477" s="197">
        <v>45472</v>
      </c>
      <c r="B477" s="132">
        <v>19011</v>
      </c>
      <c r="C477" s="133">
        <v>0.79166666666666663</v>
      </c>
      <c r="D477" s="132" t="s">
        <v>11</v>
      </c>
      <c r="E477" s="129" t="s">
        <v>209</v>
      </c>
      <c r="F477" s="132"/>
      <c r="G477" s="132" t="str">
        <f t="shared" si="14"/>
        <v>1</v>
      </c>
      <c r="H477" s="137">
        <f t="shared" si="15"/>
        <v>18</v>
      </c>
      <c r="I477" s="129" t="str" cm="1">
        <f t="array" ref="I477">_xlfn.XLOOKUP(C477,gyn_horarios,gyn_trechos_almoco,"",1,1)</f>
        <v>GOIANIA X BELEM 19:00</v>
      </c>
      <c r="J477" s="129" t="str" cm="1">
        <f t="array" ref="J477">_xlfn.XLOOKUP(D477,justificativas_motivos,justificativas_texto,"",1,1)</f>
        <v>MOTORISTA CUMPRINDO HORÁRIO NA ESCALA ATUAL</v>
      </c>
    </row>
    <row r="478" spans="1:10" ht="42" hidden="1" customHeight="1">
      <c r="A478" s="197">
        <v>45472</v>
      </c>
      <c r="B478" s="132">
        <v>19001</v>
      </c>
      <c r="C478" s="133">
        <v>0.83333333333333337</v>
      </c>
      <c r="D478" s="132" t="s">
        <v>11</v>
      </c>
      <c r="E478" s="129" t="s">
        <v>86</v>
      </c>
      <c r="F478" s="132"/>
      <c r="G478" s="132" t="str">
        <f t="shared" si="14"/>
        <v>1</v>
      </c>
      <c r="H478" s="137">
        <f t="shared" si="15"/>
        <v>18</v>
      </c>
      <c r="I478" s="129" t="str" cm="1">
        <f t="array" ref="I478">_xlfn.XLOOKUP(C478,gyn_horarios,gyn_trechos_almoco,"",1,1)</f>
        <v>GOIANIA X SAO LUIS 20:00</v>
      </c>
      <c r="J478" s="129" t="str" cm="1">
        <f t="array" ref="J478">_xlfn.XLOOKUP(D478,justificativas_motivos,justificativas_texto,"",1,1)</f>
        <v>MOTORISTA CUMPRINDO HORÁRIO NA ESCALA ATUAL</v>
      </c>
    </row>
    <row r="479" spans="1:10" ht="42" hidden="1" customHeight="1">
      <c r="A479" s="197">
        <v>45472</v>
      </c>
      <c r="B479" s="132">
        <v>19011</v>
      </c>
      <c r="C479" s="133">
        <v>0.83333333333333337</v>
      </c>
      <c r="D479" s="132" t="s">
        <v>11</v>
      </c>
      <c r="E479" s="129" t="s">
        <v>161</v>
      </c>
      <c r="F479" s="132"/>
      <c r="G479" s="132" t="str">
        <f t="shared" si="14"/>
        <v>1</v>
      </c>
      <c r="H479" s="137">
        <f t="shared" si="15"/>
        <v>18</v>
      </c>
      <c r="I479" s="129" t="str" cm="1">
        <f t="array" ref="I479">_xlfn.XLOOKUP(C479,gyn_horarios,gyn_trechos_almoco,"",1,1)</f>
        <v>GOIANIA X SAO LUIS 20:00</v>
      </c>
      <c r="J479" s="129" t="str" cm="1">
        <f t="array" ref="J479">_xlfn.XLOOKUP(D479,justificativas_motivos,justificativas_texto,"",1,1)</f>
        <v>MOTORISTA CUMPRINDO HORÁRIO NA ESCALA ATUAL</v>
      </c>
    </row>
    <row r="480" spans="1:10" ht="42" hidden="1" customHeight="1">
      <c r="A480" s="197">
        <v>45472</v>
      </c>
      <c r="B480" s="132">
        <v>19022</v>
      </c>
      <c r="C480" s="133">
        <v>0.39583333333333331</v>
      </c>
      <c r="D480" s="132" t="s">
        <v>11</v>
      </c>
      <c r="E480" s="129" t="s">
        <v>173</v>
      </c>
      <c r="F480" s="132"/>
      <c r="G480" s="132" t="str">
        <f t="shared" si="14"/>
        <v>1</v>
      </c>
      <c r="H480" s="137">
        <f t="shared" si="15"/>
        <v>18</v>
      </c>
      <c r="I480" s="129" t="str" cm="1">
        <f t="array" ref="I480">_xlfn.XLOOKUP(C480,gyn_horarios,gyn_trechos_almoco,"",1,1)</f>
        <v>GOIANIA X BELEM 09:30</v>
      </c>
      <c r="J480" s="129" t="str" cm="1">
        <f t="array" ref="J480">_xlfn.XLOOKUP(D480,justificativas_motivos,justificativas_texto,"",1,1)</f>
        <v>MOTORISTA CUMPRINDO HORÁRIO NA ESCALA ATUAL</v>
      </c>
    </row>
    <row r="481" spans="1:10" ht="42" hidden="1" customHeight="1">
      <c r="A481" s="197">
        <v>45472</v>
      </c>
      <c r="B481" s="132">
        <v>19022</v>
      </c>
      <c r="C481" s="133">
        <v>0.39583333333333331</v>
      </c>
      <c r="D481" s="132" t="s">
        <v>11</v>
      </c>
      <c r="E481" s="129" t="s">
        <v>160</v>
      </c>
      <c r="F481" s="132"/>
      <c r="G481" s="132" t="str">
        <f t="shared" si="14"/>
        <v>1</v>
      </c>
      <c r="H481" s="137">
        <f t="shared" si="15"/>
        <v>18</v>
      </c>
      <c r="I481" s="129" t="str" cm="1">
        <f t="array" ref="I481">_xlfn.XLOOKUP(C481,gyn_horarios,gyn_trechos_almoco,"",1,1)</f>
        <v>GOIANIA X BELEM 09:30</v>
      </c>
      <c r="J481" s="129" t="str" cm="1">
        <f t="array" ref="J481">_xlfn.XLOOKUP(D481,justificativas_motivos,justificativas_texto,"",1,1)</f>
        <v>MOTORISTA CUMPRINDO HORÁRIO NA ESCALA ATUAL</v>
      </c>
    </row>
    <row r="482" spans="1:10" ht="42" hidden="1" customHeight="1">
      <c r="A482" s="197">
        <v>45472</v>
      </c>
      <c r="B482" s="132" t="s">
        <v>71</v>
      </c>
      <c r="C482" s="133" t="s">
        <v>72</v>
      </c>
      <c r="D482" s="132" t="s">
        <v>197</v>
      </c>
      <c r="E482" s="129" t="s">
        <v>210</v>
      </c>
      <c r="F482" s="132"/>
      <c r="G482" s="132" t="str">
        <f t="shared" si="14"/>
        <v>1</v>
      </c>
      <c r="H482" s="137">
        <f t="shared" si="15"/>
        <v>18</v>
      </c>
      <c r="I482" s="129" t="str" cm="1">
        <f t="array" ref="I482">_xlfn.XLOOKUP(C482,gyn_horarios,gyn_trechos_almoco,"",1,1)</f>
        <v>PLANTAO</v>
      </c>
      <c r="J482" s="129" t="str" cm="1">
        <f t="array" ref="J482">_xlfn.XLOOKUP(D482,justificativas_motivos,justificativas_texto,"",1,1)</f>
        <v>MOTORISTA ESTA DE TREINAMENTO NA GARAGEM</v>
      </c>
    </row>
    <row r="483" spans="1:10" ht="42" hidden="1" customHeight="1">
      <c r="A483" s="197">
        <v>45473</v>
      </c>
      <c r="B483" s="135">
        <v>19006</v>
      </c>
      <c r="C483" s="133">
        <v>0.79166666666666663</v>
      </c>
      <c r="D483" s="136" t="s">
        <v>11</v>
      </c>
      <c r="E483" s="129" t="s">
        <v>48</v>
      </c>
      <c r="F483" s="132"/>
      <c r="G483" s="132" t="str">
        <f t="shared" si="14"/>
        <v>1</v>
      </c>
      <c r="H483" s="137">
        <f t="shared" si="15"/>
        <v>18</v>
      </c>
      <c r="I483" s="129" t="str" cm="1">
        <f t="array" ref="I483">_xlfn.XLOOKUP(C483,gyn_horarios,gyn_trechos_almoco,"",1,1)</f>
        <v>GOIANIA X BELEM 19:00</v>
      </c>
      <c r="J483" s="129" t="str" cm="1">
        <f t="array" ref="J483">_xlfn.XLOOKUP(D483,justificativas_motivos,justificativas_texto,"",1,1)</f>
        <v>MOTORISTA CUMPRINDO HORÁRIO NA ESCALA ATUAL</v>
      </c>
    </row>
    <row r="484" spans="1:10" ht="42" hidden="1" customHeight="1">
      <c r="A484" s="197">
        <v>45473</v>
      </c>
      <c r="B484" s="135">
        <v>19006</v>
      </c>
      <c r="C484" s="133">
        <v>0.79166666666666663</v>
      </c>
      <c r="D484" s="136" t="s">
        <v>11</v>
      </c>
      <c r="E484" s="132" t="s">
        <v>50</v>
      </c>
      <c r="F484" s="132"/>
      <c r="G484" s="132" t="str">
        <f t="shared" si="14"/>
        <v>1</v>
      </c>
      <c r="H484" s="137">
        <f t="shared" si="15"/>
        <v>18</v>
      </c>
      <c r="I484" s="129" t="str" cm="1">
        <f t="array" ref="I484">_xlfn.XLOOKUP(C484,gyn_horarios,gyn_trechos_almoco,"",1,1)</f>
        <v>GOIANIA X BELEM 19:00</v>
      </c>
      <c r="J484" s="129" t="str" cm="1">
        <f t="array" ref="J484">_xlfn.XLOOKUP(D484,justificativas_motivos,justificativas_texto,"",1,1)</f>
        <v>MOTORISTA CUMPRINDO HORÁRIO NA ESCALA ATUAL</v>
      </c>
    </row>
    <row r="485" spans="1:10" ht="42" hidden="1" customHeight="1">
      <c r="A485" s="197">
        <v>45473</v>
      </c>
      <c r="B485" s="135">
        <v>16100</v>
      </c>
      <c r="C485" s="133">
        <v>0.83333333333333337</v>
      </c>
      <c r="D485" s="136" t="s">
        <v>11</v>
      </c>
      <c r="E485" s="129" t="s">
        <v>121</v>
      </c>
      <c r="F485" s="132"/>
      <c r="G485" s="132" t="str">
        <f t="shared" si="14"/>
        <v>1</v>
      </c>
      <c r="H485" s="137">
        <f t="shared" si="15"/>
        <v>18</v>
      </c>
      <c r="I485" s="129" t="str" cm="1">
        <f t="array" ref="I485">_xlfn.XLOOKUP(C485,gyn_horarios,gyn_trechos_almoco,"",1,1)</f>
        <v>GOIANIA X SAO LUIS 20:00</v>
      </c>
      <c r="J485" s="129" t="str" cm="1">
        <f t="array" ref="J485">_xlfn.XLOOKUP(D485,justificativas_motivos,justificativas_texto,"",1,1)</f>
        <v>MOTORISTA CUMPRINDO HORÁRIO NA ESCALA ATUAL</v>
      </c>
    </row>
    <row r="486" spans="1:10" ht="42" hidden="1" customHeight="1">
      <c r="A486" s="197">
        <v>45473</v>
      </c>
      <c r="B486" s="135">
        <v>16100</v>
      </c>
      <c r="C486" s="133">
        <v>0.83333333333333337</v>
      </c>
      <c r="D486" s="136" t="s">
        <v>11</v>
      </c>
      <c r="E486" s="132" t="s">
        <v>163</v>
      </c>
      <c r="F486" s="132"/>
      <c r="G486" s="132" t="str">
        <f t="shared" si="14"/>
        <v>1</v>
      </c>
      <c r="H486" s="137">
        <f t="shared" si="15"/>
        <v>18</v>
      </c>
      <c r="I486" s="129" t="str" cm="1">
        <f t="array" ref="I486">_xlfn.XLOOKUP(C486,gyn_horarios,gyn_trechos_almoco,"",1,1)</f>
        <v>GOIANIA X SAO LUIS 20:00</v>
      </c>
      <c r="J486" s="129" t="str" cm="1">
        <f t="array" ref="J486">_xlfn.XLOOKUP(D486,justificativas_motivos,justificativas_texto,"",1,1)</f>
        <v>MOTORISTA CUMPRINDO HORÁRIO NA ESCALA ATUAL</v>
      </c>
    </row>
    <row r="487" spans="1:10" ht="42" hidden="1" customHeight="1">
      <c r="A487" s="197">
        <v>45473</v>
      </c>
      <c r="B487" s="135">
        <v>19009</v>
      </c>
      <c r="C487" s="133">
        <v>0.39583333333333331</v>
      </c>
      <c r="D487" s="136" t="s">
        <v>11</v>
      </c>
      <c r="E487" s="129" t="s">
        <v>211</v>
      </c>
      <c r="F487" s="132"/>
      <c r="G487" s="132" t="str">
        <f t="shared" si="14"/>
        <v>1</v>
      </c>
      <c r="H487" s="137">
        <f t="shared" si="15"/>
        <v>18</v>
      </c>
      <c r="I487" s="129" t="str" cm="1">
        <f t="array" ref="I487">_xlfn.XLOOKUP(C487,gyn_horarios,gyn_trechos_almoco,"",1,1)</f>
        <v>GOIANIA X BELEM 09:30</v>
      </c>
      <c r="J487" s="129" t="str" cm="1">
        <f t="array" ref="J487">_xlfn.XLOOKUP(D487,justificativas_motivos,justificativas_texto,"",1,1)</f>
        <v>MOTORISTA CUMPRINDO HORÁRIO NA ESCALA ATUAL</v>
      </c>
    </row>
    <row r="488" spans="1:10" ht="42" hidden="1" customHeight="1">
      <c r="A488" s="197">
        <v>45473</v>
      </c>
      <c r="B488" s="135">
        <v>19009</v>
      </c>
      <c r="C488" s="133">
        <v>0.39583333333333331</v>
      </c>
      <c r="D488" s="136" t="s">
        <v>11</v>
      </c>
      <c r="E488" s="129" t="s">
        <v>18</v>
      </c>
      <c r="F488" s="132"/>
      <c r="G488" s="132" t="str">
        <f t="shared" si="14"/>
        <v>1</v>
      </c>
      <c r="H488" s="137">
        <f t="shared" si="15"/>
        <v>18</v>
      </c>
      <c r="I488" s="129" t="str" cm="1">
        <f t="array" ref="I488">_xlfn.XLOOKUP(C488,gyn_horarios,gyn_trechos_almoco,"",1,1)</f>
        <v>GOIANIA X BELEM 09:30</v>
      </c>
      <c r="J488" s="129" t="str" cm="1">
        <f t="array" ref="J488">_xlfn.XLOOKUP(D488,justificativas_motivos,justificativas_texto,"",1,1)</f>
        <v>MOTORISTA CUMPRINDO HORÁRIO NA ESCALA ATUAL</v>
      </c>
    </row>
    <row r="489" spans="1:10" ht="42" hidden="1" customHeight="1">
      <c r="A489" s="197">
        <v>45473</v>
      </c>
      <c r="B489" s="132">
        <v>16600</v>
      </c>
      <c r="C489" s="133">
        <v>0.47013888888888888</v>
      </c>
      <c r="D489" s="132" t="s">
        <v>11</v>
      </c>
      <c r="E489" s="129" t="s">
        <v>212</v>
      </c>
      <c r="F489" s="132"/>
      <c r="G489" s="132" t="str">
        <f t="shared" si="14"/>
        <v>1</v>
      </c>
      <c r="H489" s="137">
        <f t="shared" si="15"/>
        <v>18</v>
      </c>
      <c r="I489" s="129" t="s">
        <v>213</v>
      </c>
      <c r="J489" s="129" t="s">
        <v>214</v>
      </c>
    </row>
    <row r="490" spans="1:10" ht="42" hidden="1" customHeight="1">
      <c r="A490" s="197">
        <v>45473</v>
      </c>
      <c r="B490" s="132" t="s">
        <v>71</v>
      </c>
      <c r="C490" s="133" t="s">
        <v>72</v>
      </c>
      <c r="D490" s="132" t="s">
        <v>197</v>
      </c>
      <c r="E490" s="129" t="s">
        <v>215</v>
      </c>
      <c r="F490" s="132"/>
      <c r="G490" s="132" t="str">
        <f t="shared" si="14"/>
        <v>1</v>
      </c>
      <c r="H490" s="137">
        <f t="shared" si="15"/>
        <v>18</v>
      </c>
      <c r="I490" s="129" t="str" cm="1">
        <f t="array" ref="I490">_xlfn.XLOOKUP(C490,gyn_horarios,gyn_trechos_almoco,"",1,1)</f>
        <v>PLANTAO</v>
      </c>
      <c r="J490" s="129" t="str" cm="1">
        <f t="array" ref="J490">_xlfn.XLOOKUP(D490,justificativas_motivos,justificativas_texto,"",1,1)</f>
        <v>MOTORISTA ESTA DE TREINAMENTO NA GARAGEM</v>
      </c>
    </row>
    <row r="491" spans="1:10" ht="42" hidden="1" customHeight="1">
      <c r="A491" s="197">
        <v>45473</v>
      </c>
      <c r="B491" s="132"/>
      <c r="C491" s="133"/>
      <c r="D491" s="132" t="s">
        <v>11</v>
      </c>
      <c r="E491" s="129" t="s">
        <v>26</v>
      </c>
      <c r="F491" s="132"/>
      <c r="G491" s="132" t="str">
        <f t="shared" si="14"/>
        <v>1</v>
      </c>
      <c r="H491" s="137">
        <f t="shared" si="15"/>
        <v>18</v>
      </c>
      <c r="I491" s="129" t="str" cm="1">
        <f t="array" ref="I491">_xlfn.XLOOKUP(C491,gyn_horarios,gyn_trechos_almoco,"",1,1)</f>
        <v/>
      </c>
      <c r="J491" s="129" t="str" cm="1">
        <f t="array" ref="J491">_xlfn.XLOOKUP(D491,justificativas_motivos,justificativas_texto,"",1,1)</f>
        <v>MOTORISTA CUMPRINDO HORÁRIO NA ESCALA ATUAL</v>
      </c>
    </row>
    <row r="492" spans="1:10" ht="42" hidden="1" customHeight="1">
      <c r="A492" s="197">
        <v>45473</v>
      </c>
      <c r="B492" s="132"/>
      <c r="C492" s="133"/>
      <c r="D492" s="132" t="s">
        <v>11</v>
      </c>
      <c r="E492" s="129" t="s">
        <v>24</v>
      </c>
      <c r="F492" s="132"/>
      <c r="G492" s="132" t="str">
        <f t="shared" si="14"/>
        <v>1</v>
      </c>
      <c r="H492" s="137">
        <f t="shared" si="15"/>
        <v>18</v>
      </c>
      <c r="I492" s="129" t="str" cm="1">
        <f t="array" ref="I492">_xlfn.XLOOKUP(C492,gyn_horarios,gyn_trechos_almoco,"",1,1)</f>
        <v/>
      </c>
      <c r="J492" s="129" t="str" cm="1">
        <f t="array" ref="J492">_xlfn.XLOOKUP(D492,justificativas_motivos,justificativas_texto,"",1,1)</f>
        <v>MOTORISTA CUMPRINDO HORÁRIO NA ESCALA ATUAL</v>
      </c>
    </row>
    <row r="493" spans="1:10" ht="42" hidden="1" customHeight="1">
      <c r="A493" s="197">
        <v>45474</v>
      </c>
      <c r="B493" s="132" t="s">
        <v>137</v>
      </c>
      <c r="C493" s="133" t="s">
        <v>137</v>
      </c>
      <c r="D493" s="132" t="s">
        <v>11</v>
      </c>
      <c r="E493" s="129" t="s">
        <v>24</v>
      </c>
      <c r="F493" s="132"/>
      <c r="G493" s="132" t="str">
        <f t="shared" si="14"/>
        <v>1</v>
      </c>
      <c r="H493" s="137">
        <f t="shared" si="15"/>
        <v>18</v>
      </c>
      <c r="I493" s="129" t="str" cm="1">
        <f t="array" ref="I493">_xlfn.XLOOKUP(C493,gyn_horarios,gyn_trechos_almoco,"",1,1)</f>
        <v>ESPERA</v>
      </c>
      <c r="J493" s="129" t="str" cm="1">
        <f t="array" ref="J493">_xlfn.XLOOKUP(D493,justificativas_motivos,justificativas_texto,"",1,1)</f>
        <v>MOTORISTA CUMPRINDO HORÁRIO NA ESCALA ATUAL</v>
      </c>
    </row>
    <row r="494" spans="1:10" ht="42" hidden="1" customHeight="1">
      <c r="A494" s="197">
        <v>45474</v>
      </c>
      <c r="B494" s="132" t="s">
        <v>137</v>
      </c>
      <c r="C494" s="133" t="s">
        <v>137</v>
      </c>
      <c r="D494" s="132" t="s">
        <v>11</v>
      </c>
      <c r="E494" s="129" t="s">
        <v>26</v>
      </c>
      <c r="F494" s="132"/>
      <c r="G494" s="132" t="str">
        <f t="shared" si="14"/>
        <v>1</v>
      </c>
      <c r="H494" s="137">
        <f t="shared" si="15"/>
        <v>18</v>
      </c>
      <c r="I494" s="129" t="str" cm="1">
        <f t="array" ref="I494">_xlfn.XLOOKUP(C494,gyn_horarios,gyn_trechos_almoco,"",1,1)</f>
        <v>ESPERA</v>
      </c>
      <c r="J494" s="129" t="str" cm="1">
        <f t="array" ref="J494">_xlfn.XLOOKUP(D494,justificativas_motivos,justificativas_texto,"",1,1)</f>
        <v>MOTORISTA CUMPRINDO HORÁRIO NA ESCALA ATUAL</v>
      </c>
    </row>
    <row r="495" spans="1:10" ht="42" hidden="1" customHeight="1">
      <c r="A495" s="197">
        <v>45474</v>
      </c>
      <c r="B495" s="132" t="s">
        <v>137</v>
      </c>
      <c r="C495" s="133" t="s">
        <v>137</v>
      </c>
      <c r="D495" s="132" t="s">
        <v>11</v>
      </c>
      <c r="E495" s="129" t="s">
        <v>216</v>
      </c>
      <c r="F495" s="132"/>
      <c r="G495" s="132" t="str">
        <f t="shared" si="14"/>
        <v>1</v>
      </c>
      <c r="H495" s="137">
        <f t="shared" si="15"/>
        <v>18</v>
      </c>
      <c r="I495" s="129" t="str" cm="1">
        <f t="array" ref="I495">_xlfn.XLOOKUP(C495,gyn_horarios,gyn_trechos_almoco,"",1,1)</f>
        <v>ESPERA</v>
      </c>
      <c r="J495" s="129" t="str" cm="1">
        <f t="array" ref="J495">_xlfn.XLOOKUP(D495,justificativas_motivos,justificativas_texto,"",1,1)</f>
        <v>MOTORISTA CUMPRINDO HORÁRIO NA ESCALA ATUAL</v>
      </c>
    </row>
    <row r="496" spans="1:10" ht="42" hidden="1" customHeight="1">
      <c r="A496" s="197">
        <v>45474</v>
      </c>
      <c r="B496" s="132" t="s">
        <v>137</v>
      </c>
      <c r="C496" s="133" t="s">
        <v>137</v>
      </c>
      <c r="D496" s="132" t="s">
        <v>11</v>
      </c>
      <c r="E496" s="129" t="s">
        <v>157</v>
      </c>
      <c r="F496" s="132"/>
      <c r="G496" s="132" t="str">
        <f t="shared" si="14"/>
        <v>1</v>
      </c>
      <c r="H496" s="137">
        <f t="shared" si="15"/>
        <v>18</v>
      </c>
      <c r="I496" s="129" t="str" cm="1">
        <f t="array" ref="I496">_xlfn.XLOOKUP(C496,gyn_horarios,gyn_trechos_almoco,"",1,1)</f>
        <v>ESPERA</v>
      </c>
      <c r="J496" s="129" t="str" cm="1">
        <f t="array" ref="J496">_xlfn.XLOOKUP(D496,justificativas_motivos,justificativas_texto,"",1,1)</f>
        <v>MOTORISTA CUMPRINDO HORÁRIO NA ESCALA ATUAL</v>
      </c>
    </row>
    <row r="497" spans="1:10" ht="42" hidden="1" customHeight="1">
      <c r="A497" s="197">
        <v>45474</v>
      </c>
      <c r="B497" s="132">
        <v>24003</v>
      </c>
      <c r="C497" s="133">
        <v>0.83333333333333337</v>
      </c>
      <c r="D497" s="132" t="s">
        <v>11</v>
      </c>
      <c r="E497" s="129" t="s">
        <v>92</v>
      </c>
      <c r="F497" s="132"/>
      <c r="G497" s="132" t="str">
        <f t="shared" si="14"/>
        <v>1</v>
      </c>
      <c r="H497" s="137">
        <f t="shared" si="15"/>
        <v>18</v>
      </c>
      <c r="I497" s="129" t="str" cm="1">
        <f t="array" ref="I497">_xlfn.XLOOKUP(C497,gyn_horarios,gyn_trechos_almoco,"",1,1)</f>
        <v>GOIANIA X SAO LUIS 20:00</v>
      </c>
      <c r="J497" s="129" t="str" cm="1">
        <f t="array" ref="J497">_xlfn.XLOOKUP(D497,justificativas_motivos,justificativas_texto,"",1,1)</f>
        <v>MOTORISTA CUMPRINDO HORÁRIO NA ESCALA ATUAL</v>
      </c>
    </row>
    <row r="498" spans="1:10" ht="42" hidden="1" customHeight="1">
      <c r="A498" s="197">
        <v>45474</v>
      </c>
      <c r="B498" s="132">
        <v>24003</v>
      </c>
      <c r="C498" s="133">
        <v>0.83333333333333337</v>
      </c>
      <c r="D498" s="132" t="s">
        <v>11</v>
      </c>
      <c r="E498" s="129" t="s">
        <v>102</v>
      </c>
      <c r="F498" s="132"/>
      <c r="G498" s="132" t="str">
        <f t="shared" si="14"/>
        <v>1</v>
      </c>
      <c r="H498" s="137">
        <f t="shared" si="15"/>
        <v>18</v>
      </c>
      <c r="I498" s="129" t="str" cm="1">
        <f t="array" ref="I498">_xlfn.XLOOKUP(C498,gyn_horarios,gyn_trechos_almoco,"",1,1)</f>
        <v>GOIANIA X SAO LUIS 20:00</v>
      </c>
      <c r="J498" s="129" t="str" cm="1">
        <f t="array" ref="J498">_xlfn.XLOOKUP(D498,justificativas_motivos,justificativas_texto,"",1,1)</f>
        <v>MOTORISTA CUMPRINDO HORÁRIO NA ESCALA ATUAL</v>
      </c>
    </row>
    <row r="499" spans="1:10" ht="42" hidden="1" customHeight="1">
      <c r="A499" s="197">
        <v>45474</v>
      </c>
      <c r="B499" s="132">
        <v>19004</v>
      </c>
      <c r="C499" s="133">
        <v>0.79166666666666663</v>
      </c>
      <c r="D499" s="132" t="s">
        <v>11</v>
      </c>
      <c r="E499" s="129" t="s">
        <v>167</v>
      </c>
      <c r="F499" s="132"/>
      <c r="G499" s="132" t="str">
        <f t="shared" si="14"/>
        <v>1</v>
      </c>
      <c r="H499" s="137">
        <f t="shared" si="15"/>
        <v>18</v>
      </c>
      <c r="I499" s="129" t="str" cm="1">
        <f t="array" ref="I499">_xlfn.XLOOKUP(C499,gyn_horarios,gyn_trechos_almoco,"",1,1)</f>
        <v>GOIANIA X BELEM 19:00</v>
      </c>
      <c r="J499" s="129" t="str" cm="1">
        <f t="array" ref="J499">_xlfn.XLOOKUP(D499,justificativas_motivos,justificativas_texto,"",1,1)</f>
        <v>MOTORISTA CUMPRINDO HORÁRIO NA ESCALA ATUAL</v>
      </c>
    </row>
    <row r="500" spans="1:10" ht="42" hidden="1" customHeight="1">
      <c r="A500" s="197">
        <v>45474</v>
      </c>
      <c r="B500" s="132">
        <v>19004</v>
      </c>
      <c r="C500" s="133">
        <v>0.79166666666666663</v>
      </c>
      <c r="D500" s="132" t="s">
        <v>11</v>
      </c>
      <c r="E500" s="129" t="s">
        <v>140</v>
      </c>
      <c r="F500" s="132"/>
      <c r="G500" s="132" t="str">
        <f t="shared" si="14"/>
        <v>1</v>
      </c>
      <c r="H500" s="137">
        <f t="shared" si="15"/>
        <v>18</v>
      </c>
      <c r="I500" s="129" t="str" cm="1">
        <f t="array" ref="I500">_xlfn.XLOOKUP(C500,gyn_horarios,gyn_trechos_almoco,"",1,1)</f>
        <v>GOIANIA X BELEM 19:00</v>
      </c>
      <c r="J500" s="129" t="str" cm="1">
        <f t="array" ref="J500">_xlfn.XLOOKUP(D500,justificativas_motivos,justificativas_texto,"",1,1)</f>
        <v>MOTORISTA CUMPRINDO HORÁRIO NA ESCALA ATUAL</v>
      </c>
    </row>
    <row r="501" spans="1:10" ht="42" hidden="1" customHeight="1">
      <c r="A501" s="197">
        <v>45474</v>
      </c>
      <c r="B501" s="132">
        <v>19019</v>
      </c>
      <c r="C501" s="133">
        <v>0.39583333333333331</v>
      </c>
      <c r="D501" s="132" t="s">
        <v>11</v>
      </c>
      <c r="E501" s="129" t="s">
        <v>85</v>
      </c>
      <c r="F501" s="132"/>
      <c r="G501" s="132" t="str">
        <f t="shared" si="14"/>
        <v>1</v>
      </c>
      <c r="H501" s="137">
        <f t="shared" si="15"/>
        <v>18</v>
      </c>
      <c r="I501" s="129" t="str" cm="1">
        <f t="array" ref="I501">_xlfn.XLOOKUP(C501,gyn_horarios,gyn_trechos_almoco,"",1,1)</f>
        <v>GOIANIA X BELEM 09:30</v>
      </c>
      <c r="J501" s="129" t="str" cm="1">
        <f t="array" ref="J501">_xlfn.XLOOKUP(D501,justificativas_motivos,justificativas_texto,"",1,1)</f>
        <v>MOTORISTA CUMPRINDO HORÁRIO NA ESCALA ATUAL</v>
      </c>
    </row>
    <row r="502" spans="1:10" ht="42" hidden="1" customHeight="1">
      <c r="A502" s="197">
        <v>45474</v>
      </c>
      <c r="B502" s="132">
        <v>19019</v>
      </c>
      <c r="C502" s="133">
        <v>0.39583333333333331</v>
      </c>
      <c r="D502" s="132" t="s">
        <v>11</v>
      </c>
      <c r="E502" s="129" t="s">
        <v>180</v>
      </c>
      <c r="F502" s="132"/>
      <c r="G502" s="132" t="str">
        <f t="shared" si="14"/>
        <v>1</v>
      </c>
      <c r="H502" s="137">
        <f t="shared" si="15"/>
        <v>18</v>
      </c>
      <c r="I502" s="129" t="str" cm="1">
        <f t="array" ref="I502">_xlfn.XLOOKUP(C502,gyn_horarios,gyn_trechos_almoco,"",1,1)</f>
        <v>GOIANIA X BELEM 09:30</v>
      </c>
      <c r="J502" s="129" t="str" cm="1">
        <f t="array" ref="J502">_xlfn.XLOOKUP(D502,justificativas_motivos,justificativas_texto,"",1,1)</f>
        <v>MOTORISTA CUMPRINDO HORÁRIO NA ESCALA ATUAL</v>
      </c>
    </row>
    <row r="503" spans="1:10" ht="42" hidden="1" customHeight="1">
      <c r="A503" s="197">
        <v>45474</v>
      </c>
      <c r="B503" s="132"/>
      <c r="C503" s="133"/>
      <c r="D503" s="132"/>
      <c r="E503" s="129" t="s">
        <v>217</v>
      </c>
      <c r="F503" s="132"/>
      <c r="G503" s="132" t="str">
        <f t="shared" si="14"/>
        <v>1</v>
      </c>
      <c r="H503" s="137">
        <f t="shared" si="15"/>
        <v>18</v>
      </c>
      <c r="I503" s="129" t="str" cm="1">
        <f t="array" ref="I503">_xlfn.XLOOKUP(C503,gyn_horarios,gyn_trechos_almoco,"",1,1)</f>
        <v/>
      </c>
      <c r="J503" s="129" t="str" cm="1">
        <f t="array" ref="J503">_xlfn.XLOOKUP(D503,justificativas_motivos,justificativas_texto,"",1,1)</f>
        <v/>
      </c>
    </row>
    <row r="504" spans="1:10" ht="42" hidden="1" customHeight="1">
      <c r="A504" s="197">
        <v>45475</v>
      </c>
      <c r="B504" s="132" t="s">
        <v>137</v>
      </c>
      <c r="C504" s="133" t="s">
        <v>137</v>
      </c>
      <c r="D504" s="132" t="s">
        <v>137</v>
      </c>
      <c r="E504" s="129" t="s">
        <v>85</v>
      </c>
      <c r="F504" s="132"/>
      <c r="G504" s="132" t="str">
        <f t="shared" si="14"/>
        <v>1</v>
      </c>
      <c r="H504" s="137">
        <f t="shared" si="15"/>
        <v>18</v>
      </c>
      <c r="I504" s="129" t="str" cm="1">
        <f t="array" ref="I504">_xlfn.XLOOKUP(C504,gyn_horarios,gyn_trechos_almoco,"",1,1)</f>
        <v>ESPERA</v>
      </c>
      <c r="J504" s="129" t="str" cm="1">
        <f t="array" ref="J504">_xlfn.XLOOKUP(D504,justificativas_motivos,justificativas_texto,"",1,1)</f>
        <v>MOTORISTA NA GARAGEM EM ESPERA PARA DISPONIBILIDADE DE HORARIOS</v>
      </c>
    </row>
    <row r="505" spans="1:10" ht="42" hidden="1" customHeight="1">
      <c r="A505" s="197">
        <v>45475</v>
      </c>
      <c r="B505" s="132" t="s">
        <v>137</v>
      </c>
      <c r="C505" s="133" t="s">
        <v>137</v>
      </c>
      <c r="D505" s="132" t="s">
        <v>137</v>
      </c>
      <c r="E505" s="132" t="s">
        <v>180</v>
      </c>
      <c r="F505" s="132"/>
      <c r="G505" s="132" t="str">
        <f t="shared" si="14"/>
        <v>1</v>
      </c>
      <c r="H505" s="137">
        <f t="shared" si="15"/>
        <v>18</v>
      </c>
      <c r="I505" s="129" t="str" cm="1">
        <f t="array" ref="I505">_xlfn.XLOOKUP(C505,gyn_horarios,gyn_trechos_almoco,"",1,1)</f>
        <v>ESPERA</v>
      </c>
      <c r="J505" s="129" t="str" cm="1">
        <f t="array" ref="J505">_xlfn.XLOOKUP(D505,justificativas_motivos,justificativas_texto,"",1,1)</f>
        <v>MOTORISTA NA GARAGEM EM ESPERA PARA DISPONIBILIDADE DE HORARIOS</v>
      </c>
    </row>
    <row r="506" spans="1:10" ht="42" hidden="1" customHeight="1">
      <c r="A506" s="197">
        <v>45475</v>
      </c>
      <c r="B506" s="132">
        <v>15400</v>
      </c>
      <c r="C506" s="133">
        <v>0.75</v>
      </c>
      <c r="D506" s="132" t="s">
        <v>11</v>
      </c>
      <c r="E506" s="129" t="s">
        <v>119</v>
      </c>
      <c r="F506" s="132"/>
      <c r="G506" s="132" t="str">
        <f t="shared" si="14"/>
        <v>1</v>
      </c>
      <c r="H506" s="137">
        <f t="shared" si="15"/>
        <v>18</v>
      </c>
      <c r="I506" s="129" t="str" cm="1">
        <f t="array" ref="I506">_xlfn.XLOOKUP(C506,gyn_horarios,gyn_trechos_almoco,"",1,1)</f>
        <v>GOIANIA X TERESINA 18:00</v>
      </c>
      <c r="J506" s="129" t="str" cm="1">
        <f t="array" ref="J506">_xlfn.XLOOKUP(D506,justificativas_motivos,justificativas_texto,"",1,1)</f>
        <v>MOTORISTA CUMPRINDO HORÁRIO NA ESCALA ATUAL</v>
      </c>
    </row>
    <row r="507" spans="1:10" ht="42" hidden="1" customHeight="1">
      <c r="A507" s="197">
        <v>45475</v>
      </c>
      <c r="B507" s="132">
        <v>15400</v>
      </c>
      <c r="C507" s="133">
        <v>0.75</v>
      </c>
      <c r="D507" s="132" t="s">
        <v>11</v>
      </c>
      <c r="E507" s="132" t="s">
        <v>217</v>
      </c>
      <c r="F507" s="132"/>
      <c r="G507" s="132" t="str">
        <f t="shared" si="14"/>
        <v>1</v>
      </c>
      <c r="H507" s="137">
        <f t="shared" si="15"/>
        <v>18</v>
      </c>
      <c r="I507" s="129" t="str" cm="1">
        <f t="array" ref="I507">_xlfn.XLOOKUP(C507,gyn_horarios,gyn_trechos_almoco,"",1,1)</f>
        <v>GOIANIA X TERESINA 18:00</v>
      </c>
      <c r="J507" s="129" t="str" cm="1">
        <f t="array" ref="J507">_xlfn.XLOOKUP(D507,justificativas_motivos,justificativas_texto,"",1,1)</f>
        <v>MOTORISTA CUMPRINDO HORÁRIO NA ESCALA ATUAL</v>
      </c>
    </row>
    <row r="508" spans="1:10" ht="42" hidden="1" customHeight="1">
      <c r="A508" s="197">
        <v>45475</v>
      </c>
      <c r="B508" s="132">
        <v>24005</v>
      </c>
      <c r="C508" s="133">
        <v>0.83333333333333337</v>
      </c>
      <c r="D508" s="132" t="s">
        <v>11</v>
      </c>
      <c r="E508" s="129" t="s">
        <v>218</v>
      </c>
      <c r="F508" s="132"/>
      <c r="G508" s="132" t="str">
        <f t="shared" si="14"/>
        <v>1</v>
      </c>
      <c r="H508" s="137">
        <f t="shared" si="15"/>
        <v>18</v>
      </c>
      <c r="I508" s="129" t="str" cm="1">
        <f t="array" ref="I508">_xlfn.XLOOKUP(C508,gyn_horarios,gyn_trechos_almoco,"",1,1)</f>
        <v>GOIANIA X SAO LUIS 20:00</v>
      </c>
      <c r="J508" s="129" t="str" cm="1">
        <f t="array" ref="J508">_xlfn.XLOOKUP(D508,justificativas_motivos,justificativas_texto,"",1,1)</f>
        <v>MOTORISTA CUMPRINDO HORÁRIO NA ESCALA ATUAL</v>
      </c>
    </row>
    <row r="509" spans="1:10" ht="42" hidden="1" customHeight="1">
      <c r="A509" s="197">
        <v>45475</v>
      </c>
      <c r="B509" s="132">
        <v>24005</v>
      </c>
      <c r="C509" s="133">
        <v>0.83333333333333337</v>
      </c>
      <c r="D509" s="132" t="s">
        <v>11</v>
      </c>
      <c r="E509" s="129" t="s">
        <v>219</v>
      </c>
      <c r="F509" s="132"/>
      <c r="G509" s="132" t="str">
        <f t="shared" si="14"/>
        <v>1</v>
      </c>
      <c r="H509" s="137">
        <f t="shared" si="15"/>
        <v>18</v>
      </c>
      <c r="I509" s="129" t="str" cm="1">
        <f t="array" ref="I509">_xlfn.XLOOKUP(C509,gyn_horarios,gyn_trechos_almoco,"",1,1)</f>
        <v>GOIANIA X SAO LUIS 20:00</v>
      </c>
      <c r="J509" s="129" t="str" cm="1">
        <f t="array" ref="J509">_xlfn.XLOOKUP(D509,justificativas_motivos,justificativas_texto,"",1,1)</f>
        <v>MOTORISTA CUMPRINDO HORÁRIO NA ESCALA ATUAL</v>
      </c>
    </row>
    <row r="510" spans="1:10" ht="42" hidden="1" customHeight="1">
      <c r="A510" s="197">
        <v>45475</v>
      </c>
      <c r="B510" s="132">
        <v>20004</v>
      </c>
      <c r="C510" s="133" t="s">
        <v>220</v>
      </c>
      <c r="D510" s="132" t="s">
        <v>11</v>
      </c>
      <c r="E510" s="129" t="s">
        <v>221</v>
      </c>
      <c r="F510" s="132"/>
      <c r="G510" s="132" t="str">
        <f t="shared" si="14"/>
        <v>1</v>
      </c>
      <c r="H510" s="137">
        <f t="shared" si="15"/>
        <v>18</v>
      </c>
      <c r="I510" s="129" t="s">
        <v>222</v>
      </c>
      <c r="J510" s="129" t="str" cm="1">
        <f t="array" ref="J510">_xlfn.XLOOKUP(D510,justificativas_motivos,justificativas_texto,"",1,1)</f>
        <v>MOTORISTA CUMPRINDO HORÁRIO NA ESCALA ATUAL</v>
      </c>
    </row>
    <row r="511" spans="1:10" ht="42" hidden="1" customHeight="1">
      <c r="A511" s="197">
        <v>45475</v>
      </c>
      <c r="B511" s="132">
        <v>20004</v>
      </c>
      <c r="C511" s="133" t="s">
        <v>220</v>
      </c>
      <c r="D511" s="132" t="s">
        <v>11</v>
      </c>
      <c r="E511" s="129" t="s">
        <v>223</v>
      </c>
      <c r="F511" s="132"/>
      <c r="G511" s="132" t="str">
        <f t="shared" si="14"/>
        <v>1</v>
      </c>
      <c r="H511" s="137">
        <f t="shared" si="15"/>
        <v>18</v>
      </c>
      <c r="I511" s="129" t="s">
        <v>222</v>
      </c>
      <c r="J511" s="129" t="str" cm="1">
        <f t="array" ref="J511">_xlfn.XLOOKUP(D511,justificativas_motivos,justificativas_texto,"",1,1)</f>
        <v>MOTORISTA CUMPRINDO HORÁRIO NA ESCALA ATUAL</v>
      </c>
    </row>
    <row r="512" spans="1:10" ht="42" hidden="1" customHeight="1">
      <c r="A512" s="197">
        <v>45476</v>
      </c>
      <c r="B512" s="132">
        <v>19002</v>
      </c>
      <c r="C512" s="133">
        <v>0.79166666666666663</v>
      </c>
      <c r="D512" s="132" t="s">
        <v>11</v>
      </c>
      <c r="E512" s="129" t="s">
        <v>81</v>
      </c>
      <c r="F512" s="132"/>
      <c r="G512" s="132" t="str">
        <f t="shared" si="14"/>
        <v>1</v>
      </c>
      <c r="H512" s="137">
        <f t="shared" si="15"/>
        <v>18</v>
      </c>
      <c r="I512" s="129" t="str" cm="1">
        <f t="array" ref="I512">_xlfn.XLOOKUP(C512,gyn_horarios,gyn_trechos_almoco,"",1,1)</f>
        <v>GOIANIA X BELEM 19:00</v>
      </c>
      <c r="J512" s="129" t="str" cm="1">
        <f t="array" ref="J512">_xlfn.XLOOKUP(D512,justificativas_motivos,justificativas_texto,"",1,1)</f>
        <v>MOTORISTA CUMPRINDO HORÁRIO NA ESCALA ATUAL</v>
      </c>
    </row>
    <row r="513" spans="1:10" ht="42" hidden="1" customHeight="1">
      <c r="A513" s="197">
        <v>45476</v>
      </c>
      <c r="B513" s="132">
        <v>19002</v>
      </c>
      <c r="C513" s="133">
        <v>0.79166666666666663</v>
      </c>
      <c r="D513" s="132" t="s">
        <v>11</v>
      </c>
      <c r="E513" s="129" t="s">
        <v>35</v>
      </c>
      <c r="F513" s="132"/>
      <c r="G513" s="132" t="str">
        <f t="shared" si="14"/>
        <v>1</v>
      </c>
      <c r="H513" s="137">
        <f t="shared" si="15"/>
        <v>18</v>
      </c>
      <c r="I513" s="129" t="str" cm="1">
        <f t="array" ref="I513">_xlfn.XLOOKUP(C513,gyn_horarios,gyn_trechos_almoco,"",1,1)</f>
        <v>GOIANIA X BELEM 19:00</v>
      </c>
      <c r="J513" s="129" t="str" cm="1">
        <f t="array" ref="J513">_xlfn.XLOOKUP(D513,justificativas_motivos,justificativas_texto,"",1,1)</f>
        <v>MOTORISTA CUMPRINDO HORÁRIO NA ESCALA ATUAL</v>
      </c>
    </row>
    <row r="514" spans="1:10" ht="42" hidden="1" customHeight="1">
      <c r="A514" s="197">
        <v>45476</v>
      </c>
      <c r="B514" s="132">
        <v>17700</v>
      </c>
      <c r="C514" s="133">
        <v>0.83333333333333337</v>
      </c>
      <c r="D514" s="132" t="s">
        <v>11</v>
      </c>
      <c r="E514" s="129" t="s">
        <v>224</v>
      </c>
      <c r="F514" s="132"/>
      <c r="G514" s="132" t="str">
        <f t="shared" si="14"/>
        <v>1</v>
      </c>
      <c r="H514" s="137">
        <f t="shared" si="15"/>
        <v>18</v>
      </c>
      <c r="I514" s="129" t="str" cm="1">
        <f t="array" ref="I514">_xlfn.XLOOKUP(C514,gyn_horarios,gyn_trechos_almoco,"",1,1)</f>
        <v>GOIANIA X SAO LUIS 20:00</v>
      </c>
      <c r="J514" s="129" t="str" cm="1">
        <f t="array" ref="J514">_xlfn.XLOOKUP(D514,justificativas_motivos,justificativas_texto,"",1,1)</f>
        <v>MOTORISTA CUMPRINDO HORÁRIO NA ESCALA ATUAL</v>
      </c>
    </row>
    <row r="515" spans="1:10" ht="42" hidden="1" customHeight="1">
      <c r="A515" s="197">
        <v>45476</v>
      </c>
      <c r="B515" s="132">
        <v>17700</v>
      </c>
      <c r="C515" s="133">
        <v>0.83333333333333337</v>
      </c>
      <c r="D515" s="132" t="s">
        <v>11</v>
      </c>
      <c r="E515" s="129" t="s">
        <v>225</v>
      </c>
      <c r="F515" s="132"/>
      <c r="G515" s="132" t="str">
        <f t="shared" si="14"/>
        <v>1</v>
      </c>
      <c r="H515" s="137">
        <f t="shared" si="15"/>
        <v>18</v>
      </c>
      <c r="I515" s="129" t="str" cm="1">
        <f t="array" ref="I515">_xlfn.XLOOKUP(C515,gyn_horarios,gyn_trechos_almoco,"",1,1)</f>
        <v>GOIANIA X SAO LUIS 20:00</v>
      </c>
      <c r="J515" s="129" t="str" cm="1">
        <f t="array" ref="J515">_xlfn.XLOOKUP(D515,justificativas_motivos,justificativas_texto,"",1,1)</f>
        <v>MOTORISTA CUMPRINDO HORÁRIO NA ESCALA ATUAL</v>
      </c>
    </row>
    <row r="516" spans="1:10" ht="42" hidden="1" customHeight="1">
      <c r="A516" s="197">
        <v>45476</v>
      </c>
      <c r="B516" s="132">
        <v>19018</v>
      </c>
      <c r="C516" s="133">
        <v>0.39583333333333331</v>
      </c>
      <c r="D516" s="132" t="s">
        <v>11</v>
      </c>
      <c r="E516" s="129" t="s">
        <v>84</v>
      </c>
      <c r="F516" s="132"/>
      <c r="G516" s="132" t="str">
        <f t="shared" si="14"/>
        <v>1</v>
      </c>
      <c r="H516" s="137">
        <f t="shared" si="15"/>
        <v>18</v>
      </c>
      <c r="I516" s="129" t="str" cm="1">
        <f t="array" ref="I516">_xlfn.XLOOKUP(C516,gyn_horarios,gyn_trechos_almoco,"",1,1)</f>
        <v>GOIANIA X BELEM 09:30</v>
      </c>
      <c r="J516" s="129" t="str" cm="1">
        <f t="array" ref="J516">_xlfn.XLOOKUP(D516,justificativas_motivos,justificativas_texto,"",1,1)</f>
        <v>MOTORISTA CUMPRINDO HORÁRIO NA ESCALA ATUAL</v>
      </c>
    </row>
    <row r="517" spans="1:10" ht="42" hidden="1" customHeight="1">
      <c r="A517" s="197">
        <v>45476</v>
      </c>
      <c r="B517" s="132">
        <v>19018</v>
      </c>
      <c r="C517" s="133">
        <v>0.39583333333333331</v>
      </c>
      <c r="D517" s="132" t="s">
        <v>11</v>
      </c>
      <c r="E517" s="129" t="s">
        <v>226</v>
      </c>
      <c r="F517" s="132"/>
      <c r="G517" s="132" t="str">
        <f t="shared" si="14"/>
        <v>1</v>
      </c>
      <c r="H517" s="137">
        <f t="shared" si="15"/>
        <v>18</v>
      </c>
      <c r="I517" s="129" t="str" cm="1">
        <f t="array" ref="I517">_xlfn.XLOOKUP(C517,gyn_horarios,gyn_trechos_almoco,"",1,1)</f>
        <v>GOIANIA X BELEM 09:30</v>
      </c>
      <c r="J517" s="129" t="str" cm="1">
        <f t="array" ref="J517">_xlfn.XLOOKUP(D517,justificativas_motivos,justificativas_texto,"",1,1)</f>
        <v>MOTORISTA CUMPRINDO HORÁRIO NA ESCALA ATUAL</v>
      </c>
    </row>
    <row r="518" spans="1:10" ht="42" hidden="1" customHeight="1">
      <c r="A518" s="197">
        <v>45476</v>
      </c>
      <c r="B518" s="132">
        <v>16500</v>
      </c>
      <c r="C518" s="133">
        <v>0.4375</v>
      </c>
      <c r="D518" s="132" t="s">
        <v>11</v>
      </c>
      <c r="E518" s="129" t="s">
        <v>66</v>
      </c>
      <c r="F518" s="132"/>
      <c r="G518" s="132" t="str">
        <f t="shared" si="14"/>
        <v>1</v>
      </c>
      <c r="H518" s="137">
        <f t="shared" si="15"/>
        <v>18</v>
      </c>
      <c r="I518" s="129" t="str" cm="1">
        <f t="array" ref="I518">_xlfn.XLOOKUP(C518,gyn_horarios,gyn_trechos_almoco,"",1,1)</f>
        <v>GOIANIA X SAO LUIS 10:30</v>
      </c>
      <c r="J518" s="129" t="str" cm="1">
        <f t="array" ref="J518">_xlfn.XLOOKUP(D518,justificativas_motivos,justificativas_texto,"",1,1)</f>
        <v>MOTORISTA CUMPRINDO HORÁRIO NA ESCALA ATUAL</v>
      </c>
    </row>
    <row r="519" spans="1:10" ht="42" hidden="1" customHeight="1">
      <c r="A519" s="197">
        <v>45476</v>
      </c>
      <c r="B519" s="132">
        <v>16500</v>
      </c>
      <c r="C519" s="133">
        <v>0.4375</v>
      </c>
      <c r="D519" s="132" t="s">
        <v>11</v>
      </c>
      <c r="E519" s="129" t="s">
        <v>164</v>
      </c>
      <c r="F519" s="132"/>
      <c r="G519" s="132" t="str">
        <f t="shared" si="14"/>
        <v>1</v>
      </c>
      <c r="H519" s="137">
        <f t="shared" si="15"/>
        <v>18</v>
      </c>
      <c r="I519" s="129" t="str" cm="1">
        <f t="array" ref="I519">_xlfn.XLOOKUP(C519,gyn_horarios,gyn_trechos_almoco,"",1,1)</f>
        <v>GOIANIA X SAO LUIS 10:30</v>
      </c>
      <c r="J519" s="129" t="str" cm="1">
        <f t="array" ref="J519">_xlfn.XLOOKUP(D519,justificativas_motivos,justificativas_texto,"",1,1)</f>
        <v>MOTORISTA CUMPRINDO HORÁRIO NA ESCALA ATUAL</v>
      </c>
    </row>
    <row r="520" spans="1:10" ht="42" hidden="1" customHeight="1">
      <c r="A520" s="197">
        <v>45477</v>
      </c>
      <c r="B520" s="132">
        <v>20001</v>
      </c>
      <c r="C520" s="133">
        <v>0.70833333333333337</v>
      </c>
      <c r="D520" s="132" t="s">
        <v>11</v>
      </c>
      <c r="E520" s="129" t="s">
        <v>227</v>
      </c>
      <c r="F520" s="132"/>
      <c r="G520" s="132" t="s">
        <v>228</v>
      </c>
      <c r="H520" s="137">
        <v>18</v>
      </c>
      <c r="I520" s="129" t="str" cm="1">
        <f t="array" ref="I520">_xlfn.XLOOKUP(C520,gyn_horarios,gyn_trechos_almoco,"",1,1)</f>
        <v>GOIANIA X TERESINA 18:00</v>
      </c>
      <c r="J520" s="129" t="str" cm="1">
        <f t="array" ref="J520">_xlfn.XLOOKUP(D520,justificativas_motivos,justificativas_texto,"",1,1)</f>
        <v>MOTORISTA CUMPRINDO HORÁRIO NA ESCALA ATUAL</v>
      </c>
    </row>
    <row r="521" spans="1:10" ht="42" hidden="1" customHeight="1">
      <c r="A521" s="197">
        <v>45477</v>
      </c>
      <c r="B521" s="132">
        <v>20001</v>
      </c>
      <c r="C521" s="133">
        <v>0.70833333333333337</v>
      </c>
      <c r="D521" s="132" t="s">
        <v>11</v>
      </c>
      <c r="E521" s="132" t="s">
        <v>229</v>
      </c>
      <c r="F521" s="132"/>
      <c r="G521" s="132" t="s">
        <v>228</v>
      </c>
      <c r="H521" s="137">
        <v>18</v>
      </c>
      <c r="I521" s="129" t="str" cm="1">
        <f t="array" ref="I521">_xlfn.XLOOKUP(C521,gyn_horarios,gyn_trechos_almoco,"",1,1)</f>
        <v>GOIANIA X TERESINA 18:00</v>
      </c>
      <c r="J521" s="129" t="str" cm="1">
        <f t="array" ref="J521">_xlfn.XLOOKUP(D521,justificativas_motivos,justificativas_texto,"",1,1)</f>
        <v>MOTORISTA CUMPRINDO HORÁRIO NA ESCALA ATUAL</v>
      </c>
    </row>
    <row r="522" spans="1:10" ht="42" hidden="1" customHeight="1">
      <c r="A522" s="197">
        <v>45477</v>
      </c>
      <c r="B522" s="132">
        <v>19007</v>
      </c>
      <c r="C522" s="133">
        <v>0.75</v>
      </c>
      <c r="D522" s="132" t="s">
        <v>11</v>
      </c>
      <c r="E522" s="129" t="s">
        <v>34</v>
      </c>
      <c r="F522" s="132"/>
      <c r="G522" s="132" t="s">
        <v>228</v>
      </c>
      <c r="H522" s="137">
        <v>18</v>
      </c>
      <c r="I522" s="129" t="str" cm="1">
        <f t="array" ref="I522">_xlfn.XLOOKUP(C522,gyn_horarios,gyn_trechos_almoco,"",1,1)</f>
        <v>GOIANIA X TERESINA 18:00</v>
      </c>
      <c r="J522" s="129" t="str" cm="1">
        <f t="array" ref="J522">_xlfn.XLOOKUP(D522,justificativas_motivos,justificativas_texto,"",1,1)</f>
        <v>MOTORISTA CUMPRINDO HORÁRIO NA ESCALA ATUAL</v>
      </c>
    </row>
    <row r="523" spans="1:10" ht="42" hidden="1" customHeight="1">
      <c r="A523" s="197">
        <v>45477</v>
      </c>
      <c r="B523" s="132">
        <v>19007</v>
      </c>
      <c r="C523" s="133">
        <v>0.75</v>
      </c>
      <c r="D523" s="132" t="s">
        <v>11</v>
      </c>
      <c r="E523" s="132" t="s">
        <v>37</v>
      </c>
      <c r="F523" s="132"/>
      <c r="G523" s="132" t="s">
        <v>228</v>
      </c>
      <c r="H523" s="137">
        <v>18</v>
      </c>
      <c r="I523" s="129" t="str" cm="1">
        <f t="array" ref="I523">_xlfn.XLOOKUP(C523,gyn_horarios,gyn_trechos_almoco,"",1,1)</f>
        <v>GOIANIA X TERESINA 18:00</v>
      </c>
      <c r="J523" s="129" t="str" cm="1">
        <f t="array" ref="J523">_xlfn.XLOOKUP(D523,justificativas_motivos,justificativas_texto,"",1,1)</f>
        <v>MOTORISTA CUMPRINDO HORÁRIO NA ESCALA ATUAL</v>
      </c>
    </row>
    <row r="524" spans="1:10" ht="42" hidden="1" customHeight="1">
      <c r="A524" s="197">
        <v>45477</v>
      </c>
      <c r="B524" s="132">
        <v>19023</v>
      </c>
      <c r="C524" s="133">
        <v>0.83333333333333337</v>
      </c>
      <c r="D524" s="132" t="s">
        <v>11</v>
      </c>
      <c r="E524" s="129" t="s">
        <v>27</v>
      </c>
      <c r="F524" s="132"/>
      <c r="G524" s="132" t="s">
        <v>228</v>
      </c>
      <c r="H524" s="137">
        <v>18</v>
      </c>
      <c r="I524" s="129" t="str" cm="1">
        <f t="array" ref="I524">_xlfn.XLOOKUP(C524,gyn_horarios,gyn_trechos_almoco,"",1,1)</f>
        <v>GOIANIA X SAO LUIS 20:00</v>
      </c>
      <c r="J524" s="129" t="str" cm="1">
        <f t="array" ref="J524">_xlfn.XLOOKUP(D524,justificativas_motivos,justificativas_texto,"",1,1)</f>
        <v>MOTORISTA CUMPRINDO HORÁRIO NA ESCALA ATUAL</v>
      </c>
    </row>
    <row r="525" spans="1:10" ht="42" hidden="1" customHeight="1">
      <c r="A525" s="197">
        <v>45477</v>
      </c>
      <c r="B525" s="132">
        <v>19023</v>
      </c>
      <c r="C525" s="133">
        <v>0.83333333333333337</v>
      </c>
      <c r="D525" s="132" t="s">
        <v>11</v>
      </c>
      <c r="E525" s="132" t="s">
        <v>29</v>
      </c>
      <c r="F525" s="132"/>
      <c r="G525" s="132" t="s">
        <v>228</v>
      </c>
      <c r="H525" s="137">
        <v>18</v>
      </c>
      <c r="I525" s="129" t="str" cm="1">
        <f t="array" ref="I525">_xlfn.XLOOKUP(C525,gyn_horarios,gyn_trechos_almoco,"",1,1)</f>
        <v>GOIANIA X SAO LUIS 20:00</v>
      </c>
      <c r="J525" s="129" t="str" cm="1">
        <f t="array" ref="J525">_xlfn.XLOOKUP(D525,justificativas_motivos,justificativas_texto,"",1,1)</f>
        <v>MOTORISTA CUMPRINDO HORÁRIO NA ESCALA ATUAL</v>
      </c>
    </row>
    <row r="526" spans="1:10" ht="42" hidden="1" customHeight="1">
      <c r="A526" s="197">
        <v>45477</v>
      </c>
      <c r="B526" s="132">
        <v>19022</v>
      </c>
      <c r="C526" s="133">
        <v>0.79166666666666663</v>
      </c>
      <c r="D526" s="132" t="s">
        <v>11</v>
      </c>
      <c r="E526" s="129" t="s">
        <v>67</v>
      </c>
      <c r="F526" s="132"/>
      <c r="G526" s="132" t="s">
        <v>228</v>
      </c>
      <c r="H526" s="137">
        <v>18</v>
      </c>
      <c r="I526" s="129" t="str" cm="1">
        <f t="array" ref="I526">_xlfn.XLOOKUP(C526,gyn_horarios,gyn_trechos_almoco,"",1,1)</f>
        <v>GOIANIA X BELEM 19:00</v>
      </c>
      <c r="J526" s="129" t="str" cm="1">
        <f t="array" ref="J526">_xlfn.XLOOKUP(D526,justificativas_motivos,justificativas_texto,"",1,1)</f>
        <v>MOTORISTA CUMPRINDO HORÁRIO NA ESCALA ATUAL</v>
      </c>
    </row>
    <row r="527" spans="1:10" ht="42" hidden="1" customHeight="1">
      <c r="A527" s="197">
        <v>45477</v>
      </c>
      <c r="B527" s="132">
        <v>19022</v>
      </c>
      <c r="C527" s="133">
        <v>0.79166666666666663</v>
      </c>
      <c r="D527" s="132" t="s">
        <v>11</v>
      </c>
      <c r="E527" s="132" t="s">
        <v>55</v>
      </c>
      <c r="F527" s="132"/>
      <c r="G527" s="132" t="s">
        <v>228</v>
      </c>
      <c r="H527" s="137">
        <v>18</v>
      </c>
      <c r="I527" s="129" t="str" cm="1">
        <f t="array" ref="I527">_xlfn.XLOOKUP(C527,gyn_horarios,gyn_trechos_almoco,"",1,1)</f>
        <v>GOIANIA X BELEM 19:00</v>
      </c>
      <c r="J527" s="129" t="str" cm="1">
        <f t="array" ref="J527">_xlfn.XLOOKUP(D527,justificativas_motivos,justificativas_texto,"",1,1)</f>
        <v>MOTORISTA CUMPRINDO HORÁRIO NA ESCALA ATUAL</v>
      </c>
    </row>
    <row r="528" spans="1:10" ht="42" hidden="1" customHeight="1">
      <c r="A528" s="197">
        <v>45477</v>
      </c>
      <c r="B528" s="132">
        <v>16000</v>
      </c>
      <c r="C528" s="133">
        <v>0.375</v>
      </c>
      <c r="D528" s="132" t="s">
        <v>11</v>
      </c>
      <c r="E528" s="129" t="s">
        <v>188</v>
      </c>
      <c r="F528" s="132"/>
      <c r="G528" s="132" t="s">
        <v>228</v>
      </c>
      <c r="H528" s="137">
        <v>18</v>
      </c>
      <c r="I528" s="129" t="str" cm="1">
        <f t="array" ref="I528">_xlfn.XLOOKUP(C528,gyn_horarios,gyn_trechos_almoco,"",1,1)</f>
        <v>SINOP X FORTALEZA 09:00</v>
      </c>
      <c r="J528" s="129" t="str" cm="1">
        <f t="array" ref="J528">_xlfn.XLOOKUP(D528,justificativas_motivos,justificativas_texto,"",1,1)</f>
        <v>MOTORISTA CUMPRINDO HORÁRIO NA ESCALA ATUAL</v>
      </c>
    </row>
    <row r="529" spans="1:10" ht="42" hidden="1" customHeight="1">
      <c r="A529" s="197">
        <v>45477</v>
      </c>
      <c r="B529" s="132">
        <v>16000</v>
      </c>
      <c r="C529" s="133">
        <v>0.375</v>
      </c>
      <c r="D529" s="132" t="s">
        <v>11</v>
      </c>
      <c r="E529" s="132" t="s">
        <v>230</v>
      </c>
      <c r="F529" s="132"/>
      <c r="G529" s="132" t="s">
        <v>228</v>
      </c>
      <c r="H529" s="137">
        <v>18</v>
      </c>
      <c r="I529" s="129" t="str" cm="1">
        <f t="array" ref="I529">_xlfn.XLOOKUP(C529,gyn_horarios,gyn_trechos_almoco,"",1,1)</f>
        <v>SINOP X FORTALEZA 09:00</v>
      </c>
      <c r="J529" s="129" t="str" cm="1">
        <f t="array" ref="J529">_xlfn.XLOOKUP(D529,justificativas_motivos,justificativas_texto,"",1,1)</f>
        <v>MOTORISTA CUMPRINDO HORÁRIO NA ESCALA ATUAL</v>
      </c>
    </row>
    <row r="530" spans="1:10" ht="42" hidden="1" customHeight="1">
      <c r="A530" s="197">
        <v>45477</v>
      </c>
      <c r="B530" s="132">
        <v>19001</v>
      </c>
      <c r="C530" s="133">
        <v>0.39583333333333331</v>
      </c>
      <c r="D530" s="132" t="s">
        <v>11</v>
      </c>
      <c r="E530" s="129" t="s">
        <v>64</v>
      </c>
      <c r="F530" s="132"/>
      <c r="G530" s="132" t="s">
        <v>228</v>
      </c>
      <c r="H530" s="137">
        <v>18</v>
      </c>
      <c r="I530" s="129" t="str" cm="1">
        <f t="array" ref="I530">_xlfn.XLOOKUP(C530,gyn_horarios,gyn_trechos_almoco,"",1,1)</f>
        <v>GOIANIA X BELEM 09:30</v>
      </c>
      <c r="J530" s="129" t="str" cm="1">
        <f t="array" ref="J530">_xlfn.XLOOKUP(D530,justificativas_motivos,justificativas_texto,"",1,1)</f>
        <v>MOTORISTA CUMPRINDO HORÁRIO NA ESCALA ATUAL</v>
      </c>
    </row>
    <row r="531" spans="1:10" ht="42" hidden="1" customHeight="1">
      <c r="A531" s="197">
        <v>45477</v>
      </c>
      <c r="B531" s="132">
        <v>19001</v>
      </c>
      <c r="C531" s="133">
        <v>0.39583333333333331</v>
      </c>
      <c r="D531" s="132" t="s">
        <v>11</v>
      </c>
      <c r="E531" s="129" t="s">
        <v>65</v>
      </c>
      <c r="F531" s="132"/>
      <c r="G531" s="132" t="s">
        <v>228</v>
      </c>
      <c r="H531" s="137">
        <v>18</v>
      </c>
      <c r="I531" s="129" t="str" cm="1">
        <f t="array" ref="I531">_xlfn.XLOOKUP(C531,gyn_horarios,gyn_trechos_almoco,"",1,1)</f>
        <v>GOIANIA X BELEM 09:30</v>
      </c>
      <c r="J531" s="129" t="str" cm="1">
        <f t="array" ref="J531">_xlfn.XLOOKUP(D531,justificativas_motivos,justificativas_texto,"",1,1)</f>
        <v>MOTORISTA CUMPRINDO HORÁRIO NA ESCALA ATUAL</v>
      </c>
    </row>
    <row r="532" spans="1:10" ht="42" hidden="1" customHeight="1">
      <c r="A532" s="197">
        <v>45478</v>
      </c>
      <c r="B532" s="132">
        <v>19006</v>
      </c>
      <c r="C532" s="133" t="s">
        <v>231</v>
      </c>
      <c r="D532" s="132" t="s">
        <v>11</v>
      </c>
      <c r="E532" s="132" t="s">
        <v>70</v>
      </c>
      <c r="F532" s="132"/>
      <c r="G532" s="132" t="str">
        <f t="shared" ref="G532:G595" si="16">IF(E532="MOTORISTA","","1")</f>
        <v>1</v>
      </c>
      <c r="H532" s="137">
        <f t="shared" ref="H532:H595" si="17">IF(E532="MOTORISTA","",18)</f>
        <v>18</v>
      </c>
      <c r="I532" s="129" t="str" cm="1">
        <f t="array" ref="I532">_xlfn.XLOOKUP(C532,gyn_horarios,gyn_trechos_almoco,"",1,1)</f>
        <v>EXTRA</v>
      </c>
      <c r="J532" s="129" t="str" cm="1">
        <f t="array" ref="J532">_xlfn.XLOOKUP(D532,justificativas_motivos,justificativas_texto,"",1,1)</f>
        <v>MOTORISTA CUMPRINDO HORÁRIO NA ESCALA ATUAL</v>
      </c>
    </row>
    <row r="533" spans="1:10" ht="42" hidden="1" customHeight="1">
      <c r="A533" s="197">
        <v>45478</v>
      </c>
      <c r="B533" s="132">
        <v>19006</v>
      </c>
      <c r="C533" s="133" t="s">
        <v>231</v>
      </c>
      <c r="D533" s="132" t="s">
        <v>11</v>
      </c>
      <c r="E533" s="132" t="s">
        <v>232</v>
      </c>
      <c r="F533" s="132"/>
      <c r="G533" s="132" t="str">
        <f t="shared" si="16"/>
        <v>1</v>
      </c>
      <c r="H533" s="137">
        <f t="shared" si="17"/>
        <v>18</v>
      </c>
      <c r="I533" s="129" t="str" cm="1">
        <f t="array" ref="I533">_xlfn.XLOOKUP(C533,gyn_horarios,gyn_trechos_almoco,"",1,1)</f>
        <v>EXTRA</v>
      </c>
      <c r="J533" s="129" t="str" cm="1">
        <f t="array" ref="J533">_xlfn.XLOOKUP(D533,justificativas_motivos,justificativas_texto,"",1,1)</f>
        <v>MOTORISTA CUMPRINDO HORÁRIO NA ESCALA ATUAL</v>
      </c>
    </row>
    <row r="534" spans="1:10" ht="42" hidden="1" customHeight="1">
      <c r="A534" s="197">
        <v>45478</v>
      </c>
      <c r="B534" s="132">
        <v>19024</v>
      </c>
      <c r="C534" s="133">
        <v>0.75</v>
      </c>
      <c r="D534" s="132" t="s">
        <v>11</v>
      </c>
      <c r="E534" s="132" t="s">
        <v>233</v>
      </c>
      <c r="F534" s="132"/>
      <c r="G534" s="132" t="str">
        <f t="shared" si="16"/>
        <v>1</v>
      </c>
      <c r="H534" s="137">
        <f t="shared" si="17"/>
        <v>18</v>
      </c>
      <c r="I534" s="129" t="str" cm="1">
        <f t="array" ref="I534">_xlfn.XLOOKUP(C534,gyn_horarios,gyn_trechos_almoco,"",1,1)</f>
        <v>GOIANIA X TERESINA 18:00</v>
      </c>
      <c r="J534" s="129" t="str" cm="1">
        <f t="array" ref="J534">_xlfn.XLOOKUP(D534,justificativas_motivos,justificativas_texto,"",1,1)</f>
        <v>MOTORISTA CUMPRINDO HORÁRIO NA ESCALA ATUAL</v>
      </c>
    </row>
    <row r="535" spans="1:10" ht="42" hidden="1" customHeight="1">
      <c r="A535" s="197">
        <v>45478</v>
      </c>
      <c r="B535" s="132">
        <v>19024</v>
      </c>
      <c r="C535" s="133">
        <v>0.75</v>
      </c>
      <c r="D535" s="132" t="s">
        <v>11</v>
      </c>
      <c r="E535" s="132" t="s">
        <v>141</v>
      </c>
      <c r="F535" s="132"/>
      <c r="G535" s="132" t="str">
        <f t="shared" si="16"/>
        <v>1</v>
      </c>
      <c r="H535" s="137">
        <f t="shared" si="17"/>
        <v>18</v>
      </c>
      <c r="I535" s="129" t="str" cm="1">
        <f t="array" ref="I535">_xlfn.XLOOKUP(C535,gyn_horarios,gyn_trechos_almoco,"",1,1)</f>
        <v>GOIANIA X TERESINA 18:00</v>
      </c>
      <c r="J535" s="129" t="str" cm="1">
        <f t="array" ref="J535">_xlfn.XLOOKUP(D535,justificativas_motivos,justificativas_texto,"",1,1)</f>
        <v>MOTORISTA CUMPRINDO HORÁRIO NA ESCALA ATUAL</v>
      </c>
    </row>
    <row r="536" spans="1:10" ht="42" hidden="1" customHeight="1">
      <c r="A536" s="197">
        <v>45478</v>
      </c>
      <c r="B536" s="132">
        <v>19009</v>
      </c>
      <c r="C536" s="133">
        <v>0.79166666666666663</v>
      </c>
      <c r="D536" s="132" t="s">
        <v>11</v>
      </c>
      <c r="E536" s="132" t="s">
        <v>234</v>
      </c>
      <c r="F536" s="132"/>
      <c r="G536" s="132" t="str">
        <f t="shared" si="16"/>
        <v>1</v>
      </c>
      <c r="H536" s="137">
        <f t="shared" si="17"/>
        <v>18</v>
      </c>
      <c r="I536" s="129" t="str" cm="1">
        <f t="array" ref="I536">_xlfn.XLOOKUP(C536,gyn_horarios,gyn_trechos_almoco,"",1,1)</f>
        <v>GOIANIA X BELEM 19:00</v>
      </c>
      <c r="J536" s="129" t="str" cm="1">
        <f t="array" ref="J536">_xlfn.XLOOKUP(D536,justificativas_motivos,justificativas_texto,"",1,1)</f>
        <v>MOTORISTA CUMPRINDO HORÁRIO NA ESCALA ATUAL</v>
      </c>
    </row>
    <row r="537" spans="1:10" ht="42" hidden="1" customHeight="1">
      <c r="A537" s="197">
        <v>45478</v>
      </c>
      <c r="B537" s="132">
        <v>19009</v>
      </c>
      <c r="C537" s="133">
        <v>0.79166666666666663</v>
      </c>
      <c r="D537" s="132" t="s">
        <v>11</v>
      </c>
      <c r="E537" s="132" t="s">
        <v>127</v>
      </c>
      <c r="F537" s="132"/>
      <c r="G537" s="132" t="str">
        <f t="shared" si="16"/>
        <v>1</v>
      </c>
      <c r="H537" s="137">
        <f t="shared" si="17"/>
        <v>18</v>
      </c>
      <c r="I537" s="129" t="str" cm="1">
        <f t="array" ref="I537">_xlfn.XLOOKUP(C537,gyn_horarios,gyn_trechos_almoco,"",1,1)</f>
        <v>GOIANIA X BELEM 19:00</v>
      </c>
      <c r="J537" s="129" t="str" cm="1">
        <f t="array" ref="J537">_xlfn.XLOOKUP(D537,justificativas_motivos,justificativas_texto,"",1,1)</f>
        <v>MOTORISTA CUMPRINDO HORÁRIO NA ESCALA ATUAL</v>
      </c>
    </row>
    <row r="538" spans="1:10" ht="42" hidden="1" customHeight="1">
      <c r="A538" s="197">
        <v>45478</v>
      </c>
      <c r="B538" s="132">
        <v>16400</v>
      </c>
      <c r="C538" s="133">
        <v>0.39583333333333331</v>
      </c>
      <c r="D538" s="132" t="s">
        <v>11</v>
      </c>
      <c r="E538" s="129" t="s">
        <v>110</v>
      </c>
      <c r="F538" s="132"/>
      <c r="G538" s="132" t="str">
        <f t="shared" si="16"/>
        <v>1</v>
      </c>
      <c r="H538" s="137">
        <f t="shared" si="17"/>
        <v>18</v>
      </c>
      <c r="I538" s="129" t="str" cm="1">
        <f t="array" ref="I538">_xlfn.XLOOKUP(C538,gyn_horarios,gyn_trechos_almoco,"",1,1)</f>
        <v>GOIANIA X BELEM 09:30</v>
      </c>
      <c r="J538" s="129" t="str" cm="1">
        <f t="array" ref="J538">_xlfn.XLOOKUP(D538,justificativas_motivos,justificativas_texto,"",1,1)</f>
        <v>MOTORISTA CUMPRINDO HORÁRIO NA ESCALA ATUAL</v>
      </c>
    </row>
    <row r="539" spans="1:10" ht="42" hidden="1" customHeight="1">
      <c r="A539" s="197">
        <v>45478</v>
      </c>
      <c r="B539" s="132">
        <v>16400</v>
      </c>
      <c r="C539" s="133">
        <v>0.39583333333333331</v>
      </c>
      <c r="D539" s="132" t="s">
        <v>11</v>
      </c>
      <c r="E539" s="129" t="s">
        <v>111</v>
      </c>
      <c r="F539" s="132"/>
      <c r="G539" s="132" t="str">
        <f t="shared" si="16"/>
        <v>1</v>
      </c>
      <c r="H539" s="137">
        <f t="shared" si="17"/>
        <v>18</v>
      </c>
      <c r="I539" s="129" t="str" cm="1">
        <f t="array" ref="I539">_xlfn.XLOOKUP(C539,gyn_horarios,gyn_trechos_almoco,"",1,1)</f>
        <v>GOIANIA X BELEM 09:30</v>
      </c>
      <c r="J539" s="129" t="str" cm="1">
        <f t="array" ref="J539">_xlfn.XLOOKUP(D539,justificativas_motivos,justificativas_texto,"",1,1)</f>
        <v>MOTORISTA CUMPRINDO HORÁRIO NA ESCALA ATUAL</v>
      </c>
    </row>
    <row r="540" spans="1:10" ht="42" hidden="1" customHeight="1">
      <c r="A540" s="197">
        <v>45478</v>
      </c>
      <c r="B540" s="132"/>
      <c r="C540" s="133"/>
      <c r="D540" s="132"/>
      <c r="E540" s="129" t="s">
        <v>235</v>
      </c>
      <c r="F540" s="132"/>
      <c r="G540" s="132" t="str">
        <f t="shared" si="16"/>
        <v>1</v>
      </c>
      <c r="H540" s="137">
        <f t="shared" si="17"/>
        <v>18</v>
      </c>
      <c r="I540" s="129" t="str" cm="1">
        <f t="array" ref="I540">_xlfn.XLOOKUP(C540,gyn_horarios,gyn_trechos_almoco,"",1,1)</f>
        <v/>
      </c>
      <c r="J540" s="129" t="str" cm="1">
        <f t="array" ref="J540">_xlfn.XLOOKUP(D540,justificativas_motivos,justificativas_texto,"",1,1)</f>
        <v/>
      </c>
    </row>
    <row r="541" spans="1:10" ht="42" hidden="1" customHeight="1">
      <c r="A541" s="197">
        <v>45479</v>
      </c>
      <c r="B541" s="132">
        <v>19004</v>
      </c>
      <c r="C541" s="133">
        <v>0.75</v>
      </c>
      <c r="D541" s="132" t="s">
        <v>11</v>
      </c>
      <c r="E541" s="129" t="s">
        <v>50</v>
      </c>
      <c r="F541" s="132"/>
      <c r="G541" s="132" t="str">
        <f t="shared" si="16"/>
        <v>1</v>
      </c>
      <c r="H541" s="137">
        <f t="shared" si="17"/>
        <v>18</v>
      </c>
      <c r="I541" s="129" t="str" cm="1">
        <f t="array" ref="I541">_xlfn.XLOOKUP(C541,gyn_horarios,gyn_trechos_almoco,"",1,1)</f>
        <v>GOIANIA X TERESINA 18:00</v>
      </c>
      <c r="J541" s="129" t="str" cm="1">
        <f t="array" ref="J541">_xlfn.XLOOKUP(D541,justificativas_motivos,justificativas_texto,"",1,1)</f>
        <v>MOTORISTA CUMPRINDO HORÁRIO NA ESCALA ATUAL</v>
      </c>
    </row>
    <row r="542" spans="1:10" ht="42" hidden="1" customHeight="1">
      <c r="A542" s="197">
        <v>45479</v>
      </c>
      <c r="B542" s="132">
        <f>B541</f>
        <v>19004</v>
      </c>
      <c r="C542" s="133">
        <v>0.75</v>
      </c>
      <c r="D542" s="132" t="s">
        <v>11</v>
      </c>
      <c r="E542" s="132" t="s">
        <v>48</v>
      </c>
      <c r="F542" s="132"/>
      <c r="G542" s="132" t="str">
        <f t="shared" si="16"/>
        <v>1</v>
      </c>
      <c r="H542" s="137">
        <f t="shared" si="17"/>
        <v>18</v>
      </c>
      <c r="I542" s="129" t="str" cm="1">
        <f t="array" ref="I542">_xlfn.XLOOKUP(C542,gyn_horarios,gyn_trechos_almoco,"",1,1)</f>
        <v>GOIANIA X TERESINA 18:00</v>
      </c>
      <c r="J542" s="129" t="str" cm="1">
        <f t="array" ref="J542">_xlfn.XLOOKUP(D542,justificativas_motivos,justificativas_texto,"",1,1)</f>
        <v>MOTORISTA CUMPRINDO HORÁRIO NA ESCALA ATUAL</v>
      </c>
    </row>
    <row r="543" spans="1:10" ht="42" hidden="1" customHeight="1">
      <c r="A543" s="197">
        <v>45479</v>
      </c>
      <c r="B543" s="132">
        <v>16500</v>
      </c>
      <c r="C543" s="133">
        <v>0.79166666666666663</v>
      </c>
      <c r="D543" s="132" t="s">
        <v>11</v>
      </c>
      <c r="E543" s="129" t="s">
        <v>116</v>
      </c>
      <c r="F543" s="132"/>
      <c r="G543" s="132" t="str">
        <f t="shared" si="16"/>
        <v>1</v>
      </c>
      <c r="H543" s="137">
        <f t="shared" si="17"/>
        <v>18</v>
      </c>
      <c r="I543" s="129" t="str" cm="1">
        <f t="array" ref="I543">_xlfn.XLOOKUP(C543,gyn_horarios,gyn_trechos_almoco,"",1,1)</f>
        <v>GOIANIA X BELEM 19:00</v>
      </c>
      <c r="J543" s="129" t="str" cm="1">
        <f t="array" ref="J543">_xlfn.XLOOKUP(D543,justificativas_motivos,justificativas_texto,"",1,1)</f>
        <v>MOTORISTA CUMPRINDO HORÁRIO NA ESCALA ATUAL</v>
      </c>
    </row>
    <row r="544" spans="1:10" ht="42" hidden="1" customHeight="1">
      <c r="A544" s="197">
        <v>45479</v>
      </c>
      <c r="B544" s="132">
        <f>B543</f>
        <v>16500</v>
      </c>
      <c r="C544" s="133">
        <v>0.79166666666666663</v>
      </c>
      <c r="D544" s="132" t="s">
        <v>11</v>
      </c>
      <c r="E544" s="132" t="s">
        <v>236</v>
      </c>
      <c r="F544" s="132"/>
      <c r="G544" s="132" t="str">
        <f t="shared" si="16"/>
        <v>1</v>
      </c>
      <c r="H544" s="137">
        <f t="shared" si="17"/>
        <v>18</v>
      </c>
      <c r="I544" s="129" t="str" cm="1">
        <f t="array" ref="I544">_xlfn.XLOOKUP(C544,gyn_horarios,gyn_trechos_almoco,"",1,1)</f>
        <v>GOIANIA X BELEM 19:00</v>
      </c>
      <c r="J544" s="129" t="str" cm="1">
        <f t="array" ref="J544">_xlfn.XLOOKUP(D544,justificativas_motivos,justificativas_texto,"",1,1)</f>
        <v>MOTORISTA CUMPRINDO HORÁRIO NA ESCALA ATUAL</v>
      </c>
    </row>
    <row r="545" spans="1:10" ht="42" hidden="1" customHeight="1">
      <c r="A545" s="197">
        <v>45479</v>
      </c>
      <c r="B545" s="132">
        <v>19026</v>
      </c>
      <c r="C545" s="133">
        <v>0.83333333333333337</v>
      </c>
      <c r="D545" s="132" t="s">
        <v>11</v>
      </c>
      <c r="E545" s="129" t="s">
        <v>118</v>
      </c>
      <c r="F545" s="132"/>
      <c r="G545" s="132" t="str">
        <f t="shared" si="16"/>
        <v>1</v>
      </c>
      <c r="H545" s="137">
        <f t="shared" si="17"/>
        <v>18</v>
      </c>
      <c r="I545" s="129" t="str" cm="1">
        <f t="array" ref="I545">_xlfn.XLOOKUP(C545,gyn_horarios,gyn_trechos_almoco,"",1,1)</f>
        <v>GOIANIA X SAO LUIS 20:00</v>
      </c>
      <c r="J545" s="129" t="str" cm="1">
        <f t="array" ref="J545">_xlfn.XLOOKUP(D545,justificativas_motivos,justificativas_texto,"",1,1)</f>
        <v>MOTORISTA CUMPRINDO HORÁRIO NA ESCALA ATUAL</v>
      </c>
    </row>
    <row r="546" spans="1:10" ht="42" hidden="1" customHeight="1">
      <c r="A546" s="197">
        <v>45479</v>
      </c>
      <c r="B546" s="132">
        <f>B545</f>
        <v>19026</v>
      </c>
      <c r="C546" s="133">
        <v>0.83333333333333337</v>
      </c>
      <c r="D546" s="132" t="s">
        <v>11</v>
      </c>
      <c r="E546" s="132" t="s">
        <v>15</v>
      </c>
      <c r="F546" s="132"/>
      <c r="G546" s="132" t="str">
        <f t="shared" si="16"/>
        <v>1</v>
      </c>
      <c r="H546" s="137">
        <f t="shared" si="17"/>
        <v>18</v>
      </c>
      <c r="I546" s="129" t="str" cm="1">
        <f t="array" ref="I546">_xlfn.XLOOKUP(C546,gyn_horarios,gyn_trechos_almoco,"",1,1)</f>
        <v>GOIANIA X SAO LUIS 20:00</v>
      </c>
      <c r="J546" s="129" t="str" cm="1">
        <f t="array" ref="J546">_xlfn.XLOOKUP(D546,justificativas_motivos,justificativas_texto,"",1,1)</f>
        <v>MOTORISTA CUMPRINDO HORÁRIO NA ESCALA ATUAL</v>
      </c>
    </row>
    <row r="547" spans="1:10" ht="42" hidden="1" customHeight="1">
      <c r="A547" s="197">
        <v>45479</v>
      </c>
      <c r="B547" s="132">
        <v>19017</v>
      </c>
      <c r="C547" s="133">
        <v>0.39583333333333331</v>
      </c>
      <c r="D547" s="132" t="s">
        <v>11</v>
      </c>
      <c r="E547" s="129" t="s">
        <v>45</v>
      </c>
      <c r="F547" s="132"/>
      <c r="G547" s="132" t="str">
        <f t="shared" si="16"/>
        <v>1</v>
      </c>
      <c r="H547" s="137">
        <f t="shared" si="17"/>
        <v>18</v>
      </c>
      <c r="I547" s="129" t="str" cm="1">
        <f t="array" ref="I547">_xlfn.XLOOKUP(C547,gyn_horarios,gyn_trechos_almoco,"",1,1)</f>
        <v>GOIANIA X BELEM 09:30</v>
      </c>
      <c r="J547" s="129" t="str" cm="1">
        <f t="array" ref="J547">_xlfn.XLOOKUP(D547,justificativas_motivos,justificativas_texto,"",1,1)</f>
        <v>MOTORISTA CUMPRINDO HORÁRIO NA ESCALA ATUAL</v>
      </c>
    </row>
    <row r="548" spans="1:10" ht="42" hidden="1" customHeight="1">
      <c r="A548" s="197">
        <v>45479</v>
      </c>
      <c r="B548" s="132">
        <f>B547</f>
        <v>19017</v>
      </c>
      <c r="C548" s="133">
        <v>0.39583333333333331</v>
      </c>
      <c r="D548" s="132" t="s">
        <v>11</v>
      </c>
      <c r="E548" s="132" t="s">
        <v>237</v>
      </c>
      <c r="F548" s="132"/>
      <c r="G548" s="132" t="str">
        <f t="shared" si="16"/>
        <v>1</v>
      </c>
      <c r="H548" s="137">
        <f t="shared" si="17"/>
        <v>18</v>
      </c>
      <c r="I548" s="129" t="str" cm="1">
        <f t="array" ref="I548">_xlfn.XLOOKUP(C548,gyn_horarios,gyn_trechos_almoco,"",1,1)</f>
        <v>GOIANIA X BELEM 09:30</v>
      </c>
      <c r="J548" s="129" t="str" cm="1">
        <f t="array" ref="J548">_xlfn.XLOOKUP(D548,justificativas_motivos,justificativas_texto,"",1,1)</f>
        <v>MOTORISTA CUMPRINDO HORÁRIO NA ESCALA ATUAL</v>
      </c>
    </row>
    <row r="549" spans="1:10" ht="42" hidden="1" customHeight="1">
      <c r="A549" s="197">
        <v>45480</v>
      </c>
      <c r="B549" s="132">
        <v>19015</v>
      </c>
      <c r="C549" s="133" t="s">
        <v>231</v>
      </c>
      <c r="D549" s="132" t="s">
        <v>11</v>
      </c>
      <c r="E549" s="129" t="s">
        <v>216</v>
      </c>
      <c r="F549" s="132"/>
      <c r="G549" s="132" t="str">
        <f t="shared" si="16"/>
        <v>1</v>
      </c>
      <c r="H549" s="137">
        <f t="shared" si="17"/>
        <v>18</v>
      </c>
      <c r="I549" s="129" t="str" cm="1">
        <f t="array" ref="I549">_xlfn.XLOOKUP(C549,gyn_horarios,gyn_trechos_almoco,"",1,1)</f>
        <v>EXTRA</v>
      </c>
      <c r="J549" s="129" t="str" cm="1">
        <f t="array" ref="J549">_xlfn.XLOOKUP(D549,justificativas_motivos,justificativas_texto,"",1,1)</f>
        <v>MOTORISTA CUMPRINDO HORÁRIO NA ESCALA ATUAL</v>
      </c>
    </row>
    <row r="550" spans="1:10" ht="42" hidden="1" customHeight="1">
      <c r="A550" s="197">
        <v>45480</v>
      </c>
      <c r="B550" s="132">
        <v>19015</v>
      </c>
      <c r="C550" s="133" t="s">
        <v>231</v>
      </c>
      <c r="D550" s="132" t="s">
        <v>11</v>
      </c>
      <c r="E550" s="129" t="s">
        <v>157</v>
      </c>
      <c r="F550" s="132"/>
      <c r="G550" s="132" t="str">
        <f t="shared" si="16"/>
        <v>1</v>
      </c>
      <c r="H550" s="137">
        <f t="shared" si="17"/>
        <v>18</v>
      </c>
      <c r="I550" s="129" t="str" cm="1">
        <f t="array" ref="I550">_xlfn.XLOOKUP(C550,gyn_horarios,gyn_trechos_almoco,"",1,1)</f>
        <v>EXTRA</v>
      </c>
      <c r="J550" s="129" t="str" cm="1">
        <f t="array" ref="J550">_xlfn.XLOOKUP(D550,justificativas_motivos,justificativas_texto,"",1,1)</f>
        <v>MOTORISTA CUMPRINDO HORÁRIO NA ESCALA ATUAL</v>
      </c>
    </row>
    <row r="551" spans="1:10" ht="42" hidden="1" customHeight="1">
      <c r="A551" s="197">
        <v>45480</v>
      </c>
      <c r="B551" s="132">
        <v>16500</v>
      </c>
      <c r="C551" s="133">
        <v>0.79166666666666663</v>
      </c>
      <c r="D551" s="132" t="s">
        <v>11</v>
      </c>
      <c r="E551" s="129" t="s">
        <v>189</v>
      </c>
      <c r="F551" s="132"/>
      <c r="G551" s="132" t="str">
        <f t="shared" si="16"/>
        <v>1</v>
      </c>
      <c r="H551" s="137">
        <f t="shared" si="17"/>
        <v>18</v>
      </c>
      <c r="I551" s="129" t="str" cm="1">
        <f t="array" ref="I551">_xlfn.XLOOKUP(C551,gyn_horarios,gyn_trechos_almoco,"",1,1)</f>
        <v>GOIANIA X BELEM 19:00</v>
      </c>
      <c r="J551" s="129" t="str" cm="1">
        <f t="array" ref="J551">_xlfn.XLOOKUP(D551,justificativas_motivos,justificativas_texto,"",1,1)</f>
        <v>MOTORISTA CUMPRINDO HORÁRIO NA ESCALA ATUAL</v>
      </c>
    </row>
    <row r="552" spans="1:10" ht="42" hidden="1" customHeight="1">
      <c r="A552" s="197">
        <v>45480</v>
      </c>
      <c r="B552" s="132">
        <v>16500</v>
      </c>
      <c r="C552" s="133">
        <v>0.79166666666666663</v>
      </c>
      <c r="D552" s="132" t="s">
        <v>11</v>
      </c>
      <c r="E552" s="129" t="s">
        <v>133</v>
      </c>
      <c r="F552" s="132"/>
      <c r="G552" s="132" t="str">
        <f t="shared" si="16"/>
        <v>1</v>
      </c>
      <c r="H552" s="137">
        <f t="shared" si="17"/>
        <v>18</v>
      </c>
      <c r="I552" s="129" t="str" cm="1">
        <f t="array" ref="I552">_xlfn.XLOOKUP(C552,gyn_horarios,gyn_trechos_almoco,"",1,1)</f>
        <v>GOIANIA X BELEM 19:00</v>
      </c>
      <c r="J552" s="129" t="str" cm="1">
        <f t="array" ref="J552">_xlfn.XLOOKUP(D552,justificativas_motivos,justificativas_texto,"",1,1)</f>
        <v>MOTORISTA CUMPRINDO HORÁRIO NA ESCALA ATUAL</v>
      </c>
    </row>
    <row r="553" spans="1:10" ht="42" hidden="1" customHeight="1">
      <c r="A553" s="197">
        <v>45480</v>
      </c>
      <c r="B553" s="132">
        <v>19026</v>
      </c>
      <c r="C553" s="133">
        <v>0.83333333333333337</v>
      </c>
      <c r="D553" s="132" t="s">
        <v>11</v>
      </c>
      <c r="E553" s="129" t="s">
        <v>108</v>
      </c>
      <c r="F553" s="132"/>
      <c r="G553" s="132" t="str">
        <f t="shared" si="16"/>
        <v>1</v>
      </c>
      <c r="H553" s="137">
        <f t="shared" si="17"/>
        <v>18</v>
      </c>
      <c r="I553" s="129" t="str" cm="1">
        <f t="array" ref="I553">_xlfn.XLOOKUP(C553,gyn_horarios,gyn_trechos_almoco,"",1,1)</f>
        <v>GOIANIA X SAO LUIS 20:00</v>
      </c>
      <c r="J553" s="129" t="str" cm="1">
        <f t="array" ref="J553">_xlfn.XLOOKUP(D553,justificativas_motivos,justificativas_texto,"",1,1)</f>
        <v>MOTORISTA CUMPRINDO HORÁRIO NA ESCALA ATUAL</v>
      </c>
    </row>
    <row r="554" spans="1:10" ht="42" hidden="1" customHeight="1">
      <c r="A554" s="197">
        <v>45480</v>
      </c>
      <c r="B554" s="132">
        <v>19026</v>
      </c>
      <c r="C554" s="133">
        <v>0.83333333333333337</v>
      </c>
      <c r="D554" s="132" t="s">
        <v>11</v>
      </c>
      <c r="E554" s="129" t="s">
        <v>173</v>
      </c>
      <c r="F554" s="132"/>
      <c r="G554" s="132" t="str">
        <f t="shared" si="16"/>
        <v>1</v>
      </c>
      <c r="H554" s="137">
        <f t="shared" si="17"/>
        <v>18</v>
      </c>
      <c r="I554" s="129" t="str" cm="1">
        <f t="array" ref="I554">_xlfn.XLOOKUP(C554,gyn_horarios,gyn_trechos_almoco,"",1,1)</f>
        <v>GOIANIA X SAO LUIS 20:00</v>
      </c>
      <c r="J554" s="129" t="str" cm="1">
        <f t="array" ref="J554">_xlfn.XLOOKUP(D554,justificativas_motivos,justificativas_texto,"",1,1)</f>
        <v>MOTORISTA CUMPRINDO HORÁRIO NA ESCALA ATUAL</v>
      </c>
    </row>
    <row r="555" spans="1:10" ht="42" hidden="1" customHeight="1">
      <c r="A555" s="197">
        <v>45480</v>
      </c>
      <c r="B555" s="132">
        <v>19017</v>
      </c>
      <c r="C555" s="133">
        <v>0.39583333333333331</v>
      </c>
      <c r="D555" s="132" t="s">
        <v>11</v>
      </c>
      <c r="E555" s="129" t="s">
        <v>175</v>
      </c>
      <c r="F555" s="132"/>
      <c r="G555" s="132" t="str">
        <f t="shared" si="16"/>
        <v>1</v>
      </c>
      <c r="H555" s="137">
        <f t="shared" si="17"/>
        <v>18</v>
      </c>
      <c r="I555" s="129" t="str" cm="1">
        <f t="array" ref="I555">_xlfn.XLOOKUP(C555,gyn_horarios,gyn_trechos_almoco,"",1,1)</f>
        <v>GOIANIA X BELEM 09:30</v>
      </c>
      <c r="J555" s="129" t="str" cm="1">
        <f t="array" ref="J555">_xlfn.XLOOKUP(D555,justificativas_motivos,justificativas_texto,"",1,1)</f>
        <v>MOTORISTA CUMPRINDO HORÁRIO NA ESCALA ATUAL</v>
      </c>
    </row>
    <row r="556" spans="1:10" ht="42" hidden="1" customHeight="1">
      <c r="A556" s="197">
        <v>45480</v>
      </c>
      <c r="B556" s="132">
        <v>19017</v>
      </c>
      <c r="C556" s="133">
        <v>0.39583333333333331</v>
      </c>
      <c r="D556" s="132" t="s">
        <v>11</v>
      </c>
      <c r="E556" s="129" t="s">
        <v>238</v>
      </c>
      <c r="F556" s="132"/>
      <c r="G556" s="132" t="str">
        <f t="shared" si="16"/>
        <v>1</v>
      </c>
      <c r="H556" s="137">
        <f t="shared" si="17"/>
        <v>18</v>
      </c>
      <c r="I556" s="129" t="str" cm="1">
        <f t="array" ref="I556">_xlfn.XLOOKUP(C556,gyn_horarios,gyn_trechos_almoco,"",1,1)</f>
        <v>GOIANIA X BELEM 09:30</v>
      </c>
      <c r="J556" s="129" t="str" cm="1">
        <f t="array" ref="J556">_xlfn.XLOOKUP(D556,justificativas_motivos,justificativas_texto,"",1,1)</f>
        <v>MOTORISTA CUMPRINDO HORÁRIO NA ESCALA ATUAL</v>
      </c>
    </row>
    <row r="557" spans="1:10" ht="42" hidden="1" customHeight="1">
      <c r="A557" s="197">
        <v>45481</v>
      </c>
      <c r="B557" s="132">
        <v>19002</v>
      </c>
      <c r="C557" s="133">
        <v>0.75</v>
      </c>
      <c r="D557" s="132" t="s">
        <v>11</v>
      </c>
      <c r="E557" s="129" t="s">
        <v>126</v>
      </c>
      <c r="F557" s="132"/>
      <c r="G557" s="132" t="str">
        <f t="shared" si="16"/>
        <v>1</v>
      </c>
      <c r="H557" s="137">
        <f t="shared" si="17"/>
        <v>18</v>
      </c>
      <c r="I557" s="129" t="str" cm="1">
        <f t="array" ref="I557">_xlfn.XLOOKUP(C557,gyn_horarios,gyn_trechos_almoco,"",1,1)</f>
        <v>GOIANIA X TERESINA 18:00</v>
      </c>
      <c r="J557" s="129" t="str" cm="1">
        <f t="array" ref="J557">_xlfn.XLOOKUP(D557,justificativas_motivos,justificativas_texto,"",1,1)</f>
        <v>MOTORISTA CUMPRINDO HORÁRIO NA ESCALA ATUAL</v>
      </c>
    </row>
    <row r="558" spans="1:10" ht="42" hidden="1" customHeight="1">
      <c r="A558" s="197">
        <v>45481</v>
      </c>
      <c r="B558" s="132">
        <f>B557</f>
        <v>19002</v>
      </c>
      <c r="C558" s="133">
        <v>0.75</v>
      </c>
      <c r="D558" s="132" t="s">
        <v>11</v>
      </c>
      <c r="E558" s="129" t="s">
        <v>69</v>
      </c>
      <c r="F558" s="132"/>
      <c r="G558" s="132" t="str">
        <f t="shared" si="16"/>
        <v>1</v>
      </c>
      <c r="H558" s="137">
        <f t="shared" si="17"/>
        <v>18</v>
      </c>
      <c r="I558" s="129" t="str" cm="1">
        <f t="array" ref="I558">_xlfn.XLOOKUP(C558,gyn_horarios,gyn_trechos_almoco,"",1,1)</f>
        <v>GOIANIA X TERESINA 18:00</v>
      </c>
      <c r="J558" s="129" t="str" cm="1">
        <f t="array" ref="J558">_xlfn.XLOOKUP(D558,justificativas_motivos,justificativas_texto,"",1,1)</f>
        <v>MOTORISTA CUMPRINDO HORÁRIO NA ESCALA ATUAL</v>
      </c>
    </row>
    <row r="559" spans="1:10" ht="42" hidden="1" customHeight="1">
      <c r="A559" s="200">
        <v>45481</v>
      </c>
      <c r="B559" s="132">
        <v>19006</v>
      </c>
      <c r="C559" s="133">
        <v>0.79166666666666663</v>
      </c>
      <c r="D559" s="132" t="s">
        <v>11</v>
      </c>
      <c r="E559" s="129" t="s">
        <v>101</v>
      </c>
      <c r="F559" s="132"/>
      <c r="G559" s="132" t="str">
        <f t="shared" si="16"/>
        <v>1</v>
      </c>
      <c r="H559" s="137">
        <f t="shared" si="17"/>
        <v>18</v>
      </c>
      <c r="I559" s="129" t="str" cm="1">
        <f t="array" ref="I559">_xlfn.XLOOKUP(C559,gyn_horarios,gyn_trechos_almoco,"",1,1)</f>
        <v>GOIANIA X BELEM 19:00</v>
      </c>
      <c r="J559" s="201" t="str" cm="1">
        <f t="array" ref="J559">_xlfn.XLOOKUP(D559,justificativas_motivos,justificativas_texto,"",1,1)</f>
        <v>MOTORISTA CUMPRINDO HORÁRIO NA ESCALA ATUAL</v>
      </c>
    </row>
    <row r="560" spans="1:10" ht="42" hidden="1" customHeight="1">
      <c r="A560" s="200">
        <v>45481</v>
      </c>
      <c r="B560" s="132">
        <f>B559</f>
        <v>19006</v>
      </c>
      <c r="C560" s="133">
        <v>0.79166666666666663</v>
      </c>
      <c r="D560" s="132" t="s">
        <v>11</v>
      </c>
      <c r="E560" s="129" t="s">
        <v>181</v>
      </c>
      <c r="F560" s="132"/>
      <c r="G560" s="132" t="str">
        <f t="shared" si="16"/>
        <v>1</v>
      </c>
      <c r="H560" s="137">
        <f t="shared" si="17"/>
        <v>18</v>
      </c>
      <c r="I560" s="129" t="str" cm="1">
        <f t="array" ref="I560">_xlfn.XLOOKUP(C560,gyn_horarios,gyn_trechos_almoco,"",1,1)</f>
        <v>GOIANIA X BELEM 19:00</v>
      </c>
      <c r="J560" s="201" t="str" cm="1">
        <f t="array" ref="J560">_xlfn.XLOOKUP(D560,justificativas_motivos,justificativas_texto,"",1,1)</f>
        <v>MOTORISTA CUMPRINDO HORÁRIO NA ESCALA ATUAL</v>
      </c>
    </row>
    <row r="561" spans="1:10" ht="42" hidden="1" customHeight="1">
      <c r="A561" s="200">
        <v>45481</v>
      </c>
      <c r="B561" s="132">
        <v>19018</v>
      </c>
      <c r="C561" s="133">
        <v>0.83333333333333337</v>
      </c>
      <c r="D561" s="132" t="s">
        <v>11</v>
      </c>
      <c r="E561" s="129" t="s">
        <v>113</v>
      </c>
      <c r="F561" s="132"/>
      <c r="G561" s="132" t="str">
        <f t="shared" si="16"/>
        <v>1</v>
      </c>
      <c r="H561" s="137">
        <f t="shared" si="17"/>
        <v>18</v>
      </c>
      <c r="I561" s="129" t="str" cm="1">
        <f t="array" ref="I561">_xlfn.XLOOKUP(C561,gyn_horarios,gyn_trechos_almoco,"",1,1)</f>
        <v>GOIANIA X SAO LUIS 20:00</v>
      </c>
      <c r="J561" s="201" t="str" cm="1">
        <f t="array" ref="J561">_xlfn.XLOOKUP(D561,justificativas_motivos,justificativas_texto,"",1,1)</f>
        <v>MOTORISTA CUMPRINDO HORÁRIO NA ESCALA ATUAL</v>
      </c>
    </row>
    <row r="562" spans="1:10" ht="42" hidden="1" customHeight="1">
      <c r="A562" s="200">
        <v>45481</v>
      </c>
      <c r="B562" s="132">
        <f>B561</f>
        <v>19018</v>
      </c>
      <c r="C562" s="133">
        <v>0.83333333333333337</v>
      </c>
      <c r="D562" s="132" t="s">
        <v>11</v>
      </c>
      <c r="E562" s="129" t="s">
        <v>176</v>
      </c>
      <c r="F562" s="132"/>
      <c r="G562" s="132" t="str">
        <f t="shared" si="16"/>
        <v>1</v>
      </c>
      <c r="H562" s="137">
        <f t="shared" si="17"/>
        <v>18</v>
      </c>
      <c r="I562" s="129" t="str" cm="1">
        <f t="array" ref="I562">_xlfn.XLOOKUP(C562,gyn_horarios,gyn_trechos_almoco,"",1,1)</f>
        <v>GOIANIA X SAO LUIS 20:00</v>
      </c>
      <c r="J562" s="201" t="str" cm="1">
        <f t="array" ref="J562">_xlfn.XLOOKUP(D562,justificativas_motivos,justificativas_texto,"",1,1)</f>
        <v>MOTORISTA CUMPRINDO HORÁRIO NA ESCALA ATUAL</v>
      </c>
    </row>
    <row r="563" spans="1:10" ht="42" hidden="1" customHeight="1">
      <c r="A563" s="200">
        <v>45481</v>
      </c>
      <c r="B563" s="132">
        <v>17300</v>
      </c>
      <c r="C563" s="133">
        <v>0.39583333333333331</v>
      </c>
      <c r="D563" s="132" t="s">
        <v>11</v>
      </c>
      <c r="E563" s="129" t="s">
        <v>103</v>
      </c>
      <c r="F563" s="132"/>
      <c r="G563" s="132" t="str">
        <f t="shared" si="16"/>
        <v>1</v>
      </c>
      <c r="H563" s="137">
        <f t="shared" si="17"/>
        <v>18</v>
      </c>
      <c r="I563" s="129" t="str" cm="1">
        <f t="array" ref="I563">_xlfn.XLOOKUP(C563,gyn_horarios,gyn_trechos_almoco,"",1,1)</f>
        <v>GOIANIA X BELEM 09:30</v>
      </c>
      <c r="J563" s="201" t="str" cm="1">
        <f t="array" ref="J563">_xlfn.XLOOKUP(D563,justificativas_motivos,justificativas_texto,"",1,1)</f>
        <v>MOTORISTA CUMPRINDO HORÁRIO NA ESCALA ATUAL</v>
      </c>
    </row>
    <row r="564" spans="1:10" ht="42" hidden="1" customHeight="1">
      <c r="A564" s="200">
        <v>45481</v>
      </c>
      <c r="B564" s="132">
        <f>B563</f>
        <v>17300</v>
      </c>
      <c r="C564" s="133">
        <v>0.375</v>
      </c>
      <c r="D564" s="132" t="s">
        <v>11</v>
      </c>
      <c r="E564" s="129" t="s">
        <v>104</v>
      </c>
      <c r="F564" s="132"/>
      <c r="G564" s="132" t="str">
        <f t="shared" si="16"/>
        <v>1</v>
      </c>
      <c r="H564" s="137">
        <f t="shared" si="17"/>
        <v>18</v>
      </c>
      <c r="I564" s="129" t="str" cm="1">
        <f t="array" ref="I564">_xlfn.XLOOKUP(C564,gyn_horarios,gyn_trechos_almoco,"",1,1)</f>
        <v>SINOP X FORTALEZA 09:00</v>
      </c>
      <c r="J564" s="201" t="str" cm="1">
        <f t="array" ref="J564">_xlfn.XLOOKUP(D564,justificativas_motivos,justificativas_texto,"",1,1)</f>
        <v>MOTORISTA CUMPRINDO HORÁRIO NA ESCALA ATUAL</v>
      </c>
    </row>
    <row r="565" spans="1:10" ht="42" hidden="1" customHeight="1">
      <c r="A565" s="200">
        <v>45481</v>
      </c>
      <c r="B565" s="132">
        <v>16900</v>
      </c>
      <c r="C565" s="133">
        <v>0.4375</v>
      </c>
      <c r="D565" s="132" t="s">
        <v>11</v>
      </c>
      <c r="E565" s="129" t="s">
        <v>153</v>
      </c>
      <c r="F565" s="132"/>
      <c r="G565" s="132" t="str">
        <f t="shared" si="16"/>
        <v>1</v>
      </c>
      <c r="H565" s="137">
        <f t="shared" si="17"/>
        <v>18</v>
      </c>
      <c r="I565" s="129" t="str" cm="1">
        <f t="array" ref="I565">_xlfn.XLOOKUP(C565,gyn_horarios,gyn_trechos_almoco,"",1,1)</f>
        <v>GOIANIA X SAO LUIS 10:30</v>
      </c>
      <c r="J565" s="201" t="str" cm="1">
        <f t="array" ref="J565">_xlfn.XLOOKUP(D565,justificativas_motivos,justificativas_texto,"",1,1)</f>
        <v>MOTORISTA CUMPRINDO HORÁRIO NA ESCALA ATUAL</v>
      </c>
    </row>
    <row r="566" spans="1:10" ht="42" hidden="1" customHeight="1">
      <c r="A566" s="200">
        <v>45481</v>
      </c>
      <c r="B566" s="132">
        <f>B565</f>
        <v>16900</v>
      </c>
      <c r="C566" s="133">
        <v>0.4375</v>
      </c>
      <c r="D566" s="132" t="s">
        <v>11</v>
      </c>
      <c r="E566" s="129" t="s">
        <v>171</v>
      </c>
      <c r="F566" s="132"/>
      <c r="G566" s="132" t="str">
        <f t="shared" si="16"/>
        <v>1</v>
      </c>
      <c r="H566" s="137">
        <f t="shared" si="17"/>
        <v>18</v>
      </c>
      <c r="I566" s="129" t="str" cm="1">
        <f t="array" ref="I566">_xlfn.XLOOKUP(C566,gyn_horarios,gyn_trechos_almoco,"",1,1)</f>
        <v>GOIANIA X SAO LUIS 10:30</v>
      </c>
      <c r="J566" s="201" t="str" cm="1">
        <f t="array" ref="J566">_xlfn.XLOOKUP(D566,justificativas_motivos,justificativas_texto,"",1,1)</f>
        <v>MOTORISTA CUMPRINDO HORÁRIO NA ESCALA ATUAL</v>
      </c>
    </row>
    <row r="567" spans="1:10" ht="42" hidden="1" customHeight="1">
      <c r="A567" s="200">
        <v>45482</v>
      </c>
      <c r="B567" s="132">
        <v>19001</v>
      </c>
      <c r="C567" s="133">
        <v>0.75</v>
      </c>
      <c r="D567" s="132" t="s">
        <v>11</v>
      </c>
      <c r="E567" s="129" t="s">
        <v>150</v>
      </c>
      <c r="F567" s="132"/>
      <c r="G567" s="132" t="str">
        <f t="shared" si="16"/>
        <v>1</v>
      </c>
      <c r="H567" s="137">
        <f t="shared" si="17"/>
        <v>18</v>
      </c>
      <c r="I567" s="129" t="str" cm="1">
        <f t="array" ref="I567">_xlfn.XLOOKUP(C567,gyn_horarios,gyn_trechos_almoco,"",1,1)</f>
        <v>GOIANIA X TERESINA 18:00</v>
      </c>
      <c r="J567" s="201" t="str" cm="1">
        <f t="array" ref="J567">_xlfn.XLOOKUP(D567,justificativas_motivos,justificativas_texto,"",1,1)</f>
        <v>MOTORISTA CUMPRINDO HORÁRIO NA ESCALA ATUAL</v>
      </c>
    </row>
    <row r="568" spans="1:10" ht="42" hidden="1" customHeight="1">
      <c r="A568" s="200">
        <v>45482</v>
      </c>
      <c r="B568" s="132">
        <v>19001</v>
      </c>
      <c r="C568" s="133">
        <v>0.75</v>
      </c>
      <c r="D568" s="132" t="s">
        <v>11</v>
      </c>
      <c r="E568" s="129" t="s">
        <v>166</v>
      </c>
      <c r="F568" s="132"/>
      <c r="G568" s="132" t="str">
        <f t="shared" si="16"/>
        <v>1</v>
      </c>
      <c r="H568" s="137">
        <f t="shared" si="17"/>
        <v>18</v>
      </c>
      <c r="I568" s="129" t="str" cm="1">
        <f t="array" ref="I568">_xlfn.XLOOKUP(C568,gyn_horarios,gyn_trechos_almoco,"",1,1)</f>
        <v>GOIANIA X TERESINA 18:00</v>
      </c>
      <c r="J568" s="201" t="str" cm="1">
        <f t="array" ref="J568">_xlfn.XLOOKUP(D568,justificativas_motivos,justificativas_texto,"",1,1)</f>
        <v>MOTORISTA CUMPRINDO HORÁRIO NA ESCALA ATUAL</v>
      </c>
    </row>
    <row r="569" spans="1:10" ht="42" hidden="1" customHeight="1">
      <c r="A569" s="200">
        <v>45482</v>
      </c>
      <c r="B569" s="132">
        <v>19022</v>
      </c>
      <c r="C569" s="133" t="s">
        <v>231</v>
      </c>
      <c r="D569" s="132" t="s">
        <v>11</v>
      </c>
      <c r="E569" s="129" t="s">
        <v>174</v>
      </c>
      <c r="F569" s="132"/>
      <c r="G569" s="132" t="str">
        <f t="shared" si="16"/>
        <v>1</v>
      </c>
      <c r="H569" s="137">
        <f t="shared" si="17"/>
        <v>18</v>
      </c>
      <c r="I569" s="129" t="str" cm="1">
        <f t="array" ref="I569">_xlfn.XLOOKUP(C569,gyn_horarios,gyn_trechos_almoco,"",1,1)</f>
        <v>EXTRA</v>
      </c>
      <c r="J569" s="201" t="str" cm="1">
        <f t="array" ref="J569">_xlfn.XLOOKUP(D569,justificativas_motivos,justificativas_texto,"",1,1)</f>
        <v>MOTORISTA CUMPRINDO HORÁRIO NA ESCALA ATUAL</v>
      </c>
    </row>
    <row r="570" spans="1:10" ht="42" hidden="1" customHeight="1">
      <c r="A570" s="200">
        <v>45482</v>
      </c>
      <c r="B570" s="132">
        <v>19022</v>
      </c>
      <c r="C570" s="133" t="s">
        <v>231</v>
      </c>
      <c r="D570" s="132" t="s">
        <v>11</v>
      </c>
      <c r="E570" s="129" t="s">
        <v>135</v>
      </c>
      <c r="F570" s="132"/>
      <c r="G570" s="132" t="str">
        <f t="shared" si="16"/>
        <v>1</v>
      </c>
      <c r="H570" s="137">
        <f t="shared" si="17"/>
        <v>18</v>
      </c>
      <c r="I570" s="129" t="str" cm="1">
        <f t="array" ref="I570">_xlfn.XLOOKUP(C570,gyn_horarios,gyn_trechos_almoco,"",1,1)</f>
        <v>EXTRA</v>
      </c>
      <c r="J570" s="201" t="str" cm="1">
        <f t="array" ref="J570">_xlfn.XLOOKUP(D570,justificativas_motivos,justificativas_texto,"",1,1)</f>
        <v>MOTORISTA CUMPRINDO HORÁRIO NA ESCALA ATUAL</v>
      </c>
    </row>
    <row r="571" spans="1:10" ht="42" hidden="1" customHeight="1">
      <c r="A571" s="200">
        <v>45482</v>
      </c>
      <c r="B571" s="132">
        <v>19023</v>
      </c>
      <c r="C571" s="133">
        <v>0.79166666666666663</v>
      </c>
      <c r="D571" s="132" t="s">
        <v>11</v>
      </c>
      <c r="E571" s="129" t="s">
        <v>190</v>
      </c>
      <c r="F571" s="132"/>
      <c r="G571" s="132" t="str">
        <f t="shared" si="16"/>
        <v>1</v>
      </c>
      <c r="H571" s="137">
        <f t="shared" si="17"/>
        <v>18</v>
      </c>
      <c r="I571" s="129" t="str" cm="1">
        <f t="array" ref="I571">_xlfn.XLOOKUP(C571,gyn_horarios,gyn_trechos_almoco,"",1,1)</f>
        <v>GOIANIA X BELEM 19:00</v>
      </c>
      <c r="J571" s="201" t="str" cm="1">
        <f t="array" ref="J571">_xlfn.XLOOKUP(D571,justificativas_motivos,justificativas_texto,"",1,1)</f>
        <v>MOTORISTA CUMPRINDO HORÁRIO NA ESCALA ATUAL</v>
      </c>
    </row>
    <row r="572" spans="1:10" ht="42" hidden="1" customHeight="1">
      <c r="A572" s="200">
        <v>45482</v>
      </c>
      <c r="B572" s="132">
        <v>19023</v>
      </c>
      <c r="C572" s="133">
        <v>0.79166666666666663</v>
      </c>
      <c r="D572" s="132" t="s">
        <v>11</v>
      </c>
      <c r="E572" s="129" t="s">
        <v>239</v>
      </c>
      <c r="F572" s="132"/>
      <c r="G572" s="132" t="str">
        <f t="shared" si="16"/>
        <v>1</v>
      </c>
      <c r="H572" s="137">
        <f t="shared" si="17"/>
        <v>18</v>
      </c>
      <c r="I572" s="129" t="str" cm="1">
        <f t="array" ref="I572">_xlfn.XLOOKUP(C572,gyn_horarios,gyn_trechos_almoco,"",1,1)</f>
        <v>GOIANIA X BELEM 19:00</v>
      </c>
      <c r="J572" s="201" t="str" cm="1">
        <f t="array" ref="J572">_xlfn.XLOOKUP(D572,justificativas_motivos,justificativas_texto,"",1,1)</f>
        <v>MOTORISTA CUMPRINDO HORÁRIO NA ESCALA ATUAL</v>
      </c>
    </row>
    <row r="573" spans="1:10" ht="42" hidden="1" customHeight="1">
      <c r="A573" s="202">
        <v>45482</v>
      </c>
      <c r="B573" s="149">
        <v>20004</v>
      </c>
      <c r="C573" s="147">
        <v>0.70833333333333337</v>
      </c>
      <c r="D573" s="149" t="s">
        <v>11</v>
      </c>
      <c r="E573" s="153" t="s">
        <v>240</v>
      </c>
      <c r="F573" s="149"/>
      <c r="G573" s="149" t="str">
        <f t="shared" si="16"/>
        <v>1</v>
      </c>
      <c r="H573" s="150">
        <f t="shared" si="17"/>
        <v>18</v>
      </c>
      <c r="I573" s="153" t="s">
        <v>241</v>
      </c>
      <c r="J573" s="164" t="str" cm="1">
        <f t="array" ref="J573">_xlfn.XLOOKUP(D573,justificativas_motivos,justificativas_texto,"",1,1)</f>
        <v>MOTORISTA CUMPRINDO HORÁRIO NA ESCALA ATUAL</v>
      </c>
    </row>
    <row r="574" spans="1:10" ht="42" hidden="1" customHeight="1">
      <c r="A574" s="202">
        <v>45482</v>
      </c>
      <c r="B574" s="149">
        <v>20004</v>
      </c>
      <c r="C574" s="147">
        <v>0.70833333333333337</v>
      </c>
      <c r="D574" s="149" t="s">
        <v>11</v>
      </c>
      <c r="E574" s="153" t="s">
        <v>242</v>
      </c>
      <c r="F574" s="149"/>
      <c r="G574" s="149" t="str">
        <f t="shared" si="16"/>
        <v>1</v>
      </c>
      <c r="H574" s="150">
        <f t="shared" si="17"/>
        <v>18</v>
      </c>
      <c r="I574" s="153" t="s">
        <v>241</v>
      </c>
      <c r="J574" s="164" t="str" cm="1">
        <f t="array" ref="J574">_xlfn.XLOOKUP(D574,justificativas_motivos,justificativas_texto,"",1,1)</f>
        <v>MOTORISTA CUMPRINDO HORÁRIO NA ESCALA ATUAL</v>
      </c>
    </row>
    <row r="575" spans="1:10" ht="42" hidden="1" customHeight="1">
      <c r="A575" s="200">
        <v>45482</v>
      </c>
      <c r="B575" s="132">
        <v>19016</v>
      </c>
      <c r="C575" s="133">
        <v>0.39583333333333331</v>
      </c>
      <c r="D575" s="132" t="s">
        <v>11</v>
      </c>
      <c r="E575" s="129" t="s">
        <v>179</v>
      </c>
      <c r="F575" s="132"/>
      <c r="G575" s="132" t="str">
        <f t="shared" si="16"/>
        <v>1</v>
      </c>
      <c r="H575" s="137">
        <f t="shared" si="17"/>
        <v>18</v>
      </c>
      <c r="I575" s="129" t="str" cm="1">
        <f t="array" ref="I575">_xlfn.XLOOKUP(C575,gyn_horarios,gyn_trechos_almoco,"",1,1)</f>
        <v>GOIANIA X BELEM 09:30</v>
      </c>
      <c r="J575" s="201" t="str" cm="1">
        <f t="array" ref="J575">_xlfn.XLOOKUP(D575,justificativas_motivos,justificativas_texto,"",1,1)</f>
        <v>MOTORISTA CUMPRINDO HORÁRIO NA ESCALA ATUAL</v>
      </c>
    </row>
    <row r="576" spans="1:10" ht="42" hidden="1" customHeight="1">
      <c r="A576" s="200">
        <v>45482</v>
      </c>
      <c r="B576" s="132">
        <v>19016</v>
      </c>
      <c r="C576" s="133">
        <v>0.39583333333333331</v>
      </c>
      <c r="D576" s="132" t="s">
        <v>11</v>
      </c>
      <c r="E576" s="129" t="s">
        <v>109</v>
      </c>
      <c r="F576" s="132"/>
      <c r="G576" s="132" t="str">
        <f t="shared" si="16"/>
        <v>1</v>
      </c>
      <c r="H576" s="137">
        <f t="shared" si="17"/>
        <v>18</v>
      </c>
      <c r="I576" s="129" t="str" cm="1">
        <f t="array" ref="I576">_xlfn.XLOOKUP(C576,gyn_horarios,gyn_trechos_almoco,"",1,1)</f>
        <v>GOIANIA X BELEM 09:30</v>
      </c>
      <c r="J576" s="201" t="str" cm="1">
        <f t="array" ref="J576">_xlfn.XLOOKUP(D576,justificativas_motivos,justificativas_texto,"",1,1)</f>
        <v>MOTORISTA CUMPRINDO HORÁRIO NA ESCALA ATUAL</v>
      </c>
    </row>
    <row r="577" spans="1:10" ht="42" hidden="1" customHeight="1">
      <c r="A577" s="200">
        <v>45482</v>
      </c>
      <c r="B577" s="132">
        <v>221301</v>
      </c>
      <c r="C577" s="133">
        <v>0.4375</v>
      </c>
      <c r="D577" s="132" t="s">
        <v>11</v>
      </c>
      <c r="E577" s="129" t="s">
        <v>243</v>
      </c>
      <c r="F577" s="132"/>
      <c r="G577" s="132" t="str">
        <f t="shared" si="16"/>
        <v>1</v>
      </c>
      <c r="H577" s="137">
        <f t="shared" si="17"/>
        <v>18</v>
      </c>
      <c r="I577" s="129" t="str" cm="1">
        <f t="array" ref="I577">_xlfn.XLOOKUP(C577,gyn_horarios,gyn_trechos_almoco,"",1,1)</f>
        <v>GOIANIA X SAO LUIS 10:30</v>
      </c>
      <c r="J577" s="201" t="str" cm="1">
        <f t="array" ref="J577">_xlfn.XLOOKUP(D577,justificativas_motivos,justificativas_texto,"",1,1)</f>
        <v>MOTORISTA CUMPRINDO HORÁRIO NA ESCALA ATUAL</v>
      </c>
    </row>
    <row r="578" spans="1:10" ht="42" hidden="1" customHeight="1">
      <c r="A578" s="202">
        <v>45482</v>
      </c>
      <c r="B578" s="149">
        <v>221301</v>
      </c>
      <c r="C578" s="147">
        <v>0.4375</v>
      </c>
      <c r="D578" s="149" t="s">
        <v>11</v>
      </c>
      <c r="E578" s="153" t="s">
        <v>194</v>
      </c>
      <c r="F578" s="149"/>
      <c r="G578" s="149" t="str">
        <f t="shared" si="16"/>
        <v>1</v>
      </c>
      <c r="H578" s="150">
        <f t="shared" si="17"/>
        <v>18</v>
      </c>
      <c r="I578" s="153" t="str" cm="1">
        <f t="array" ref="I578">_xlfn.XLOOKUP(C578,gyn_horarios,gyn_trechos_almoco,"",1,1)</f>
        <v>GOIANIA X SAO LUIS 10:30</v>
      </c>
      <c r="J578" s="164" t="str" cm="1">
        <f t="array" ref="J578">_xlfn.XLOOKUP(D578,justificativas_motivos,justificativas_texto,"",1,1)</f>
        <v>MOTORISTA CUMPRINDO HORÁRIO NA ESCALA ATUAL</v>
      </c>
    </row>
    <row r="579" spans="1:10" ht="42" hidden="1" customHeight="1">
      <c r="A579" s="200">
        <v>45483</v>
      </c>
      <c r="B579" s="132">
        <v>19016</v>
      </c>
      <c r="C579" s="133">
        <v>0.39583333333333331</v>
      </c>
      <c r="D579" s="132" t="s">
        <v>20</v>
      </c>
      <c r="E579" s="129" t="s">
        <v>244</v>
      </c>
      <c r="F579" s="132"/>
      <c r="G579" s="132" t="str">
        <f t="shared" si="16"/>
        <v>1</v>
      </c>
      <c r="H579" s="137">
        <f t="shared" si="17"/>
        <v>18</v>
      </c>
      <c r="I579" s="129" t="str" cm="1">
        <f t="array" ref="I579">_xlfn.XLOOKUP(C579,gyn_horarios,gyn_trechos_almoco,"",1,1)</f>
        <v>GOIANIA X BELEM 09:30</v>
      </c>
      <c r="J579" s="201" t="str" cm="1">
        <f t="array" ref="J579">_xlfn.XLOOKUP(D579,justificativas_motivos,justificativas_texto,"",1,1)</f>
        <v>MOTORISTA TEVE QUE FAZER REFEIÇÃO DEVIDO AO ATRASO DO HORARIO DO ONIBUS</v>
      </c>
    </row>
    <row r="580" spans="1:10" ht="42" hidden="1" customHeight="1">
      <c r="A580" s="200">
        <v>45483</v>
      </c>
      <c r="B580" s="132">
        <v>19016</v>
      </c>
      <c r="C580" s="133">
        <v>0.39583333333333331</v>
      </c>
      <c r="D580" s="132" t="s">
        <v>20</v>
      </c>
      <c r="E580" s="129" t="s">
        <v>245</v>
      </c>
      <c r="F580" s="132"/>
      <c r="G580" s="132" t="str">
        <f t="shared" si="16"/>
        <v>1</v>
      </c>
      <c r="H580" s="137">
        <f t="shared" si="17"/>
        <v>18</v>
      </c>
      <c r="I580" s="129" t="str" cm="1">
        <f t="array" ref="I580">_xlfn.XLOOKUP(C580,gyn_horarios,gyn_trechos_almoco,"",1,1)</f>
        <v>GOIANIA X BELEM 09:30</v>
      </c>
      <c r="J580" s="201" t="str" cm="1">
        <f t="array" ref="J580">_xlfn.XLOOKUP(D580,justificativas_motivos,justificativas_texto,"",1,1)</f>
        <v>MOTORISTA TEVE QUE FAZER REFEIÇÃO DEVIDO AO ATRASO DO HORARIO DO ONIBUS</v>
      </c>
    </row>
    <row r="581" spans="1:10" ht="42" hidden="1" customHeight="1">
      <c r="A581" s="200">
        <v>45483</v>
      </c>
      <c r="B581" s="132">
        <v>17400</v>
      </c>
      <c r="C581" s="133">
        <v>0.75</v>
      </c>
      <c r="D581" s="132" t="s">
        <v>11</v>
      </c>
      <c r="E581" s="129" t="s">
        <v>70</v>
      </c>
      <c r="F581" s="132"/>
      <c r="G581" s="132" t="str">
        <f t="shared" si="16"/>
        <v>1</v>
      </c>
      <c r="H581" s="137">
        <f t="shared" si="17"/>
        <v>18</v>
      </c>
      <c r="I581" s="129" t="str" cm="1">
        <f t="array" ref="I581">_xlfn.XLOOKUP(C581,gyn_horarios,gyn_trechos_almoco,"",1,1)</f>
        <v>GOIANIA X TERESINA 18:00</v>
      </c>
      <c r="J581" s="201" t="str" cm="1">
        <f t="array" ref="J581">_xlfn.XLOOKUP(D581,justificativas_motivos,justificativas_texto,"",1,1)</f>
        <v>MOTORISTA CUMPRINDO HORÁRIO NA ESCALA ATUAL</v>
      </c>
    </row>
    <row r="582" spans="1:10" ht="42" hidden="1" customHeight="1">
      <c r="A582" s="200">
        <v>45483</v>
      </c>
      <c r="B582" s="132">
        <v>17400</v>
      </c>
      <c r="C582" s="133">
        <v>0.75</v>
      </c>
      <c r="D582" s="132" t="s">
        <v>11</v>
      </c>
      <c r="E582" s="129" t="s">
        <v>246</v>
      </c>
      <c r="F582" s="132"/>
      <c r="G582" s="132" t="str">
        <f t="shared" si="16"/>
        <v>1</v>
      </c>
      <c r="H582" s="137">
        <f t="shared" si="17"/>
        <v>18</v>
      </c>
      <c r="I582" s="129" t="str" cm="1">
        <f t="array" ref="I582">_xlfn.XLOOKUP(C582,gyn_horarios,gyn_trechos_almoco,"",1,1)</f>
        <v>GOIANIA X TERESINA 18:00</v>
      </c>
      <c r="J582" s="201" t="str" cm="1">
        <f t="array" ref="J582">_xlfn.XLOOKUP(D582,justificativas_motivos,justificativas_texto,"",1,1)</f>
        <v>MOTORISTA CUMPRINDO HORÁRIO NA ESCALA ATUAL</v>
      </c>
    </row>
    <row r="583" spans="1:10" ht="42" hidden="1" customHeight="1">
      <c r="A583" s="200">
        <v>45483</v>
      </c>
      <c r="B583" s="132">
        <v>19021</v>
      </c>
      <c r="C583" s="133">
        <v>0.75</v>
      </c>
      <c r="D583" s="132" t="s">
        <v>231</v>
      </c>
      <c r="E583" s="129" t="s">
        <v>188</v>
      </c>
      <c r="F583" s="132"/>
      <c r="G583" s="132" t="str">
        <f t="shared" si="16"/>
        <v>1</v>
      </c>
      <c r="H583" s="137">
        <f t="shared" si="17"/>
        <v>18</v>
      </c>
      <c r="I583" s="129" t="str" cm="1">
        <f t="array" ref="I583">_xlfn.XLOOKUP(C583,gyn_horarios,gyn_trechos_almoco,"",1,1)</f>
        <v>GOIANIA X TERESINA 18:00</v>
      </c>
      <c r="J583" s="201" t="str" cm="1">
        <f t="array" ref="J583">_xlfn.XLOOKUP(D583,justificativas_motivos,justificativas_texto,"",1,1)</f>
        <v>MOTORISTA CUMPRINDO ESCALA EXTRA</v>
      </c>
    </row>
    <row r="584" spans="1:10" ht="42" hidden="1" customHeight="1">
      <c r="A584" s="200">
        <v>45483</v>
      </c>
      <c r="B584" s="132">
        <v>19021</v>
      </c>
      <c r="C584" s="133">
        <v>0.75</v>
      </c>
      <c r="D584" s="132" t="s">
        <v>231</v>
      </c>
      <c r="E584" s="129" t="s">
        <v>141</v>
      </c>
      <c r="F584" s="132"/>
      <c r="G584" s="132" t="str">
        <f t="shared" si="16"/>
        <v>1</v>
      </c>
      <c r="H584" s="137">
        <f t="shared" si="17"/>
        <v>18</v>
      </c>
      <c r="I584" s="129" t="str" cm="1">
        <f t="array" ref="I584">_xlfn.XLOOKUP(C584,gyn_horarios,gyn_trechos_almoco,"",1,1)</f>
        <v>GOIANIA X TERESINA 18:00</v>
      </c>
      <c r="J584" s="201" t="str" cm="1">
        <f t="array" ref="J584">_xlfn.XLOOKUP(D584,justificativas_motivos,justificativas_texto,"",1,1)</f>
        <v>MOTORISTA CUMPRINDO ESCALA EXTRA</v>
      </c>
    </row>
    <row r="585" spans="1:10" ht="42" hidden="1" customHeight="1">
      <c r="A585" s="200">
        <v>45483</v>
      </c>
      <c r="B585" s="132">
        <v>14400</v>
      </c>
      <c r="C585" s="133">
        <v>0.39583333333333331</v>
      </c>
      <c r="D585" s="132" t="s">
        <v>11</v>
      </c>
      <c r="E585" s="129" t="s">
        <v>93</v>
      </c>
      <c r="F585" s="132"/>
      <c r="G585" s="132" t="str">
        <f t="shared" si="16"/>
        <v>1</v>
      </c>
      <c r="H585" s="137">
        <f t="shared" si="17"/>
        <v>18</v>
      </c>
      <c r="I585" s="129" t="str" cm="1">
        <f t="array" ref="I585">_xlfn.XLOOKUP(C585,gyn_horarios,gyn_trechos_almoco,"",1,1)</f>
        <v>GOIANIA X BELEM 09:30</v>
      </c>
      <c r="J585" s="201" t="str" cm="1">
        <f t="array" ref="J585">_xlfn.XLOOKUP(D585,justificativas_motivos,justificativas_texto,"",1,1)</f>
        <v>MOTORISTA CUMPRINDO HORÁRIO NA ESCALA ATUAL</v>
      </c>
    </row>
    <row r="586" spans="1:10" ht="42" hidden="1" customHeight="1">
      <c r="A586" s="200">
        <v>45483</v>
      </c>
      <c r="B586" s="132">
        <v>14400</v>
      </c>
      <c r="C586" s="133">
        <v>0.39583333333333331</v>
      </c>
      <c r="D586" s="132" t="s">
        <v>11</v>
      </c>
      <c r="E586" s="129" t="s">
        <v>83</v>
      </c>
      <c r="F586" s="132"/>
      <c r="G586" s="132" t="str">
        <f t="shared" si="16"/>
        <v>1</v>
      </c>
      <c r="H586" s="137">
        <f t="shared" si="17"/>
        <v>18</v>
      </c>
      <c r="I586" s="129" t="str" cm="1">
        <f t="array" ref="I586">_xlfn.XLOOKUP(C586,gyn_horarios,gyn_trechos_almoco,"",1,1)</f>
        <v>GOIANIA X BELEM 09:30</v>
      </c>
      <c r="J586" s="201" t="str" cm="1">
        <f t="array" ref="J586">_xlfn.XLOOKUP(D586,justificativas_motivos,justificativas_texto,"",1,1)</f>
        <v>MOTORISTA CUMPRINDO HORÁRIO NA ESCALA ATUAL</v>
      </c>
    </row>
    <row r="587" spans="1:10" ht="42" hidden="1" customHeight="1">
      <c r="A587" s="202">
        <v>45484</v>
      </c>
      <c r="B587" s="149">
        <v>15900</v>
      </c>
      <c r="C587" s="147">
        <v>0.75</v>
      </c>
      <c r="D587" s="149" t="s">
        <v>11</v>
      </c>
      <c r="E587" s="153" t="s">
        <v>68</v>
      </c>
      <c r="F587" s="149"/>
      <c r="G587" s="149" t="str">
        <f t="shared" si="16"/>
        <v>1</v>
      </c>
      <c r="H587" s="150">
        <f t="shared" si="17"/>
        <v>18</v>
      </c>
      <c r="I587" s="153" t="str" cm="1">
        <f t="array" ref="I587">_xlfn.XLOOKUP(C587,gyn_horarios,gyn_trechos_almoco,"",1,1)</f>
        <v>GOIANIA X TERESINA 18:00</v>
      </c>
      <c r="J587" s="164" t="str" cm="1">
        <f t="array" ref="J587">_xlfn.XLOOKUP(D587,justificativas_motivos,justificativas_texto,"",1,1)</f>
        <v>MOTORISTA CUMPRINDO HORÁRIO NA ESCALA ATUAL</v>
      </c>
    </row>
    <row r="588" spans="1:10" ht="42" hidden="1" customHeight="1">
      <c r="A588" s="202">
        <v>45484</v>
      </c>
      <c r="B588" s="149">
        <v>15900</v>
      </c>
      <c r="C588" s="147">
        <v>0.75</v>
      </c>
      <c r="D588" s="149" t="s">
        <v>11</v>
      </c>
      <c r="E588" s="153" t="s">
        <v>185</v>
      </c>
      <c r="F588" s="149"/>
      <c r="G588" s="149" t="str">
        <f t="shared" si="16"/>
        <v>1</v>
      </c>
      <c r="H588" s="150">
        <f t="shared" si="17"/>
        <v>18</v>
      </c>
      <c r="I588" s="153" t="str" cm="1">
        <f t="array" ref="I588">_xlfn.XLOOKUP(C588,gyn_horarios,gyn_trechos_almoco,"",1,1)</f>
        <v>GOIANIA X TERESINA 18:00</v>
      </c>
      <c r="J588" s="164" t="str" cm="1">
        <f t="array" ref="J588">_xlfn.XLOOKUP(D588,justificativas_motivos,justificativas_texto,"",1,1)</f>
        <v>MOTORISTA CUMPRINDO HORÁRIO NA ESCALA ATUAL</v>
      </c>
    </row>
    <row r="589" spans="1:10" ht="42" hidden="1" customHeight="1">
      <c r="A589" s="202">
        <v>45484</v>
      </c>
      <c r="B589" s="149">
        <v>19012</v>
      </c>
      <c r="C589" s="147">
        <v>0.79166666666666663</v>
      </c>
      <c r="D589" s="149" t="s">
        <v>11</v>
      </c>
      <c r="E589" s="153" t="s">
        <v>34</v>
      </c>
      <c r="F589" s="149"/>
      <c r="G589" s="149" t="str">
        <f t="shared" si="16"/>
        <v>1</v>
      </c>
      <c r="H589" s="150">
        <f t="shared" si="17"/>
        <v>18</v>
      </c>
      <c r="I589" s="153" t="str" cm="1">
        <f t="array" ref="I589">_xlfn.XLOOKUP(C589,gyn_horarios,gyn_trechos_almoco,"",1,1)</f>
        <v>GOIANIA X BELEM 19:00</v>
      </c>
      <c r="J589" s="164" t="str" cm="1">
        <f t="array" ref="J589">_xlfn.XLOOKUP(D589,justificativas_motivos,justificativas_texto,"",1,1)</f>
        <v>MOTORISTA CUMPRINDO HORÁRIO NA ESCALA ATUAL</v>
      </c>
    </row>
    <row r="590" spans="1:10" ht="42" hidden="1" customHeight="1">
      <c r="A590" s="202">
        <v>45484</v>
      </c>
      <c r="B590" s="149">
        <v>19012</v>
      </c>
      <c r="C590" s="147">
        <v>0.79166666666666663</v>
      </c>
      <c r="D590" s="149" t="s">
        <v>11</v>
      </c>
      <c r="E590" s="153" t="s">
        <v>37</v>
      </c>
      <c r="F590" s="149"/>
      <c r="G590" s="149" t="str">
        <f t="shared" si="16"/>
        <v>1</v>
      </c>
      <c r="H590" s="150">
        <f t="shared" si="17"/>
        <v>18</v>
      </c>
      <c r="I590" s="153" t="str" cm="1">
        <f t="array" ref="I590">_xlfn.XLOOKUP(C590,gyn_horarios,gyn_trechos_almoco,"",1,1)</f>
        <v>GOIANIA X BELEM 19:00</v>
      </c>
      <c r="J590" s="164" t="str" cm="1">
        <f t="array" ref="J590">_xlfn.XLOOKUP(D590,justificativas_motivos,justificativas_texto,"",1,1)</f>
        <v>MOTORISTA CUMPRINDO HORÁRIO NA ESCALA ATUAL</v>
      </c>
    </row>
    <row r="591" spans="1:10" ht="42" hidden="1" customHeight="1">
      <c r="A591" s="202">
        <v>45484</v>
      </c>
      <c r="B591" s="149">
        <v>16300</v>
      </c>
      <c r="C591" s="147" t="s">
        <v>231</v>
      </c>
      <c r="D591" s="149" t="s">
        <v>11</v>
      </c>
      <c r="E591" s="153" t="s">
        <v>121</v>
      </c>
      <c r="F591" s="149"/>
      <c r="G591" s="149" t="str">
        <f t="shared" si="16"/>
        <v>1</v>
      </c>
      <c r="H591" s="150">
        <f t="shared" si="17"/>
        <v>18</v>
      </c>
      <c r="I591" s="153" t="str" cm="1">
        <f t="array" ref="I591">_xlfn.XLOOKUP(C591,gyn_horarios,gyn_trechos_almoco,"",1,1)</f>
        <v>EXTRA</v>
      </c>
      <c r="J591" s="164" t="str" cm="1">
        <f t="array" ref="J591">_xlfn.XLOOKUP(D591,justificativas_motivos,justificativas_texto,"",1,1)</f>
        <v>MOTORISTA CUMPRINDO HORÁRIO NA ESCALA ATUAL</v>
      </c>
    </row>
    <row r="592" spans="1:10" ht="42" hidden="1" customHeight="1">
      <c r="A592" s="202">
        <v>45484</v>
      </c>
      <c r="B592" s="149">
        <v>16300</v>
      </c>
      <c r="C592" s="147" t="s">
        <v>231</v>
      </c>
      <c r="D592" s="149" t="s">
        <v>11</v>
      </c>
      <c r="E592" s="153" t="s">
        <v>122</v>
      </c>
      <c r="F592" s="149"/>
      <c r="G592" s="149" t="str">
        <f t="shared" si="16"/>
        <v>1</v>
      </c>
      <c r="H592" s="150">
        <f t="shared" si="17"/>
        <v>18</v>
      </c>
      <c r="I592" s="153" t="str" cm="1">
        <f t="array" ref="I592">_xlfn.XLOOKUP(C592,gyn_horarios,gyn_trechos_almoco,"",1,1)</f>
        <v>EXTRA</v>
      </c>
      <c r="J592" s="164" t="str" cm="1">
        <f t="array" ref="J592">_xlfn.XLOOKUP(D592,justificativas_motivos,justificativas_texto,"",1,1)</f>
        <v>MOTORISTA CUMPRINDO HORÁRIO NA ESCALA ATUAL</v>
      </c>
    </row>
    <row r="593" spans="1:10" ht="42" hidden="1" customHeight="1">
      <c r="A593" s="202">
        <v>45484</v>
      </c>
      <c r="B593" s="149">
        <v>19008</v>
      </c>
      <c r="C593" s="147">
        <v>0.39583333333333331</v>
      </c>
      <c r="D593" s="149" t="s">
        <v>11</v>
      </c>
      <c r="E593" s="153" t="s">
        <v>89</v>
      </c>
      <c r="F593" s="149"/>
      <c r="G593" s="149" t="str">
        <f t="shared" si="16"/>
        <v>1</v>
      </c>
      <c r="H593" s="150">
        <f t="shared" si="17"/>
        <v>18</v>
      </c>
      <c r="I593" s="153" t="str" cm="1">
        <f t="array" ref="I593">_xlfn.XLOOKUP(C593,gyn_horarios,gyn_trechos_almoco,"",1,1)</f>
        <v>GOIANIA X BELEM 09:30</v>
      </c>
      <c r="J593" s="164" t="str" cm="1">
        <f t="array" ref="J593">_xlfn.XLOOKUP(D593,justificativas_motivos,justificativas_texto,"",1,1)</f>
        <v>MOTORISTA CUMPRINDO HORÁRIO NA ESCALA ATUAL</v>
      </c>
    </row>
    <row r="594" spans="1:10" ht="42" hidden="1" customHeight="1">
      <c r="A594" s="202">
        <v>45484</v>
      </c>
      <c r="B594" s="149">
        <v>19008</v>
      </c>
      <c r="C594" s="147">
        <v>0.39583333333333331</v>
      </c>
      <c r="D594" s="149" t="s">
        <v>11</v>
      </c>
      <c r="E594" s="153" t="s">
        <v>91</v>
      </c>
      <c r="F594" s="149"/>
      <c r="G594" s="149" t="str">
        <f t="shared" si="16"/>
        <v>1</v>
      </c>
      <c r="H594" s="150">
        <f t="shared" si="17"/>
        <v>18</v>
      </c>
      <c r="I594" s="153" t="str" cm="1">
        <f t="array" ref="I594">_xlfn.XLOOKUP(C594,gyn_horarios,gyn_trechos_almoco,"",1,1)</f>
        <v>GOIANIA X BELEM 09:30</v>
      </c>
      <c r="J594" s="164" t="str" cm="1">
        <f t="array" ref="J594">_xlfn.XLOOKUP(D594,justificativas_motivos,justificativas_texto,"",1,1)</f>
        <v>MOTORISTA CUMPRINDO HORÁRIO NA ESCALA ATUAL</v>
      </c>
    </row>
    <row r="595" spans="1:10" ht="42" hidden="1" customHeight="1">
      <c r="A595" s="202">
        <v>45484</v>
      </c>
      <c r="B595" s="149">
        <v>20004</v>
      </c>
      <c r="C595" s="147">
        <v>0.70833333333333337</v>
      </c>
      <c r="D595" s="149" t="s">
        <v>11</v>
      </c>
      <c r="E595" s="153" t="s">
        <v>247</v>
      </c>
      <c r="F595" s="149"/>
      <c r="G595" s="149" t="str">
        <f t="shared" si="16"/>
        <v>1</v>
      </c>
      <c r="H595" s="150">
        <f t="shared" si="17"/>
        <v>18</v>
      </c>
      <c r="I595" s="153" t="s">
        <v>241</v>
      </c>
      <c r="J595" s="164" t="str" cm="1">
        <f t="array" ref="J595">_xlfn.XLOOKUP(D595,justificativas_motivos,justificativas_texto,"",1,1)</f>
        <v>MOTORISTA CUMPRINDO HORÁRIO NA ESCALA ATUAL</v>
      </c>
    </row>
    <row r="596" spans="1:10" ht="42" hidden="1" customHeight="1">
      <c r="A596" s="202">
        <v>45484</v>
      </c>
      <c r="B596" s="149">
        <v>20004</v>
      </c>
      <c r="C596" s="147">
        <v>0.70833333333333337</v>
      </c>
      <c r="D596" s="149" t="s">
        <v>11</v>
      </c>
      <c r="E596" s="153" t="s">
        <v>248</v>
      </c>
      <c r="F596" s="149"/>
      <c r="G596" s="149" t="str">
        <f t="shared" ref="G596:G659" si="18">IF(E596="MOTORISTA","","1")</f>
        <v>1</v>
      </c>
      <c r="H596" s="150">
        <f t="shared" ref="H596:H659" si="19">IF(E596="MOTORISTA","",18)</f>
        <v>18</v>
      </c>
      <c r="I596" s="153" t="s">
        <v>241</v>
      </c>
      <c r="J596" s="164" t="str" cm="1">
        <f t="array" ref="J596">_xlfn.XLOOKUP(D596,justificativas_motivos,justificativas_texto,"",1,1)</f>
        <v>MOTORISTA CUMPRINDO HORÁRIO NA ESCALA ATUAL</v>
      </c>
    </row>
    <row r="597" spans="1:10" ht="42" hidden="1" customHeight="1">
      <c r="A597" s="200">
        <v>45485</v>
      </c>
      <c r="B597" s="132">
        <v>14300</v>
      </c>
      <c r="C597" s="133">
        <v>0.79166666666666663</v>
      </c>
      <c r="D597" s="132" t="s">
        <v>11</v>
      </c>
      <c r="E597" s="129" t="s">
        <v>48</v>
      </c>
      <c r="F597" s="132"/>
      <c r="G597" s="132" t="str">
        <f t="shared" si="18"/>
        <v>1</v>
      </c>
      <c r="H597" s="137">
        <f t="shared" si="19"/>
        <v>18</v>
      </c>
      <c r="I597" s="129" t="str" cm="1">
        <f t="array" ref="I597">_xlfn.XLOOKUP(C597,gyn_horarios,gyn_trechos_almoco,"",1,1)</f>
        <v>GOIANIA X BELEM 19:00</v>
      </c>
      <c r="J597" s="201" t="str" cm="1">
        <f t="array" ref="J597">_xlfn.XLOOKUP(D597,justificativas_motivos,justificativas_texto,"",1,1)</f>
        <v>MOTORISTA CUMPRINDO HORÁRIO NA ESCALA ATUAL</v>
      </c>
    </row>
    <row r="598" spans="1:10" ht="42" hidden="1" customHeight="1">
      <c r="A598" s="200">
        <v>45485</v>
      </c>
      <c r="B598" s="132">
        <v>14300</v>
      </c>
      <c r="C598" s="133">
        <v>0.79166666666666663</v>
      </c>
      <c r="D598" s="132" t="s">
        <v>11</v>
      </c>
      <c r="E598" s="129" t="s">
        <v>50</v>
      </c>
      <c r="F598" s="132"/>
      <c r="G598" s="132" t="str">
        <f t="shared" si="18"/>
        <v>1</v>
      </c>
      <c r="H598" s="137">
        <f t="shared" si="19"/>
        <v>18</v>
      </c>
      <c r="I598" s="129" t="str" cm="1">
        <f t="array" ref="I598">_xlfn.XLOOKUP(C598,gyn_horarios,gyn_trechos_almoco,"",1,1)</f>
        <v>GOIANIA X BELEM 19:00</v>
      </c>
      <c r="J598" s="201" t="str" cm="1">
        <f t="array" ref="J598">_xlfn.XLOOKUP(D598,justificativas_motivos,justificativas_texto,"",1,1)</f>
        <v>MOTORISTA CUMPRINDO HORÁRIO NA ESCALA ATUAL</v>
      </c>
    </row>
    <row r="599" spans="1:10" ht="42" hidden="1" customHeight="1">
      <c r="A599" s="200">
        <v>45485</v>
      </c>
      <c r="B599" s="132">
        <v>16600</v>
      </c>
      <c r="C599" s="133">
        <v>0.83333333333333337</v>
      </c>
      <c r="D599" s="132" t="s">
        <v>11</v>
      </c>
      <c r="E599" s="129" t="s">
        <v>167</v>
      </c>
      <c r="F599" s="132"/>
      <c r="G599" s="132" t="str">
        <f t="shared" si="18"/>
        <v>1</v>
      </c>
      <c r="H599" s="137">
        <f t="shared" si="19"/>
        <v>18</v>
      </c>
      <c r="I599" s="129" t="str" cm="1">
        <f t="array" ref="I599">_xlfn.XLOOKUP(C599,gyn_horarios,gyn_trechos_almoco,"",1,1)</f>
        <v>GOIANIA X SAO LUIS 20:00</v>
      </c>
      <c r="J599" s="201" t="str" cm="1">
        <f t="array" ref="J599">_xlfn.XLOOKUP(D599,justificativas_motivos,justificativas_texto,"",1,1)</f>
        <v>MOTORISTA CUMPRINDO HORÁRIO NA ESCALA ATUAL</v>
      </c>
    </row>
    <row r="600" spans="1:10" ht="42" hidden="1" customHeight="1">
      <c r="A600" s="200">
        <v>45485</v>
      </c>
      <c r="B600" s="132">
        <v>16600</v>
      </c>
      <c r="C600" s="133">
        <v>0.83333333333333337</v>
      </c>
      <c r="D600" s="132" t="s">
        <v>11</v>
      </c>
      <c r="E600" s="129" t="s">
        <v>140</v>
      </c>
      <c r="F600" s="132"/>
      <c r="G600" s="132" t="str">
        <f t="shared" si="18"/>
        <v>1</v>
      </c>
      <c r="H600" s="137">
        <f t="shared" si="19"/>
        <v>18</v>
      </c>
      <c r="I600" s="129" t="str" cm="1">
        <f t="array" ref="I600">_xlfn.XLOOKUP(C600,gyn_horarios,gyn_trechos_almoco,"",1,1)</f>
        <v>GOIANIA X SAO LUIS 20:00</v>
      </c>
      <c r="J600" s="201" t="str" cm="1">
        <f t="array" ref="J600">_xlfn.XLOOKUP(D600,justificativas_motivos,justificativas_texto,"",1,1)</f>
        <v>MOTORISTA CUMPRINDO HORÁRIO NA ESCALA ATUAL</v>
      </c>
    </row>
    <row r="601" spans="1:10" ht="42" hidden="1" customHeight="1">
      <c r="A601" s="200">
        <v>45485</v>
      </c>
      <c r="B601" s="132">
        <v>19010</v>
      </c>
      <c r="C601" s="133">
        <v>0.39583333333333331</v>
      </c>
      <c r="D601" s="132" t="s">
        <v>11</v>
      </c>
      <c r="E601" s="129" t="s">
        <v>13</v>
      </c>
      <c r="F601" s="132"/>
      <c r="G601" s="132" t="str">
        <f t="shared" si="18"/>
        <v>1</v>
      </c>
      <c r="H601" s="137">
        <f t="shared" si="19"/>
        <v>18</v>
      </c>
      <c r="I601" s="129" t="str" cm="1">
        <f t="array" ref="I601">_xlfn.XLOOKUP(C601,gyn_horarios,gyn_trechos_almoco,"",1,1)</f>
        <v>GOIANIA X BELEM 09:30</v>
      </c>
      <c r="J601" s="201" t="str" cm="1">
        <f t="array" ref="J601">_xlfn.XLOOKUP(D601,justificativas_motivos,justificativas_texto,"",1,1)</f>
        <v>MOTORISTA CUMPRINDO HORÁRIO NA ESCALA ATUAL</v>
      </c>
    </row>
    <row r="602" spans="1:10" ht="42" hidden="1" customHeight="1">
      <c r="A602" s="200">
        <v>45485</v>
      </c>
      <c r="B602" s="132">
        <v>19010</v>
      </c>
      <c r="C602" s="133">
        <v>0.39583333333333331</v>
      </c>
      <c r="D602" s="132" t="s">
        <v>11</v>
      </c>
      <c r="E602" s="129" t="s">
        <v>12</v>
      </c>
      <c r="F602" s="132"/>
      <c r="G602" s="132" t="str">
        <f t="shared" si="18"/>
        <v>1</v>
      </c>
      <c r="H602" s="137">
        <f t="shared" si="19"/>
        <v>18</v>
      </c>
      <c r="I602" s="129" t="str" cm="1">
        <f t="array" ref="I602">_xlfn.XLOOKUP(C602,gyn_horarios,gyn_trechos_almoco,"",1,1)</f>
        <v>GOIANIA X BELEM 09:30</v>
      </c>
      <c r="J602" s="201" t="str" cm="1">
        <f t="array" ref="J602">_xlfn.XLOOKUP(D602,justificativas_motivos,justificativas_texto,"",1,1)</f>
        <v>MOTORISTA CUMPRINDO HORÁRIO NA ESCALA ATUAL</v>
      </c>
    </row>
    <row r="603" spans="1:10" ht="42" hidden="1" customHeight="1">
      <c r="A603" s="200">
        <v>45485</v>
      </c>
      <c r="B603" s="132">
        <v>17700</v>
      </c>
      <c r="C603" s="133">
        <v>0.4375</v>
      </c>
      <c r="D603" s="132" t="s">
        <v>11</v>
      </c>
      <c r="E603" s="129" t="s">
        <v>47</v>
      </c>
      <c r="F603" s="132"/>
      <c r="G603" s="132" t="str">
        <f t="shared" si="18"/>
        <v>1</v>
      </c>
      <c r="H603" s="137">
        <f t="shared" si="19"/>
        <v>18</v>
      </c>
      <c r="I603" s="129" t="str" cm="1">
        <f t="array" ref="I603">_xlfn.XLOOKUP(C603,gyn_horarios,gyn_trechos_almoco,"",1,1)</f>
        <v>GOIANIA X SAO LUIS 10:30</v>
      </c>
      <c r="J603" s="201" t="str" cm="1">
        <f t="array" ref="J603">_xlfn.XLOOKUP(D603,justificativas_motivos,justificativas_texto,"",1,1)</f>
        <v>MOTORISTA CUMPRINDO HORÁRIO NA ESCALA ATUAL</v>
      </c>
    </row>
    <row r="604" spans="1:10" ht="42" hidden="1" customHeight="1">
      <c r="A604" s="200">
        <v>45485</v>
      </c>
      <c r="B604" s="132">
        <v>17700</v>
      </c>
      <c r="C604" s="133">
        <v>0.4375</v>
      </c>
      <c r="D604" s="132" t="s">
        <v>11</v>
      </c>
      <c r="E604" s="129" t="s">
        <v>165</v>
      </c>
      <c r="F604" s="132"/>
      <c r="G604" s="132" t="str">
        <f t="shared" si="18"/>
        <v>1</v>
      </c>
      <c r="H604" s="137">
        <f t="shared" si="19"/>
        <v>18</v>
      </c>
      <c r="I604" s="129" t="str" cm="1">
        <f t="array" ref="I604">_xlfn.XLOOKUP(C604,gyn_horarios,gyn_trechos_almoco,"",1,1)</f>
        <v>GOIANIA X SAO LUIS 10:30</v>
      </c>
      <c r="J604" s="201" t="str" cm="1">
        <f t="array" ref="J604">_xlfn.XLOOKUP(D604,justificativas_motivos,justificativas_texto,"",1,1)</f>
        <v>MOTORISTA CUMPRINDO HORÁRIO NA ESCALA ATUAL</v>
      </c>
    </row>
    <row r="605" spans="1:10" ht="42" hidden="1" customHeight="1">
      <c r="A605" s="200">
        <v>45486</v>
      </c>
      <c r="B605" s="132">
        <v>19022</v>
      </c>
      <c r="C605" s="133">
        <v>0.75</v>
      </c>
      <c r="D605" s="132" t="s">
        <v>11</v>
      </c>
      <c r="E605" s="129" t="s">
        <v>147</v>
      </c>
      <c r="F605" s="132"/>
      <c r="G605" s="132" t="str">
        <f t="shared" si="18"/>
        <v>1</v>
      </c>
      <c r="H605" s="137">
        <f t="shared" si="19"/>
        <v>18</v>
      </c>
      <c r="I605" s="129" t="str" cm="1">
        <f t="array" ref="I605">_xlfn.XLOOKUP(C605,gyn_horarios,gyn_trechos_almoco,"",1,1)</f>
        <v>GOIANIA X TERESINA 18:00</v>
      </c>
      <c r="J605" s="201" t="str" cm="1">
        <f t="array" ref="J605">_xlfn.XLOOKUP(D605,justificativas_motivos,justificativas_texto,"",1,1)</f>
        <v>MOTORISTA CUMPRINDO HORÁRIO NA ESCALA ATUAL</v>
      </c>
    </row>
    <row r="606" spans="1:10" ht="42" hidden="1" customHeight="1">
      <c r="A606" s="200">
        <v>45486</v>
      </c>
      <c r="B606" s="132">
        <v>19022</v>
      </c>
      <c r="C606" s="133">
        <v>0.75</v>
      </c>
      <c r="D606" s="132" t="s">
        <v>11</v>
      </c>
      <c r="E606" s="129" t="s">
        <v>96</v>
      </c>
      <c r="F606" s="132"/>
      <c r="G606" s="132" t="str">
        <f t="shared" si="18"/>
        <v>1</v>
      </c>
      <c r="H606" s="137">
        <f t="shared" si="19"/>
        <v>18</v>
      </c>
      <c r="I606" s="129" t="str" cm="1">
        <f t="array" ref="I606">_xlfn.XLOOKUP(C606,gyn_horarios,gyn_trechos_almoco,"",1,1)</f>
        <v>GOIANIA X TERESINA 18:00</v>
      </c>
      <c r="J606" s="201" t="str" cm="1">
        <f t="array" ref="J606">_xlfn.XLOOKUP(D606,justificativas_motivos,justificativas_texto,"",1,1)</f>
        <v>MOTORISTA CUMPRINDO HORÁRIO NA ESCALA ATUAL</v>
      </c>
    </row>
    <row r="607" spans="1:10" ht="42" hidden="1" customHeight="1">
      <c r="A607" s="200">
        <v>45486</v>
      </c>
      <c r="B607" s="132">
        <v>19018</v>
      </c>
      <c r="C607" s="133">
        <v>0.79166666666666663</v>
      </c>
      <c r="D607" s="132" t="s">
        <v>11</v>
      </c>
      <c r="E607" s="129" t="s">
        <v>156</v>
      </c>
      <c r="F607" s="132"/>
      <c r="G607" s="132" t="str">
        <f t="shared" si="18"/>
        <v>1</v>
      </c>
      <c r="H607" s="137">
        <f t="shared" si="19"/>
        <v>18</v>
      </c>
      <c r="I607" s="129" t="str" cm="1">
        <f t="array" ref="I607">_xlfn.XLOOKUP(C607,gyn_horarios,gyn_trechos_almoco,"",1,1)</f>
        <v>GOIANIA X BELEM 19:00</v>
      </c>
      <c r="J607" s="201" t="str" cm="1">
        <f t="array" ref="J607">_xlfn.XLOOKUP(D607,justificativas_motivos,justificativas_texto,"",1,1)</f>
        <v>MOTORISTA CUMPRINDO HORÁRIO NA ESCALA ATUAL</v>
      </c>
    </row>
    <row r="608" spans="1:10" ht="42" hidden="1" customHeight="1">
      <c r="A608" s="200">
        <v>45486</v>
      </c>
      <c r="B608" s="132">
        <v>19018</v>
      </c>
      <c r="C608" s="133">
        <v>0.79166666666666663</v>
      </c>
      <c r="D608" s="132" t="s">
        <v>11</v>
      </c>
      <c r="E608" s="129" t="s">
        <v>157</v>
      </c>
      <c r="F608" s="132"/>
      <c r="G608" s="132" t="str">
        <f t="shared" si="18"/>
        <v>1</v>
      </c>
      <c r="H608" s="137">
        <f t="shared" si="19"/>
        <v>18</v>
      </c>
      <c r="I608" s="129" t="str" cm="1">
        <f t="array" ref="I608">_xlfn.XLOOKUP(C608,gyn_horarios,gyn_trechos_almoco,"",1,1)</f>
        <v>GOIANIA X BELEM 19:00</v>
      </c>
      <c r="J608" s="201" t="str" cm="1">
        <f t="array" ref="J608">_xlfn.XLOOKUP(D608,justificativas_motivos,justificativas_texto,"",1,1)</f>
        <v>MOTORISTA CUMPRINDO HORÁRIO NA ESCALA ATUAL</v>
      </c>
    </row>
    <row r="609" spans="1:10" ht="42" hidden="1" customHeight="1">
      <c r="A609" s="200">
        <v>45486</v>
      </c>
      <c r="B609" s="132">
        <v>16100</v>
      </c>
      <c r="C609" s="133">
        <v>0.39583333333333331</v>
      </c>
      <c r="D609" s="132" t="s">
        <v>11</v>
      </c>
      <c r="E609" s="129" t="s">
        <v>193</v>
      </c>
      <c r="F609" s="132"/>
      <c r="G609" s="132" t="str">
        <f t="shared" si="18"/>
        <v>1</v>
      </c>
      <c r="H609" s="137">
        <f t="shared" si="19"/>
        <v>18</v>
      </c>
      <c r="I609" s="129" t="str" cm="1">
        <f t="array" ref="I609">_xlfn.XLOOKUP(C609,gyn_horarios,gyn_trechos_almoco,"",1,1)</f>
        <v>GOIANIA X BELEM 09:30</v>
      </c>
      <c r="J609" s="201" t="str" cm="1">
        <f t="array" ref="J609">_xlfn.XLOOKUP(D609,justificativas_motivos,justificativas_texto,"",1,1)</f>
        <v>MOTORISTA CUMPRINDO HORÁRIO NA ESCALA ATUAL</v>
      </c>
    </row>
    <row r="610" spans="1:10" ht="42" hidden="1" customHeight="1">
      <c r="A610" s="200">
        <v>45486</v>
      </c>
      <c r="B610" s="132">
        <v>16100</v>
      </c>
      <c r="C610" s="133">
        <v>0.39583333333333331</v>
      </c>
      <c r="D610" s="132" t="s">
        <v>11</v>
      </c>
      <c r="E610" s="129" t="s">
        <v>84</v>
      </c>
      <c r="F610" s="132"/>
      <c r="G610" s="132" t="str">
        <f t="shared" si="18"/>
        <v>1</v>
      </c>
      <c r="H610" s="137">
        <f t="shared" si="19"/>
        <v>18</v>
      </c>
      <c r="I610" s="129" t="str" cm="1">
        <f t="array" ref="I610">_xlfn.XLOOKUP(C610,gyn_horarios,gyn_trechos_almoco,"",1,1)</f>
        <v>GOIANIA X BELEM 09:30</v>
      </c>
      <c r="J610" s="201" t="str" cm="1">
        <f t="array" ref="J610">_xlfn.XLOOKUP(D610,justificativas_motivos,justificativas_texto,"",1,1)</f>
        <v>MOTORISTA CUMPRINDO HORÁRIO NA ESCALA ATUAL</v>
      </c>
    </row>
    <row r="611" spans="1:10" ht="42" hidden="1" customHeight="1">
      <c r="A611" s="200">
        <v>45486</v>
      </c>
      <c r="B611" s="132">
        <v>16900</v>
      </c>
      <c r="C611" s="133">
        <v>0.4375</v>
      </c>
      <c r="D611" s="132" t="s">
        <v>11</v>
      </c>
      <c r="E611" s="129" t="s">
        <v>95</v>
      </c>
      <c r="F611" s="132"/>
      <c r="G611" s="132" t="str">
        <f t="shared" si="18"/>
        <v>1</v>
      </c>
      <c r="H611" s="137">
        <f t="shared" si="19"/>
        <v>18</v>
      </c>
      <c r="I611" s="129" t="str" cm="1">
        <f t="array" ref="I611">_xlfn.XLOOKUP(C611,gyn_horarios,gyn_trechos_almoco,"",1,1)</f>
        <v>GOIANIA X SAO LUIS 10:30</v>
      </c>
      <c r="J611" s="201" t="str" cm="1">
        <f t="array" ref="J611">_xlfn.XLOOKUP(D611,justificativas_motivos,justificativas_texto,"",1,1)</f>
        <v>MOTORISTA CUMPRINDO HORÁRIO NA ESCALA ATUAL</v>
      </c>
    </row>
    <row r="612" spans="1:10" ht="42" hidden="1" customHeight="1">
      <c r="A612" s="202">
        <v>45486</v>
      </c>
      <c r="B612" s="149">
        <v>16900</v>
      </c>
      <c r="C612" s="147">
        <v>0.4375</v>
      </c>
      <c r="D612" s="149" t="s">
        <v>11</v>
      </c>
      <c r="E612" s="153" t="s">
        <v>168</v>
      </c>
      <c r="F612" s="149"/>
      <c r="G612" s="149" t="str">
        <f t="shared" si="18"/>
        <v>1</v>
      </c>
      <c r="H612" s="150">
        <f t="shared" si="19"/>
        <v>18</v>
      </c>
      <c r="I612" s="153" t="str" cm="1">
        <f t="array" ref="I612">_xlfn.XLOOKUP(C612,gyn_horarios,gyn_trechos_almoco,"",1,1)</f>
        <v>GOIANIA X SAO LUIS 10:30</v>
      </c>
      <c r="J612" s="164" t="str" cm="1">
        <f t="array" ref="J612">_xlfn.XLOOKUP(D612,justificativas_motivos,justificativas_texto,"",1,1)</f>
        <v>MOTORISTA CUMPRINDO HORÁRIO NA ESCALA ATUAL</v>
      </c>
    </row>
    <row r="613" spans="1:10" ht="42" hidden="1" customHeight="1">
      <c r="A613" s="202">
        <v>45487</v>
      </c>
      <c r="B613" s="149">
        <v>19021</v>
      </c>
      <c r="C613" s="147">
        <v>0.75</v>
      </c>
      <c r="D613" s="149" t="s">
        <v>11</v>
      </c>
      <c r="E613" s="153" t="s">
        <v>150</v>
      </c>
      <c r="F613" s="132"/>
      <c r="G613" s="149" t="str">
        <f t="shared" si="18"/>
        <v>1</v>
      </c>
      <c r="H613" s="150">
        <f t="shared" si="19"/>
        <v>18</v>
      </c>
      <c r="I613" s="153" t="str" cm="1">
        <f t="array" ref="I613">_xlfn.XLOOKUP(C613,gyn_horarios,gyn_trechos_almoco,"",1,1)</f>
        <v>GOIANIA X TERESINA 18:00</v>
      </c>
      <c r="J613" s="164" t="str" cm="1">
        <f t="array" ref="J613">_xlfn.XLOOKUP(D613,justificativas_motivos,justificativas_texto,"",1,1)</f>
        <v>MOTORISTA CUMPRINDO HORÁRIO NA ESCALA ATUAL</v>
      </c>
    </row>
    <row r="614" spans="1:10" ht="42" hidden="1" customHeight="1">
      <c r="A614" s="202">
        <v>45487</v>
      </c>
      <c r="B614" s="149">
        <v>19021</v>
      </c>
      <c r="C614" s="147">
        <v>0.75</v>
      </c>
      <c r="D614" s="149" t="s">
        <v>11</v>
      </c>
      <c r="E614" s="132" t="s">
        <v>151</v>
      </c>
      <c r="F614" s="132"/>
      <c r="G614" s="149" t="str">
        <f t="shared" si="18"/>
        <v>1</v>
      </c>
      <c r="H614" s="150">
        <f t="shared" si="19"/>
        <v>18</v>
      </c>
      <c r="I614" s="129" t="str" cm="1">
        <f t="array" ref="I614">_xlfn.XLOOKUP(C614,gyn_horarios,gyn_trechos_almoco,"",1,1)</f>
        <v>GOIANIA X TERESINA 18:00</v>
      </c>
      <c r="J614" s="201" t="str" cm="1">
        <f t="array" ref="J614">_xlfn.XLOOKUP(D614,justificativas_motivos,justificativas_texto,"",1,1)</f>
        <v>MOTORISTA CUMPRINDO HORÁRIO NA ESCALA ATUAL</v>
      </c>
    </row>
    <row r="615" spans="1:10" ht="42" hidden="1" customHeight="1">
      <c r="A615" s="202">
        <v>45487</v>
      </c>
      <c r="B615" s="132">
        <v>19017</v>
      </c>
      <c r="C615" s="133">
        <v>0.79166666666666663</v>
      </c>
      <c r="D615" s="149" t="s">
        <v>11</v>
      </c>
      <c r="E615" s="129" t="s">
        <v>160</v>
      </c>
      <c r="F615" s="132"/>
      <c r="G615" s="149" t="str">
        <f t="shared" si="18"/>
        <v>1</v>
      </c>
      <c r="H615" s="150">
        <f t="shared" si="19"/>
        <v>18</v>
      </c>
      <c r="I615" s="129" t="str" cm="1">
        <f t="array" ref="I615">_xlfn.XLOOKUP(C615,gyn_horarios,gyn_trechos_almoco,"",1,1)</f>
        <v>GOIANIA X BELEM 19:00</v>
      </c>
      <c r="J615" s="201" t="str" cm="1">
        <f t="array" ref="J615">_xlfn.XLOOKUP(D615,justificativas_motivos,justificativas_texto,"",1,1)</f>
        <v>MOTORISTA CUMPRINDO HORÁRIO NA ESCALA ATUAL</v>
      </c>
    </row>
    <row r="616" spans="1:10" ht="42" hidden="1" customHeight="1">
      <c r="A616" s="202">
        <v>45487</v>
      </c>
      <c r="B616" s="132">
        <v>19017</v>
      </c>
      <c r="C616" s="133">
        <v>0.79166666666666663</v>
      </c>
      <c r="D616" s="149" t="s">
        <v>11</v>
      </c>
      <c r="E616" s="132" t="s">
        <v>161</v>
      </c>
      <c r="F616" s="132"/>
      <c r="G616" s="149" t="str">
        <f t="shared" si="18"/>
        <v>1</v>
      </c>
      <c r="H616" s="150">
        <f t="shared" si="19"/>
        <v>18</v>
      </c>
      <c r="I616" s="129" t="str" cm="1">
        <f t="array" ref="I616">_xlfn.XLOOKUP(C616,gyn_horarios,gyn_trechos_almoco,"",1,1)</f>
        <v>GOIANIA X BELEM 19:00</v>
      </c>
      <c r="J616" s="201" t="str" cm="1">
        <f t="array" ref="J616">_xlfn.XLOOKUP(D616,justificativas_motivos,justificativas_texto,"",1,1)</f>
        <v>MOTORISTA CUMPRINDO HORÁRIO NA ESCALA ATUAL</v>
      </c>
    </row>
    <row r="617" spans="1:10" ht="42" hidden="1" customHeight="1">
      <c r="A617" s="202">
        <v>45487</v>
      </c>
      <c r="B617" s="132">
        <v>19014</v>
      </c>
      <c r="C617" s="133">
        <v>0.39583333333333331</v>
      </c>
      <c r="D617" s="149" t="s">
        <v>11</v>
      </c>
      <c r="E617" s="129" t="s">
        <v>249</v>
      </c>
      <c r="F617" s="132"/>
      <c r="G617" s="149" t="str">
        <f t="shared" si="18"/>
        <v>1</v>
      </c>
      <c r="H617" s="150">
        <f t="shared" si="19"/>
        <v>18</v>
      </c>
      <c r="I617" s="129" t="str" cm="1">
        <f t="array" ref="I617">_xlfn.XLOOKUP(C617,gyn_horarios,gyn_trechos_almoco,"",1,1)</f>
        <v>GOIANIA X BELEM 09:30</v>
      </c>
      <c r="J617" s="201" t="str" cm="1">
        <f t="array" ref="J617">_xlfn.XLOOKUP(D617,justificativas_motivos,justificativas_texto,"",1,1)</f>
        <v>MOTORISTA CUMPRINDO HORÁRIO NA ESCALA ATUAL</v>
      </c>
    </row>
    <row r="618" spans="1:10" ht="42" hidden="1" customHeight="1">
      <c r="A618" s="202">
        <v>45487</v>
      </c>
      <c r="B618" s="132">
        <v>19014</v>
      </c>
      <c r="C618" s="133">
        <v>0.39583333333333331</v>
      </c>
      <c r="D618" s="149" t="s">
        <v>11</v>
      </c>
      <c r="E618" s="132" t="s">
        <v>139</v>
      </c>
      <c r="F618" s="132"/>
      <c r="G618" s="149" t="str">
        <f t="shared" si="18"/>
        <v>1</v>
      </c>
      <c r="H618" s="150">
        <f t="shared" si="19"/>
        <v>18</v>
      </c>
      <c r="I618" s="129" t="str" cm="1">
        <f t="array" ref="I618">_xlfn.XLOOKUP(C618,gyn_horarios,gyn_trechos_almoco,"",1,1)</f>
        <v>GOIANIA X BELEM 09:30</v>
      </c>
      <c r="J618" s="201" t="str" cm="1">
        <f t="array" ref="J618">_xlfn.XLOOKUP(D618,justificativas_motivos,justificativas_texto,"",1,1)</f>
        <v>MOTORISTA CUMPRINDO HORÁRIO NA ESCALA ATUAL</v>
      </c>
    </row>
    <row r="619" spans="1:10" ht="42" hidden="1" customHeight="1">
      <c r="A619" s="200">
        <v>45488</v>
      </c>
      <c r="B619" s="132">
        <v>19024</v>
      </c>
      <c r="C619" s="133">
        <v>0.75</v>
      </c>
      <c r="D619" s="132" t="s">
        <v>11</v>
      </c>
      <c r="E619" s="129" t="s">
        <v>43</v>
      </c>
      <c r="F619" s="132"/>
      <c r="G619" s="132" t="str">
        <f t="shared" si="18"/>
        <v>1</v>
      </c>
      <c r="H619" s="137">
        <f t="shared" si="19"/>
        <v>18</v>
      </c>
      <c r="I619" s="129" t="str" cm="1">
        <f t="array" ref="I619">_xlfn.XLOOKUP(C619,gyn_horarios,gyn_trechos_almoco,"",1,1)</f>
        <v>GOIANIA X TERESINA 18:00</v>
      </c>
      <c r="J619" s="201" t="str" cm="1">
        <f t="array" ref="J619">_xlfn.XLOOKUP(D619,justificativas_motivos,justificativas_texto,"",1,1)</f>
        <v>MOTORISTA CUMPRINDO HORÁRIO NA ESCALA ATUAL</v>
      </c>
    </row>
    <row r="620" spans="1:10" ht="42" hidden="1" customHeight="1">
      <c r="A620" s="200">
        <v>45488</v>
      </c>
      <c r="B620" s="132">
        <v>19024</v>
      </c>
      <c r="C620" s="133">
        <v>0.75</v>
      </c>
      <c r="D620" s="132" t="s">
        <v>11</v>
      </c>
      <c r="E620" s="129" t="s">
        <v>42</v>
      </c>
      <c r="F620" s="132"/>
      <c r="G620" s="132" t="str">
        <f t="shared" si="18"/>
        <v>1</v>
      </c>
      <c r="H620" s="137">
        <f t="shared" si="19"/>
        <v>18</v>
      </c>
      <c r="I620" s="129" t="str" cm="1">
        <f t="array" ref="I620">_xlfn.XLOOKUP(C620,gyn_horarios,gyn_trechos_almoco,"",1,1)</f>
        <v>GOIANIA X TERESINA 18:00</v>
      </c>
      <c r="J620" s="201" t="str" cm="1">
        <f t="array" ref="J620">_xlfn.XLOOKUP(D620,justificativas_motivos,justificativas_texto,"",1,1)</f>
        <v>MOTORISTA CUMPRINDO HORÁRIO NA ESCALA ATUAL</v>
      </c>
    </row>
    <row r="621" spans="1:10" ht="42" hidden="1" customHeight="1">
      <c r="A621" s="200">
        <v>45488</v>
      </c>
      <c r="B621" s="132">
        <v>16700</v>
      </c>
      <c r="C621" s="133">
        <v>0.79166666666666663</v>
      </c>
      <c r="D621" s="132" t="s">
        <v>11</v>
      </c>
      <c r="E621" s="129" t="s">
        <v>148</v>
      </c>
      <c r="F621" s="132"/>
      <c r="G621" s="132" t="str">
        <f t="shared" si="18"/>
        <v>1</v>
      </c>
      <c r="H621" s="137">
        <f t="shared" si="19"/>
        <v>18</v>
      </c>
      <c r="I621" s="129" t="str" cm="1">
        <f t="array" ref="I621">_xlfn.XLOOKUP(C621,gyn_horarios,gyn_trechos_almoco,"",1,1)</f>
        <v>GOIANIA X BELEM 19:00</v>
      </c>
      <c r="J621" s="201" t="str" cm="1">
        <f t="array" ref="J621">_xlfn.XLOOKUP(D621,justificativas_motivos,justificativas_texto,"",1,1)</f>
        <v>MOTORISTA CUMPRINDO HORÁRIO NA ESCALA ATUAL</v>
      </c>
    </row>
    <row r="622" spans="1:10" ht="42" hidden="1" customHeight="1">
      <c r="A622" s="200">
        <v>45488</v>
      </c>
      <c r="B622" s="132">
        <v>16700</v>
      </c>
      <c r="C622" s="133">
        <v>0.79166666666666663</v>
      </c>
      <c r="D622" s="132" t="s">
        <v>11</v>
      </c>
      <c r="E622" s="129" t="s">
        <v>130</v>
      </c>
      <c r="F622" s="132"/>
      <c r="G622" s="132" t="str">
        <f t="shared" si="18"/>
        <v>1</v>
      </c>
      <c r="H622" s="137">
        <f t="shared" si="19"/>
        <v>18</v>
      </c>
      <c r="I622" s="129" t="str" cm="1">
        <f t="array" ref="I622">_xlfn.XLOOKUP(C622,gyn_horarios,gyn_trechos_almoco,"",1,1)</f>
        <v>GOIANIA X BELEM 19:00</v>
      </c>
      <c r="J622" s="201" t="str" cm="1">
        <f t="array" ref="J622">_xlfn.XLOOKUP(D622,justificativas_motivos,justificativas_texto,"",1,1)</f>
        <v>MOTORISTA CUMPRINDO HORÁRIO NA ESCALA ATUAL</v>
      </c>
    </row>
    <row r="623" spans="1:10" ht="42" hidden="1" customHeight="1">
      <c r="A623" s="200">
        <v>45488</v>
      </c>
      <c r="B623" s="132">
        <v>221301</v>
      </c>
      <c r="C623" s="133">
        <v>0.83333333333333337</v>
      </c>
      <c r="D623" s="132" t="s">
        <v>11</v>
      </c>
      <c r="E623" s="129" t="s">
        <v>127</v>
      </c>
      <c r="F623" s="132"/>
      <c r="G623" s="132" t="str">
        <f t="shared" si="18"/>
        <v>1</v>
      </c>
      <c r="H623" s="137">
        <f t="shared" si="19"/>
        <v>18</v>
      </c>
      <c r="I623" s="129" t="str" cm="1">
        <f t="array" ref="I623">_xlfn.XLOOKUP(C623,gyn_horarios,gyn_trechos_almoco,"",1,1)</f>
        <v>GOIANIA X SAO LUIS 20:00</v>
      </c>
      <c r="J623" s="201" t="str" cm="1">
        <f t="array" ref="J623">_xlfn.XLOOKUP(D623,justificativas_motivos,justificativas_texto,"",1,1)</f>
        <v>MOTORISTA CUMPRINDO HORÁRIO NA ESCALA ATUAL</v>
      </c>
    </row>
    <row r="624" spans="1:10" ht="42" hidden="1" customHeight="1">
      <c r="A624" s="200">
        <v>45488</v>
      </c>
      <c r="B624" s="132">
        <v>221301</v>
      </c>
      <c r="C624" s="133">
        <v>0.83333333333333337</v>
      </c>
      <c r="D624" s="132" t="s">
        <v>11</v>
      </c>
      <c r="E624" s="129" t="s">
        <v>233</v>
      </c>
      <c r="F624" s="132"/>
      <c r="G624" s="132" t="str">
        <f t="shared" si="18"/>
        <v>1</v>
      </c>
      <c r="H624" s="137">
        <f t="shared" si="19"/>
        <v>18</v>
      </c>
      <c r="I624" s="129" t="str" cm="1">
        <f t="array" ref="I624">_xlfn.XLOOKUP(C624,gyn_horarios,gyn_trechos_almoco,"",1,1)</f>
        <v>GOIANIA X SAO LUIS 20:00</v>
      </c>
      <c r="J624" s="201" t="str" cm="1">
        <f t="array" ref="J624">_xlfn.XLOOKUP(D624,justificativas_motivos,justificativas_texto,"",1,1)</f>
        <v>MOTORISTA CUMPRINDO HORÁRIO NA ESCALA ATUAL</v>
      </c>
    </row>
    <row r="625" spans="1:10" ht="42" hidden="1" customHeight="1">
      <c r="A625" s="200">
        <v>45488</v>
      </c>
      <c r="B625" s="132">
        <v>15900</v>
      </c>
      <c r="C625" s="133">
        <v>0.39583333333333331</v>
      </c>
      <c r="D625" s="132" t="s">
        <v>11</v>
      </c>
      <c r="E625" s="129" t="s">
        <v>211</v>
      </c>
      <c r="F625" s="132"/>
      <c r="G625" s="132" t="str">
        <f t="shared" si="18"/>
        <v>1</v>
      </c>
      <c r="H625" s="137">
        <f t="shared" si="19"/>
        <v>18</v>
      </c>
      <c r="I625" s="129" t="str" cm="1">
        <f t="array" ref="I625">_xlfn.XLOOKUP(C625,gyn_horarios,gyn_trechos_almoco,"",1,1)</f>
        <v>GOIANIA X BELEM 09:30</v>
      </c>
      <c r="J625" s="201" t="str" cm="1">
        <f t="array" ref="J625">_xlfn.XLOOKUP(D625,justificativas_motivos,justificativas_texto,"",1,1)</f>
        <v>MOTORISTA CUMPRINDO HORÁRIO NA ESCALA ATUAL</v>
      </c>
    </row>
    <row r="626" spans="1:10" ht="42" hidden="1" customHeight="1">
      <c r="A626" s="200">
        <v>45488</v>
      </c>
      <c r="B626" s="132">
        <v>15900</v>
      </c>
      <c r="C626" s="133">
        <v>0.39583333333333331</v>
      </c>
      <c r="D626" s="132" t="s">
        <v>11</v>
      </c>
      <c r="E626" s="129" t="s">
        <v>18</v>
      </c>
      <c r="F626" s="132"/>
      <c r="G626" s="132" t="str">
        <f t="shared" si="18"/>
        <v>1</v>
      </c>
      <c r="H626" s="137">
        <f t="shared" si="19"/>
        <v>18</v>
      </c>
      <c r="I626" s="129" t="str" cm="1">
        <f t="array" ref="I626">_xlfn.XLOOKUP(C626,gyn_horarios,gyn_trechos_almoco,"",1,1)</f>
        <v>GOIANIA X BELEM 09:30</v>
      </c>
      <c r="J626" s="201" t="str" cm="1">
        <f t="array" ref="J626">_xlfn.XLOOKUP(D626,justificativas_motivos,justificativas_texto,"",1,1)</f>
        <v>MOTORISTA CUMPRINDO HORÁRIO NA ESCALA ATUAL</v>
      </c>
    </row>
    <row r="627" spans="1:10" ht="42" hidden="1" customHeight="1">
      <c r="A627" s="200">
        <v>45488</v>
      </c>
      <c r="B627" s="132">
        <v>16000</v>
      </c>
      <c r="C627" s="133">
        <v>0.4375</v>
      </c>
      <c r="D627" s="132" t="s">
        <v>11</v>
      </c>
      <c r="E627" s="129" t="s">
        <v>124</v>
      </c>
      <c r="F627" s="132"/>
      <c r="G627" s="132" t="str">
        <f t="shared" si="18"/>
        <v>1</v>
      </c>
      <c r="H627" s="137">
        <f t="shared" si="19"/>
        <v>18</v>
      </c>
      <c r="I627" s="129" t="str" cm="1">
        <f t="array" ref="I627">_xlfn.XLOOKUP(C627,gyn_horarios,gyn_trechos_almoco,"",1,1)</f>
        <v>GOIANIA X SAO LUIS 10:30</v>
      </c>
      <c r="J627" s="201" t="str" cm="1">
        <f t="array" ref="J627">_xlfn.XLOOKUP(D627,justificativas_motivos,justificativas_texto,"",1,1)</f>
        <v>MOTORISTA CUMPRINDO HORÁRIO NA ESCALA ATUAL</v>
      </c>
    </row>
    <row r="628" spans="1:10" ht="42" hidden="1" customHeight="1">
      <c r="A628" s="200">
        <v>45488</v>
      </c>
      <c r="B628" s="132">
        <v>16000</v>
      </c>
      <c r="C628" s="133">
        <v>0.4375</v>
      </c>
      <c r="D628" s="132" t="s">
        <v>11</v>
      </c>
      <c r="E628" s="129" t="s">
        <v>123</v>
      </c>
      <c r="F628" s="132"/>
      <c r="G628" s="132" t="str">
        <f t="shared" si="18"/>
        <v>1</v>
      </c>
      <c r="H628" s="137">
        <f t="shared" si="19"/>
        <v>18</v>
      </c>
      <c r="I628" s="129" t="str" cm="1">
        <f t="array" ref="I628">_xlfn.XLOOKUP(C628,gyn_horarios,gyn_trechos_almoco,"",1,1)</f>
        <v>GOIANIA X SAO LUIS 10:30</v>
      </c>
      <c r="J628" s="201" t="str" cm="1">
        <f t="array" ref="J628">_xlfn.XLOOKUP(D628,justificativas_motivos,justificativas_texto,"",1,1)</f>
        <v>MOTORISTA CUMPRINDO HORÁRIO NA ESCALA ATUAL</v>
      </c>
    </row>
    <row r="629" spans="1:10" ht="42" hidden="1" customHeight="1">
      <c r="A629" s="200">
        <v>45489</v>
      </c>
      <c r="B629" s="132">
        <v>16400</v>
      </c>
      <c r="C629" s="133">
        <v>0.75</v>
      </c>
      <c r="D629" s="132" t="s">
        <v>231</v>
      </c>
      <c r="E629" s="129" t="s">
        <v>83</v>
      </c>
      <c r="F629" s="132"/>
      <c r="G629" s="132" t="str">
        <f t="shared" si="18"/>
        <v>1</v>
      </c>
      <c r="H629" s="137">
        <f t="shared" si="19"/>
        <v>18</v>
      </c>
      <c r="I629" s="129" t="str" cm="1">
        <f t="array" ref="I629">_xlfn.XLOOKUP(C629,gyn_horarios,gyn_trechos_almoco,"",1,1)</f>
        <v>GOIANIA X TERESINA 18:00</v>
      </c>
      <c r="J629" s="201" t="str" cm="1">
        <f t="array" ref="J629">_xlfn.XLOOKUP(D629,justificativas_motivos,justificativas_texto,"",1,1)</f>
        <v>MOTORISTA CUMPRINDO ESCALA EXTRA</v>
      </c>
    </row>
    <row r="630" spans="1:10" ht="42" hidden="1" customHeight="1">
      <c r="A630" s="200">
        <v>45489</v>
      </c>
      <c r="B630" s="132">
        <f>B629</f>
        <v>16400</v>
      </c>
      <c r="C630" s="133">
        <v>0.75</v>
      </c>
      <c r="D630" s="132" t="s">
        <v>231</v>
      </c>
      <c r="E630" s="129" t="s">
        <v>93</v>
      </c>
      <c r="F630" s="132"/>
      <c r="G630" s="132" t="str">
        <f t="shared" si="18"/>
        <v>1</v>
      </c>
      <c r="H630" s="137">
        <f t="shared" si="19"/>
        <v>18</v>
      </c>
      <c r="I630" s="129" t="str" cm="1">
        <f t="array" ref="I630">_xlfn.XLOOKUP(C630,gyn_horarios,gyn_trechos_almoco,"",1,1)</f>
        <v>GOIANIA X TERESINA 18:00</v>
      </c>
      <c r="J630" s="201" t="str" cm="1">
        <f t="array" ref="J630">_xlfn.XLOOKUP(D630,justificativas_motivos,justificativas_texto,"",1,1)</f>
        <v>MOTORISTA CUMPRINDO ESCALA EXTRA</v>
      </c>
    </row>
    <row r="631" spans="1:10" ht="42" hidden="1" customHeight="1">
      <c r="A631" s="200">
        <v>45489</v>
      </c>
      <c r="B631" s="132">
        <v>19009</v>
      </c>
      <c r="C631" s="133">
        <v>0.79166666666666663</v>
      </c>
      <c r="D631" s="132" t="s">
        <v>11</v>
      </c>
      <c r="E631" s="129" t="s">
        <v>174</v>
      </c>
      <c r="F631" s="132"/>
      <c r="G631" s="132" t="str">
        <f t="shared" si="18"/>
        <v>1</v>
      </c>
      <c r="H631" s="137">
        <f t="shared" si="19"/>
        <v>18</v>
      </c>
      <c r="I631" s="129" t="str" cm="1">
        <f t="array" ref="I631">_xlfn.XLOOKUP(C631,gyn_horarios,gyn_trechos_almoco,"",1,1)</f>
        <v>GOIANIA X BELEM 19:00</v>
      </c>
      <c r="J631" s="201" t="str" cm="1">
        <f t="array" ref="J631">_xlfn.XLOOKUP(D631,justificativas_motivos,justificativas_texto,"",1,1)</f>
        <v>MOTORISTA CUMPRINDO HORÁRIO NA ESCALA ATUAL</v>
      </c>
    </row>
    <row r="632" spans="1:10" ht="42" hidden="1" customHeight="1">
      <c r="A632" s="200">
        <v>45489</v>
      </c>
      <c r="B632" s="132">
        <f>B631</f>
        <v>19009</v>
      </c>
      <c r="C632" s="133">
        <f>C631</f>
        <v>0.79166666666666663</v>
      </c>
      <c r="D632" s="132" t="s">
        <v>11</v>
      </c>
      <c r="E632" s="129" t="s">
        <v>135</v>
      </c>
      <c r="F632" s="132"/>
      <c r="G632" s="132" t="str">
        <f t="shared" si="18"/>
        <v>1</v>
      </c>
      <c r="H632" s="137">
        <f t="shared" si="19"/>
        <v>18</v>
      </c>
      <c r="I632" s="129" t="str" cm="1">
        <f t="array" ref="I632">_xlfn.XLOOKUP(C632,gyn_horarios,gyn_trechos_almoco,"",1,1)</f>
        <v>GOIANIA X BELEM 19:00</v>
      </c>
      <c r="J632" s="201" t="str" cm="1">
        <f t="array" ref="J632">_xlfn.XLOOKUP(D632,justificativas_motivos,justificativas_texto,"",1,1)</f>
        <v>MOTORISTA CUMPRINDO HORÁRIO NA ESCALA ATUAL</v>
      </c>
    </row>
    <row r="633" spans="1:10" ht="42" hidden="1" customHeight="1">
      <c r="A633" s="200">
        <v>45489</v>
      </c>
      <c r="B633" s="132">
        <v>19008</v>
      </c>
      <c r="C633" s="133">
        <v>0.83333333333333337</v>
      </c>
      <c r="D633" s="132" t="s">
        <v>11</v>
      </c>
      <c r="E633" s="129" t="s">
        <v>116</v>
      </c>
      <c r="F633" s="132"/>
      <c r="G633" s="132" t="str">
        <f t="shared" si="18"/>
        <v>1</v>
      </c>
      <c r="H633" s="137">
        <f t="shared" si="19"/>
        <v>18</v>
      </c>
      <c r="I633" s="129" t="str" cm="1">
        <f t="array" ref="I633">_xlfn.XLOOKUP(C633,gyn_horarios,gyn_trechos_almoco,"",1,1)</f>
        <v>GOIANIA X SAO LUIS 20:00</v>
      </c>
      <c r="J633" s="201" t="str" cm="1">
        <f t="array" ref="J633">_xlfn.XLOOKUP(D633,justificativas_motivos,justificativas_texto,"",1,1)</f>
        <v>MOTORISTA CUMPRINDO HORÁRIO NA ESCALA ATUAL</v>
      </c>
    </row>
    <row r="634" spans="1:10" ht="42" hidden="1" customHeight="1">
      <c r="A634" s="200">
        <v>45489</v>
      </c>
      <c r="B634" s="132">
        <f>B633</f>
        <v>19008</v>
      </c>
      <c r="C634" s="133">
        <f>C633</f>
        <v>0.83333333333333337</v>
      </c>
      <c r="D634" s="132" t="s">
        <v>11</v>
      </c>
      <c r="E634" s="129" t="s">
        <v>117</v>
      </c>
      <c r="F634" s="132"/>
      <c r="G634" s="132" t="str">
        <f t="shared" si="18"/>
        <v>1</v>
      </c>
      <c r="H634" s="137">
        <f t="shared" si="19"/>
        <v>18</v>
      </c>
      <c r="I634" s="129" t="str" cm="1">
        <f t="array" ref="I634">_xlfn.XLOOKUP(C634,gyn_horarios,gyn_trechos_almoco,"",1,1)</f>
        <v>GOIANIA X SAO LUIS 20:00</v>
      </c>
      <c r="J634" s="201" t="str" cm="1">
        <f t="array" ref="J634">_xlfn.XLOOKUP(D634,justificativas_motivos,justificativas_texto,"",1,1)</f>
        <v>MOTORISTA CUMPRINDO HORÁRIO NA ESCALA ATUAL</v>
      </c>
    </row>
    <row r="635" spans="1:10" ht="42" hidden="1" customHeight="1">
      <c r="A635" s="200">
        <v>45489</v>
      </c>
      <c r="B635" s="132">
        <v>16800</v>
      </c>
      <c r="C635" s="133">
        <v>0.39583333333333331</v>
      </c>
      <c r="D635" s="132" t="s">
        <v>11</v>
      </c>
      <c r="E635" s="129" t="s">
        <v>159</v>
      </c>
      <c r="F635" s="132"/>
      <c r="G635" s="132" t="str">
        <f t="shared" si="18"/>
        <v>1</v>
      </c>
      <c r="H635" s="137">
        <f t="shared" si="19"/>
        <v>18</v>
      </c>
      <c r="I635" s="129" t="str" cm="1">
        <f t="array" ref="I635">_xlfn.XLOOKUP(C635,gyn_horarios,gyn_trechos_almoco,"",1,1)</f>
        <v>GOIANIA X BELEM 09:30</v>
      </c>
      <c r="J635" s="201" t="str" cm="1">
        <f t="array" ref="J635">_xlfn.XLOOKUP(D635,justificativas_motivos,justificativas_texto,"",1,1)</f>
        <v>MOTORISTA CUMPRINDO HORÁRIO NA ESCALA ATUAL</v>
      </c>
    </row>
    <row r="636" spans="1:10" ht="42" hidden="1" customHeight="1">
      <c r="A636" s="200">
        <v>45489</v>
      </c>
      <c r="B636" s="132">
        <f>B635</f>
        <v>16800</v>
      </c>
      <c r="C636" s="133">
        <f>C635</f>
        <v>0.39583333333333331</v>
      </c>
      <c r="D636" s="132" t="s">
        <v>11</v>
      </c>
      <c r="E636" s="129" t="s">
        <v>81</v>
      </c>
      <c r="F636" s="132"/>
      <c r="G636" s="132" t="str">
        <f t="shared" si="18"/>
        <v>1</v>
      </c>
      <c r="H636" s="137">
        <f t="shared" si="19"/>
        <v>18</v>
      </c>
      <c r="I636" s="129" t="str" cm="1">
        <f t="array" ref="I636">_xlfn.XLOOKUP(C636,gyn_horarios,gyn_trechos_almoco,"",1,1)</f>
        <v>GOIANIA X BELEM 09:30</v>
      </c>
      <c r="J636" s="201" t="str" cm="1">
        <f t="array" ref="J636">_xlfn.XLOOKUP(D636,justificativas_motivos,justificativas_texto,"",1,1)</f>
        <v>MOTORISTA CUMPRINDO HORÁRIO NA ESCALA ATUAL</v>
      </c>
    </row>
    <row r="637" spans="1:10" ht="42" hidden="1" customHeight="1">
      <c r="A637" s="200">
        <v>45489</v>
      </c>
      <c r="B637" s="132">
        <v>16600</v>
      </c>
      <c r="C637" s="133">
        <v>0.4375</v>
      </c>
      <c r="D637" s="132" t="s">
        <v>11</v>
      </c>
      <c r="E637" s="129" t="s">
        <v>17</v>
      </c>
      <c r="F637" s="132"/>
      <c r="G637" s="132" t="str">
        <f t="shared" si="18"/>
        <v>1</v>
      </c>
      <c r="H637" s="137">
        <f t="shared" si="19"/>
        <v>18</v>
      </c>
      <c r="I637" s="129" t="str" cm="1">
        <f t="array" ref="I637">_xlfn.XLOOKUP(C637,gyn_horarios,gyn_trechos_almoco,"",1,1)</f>
        <v>GOIANIA X SAO LUIS 10:30</v>
      </c>
      <c r="J637" s="201" t="str" cm="1">
        <f t="array" ref="J637">_xlfn.XLOOKUP(D637,justificativas_motivos,justificativas_texto,"",1,1)</f>
        <v>MOTORISTA CUMPRINDO HORÁRIO NA ESCALA ATUAL</v>
      </c>
    </row>
    <row r="638" spans="1:10" ht="42" hidden="1" customHeight="1">
      <c r="A638" s="200">
        <v>45489</v>
      </c>
      <c r="B638" s="132">
        <f>B637</f>
        <v>16600</v>
      </c>
      <c r="C638" s="133">
        <f>C637</f>
        <v>0.4375</v>
      </c>
      <c r="D638" s="132" t="s">
        <v>11</v>
      </c>
      <c r="E638" s="129" t="s">
        <v>177</v>
      </c>
      <c r="F638" s="132"/>
      <c r="G638" s="132" t="str">
        <f t="shared" si="18"/>
        <v>1</v>
      </c>
      <c r="H638" s="137">
        <f t="shared" si="19"/>
        <v>18</v>
      </c>
      <c r="I638" s="129" t="str" cm="1">
        <f t="array" ref="I638">_xlfn.XLOOKUP(C638,gyn_horarios,gyn_trechos_almoco,"",1,1)</f>
        <v>GOIANIA X SAO LUIS 10:30</v>
      </c>
      <c r="J638" s="201" t="str" cm="1">
        <f t="array" ref="J638">_xlfn.XLOOKUP(D638,justificativas_motivos,justificativas_texto,"",1,1)</f>
        <v>MOTORISTA CUMPRINDO HORÁRIO NA ESCALA ATUAL</v>
      </c>
    </row>
    <row r="639" spans="1:10" ht="42" hidden="1" customHeight="1">
      <c r="A639" s="200">
        <v>45489</v>
      </c>
      <c r="B639" s="132">
        <v>19019</v>
      </c>
      <c r="C639" s="133">
        <v>0.5</v>
      </c>
      <c r="D639" s="132" t="s">
        <v>231</v>
      </c>
      <c r="E639" s="129" t="s">
        <v>238</v>
      </c>
      <c r="F639" s="132"/>
      <c r="G639" s="132" t="str">
        <f t="shared" si="18"/>
        <v>1</v>
      </c>
      <c r="H639" s="137">
        <f t="shared" si="19"/>
        <v>18</v>
      </c>
      <c r="I639" s="129" t="s">
        <v>250</v>
      </c>
      <c r="J639" s="201" t="str" cm="1">
        <f t="array" ref="J639">_xlfn.XLOOKUP(D639,justificativas_motivos,justificativas_texto,"",1,1)</f>
        <v>MOTORISTA CUMPRINDO ESCALA EXTRA</v>
      </c>
    </row>
    <row r="640" spans="1:10" ht="42" hidden="1" customHeight="1">
      <c r="A640" s="200">
        <v>45489</v>
      </c>
      <c r="B640" s="132">
        <v>19019</v>
      </c>
      <c r="C640" s="133">
        <v>0.5</v>
      </c>
      <c r="D640" s="132" t="s">
        <v>231</v>
      </c>
      <c r="E640" s="129" t="s">
        <v>55</v>
      </c>
      <c r="F640" s="132"/>
      <c r="G640" s="132" t="str">
        <f t="shared" si="18"/>
        <v>1</v>
      </c>
      <c r="H640" s="137">
        <f t="shared" si="19"/>
        <v>18</v>
      </c>
      <c r="I640" s="129" t="str">
        <f>I639</f>
        <v>GOIANIA X TERESINA via BARRA DO CORDA 12:00 EXTRA</v>
      </c>
      <c r="J640" s="201" t="str" cm="1">
        <f t="array" ref="J640">_xlfn.XLOOKUP(D640,justificativas_motivos,justificativas_texto,"",1,1)</f>
        <v>MOTORISTA CUMPRINDO ESCALA EXTRA</v>
      </c>
    </row>
    <row r="641" spans="1:10" ht="42" hidden="1" customHeight="1">
      <c r="A641" s="200">
        <v>45489</v>
      </c>
      <c r="B641" s="132">
        <v>19003</v>
      </c>
      <c r="C641" s="133">
        <v>0.70833333333333337</v>
      </c>
      <c r="D641" s="132" t="s">
        <v>11</v>
      </c>
      <c r="E641" s="129" t="s">
        <v>39</v>
      </c>
      <c r="F641" s="132"/>
      <c r="G641" s="132" t="str">
        <f t="shared" si="18"/>
        <v>1</v>
      </c>
      <c r="H641" s="137">
        <f t="shared" si="19"/>
        <v>18</v>
      </c>
      <c r="I641" s="129" t="s">
        <v>241</v>
      </c>
      <c r="J641" s="201" t="str" cm="1">
        <f t="array" ref="J641">_xlfn.XLOOKUP(D641,justificativas_motivos,justificativas_texto,"",1,1)</f>
        <v>MOTORISTA CUMPRINDO HORÁRIO NA ESCALA ATUAL</v>
      </c>
    </row>
    <row r="642" spans="1:10" ht="42" hidden="1" customHeight="1">
      <c r="A642" s="202">
        <v>45489</v>
      </c>
      <c r="B642" s="149">
        <v>19003</v>
      </c>
      <c r="C642" s="147">
        <v>0.70833333333333337</v>
      </c>
      <c r="D642" s="149" t="s">
        <v>11</v>
      </c>
      <c r="E642" s="132" t="s">
        <v>251</v>
      </c>
      <c r="F642" s="149"/>
      <c r="G642" s="132" t="str">
        <f t="shared" si="18"/>
        <v>1</v>
      </c>
      <c r="H642" s="137">
        <f t="shared" si="19"/>
        <v>18</v>
      </c>
      <c r="I642" s="129" t="s">
        <v>241</v>
      </c>
      <c r="J642" s="164" t="str" cm="1">
        <f t="array" ref="J642">_xlfn.XLOOKUP(D642,justificativas_motivos,justificativas_texto,"",1,1)</f>
        <v>MOTORISTA CUMPRINDO HORÁRIO NA ESCALA ATUAL</v>
      </c>
    </row>
    <row r="643" spans="1:10" ht="42" hidden="1" customHeight="1">
      <c r="A643" s="202">
        <v>45490</v>
      </c>
      <c r="B643" s="149">
        <v>19019</v>
      </c>
      <c r="C643" s="147">
        <v>0.54166666666666663</v>
      </c>
      <c r="D643" s="149" t="s">
        <v>11</v>
      </c>
      <c r="E643" s="129" t="s">
        <v>238</v>
      </c>
      <c r="F643" s="149"/>
      <c r="G643" s="149" t="str">
        <f t="shared" si="18"/>
        <v>1</v>
      </c>
      <c r="H643" s="150">
        <f t="shared" si="19"/>
        <v>18</v>
      </c>
      <c r="I643" s="153" t="s">
        <v>252</v>
      </c>
      <c r="J643" s="164" t="str" cm="1">
        <f t="array" ref="J643">_xlfn.XLOOKUP(D643,justificativas_motivos,justificativas_texto,"",1,1)</f>
        <v>MOTORISTA CUMPRINDO HORÁRIO NA ESCALA ATUAL</v>
      </c>
    </row>
    <row r="644" spans="1:10" ht="42" hidden="1" customHeight="1">
      <c r="A644" s="202">
        <v>45490</v>
      </c>
      <c r="B644" s="149">
        <v>19019</v>
      </c>
      <c r="C644" s="147">
        <v>0.54166666666666663</v>
      </c>
      <c r="D644" s="149" t="s">
        <v>11</v>
      </c>
      <c r="E644" s="129" t="s">
        <v>55</v>
      </c>
      <c r="F644" s="149"/>
      <c r="G644" s="149" t="str">
        <f t="shared" si="18"/>
        <v>1</v>
      </c>
      <c r="H644" s="150">
        <f t="shared" si="19"/>
        <v>18</v>
      </c>
      <c r="I644" s="153" t="s">
        <v>252</v>
      </c>
      <c r="J644" s="164" t="str" cm="1">
        <f t="array" ref="J644">_xlfn.XLOOKUP(D644,justificativas_motivos,justificativas_texto,"",1,1)</f>
        <v>MOTORISTA CUMPRINDO HORÁRIO NA ESCALA ATUAL</v>
      </c>
    </row>
    <row r="645" spans="1:10" ht="42" hidden="1" customHeight="1">
      <c r="A645" s="202">
        <v>45490</v>
      </c>
      <c r="B645" s="149">
        <v>19006</v>
      </c>
      <c r="C645" s="147">
        <v>0.75</v>
      </c>
      <c r="D645" s="149" t="s">
        <v>11</v>
      </c>
      <c r="E645" s="153" t="s">
        <v>78</v>
      </c>
      <c r="F645" s="149"/>
      <c r="G645" s="149" t="str">
        <f t="shared" si="18"/>
        <v>1</v>
      </c>
      <c r="H645" s="150">
        <f t="shared" si="19"/>
        <v>18</v>
      </c>
      <c r="I645" s="153" t="str" cm="1">
        <f t="array" ref="I645">_xlfn.XLOOKUP(C645,gyn_horarios,gyn_trechos_almoco,"",1,1)</f>
        <v>GOIANIA X TERESINA 18:00</v>
      </c>
      <c r="J645" s="164" t="str" cm="1">
        <f t="array" ref="J645">_xlfn.XLOOKUP(D645,justificativas_motivos,justificativas_texto,"",1,1)</f>
        <v>MOTORISTA CUMPRINDO HORÁRIO NA ESCALA ATUAL</v>
      </c>
    </row>
    <row r="646" spans="1:10" ht="42" hidden="1" customHeight="1">
      <c r="A646" s="202">
        <v>45490</v>
      </c>
      <c r="B646" s="149">
        <v>19006</v>
      </c>
      <c r="C646" s="147">
        <v>0.75</v>
      </c>
      <c r="D646" s="149" t="s">
        <v>11</v>
      </c>
      <c r="E646" s="153" t="s">
        <v>80</v>
      </c>
      <c r="F646" s="149"/>
      <c r="G646" s="149" t="str">
        <f t="shared" si="18"/>
        <v>1</v>
      </c>
      <c r="H646" s="150">
        <f t="shared" si="19"/>
        <v>18</v>
      </c>
      <c r="I646" s="153" t="str" cm="1">
        <f t="array" ref="I646">_xlfn.XLOOKUP(C646,gyn_horarios,gyn_trechos_almoco,"",1,1)</f>
        <v>GOIANIA X TERESINA 18:00</v>
      </c>
      <c r="J646" s="164" t="str" cm="1">
        <f t="array" ref="J646">_xlfn.XLOOKUP(D646,justificativas_motivos,justificativas_texto,"",1,1)</f>
        <v>MOTORISTA CUMPRINDO HORÁRIO NA ESCALA ATUAL</v>
      </c>
    </row>
    <row r="647" spans="1:10" ht="42" hidden="1" customHeight="1">
      <c r="A647" s="202">
        <v>45490</v>
      </c>
      <c r="B647" s="149">
        <v>19010</v>
      </c>
      <c r="C647" s="147">
        <v>0.77083333333333337</v>
      </c>
      <c r="D647" s="149" t="s">
        <v>11</v>
      </c>
      <c r="E647" s="153" t="s">
        <v>92</v>
      </c>
      <c r="F647" s="149"/>
      <c r="G647" s="149" t="str">
        <f t="shared" si="18"/>
        <v>1</v>
      </c>
      <c r="H647" s="150">
        <f t="shared" si="19"/>
        <v>18</v>
      </c>
      <c r="I647" s="153" t="s">
        <v>253</v>
      </c>
      <c r="J647" s="164" t="str" cm="1">
        <f t="array" ref="J647">_xlfn.XLOOKUP(D647,justificativas_motivos,justificativas_texto,"",1,1)</f>
        <v>MOTORISTA CUMPRINDO HORÁRIO NA ESCALA ATUAL</v>
      </c>
    </row>
    <row r="648" spans="1:10" ht="42" hidden="1" customHeight="1">
      <c r="A648" s="202">
        <v>45490</v>
      </c>
      <c r="B648" s="149">
        <v>19010</v>
      </c>
      <c r="C648" s="147">
        <v>0.77083333333333337</v>
      </c>
      <c r="D648" s="149" t="s">
        <v>11</v>
      </c>
      <c r="E648" s="153" t="s">
        <v>102</v>
      </c>
      <c r="F648" s="149"/>
      <c r="G648" s="149" t="str">
        <f t="shared" si="18"/>
        <v>1</v>
      </c>
      <c r="H648" s="150">
        <f t="shared" si="19"/>
        <v>18</v>
      </c>
      <c r="I648" s="153" t="s">
        <v>253</v>
      </c>
      <c r="J648" s="164" t="str" cm="1">
        <f t="array" ref="J648">_xlfn.XLOOKUP(D648,justificativas_motivos,justificativas_texto,"",1,1)</f>
        <v>MOTORISTA CUMPRINDO HORÁRIO NA ESCALA ATUAL</v>
      </c>
    </row>
    <row r="649" spans="1:10" ht="42" hidden="1" customHeight="1">
      <c r="A649" s="202">
        <v>45490</v>
      </c>
      <c r="B649" s="149">
        <v>19025</v>
      </c>
      <c r="C649" s="147">
        <v>0.79166666666666663</v>
      </c>
      <c r="D649" s="149" t="s">
        <v>11</v>
      </c>
      <c r="E649" s="153" t="s">
        <v>138</v>
      </c>
      <c r="F649" s="149"/>
      <c r="G649" s="149" t="str">
        <f t="shared" si="18"/>
        <v>1</v>
      </c>
      <c r="H649" s="150">
        <f t="shared" si="19"/>
        <v>18</v>
      </c>
      <c r="I649" s="153" t="str" cm="1">
        <f t="array" ref="I649">_xlfn.XLOOKUP(C649,gyn_horarios,gyn_trechos_almoco,"",1,1)</f>
        <v>GOIANIA X BELEM 19:00</v>
      </c>
      <c r="J649" s="164" t="str" cm="1">
        <f t="array" ref="J649">_xlfn.XLOOKUP(D649,justificativas_motivos,justificativas_texto,"",1,1)</f>
        <v>MOTORISTA CUMPRINDO HORÁRIO NA ESCALA ATUAL</v>
      </c>
    </row>
    <row r="650" spans="1:10" ht="42" hidden="1" customHeight="1">
      <c r="A650" s="202">
        <v>45490</v>
      </c>
      <c r="B650" s="149">
        <v>19025</v>
      </c>
      <c r="C650" s="147">
        <v>0.79166666666666663</v>
      </c>
      <c r="D650" s="149" t="s">
        <v>11</v>
      </c>
      <c r="E650" s="153" t="s">
        <v>183</v>
      </c>
      <c r="F650" s="149"/>
      <c r="G650" s="149" t="str">
        <f t="shared" si="18"/>
        <v>1</v>
      </c>
      <c r="H650" s="150">
        <f t="shared" si="19"/>
        <v>18</v>
      </c>
      <c r="I650" s="153" t="str" cm="1">
        <f t="array" ref="I650">_xlfn.XLOOKUP(C650,gyn_horarios,gyn_trechos_almoco,"",1,1)</f>
        <v>GOIANIA X BELEM 19:00</v>
      </c>
      <c r="J650" s="164" t="str" cm="1">
        <f t="array" ref="J650">_xlfn.XLOOKUP(D650,justificativas_motivos,justificativas_texto,"",1,1)</f>
        <v>MOTORISTA CUMPRINDO HORÁRIO NA ESCALA ATUAL</v>
      </c>
    </row>
    <row r="651" spans="1:10" ht="42" hidden="1" customHeight="1">
      <c r="A651" s="202">
        <v>45490</v>
      </c>
      <c r="B651" s="149">
        <v>19011</v>
      </c>
      <c r="C651" s="147">
        <v>0.39583333333333331</v>
      </c>
      <c r="D651" s="149" t="s">
        <v>11</v>
      </c>
      <c r="E651" s="153" t="s">
        <v>14</v>
      </c>
      <c r="F651" s="149"/>
      <c r="G651" s="149" t="str">
        <f t="shared" si="18"/>
        <v>1</v>
      </c>
      <c r="H651" s="150">
        <f t="shared" si="19"/>
        <v>18</v>
      </c>
      <c r="I651" s="153" t="str" cm="1">
        <f t="array" ref="I651">_xlfn.XLOOKUP(C651,gyn_horarios,gyn_trechos_almoco,"",1,1)</f>
        <v>GOIANIA X BELEM 09:30</v>
      </c>
      <c r="J651" s="164" t="str" cm="1">
        <f t="array" ref="J651">_xlfn.XLOOKUP(D651,justificativas_motivos,justificativas_texto,"",1,1)</f>
        <v>MOTORISTA CUMPRINDO HORÁRIO NA ESCALA ATUAL</v>
      </c>
    </row>
    <row r="652" spans="1:10" ht="42" hidden="1" customHeight="1">
      <c r="A652" s="202">
        <v>45490</v>
      </c>
      <c r="B652" s="149">
        <v>19011</v>
      </c>
      <c r="C652" s="147">
        <v>0.39583333333333331</v>
      </c>
      <c r="D652" s="149" t="s">
        <v>11</v>
      </c>
      <c r="E652" s="153" t="s">
        <v>254</v>
      </c>
      <c r="F652" s="149"/>
      <c r="G652" s="149" t="str">
        <f t="shared" si="18"/>
        <v>1</v>
      </c>
      <c r="H652" s="150">
        <f t="shared" si="19"/>
        <v>18</v>
      </c>
      <c r="I652" s="153" t="str" cm="1">
        <f t="array" ref="I652">_xlfn.XLOOKUP(C652,gyn_horarios,gyn_trechos_almoco,"",1,1)</f>
        <v>GOIANIA X BELEM 09:30</v>
      </c>
      <c r="J652" s="164" t="str" cm="1">
        <f t="array" ref="J652">_xlfn.XLOOKUP(D652,justificativas_motivos,justificativas_texto,"",1,1)</f>
        <v>MOTORISTA CUMPRINDO HORÁRIO NA ESCALA ATUAL</v>
      </c>
    </row>
    <row r="653" spans="1:10" ht="42" hidden="1" customHeight="1">
      <c r="A653" s="202">
        <v>45490</v>
      </c>
      <c r="B653" s="149" t="s">
        <v>137</v>
      </c>
      <c r="C653" s="147" t="s">
        <v>137</v>
      </c>
      <c r="D653" s="149" t="s">
        <v>137</v>
      </c>
      <c r="E653" s="129" t="s">
        <v>255</v>
      </c>
      <c r="F653" s="132"/>
      <c r="G653" s="132" t="str">
        <f t="shared" si="18"/>
        <v>1</v>
      </c>
      <c r="H653" s="137">
        <f t="shared" si="19"/>
        <v>18</v>
      </c>
      <c r="I653" s="129" t="str" cm="1">
        <f t="array" ref="I653">_xlfn.XLOOKUP(C653,gyn_horarios,gyn_trechos_almoco,"",1,1)</f>
        <v>ESPERA</v>
      </c>
      <c r="J653" s="201" t="str" cm="1">
        <f t="array" ref="J653">_xlfn.XLOOKUP(D653,justificativas_motivos,justificativas_texto,"",1,1)</f>
        <v>MOTORISTA NA GARAGEM EM ESPERA PARA DISPONIBILIDADE DE HORARIOS</v>
      </c>
    </row>
    <row r="654" spans="1:10" ht="42" hidden="1" customHeight="1">
      <c r="A654" s="202">
        <v>45490</v>
      </c>
      <c r="B654" s="149" t="s">
        <v>137</v>
      </c>
      <c r="C654" s="147" t="s">
        <v>137</v>
      </c>
      <c r="D654" s="149" t="s">
        <v>137</v>
      </c>
      <c r="E654" s="153" t="s">
        <v>244</v>
      </c>
      <c r="F654" s="149"/>
      <c r="G654" s="149" t="str">
        <f t="shared" si="18"/>
        <v>1</v>
      </c>
      <c r="H654" s="150">
        <f t="shared" si="19"/>
        <v>18</v>
      </c>
      <c r="I654" s="153" t="str" cm="1">
        <f t="array" ref="I654">_xlfn.XLOOKUP(C654,gyn_horarios,gyn_trechos_almoco,"",1,1)</f>
        <v>ESPERA</v>
      </c>
      <c r="J654" s="201" t="str" cm="1">
        <f t="array" ref="J654">_xlfn.XLOOKUP(D654,justificativas_motivos,justificativas_texto,"",1,1)</f>
        <v>MOTORISTA NA GARAGEM EM ESPERA PARA DISPONIBILIDADE DE HORARIOS</v>
      </c>
    </row>
    <row r="655" spans="1:10" ht="42" hidden="1" customHeight="1">
      <c r="A655" s="203">
        <v>45490</v>
      </c>
      <c r="B655" s="204" t="s">
        <v>71</v>
      </c>
      <c r="C655" s="205" t="s">
        <v>72</v>
      </c>
      <c r="D655" s="204" t="s">
        <v>105</v>
      </c>
      <c r="E655" s="206" t="s">
        <v>256</v>
      </c>
      <c r="F655" s="204"/>
      <c r="G655" s="204" t="str">
        <f t="shared" si="18"/>
        <v>1</v>
      </c>
      <c r="H655" s="207">
        <f t="shared" si="19"/>
        <v>18</v>
      </c>
      <c r="I655" s="206" t="s">
        <v>105</v>
      </c>
      <c r="J655" s="208" t="str" cm="1">
        <f t="array" ref="J655">_xlfn.XLOOKUP(D655,justificativas_motivos,justificativas_texto,"",1,1)</f>
        <v>MOTORISTA PRESTANDO SERVICO DE PLANTAO NA GARAGEM</v>
      </c>
    </row>
    <row r="656" spans="1:10" ht="42" hidden="1" customHeight="1">
      <c r="A656" s="209">
        <v>45491</v>
      </c>
      <c r="B656" s="171">
        <v>17700</v>
      </c>
      <c r="C656" s="169">
        <v>0.75</v>
      </c>
      <c r="D656" s="171" t="s">
        <v>231</v>
      </c>
      <c r="E656" s="123" t="s">
        <v>134</v>
      </c>
      <c r="F656" s="171"/>
      <c r="G656" s="171" t="str">
        <f t="shared" si="18"/>
        <v>1</v>
      </c>
      <c r="H656" s="189">
        <f t="shared" si="19"/>
        <v>18</v>
      </c>
      <c r="I656" s="123" t="str" cm="1">
        <f t="array" ref="I656">_xlfn.XLOOKUP(C656,gyn_horarios,gyn_trechos_almoco,"",1,1)</f>
        <v>GOIANIA X TERESINA 18:00</v>
      </c>
      <c r="J656" s="201" t="str" cm="1">
        <f t="array" ref="J656">_xlfn.XLOOKUP(D656,justificativas_motivos,justificativas_texto,"",1,1)</f>
        <v>MOTORISTA CUMPRINDO ESCALA EXTRA</v>
      </c>
    </row>
    <row r="657" spans="1:10" ht="42" hidden="1" customHeight="1">
      <c r="A657" s="202">
        <v>45491</v>
      </c>
      <c r="B657" s="149">
        <v>17700</v>
      </c>
      <c r="C657" s="147">
        <v>0.75</v>
      </c>
      <c r="D657" s="149" t="s">
        <v>231</v>
      </c>
      <c r="E657" s="153" t="s">
        <v>196</v>
      </c>
      <c r="F657" s="149"/>
      <c r="G657" s="149" t="str">
        <f t="shared" si="18"/>
        <v>1</v>
      </c>
      <c r="H657" s="150">
        <f t="shared" si="19"/>
        <v>18</v>
      </c>
      <c r="I657" s="153" t="str" cm="1">
        <f t="array" ref="I657">_xlfn.XLOOKUP(C657,gyn_horarios,gyn_trechos_almoco,"",1,1)</f>
        <v>GOIANIA X TERESINA 18:00</v>
      </c>
      <c r="J657" s="164" t="str" cm="1">
        <f t="array" ref="J657">_xlfn.XLOOKUP(D657,justificativas_motivos,justificativas_texto,"",1,1)</f>
        <v>MOTORISTA CUMPRINDO ESCALA EXTRA</v>
      </c>
    </row>
    <row r="658" spans="1:10" ht="42" hidden="1" customHeight="1">
      <c r="A658" s="200">
        <v>45491</v>
      </c>
      <c r="B658" s="132">
        <v>15500</v>
      </c>
      <c r="C658" s="133">
        <v>0.70833333333333337</v>
      </c>
      <c r="D658" s="132" t="s">
        <v>11</v>
      </c>
      <c r="E658" s="129" t="s">
        <v>144</v>
      </c>
      <c r="F658" s="132"/>
      <c r="G658" s="132" t="str">
        <f t="shared" si="18"/>
        <v>1</v>
      </c>
      <c r="H658" s="137">
        <f t="shared" si="19"/>
        <v>18</v>
      </c>
      <c r="I658" s="129" t="str" cm="1">
        <f t="array" ref="I658">_xlfn.XLOOKUP(C658,gyn_horarios,gyn_trechos_almoco,"",1,1)</f>
        <v>GOIANIA X TERESINA 18:00</v>
      </c>
      <c r="J658" s="201" t="str" cm="1">
        <f t="array" ref="J658">_xlfn.XLOOKUP(D658,justificativas_motivos,justificativas_texto,"",1,1)</f>
        <v>MOTORISTA CUMPRINDO HORÁRIO NA ESCALA ATUAL</v>
      </c>
    </row>
    <row r="659" spans="1:10" ht="42" hidden="1" customHeight="1">
      <c r="A659" s="200">
        <v>45491</v>
      </c>
      <c r="B659" s="132">
        <v>15500</v>
      </c>
      <c r="C659" s="133">
        <v>0.70833333333333337</v>
      </c>
      <c r="D659" s="132" t="s">
        <v>11</v>
      </c>
      <c r="E659" s="129" t="s">
        <v>257</v>
      </c>
      <c r="F659" s="132"/>
      <c r="G659" s="132" t="str">
        <f t="shared" si="18"/>
        <v>1</v>
      </c>
      <c r="H659" s="137">
        <f t="shared" si="19"/>
        <v>18</v>
      </c>
      <c r="I659" s="129" t="str" cm="1">
        <f t="array" ref="I659">_xlfn.XLOOKUP(C659,gyn_horarios,gyn_trechos_almoco,"",1,1)</f>
        <v>GOIANIA X TERESINA 18:00</v>
      </c>
      <c r="J659" s="201" t="str" cm="1">
        <f t="array" ref="J659">_xlfn.XLOOKUP(D659,justificativas_motivos,justificativas_texto,"",1,1)</f>
        <v>MOTORISTA CUMPRINDO HORÁRIO NA ESCALA ATUAL</v>
      </c>
    </row>
    <row r="660" spans="1:10" ht="42" hidden="1" customHeight="1">
      <c r="A660" s="200">
        <v>45491</v>
      </c>
      <c r="B660" s="132">
        <v>19013</v>
      </c>
      <c r="C660" s="133">
        <v>0.75</v>
      </c>
      <c r="D660" s="132" t="s">
        <v>11</v>
      </c>
      <c r="E660" s="129" t="s">
        <v>69</v>
      </c>
      <c r="F660" s="132"/>
      <c r="G660" s="132" t="str">
        <f t="shared" ref="G660:G723" si="20">IF(E660="MOTORISTA","","1")</f>
        <v>1</v>
      </c>
      <c r="H660" s="137">
        <f t="shared" ref="H660:H723" si="21">IF(E660="MOTORISTA","",18)</f>
        <v>18</v>
      </c>
      <c r="I660" s="129" t="str" cm="1">
        <f t="array" ref="I660">_xlfn.XLOOKUP(C660,gyn_horarios,gyn_trechos_almoco,"",1,1)</f>
        <v>GOIANIA X TERESINA 18:00</v>
      </c>
      <c r="J660" s="201" t="str" cm="1">
        <f t="array" ref="J660">_xlfn.XLOOKUP(D660,justificativas_motivos,justificativas_texto,"",1,1)</f>
        <v>MOTORISTA CUMPRINDO HORÁRIO NA ESCALA ATUAL</v>
      </c>
    </row>
    <row r="661" spans="1:10" ht="42" hidden="1" customHeight="1">
      <c r="A661" s="200">
        <v>45491</v>
      </c>
      <c r="B661" s="132">
        <v>19013</v>
      </c>
      <c r="C661" s="133">
        <v>0.75</v>
      </c>
      <c r="D661" s="132" t="s">
        <v>11</v>
      </c>
      <c r="E661" s="129" t="s">
        <v>40</v>
      </c>
      <c r="F661" s="132"/>
      <c r="G661" s="132" t="str">
        <f t="shared" si="20"/>
        <v>1</v>
      </c>
      <c r="H661" s="137">
        <f t="shared" si="21"/>
        <v>18</v>
      </c>
      <c r="I661" s="129" t="str" cm="1">
        <f t="array" ref="I661">_xlfn.XLOOKUP(C661,gyn_horarios,gyn_trechos_almoco,"",1,1)</f>
        <v>GOIANIA X TERESINA 18:00</v>
      </c>
      <c r="J661" s="201" t="str" cm="1">
        <f t="array" ref="J661">_xlfn.XLOOKUP(D661,justificativas_motivos,justificativas_texto,"",1,1)</f>
        <v>MOTORISTA CUMPRINDO HORÁRIO NA ESCALA ATUAL</v>
      </c>
    </row>
    <row r="662" spans="1:10" ht="42" hidden="1" customHeight="1">
      <c r="A662" s="200">
        <v>45491</v>
      </c>
      <c r="B662" s="132">
        <v>16100</v>
      </c>
      <c r="C662" s="133">
        <v>0.79166666666666663</v>
      </c>
      <c r="D662" s="132" t="s">
        <v>11</v>
      </c>
      <c r="E662" s="129" t="s">
        <v>60</v>
      </c>
      <c r="F662" s="132"/>
      <c r="G662" s="132" t="str">
        <f t="shared" si="20"/>
        <v>1</v>
      </c>
      <c r="H662" s="137">
        <f t="shared" si="21"/>
        <v>18</v>
      </c>
      <c r="I662" s="129" t="str" cm="1">
        <f t="array" ref="I662">_xlfn.XLOOKUP(C662,gyn_horarios,gyn_trechos_almoco,"",1,1)</f>
        <v>GOIANIA X BELEM 19:00</v>
      </c>
      <c r="J662" s="201" t="str" cm="1">
        <f t="array" ref="J662">_xlfn.XLOOKUP(D662,justificativas_motivos,justificativas_texto,"",1,1)</f>
        <v>MOTORISTA CUMPRINDO HORÁRIO NA ESCALA ATUAL</v>
      </c>
    </row>
    <row r="663" spans="1:10" ht="42" hidden="1" customHeight="1">
      <c r="A663" s="200">
        <v>45491</v>
      </c>
      <c r="B663" s="132">
        <v>16100</v>
      </c>
      <c r="C663" s="133">
        <v>0.79166666666666663</v>
      </c>
      <c r="D663" s="132" t="s">
        <v>11</v>
      </c>
      <c r="E663" s="129" t="s">
        <v>61</v>
      </c>
      <c r="F663" s="132"/>
      <c r="G663" s="132" t="str">
        <f t="shared" si="20"/>
        <v>1</v>
      </c>
      <c r="H663" s="137">
        <f t="shared" si="21"/>
        <v>18</v>
      </c>
      <c r="I663" s="129" t="str" cm="1">
        <f t="array" ref="I663">_xlfn.XLOOKUP(C663,gyn_horarios,gyn_trechos_almoco,"",1,1)</f>
        <v>GOIANIA X BELEM 19:00</v>
      </c>
      <c r="J663" s="201" t="str" cm="1">
        <f t="array" ref="J663">_xlfn.XLOOKUP(D663,justificativas_motivos,justificativas_texto,"",1,1)</f>
        <v>MOTORISTA CUMPRINDO HORÁRIO NA ESCALA ATUAL</v>
      </c>
    </row>
    <row r="664" spans="1:10" ht="42" hidden="1" customHeight="1">
      <c r="A664" s="200">
        <v>45491</v>
      </c>
      <c r="B664" s="132">
        <v>17400</v>
      </c>
      <c r="C664" s="133">
        <v>0.39583333333333331</v>
      </c>
      <c r="D664" s="132" t="s">
        <v>11</v>
      </c>
      <c r="E664" s="129" t="s">
        <v>224</v>
      </c>
      <c r="F664" s="132"/>
      <c r="G664" s="132" t="str">
        <f t="shared" si="20"/>
        <v>1</v>
      </c>
      <c r="H664" s="137">
        <f t="shared" si="21"/>
        <v>18</v>
      </c>
      <c r="I664" s="129" t="str" cm="1">
        <f t="array" ref="I664">_xlfn.XLOOKUP(C664,gyn_horarios,gyn_trechos_almoco,"",1,1)</f>
        <v>GOIANIA X BELEM 09:30</v>
      </c>
      <c r="J664" s="201" t="str" cm="1">
        <f t="array" ref="J664">_xlfn.XLOOKUP(D664,justificativas_motivos,justificativas_texto,"",1,1)</f>
        <v>MOTORISTA CUMPRINDO HORÁRIO NA ESCALA ATUAL</v>
      </c>
    </row>
    <row r="665" spans="1:10" ht="42" hidden="1" customHeight="1">
      <c r="A665" s="200">
        <v>45491</v>
      </c>
      <c r="B665" s="132">
        <v>17400</v>
      </c>
      <c r="C665" s="133">
        <v>0.39583333333333331</v>
      </c>
      <c r="D665" s="132" t="s">
        <v>11</v>
      </c>
      <c r="E665" s="129" t="s">
        <v>225</v>
      </c>
      <c r="F665" s="132"/>
      <c r="G665" s="132" t="str">
        <f t="shared" si="20"/>
        <v>1</v>
      </c>
      <c r="H665" s="137">
        <f t="shared" si="21"/>
        <v>18</v>
      </c>
      <c r="I665" s="129" t="str" cm="1">
        <f t="array" ref="I665">_xlfn.XLOOKUP(C665,gyn_horarios,gyn_trechos_almoco,"",1,1)</f>
        <v>GOIANIA X BELEM 09:30</v>
      </c>
      <c r="J665" s="201" t="str" cm="1">
        <f t="array" ref="J665">_xlfn.XLOOKUP(D665,justificativas_motivos,justificativas_texto,"",1,1)</f>
        <v>MOTORISTA CUMPRINDO HORÁRIO NA ESCALA ATUAL</v>
      </c>
    </row>
    <row r="666" spans="1:10" ht="42" hidden="1" customHeight="1">
      <c r="A666" s="200">
        <v>45491</v>
      </c>
      <c r="B666" s="132" t="s">
        <v>137</v>
      </c>
      <c r="C666" s="133" t="s">
        <v>137</v>
      </c>
      <c r="D666" s="132" t="s">
        <v>137</v>
      </c>
      <c r="E666" s="129" t="s">
        <v>258</v>
      </c>
      <c r="F666" s="132"/>
      <c r="G666" s="132" t="str">
        <f t="shared" si="20"/>
        <v>1</v>
      </c>
      <c r="H666" s="137">
        <f t="shared" si="21"/>
        <v>18</v>
      </c>
      <c r="I666" s="129" t="str" cm="1">
        <f t="array" ref="I666">_xlfn.XLOOKUP(C666,gyn_horarios,gyn_trechos_almoco,"",1,1)</f>
        <v>ESPERA</v>
      </c>
      <c r="J666" s="201" t="str" cm="1">
        <f t="array" ref="J666">_xlfn.XLOOKUP(D666,justificativas_motivos,justificativas_texto,"",1,1)</f>
        <v>MOTORISTA NA GARAGEM EM ESPERA PARA DISPONIBILIDADE DE HORARIOS</v>
      </c>
    </row>
    <row r="667" spans="1:10" ht="42" hidden="1" customHeight="1">
      <c r="A667" s="200">
        <v>45491</v>
      </c>
      <c r="B667" s="132" t="s">
        <v>137</v>
      </c>
      <c r="C667" s="133" t="s">
        <v>137</v>
      </c>
      <c r="D667" s="132" t="s">
        <v>137</v>
      </c>
      <c r="E667" s="129" t="s">
        <v>259</v>
      </c>
      <c r="F667" s="132"/>
      <c r="G667" s="132" t="str">
        <f t="shared" si="20"/>
        <v>1</v>
      </c>
      <c r="H667" s="137">
        <f t="shared" si="21"/>
        <v>18</v>
      </c>
      <c r="I667" s="129" t="str" cm="1">
        <f t="array" ref="I667">_xlfn.XLOOKUP(C667,gyn_horarios,gyn_trechos_almoco,"",1,1)</f>
        <v>ESPERA</v>
      </c>
      <c r="J667" s="201" t="str" cm="1">
        <f t="array" ref="J667">_xlfn.XLOOKUP(D667,justificativas_motivos,justificativas_texto,"",1,1)</f>
        <v>MOTORISTA NA GARAGEM EM ESPERA PARA DISPONIBILIDADE DE HORARIOS</v>
      </c>
    </row>
    <row r="668" spans="1:10" ht="42" hidden="1" customHeight="1">
      <c r="A668" s="202">
        <v>45492</v>
      </c>
      <c r="B668" s="149">
        <v>19014</v>
      </c>
      <c r="C668" s="147">
        <v>0.77083333333333337</v>
      </c>
      <c r="D668" s="149" t="s">
        <v>11</v>
      </c>
      <c r="E668" s="153" t="s">
        <v>119</v>
      </c>
      <c r="F668" s="149"/>
      <c r="G668" s="149" t="str">
        <f t="shared" si="20"/>
        <v>1</v>
      </c>
      <c r="H668" s="150">
        <f t="shared" si="21"/>
        <v>18</v>
      </c>
      <c r="I668" s="153" t="s">
        <v>253</v>
      </c>
      <c r="J668" s="164" t="str" cm="1">
        <f t="array" ref="J668">_xlfn.XLOOKUP(D668,justificativas_motivos,justificativas_texto,"",1,1)</f>
        <v>MOTORISTA CUMPRINDO HORÁRIO NA ESCALA ATUAL</v>
      </c>
    </row>
    <row r="669" spans="1:10" ht="42" hidden="1" customHeight="1">
      <c r="A669" s="202">
        <v>45492</v>
      </c>
      <c r="B669" s="149">
        <v>19014</v>
      </c>
      <c r="C669" s="147">
        <v>0.77083333333333337</v>
      </c>
      <c r="D669" s="149" t="s">
        <v>11</v>
      </c>
      <c r="E669" s="153" t="s">
        <v>260</v>
      </c>
      <c r="F669" s="149"/>
      <c r="G669" s="149" t="str">
        <f t="shared" si="20"/>
        <v>1</v>
      </c>
      <c r="H669" s="150">
        <f t="shared" si="21"/>
        <v>18</v>
      </c>
      <c r="I669" s="153" t="s">
        <v>253</v>
      </c>
      <c r="J669" s="164" t="str" cm="1">
        <f t="array" ref="J669">_xlfn.XLOOKUP(D669,justificativas_motivos,justificativas_texto,"",1,1)</f>
        <v>MOTORISTA CUMPRINDO HORÁRIO NA ESCALA ATUAL</v>
      </c>
    </row>
    <row r="670" spans="1:10" ht="42" hidden="1" customHeight="1">
      <c r="A670" s="202">
        <v>45492</v>
      </c>
      <c r="B670" s="149">
        <v>15400</v>
      </c>
      <c r="C670" s="147">
        <v>0.79166666666666663</v>
      </c>
      <c r="D670" s="149" t="s">
        <v>11</v>
      </c>
      <c r="E670" s="153" t="s">
        <v>166</v>
      </c>
      <c r="F670" s="149"/>
      <c r="G670" s="149" t="str">
        <f t="shared" si="20"/>
        <v>1</v>
      </c>
      <c r="H670" s="150">
        <f t="shared" si="21"/>
        <v>18</v>
      </c>
      <c r="I670" s="153" t="str" cm="1">
        <f t="array" ref="I670">_xlfn.XLOOKUP(C670,gyn_horarios,gyn_trechos_almoco,"",1,1)</f>
        <v>GOIANIA X BELEM 19:00</v>
      </c>
      <c r="J670" s="164" t="str" cm="1">
        <f t="array" ref="J670">_xlfn.XLOOKUP(D670,justificativas_motivos,justificativas_texto,"",1,1)</f>
        <v>MOTORISTA CUMPRINDO HORÁRIO NA ESCALA ATUAL</v>
      </c>
    </row>
    <row r="671" spans="1:10" ht="42" hidden="1" customHeight="1">
      <c r="A671" s="202">
        <v>45492</v>
      </c>
      <c r="B671" s="149">
        <v>15400</v>
      </c>
      <c r="C671" s="147">
        <v>0.79166666666666663</v>
      </c>
      <c r="D671" s="149" t="s">
        <v>11</v>
      </c>
      <c r="E671" s="153" t="s">
        <v>150</v>
      </c>
      <c r="F671" s="149"/>
      <c r="G671" s="149" t="str">
        <f t="shared" si="20"/>
        <v>1</v>
      </c>
      <c r="H671" s="150">
        <f t="shared" si="21"/>
        <v>18</v>
      </c>
      <c r="I671" s="153" t="str" cm="1">
        <f t="array" ref="I671">_xlfn.XLOOKUP(C671,gyn_horarios,gyn_trechos_almoco,"",1,1)</f>
        <v>GOIANIA X BELEM 19:00</v>
      </c>
      <c r="J671" s="164" t="str" cm="1">
        <f t="array" ref="J671">_xlfn.XLOOKUP(D671,justificativas_motivos,justificativas_texto,"",1,1)</f>
        <v>MOTORISTA CUMPRINDO HORÁRIO NA ESCALA ATUAL</v>
      </c>
    </row>
    <row r="672" spans="1:10" ht="42" hidden="1" customHeight="1">
      <c r="A672" s="202">
        <v>45492</v>
      </c>
      <c r="B672" s="149">
        <v>16900</v>
      </c>
      <c r="C672" s="147">
        <v>0.83333333333333337</v>
      </c>
      <c r="D672" s="149" t="s">
        <v>11</v>
      </c>
      <c r="E672" s="153" t="s">
        <v>101</v>
      </c>
      <c r="F672" s="149"/>
      <c r="G672" s="149" t="str">
        <f t="shared" si="20"/>
        <v>1</v>
      </c>
      <c r="H672" s="150">
        <f t="shared" si="21"/>
        <v>18</v>
      </c>
      <c r="I672" s="153" t="str" cm="1">
        <f t="array" ref="I672">_xlfn.XLOOKUP(C672,gyn_horarios,gyn_trechos_almoco,"",1,1)</f>
        <v>GOIANIA X SAO LUIS 20:00</v>
      </c>
      <c r="J672" s="164" t="str" cm="1">
        <f t="array" ref="J672">_xlfn.XLOOKUP(D672,justificativas_motivos,justificativas_texto,"",1,1)</f>
        <v>MOTORISTA CUMPRINDO HORÁRIO NA ESCALA ATUAL</v>
      </c>
    </row>
    <row r="673" spans="1:10" ht="42" hidden="1" customHeight="1">
      <c r="A673" s="202">
        <v>45492</v>
      </c>
      <c r="B673" s="149">
        <v>16900</v>
      </c>
      <c r="C673" s="147">
        <v>0.83333333333333337</v>
      </c>
      <c r="D673" s="149" t="s">
        <v>11</v>
      </c>
      <c r="E673" s="153" t="s">
        <v>58</v>
      </c>
      <c r="F673" s="149"/>
      <c r="G673" s="149" t="str">
        <f t="shared" si="20"/>
        <v>1</v>
      </c>
      <c r="H673" s="150">
        <f t="shared" si="21"/>
        <v>18</v>
      </c>
      <c r="I673" s="153" t="str" cm="1">
        <f t="array" ref="I673">_xlfn.XLOOKUP(C673,gyn_horarios,gyn_trechos_almoco,"",1,1)</f>
        <v>GOIANIA X SAO LUIS 20:00</v>
      </c>
      <c r="J673" s="164" t="str" cm="1">
        <f t="array" ref="J673">_xlfn.XLOOKUP(D673,justificativas_motivos,justificativas_texto,"",1,1)</f>
        <v>MOTORISTA CUMPRINDO HORÁRIO NA ESCALA ATUAL</v>
      </c>
    </row>
    <row r="674" spans="1:10" ht="42" hidden="1" customHeight="1">
      <c r="A674" s="202">
        <v>45492</v>
      </c>
      <c r="B674" s="149">
        <v>19004</v>
      </c>
      <c r="C674" s="147">
        <v>0.39583333333333331</v>
      </c>
      <c r="D674" s="149" t="s">
        <v>11</v>
      </c>
      <c r="E674" s="153" t="s">
        <v>29</v>
      </c>
      <c r="F674" s="149"/>
      <c r="G674" s="149" t="str">
        <f t="shared" si="20"/>
        <v>1</v>
      </c>
      <c r="H674" s="150">
        <f t="shared" si="21"/>
        <v>18</v>
      </c>
      <c r="I674" s="153" t="str" cm="1">
        <f t="array" ref="I674">_xlfn.XLOOKUP(C674,gyn_horarios,gyn_trechos_almoco,"",1,1)</f>
        <v>GOIANIA X BELEM 09:30</v>
      </c>
      <c r="J674" s="164" t="str" cm="1">
        <f t="array" ref="J674">_xlfn.XLOOKUP(D674,justificativas_motivos,justificativas_texto,"",1,1)</f>
        <v>MOTORISTA CUMPRINDO HORÁRIO NA ESCALA ATUAL</v>
      </c>
    </row>
    <row r="675" spans="1:10" ht="42" hidden="1" customHeight="1">
      <c r="A675" s="202">
        <v>45492</v>
      </c>
      <c r="B675" s="149">
        <v>19004</v>
      </c>
      <c r="C675" s="147">
        <v>0.39583333333333331</v>
      </c>
      <c r="D675" s="149" t="s">
        <v>11</v>
      </c>
      <c r="E675" s="153" t="s">
        <v>27</v>
      </c>
      <c r="F675" s="149"/>
      <c r="G675" s="149" t="str">
        <f t="shared" si="20"/>
        <v>1</v>
      </c>
      <c r="H675" s="150">
        <f t="shared" si="21"/>
        <v>18</v>
      </c>
      <c r="I675" s="153" t="str" cm="1">
        <f t="array" ref="I675">_xlfn.XLOOKUP(C675,gyn_horarios,gyn_trechos_almoco,"",1,1)</f>
        <v>GOIANIA X BELEM 09:30</v>
      </c>
      <c r="J675" s="164" t="str" cm="1">
        <f t="array" ref="J675">_xlfn.XLOOKUP(D675,justificativas_motivos,justificativas_texto,"",1,1)</f>
        <v>MOTORISTA CUMPRINDO HORÁRIO NA ESCALA ATUAL</v>
      </c>
    </row>
    <row r="676" spans="1:10" ht="42" hidden="1" customHeight="1">
      <c r="A676" s="200">
        <v>45493</v>
      </c>
      <c r="B676" s="132">
        <v>16000</v>
      </c>
      <c r="C676" s="133">
        <v>0.75</v>
      </c>
      <c r="D676" s="149" t="s">
        <v>11</v>
      </c>
      <c r="E676" s="129" t="s">
        <v>261</v>
      </c>
      <c r="F676" s="132"/>
      <c r="G676" s="132" t="str">
        <f t="shared" si="20"/>
        <v>1</v>
      </c>
      <c r="H676" s="137">
        <f t="shared" si="21"/>
        <v>18</v>
      </c>
      <c r="I676" s="129" t="str" cm="1">
        <f t="array" ref="I676">_xlfn.XLOOKUP(C676,gyn_horarios,gyn_trechos_almoco,"",1,1)</f>
        <v>GOIANIA X TERESINA 18:00</v>
      </c>
      <c r="J676" s="201" t="str" cm="1">
        <f t="array" ref="J676">_xlfn.XLOOKUP(D676,justificativas_motivos,justificativas_texto,"",1,1)</f>
        <v>MOTORISTA CUMPRINDO HORÁRIO NA ESCALA ATUAL</v>
      </c>
    </row>
    <row r="677" spans="1:10" ht="42" hidden="1" customHeight="1">
      <c r="A677" s="200">
        <v>45493</v>
      </c>
      <c r="B677" s="132">
        <v>16000</v>
      </c>
      <c r="C677" s="133">
        <v>0.75</v>
      </c>
      <c r="D677" s="149" t="s">
        <v>11</v>
      </c>
      <c r="E677" s="132" t="s">
        <v>168</v>
      </c>
      <c r="F677" s="132"/>
      <c r="G677" s="132" t="str">
        <f t="shared" si="20"/>
        <v>1</v>
      </c>
      <c r="H677" s="137">
        <f t="shared" si="21"/>
        <v>18</v>
      </c>
      <c r="I677" s="129" t="str" cm="1">
        <f t="array" ref="I677">_xlfn.XLOOKUP(C677,gyn_horarios,gyn_trechos_almoco,"",1,1)</f>
        <v>GOIANIA X TERESINA 18:00</v>
      </c>
      <c r="J677" s="201" t="str" cm="1">
        <f t="array" ref="J677">_xlfn.XLOOKUP(D677,justificativas_motivos,justificativas_texto,"",1,1)</f>
        <v>MOTORISTA CUMPRINDO HORÁRIO NA ESCALA ATUAL</v>
      </c>
    </row>
    <row r="678" spans="1:10" ht="42" hidden="1" customHeight="1">
      <c r="A678" s="200">
        <v>45493</v>
      </c>
      <c r="B678" s="132">
        <v>16700</v>
      </c>
      <c r="C678" s="133">
        <v>0.79166666666666663</v>
      </c>
      <c r="D678" s="149" t="s">
        <v>11</v>
      </c>
      <c r="E678" s="129" t="s">
        <v>147</v>
      </c>
      <c r="F678" s="132"/>
      <c r="G678" s="132" t="str">
        <f t="shared" si="20"/>
        <v>1</v>
      </c>
      <c r="H678" s="137">
        <f t="shared" si="21"/>
        <v>18</v>
      </c>
      <c r="I678" s="129" t="str" cm="1">
        <f t="array" ref="I678">_xlfn.XLOOKUP(C678,gyn_horarios,gyn_trechos_almoco,"",1,1)</f>
        <v>GOIANIA X BELEM 19:00</v>
      </c>
      <c r="J678" s="201" t="str" cm="1">
        <f t="array" ref="J678">_xlfn.XLOOKUP(D678,justificativas_motivos,justificativas_texto,"",1,1)</f>
        <v>MOTORISTA CUMPRINDO HORÁRIO NA ESCALA ATUAL</v>
      </c>
    </row>
    <row r="679" spans="1:10" ht="42" hidden="1" customHeight="1">
      <c r="A679" s="200">
        <v>45493</v>
      </c>
      <c r="B679" s="132">
        <v>16700</v>
      </c>
      <c r="C679" s="133">
        <v>0.79166666666666663</v>
      </c>
      <c r="D679" s="149" t="s">
        <v>11</v>
      </c>
      <c r="E679" s="132" t="s">
        <v>96</v>
      </c>
      <c r="F679" s="132"/>
      <c r="G679" s="132" t="str">
        <f t="shared" si="20"/>
        <v>1</v>
      </c>
      <c r="H679" s="137">
        <f t="shared" si="21"/>
        <v>18</v>
      </c>
      <c r="I679" s="129" t="str" cm="1">
        <f t="array" ref="I679">_xlfn.XLOOKUP(C679,gyn_horarios,gyn_trechos_almoco,"",1,1)</f>
        <v>GOIANIA X BELEM 19:00</v>
      </c>
      <c r="J679" s="201" t="str" cm="1">
        <f t="array" ref="J679">_xlfn.XLOOKUP(D679,justificativas_motivos,justificativas_texto,"",1,1)</f>
        <v>MOTORISTA CUMPRINDO HORÁRIO NA ESCALA ATUAL</v>
      </c>
    </row>
    <row r="680" spans="1:10" ht="42" hidden="1" customHeight="1">
      <c r="A680" s="200">
        <v>45493</v>
      </c>
      <c r="B680" s="132">
        <v>24003</v>
      </c>
      <c r="C680" s="133">
        <v>0.83333333333333337</v>
      </c>
      <c r="D680" s="149" t="s">
        <v>11</v>
      </c>
      <c r="E680" s="129" t="s">
        <v>155</v>
      </c>
      <c r="F680" s="132"/>
      <c r="G680" s="132" t="str">
        <f t="shared" si="20"/>
        <v>1</v>
      </c>
      <c r="H680" s="137">
        <f t="shared" si="21"/>
        <v>18</v>
      </c>
      <c r="I680" s="129" t="str" cm="1">
        <f t="array" ref="I680">_xlfn.XLOOKUP(C680,gyn_horarios,gyn_trechos_almoco,"",1,1)</f>
        <v>GOIANIA X SAO LUIS 20:00</v>
      </c>
      <c r="J680" s="201" t="str" cm="1">
        <f t="array" ref="J680">_xlfn.XLOOKUP(D680,justificativas_motivos,justificativas_texto,"",1,1)</f>
        <v>MOTORISTA CUMPRINDO HORÁRIO NA ESCALA ATUAL</v>
      </c>
    </row>
    <row r="681" spans="1:10" ht="42" hidden="1" customHeight="1">
      <c r="A681" s="200">
        <v>45493</v>
      </c>
      <c r="B681" s="132">
        <v>24003</v>
      </c>
      <c r="C681" s="133">
        <v>0.83333333333333337</v>
      </c>
      <c r="D681" s="149" t="s">
        <v>11</v>
      </c>
      <c r="E681" s="132" t="s">
        <v>114</v>
      </c>
      <c r="F681" s="132"/>
      <c r="G681" s="132" t="str">
        <f t="shared" si="20"/>
        <v>1</v>
      </c>
      <c r="H681" s="137">
        <f t="shared" si="21"/>
        <v>18</v>
      </c>
      <c r="I681" s="129" t="str" cm="1">
        <f t="array" ref="I681">_xlfn.XLOOKUP(C681,gyn_horarios,gyn_trechos_almoco,"",1,1)</f>
        <v>GOIANIA X SAO LUIS 20:00</v>
      </c>
      <c r="J681" s="201" t="str" cm="1">
        <f t="array" ref="J681">_xlfn.XLOOKUP(D681,justificativas_motivos,justificativas_texto,"",1,1)</f>
        <v>MOTORISTA CUMPRINDO HORÁRIO NA ESCALA ATUAL</v>
      </c>
    </row>
    <row r="682" spans="1:10" ht="42" hidden="1" customHeight="1">
      <c r="A682" s="200">
        <v>45493</v>
      </c>
      <c r="B682" s="132">
        <v>16500</v>
      </c>
      <c r="C682" s="133">
        <v>0.39583333333333331</v>
      </c>
      <c r="D682" s="149" t="s">
        <v>11</v>
      </c>
      <c r="E682" s="129" t="s">
        <v>207</v>
      </c>
      <c r="F682" s="132"/>
      <c r="G682" s="132" t="str">
        <f t="shared" si="20"/>
        <v>1</v>
      </c>
      <c r="H682" s="137">
        <f t="shared" si="21"/>
        <v>18</v>
      </c>
      <c r="I682" s="129" t="str" cm="1">
        <f t="array" ref="I682">_xlfn.XLOOKUP(C682,gyn_horarios,gyn_trechos_almoco,"",1,1)</f>
        <v>GOIANIA X BELEM 09:30</v>
      </c>
      <c r="J682" s="201" t="str" cm="1">
        <f t="array" ref="J682">_xlfn.XLOOKUP(D682,justificativas_motivos,justificativas_texto,"",1,1)</f>
        <v>MOTORISTA CUMPRINDO HORÁRIO NA ESCALA ATUAL</v>
      </c>
    </row>
    <row r="683" spans="1:10" ht="42" hidden="1" customHeight="1">
      <c r="A683" s="200">
        <v>45493</v>
      </c>
      <c r="B683" s="132">
        <v>16500</v>
      </c>
      <c r="C683" s="133">
        <v>0.39583333333333331</v>
      </c>
      <c r="D683" s="149" t="s">
        <v>11</v>
      </c>
      <c r="E683" s="132" t="s">
        <v>208</v>
      </c>
      <c r="F683" s="132"/>
      <c r="G683" s="132" t="str">
        <f t="shared" si="20"/>
        <v>1</v>
      </c>
      <c r="H683" s="137">
        <f t="shared" si="21"/>
        <v>18</v>
      </c>
      <c r="I683" s="129" t="str" cm="1">
        <f t="array" ref="I683">_xlfn.XLOOKUP(C683,gyn_horarios,gyn_trechos_almoco,"",1,1)</f>
        <v>GOIANIA X BELEM 09:30</v>
      </c>
      <c r="J683" s="201" t="str" cm="1">
        <f t="array" ref="J683">_xlfn.XLOOKUP(D683,justificativas_motivos,justificativas_texto,"",1,1)</f>
        <v>MOTORISTA CUMPRINDO HORÁRIO NA ESCALA ATUAL</v>
      </c>
    </row>
    <row r="684" spans="1:10" ht="42" hidden="1" customHeight="1">
      <c r="A684" s="200">
        <v>45493</v>
      </c>
      <c r="B684" s="132">
        <v>19021</v>
      </c>
      <c r="C684" s="133">
        <v>0.4375</v>
      </c>
      <c r="D684" s="149" t="s">
        <v>11</v>
      </c>
      <c r="E684" s="129" t="s">
        <v>262</v>
      </c>
      <c r="F684" s="149"/>
      <c r="G684" s="132" t="str">
        <f t="shared" si="20"/>
        <v>1</v>
      </c>
      <c r="H684" s="137">
        <f t="shared" si="21"/>
        <v>18</v>
      </c>
      <c r="I684" s="129" t="str" cm="1">
        <f t="array" ref="I684">_xlfn.XLOOKUP(C684,gyn_horarios,gyn_trechos_almoco,"",1,1)</f>
        <v>GOIANIA X SAO LUIS 10:30</v>
      </c>
      <c r="J684" s="201" t="str" cm="1">
        <f t="array" ref="J684">_xlfn.XLOOKUP(D684,justificativas_motivos,justificativas_texto,"",1,1)</f>
        <v>MOTORISTA CUMPRINDO HORÁRIO NA ESCALA ATUAL</v>
      </c>
    </row>
    <row r="685" spans="1:10" ht="42" hidden="1" customHeight="1">
      <c r="A685" s="200">
        <v>45493</v>
      </c>
      <c r="B685" s="132">
        <v>19021</v>
      </c>
      <c r="C685" s="133">
        <v>0.4375</v>
      </c>
      <c r="D685" s="149" t="s">
        <v>11</v>
      </c>
      <c r="E685" s="153" t="s">
        <v>89</v>
      </c>
      <c r="F685" s="149"/>
      <c r="G685" s="132" t="str">
        <f t="shared" si="20"/>
        <v>1</v>
      </c>
      <c r="H685" s="137">
        <f t="shared" si="21"/>
        <v>18</v>
      </c>
      <c r="I685" s="153" t="str" cm="1">
        <f t="array" ref="I685">_xlfn.XLOOKUP(C685,gyn_horarios,gyn_trechos_almoco,"",1,1)</f>
        <v>GOIANIA X SAO LUIS 10:30</v>
      </c>
      <c r="J685" s="164" t="str" cm="1">
        <f t="array" ref="J685">_xlfn.XLOOKUP(D685,justificativas_motivos,justificativas_texto,"",1,1)</f>
        <v>MOTORISTA CUMPRINDO HORÁRIO NA ESCALA ATUAL</v>
      </c>
    </row>
    <row r="686" spans="1:10" ht="42" hidden="1" customHeight="1">
      <c r="A686" s="202">
        <v>45494</v>
      </c>
      <c r="B686" s="149">
        <v>16800</v>
      </c>
      <c r="C686" s="147">
        <v>0.75</v>
      </c>
      <c r="D686" s="149" t="s">
        <v>11</v>
      </c>
      <c r="E686" s="153" t="s">
        <v>180</v>
      </c>
      <c r="F686" s="149"/>
      <c r="G686" s="149" t="str">
        <f t="shared" si="20"/>
        <v>1</v>
      </c>
      <c r="H686" s="150">
        <f t="shared" si="21"/>
        <v>18</v>
      </c>
      <c r="I686" s="129" t="s">
        <v>99</v>
      </c>
      <c r="J686" s="164" t="str" cm="1">
        <f t="array" ref="J686">_xlfn.XLOOKUP(D686,justificativas_motivos,justificativas_texto,"",1,1)</f>
        <v>MOTORISTA CUMPRINDO HORÁRIO NA ESCALA ATUAL</v>
      </c>
    </row>
    <row r="687" spans="1:10" ht="42" hidden="1" customHeight="1">
      <c r="A687" s="202">
        <v>45494</v>
      </c>
      <c r="B687" s="149">
        <v>16800</v>
      </c>
      <c r="C687" s="147">
        <v>0.75</v>
      </c>
      <c r="D687" s="149" t="s">
        <v>11</v>
      </c>
      <c r="E687" s="153" t="s">
        <v>85</v>
      </c>
      <c r="F687" s="149"/>
      <c r="G687" s="149" t="str">
        <f t="shared" si="20"/>
        <v>1</v>
      </c>
      <c r="H687" s="150">
        <f t="shared" si="21"/>
        <v>18</v>
      </c>
      <c r="I687" s="129" t="s">
        <v>99</v>
      </c>
      <c r="J687" s="164" t="str" cm="1">
        <f t="array" ref="J687">_xlfn.XLOOKUP(D687,justificativas_motivos,justificativas_texto,"",1,1)</f>
        <v>MOTORISTA CUMPRINDO HORÁRIO NA ESCALA ATUAL</v>
      </c>
    </row>
    <row r="688" spans="1:10" ht="42" hidden="1" customHeight="1">
      <c r="A688" s="202">
        <v>45494</v>
      </c>
      <c r="B688" s="149">
        <v>19008</v>
      </c>
      <c r="C688" s="147">
        <v>0.77083333333333337</v>
      </c>
      <c r="D688" s="149" t="s">
        <v>11</v>
      </c>
      <c r="E688" s="153" t="s">
        <v>124</v>
      </c>
      <c r="F688" s="149"/>
      <c r="G688" s="149" t="str">
        <f t="shared" si="20"/>
        <v>1</v>
      </c>
      <c r="H688" s="150">
        <f t="shared" si="21"/>
        <v>18</v>
      </c>
      <c r="I688" s="153" t="s">
        <v>253</v>
      </c>
      <c r="J688" s="164" t="str" cm="1">
        <f t="array" ref="J688">_xlfn.XLOOKUP(D688,justificativas_motivos,justificativas_texto,"",1,1)</f>
        <v>MOTORISTA CUMPRINDO HORÁRIO NA ESCALA ATUAL</v>
      </c>
    </row>
    <row r="689" spans="1:10" ht="42" hidden="1" customHeight="1">
      <c r="A689" s="202">
        <v>45494</v>
      </c>
      <c r="B689" s="149">
        <v>19008</v>
      </c>
      <c r="C689" s="147">
        <v>0.77083333333333337</v>
      </c>
      <c r="D689" s="149" t="s">
        <v>11</v>
      </c>
      <c r="E689" s="153" t="s">
        <v>123</v>
      </c>
      <c r="F689" s="149"/>
      <c r="G689" s="149" t="str">
        <f t="shared" si="20"/>
        <v>1</v>
      </c>
      <c r="H689" s="150">
        <f t="shared" si="21"/>
        <v>18</v>
      </c>
      <c r="I689" s="153" t="s">
        <v>253</v>
      </c>
      <c r="J689" s="164" t="str" cm="1">
        <f t="array" ref="J689">_xlfn.XLOOKUP(D689,justificativas_motivos,justificativas_texto,"",1,1)</f>
        <v>MOTORISTA CUMPRINDO HORÁRIO NA ESCALA ATUAL</v>
      </c>
    </row>
    <row r="690" spans="1:10" ht="42" hidden="1" customHeight="1">
      <c r="A690" s="202">
        <v>45494</v>
      </c>
      <c r="B690" s="149">
        <v>15900</v>
      </c>
      <c r="C690" s="147">
        <v>0.79166666666666663</v>
      </c>
      <c r="D690" s="149" t="s">
        <v>11</v>
      </c>
      <c r="E690" s="153" t="s">
        <v>126</v>
      </c>
      <c r="F690" s="149"/>
      <c r="G690" s="149" t="str">
        <f t="shared" si="20"/>
        <v>1</v>
      </c>
      <c r="H690" s="150">
        <f t="shared" si="21"/>
        <v>18</v>
      </c>
      <c r="I690" s="129" t="s">
        <v>79</v>
      </c>
      <c r="J690" s="164" t="str" cm="1">
        <f t="array" ref="J690">_xlfn.XLOOKUP(D690,justificativas_motivos,justificativas_texto,"",1,1)</f>
        <v>MOTORISTA CUMPRINDO HORÁRIO NA ESCALA ATUAL</v>
      </c>
    </row>
    <row r="691" spans="1:10" ht="42" hidden="1" customHeight="1">
      <c r="A691" s="202">
        <v>45494</v>
      </c>
      <c r="B691" s="149">
        <v>15900</v>
      </c>
      <c r="C691" s="147">
        <v>0.79166666666666663</v>
      </c>
      <c r="D691" s="149" t="s">
        <v>11</v>
      </c>
      <c r="E691" s="153" t="s">
        <v>194</v>
      </c>
      <c r="F691" s="149"/>
      <c r="G691" s="149" t="str">
        <f t="shared" si="20"/>
        <v>1</v>
      </c>
      <c r="H691" s="150">
        <f t="shared" si="21"/>
        <v>18</v>
      </c>
      <c r="I691" s="129" t="s">
        <v>79</v>
      </c>
      <c r="J691" s="164" t="str" cm="1">
        <f t="array" ref="J691">_xlfn.XLOOKUP(D691,justificativas_motivos,justificativas_texto,"",1,1)</f>
        <v>MOTORISTA CUMPRINDO HORÁRIO NA ESCALA ATUAL</v>
      </c>
    </row>
    <row r="692" spans="1:10" ht="42" hidden="1" customHeight="1">
      <c r="A692" s="202">
        <v>45494</v>
      </c>
      <c r="B692" s="149">
        <v>19020</v>
      </c>
      <c r="C692" s="147">
        <v>0.39583333333333331</v>
      </c>
      <c r="D692" s="149" t="s">
        <v>11</v>
      </c>
      <c r="E692" s="153" t="s">
        <v>118</v>
      </c>
      <c r="F692" s="149"/>
      <c r="G692" s="149" t="str">
        <f t="shared" si="20"/>
        <v>1</v>
      </c>
      <c r="H692" s="150">
        <f t="shared" si="21"/>
        <v>18</v>
      </c>
      <c r="I692" s="153" t="str" cm="1">
        <f t="array" ref="I692">_xlfn.XLOOKUP(C692,gyn_horarios,gyn_trechos_almoco,"",1,1)</f>
        <v>GOIANIA X BELEM 09:30</v>
      </c>
      <c r="J692" s="164" t="str" cm="1">
        <f t="array" ref="J692">_xlfn.XLOOKUP(D692,justificativas_motivos,justificativas_texto,"",1,1)</f>
        <v>MOTORISTA CUMPRINDO HORÁRIO NA ESCALA ATUAL</v>
      </c>
    </row>
    <row r="693" spans="1:10" ht="42" hidden="1" customHeight="1">
      <c r="A693" s="202">
        <v>45494</v>
      </c>
      <c r="B693" s="149">
        <v>19020</v>
      </c>
      <c r="C693" s="147">
        <v>0.39583333333333331</v>
      </c>
      <c r="D693" s="149" t="s">
        <v>11</v>
      </c>
      <c r="E693" s="153" t="s">
        <v>15</v>
      </c>
      <c r="F693" s="149"/>
      <c r="G693" s="149" t="str">
        <f t="shared" si="20"/>
        <v>1</v>
      </c>
      <c r="H693" s="150">
        <f t="shared" si="21"/>
        <v>18</v>
      </c>
      <c r="I693" s="153" t="str" cm="1">
        <f t="array" ref="I693">_xlfn.XLOOKUP(C693,gyn_horarios,gyn_trechos_almoco,"",1,1)</f>
        <v>GOIANIA X BELEM 09:30</v>
      </c>
      <c r="J693" s="164" t="str" cm="1">
        <f t="array" ref="J693">_xlfn.XLOOKUP(D693,justificativas_motivos,justificativas_texto,"",1,1)</f>
        <v>MOTORISTA CUMPRINDO HORÁRIO NA ESCALA ATUAL</v>
      </c>
    </row>
    <row r="694" spans="1:10" ht="42" hidden="1" customHeight="1">
      <c r="A694" s="202">
        <v>45494</v>
      </c>
      <c r="B694" s="149">
        <v>16600</v>
      </c>
      <c r="C694" s="147">
        <v>0.4375</v>
      </c>
      <c r="D694" s="149" t="s">
        <v>11</v>
      </c>
      <c r="E694" s="153" t="s">
        <v>141</v>
      </c>
      <c r="F694" s="149"/>
      <c r="G694" s="149" t="str">
        <f t="shared" si="20"/>
        <v>1</v>
      </c>
      <c r="H694" s="150">
        <f t="shared" si="21"/>
        <v>18</v>
      </c>
      <c r="I694" s="153" t="str" cm="1">
        <f t="array" ref="I694">_xlfn.XLOOKUP(C694,gyn_horarios,gyn_trechos_almoco,"",1,1)</f>
        <v>GOIANIA X SAO LUIS 10:30</v>
      </c>
      <c r="J694" s="164" t="str" cm="1">
        <f t="array" ref="J694">_xlfn.XLOOKUP(D694,justificativas_motivos,justificativas_texto,"",1,1)</f>
        <v>MOTORISTA CUMPRINDO HORÁRIO NA ESCALA ATUAL</v>
      </c>
    </row>
    <row r="695" spans="1:10" ht="42" hidden="1" customHeight="1">
      <c r="A695" s="202">
        <v>45494</v>
      </c>
      <c r="B695" s="149">
        <v>16600</v>
      </c>
      <c r="C695" s="147">
        <v>0.4375</v>
      </c>
      <c r="D695" s="149" t="s">
        <v>11</v>
      </c>
      <c r="E695" s="153" t="s">
        <v>188</v>
      </c>
      <c r="F695" s="149"/>
      <c r="G695" s="149" t="str">
        <f t="shared" si="20"/>
        <v>1</v>
      </c>
      <c r="H695" s="150">
        <f t="shared" si="21"/>
        <v>18</v>
      </c>
      <c r="I695" s="153" t="str" cm="1">
        <f t="array" ref="I695">_xlfn.XLOOKUP(C695,gyn_horarios,gyn_trechos_almoco,"",1,1)</f>
        <v>GOIANIA X SAO LUIS 10:30</v>
      </c>
      <c r="J695" s="164" t="str" cm="1">
        <f t="array" ref="J695">_xlfn.XLOOKUP(D695,justificativas_motivos,justificativas_texto,"",1,1)</f>
        <v>MOTORISTA CUMPRINDO HORÁRIO NA ESCALA ATUAL</v>
      </c>
    </row>
    <row r="696" spans="1:10" ht="42" hidden="1" customHeight="1">
      <c r="A696" s="200">
        <v>45495</v>
      </c>
      <c r="B696" s="132">
        <v>16400</v>
      </c>
      <c r="C696" s="133">
        <v>0.75</v>
      </c>
      <c r="D696" s="132" t="s">
        <v>11</v>
      </c>
      <c r="E696" s="129" t="s">
        <v>78</v>
      </c>
      <c r="F696" s="132"/>
      <c r="G696" s="132" t="str">
        <f t="shared" si="20"/>
        <v>1</v>
      </c>
      <c r="H696" s="137">
        <f t="shared" si="21"/>
        <v>18</v>
      </c>
      <c r="I696" s="129" t="str" cm="1">
        <f t="array" ref="I696">_xlfn.XLOOKUP(C696,gyn_horarios,gyn_trechos_almoco,"",1,1)</f>
        <v>GOIANIA X TERESINA 18:00</v>
      </c>
      <c r="J696" s="201" t="str" cm="1">
        <f t="array" ref="J696">_xlfn.XLOOKUP(D696,justificativas_motivos,justificativas_texto,"",1,1)</f>
        <v>MOTORISTA CUMPRINDO HORÁRIO NA ESCALA ATUAL</v>
      </c>
    </row>
    <row r="697" spans="1:10" ht="42" hidden="1" customHeight="1">
      <c r="A697" s="200">
        <v>45495</v>
      </c>
      <c r="B697" s="132">
        <v>16400</v>
      </c>
      <c r="C697" s="133">
        <v>0.75</v>
      </c>
      <c r="D697" s="132" t="s">
        <v>11</v>
      </c>
      <c r="E697" s="129" t="s">
        <v>80</v>
      </c>
      <c r="F697" s="132"/>
      <c r="G697" s="132" t="str">
        <f t="shared" si="20"/>
        <v>1</v>
      </c>
      <c r="H697" s="137">
        <f t="shared" si="21"/>
        <v>18</v>
      </c>
      <c r="I697" s="129" t="str" cm="1">
        <f t="array" ref="I697">_xlfn.XLOOKUP(C697,gyn_horarios,gyn_trechos_almoco,"",1,1)</f>
        <v>GOIANIA X TERESINA 18:00</v>
      </c>
      <c r="J697" s="201" t="str" cm="1">
        <f t="array" ref="J697">_xlfn.XLOOKUP(D697,justificativas_motivos,justificativas_texto,"",1,1)</f>
        <v>MOTORISTA CUMPRINDO HORÁRIO NA ESCALA ATUAL</v>
      </c>
    </row>
    <row r="698" spans="1:10" ht="42" hidden="1" customHeight="1">
      <c r="A698" s="200">
        <v>45495</v>
      </c>
      <c r="B698" s="132">
        <v>19011</v>
      </c>
      <c r="C698" s="133">
        <v>0.75</v>
      </c>
      <c r="D698" s="132" t="s">
        <v>231</v>
      </c>
      <c r="E698" s="129" t="s">
        <v>184</v>
      </c>
      <c r="F698" s="132"/>
      <c r="G698" s="132" t="str">
        <f t="shared" si="20"/>
        <v>1</v>
      </c>
      <c r="H698" s="137">
        <f t="shared" si="21"/>
        <v>18</v>
      </c>
      <c r="I698" s="129" t="s">
        <v>263</v>
      </c>
      <c r="J698" s="201" t="str" cm="1">
        <f t="array" ref="J698">_xlfn.XLOOKUP(D698,justificativas_motivos,justificativas_texto,"",1,1)</f>
        <v>MOTORISTA CUMPRINDO ESCALA EXTRA</v>
      </c>
    </row>
    <row r="699" spans="1:10" ht="42" hidden="1" customHeight="1">
      <c r="A699" s="200">
        <v>45495</v>
      </c>
      <c r="B699" s="132">
        <v>19011</v>
      </c>
      <c r="C699" s="133">
        <v>0.75</v>
      </c>
      <c r="D699" s="132" t="s">
        <v>231</v>
      </c>
      <c r="E699" s="129" t="s">
        <v>63</v>
      </c>
      <c r="F699" s="132"/>
      <c r="G699" s="132" t="str">
        <f t="shared" si="20"/>
        <v>1</v>
      </c>
      <c r="H699" s="137">
        <f t="shared" si="21"/>
        <v>18</v>
      </c>
      <c r="I699" s="129" t="s">
        <v>263</v>
      </c>
      <c r="J699" s="201" t="str" cm="1">
        <f t="array" ref="J699">_xlfn.XLOOKUP(D699,justificativas_motivos,justificativas_texto,"",1,1)</f>
        <v>MOTORISTA CUMPRINDO ESCALA EXTRA</v>
      </c>
    </row>
    <row r="700" spans="1:10" ht="42" hidden="1" customHeight="1">
      <c r="A700" s="200">
        <v>45495</v>
      </c>
      <c r="B700" s="132">
        <v>19025</v>
      </c>
      <c r="C700" s="133">
        <v>0.79166666666666663</v>
      </c>
      <c r="D700" s="132" t="s">
        <v>11</v>
      </c>
      <c r="E700" s="129" t="s">
        <v>133</v>
      </c>
      <c r="F700" s="132"/>
      <c r="G700" s="132" t="str">
        <f t="shared" si="20"/>
        <v>1</v>
      </c>
      <c r="H700" s="137">
        <f t="shared" si="21"/>
        <v>18</v>
      </c>
      <c r="I700" s="129" t="str" cm="1">
        <f t="array" ref="I700">_xlfn.XLOOKUP(C700,gyn_horarios,gyn_trechos_almoco,"",1,1)</f>
        <v>GOIANIA X BELEM 19:00</v>
      </c>
      <c r="J700" s="201" t="str" cm="1">
        <f t="array" ref="J700">_xlfn.XLOOKUP(D700,justificativas_motivos,justificativas_texto,"",1,1)</f>
        <v>MOTORISTA CUMPRINDO HORÁRIO NA ESCALA ATUAL</v>
      </c>
    </row>
    <row r="701" spans="1:10" ht="42" hidden="1" customHeight="1">
      <c r="A701" s="200">
        <v>45495</v>
      </c>
      <c r="B701" s="132">
        <v>19025</v>
      </c>
      <c r="C701" s="133">
        <v>0.79166666666666663</v>
      </c>
      <c r="D701" s="132" t="s">
        <v>11</v>
      </c>
      <c r="E701" s="129" t="s">
        <v>189</v>
      </c>
      <c r="F701" s="132"/>
      <c r="G701" s="132" t="str">
        <f t="shared" si="20"/>
        <v>1</v>
      </c>
      <c r="H701" s="137">
        <f t="shared" si="21"/>
        <v>18</v>
      </c>
      <c r="I701" s="129" t="str" cm="1">
        <f t="array" ref="I701">_xlfn.XLOOKUP(C701,gyn_horarios,gyn_trechos_almoco,"",1,1)</f>
        <v>GOIANIA X BELEM 19:00</v>
      </c>
      <c r="J701" s="201" t="str" cm="1">
        <f t="array" ref="J701">_xlfn.XLOOKUP(D701,justificativas_motivos,justificativas_texto,"",1,1)</f>
        <v>MOTORISTA CUMPRINDO HORÁRIO NA ESCALA ATUAL</v>
      </c>
    </row>
    <row r="702" spans="1:10" ht="42" hidden="1" customHeight="1">
      <c r="A702" s="200">
        <v>45495</v>
      </c>
      <c r="B702" s="132">
        <v>19015</v>
      </c>
      <c r="C702" s="133">
        <v>0.39583333333333331</v>
      </c>
      <c r="D702" s="132" t="s">
        <v>11</v>
      </c>
      <c r="E702" s="129" t="s">
        <v>167</v>
      </c>
      <c r="F702" s="132"/>
      <c r="G702" s="132" t="str">
        <f t="shared" si="20"/>
        <v>1</v>
      </c>
      <c r="H702" s="137">
        <f t="shared" si="21"/>
        <v>18</v>
      </c>
      <c r="I702" s="129" t="str" cm="1">
        <f t="array" ref="I702">_xlfn.XLOOKUP(C702,gyn_horarios,gyn_trechos_almoco,"",1,1)</f>
        <v>GOIANIA X BELEM 09:30</v>
      </c>
      <c r="J702" s="201" t="str" cm="1">
        <f t="array" ref="J702">_xlfn.XLOOKUP(D702,justificativas_motivos,justificativas_texto,"",1,1)</f>
        <v>MOTORISTA CUMPRINDO HORÁRIO NA ESCALA ATUAL</v>
      </c>
    </row>
    <row r="703" spans="1:10" ht="42" hidden="1" customHeight="1">
      <c r="A703" s="200">
        <v>45495</v>
      </c>
      <c r="B703" s="132">
        <v>19015</v>
      </c>
      <c r="C703" s="133">
        <v>0.39583333333333331</v>
      </c>
      <c r="D703" s="132" t="s">
        <v>11</v>
      </c>
      <c r="E703" s="129" t="s">
        <v>140</v>
      </c>
      <c r="F703" s="132"/>
      <c r="G703" s="132" t="str">
        <f t="shared" si="20"/>
        <v>1</v>
      </c>
      <c r="H703" s="137">
        <f t="shared" si="21"/>
        <v>18</v>
      </c>
      <c r="I703" s="129" t="str" cm="1">
        <f t="array" ref="I703">_xlfn.XLOOKUP(C703,gyn_horarios,gyn_trechos_almoco,"",1,1)</f>
        <v>GOIANIA X BELEM 09:30</v>
      </c>
      <c r="J703" s="201" t="str" cm="1">
        <f t="array" ref="J703">_xlfn.XLOOKUP(D703,justificativas_motivos,justificativas_texto,"",1,1)</f>
        <v>MOTORISTA CUMPRINDO HORÁRIO NA ESCALA ATUAL</v>
      </c>
    </row>
    <row r="704" spans="1:10" ht="42" hidden="1" customHeight="1">
      <c r="A704" s="202">
        <v>45496</v>
      </c>
      <c r="B704" s="149">
        <v>15800</v>
      </c>
      <c r="C704" s="147">
        <v>0.75</v>
      </c>
      <c r="D704" s="149" t="s">
        <v>11</v>
      </c>
      <c r="E704" s="153" t="s">
        <v>134</v>
      </c>
      <c r="F704" s="149"/>
      <c r="G704" s="149" t="str">
        <f t="shared" si="20"/>
        <v>1</v>
      </c>
      <c r="H704" s="150">
        <f t="shared" si="21"/>
        <v>18</v>
      </c>
      <c r="I704" s="129" t="s">
        <v>99</v>
      </c>
      <c r="J704" s="164" t="str" cm="1">
        <f t="array" ref="J704">_xlfn.XLOOKUP(D704,justificativas_motivos,justificativas_texto,"",1,1)</f>
        <v>MOTORISTA CUMPRINDO HORÁRIO NA ESCALA ATUAL</v>
      </c>
    </row>
    <row r="705" spans="1:10" ht="42" hidden="1" customHeight="1">
      <c r="A705" s="202">
        <v>45496</v>
      </c>
      <c r="B705" s="149">
        <v>15800</v>
      </c>
      <c r="C705" s="147">
        <v>0.75</v>
      </c>
      <c r="D705" s="149" t="s">
        <v>11</v>
      </c>
      <c r="E705" s="153" t="s">
        <v>19</v>
      </c>
      <c r="F705" s="149"/>
      <c r="G705" s="149" t="str">
        <f t="shared" si="20"/>
        <v>1</v>
      </c>
      <c r="H705" s="150">
        <f t="shared" si="21"/>
        <v>18</v>
      </c>
      <c r="I705" s="129" t="s">
        <v>99</v>
      </c>
      <c r="J705" s="164" t="str" cm="1">
        <f t="array" ref="J705">_xlfn.XLOOKUP(D705,justificativas_motivos,justificativas_texto,"",1,1)</f>
        <v>MOTORISTA CUMPRINDO HORÁRIO NA ESCALA ATUAL</v>
      </c>
    </row>
    <row r="706" spans="1:10" ht="42" hidden="1" customHeight="1">
      <c r="A706" s="202">
        <v>45496</v>
      </c>
      <c r="B706" s="149">
        <v>20020</v>
      </c>
      <c r="C706" s="147">
        <v>0.79166666666666663</v>
      </c>
      <c r="D706" s="149" t="s">
        <v>11</v>
      </c>
      <c r="E706" s="153" t="s">
        <v>83</v>
      </c>
      <c r="F706" s="149"/>
      <c r="G706" s="149" t="str">
        <f t="shared" si="20"/>
        <v>1</v>
      </c>
      <c r="H706" s="150">
        <f t="shared" si="21"/>
        <v>18</v>
      </c>
      <c r="I706" s="153" t="str" cm="1">
        <f t="array" ref="I706">_xlfn.XLOOKUP(C706,gyn_horarios,gyn_trechos_almoco,"",1,1)</f>
        <v>GOIANIA X BELEM 19:00</v>
      </c>
      <c r="J706" s="164" t="str" cm="1">
        <f t="array" ref="J706">_xlfn.XLOOKUP(D706,justificativas_motivos,justificativas_texto,"",1,1)</f>
        <v>MOTORISTA CUMPRINDO HORÁRIO NA ESCALA ATUAL</v>
      </c>
    </row>
    <row r="707" spans="1:10" ht="42" hidden="1" customHeight="1">
      <c r="A707" s="202">
        <v>45496</v>
      </c>
      <c r="B707" s="149">
        <v>20020</v>
      </c>
      <c r="C707" s="147">
        <v>0.79166666666666663</v>
      </c>
      <c r="D707" s="149" t="s">
        <v>11</v>
      </c>
      <c r="E707" s="153" t="s">
        <v>93</v>
      </c>
      <c r="F707" s="149"/>
      <c r="G707" s="149" t="str">
        <f t="shared" si="20"/>
        <v>1</v>
      </c>
      <c r="H707" s="150">
        <f t="shared" si="21"/>
        <v>18</v>
      </c>
      <c r="I707" s="153" t="str" cm="1">
        <f t="array" ref="I707">_xlfn.XLOOKUP(C707,gyn_horarios,gyn_trechos_almoco,"",1,1)</f>
        <v>GOIANIA X BELEM 19:00</v>
      </c>
      <c r="J707" s="164" t="str" cm="1">
        <f t="array" ref="J707">_xlfn.XLOOKUP(D707,justificativas_motivos,justificativas_texto,"",1,1)</f>
        <v>MOTORISTA CUMPRINDO HORÁRIO NA ESCALA ATUAL</v>
      </c>
    </row>
    <row r="708" spans="1:10" ht="42" hidden="1" customHeight="1">
      <c r="A708" s="202">
        <v>45496</v>
      </c>
      <c r="B708" s="149">
        <v>19017</v>
      </c>
      <c r="C708" s="147">
        <v>0.83333333333333337</v>
      </c>
      <c r="D708" s="149" t="s">
        <v>11</v>
      </c>
      <c r="E708" s="153" t="s">
        <v>69</v>
      </c>
      <c r="F708" s="149"/>
      <c r="G708" s="149" t="str">
        <f t="shared" si="20"/>
        <v>1</v>
      </c>
      <c r="H708" s="150">
        <f t="shared" si="21"/>
        <v>18</v>
      </c>
      <c r="I708" s="153" t="str" cm="1">
        <f t="array" ref="I708">_xlfn.XLOOKUP(C708,gyn_horarios,gyn_trechos_almoco,"",1,1)</f>
        <v>GOIANIA X SAO LUIS 20:00</v>
      </c>
      <c r="J708" s="164" t="str" cm="1">
        <f t="array" ref="J708">_xlfn.XLOOKUP(D708,justificativas_motivos,justificativas_texto,"",1,1)</f>
        <v>MOTORISTA CUMPRINDO HORÁRIO NA ESCALA ATUAL</v>
      </c>
    </row>
    <row r="709" spans="1:10" ht="42" hidden="1" customHeight="1">
      <c r="A709" s="202">
        <v>45496</v>
      </c>
      <c r="B709" s="149">
        <v>19017</v>
      </c>
      <c r="C709" s="147">
        <v>0.83333333333333337</v>
      </c>
      <c r="D709" s="149" t="s">
        <v>11</v>
      </c>
      <c r="E709" s="153" t="s">
        <v>40</v>
      </c>
      <c r="F709" s="149"/>
      <c r="G709" s="149" t="str">
        <f t="shared" si="20"/>
        <v>1</v>
      </c>
      <c r="H709" s="150">
        <f t="shared" si="21"/>
        <v>18</v>
      </c>
      <c r="I709" s="153" t="str" cm="1">
        <f t="array" ref="I709">_xlfn.XLOOKUP(C709,gyn_horarios,gyn_trechos_almoco,"",1,1)</f>
        <v>GOIANIA X SAO LUIS 20:00</v>
      </c>
      <c r="J709" s="164" t="str" cm="1">
        <f t="array" ref="J709">_xlfn.XLOOKUP(D709,justificativas_motivos,justificativas_texto,"",1,1)</f>
        <v>MOTORISTA CUMPRINDO HORÁRIO NA ESCALA ATUAL</v>
      </c>
    </row>
    <row r="710" spans="1:10" ht="42" hidden="1" customHeight="1">
      <c r="A710" s="202">
        <v>45496</v>
      </c>
      <c r="B710" s="149">
        <v>20014</v>
      </c>
      <c r="C710" s="147">
        <v>0.39583333333333331</v>
      </c>
      <c r="D710" s="149" t="s">
        <v>11</v>
      </c>
      <c r="E710" s="153" t="s">
        <v>113</v>
      </c>
      <c r="F710" s="149"/>
      <c r="G710" s="149" t="str">
        <f t="shared" si="20"/>
        <v>1</v>
      </c>
      <c r="H710" s="150">
        <f t="shared" si="21"/>
        <v>18</v>
      </c>
      <c r="I710" s="153" t="str" cm="1">
        <f t="array" ref="I710">_xlfn.XLOOKUP(C710,gyn_horarios,gyn_trechos_almoco,"",1,1)</f>
        <v>GOIANIA X BELEM 09:30</v>
      </c>
      <c r="J710" s="164" t="str" cm="1">
        <f t="array" ref="J710">_xlfn.XLOOKUP(D710,justificativas_motivos,justificativas_texto,"",1,1)</f>
        <v>MOTORISTA CUMPRINDO HORÁRIO NA ESCALA ATUAL</v>
      </c>
    </row>
    <row r="711" spans="1:10" ht="42" hidden="1" customHeight="1">
      <c r="A711" s="202">
        <v>45496</v>
      </c>
      <c r="B711" s="149">
        <v>20014</v>
      </c>
      <c r="C711" s="147">
        <v>0.39583333333333331</v>
      </c>
      <c r="D711" s="149" t="s">
        <v>11</v>
      </c>
      <c r="E711" s="153" t="s">
        <v>112</v>
      </c>
      <c r="F711" s="149"/>
      <c r="G711" s="149" t="str">
        <f t="shared" si="20"/>
        <v>1</v>
      </c>
      <c r="H711" s="150">
        <f t="shared" si="21"/>
        <v>18</v>
      </c>
      <c r="I711" s="153" t="str" cm="1">
        <f t="array" ref="I711">_xlfn.XLOOKUP(C711,gyn_horarios,gyn_trechos_almoco,"",1,1)</f>
        <v>GOIANIA X BELEM 09:30</v>
      </c>
      <c r="J711" s="164" t="str" cm="1">
        <f t="array" ref="J711">_xlfn.XLOOKUP(D711,justificativas_motivos,justificativas_texto,"",1,1)</f>
        <v>MOTORISTA CUMPRINDO HORÁRIO NA ESCALA ATUAL</v>
      </c>
    </row>
    <row r="712" spans="1:10" ht="42" hidden="1" customHeight="1">
      <c r="A712" s="202">
        <v>45496</v>
      </c>
      <c r="B712" s="149">
        <v>17700</v>
      </c>
      <c r="C712" s="147">
        <v>0.70833333333333337</v>
      </c>
      <c r="D712" s="149" t="s">
        <v>11</v>
      </c>
      <c r="E712" s="153" t="s">
        <v>264</v>
      </c>
      <c r="F712" s="149"/>
      <c r="G712" s="149" t="str">
        <f t="shared" si="20"/>
        <v>1</v>
      </c>
      <c r="H712" s="150">
        <f t="shared" si="21"/>
        <v>18</v>
      </c>
      <c r="I712" s="153" t="s">
        <v>241</v>
      </c>
      <c r="J712" s="164" t="str" cm="1">
        <f t="array" ref="J712">_xlfn.XLOOKUP(D712,justificativas_motivos,justificativas_texto,"",1,1)</f>
        <v>MOTORISTA CUMPRINDO HORÁRIO NA ESCALA ATUAL</v>
      </c>
    </row>
    <row r="713" spans="1:10" ht="42" hidden="1" customHeight="1">
      <c r="A713" s="202">
        <v>45496</v>
      </c>
      <c r="B713" s="149">
        <v>17700</v>
      </c>
      <c r="C713" s="147">
        <v>0.70833333333333337</v>
      </c>
      <c r="D713" s="149" t="s">
        <v>11</v>
      </c>
      <c r="E713" s="153" t="s">
        <v>223</v>
      </c>
      <c r="F713" s="149"/>
      <c r="G713" s="149" t="str">
        <f t="shared" si="20"/>
        <v>1</v>
      </c>
      <c r="H713" s="150">
        <f t="shared" si="21"/>
        <v>18</v>
      </c>
      <c r="I713" s="153" t="s">
        <v>241</v>
      </c>
      <c r="J713" s="164" t="str" cm="1">
        <f t="array" ref="J713">_xlfn.XLOOKUP(D713,justificativas_motivos,justificativas_texto,"",1,1)</f>
        <v>MOTORISTA CUMPRINDO HORÁRIO NA ESCALA ATUAL</v>
      </c>
    </row>
    <row r="714" spans="1:10" ht="42" hidden="1" customHeight="1">
      <c r="A714" s="200">
        <v>45497</v>
      </c>
      <c r="B714" s="135">
        <v>15300</v>
      </c>
      <c r="C714" s="133">
        <v>0.75</v>
      </c>
      <c r="D714" s="136" t="s">
        <v>11</v>
      </c>
      <c r="E714" s="129" t="s">
        <v>66</v>
      </c>
      <c r="F714" s="132"/>
      <c r="G714" s="132" t="str">
        <f t="shared" si="20"/>
        <v>1</v>
      </c>
      <c r="H714" s="137">
        <f t="shared" si="21"/>
        <v>18</v>
      </c>
      <c r="I714" s="129" t="str" cm="1">
        <f t="array" ref="I714">_xlfn.XLOOKUP(C714,gyn_horarios,gyn_trechos_almoco,"",1,1)</f>
        <v>GOIANIA X TERESINA 18:00</v>
      </c>
      <c r="J714" s="201" t="str" cm="1">
        <f t="array" ref="J714">_xlfn.XLOOKUP(D714,justificativas_motivos,justificativas_texto,"",1,1)</f>
        <v>MOTORISTA CUMPRINDO HORÁRIO NA ESCALA ATUAL</v>
      </c>
    </row>
    <row r="715" spans="1:10" ht="42" hidden="1" customHeight="1">
      <c r="A715" s="200">
        <v>45497</v>
      </c>
      <c r="B715" s="135">
        <v>15300</v>
      </c>
      <c r="C715" s="133">
        <v>0.75</v>
      </c>
      <c r="D715" s="136" t="s">
        <v>11</v>
      </c>
      <c r="E715" s="132" t="s">
        <v>164</v>
      </c>
      <c r="F715" s="132"/>
      <c r="G715" s="132" t="str">
        <f t="shared" si="20"/>
        <v>1</v>
      </c>
      <c r="H715" s="137">
        <f t="shared" si="21"/>
        <v>18</v>
      </c>
      <c r="I715" s="129" t="str" cm="1">
        <f t="array" ref="I715">_xlfn.XLOOKUP(C715,gyn_horarios,gyn_trechos_almoco,"",1,1)</f>
        <v>GOIANIA X TERESINA 18:00</v>
      </c>
      <c r="J715" s="201" t="str" cm="1">
        <f t="array" ref="J715">_xlfn.XLOOKUP(D715,justificativas_motivos,justificativas_texto,"",1,1)</f>
        <v>MOTORISTA CUMPRINDO HORÁRIO NA ESCALA ATUAL</v>
      </c>
    </row>
    <row r="716" spans="1:10" ht="42" hidden="1" customHeight="1">
      <c r="A716" s="200">
        <v>45497</v>
      </c>
      <c r="B716" s="135">
        <v>19004</v>
      </c>
      <c r="C716" s="133">
        <v>0.79166666666666663</v>
      </c>
      <c r="D716" s="136" t="s">
        <v>11</v>
      </c>
      <c r="E716" s="129" t="s">
        <v>171</v>
      </c>
      <c r="F716" s="132"/>
      <c r="G716" s="132" t="str">
        <f t="shared" si="20"/>
        <v>1</v>
      </c>
      <c r="H716" s="137">
        <f t="shared" si="21"/>
        <v>18</v>
      </c>
      <c r="I716" s="129" t="str" cm="1">
        <f t="array" ref="I716">_xlfn.XLOOKUP(C716,gyn_horarios,gyn_trechos_almoco,"",1,1)</f>
        <v>GOIANIA X BELEM 19:00</v>
      </c>
      <c r="J716" s="201" t="str" cm="1">
        <f t="array" ref="J716">_xlfn.XLOOKUP(D716,justificativas_motivos,justificativas_texto,"",1,1)</f>
        <v>MOTORISTA CUMPRINDO HORÁRIO NA ESCALA ATUAL</v>
      </c>
    </row>
    <row r="717" spans="1:10" ht="42" hidden="1" customHeight="1">
      <c r="A717" s="200">
        <v>45497</v>
      </c>
      <c r="B717" s="135">
        <v>19004</v>
      </c>
      <c r="C717" s="133">
        <v>0.79166666666666663</v>
      </c>
      <c r="D717" s="136" t="s">
        <v>11</v>
      </c>
      <c r="E717" s="132" t="s">
        <v>153</v>
      </c>
      <c r="F717" s="132"/>
      <c r="G717" s="132" t="str">
        <f t="shared" si="20"/>
        <v>1</v>
      </c>
      <c r="H717" s="137">
        <f t="shared" si="21"/>
        <v>18</v>
      </c>
      <c r="I717" s="129" t="str" cm="1">
        <f t="array" ref="I717">_xlfn.XLOOKUP(C717,gyn_horarios,gyn_trechos_almoco,"",1,1)</f>
        <v>GOIANIA X BELEM 19:00</v>
      </c>
      <c r="J717" s="201" t="str" cm="1">
        <f t="array" ref="J717">_xlfn.XLOOKUP(D717,justificativas_motivos,justificativas_texto,"",1,1)</f>
        <v>MOTORISTA CUMPRINDO HORÁRIO NA ESCALA ATUAL</v>
      </c>
    </row>
    <row r="718" spans="1:10" ht="42" hidden="1" customHeight="1">
      <c r="A718" s="200">
        <v>45497</v>
      </c>
      <c r="B718" s="135">
        <v>16000</v>
      </c>
      <c r="C718" s="133">
        <v>0.83333333333333337</v>
      </c>
      <c r="D718" s="136" t="s">
        <v>11</v>
      </c>
      <c r="E718" s="129" t="s">
        <v>156</v>
      </c>
      <c r="F718" s="132"/>
      <c r="G718" s="132" t="str">
        <f t="shared" si="20"/>
        <v>1</v>
      </c>
      <c r="H718" s="137">
        <f t="shared" si="21"/>
        <v>18</v>
      </c>
      <c r="I718" s="129" t="str" cm="1">
        <f t="array" ref="I718">_xlfn.XLOOKUP(C718,gyn_horarios,gyn_trechos_almoco,"",1,1)</f>
        <v>GOIANIA X SAO LUIS 20:00</v>
      </c>
      <c r="J718" s="201" t="str" cm="1">
        <f t="array" ref="J718">_xlfn.XLOOKUP(D718,justificativas_motivos,justificativas_texto,"",1,1)</f>
        <v>MOTORISTA CUMPRINDO HORÁRIO NA ESCALA ATUAL</v>
      </c>
    </row>
    <row r="719" spans="1:10" ht="42" hidden="1" customHeight="1">
      <c r="A719" s="200">
        <v>45497</v>
      </c>
      <c r="B719" s="135">
        <v>16000</v>
      </c>
      <c r="C719" s="133">
        <v>0.83333333333333337</v>
      </c>
      <c r="D719" s="136" t="s">
        <v>11</v>
      </c>
      <c r="E719" s="132" t="s">
        <v>157</v>
      </c>
      <c r="F719" s="132"/>
      <c r="G719" s="132" t="str">
        <f t="shared" si="20"/>
        <v>1</v>
      </c>
      <c r="H719" s="137">
        <f t="shared" si="21"/>
        <v>18</v>
      </c>
      <c r="I719" s="129" t="str" cm="1">
        <f t="array" ref="I719">_xlfn.XLOOKUP(C719,gyn_horarios,gyn_trechos_almoco,"",1,1)</f>
        <v>GOIANIA X SAO LUIS 20:00</v>
      </c>
      <c r="J719" s="201" t="str" cm="1">
        <f t="array" ref="J719">_xlfn.XLOOKUP(D719,justificativas_motivos,justificativas_texto,"",1,1)</f>
        <v>MOTORISTA CUMPRINDO HORÁRIO NA ESCALA ATUAL</v>
      </c>
    </row>
    <row r="720" spans="1:10" ht="42" hidden="1" customHeight="1">
      <c r="A720" s="202">
        <v>45497</v>
      </c>
      <c r="B720" s="146">
        <v>20010</v>
      </c>
      <c r="C720" s="147">
        <v>0.39583333333333331</v>
      </c>
      <c r="D720" s="148" t="s">
        <v>11</v>
      </c>
      <c r="E720" s="153" t="s">
        <v>110</v>
      </c>
      <c r="F720" s="149"/>
      <c r="G720" s="132" t="str">
        <f t="shared" si="20"/>
        <v>1</v>
      </c>
      <c r="H720" s="137">
        <f t="shared" si="21"/>
        <v>18</v>
      </c>
      <c r="I720" s="129" t="str" cm="1">
        <f t="array" ref="I720">_xlfn.XLOOKUP(C720,gyn_horarios,gyn_trechos_almoco,"",1,1)</f>
        <v>GOIANIA X BELEM 09:30</v>
      </c>
      <c r="J720" s="164" t="str" cm="1">
        <f t="array" ref="J720">_xlfn.XLOOKUP(D720,justificativas_motivos,justificativas_texto,"",1,1)</f>
        <v>MOTORISTA CUMPRINDO HORÁRIO NA ESCALA ATUAL</v>
      </c>
    </row>
    <row r="721" spans="1:10" ht="42" hidden="1" customHeight="1">
      <c r="A721" s="202">
        <v>45497</v>
      </c>
      <c r="B721" s="146">
        <v>20010</v>
      </c>
      <c r="C721" s="147">
        <v>0.39583333333333331</v>
      </c>
      <c r="D721" s="148" t="s">
        <v>11</v>
      </c>
      <c r="E721" s="153" t="s">
        <v>111</v>
      </c>
      <c r="F721" s="149"/>
      <c r="G721" s="132" t="str">
        <f t="shared" si="20"/>
        <v>1</v>
      </c>
      <c r="H721" s="137">
        <f t="shared" si="21"/>
        <v>18</v>
      </c>
      <c r="I721" s="129" t="str" cm="1">
        <f t="array" ref="I721">_xlfn.XLOOKUP(C721,gyn_horarios,gyn_trechos_almoco,"",1,1)</f>
        <v>GOIANIA X BELEM 09:30</v>
      </c>
      <c r="J721" s="164" t="str" cm="1">
        <f t="array" ref="J721">_xlfn.XLOOKUP(D721,justificativas_motivos,justificativas_texto,"",1,1)</f>
        <v>MOTORISTA CUMPRINDO HORÁRIO NA ESCALA ATUAL</v>
      </c>
    </row>
    <row r="722" spans="1:10" ht="42" hidden="1" customHeight="1">
      <c r="A722" s="202">
        <v>45498</v>
      </c>
      <c r="B722" s="149" t="s">
        <v>137</v>
      </c>
      <c r="C722" s="147" t="s">
        <v>137</v>
      </c>
      <c r="D722" s="149" t="s">
        <v>137</v>
      </c>
      <c r="E722" s="132" t="s">
        <v>95</v>
      </c>
      <c r="F722" s="149"/>
      <c r="G722" s="149" t="str">
        <f t="shared" si="20"/>
        <v>1</v>
      </c>
      <c r="H722" s="150">
        <f t="shared" si="21"/>
        <v>18</v>
      </c>
      <c r="I722" s="153" t="str" cm="1">
        <f t="array" ref="I722">_xlfn.XLOOKUP(C722,gyn_horarios,gyn_trechos_almoco,"",1,1)</f>
        <v>ESPERA</v>
      </c>
      <c r="J722" s="164" t="str" cm="1">
        <f t="array" ref="J722">_xlfn.XLOOKUP(D722,justificativas_motivos,justificativas_texto,"",1,1)</f>
        <v>MOTORISTA NA GARAGEM EM ESPERA PARA DISPONIBILIDADE DE HORARIOS</v>
      </c>
    </row>
    <row r="723" spans="1:10" ht="42" hidden="1" customHeight="1">
      <c r="A723" s="202">
        <v>45498</v>
      </c>
      <c r="B723" s="149" t="s">
        <v>137</v>
      </c>
      <c r="C723" s="147" t="s">
        <v>137</v>
      </c>
      <c r="D723" s="149" t="s">
        <v>137</v>
      </c>
      <c r="E723" s="132" t="s">
        <v>168</v>
      </c>
      <c r="F723" s="149"/>
      <c r="G723" s="149" t="str">
        <f t="shared" si="20"/>
        <v>1</v>
      </c>
      <c r="H723" s="150">
        <f t="shared" si="21"/>
        <v>18</v>
      </c>
      <c r="I723" s="153" t="str" cm="1">
        <f t="array" ref="I723">_xlfn.XLOOKUP(C723,gyn_horarios,gyn_trechos_almoco,"",1,1)</f>
        <v>ESPERA</v>
      </c>
      <c r="J723" s="164" t="str" cm="1">
        <f t="array" ref="J723">_xlfn.XLOOKUP(D723,justificativas_motivos,justificativas_texto,"",1,1)</f>
        <v>MOTORISTA NA GARAGEM EM ESPERA PARA DISPONIBILIDADE DE HORARIOS</v>
      </c>
    </row>
    <row r="724" spans="1:10" ht="42" hidden="1" customHeight="1">
      <c r="A724" s="202">
        <v>45498</v>
      </c>
      <c r="B724" s="149">
        <v>16800</v>
      </c>
      <c r="C724" s="147">
        <v>0.75</v>
      </c>
      <c r="D724" s="149" t="s">
        <v>11</v>
      </c>
      <c r="E724" s="132" t="s">
        <v>26</v>
      </c>
      <c r="F724" s="149"/>
      <c r="G724" s="149" t="str">
        <f t="shared" ref="G724:G787" si="22">IF(E724="MOTORISTA","","1")</f>
        <v>1</v>
      </c>
      <c r="H724" s="150">
        <f t="shared" ref="H724:H787" si="23">IF(E724="MOTORISTA","",18)</f>
        <v>18</v>
      </c>
      <c r="I724" s="153" t="str" cm="1">
        <f t="array" ref="I724">_xlfn.XLOOKUP(C724,gyn_horarios,gyn_trechos_almoco,"",1,1)</f>
        <v>GOIANIA X TERESINA 18:00</v>
      </c>
      <c r="J724" s="164" t="str" cm="1">
        <f t="array" ref="J724">_xlfn.XLOOKUP(D724,justificativas_motivos,justificativas_texto,"",1,1)</f>
        <v>MOTORISTA CUMPRINDO HORÁRIO NA ESCALA ATUAL</v>
      </c>
    </row>
    <row r="725" spans="1:10" ht="42" hidden="1" customHeight="1">
      <c r="A725" s="202">
        <v>45498</v>
      </c>
      <c r="B725" s="149">
        <v>16800</v>
      </c>
      <c r="C725" s="147">
        <v>0.75</v>
      </c>
      <c r="D725" s="149" t="s">
        <v>11</v>
      </c>
      <c r="E725" s="132" t="s">
        <v>24</v>
      </c>
      <c r="F725" s="149"/>
      <c r="G725" s="149" t="str">
        <f t="shared" si="22"/>
        <v>1</v>
      </c>
      <c r="H725" s="150">
        <f t="shared" si="23"/>
        <v>18</v>
      </c>
      <c r="I725" s="153" t="str" cm="1">
        <f t="array" ref="I725">_xlfn.XLOOKUP(C725,gyn_horarios,gyn_trechos_almoco,"",1,1)</f>
        <v>GOIANIA X TERESINA 18:00</v>
      </c>
      <c r="J725" s="164" t="str" cm="1">
        <f t="array" ref="J725">_xlfn.XLOOKUP(D725,justificativas_motivos,justificativas_texto,"",1,1)</f>
        <v>MOTORISTA CUMPRINDO HORÁRIO NA ESCALA ATUAL</v>
      </c>
    </row>
    <row r="726" spans="1:10" ht="42" hidden="1" customHeight="1">
      <c r="A726" s="202">
        <v>45498</v>
      </c>
      <c r="B726" s="149">
        <v>15700</v>
      </c>
      <c r="C726" s="147">
        <v>0.79166666666666663</v>
      </c>
      <c r="D726" s="149" t="s">
        <v>11</v>
      </c>
      <c r="E726" s="132" t="s">
        <v>265</v>
      </c>
      <c r="F726" s="149"/>
      <c r="G726" s="149" t="str">
        <f t="shared" si="22"/>
        <v>1</v>
      </c>
      <c r="H726" s="150">
        <f t="shared" si="23"/>
        <v>18</v>
      </c>
      <c r="I726" s="153" t="str" cm="1">
        <f t="array" ref="I726">_xlfn.XLOOKUP(C726,gyn_horarios,gyn_trechos_almoco,"",1,1)</f>
        <v>GOIANIA X BELEM 19:00</v>
      </c>
      <c r="J726" s="164" t="str" cm="1">
        <f t="array" ref="J726">_xlfn.XLOOKUP(D726,justificativas_motivos,justificativas_texto,"",1,1)</f>
        <v>MOTORISTA CUMPRINDO HORÁRIO NA ESCALA ATUAL</v>
      </c>
    </row>
    <row r="727" spans="1:10" ht="42" hidden="1" customHeight="1">
      <c r="A727" s="202">
        <v>45498</v>
      </c>
      <c r="B727" s="149">
        <v>15700</v>
      </c>
      <c r="C727" s="147">
        <v>0.79166666666666663</v>
      </c>
      <c r="D727" s="149" t="s">
        <v>11</v>
      </c>
      <c r="E727" s="149" t="s">
        <v>232</v>
      </c>
      <c r="F727" s="149"/>
      <c r="G727" s="149" t="str">
        <f t="shared" si="22"/>
        <v>1</v>
      </c>
      <c r="H727" s="150">
        <f t="shared" si="23"/>
        <v>18</v>
      </c>
      <c r="I727" s="153" t="str" cm="1">
        <f t="array" ref="I727">_xlfn.XLOOKUP(C727,gyn_horarios,gyn_trechos_almoco,"",1,1)</f>
        <v>GOIANIA X BELEM 19:00</v>
      </c>
      <c r="J727" s="164" t="str" cm="1">
        <f t="array" ref="J727">_xlfn.XLOOKUP(D727,justificativas_motivos,justificativas_texto,"",1,1)</f>
        <v>MOTORISTA CUMPRINDO HORÁRIO NA ESCALA ATUAL</v>
      </c>
    </row>
    <row r="728" spans="1:10" ht="42" hidden="1" customHeight="1">
      <c r="A728" s="202">
        <v>45498</v>
      </c>
      <c r="B728" s="149">
        <v>19012</v>
      </c>
      <c r="C728" s="147">
        <v>0.39583333333333331</v>
      </c>
      <c r="D728" s="149" t="s">
        <v>11</v>
      </c>
      <c r="E728" s="153" t="s">
        <v>68</v>
      </c>
      <c r="F728" s="149"/>
      <c r="G728" s="149" t="str">
        <f t="shared" si="22"/>
        <v>1</v>
      </c>
      <c r="H728" s="150">
        <f t="shared" si="23"/>
        <v>18</v>
      </c>
      <c r="I728" s="153" t="str" cm="1">
        <f t="array" ref="I728">_xlfn.XLOOKUP(C728,gyn_horarios,gyn_trechos_almoco,"",1,1)</f>
        <v>GOIANIA X BELEM 09:30</v>
      </c>
      <c r="J728" s="164" t="str" cm="1">
        <f t="array" ref="J728">_xlfn.XLOOKUP(D728,justificativas_motivos,justificativas_texto,"",1,1)</f>
        <v>MOTORISTA CUMPRINDO HORÁRIO NA ESCALA ATUAL</v>
      </c>
    </row>
    <row r="729" spans="1:10" ht="42" hidden="1" customHeight="1">
      <c r="A729" s="202">
        <v>45498</v>
      </c>
      <c r="B729" s="149">
        <v>19012</v>
      </c>
      <c r="C729" s="147">
        <v>0.39583333333333331</v>
      </c>
      <c r="D729" s="149" t="s">
        <v>11</v>
      </c>
      <c r="E729" s="153" t="s">
        <v>185</v>
      </c>
      <c r="F729" s="149"/>
      <c r="G729" s="149" t="str">
        <f t="shared" si="22"/>
        <v>1</v>
      </c>
      <c r="H729" s="150">
        <f t="shared" si="23"/>
        <v>18</v>
      </c>
      <c r="I729" s="153" t="str" cm="1">
        <f t="array" ref="I729">_xlfn.XLOOKUP(C729,gyn_horarios,gyn_trechos_almoco,"",1,1)</f>
        <v>GOIANIA X BELEM 09:30</v>
      </c>
      <c r="J729" s="164" t="str" cm="1">
        <f t="array" ref="J729">_xlfn.XLOOKUP(D729,justificativas_motivos,justificativas_texto,"",1,1)</f>
        <v>MOTORISTA CUMPRINDO HORÁRIO NA ESCALA ATUAL</v>
      </c>
    </row>
    <row r="730" spans="1:10" ht="42" hidden="1" customHeight="1">
      <c r="A730" s="202">
        <v>45498</v>
      </c>
      <c r="B730" s="149">
        <v>19021</v>
      </c>
      <c r="C730" s="147">
        <v>0.4375</v>
      </c>
      <c r="D730" s="149" t="s">
        <v>11</v>
      </c>
      <c r="E730" s="153" t="s">
        <v>114</v>
      </c>
      <c r="F730" s="149"/>
      <c r="G730" s="149" t="str">
        <f t="shared" si="22"/>
        <v>1</v>
      </c>
      <c r="H730" s="150">
        <f t="shared" si="23"/>
        <v>18</v>
      </c>
      <c r="I730" s="153" t="str" cm="1">
        <f t="array" ref="I730">_xlfn.XLOOKUP(C730,gyn_horarios,gyn_trechos_almoco,"",1,1)</f>
        <v>GOIANIA X SAO LUIS 10:30</v>
      </c>
      <c r="J730" s="164" t="str" cm="1">
        <f t="array" ref="J730">_xlfn.XLOOKUP(D730,justificativas_motivos,justificativas_texto,"",1,1)</f>
        <v>MOTORISTA CUMPRINDO HORÁRIO NA ESCALA ATUAL</v>
      </c>
    </row>
    <row r="731" spans="1:10" ht="42" hidden="1" customHeight="1">
      <c r="A731" s="202">
        <v>45498</v>
      </c>
      <c r="B731" s="149">
        <v>19021</v>
      </c>
      <c r="C731" s="147">
        <v>0.4375</v>
      </c>
      <c r="D731" s="149" t="s">
        <v>11</v>
      </c>
      <c r="E731" s="153" t="s">
        <v>115</v>
      </c>
      <c r="F731" s="149"/>
      <c r="G731" s="149" t="str">
        <f t="shared" si="22"/>
        <v>1</v>
      </c>
      <c r="H731" s="150">
        <f t="shared" si="23"/>
        <v>18</v>
      </c>
      <c r="I731" s="153" t="str" cm="1">
        <f t="array" ref="I731">_xlfn.XLOOKUP(C731,gyn_horarios,gyn_trechos_almoco,"",1,1)</f>
        <v>GOIANIA X SAO LUIS 10:30</v>
      </c>
      <c r="J731" s="164" t="str" cm="1">
        <f t="array" ref="J731">_xlfn.XLOOKUP(D731,justificativas_motivos,justificativas_texto,"",1,1)</f>
        <v>MOTORISTA CUMPRINDO HORÁRIO NA ESCALA ATUAL</v>
      </c>
    </row>
    <row r="732" spans="1:10" ht="42" hidden="1" customHeight="1">
      <c r="A732" s="202">
        <v>45498</v>
      </c>
      <c r="B732" s="149">
        <v>15400</v>
      </c>
      <c r="C732" s="147">
        <v>0.70833333333333337</v>
      </c>
      <c r="D732" s="149" t="s">
        <v>11</v>
      </c>
      <c r="E732" s="153" t="s">
        <v>259</v>
      </c>
      <c r="F732" s="149"/>
      <c r="G732" s="149" t="str">
        <f t="shared" si="22"/>
        <v>1</v>
      </c>
      <c r="H732" s="150">
        <f t="shared" si="23"/>
        <v>18</v>
      </c>
      <c r="I732" s="153" t="s">
        <v>241</v>
      </c>
      <c r="J732" s="164" t="str" cm="1">
        <f t="array" ref="J732">_xlfn.XLOOKUP(D732,justificativas_motivos,justificativas_texto,"",1,1)</f>
        <v>MOTORISTA CUMPRINDO HORÁRIO NA ESCALA ATUAL</v>
      </c>
    </row>
    <row r="733" spans="1:10" ht="42" hidden="1" customHeight="1">
      <c r="A733" s="202">
        <v>45498</v>
      </c>
      <c r="B733" s="149">
        <v>15400</v>
      </c>
      <c r="C733" s="147">
        <v>0.70833333333333337</v>
      </c>
      <c r="D733" s="149" t="s">
        <v>11</v>
      </c>
      <c r="E733" s="153" t="s">
        <v>258</v>
      </c>
      <c r="F733" s="149"/>
      <c r="G733" s="149" t="str">
        <f t="shared" si="22"/>
        <v>1</v>
      </c>
      <c r="H733" s="150">
        <f t="shared" si="23"/>
        <v>18</v>
      </c>
      <c r="I733" s="153" t="s">
        <v>241</v>
      </c>
      <c r="J733" s="164" t="str" cm="1">
        <f t="array" ref="J733">_xlfn.XLOOKUP(D733,justificativas_motivos,justificativas_texto,"",1,1)</f>
        <v>MOTORISTA CUMPRINDO HORÁRIO NA ESCALA ATUAL</v>
      </c>
    </row>
    <row r="734" spans="1:10" ht="42" hidden="1" customHeight="1">
      <c r="A734" s="200">
        <v>45499</v>
      </c>
      <c r="B734" s="135" t="s">
        <v>137</v>
      </c>
      <c r="C734" s="133" t="s">
        <v>137</v>
      </c>
      <c r="D734" s="132" t="s">
        <v>137</v>
      </c>
      <c r="E734" s="129" t="s">
        <v>155</v>
      </c>
      <c r="F734" s="132"/>
      <c r="G734" s="132" t="str">
        <f t="shared" si="22"/>
        <v>1</v>
      </c>
      <c r="H734" s="137">
        <f t="shared" si="23"/>
        <v>18</v>
      </c>
      <c r="I734" s="129" t="str" cm="1">
        <f t="array" ref="I734">_xlfn.XLOOKUP(C734,gyn_horarios,gyn_trechos_almoco,"",1,1)</f>
        <v>ESPERA</v>
      </c>
      <c r="J734" s="201" t="str" cm="1">
        <f t="array" ref="J734">_xlfn.XLOOKUP(D734,justificativas_motivos,justificativas_texto,"",1,1)</f>
        <v>MOTORISTA NA GARAGEM EM ESPERA PARA DISPONIBILIDADE DE HORARIOS</v>
      </c>
    </row>
    <row r="735" spans="1:10" ht="42" hidden="1" customHeight="1">
      <c r="A735" s="200">
        <v>45499</v>
      </c>
      <c r="B735" s="135" t="s">
        <v>137</v>
      </c>
      <c r="C735" s="133" t="s">
        <v>137</v>
      </c>
      <c r="D735" s="132" t="s">
        <v>137</v>
      </c>
      <c r="E735" s="129" t="s">
        <v>114</v>
      </c>
      <c r="F735" s="132"/>
      <c r="G735" s="132" t="str">
        <f t="shared" si="22"/>
        <v>1</v>
      </c>
      <c r="H735" s="137">
        <f t="shared" si="23"/>
        <v>18</v>
      </c>
      <c r="I735" s="129" t="str" cm="1">
        <f t="array" ref="I735">_xlfn.XLOOKUP(C735,gyn_horarios,gyn_trechos_almoco,"",1,1)</f>
        <v>ESPERA</v>
      </c>
      <c r="J735" s="201" t="str" cm="1">
        <f t="array" ref="J735">_xlfn.XLOOKUP(D735,justificativas_motivos,justificativas_texto,"",1,1)</f>
        <v>MOTORISTA NA GARAGEM EM ESPERA PARA DISPONIBILIDADE DE HORARIOS</v>
      </c>
    </row>
    <row r="736" spans="1:10" ht="42" hidden="1" customHeight="1">
      <c r="A736" s="200">
        <v>45499</v>
      </c>
      <c r="B736" s="135">
        <v>19025</v>
      </c>
      <c r="C736" s="133">
        <v>0.75</v>
      </c>
      <c r="D736" s="132" t="s">
        <v>11</v>
      </c>
      <c r="E736" s="129" t="s">
        <v>42</v>
      </c>
      <c r="F736" s="132"/>
      <c r="G736" s="132" t="str">
        <f t="shared" si="22"/>
        <v>1</v>
      </c>
      <c r="H736" s="137">
        <f t="shared" si="23"/>
        <v>18</v>
      </c>
      <c r="I736" s="129" t="str" cm="1">
        <f t="array" ref="I736">_xlfn.XLOOKUP(C736,gyn_horarios,gyn_trechos_almoco,"",1,1)</f>
        <v>GOIANIA X TERESINA 18:00</v>
      </c>
      <c r="J736" s="201" t="str" cm="1">
        <f t="array" ref="J736">_xlfn.XLOOKUP(D736,justificativas_motivos,justificativas_texto,"",1,1)</f>
        <v>MOTORISTA CUMPRINDO HORÁRIO NA ESCALA ATUAL</v>
      </c>
    </row>
    <row r="737" spans="1:10" ht="42" hidden="1" customHeight="1">
      <c r="A737" s="200">
        <v>45499</v>
      </c>
      <c r="B737" s="135">
        <v>19025</v>
      </c>
      <c r="C737" s="133">
        <v>0.75</v>
      </c>
      <c r="D737" s="132" t="s">
        <v>11</v>
      </c>
      <c r="E737" s="129" t="s">
        <v>43</v>
      </c>
      <c r="F737" s="132"/>
      <c r="G737" s="132" t="str">
        <f t="shared" si="22"/>
        <v>1</v>
      </c>
      <c r="H737" s="137">
        <f t="shared" si="23"/>
        <v>18</v>
      </c>
      <c r="I737" s="129" t="str" cm="1">
        <f t="array" ref="I737">_xlfn.XLOOKUP(C737,gyn_horarios,gyn_trechos_almoco,"",1,1)</f>
        <v>GOIANIA X TERESINA 18:00</v>
      </c>
      <c r="J737" s="201" t="str" cm="1">
        <f t="array" ref="J737">_xlfn.XLOOKUP(D737,justificativas_motivos,justificativas_texto,"",1,1)</f>
        <v>MOTORISTA CUMPRINDO HORÁRIO NA ESCALA ATUAL</v>
      </c>
    </row>
    <row r="738" spans="1:10" ht="42" hidden="1" customHeight="1">
      <c r="A738" s="200">
        <v>45499</v>
      </c>
      <c r="B738" s="135">
        <v>19020</v>
      </c>
      <c r="C738" s="133">
        <v>0.79166666666666663</v>
      </c>
      <c r="D738" s="132" t="s">
        <v>11</v>
      </c>
      <c r="E738" s="129" t="s">
        <v>124</v>
      </c>
      <c r="F738" s="132"/>
      <c r="G738" s="132" t="str">
        <f t="shared" si="22"/>
        <v>1</v>
      </c>
      <c r="H738" s="137">
        <f t="shared" si="23"/>
        <v>18</v>
      </c>
      <c r="I738" s="129" t="str" cm="1">
        <f t="array" ref="I738">_xlfn.XLOOKUP(C738,gyn_horarios,gyn_trechos_almoco,"",1,1)</f>
        <v>GOIANIA X BELEM 19:00</v>
      </c>
      <c r="J738" s="201" t="str" cm="1">
        <f t="array" ref="J738">_xlfn.XLOOKUP(D738,justificativas_motivos,justificativas_texto,"",1,1)</f>
        <v>MOTORISTA CUMPRINDO HORÁRIO NA ESCALA ATUAL</v>
      </c>
    </row>
    <row r="739" spans="1:10" ht="42" hidden="1" customHeight="1">
      <c r="A739" s="200">
        <v>45499</v>
      </c>
      <c r="B739" s="135">
        <v>19020</v>
      </c>
      <c r="C739" s="133">
        <v>0.79166666666666663</v>
      </c>
      <c r="D739" s="132" t="s">
        <v>11</v>
      </c>
      <c r="E739" s="129" t="s">
        <v>123</v>
      </c>
      <c r="F739" s="132"/>
      <c r="G739" s="132" t="str">
        <f t="shared" si="22"/>
        <v>1</v>
      </c>
      <c r="H739" s="137">
        <f t="shared" si="23"/>
        <v>18</v>
      </c>
      <c r="I739" s="129" t="str" cm="1">
        <f t="array" ref="I739">_xlfn.XLOOKUP(C739,gyn_horarios,gyn_trechos_almoco,"",1,1)</f>
        <v>GOIANIA X BELEM 19:00</v>
      </c>
      <c r="J739" s="201" t="str" cm="1">
        <f t="array" ref="J739">_xlfn.XLOOKUP(D739,justificativas_motivos,justificativas_texto,"",1,1)</f>
        <v>MOTORISTA CUMPRINDO HORÁRIO NA ESCALA ATUAL</v>
      </c>
    </row>
    <row r="740" spans="1:10" ht="42" hidden="1" customHeight="1">
      <c r="A740" s="200">
        <v>45499</v>
      </c>
      <c r="B740" s="135">
        <v>16100</v>
      </c>
      <c r="C740" s="133">
        <v>0.39583333333333331</v>
      </c>
      <c r="D740" s="132" t="s">
        <v>11</v>
      </c>
      <c r="E740" s="129" t="s">
        <v>121</v>
      </c>
      <c r="F740" s="132"/>
      <c r="G740" s="132" t="str">
        <f t="shared" si="22"/>
        <v>1</v>
      </c>
      <c r="H740" s="137">
        <f t="shared" si="23"/>
        <v>18</v>
      </c>
      <c r="I740" s="129" t="str" cm="1">
        <f t="array" ref="I740">_xlfn.XLOOKUP(C740,gyn_horarios,gyn_trechos_almoco,"",1,1)</f>
        <v>GOIANIA X BELEM 09:30</v>
      </c>
      <c r="J740" s="201" t="str" cm="1">
        <f t="array" ref="J740">_xlfn.XLOOKUP(D740,justificativas_motivos,justificativas_texto,"",1,1)</f>
        <v>MOTORISTA CUMPRINDO HORÁRIO NA ESCALA ATUAL</v>
      </c>
    </row>
    <row r="741" spans="1:10" ht="42" hidden="1" customHeight="1">
      <c r="A741" s="200">
        <v>45499</v>
      </c>
      <c r="B741" s="135">
        <v>16100</v>
      </c>
      <c r="C741" s="133">
        <v>0.39583333333333331</v>
      </c>
      <c r="D741" s="132" t="s">
        <v>11</v>
      </c>
      <c r="E741" s="129" t="s">
        <v>163</v>
      </c>
      <c r="F741" s="132"/>
      <c r="G741" s="132" t="str">
        <f t="shared" si="22"/>
        <v>1</v>
      </c>
      <c r="H741" s="137">
        <f t="shared" si="23"/>
        <v>18</v>
      </c>
      <c r="I741" s="129" t="str" cm="1">
        <f t="array" ref="I741">_xlfn.XLOOKUP(C741,gyn_horarios,gyn_trechos_almoco,"",1,1)</f>
        <v>GOIANIA X BELEM 09:30</v>
      </c>
      <c r="J741" s="201" t="str" cm="1">
        <f t="array" ref="J741">_xlfn.XLOOKUP(D741,justificativas_motivos,justificativas_texto,"",1,1)</f>
        <v>MOTORISTA CUMPRINDO HORÁRIO NA ESCALA ATUAL</v>
      </c>
    </row>
    <row r="742" spans="1:10" ht="42" hidden="1" customHeight="1">
      <c r="A742" s="202">
        <v>45500</v>
      </c>
      <c r="B742" s="149">
        <v>15300</v>
      </c>
      <c r="C742" s="147">
        <v>0.75</v>
      </c>
      <c r="D742" s="149" t="s">
        <v>11</v>
      </c>
      <c r="E742" s="153" t="s">
        <v>62</v>
      </c>
      <c r="F742" s="149"/>
      <c r="G742" s="149" t="str">
        <f t="shared" si="22"/>
        <v>1</v>
      </c>
      <c r="H742" s="150">
        <f t="shared" si="23"/>
        <v>18</v>
      </c>
      <c r="I742" s="153" t="str" cm="1">
        <f t="array" ref="I742">_xlfn.XLOOKUP(C742,gyn_horarios,gyn_trechos_almoco,"",1,1)</f>
        <v>GOIANIA X TERESINA 18:00</v>
      </c>
      <c r="J742" s="164" t="str" cm="1">
        <f t="array" ref="J742">_xlfn.XLOOKUP(D742,justificativas_motivos,justificativas_texto,"",1,1)</f>
        <v>MOTORISTA CUMPRINDO HORÁRIO NA ESCALA ATUAL</v>
      </c>
    </row>
    <row r="743" spans="1:10" ht="42" hidden="1" customHeight="1">
      <c r="A743" s="202">
        <v>45500</v>
      </c>
      <c r="B743" s="149">
        <v>15300</v>
      </c>
      <c r="C743" s="147">
        <v>0.75</v>
      </c>
      <c r="D743" s="149" t="s">
        <v>11</v>
      </c>
      <c r="E743" s="153" t="s">
        <v>63</v>
      </c>
      <c r="F743" s="149"/>
      <c r="G743" s="149" t="str">
        <f t="shared" si="22"/>
        <v>1</v>
      </c>
      <c r="H743" s="150">
        <f t="shared" si="23"/>
        <v>18</v>
      </c>
      <c r="I743" s="153" t="str" cm="1">
        <f t="array" ref="I743">_xlfn.XLOOKUP(C743,gyn_horarios,gyn_trechos_almoco,"",1,1)</f>
        <v>GOIANIA X TERESINA 18:00</v>
      </c>
      <c r="J743" s="164" t="str" cm="1">
        <f t="array" ref="J743">_xlfn.XLOOKUP(D743,justificativas_motivos,justificativas_texto,"",1,1)</f>
        <v>MOTORISTA CUMPRINDO HORÁRIO NA ESCALA ATUAL</v>
      </c>
    </row>
    <row r="744" spans="1:10" ht="42" hidden="1" customHeight="1">
      <c r="A744" s="202">
        <v>45500</v>
      </c>
      <c r="B744" s="149">
        <v>19001</v>
      </c>
      <c r="C744" s="147">
        <v>0.79166666666666663</v>
      </c>
      <c r="D744" s="149" t="s">
        <v>11</v>
      </c>
      <c r="E744" s="153" t="s">
        <v>80</v>
      </c>
      <c r="F744" s="149"/>
      <c r="G744" s="149" t="str">
        <f t="shared" si="22"/>
        <v>1</v>
      </c>
      <c r="H744" s="150">
        <f t="shared" si="23"/>
        <v>18</v>
      </c>
      <c r="I744" s="153" t="str" cm="1">
        <f t="array" ref="I744">_xlfn.XLOOKUP(C744,gyn_horarios,gyn_trechos_almoco,"",1,1)</f>
        <v>GOIANIA X BELEM 19:00</v>
      </c>
      <c r="J744" s="164" t="str" cm="1">
        <f t="array" ref="J744">_xlfn.XLOOKUP(D744,justificativas_motivos,justificativas_texto,"",1,1)</f>
        <v>MOTORISTA CUMPRINDO HORÁRIO NA ESCALA ATUAL</v>
      </c>
    </row>
    <row r="745" spans="1:10" ht="42" hidden="1" customHeight="1">
      <c r="A745" s="202">
        <v>45500</v>
      </c>
      <c r="B745" s="149">
        <v>19001</v>
      </c>
      <c r="C745" s="147">
        <v>0.79166666666666663</v>
      </c>
      <c r="D745" s="149" t="s">
        <v>11</v>
      </c>
      <c r="E745" s="153" t="s">
        <v>78</v>
      </c>
      <c r="F745" s="149"/>
      <c r="G745" s="149" t="str">
        <f t="shared" si="22"/>
        <v>1</v>
      </c>
      <c r="H745" s="150">
        <f t="shared" si="23"/>
        <v>18</v>
      </c>
      <c r="I745" s="153" t="str" cm="1">
        <f t="array" ref="I745">_xlfn.XLOOKUP(C745,gyn_horarios,gyn_trechos_almoco,"",1,1)</f>
        <v>GOIANIA X BELEM 19:00</v>
      </c>
      <c r="J745" s="164" t="str" cm="1">
        <f t="array" ref="J745">_xlfn.XLOOKUP(D745,justificativas_motivos,justificativas_texto,"",1,1)</f>
        <v>MOTORISTA CUMPRINDO HORÁRIO NA ESCALA ATUAL</v>
      </c>
    </row>
    <row r="746" spans="1:10" ht="42" hidden="1" customHeight="1">
      <c r="A746" s="202">
        <v>45500</v>
      </c>
      <c r="B746" s="149">
        <v>17700</v>
      </c>
      <c r="C746" s="147">
        <v>0.375</v>
      </c>
      <c r="D746" s="149" t="s">
        <v>11</v>
      </c>
      <c r="E746" s="153" t="s">
        <v>60</v>
      </c>
      <c r="F746" s="149"/>
      <c r="G746" s="149" t="str">
        <f t="shared" si="22"/>
        <v>1</v>
      </c>
      <c r="H746" s="150">
        <f t="shared" si="23"/>
        <v>18</v>
      </c>
      <c r="I746" s="153" t="str" cm="1">
        <f t="array" ref="I746">_xlfn.XLOOKUP(C746,gyn_horarios,gyn_trechos_almoco,"",1,1)</f>
        <v>SINOP X FORTALEZA 09:00</v>
      </c>
      <c r="J746" s="164" t="str" cm="1">
        <f t="array" ref="J746">_xlfn.XLOOKUP(D746,justificativas_motivos,justificativas_texto,"",1,1)</f>
        <v>MOTORISTA CUMPRINDO HORÁRIO NA ESCALA ATUAL</v>
      </c>
    </row>
    <row r="747" spans="1:10" ht="42" hidden="1" customHeight="1">
      <c r="A747" s="202">
        <v>45500</v>
      </c>
      <c r="B747" s="149">
        <v>17700</v>
      </c>
      <c r="C747" s="147">
        <v>0.375</v>
      </c>
      <c r="D747" s="149" t="s">
        <v>11</v>
      </c>
      <c r="E747" s="153" t="s">
        <v>61</v>
      </c>
      <c r="F747" s="149"/>
      <c r="G747" s="149" t="str">
        <f t="shared" si="22"/>
        <v>1</v>
      </c>
      <c r="H747" s="150">
        <f t="shared" si="23"/>
        <v>18</v>
      </c>
      <c r="I747" s="153" t="str" cm="1">
        <f t="array" ref="I747">_xlfn.XLOOKUP(C747,gyn_horarios,gyn_trechos_almoco,"",1,1)</f>
        <v>SINOP X FORTALEZA 09:00</v>
      </c>
      <c r="J747" s="164" t="str" cm="1">
        <f t="array" ref="J747">_xlfn.XLOOKUP(D747,justificativas_motivos,justificativas_texto,"",1,1)</f>
        <v>MOTORISTA CUMPRINDO HORÁRIO NA ESCALA ATUAL</v>
      </c>
    </row>
    <row r="748" spans="1:10" ht="42" hidden="1" customHeight="1">
      <c r="A748" s="200">
        <v>45500</v>
      </c>
      <c r="B748" s="132">
        <v>17400</v>
      </c>
      <c r="C748" s="133">
        <v>0.83333333333333337</v>
      </c>
      <c r="D748" s="132" t="s">
        <v>11</v>
      </c>
      <c r="E748" s="129" t="s">
        <v>180</v>
      </c>
      <c r="F748" s="132"/>
      <c r="G748" s="132" t="str">
        <f t="shared" si="22"/>
        <v>1</v>
      </c>
      <c r="H748" s="137">
        <f t="shared" si="23"/>
        <v>18</v>
      </c>
      <c r="I748" s="129" t="str" cm="1">
        <f t="array" ref="I748">_xlfn.XLOOKUP(C748,gyn_horarios,gyn_trechos_almoco,"",1,1)</f>
        <v>GOIANIA X SAO LUIS 20:00</v>
      </c>
      <c r="J748" s="201" t="str" cm="1">
        <f t="array" ref="J748">_xlfn.XLOOKUP(D748,justificativas_motivos,justificativas_texto,"",1,1)</f>
        <v>MOTORISTA CUMPRINDO HORÁRIO NA ESCALA ATUAL</v>
      </c>
    </row>
    <row r="749" spans="1:10" ht="42" hidden="1" customHeight="1">
      <c r="A749" s="200">
        <v>45500</v>
      </c>
      <c r="B749" s="132">
        <v>17400</v>
      </c>
      <c r="C749" s="133">
        <v>0.83333333333333337</v>
      </c>
      <c r="D749" s="132" t="s">
        <v>11</v>
      </c>
      <c r="E749" s="129" t="s">
        <v>266</v>
      </c>
      <c r="F749" s="132"/>
      <c r="G749" s="132" t="str">
        <f t="shared" si="22"/>
        <v>1</v>
      </c>
      <c r="H749" s="137">
        <f t="shared" si="23"/>
        <v>18</v>
      </c>
      <c r="I749" s="129" t="str" cm="1">
        <f t="array" ref="I749">_xlfn.XLOOKUP(C749,gyn_horarios,gyn_trechos_almoco,"",1,1)</f>
        <v>GOIANIA X SAO LUIS 20:00</v>
      </c>
      <c r="J749" s="201" t="str" cm="1">
        <f t="array" ref="J749">_xlfn.XLOOKUP(D749,justificativas_motivos,justificativas_texto,"",1,1)</f>
        <v>MOTORISTA CUMPRINDO HORÁRIO NA ESCALA ATUAL</v>
      </c>
    </row>
    <row r="750" spans="1:10" ht="42" hidden="1" customHeight="1">
      <c r="A750" s="202">
        <v>45500</v>
      </c>
      <c r="B750" s="149">
        <v>19013</v>
      </c>
      <c r="C750" s="147">
        <v>0.39583333333333331</v>
      </c>
      <c r="D750" s="149" t="s">
        <v>11</v>
      </c>
      <c r="E750" s="153" t="s">
        <v>23</v>
      </c>
      <c r="F750" s="149"/>
      <c r="G750" s="149" t="str">
        <f t="shared" si="22"/>
        <v>1</v>
      </c>
      <c r="H750" s="150">
        <f t="shared" si="23"/>
        <v>18</v>
      </c>
      <c r="I750" s="153" t="str" cm="1">
        <f t="array" ref="I750">_xlfn.XLOOKUP(C750,gyn_horarios,gyn_trechos_almoco,"",1,1)</f>
        <v>GOIANIA X BELEM 09:30</v>
      </c>
      <c r="J750" s="164" t="str" cm="1">
        <f t="array" ref="J750">_xlfn.XLOOKUP(D750,justificativas_motivos,justificativas_texto,"",1,1)</f>
        <v>MOTORISTA CUMPRINDO HORÁRIO NA ESCALA ATUAL</v>
      </c>
    </row>
    <row r="751" spans="1:10" ht="42" hidden="1" customHeight="1">
      <c r="A751" s="202">
        <v>45500</v>
      </c>
      <c r="B751" s="149">
        <v>19013</v>
      </c>
      <c r="C751" s="147">
        <v>0.39583333333333331</v>
      </c>
      <c r="D751" s="149" t="s">
        <v>11</v>
      </c>
      <c r="E751" s="153" t="s">
        <v>84</v>
      </c>
      <c r="F751" s="149"/>
      <c r="G751" s="149" t="str">
        <f t="shared" si="22"/>
        <v>1</v>
      </c>
      <c r="H751" s="150">
        <f t="shared" si="23"/>
        <v>18</v>
      </c>
      <c r="I751" s="153" t="str" cm="1">
        <f t="array" ref="I751">_xlfn.XLOOKUP(C751,gyn_horarios,gyn_trechos_almoco,"",1,1)</f>
        <v>GOIANIA X BELEM 09:30</v>
      </c>
      <c r="J751" s="164" t="str" cm="1">
        <f t="array" ref="J751">_xlfn.XLOOKUP(D751,justificativas_motivos,justificativas_texto,"",1,1)</f>
        <v>MOTORISTA CUMPRINDO HORÁRIO NA ESCALA ATUAL</v>
      </c>
    </row>
    <row r="752" spans="1:10" ht="42" hidden="1" customHeight="1">
      <c r="A752" s="203">
        <v>45500</v>
      </c>
      <c r="B752" s="204" t="s">
        <v>71</v>
      </c>
      <c r="C752" s="205" t="s">
        <v>72</v>
      </c>
      <c r="D752" s="204" t="s">
        <v>105</v>
      </c>
      <c r="E752" s="206" t="s">
        <v>202</v>
      </c>
      <c r="F752" s="204"/>
      <c r="G752" s="204" t="str">
        <f t="shared" si="22"/>
        <v>1</v>
      </c>
      <c r="H752" s="207">
        <f t="shared" si="23"/>
        <v>18</v>
      </c>
      <c r="I752" s="206" t="s">
        <v>105</v>
      </c>
      <c r="J752" s="208" t="str" cm="1">
        <f t="array" ref="J752">_xlfn.XLOOKUP(D752,justificativas_motivos,justificativas_texto,"",1,1)</f>
        <v>MOTORISTA PRESTANDO SERVICO DE PLANTAO NA GARAGEM</v>
      </c>
    </row>
    <row r="753" spans="1:10" ht="42" hidden="1" customHeight="1">
      <c r="A753" s="209">
        <v>45501</v>
      </c>
      <c r="B753" s="171" t="s">
        <v>137</v>
      </c>
      <c r="C753" s="169" t="s">
        <v>137</v>
      </c>
      <c r="D753" s="171" t="s">
        <v>137</v>
      </c>
      <c r="E753" s="123" t="s">
        <v>23</v>
      </c>
      <c r="F753" s="171"/>
      <c r="G753" s="181" t="str">
        <f t="shared" si="22"/>
        <v>1</v>
      </c>
      <c r="H753" s="182">
        <f t="shared" si="23"/>
        <v>18</v>
      </c>
      <c r="I753" s="210" t="str" cm="1">
        <f t="array" ref="I753">_xlfn.XLOOKUP(C753,gyn_horarios,gyn_trechos_almoco,"",1,1)</f>
        <v>ESPERA</v>
      </c>
      <c r="J753" s="201" t="str" cm="1">
        <f t="array" ref="J753">_xlfn.XLOOKUP(D753,justificativas_motivos,justificativas_texto,"",1,1)</f>
        <v>MOTORISTA NA GARAGEM EM ESPERA PARA DISPONIBILIDADE DE HORARIOS</v>
      </c>
    </row>
    <row r="754" spans="1:10" ht="42" hidden="1" customHeight="1">
      <c r="A754" s="200">
        <v>45501</v>
      </c>
      <c r="B754" s="132" t="s">
        <v>137</v>
      </c>
      <c r="C754" s="133" t="s">
        <v>137</v>
      </c>
      <c r="D754" s="132" t="s">
        <v>137</v>
      </c>
      <c r="E754" s="132" t="s">
        <v>84</v>
      </c>
      <c r="F754" s="132"/>
      <c r="G754" s="149" t="str">
        <f t="shared" si="22"/>
        <v>1</v>
      </c>
      <c r="H754" s="150">
        <f t="shared" si="23"/>
        <v>18</v>
      </c>
      <c r="I754" s="153" t="str" cm="1">
        <f t="array" ref="I754">_xlfn.XLOOKUP(C754,gyn_horarios,gyn_trechos_almoco,"",1,1)</f>
        <v>ESPERA</v>
      </c>
      <c r="J754" s="201" t="str" cm="1">
        <f t="array" ref="J754">_xlfn.XLOOKUP(D754,justificativas_motivos,justificativas_texto,"",1,1)</f>
        <v>MOTORISTA NA GARAGEM EM ESPERA PARA DISPONIBILIDADE DE HORARIOS</v>
      </c>
    </row>
    <row r="755" spans="1:10" ht="42" hidden="1" customHeight="1">
      <c r="A755" s="200">
        <v>45501</v>
      </c>
      <c r="B755" s="132">
        <v>19022</v>
      </c>
      <c r="C755" s="133">
        <v>0.79166666666666663</v>
      </c>
      <c r="D755" s="132" t="s">
        <v>11</v>
      </c>
      <c r="E755" s="129" t="s">
        <v>14</v>
      </c>
      <c r="F755" s="132"/>
      <c r="G755" s="149" t="str">
        <f t="shared" si="22"/>
        <v>1</v>
      </c>
      <c r="H755" s="150">
        <f t="shared" si="23"/>
        <v>18</v>
      </c>
      <c r="I755" s="153" t="str" cm="1">
        <f t="array" ref="I755">_xlfn.XLOOKUP(C755,gyn_horarios,gyn_trechos_almoco,"",1,1)</f>
        <v>GOIANIA X BELEM 19:00</v>
      </c>
      <c r="J755" s="201" t="str" cm="1">
        <f t="array" ref="J755">_xlfn.XLOOKUP(D755,justificativas_motivos,justificativas_texto,"",1,1)</f>
        <v>MOTORISTA CUMPRINDO HORÁRIO NA ESCALA ATUAL</v>
      </c>
    </row>
    <row r="756" spans="1:10" ht="42" hidden="1" customHeight="1">
      <c r="A756" s="200">
        <v>45501</v>
      </c>
      <c r="B756" s="132">
        <v>19022</v>
      </c>
      <c r="C756" s="133">
        <v>0.79166666666666663</v>
      </c>
      <c r="D756" s="132" t="s">
        <v>11</v>
      </c>
      <c r="E756" s="132" t="s">
        <v>254</v>
      </c>
      <c r="F756" s="132"/>
      <c r="G756" s="149" t="str">
        <f t="shared" si="22"/>
        <v>1</v>
      </c>
      <c r="H756" s="150">
        <f t="shared" si="23"/>
        <v>18</v>
      </c>
      <c r="I756" s="153" t="str" cm="1">
        <f t="array" ref="I756">_xlfn.XLOOKUP(C756,gyn_horarios,gyn_trechos_almoco,"",1,1)</f>
        <v>GOIANIA X BELEM 19:00</v>
      </c>
      <c r="J756" s="201" t="str" cm="1">
        <f t="array" ref="J756">_xlfn.XLOOKUP(D756,justificativas_motivos,justificativas_texto,"",1,1)</f>
        <v>MOTORISTA CUMPRINDO HORÁRIO NA ESCALA ATUAL</v>
      </c>
    </row>
    <row r="757" spans="1:10" ht="42" hidden="1" customHeight="1">
      <c r="A757" s="200">
        <v>45501</v>
      </c>
      <c r="B757" s="132">
        <v>20014</v>
      </c>
      <c r="C757" s="133">
        <v>0.83333333333333337</v>
      </c>
      <c r="D757" s="132" t="s">
        <v>11</v>
      </c>
      <c r="E757" s="129" t="s">
        <v>34</v>
      </c>
      <c r="F757" s="132"/>
      <c r="G757" s="149" t="str">
        <f t="shared" si="22"/>
        <v>1</v>
      </c>
      <c r="H757" s="150">
        <f t="shared" si="23"/>
        <v>18</v>
      </c>
      <c r="I757" s="153" t="str" cm="1">
        <f t="array" ref="I757">_xlfn.XLOOKUP(C757,gyn_horarios,gyn_trechos_almoco,"",1,1)</f>
        <v>GOIANIA X SAO LUIS 20:00</v>
      </c>
      <c r="J757" s="201" t="str" cm="1">
        <f t="array" ref="J757">_xlfn.XLOOKUP(D757,justificativas_motivos,justificativas_texto,"",1,1)</f>
        <v>MOTORISTA CUMPRINDO HORÁRIO NA ESCALA ATUAL</v>
      </c>
    </row>
    <row r="758" spans="1:10" ht="42" hidden="1" customHeight="1">
      <c r="A758" s="200">
        <v>45501</v>
      </c>
      <c r="B758" s="132">
        <v>20014</v>
      </c>
      <c r="C758" s="133">
        <v>0.83333333333333337</v>
      </c>
      <c r="D758" s="132" t="s">
        <v>11</v>
      </c>
      <c r="E758" s="132" t="s">
        <v>37</v>
      </c>
      <c r="F758" s="132"/>
      <c r="G758" s="149" t="str">
        <f t="shared" si="22"/>
        <v>1</v>
      </c>
      <c r="H758" s="150">
        <f t="shared" si="23"/>
        <v>18</v>
      </c>
      <c r="I758" s="153" t="str" cm="1">
        <f t="array" ref="I758">_xlfn.XLOOKUP(C758,gyn_horarios,gyn_trechos_almoco,"",1,1)</f>
        <v>GOIANIA X SAO LUIS 20:00</v>
      </c>
      <c r="J758" s="201" t="str" cm="1">
        <f t="array" ref="J758">_xlfn.XLOOKUP(D758,justificativas_motivos,justificativas_texto,"",1,1)</f>
        <v>MOTORISTA CUMPRINDO HORÁRIO NA ESCALA ATUAL</v>
      </c>
    </row>
    <row r="759" spans="1:10" ht="42" hidden="1" customHeight="1">
      <c r="A759" s="200">
        <v>45501</v>
      </c>
      <c r="B759" s="132">
        <v>20014</v>
      </c>
      <c r="C759" s="133">
        <v>0.39583333333333331</v>
      </c>
      <c r="D759" s="132" t="s">
        <v>11</v>
      </c>
      <c r="E759" s="129" t="s">
        <v>267</v>
      </c>
      <c r="F759" s="132"/>
      <c r="G759" s="149" t="str">
        <f t="shared" si="22"/>
        <v>1</v>
      </c>
      <c r="H759" s="150">
        <f t="shared" si="23"/>
        <v>18</v>
      </c>
      <c r="I759" s="153" t="str" cm="1">
        <f t="array" ref="I759">_xlfn.XLOOKUP(C759,gyn_horarios,gyn_trechos_almoco,"",1,1)</f>
        <v>GOIANIA X BELEM 09:30</v>
      </c>
      <c r="J759" s="201" t="str" cm="1">
        <f t="array" ref="J759">_xlfn.XLOOKUP(D759,justificativas_motivos,justificativas_texto,"",1,1)</f>
        <v>MOTORISTA CUMPRINDO HORÁRIO NA ESCALA ATUAL</v>
      </c>
    </row>
    <row r="760" spans="1:10" ht="42" hidden="1" customHeight="1">
      <c r="A760" s="200">
        <v>45501</v>
      </c>
      <c r="B760" s="132">
        <v>20014</v>
      </c>
      <c r="C760" s="133">
        <v>0.39583333333333331</v>
      </c>
      <c r="D760" s="132" t="s">
        <v>11</v>
      </c>
      <c r="E760" s="132" t="s">
        <v>186</v>
      </c>
      <c r="F760" s="132"/>
      <c r="G760" s="149" t="str">
        <f t="shared" si="22"/>
        <v>1</v>
      </c>
      <c r="H760" s="150">
        <f t="shared" si="23"/>
        <v>18</v>
      </c>
      <c r="I760" s="153" t="str" cm="1">
        <f t="array" ref="I760">_xlfn.XLOOKUP(C760,gyn_horarios,gyn_trechos_almoco,"",1,1)</f>
        <v>GOIANIA X BELEM 09:30</v>
      </c>
      <c r="J760" s="201" t="str" cm="1">
        <f t="array" ref="J760">_xlfn.XLOOKUP(D760,justificativas_motivos,justificativas_texto,"",1,1)</f>
        <v>MOTORISTA CUMPRINDO HORÁRIO NA ESCALA ATUAL</v>
      </c>
    </row>
    <row r="761" spans="1:10" ht="42" hidden="1" customHeight="1">
      <c r="A761" s="202">
        <v>45501</v>
      </c>
      <c r="B761" s="149">
        <v>19013</v>
      </c>
      <c r="C761" s="147">
        <v>0.4375</v>
      </c>
      <c r="D761" s="149" t="s">
        <v>11</v>
      </c>
      <c r="E761" s="153" t="s">
        <v>70</v>
      </c>
      <c r="F761" s="149"/>
      <c r="G761" s="149" t="str">
        <f t="shared" si="22"/>
        <v>1</v>
      </c>
      <c r="H761" s="150">
        <f t="shared" si="23"/>
        <v>18</v>
      </c>
      <c r="I761" s="153" t="str" cm="1">
        <f t="array" ref="I761">_xlfn.XLOOKUP(C761,gyn_horarios,gyn_trechos_almoco,"",1,1)</f>
        <v>GOIANIA X SAO LUIS 10:30</v>
      </c>
      <c r="J761" s="164" t="str" cm="1">
        <f t="array" ref="J761">_xlfn.XLOOKUP(D761,justificativas_motivos,justificativas_texto,"",1,1)</f>
        <v>MOTORISTA CUMPRINDO HORÁRIO NA ESCALA ATUAL</v>
      </c>
    </row>
    <row r="762" spans="1:10" ht="42" hidden="1" customHeight="1">
      <c r="A762" s="202">
        <v>45501</v>
      </c>
      <c r="B762" s="149">
        <v>19013</v>
      </c>
      <c r="C762" s="147">
        <v>0.4375</v>
      </c>
      <c r="D762" s="149" t="s">
        <v>11</v>
      </c>
      <c r="E762" s="153" t="s">
        <v>236</v>
      </c>
      <c r="F762" s="149"/>
      <c r="G762" s="149" t="str">
        <f t="shared" si="22"/>
        <v>1</v>
      </c>
      <c r="H762" s="150">
        <f t="shared" si="23"/>
        <v>18</v>
      </c>
      <c r="I762" s="153" t="str" cm="1">
        <f t="array" ref="I762">_xlfn.XLOOKUP(C762,gyn_horarios,gyn_trechos_almoco,"",1,1)</f>
        <v>GOIANIA X SAO LUIS 10:30</v>
      </c>
      <c r="J762" s="164" t="str" cm="1">
        <f t="array" ref="J762">_xlfn.XLOOKUP(D762,justificativas_motivos,justificativas_texto,"",1,1)</f>
        <v>MOTORISTA CUMPRINDO HORÁRIO NA ESCALA ATUAL</v>
      </c>
    </row>
    <row r="763" spans="1:10" ht="42" hidden="1" customHeight="1">
      <c r="A763" s="202">
        <v>45501</v>
      </c>
      <c r="B763" s="132" t="s">
        <v>137</v>
      </c>
      <c r="C763" s="133" t="s">
        <v>137</v>
      </c>
      <c r="D763" s="149" t="s">
        <v>137</v>
      </c>
      <c r="E763" s="129" t="s">
        <v>259</v>
      </c>
      <c r="F763" s="132"/>
      <c r="G763" s="132" t="str">
        <f t="shared" si="22"/>
        <v>1</v>
      </c>
      <c r="H763" s="137">
        <f t="shared" si="23"/>
        <v>18</v>
      </c>
      <c r="I763" s="129" t="str" cm="1">
        <f t="array" ref="I763">_xlfn.XLOOKUP(C763,gyn_horarios,gyn_trechos_almoco,"",1,1)</f>
        <v>ESPERA</v>
      </c>
      <c r="J763" s="201" t="str" cm="1">
        <f t="array" ref="J763">_xlfn.XLOOKUP(D763,justificativas_motivos,justificativas_texto,"",1,1)</f>
        <v>MOTORISTA NA GARAGEM EM ESPERA PARA DISPONIBILIDADE DE HORARIOS</v>
      </c>
    </row>
    <row r="764" spans="1:10" ht="42" hidden="1" customHeight="1">
      <c r="A764" s="202">
        <v>45501</v>
      </c>
      <c r="B764" s="132" t="s">
        <v>137</v>
      </c>
      <c r="C764" s="133" t="s">
        <v>137</v>
      </c>
      <c r="D764" s="149" t="s">
        <v>137</v>
      </c>
      <c r="E764" s="129" t="s">
        <v>258</v>
      </c>
      <c r="F764" s="132"/>
      <c r="G764" s="132" t="str">
        <f t="shared" si="22"/>
        <v>1</v>
      </c>
      <c r="H764" s="137">
        <f t="shared" si="23"/>
        <v>18</v>
      </c>
      <c r="I764" s="129" t="str" cm="1">
        <f t="array" ref="I764">_xlfn.XLOOKUP(C764,gyn_horarios,gyn_trechos_almoco,"",1,1)</f>
        <v>ESPERA</v>
      </c>
      <c r="J764" s="201" t="str" cm="1">
        <f t="array" ref="J764">_xlfn.XLOOKUP(D764,justificativas_motivos,justificativas_texto,"",1,1)</f>
        <v>MOTORISTA NA GARAGEM EM ESPERA PARA DISPONIBILIDADE DE HORARIOS</v>
      </c>
    </row>
    <row r="765" spans="1:10" ht="42" hidden="1" customHeight="1">
      <c r="A765" s="202">
        <v>45502</v>
      </c>
      <c r="B765" s="149">
        <v>20010</v>
      </c>
      <c r="C765" s="147">
        <v>0.75</v>
      </c>
      <c r="D765" s="149" t="s">
        <v>11</v>
      </c>
      <c r="E765" s="153" t="s">
        <v>52</v>
      </c>
      <c r="F765" s="149"/>
      <c r="G765" s="149" t="str">
        <f t="shared" si="22"/>
        <v>1</v>
      </c>
      <c r="H765" s="150">
        <f t="shared" si="23"/>
        <v>18</v>
      </c>
      <c r="I765" s="153" t="str" cm="1">
        <f t="array" ref="I765">_xlfn.XLOOKUP(C765,gyn_horarios,gyn_trechos_almoco,"",1,1)</f>
        <v>GOIANIA X TERESINA 18:00</v>
      </c>
      <c r="J765" s="164" t="str" cm="1">
        <f t="array" ref="J765">_xlfn.XLOOKUP(D765,justificativas_motivos,justificativas_texto,"",1,1)</f>
        <v>MOTORISTA CUMPRINDO HORÁRIO NA ESCALA ATUAL</v>
      </c>
    </row>
    <row r="766" spans="1:10" ht="42" hidden="1" customHeight="1">
      <c r="A766" s="202">
        <v>45502</v>
      </c>
      <c r="B766" s="149">
        <v>20010</v>
      </c>
      <c r="C766" s="147">
        <v>0.75</v>
      </c>
      <c r="D766" s="149" t="s">
        <v>11</v>
      </c>
      <c r="E766" s="153" t="s">
        <v>125</v>
      </c>
      <c r="F766" s="149"/>
      <c r="G766" s="149" t="str">
        <f t="shared" si="22"/>
        <v>1</v>
      </c>
      <c r="H766" s="150">
        <f t="shared" si="23"/>
        <v>18</v>
      </c>
      <c r="I766" s="153" t="str" cm="1">
        <f t="array" ref="I766">_xlfn.XLOOKUP(C766,gyn_horarios,gyn_trechos_almoco,"",1,1)</f>
        <v>GOIANIA X TERESINA 18:00</v>
      </c>
      <c r="J766" s="164" t="str" cm="1">
        <f t="array" ref="J766">_xlfn.XLOOKUP(D766,justificativas_motivos,justificativas_texto,"",1,1)</f>
        <v>MOTORISTA CUMPRINDO HORÁRIO NA ESCALA ATUAL</v>
      </c>
    </row>
    <row r="767" spans="1:10" ht="42" hidden="1" customHeight="1">
      <c r="A767" s="202">
        <v>45502</v>
      </c>
      <c r="B767" s="149" t="s">
        <v>137</v>
      </c>
      <c r="C767" s="147" t="s">
        <v>137</v>
      </c>
      <c r="D767" s="149" t="s">
        <v>137</v>
      </c>
      <c r="E767" s="153" t="s">
        <v>70</v>
      </c>
      <c r="F767" s="149"/>
      <c r="G767" s="149" t="str">
        <f t="shared" si="22"/>
        <v>1</v>
      </c>
      <c r="H767" s="150">
        <f t="shared" si="23"/>
        <v>18</v>
      </c>
      <c r="I767" s="153" t="str" cm="1">
        <f t="array" ref="I767">_xlfn.XLOOKUP(C767,gyn_horarios,gyn_trechos_almoco,"",1,1)</f>
        <v>ESPERA</v>
      </c>
      <c r="J767" s="164" t="str" cm="1">
        <f t="array" ref="J767">_xlfn.XLOOKUP(D767,justificativas_motivos,justificativas_texto,"",1,1)</f>
        <v>MOTORISTA NA GARAGEM EM ESPERA PARA DISPONIBILIDADE DE HORARIOS</v>
      </c>
    </row>
    <row r="768" spans="1:10" ht="42" hidden="1" customHeight="1">
      <c r="A768" s="202">
        <v>45502</v>
      </c>
      <c r="B768" s="149" t="s">
        <v>137</v>
      </c>
      <c r="C768" s="147" t="s">
        <v>137</v>
      </c>
      <c r="D768" s="149" t="s">
        <v>137</v>
      </c>
      <c r="E768" s="153" t="s">
        <v>236</v>
      </c>
      <c r="F768" s="149"/>
      <c r="G768" s="149" t="str">
        <f t="shared" si="22"/>
        <v>1</v>
      </c>
      <c r="H768" s="150">
        <f t="shared" si="23"/>
        <v>18</v>
      </c>
      <c r="I768" s="153" t="str" cm="1">
        <f t="array" ref="I768">_xlfn.XLOOKUP(C768,gyn_horarios,gyn_trechos_almoco,"",1,1)</f>
        <v>ESPERA</v>
      </c>
      <c r="J768" s="164" t="str" cm="1">
        <f t="array" ref="J768">_xlfn.XLOOKUP(D768,justificativas_motivos,justificativas_texto,"",1,1)</f>
        <v>MOTORISTA NA GARAGEM EM ESPERA PARA DISPONIBILIDADE DE HORARIOS</v>
      </c>
    </row>
    <row r="769" spans="1:10" ht="42" hidden="1" customHeight="1">
      <c r="A769" s="202">
        <v>45502</v>
      </c>
      <c r="B769" s="149">
        <v>20013</v>
      </c>
      <c r="C769" s="147">
        <v>0.39583333333333331</v>
      </c>
      <c r="D769" s="211" t="s">
        <v>11</v>
      </c>
      <c r="E769" s="153" t="s">
        <v>148</v>
      </c>
      <c r="F769" s="149"/>
      <c r="G769" s="149" t="str">
        <f t="shared" si="22"/>
        <v>1</v>
      </c>
      <c r="H769" s="150">
        <f t="shared" si="23"/>
        <v>18</v>
      </c>
      <c r="I769" s="153" t="str" cm="1">
        <f t="array" ref="I769">_xlfn.XLOOKUP(C769,gyn_horarios,gyn_trechos_almoco,"",1,1)</f>
        <v>GOIANIA X BELEM 09:30</v>
      </c>
      <c r="J769" s="164" t="str" cm="1">
        <f t="array" ref="J769">_xlfn.XLOOKUP(D769,justificativas_motivos,justificativas_texto,"",1,1)</f>
        <v>MOTORISTA CUMPRINDO HORÁRIO NA ESCALA ATUAL</v>
      </c>
    </row>
    <row r="770" spans="1:10" ht="42" hidden="1" customHeight="1">
      <c r="A770" s="202">
        <v>45502</v>
      </c>
      <c r="B770" s="149">
        <v>20013</v>
      </c>
      <c r="C770" s="147">
        <v>0.39583333333333331</v>
      </c>
      <c r="D770" s="211" t="s">
        <v>11</v>
      </c>
      <c r="E770" s="153" t="s">
        <v>233</v>
      </c>
      <c r="F770" s="149"/>
      <c r="G770" s="149" t="str">
        <f t="shared" si="22"/>
        <v>1</v>
      </c>
      <c r="H770" s="150">
        <f t="shared" si="23"/>
        <v>18</v>
      </c>
      <c r="I770" s="153" t="str" cm="1">
        <f t="array" ref="I770">_xlfn.XLOOKUP(C770,gyn_horarios,gyn_trechos_almoco,"",1,1)</f>
        <v>GOIANIA X BELEM 09:30</v>
      </c>
      <c r="J770" s="164" t="str" cm="1">
        <f t="array" ref="J770">_xlfn.XLOOKUP(D770,justificativas_motivos,justificativas_texto,"",1,1)</f>
        <v>MOTORISTA CUMPRINDO HORÁRIO NA ESCALA ATUAL</v>
      </c>
    </row>
    <row r="771" spans="1:10" ht="42" hidden="1" customHeight="1">
      <c r="A771" s="202">
        <v>45502</v>
      </c>
      <c r="B771" s="149">
        <v>14700</v>
      </c>
      <c r="C771" s="147">
        <v>0.4375</v>
      </c>
      <c r="D771" s="211" t="s">
        <v>11</v>
      </c>
      <c r="E771" s="153" t="s">
        <v>87</v>
      </c>
      <c r="F771" s="149"/>
      <c r="G771" s="149" t="str">
        <f t="shared" si="22"/>
        <v>1</v>
      </c>
      <c r="H771" s="150">
        <f t="shared" si="23"/>
        <v>18</v>
      </c>
      <c r="I771" s="153" t="str" cm="1">
        <f t="array" ref="I771">_xlfn.XLOOKUP(C771,gyn_horarios,gyn_trechos_almoco,"",1,1)</f>
        <v>GOIANIA X SAO LUIS 10:30</v>
      </c>
      <c r="J771" s="164" t="str" cm="1">
        <f t="array" ref="J771">_xlfn.XLOOKUP(D771,justificativas_motivos,justificativas_texto,"",1,1)</f>
        <v>MOTORISTA CUMPRINDO HORÁRIO NA ESCALA ATUAL</v>
      </c>
    </row>
    <row r="772" spans="1:10" ht="42" hidden="1" customHeight="1">
      <c r="A772" s="202">
        <v>45502</v>
      </c>
      <c r="B772" s="149">
        <v>14700</v>
      </c>
      <c r="C772" s="147">
        <v>0.4375</v>
      </c>
      <c r="D772" s="211" t="s">
        <v>11</v>
      </c>
      <c r="E772" s="153" t="s">
        <v>86</v>
      </c>
      <c r="F772" s="149"/>
      <c r="G772" s="149" t="str">
        <f t="shared" si="22"/>
        <v>1</v>
      </c>
      <c r="H772" s="150">
        <f t="shared" si="23"/>
        <v>18</v>
      </c>
      <c r="I772" s="153" t="str" cm="1">
        <f t="array" ref="I772">_xlfn.XLOOKUP(C772,gyn_horarios,gyn_trechos_almoco,"",1,1)</f>
        <v>GOIANIA X SAO LUIS 10:30</v>
      </c>
      <c r="J772" s="164" t="str" cm="1">
        <f t="array" ref="J772">_xlfn.XLOOKUP(D772,justificativas_motivos,justificativas_texto,"",1,1)</f>
        <v>MOTORISTA CUMPRINDO HORÁRIO NA ESCALA ATUAL</v>
      </c>
    </row>
    <row r="773" spans="1:10" ht="42" hidden="1" customHeight="1">
      <c r="A773" s="202">
        <v>45502</v>
      </c>
      <c r="B773" s="149">
        <v>19004</v>
      </c>
      <c r="C773" s="147">
        <v>0.79166666666666663</v>
      </c>
      <c r="D773" s="211" t="s">
        <v>11</v>
      </c>
      <c r="E773" s="153" t="s">
        <v>119</v>
      </c>
      <c r="F773" s="149"/>
      <c r="G773" s="149" t="str">
        <f t="shared" si="22"/>
        <v>1</v>
      </c>
      <c r="H773" s="150">
        <f t="shared" si="23"/>
        <v>18</v>
      </c>
      <c r="I773" s="153" t="str" cm="1">
        <f t="array" ref="I773">_xlfn.XLOOKUP(C773,gyn_horarios,gyn_trechos_almoco,"",1,1)</f>
        <v>GOIANIA X BELEM 19:00</v>
      </c>
      <c r="J773" s="164" t="str" cm="1">
        <f t="array" ref="J773">_xlfn.XLOOKUP(D773,justificativas_motivos,justificativas_texto,"",1,1)</f>
        <v>MOTORISTA CUMPRINDO HORÁRIO NA ESCALA ATUAL</v>
      </c>
    </row>
    <row r="774" spans="1:10" ht="42" hidden="1" customHeight="1">
      <c r="A774" s="202">
        <v>45502</v>
      </c>
      <c r="B774" s="149">
        <v>19004</v>
      </c>
      <c r="C774" s="147">
        <v>0.79166666666666663</v>
      </c>
      <c r="D774" s="149" t="s">
        <v>11</v>
      </c>
      <c r="E774" s="153" t="s">
        <v>217</v>
      </c>
      <c r="F774" s="149"/>
      <c r="G774" s="149" t="str">
        <f t="shared" si="22"/>
        <v>1</v>
      </c>
      <c r="H774" s="150">
        <f t="shared" si="23"/>
        <v>18</v>
      </c>
      <c r="I774" s="153" t="str" cm="1">
        <f t="array" ref="I774">_xlfn.XLOOKUP(C774,gyn_horarios,gyn_trechos_almoco,"",1,1)</f>
        <v>GOIANIA X BELEM 19:00</v>
      </c>
      <c r="J774" s="164" t="str" cm="1">
        <f t="array" ref="J774">_xlfn.XLOOKUP(D774,justificativas_motivos,justificativas_texto,"",1,1)</f>
        <v>MOTORISTA CUMPRINDO HORÁRIO NA ESCALA ATUAL</v>
      </c>
    </row>
    <row r="775" spans="1:10" ht="42" hidden="1" customHeight="1">
      <c r="A775" s="203">
        <v>45502</v>
      </c>
      <c r="B775" s="204" t="s">
        <v>71</v>
      </c>
      <c r="C775" s="205" t="s">
        <v>72</v>
      </c>
      <c r="D775" s="204" t="s">
        <v>105</v>
      </c>
      <c r="E775" s="206" t="s">
        <v>268</v>
      </c>
      <c r="F775" s="204"/>
      <c r="G775" s="204" t="str">
        <f t="shared" si="22"/>
        <v>1</v>
      </c>
      <c r="H775" s="207">
        <f t="shared" si="23"/>
        <v>18</v>
      </c>
      <c r="I775" s="206" t="s">
        <v>105</v>
      </c>
      <c r="J775" s="208" t="str" cm="1">
        <f t="array" ref="J775">_xlfn.XLOOKUP(D775,justificativas_motivos,justificativas_texto,"",1,1)</f>
        <v>MOTORISTA PRESTANDO SERVICO DE PLANTAO NA GARAGEM</v>
      </c>
    </row>
    <row r="776" spans="1:10" ht="42" hidden="1" customHeight="1">
      <c r="A776" s="212">
        <v>45503</v>
      </c>
      <c r="B776" s="181">
        <v>20017</v>
      </c>
      <c r="C776" s="179">
        <v>0.75</v>
      </c>
      <c r="D776" s="181" t="s">
        <v>11</v>
      </c>
      <c r="E776" s="210" t="s">
        <v>177</v>
      </c>
      <c r="F776" s="181"/>
      <c r="G776" s="181" t="str">
        <f t="shared" si="22"/>
        <v>1</v>
      </c>
      <c r="H776" s="182">
        <f t="shared" si="23"/>
        <v>18</v>
      </c>
      <c r="I776" s="210" t="str" cm="1">
        <f t="array" ref="I776">_xlfn.XLOOKUP(C776,gyn_horarios,gyn_trechos_almoco,"",1,1)</f>
        <v>GOIANIA X TERESINA 18:00</v>
      </c>
      <c r="J776" s="164" t="str" cm="1">
        <f t="array" ref="J776">_xlfn.XLOOKUP(D776,justificativas_motivos,justificativas_texto,"",1,1)</f>
        <v>MOTORISTA CUMPRINDO HORÁRIO NA ESCALA ATUAL</v>
      </c>
    </row>
    <row r="777" spans="1:10" ht="42" hidden="1" customHeight="1">
      <c r="A777" s="202">
        <v>45503</v>
      </c>
      <c r="B777" s="149">
        <v>20017</v>
      </c>
      <c r="C777" s="147">
        <v>0.75</v>
      </c>
      <c r="D777" s="149" t="s">
        <v>11</v>
      </c>
      <c r="E777" s="153" t="s">
        <v>17</v>
      </c>
      <c r="F777" s="149"/>
      <c r="G777" s="149" t="str">
        <f t="shared" si="22"/>
        <v>1</v>
      </c>
      <c r="H777" s="150">
        <f t="shared" si="23"/>
        <v>18</v>
      </c>
      <c r="I777" s="153" t="str" cm="1">
        <f t="array" ref="I777">_xlfn.XLOOKUP(C777,gyn_horarios,gyn_trechos_almoco,"",1,1)</f>
        <v>GOIANIA X TERESINA 18:00</v>
      </c>
      <c r="J777" s="164" t="str" cm="1">
        <f t="array" ref="J777">_xlfn.XLOOKUP(D777,justificativas_motivos,justificativas_texto,"",1,1)</f>
        <v>MOTORISTA CUMPRINDO HORÁRIO NA ESCALA ATUAL</v>
      </c>
    </row>
    <row r="778" spans="1:10" ht="42" hidden="1" customHeight="1">
      <c r="A778" s="202">
        <v>45503</v>
      </c>
      <c r="B778" s="149">
        <v>19006</v>
      </c>
      <c r="C778" s="147">
        <v>0.79166666666666663</v>
      </c>
      <c r="D778" s="149" t="s">
        <v>11</v>
      </c>
      <c r="E778" s="153" t="s">
        <v>30</v>
      </c>
      <c r="F778" s="149"/>
      <c r="G778" s="149" t="str">
        <f t="shared" si="22"/>
        <v>1</v>
      </c>
      <c r="H778" s="150">
        <f t="shared" si="23"/>
        <v>18</v>
      </c>
      <c r="I778" s="153" t="str" cm="1">
        <f t="array" ref="I778">_xlfn.XLOOKUP(C778,gyn_horarios,gyn_trechos_almoco,"",1,1)</f>
        <v>GOIANIA X BELEM 19:00</v>
      </c>
      <c r="J778" s="164" t="str" cm="1">
        <f t="array" ref="J778">_xlfn.XLOOKUP(D778,justificativas_motivos,justificativas_texto,"",1,1)</f>
        <v>MOTORISTA CUMPRINDO HORÁRIO NA ESCALA ATUAL</v>
      </c>
    </row>
    <row r="779" spans="1:10" ht="42" hidden="1" customHeight="1">
      <c r="A779" s="202">
        <v>45503</v>
      </c>
      <c r="B779" s="149">
        <v>19006</v>
      </c>
      <c r="C779" s="147">
        <v>0.79166666666666663</v>
      </c>
      <c r="D779" s="149" t="s">
        <v>11</v>
      </c>
      <c r="E779" s="153" t="s">
        <v>31</v>
      </c>
      <c r="F779" s="149"/>
      <c r="G779" s="149" t="str">
        <f t="shared" si="22"/>
        <v>1</v>
      </c>
      <c r="H779" s="150">
        <f t="shared" si="23"/>
        <v>18</v>
      </c>
      <c r="I779" s="153" t="str" cm="1">
        <f t="array" ref="I779">_xlfn.XLOOKUP(C779,gyn_horarios,gyn_trechos_almoco,"",1,1)</f>
        <v>GOIANIA X BELEM 19:00</v>
      </c>
      <c r="J779" s="164" t="str" cm="1">
        <f t="array" ref="J779">_xlfn.XLOOKUP(D779,justificativas_motivos,justificativas_texto,"",1,1)</f>
        <v>MOTORISTA CUMPRINDO HORÁRIO NA ESCALA ATUAL</v>
      </c>
    </row>
    <row r="780" spans="1:10" ht="42" hidden="1" customHeight="1">
      <c r="A780" s="202">
        <v>45503</v>
      </c>
      <c r="B780" s="149" t="s">
        <v>137</v>
      </c>
      <c r="C780" s="147" t="s">
        <v>137</v>
      </c>
      <c r="D780" s="149" t="s">
        <v>137</v>
      </c>
      <c r="E780" s="153" t="s">
        <v>148</v>
      </c>
      <c r="F780" s="149"/>
      <c r="G780" s="149" t="str">
        <f t="shared" si="22"/>
        <v>1</v>
      </c>
      <c r="H780" s="150">
        <f t="shared" si="23"/>
        <v>18</v>
      </c>
      <c r="I780" s="153" t="str" cm="1">
        <f t="array" ref="I780">_xlfn.XLOOKUP(C780,gyn_horarios,gyn_trechos_almoco,"",1,1)</f>
        <v>ESPERA</v>
      </c>
      <c r="J780" s="164" t="str" cm="1">
        <f t="array" ref="J780">_xlfn.XLOOKUP(D780,justificativas_motivos,justificativas_texto,"",1,1)</f>
        <v>MOTORISTA NA GARAGEM EM ESPERA PARA DISPONIBILIDADE DE HORARIOS</v>
      </c>
    </row>
    <row r="781" spans="1:10" ht="42" hidden="1" customHeight="1">
      <c r="A781" s="202">
        <v>45503</v>
      </c>
      <c r="B781" s="149" t="s">
        <v>137</v>
      </c>
      <c r="C781" s="147" t="s">
        <v>137</v>
      </c>
      <c r="D781" s="149" t="s">
        <v>137</v>
      </c>
      <c r="E781" s="153" t="s">
        <v>233</v>
      </c>
      <c r="F781" s="149"/>
      <c r="G781" s="149" t="str">
        <f t="shared" si="22"/>
        <v>1</v>
      </c>
      <c r="H781" s="150">
        <f t="shared" si="23"/>
        <v>18</v>
      </c>
      <c r="I781" s="153" t="str" cm="1">
        <f t="array" ref="I781">_xlfn.XLOOKUP(C781,gyn_horarios,gyn_trechos_almoco,"",1,1)</f>
        <v>ESPERA</v>
      </c>
      <c r="J781" s="164" t="str" cm="1">
        <f t="array" ref="J781">_xlfn.XLOOKUP(D781,justificativas_motivos,justificativas_texto,"",1,1)</f>
        <v>MOTORISTA NA GARAGEM EM ESPERA PARA DISPONIBILIDADE DE HORARIOS</v>
      </c>
    </row>
    <row r="782" spans="1:10" ht="42" hidden="1" customHeight="1">
      <c r="A782" s="202">
        <v>45503</v>
      </c>
      <c r="B782" s="149">
        <v>19012</v>
      </c>
      <c r="C782" s="147">
        <v>0.39583333333333331</v>
      </c>
      <c r="D782" s="149" t="s">
        <v>11</v>
      </c>
      <c r="E782" s="153" t="s">
        <v>127</v>
      </c>
      <c r="F782" s="149"/>
      <c r="G782" s="149" t="str">
        <f t="shared" si="22"/>
        <v>1</v>
      </c>
      <c r="H782" s="150">
        <f t="shared" si="23"/>
        <v>18</v>
      </c>
      <c r="I782" s="153" t="str" cm="1">
        <f t="array" ref="I782">_xlfn.XLOOKUP(C782,gyn_horarios,gyn_trechos_almoco,"",1,1)</f>
        <v>GOIANIA X BELEM 09:30</v>
      </c>
      <c r="J782" s="164" t="str" cm="1">
        <f t="array" ref="J782">_xlfn.XLOOKUP(D782,justificativas_motivos,justificativas_texto,"",1,1)</f>
        <v>MOTORISTA CUMPRINDO HORÁRIO NA ESCALA ATUAL</v>
      </c>
    </row>
    <row r="783" spans="1:10" ht="42" hidden="1" customHeight="1">
      <c r="A783" s="202">
        <v>45503</v>
      </c>
      <c r="B783" s="149">
        <v>19012</v>
      </c>
      <c r="C783" s="147">
        <v>0.39583333333333331</v>
      </c>
      <c r="D783" s="149" t="s">
        <v>11</v>
      </c>
      <c r="E783" s="153" t="s">
        <v>128</v>
      </c>
      <c r="F783" s="149"/>
      <c r="G783" s="149" t="str">
        <f t="shared" si="22"/>
        <v>1</v>
      </c>
      <c r="H783" s="150">
        <f t="shared" si="23"/>
        <v>18</v>
      </c>
      <c r="I783" s="153" t="str" cm="1">
        <f t="array" ref="I783">_xlfn.XLOOKUP(C783,gyn_horarios,gyn_trechos_almoco,"",1,1)</f>
        <v>GOIANIA X BELEM 09:30</v>
      </c>
      <c r="J783" s="164" t="str" cm="1">
        <f t="array" ref="J783">_xlfn.XLOOKUP(D783,justificativas_motivos,justificativas_texto,"",1,1)</f>
        <v>MOTORISTA CUMPRINDO HORÁRIO NA ESCALA ATUAL</v>
      </c>
    </row>
    <row r="784" spans="1:10" ht="42" hidden="1" customHeight="1">
      <c r="A784" s="202">
        <v>45503</v>
      </c>
      <c r="B784" s="149">
        <v>16100</v>
      </c>
      <c r="C784" s="147">
        <v>0.70833333333333337</v>
      </c>
      <c r="D784" s="149" t="s">
        <v>11</v>
      </c>
      <c r="E784" s="153" t="s">
        <v>229</v>
      </c>
      <c r="F784" s="149"/>
      <c r="G784" s="149" t="str">
        <f t="shared" si="22"/>
        <v>1</v>
      </c>
      <c r="H784" s="150">
        <f t="shared" si="23"/>
        <v>18</v>
      </c>
      <c r="I784" s="153" t="s">
        <v>269</v>
      </c>
      <c r="J784" s="164" t="str" cm="1">
        <f t="array" ref="J784">_xlfn.XLOOKUP(D784,justificativas_motivos,justificativas_texto,"",1,1)</f>
        <v>MOTORISTA CUMPRINDO HORÁRIO NA ESCALA ATUAL</v>
      </c>
    </row>
    <row r="785" spans="1:10" ht="42" hidden="1" customHeight="1">
      <c r="A785" s="202">
        <v>45503</v>
      </c>
      <c r="B785" s="149">
        <v>16100</v>
      </c>
      <c r="C785" s="147">
        <v>0.70833333333333337</v>
      </c>
      <c r="D785" s="149" t="s">
        <v>11</v>
      </c>
      <c r="E785" s="153" t="s">
        <v>270</v>
      </c>
      <c r="F785" s="149"/>
      <c r="G785" s="149" t="str">
        <f t="shared" si="22"/>
        <v>1</v>
      </c>
      <c r="H785" s="150">
        <f t="shared" si="23"/>
        <v>18</v>
      </c>
      <c r="I785" s="153" t="s">
        <v>269</v>
      </c>
      <c r="J785" s="164" t="str" cm="1">
        <f t="array" ref="J785">_xlfn.XLOOKUP(D785,justificativas_motivos,justificativas_texto,"",1,1)</f>
        <v>MOTORISTA CUMPRINDO HORÁRIO NA ESCALA ATUAL</v>
      </c>
    </row>
    <row r="786" spans="1:10" ht="42" hidden="1" customHeight="1">
      <c r="A786" s="202">
        <v>45504</v>
      </c>
      <c r="B786" s="149">
        <v>16700</v>
      </c>
      <c r="C786" s="147">
        <v>0.75</v>
      </c>
      <c r="D786" s="149" t="s">
        <v>11</v>
      </c>
      <c r="E786" s="149" t="s">
        <v>64</v>
      </c>
      <c r="F786" s="149"/>
      <c r="G786" s="149" t="str">
        <f t="shared" si="22"/>
        <v>1</v>
      </c>
      <c r="H786" s="150">
        <f t="shared" si="23"/>
        <v>18</v>
      </c>
      <c r="I786" s="153" t="str" cm="1">
        <f t="array" ref="I786">_xlfn.XLOOKUP(C786,gyn_horarios,gyn_trechos_almoco,"",1,1)</f>
        <v>GOIANIA X TERESINA 18:00</v>
      </c>
      <c r="J786" s="164" t="str" cm="1">
        <f t="array" ref="J786">_xlfn.XLOOKUP(D786,justificativas_motivos,justificativas_texto,"",1,1)</f>
        <v>MOTORISTA CUMPRINDO HORÁRIO NA ESCALA ATUAL</v>
      </c>
    </row>
    <row r="787" spans="1:10" ht="42" hidden="1" customHeight="1">
      <c r="A787" s="202">
        <v>45504</v>
      </c>
      <c r="B787" s="149">
        <v>16700</v>
      </c>
      <c r="C787" s="147">
        <v>0.75</v>
      </c>
      <c r="D787" s="149" t="s">
        <v>11</v>
      </c>
      <c r="E787" s="149" t="s">
        <v>65</v>
      </c>
      <c r="F787" s="149"/>
      <c r="G787" s="149" t="str">
        <f t="shared" si="22"/>
        <v>1</v>
      </c>
      <c r="H787" s="150">
        <f t="shared" si="23"/>
        <v>18</v>
      </c>
      <c r="I787" s="153" t="str" cm="1">
        <f t="array" ref="I787">_xlfn.XLOOKUP(C787,gyn_horarios,gyn_trechos_almoco,"",1,1)</f>
        <v>GOIANIA X TERESINA 18:00</v>
      </c>
      <c r="J787" s="164" t="str" cm="1">
        <f t="array" ref="J787">_xlfn.XLOOKUP(D787,justificativas_motivos,justificativas_texto,"",1,1)</f>
        <v>MOTORISTA CUMPRINDO HORÁRIO NA ESCALA ATUAL</v>
      </c>
    </row>
    <row r="788" spans="1:10" ht="42" hidden="1" customHeight="1">
      <c r="A788" s="202">
        <v>45504</v>
      </c>
      <c r="B788" s="149">
        <v>19020</v>
      </c>
      <c r="C788" s="147">
        <v>0.79166666666666663</v>
      </c>
      <c r="D788" s="149" t="s">
        <v>11</v>
      </c>
      <c r="E788" s="149" t="s">
        <v>66</v>
      </c>
      <c r="F788" s="149"/>
      <c r="G788" s="149" t="str">
        <f t="shared" ref="G788:G851" si="24">IF(E788="MOTORISTA","","1")</f>
        <v>1</v>
      </c>
      <c r="H788" s="150">
        <f t="shared" ref="H788:H851" si="25">IF(E788="MOTORISTA","",18)</f>
        <v>18</v>
      </c>
      <c r="I788" s="153" t="str" cm="1">
        <f t="array" ref="I788">_xlfn.XLOOKUP(C788,gyn_horarios,gyn_trechos_almoco,"",1,1)</f>
        <v>GOIANIA X BELEM 19:00</v>
      </c>
      <c r="J788" s="164" t="str" cm="1">
        <f t="array" ref="J788">_xlfn.XLOOKUP(D788,justificativas_motivos,justificativas_texto,"",1,1)</f>
        <v>MOTORISTA CUMPRINDO HORÁRIO NA ESCALA ATUAL</v>
      </c>
    </row>
    <row r="789" spans="1:10" ht="42" hidden="1" customHeight="1">
      <c r="A789" s="202">
        <v>45504</v>
      </c>
      <c r="B789" s="149">
        <v>19020</v>
      </c>
      <c r="C789" s="147">
        <v>0.79166666666666663</v>
      </c>
      <c r="D789" s="149" t="s">
        <v>11</v>
      </c>
      <c r="E789" s="149" t="s">
        <v>164</v>
      </c>
      <c r="F789" s="149"/>
      <c r="G789" s="149" t="str">
        <f t="shared" si="24"/>
        <v>1</v>
      </c>
      <c r="H789" s="150">
        <f t="shared" si="25"/>
        <v>18</v>
      </c>
      <c r="I789" s="153" t="str" cm="1">
        <f t="array" ref="I789">_xlfn.XLOOKUP(C789,gyn_horarios,gyn_trechos_almoco,"",1,1)</f>
        <v>GOIANIA X BELEM 19:00</v>
      </c>
      <c r="J789" s="164" t="str" cm="1">
        <f t="array" ref="J789">_xlfn.XLOOKUP(D789,justificativas_motivos,justificativas_texto,"",1,1)</f>
        <v>MOTORISTA CUMPRINDO HORÁRIO NA ESCALA ATUAL</v>
      </c>
    </row>
    <row r="790" spans="1:10" ht="42" hidden="1" customHeight="1">
      <c r="A790" s="202">
        <v>45504</v>
      </c>
      <c r="B790" s="149">
        <v>14300</v>
      </c>
      <c r="C790" s="147">
        <v>0.83333333333333337</v>
      </c>
      <c r="D790" s="149" t="s">
        <v>11</v>
      </c>
      <c r="E790" s="149" t="s">
        <v>150</v>
      </c>
      <c r="F790" s="149"/>
      <c r="G790" s="149" t="str">
        <f t="shared" si="24"/>
        <v>1</v>
      </c>
      <c r="H790" s="150">
        <f t="shared" si="25"/>
        <v>18</v>
      </c>
      <c r="I790" s="153" t="str" cm="1">
        <f t="array" ref="I790">_xlfn.XLOOKUP(C790,gyn_horarios,gyn_trechos_almoco,"",1,1)</f>
        <v>GOIANIA X SAO LUIS 20:00</v>
      </c>
      <c r="J790" s="164" t="str" cm="1">
        <f t="array" ref="J790">_xlfn.XLOOKUP(D790,justificativas_motivos,justificativas_texto,"",1,1)</f>
        <v>MOTORISTA CUMPRINDO HORÁRIO NA ESCALA ATUAL</v>
      </c>
    </row>
    <row r="791" spans="1:10" ht="42" hidden="1" customHeight="1">
      <c r="A791" s="202">
        <v>45504</v>
      </c>
      <c r="B791" s="149">
        <v>14300</v>
      </c>
      <c r="C791" s="147">
        <v>0.83333333333333337</v>
      </c>
      <c r="D791" s="149" t="s">
        <v>11</v>
      </c>
      <c r="E791" s="149" t="s">
        <v>166</v>
      </c>
      <c r="F791" s="149"/>
      <c r="G791" s="149" t="str">
        <f t="shared" si="24"/>
        <v>1</v>
      </c>
      <c r="H791" s="150">
        <f t="shared" si="25"/>
        <v>18</v>
      </c>
      <c r="I791" s="153" t="str" cm="1">
        <f t="array" ref="I791">_xlfn.XLOOKUP(C791,gyn_horarios,gyn_trechos_almoco,"",1,1)</f>
        <v>GOIANIA X SAO LUIS 20:00</v>
      </c>
      <c r="J791" s="164" t="str" cm="1">
        <f t="array" ref="J791">_xlfn.XLOOKUP(D791,justificativas_motivos,justificativas_texto,"",1,1)</f>
        <v>MOTORISTA CUMPRINDO HORÁRIO NA ESCALA ATUAL</v>
      </c>
    </row>
    <row r="792" spans="1:10" ht="42" hidden="1" customHeight="1">
      <c r="A792" s="202">
        <v>45504</v>
      </c>
      <c r="B792" s="149">
        <v>19002</v>
      </c>
      <c r="C792" s="147">
        <v>0.39583333333333331</v>
      </c>
      <c r="D792" s="149" t="s">
        <v>11</v>
      </c>
      <c r="E792" s="153" t="s">
        <v>48</v>
      </c>
      <c r="F792" s="149"/>
      <c r="G792" s="149" t="str">
        <f t="shared" si="24"/>
        <v>1</v>
      </c>
      <c r="H792" s="150">
        <f t="shared" si="25"/>
        <v>18</v>
      </c>
      <c r="I792" s="153" t="str" cm="1">
        <f t="array" ref="I792">_xlfn.XLOOKUP(C792,gyn_horarios,gyn_trechos_almoco,"",1,1)</f>
        <v>GOIANIA X BELEM 09:30</v>
      </c>
      <c r="J792" s="164" t="str" cm="1">
        <f t="array" ref="J792">_xlfn.XLOOKUP(D792,justificativas_motivos,justificativas_texto,"",1,1)</f>
        <v>MOTORISTA CUMPRINDO HORÁRIO NA ESCALA ATUAL</v>
      </c>
    </row>
    <row r="793" spans="1:10" ht="42" hidden="1" customHeight="1">
      <c r="A793" s="202">
        <v>45504</v>
      </c>
      <c r="B793" s="149">
        <v>19002</v>
      </c>
      <c r="C793" s="147">
        <v>0.39583333333333331</v>
      </c>
      <c r="D793" s="149" t="s">
        <v>11</v>
      </c>
      <c r="E793" s="153" t="s">
        <v>50</v>
      </c>
      <c r="F793" s="149"/>
      <c r="G793" s="149" t="str">
        <f t="shared" si="24"/>
        <v>1</v>
      </c>
      <c r="H793" s="150">
        <f t="shared" si="25"/>
        <v>18</v>
      </c>
      <c r="I793" s="153" t="str" cm="1">
        <f t="array" ref="I793">_xlfn.XLOOKUP(C793,gyn_horarios,gyn_trechos_almoco,"",1,1)</f>
        <v>GOIANIA X BELEM 09:30</v>
      </c>
      <c r="J793" s="164" t="str" cm="1">
        <f t="array" ref="J793">_xlfn.XLOOKUP(D793,justificativas_motivos,justificativas_texto,"",1,1)</f>
        <v>MOTORISTA CUMPRINDO HORÁRIO NA ESCALA ATUAL</v>
      </c>
    </row>
    <row r="794" spans="1:10" ht="42" hidden="1" customHeight="1">
      <c r="A794" s="200">
        <v>45505</v>
      </c>
      <c r="B794" s="132">
        <v>19010</v>
      </c>
      <c r="C794" s="133">
        <v>0.75</v>
      </c>
      <c r="D794" s="132" t="s">
        <v>11</v>
      </c>
      <c r="E794" s="129" t="s">
        <v>26</v>
      </c>
      <c r="F794" s="132"/>
      <c r="G794" s="132" t="str">
        <f t="shared" si="24"/>
        <v>1</v>
      </c>
      <c r="H794" s="137">
        <f t="shared" si="25"/>
        <v>18</v>
      </c>
      <c r="I794" s="129" t="str" cm="1">
        <f t="array" ref="I794">_xlfn.XLOOKUP(C794,gyn_horarios,gyn_trechos_almoco,"",1,1)</f>
        <v>GOIANIA X TERESINA 18:00</v>
      </c>
      <c r="J794" s="201" t="str" cm="1">
        <f t="array" ref="J794">_xlfn.XLOOKUP(D794,justificativas_motivos,justificativas_texto,"",1,1)</f>
        <v>MOTORISTA CUMPRINDO HORÁRIO NA ESCALA ATUAL</v>
      </c>
    </row>
    <row r="795" spans="1:10" ht="42" hidden="1" customHeight="1">
      <c r="A795" s="200">
        <v>45505</v>
      </c>
      <c r="B795" s="132">
        <f>B794</f>
        <v>19010</v>
      </c>
      <c r="C795" s="133">
        <v>0.75</v>
      </c>
      <c r="D795" s="132" t="s">
        <v>11</v>
      </c>
      <c r="E795" s="129" t="s">
        <v>24</v>
      </c>
      <c r="F795" s="132"/>
      <c r="G795" s="132" t="str">
        <f t="shared" si="24"/>
        <v>1</v>
      </c>
      <c r="H795" s="137">
        <f t="shared" si="25"/>
        <v>18</v>
      </c>
      <c r="I795" s="129" t="str" cm="1">
        <f t="array" ref="I795">_xlfn.XLOOKUP(C795,gyn_horarios,gyn_trechos_almoco,"",1,1)</f>
        <v>GOIANIA X TERESINA 18:00</v>
      </c>
      <c r="J795" s="201" t="str" cm="1">
        <f t="array" ref="J795">_xlfn.XLOOKUP(D795,justificativas_motivos,justificativas_texto,"",1,1)</f>
        <v>MOTORISTA CUMPRINDO HORÁRIO NA ESCALA ATUAL</v>
      </c>
    </row>
    <row r="796" spans="1:10" ht="42" hidden="1" customHeight="1">
      <c r="A796" s="200">
        <v>45505</v>
      </c>
      <c r="B796" s="132">
        <v>19016</v>
      </c>
      <c r="C796" s="133">
        <v>0.79166666666666663</v>
      </c>
      <c r="D796" s="132" t="s">
        <v>11</v>
      </c>
      <c r="E796" s="129" t="s">
        <v>96</v>
      </c>
      <c r="F796" s="132"/>
      <c r="G796" s="132" t="str">
        <f t="shared" si="24"/>
        <v>1</v>
      </c>
      <c r="H796" s="137">
        <f t="shared" si="25"/>
        <v>18</v>
      </c>
      <c r="I796" s="129" t="str" cm="1">
        <f t="array" ref="I796">_xlfn.XLOOKUP(C796,gyn_horarios,gyn_trechos_almoco,"",1,1)</f>
        <v>GOIANIA X BELEM 19:00</v>
      </c>
      <c r="J796" s="201" t="str" cm="1">
        <f t="array" ref="J796">_xlfn.XLOOKUP(D796,justificativas_motivos,justificativas_texto,"",1,1)</f>
        <v>MOTORISTA CUMPRINDO HORÁRIO NA ESCALA ATUAL</v>
      </c>
    </row>
    <row r="797" spans="1:10" ht="42" hidden="1" customHeight="1">
      <c r="A797" s="200">
        <v>45505</v>
      </c>
      <c r="B797" s="132">
        <f>B796</f>
        <v>19016</v>
      </c>
      <c r="C797" s="133">
        <v>0.79166666666666663</v>
      </c>
      <c r="D797" s="132" t="s">
        <v>11</v>
      </c>
      <c r="E797" s="129" t="s">
        <v>147</v>
      </c>
      <c r="F797" s="132"/>
      <c r="G797" s="132" t="str">
        <f t="shared" si="24"/>
        <v>1</v>
      </c>
      <c r="H797" s="137">
        <f t="shared" si="25"/>
        <v>18</v>
      </c>
      <c r="I797" s="129" t="str" cm="1">
        <f t="array" ref="I797">_xlfn.XLOOKUP(C797,gyn_horarios,gyn_trechos_almoco,"",1,1)</f>
        <v>GOIANIA X BELEM 19:00</v>
      </c>
      <c r="J797" s="201" t="str" cm="1">
        <f t="array" ref="J797">_xlfn.XLOOKUP(D797,justificativas_motivos,justificativas_texto,"",1,1)</f>
        <v>MOTORISTA CUMPRINDO HORÁRIO NA ESCALA ATUAL</v>
      </c>
    </row>
    <row r="798" spans="1:10" ht="42" hidden="1" customHeight="1">
      <c r="A798" s="200">
        <v>45505</v>
      </c>
      <c r="B798" s="132">
        <v>19007</v>
      </c>
      <c r="C798" s="133">
        <v>0.39583333333333331</v>
      </c>
      <c r="D798" s="132" t="s">
        <v>11</v>
      </c>
      <c r="E798" s="129" t="s">
        <v>116</v>
      </c>
      <c r="F798" s="132"/>
      <c r="G798" s="132" t="str">
        <f t="shared" si="24"/>
        <v>1</v>
      </c>
      <c r="H798" s="137">
        <f t="shared" si="25"/>
        <v>18</v>
      </c>
      <c r="I798" s="129" t="str" cm="1">
        <f t="array" ref="I798">_xlfn.XLOOKUP(C798,gyn_horarios,gyn_trechos_almoco,"",1,1)</f>
        <v>GOIANIA X BELEM 09:30</v>
      </c>
      <c r="J798" s="201" t="str" cm="1">
        <f t="array" ref="J798">_xlfn.XLOOKUP(D798,justificativas_motivos,justificativas_texto,"",1,1)</f>
        <v>MOTORISTA CUMPRINDO HORÁRIO NA ESCALA ATUAL</v>
      </c>
    </row>
    <row r="799" spans="1:10" ht="42" hidden="1" customHeight="1">
      <c r="A799" s="200">
        <v>45505</v>
      </c>
      <c r="B799" s="132">
        <f>B798</f>
        <v>19007</v>
      </c>
      <c r="C799" s="133">
        <v>0.39583333333333331</v>
      </c>
      <c r="D799" s="132" t="s">
        <v>11</v>
      </c>
      <c r="E799" s="129" t="s">
        <v>117</v>
      </c>
      <c r="F799" s="132"/>
      <c r="G799" s="132" t="str">
        <f t="shared" si="24"/>
        <v>1</v>
      </c>
      <c r="H799" s="137">
        <f t="shared" si="25"/>
        <v>18</v>
      </c>
      <c r="I799" s="129" t="str" cm="1">
        <f t="array" ref="I799">_xlfn.XLOOKUP(C799,gyn_horarios,gyn_trechos_almoco,"",1,1)</f>
        <v>GOIANIA X BELEM 09:30</v>
      </c>
      <c r="J799" s="201" t="str" cm="1">
        <f t="array" ref="J799">_xlfn.XLOOKUP(D799,justificativas_motivos,justificativas_texto,"",1,1)</f>
        <v>MOTORISTA CUMPRINDO HORÁRIO NA ESCALA ATUAL</v>
      </c>
    </row>
    <row r="800" spans="1:10" ht="42" hidden="1" customHeight="1">
      <c r="A800" s="200">
        <v>45505</v>
      </c>
      <c r="B800" s="132">
        <v>16800</v>
      </c>
      <c r="C800" s="133">
        <v>0.4375</v>
      </c>
      <c r="D800" s="132" t="s">
        <v>11</v>
      </c>
      <c r="E800" s="129" t="s">
        <v>126</v>
      </c>
      <c r="F800" s="132"/>
      <c r="G800" s="132" t="str">
        <f t="shared" si="24"/>
        <v>1</v>
      </c>
      <c r="H800" s="137">
        <f t="shared" si="25"/>
        <v>18</v>
      </c>
      <c r="I800" s="129" t="str" cm="1">
        <f t="array" ref="I800">_xlfn.XLOOKUP(C800,gyn_horarios,gyn_trechos_almoco,"",1,1)</f>
        <v>GOIANIA X SAO LUIS 10:30</v>
      </c>
      <c r="J800" s="201" t="str" cm="1">
        <f t="array" ref="J800">_xlfn.XLOOKUP(D800,justificativas_motivos,justificativas_texto,"",1,1)</f>
        <v>MOTORISTA CUMPRINDO HORÁRIO NA ESCALA ATUAL</v>
      </c>
    </row>
    <row r="801" spans="1:10" ht="42" hidden="1" customHeight="1">
      <c r="A801" s="202">
        <v>45505</v>
      </c>
      <c r="B801" s="149">
        <f>B800</f>
        <v>16800</v>
      </c>
      <c r="C801" s="147">
        <v>0.4375</v>
      </c>
      <c r="D801" s="149" t="s">
        <v>11</v>
      </c>
      <c r="E801" s="153" t="s">
        <v>194</v>
      </c>
      <c r="F801" s="149"/>
      <c r="G801" s="149" t="str">
        <f t="shared" si="24"/>
        <v>1</v>
      </c>
      <c r="H801" s="150">
        <f t="shared" si="25"/>
        <v>18</v>
      </c>
      <c r="I801" s="153" t="str" cm="1">
        <f t="array" ref="I801">_xlfn.XLOOKUP(C801,gyn_horarios,gyn_trechos_almoco,"",1,1)</f>
        <v>GOIANIA X SAO LUIS 10:30</v>
      </c>
      <c r="J801" s="164" t="str" cm="1">
        <f t="array" ref="J801">_xlfn.XLOOKUP(D801,justificativas_motivos,justificativas_texto,"",1,1)</f>
        <v>MOTORISTA CUMPRINDO HORÁRIO NA ESCALA ATUAL</v>
      </c>
    </row>
    <row r="802" spans="1:10" ht="42" hidden="1" customHeight="1">
      <c r="A802" s="202">
        <v>45505</v>
      </c>
      <c r="B802" s="149">
        <v>19014</v>
      </c>
      <c r="C802" s="147">
        <v>0.83333333333333337</v>
      </c>
      <c r="D802" s="149" t="s">
        <v>11</v>
      </c>
      <c r="E802" s="153" t="s">
        <v>271</v>
      </c>
      <c r="F802" s="149"/>
      <c r="G802" s="149" t="str">
        <f t="shared" si="24"/>
        <v>1</v>
      </c>
      <c r="H802" s="150">
        <f t="shared" si="25"/>
        <v>18</v>
      </c>
      <c r="I802" s="153" t="str" cm="1">
        <f t="array" ref="I802">_xlfn.XLOOKUP(C802,gyn_horarios,gyn_trechos_almoco,"",1,1)</f>
        <v>GOIANIA X SAO LUIS 20:00</v>
      </c>
      <c r="J802" s="164" t="str" cm="1">
        <f t="array" ref="J802">_xlfn.XLOOKUP(D802,justificativas_motivos,justificativas_texto,"",1,1)</f>
        <v>MOTORISTA CUMPRINDO HORÁRIO NA ESCALA ATUAL</v>
      </c>
    </row>
    <row r="803" spans="1:10" ht="42" hidden="1" customHeight="1">
      <c r="A803" s="202">
        <v>45505</v>
      </c>
      <c r="B803" s="149">
        <v>19014</v>
      </c>
      <c r="C803" s="147">
        <v>0.83333333333333337</v>
      </c>
      <c r="D803" s="149" t="s">
        <v>11</v>
      </c>
      <c r="E803" s="153" t="s">
        <v>237</v>
      </c>
      <c r="F803" s="149"/>
      <c r="G803" s="149" t="str">
        <f t="shared" si="24"/>
        <v>1</v>
      </c>
      <c r="H803" s="150">
        <f t="shared" si="25"/>
        <v>18</v>
      </c>
      <c r="I803" s="153" t="str" cm="1">
        <f t="array" ref="I803">_xlfn.XLOOKUP(C803,gyn_horarios,gyn_trechos_almoco,"",1,1)</f>
        <v>GOIANIA X SAO LUIS 20:00</v>
      </c>
      <c r="J803" s="164" t="str" cm="1">
        <f t="array" ref="J803">_xlfn.XLOOKUP(D803,justificativas_motivos,justificativas_texto,"",1,1)</f>
        <v>MOTORISTA CUMPRINDO HORÁRIO NA ESCALA ATUAL</v>
      </c>
    </row>
    <row r="804" spans="1:10" ht="42" hidden="1" customHeight="1">
      <c r="A804" s="202">
        <v>45505</v>
      </c>
      <c r="B804" s="132" t="s">
        <v>71</v>
      </c>
      <c r="C804" s="133" t="s">
        <v>72</v>
      </c>
      <c r="D804" s="132" t="s">
        <v>105</v>
      </c>
      <c r="E804" s="129" t="s">
        <v>272</v>
      </c>
      <c r="F804" s="132"/>
      <c r="G804" s="132" t="str">
        <f t="shared" si="24"/>
        <v>1</v>
      </c>
      <c r="H804" s="137">
        <f t="shared" si="25"/>
        <v>18</v>
      </c>
      <c r="I804" s="129" t="s">
        <v>105</v>
      </c>
      <c r="J804" s="201" t="s">
        <v>273</v>
      </c>
    </row>
    <row r="805" spans="1:10" ht="42" hidden="1" customHeight="1">
      <c r="A805" s="213">
        <v>45506</v>
      </c>
      <c r="B805" s="149" t="s">
        <v>137</v>
      </c>
      <c r="C805" s="147" t="s">
        <v>137</v>
      </c>
      <c r="D805" s="149" t="s">
        <v>11</v>
      </c>
      <c r="E805" s="153" t="s">
        <v>126</v>
      </c>
      <c r="F805" s="149"/>
      <c r="G805" s="149" t="str">
        <f t="shared" si="24"/>
        <v>1</v>
      </c>
      <c r="H805" s="150">
        <f t="shared" si="25"/>
        <v>18</v>
      </c>
      <c r="I805" s="153" t="str" cm="1">
        <f t="array" ref="I805">_xlfn.XLOOKUP(C805,gyn_horarios,gyn_trechos_almoco,"",1,1)</f>
        <v>ESPERA</v>
      </c>
      <c r="J805" s="164" t="str" cm="1">
        <f t="array" ref="J805">_xlfn.XLOOKUP(D805,justificativas_motivos,justificativas_texto,"",1,1)</f>
        <v>MOTORISTA CUMPRINDO HORÁRIO NA ESCALA ATUAL</v>
      </c>
    </row>
    <row r="806" spans="1:10" ht="42" hidden="1" customHeight="1">
      <c r="A806" s="213">
        <v>45506</v>
      </c>
      <c r="B806" s="149" t="s">
        <v>137</v>
      </c>
      <c r="C806" s="147" t="s">
        <v>137</v>
      </c>
      <c r="D806" s="149" t="s">
        <v>11</v>
      </c>
      <c r="E806" s="153" t="s">
        <v>194</v>
      </c>
      <c r="F806" s="149"/>
      <c r="G806" s="149" t="str">
        <f t="shared" si="24"/>
        <v>1</v>
      </c>
      <c r="H806" s="150">
        <f t="shared" si="25"/>
        <v>18</v>
      </c>
      <c r="I806" s="153" t="str" cm="1">
        <f t="array" ref="I806">_xlfn.XLOOKUP(C806,gyn_horarios,gyn_trechos_almoco,"",1,1)</f>
        <v>ESPERA</v>
      </c>
      <c r="J806" s="164" t="str" cm="1">
        <f t="array" ref="J806">_xlfn.XLOOKUP(D806,justificativas_motivos,justificativas_texto,"",1,1)</f>
        <v>MOTORISTA CUMPRINDO HORÁRIO NA ESCALA ATUAL</v>
      </c>
    </row>
    <row r="807" spans="1:10" ht="42" hidden="1" customHeight="1">
      <c r="A807" s="213">
        <v>45506</v>
      </c>
      <c r="B807" s="149">
        <v>19021</v>
      </c>
      <c r="C807" s="147">
        <v>0.75</v>
      </c>
      <c r="D807" s="149" t="s">
        <v>11</v>
      </c>
      <c r="E807" s="153" t="s">
        <v>47</v>
      </c>
      <c r="F807" s="149"/>
      <c r="G807" s="149" t="str">
        <f t="shared" si="24"/>
        <v>1</v>
      </c>
      <c r="H807" s="150">
        <f t="shared" si="25"/>
        <v>18</v>
      </c>
      <c r="I807" s="153" t="str" cm="1">
        <f t="array" ref="I807">_xlfn.XLOOKUP(C807,gyn_horarios,gyn_trechos_almoco,"",1,1)</f>
        <v>GOIANIA X TERESINA 18:00</v>
      </c>
      <c r="J807" s="164" t="str" cm="1">
        <f t="array" ref="J807">_xlfn.XLOOKUP(D807,justificativas_motivos,justificativas_texto,"",1,1)</f>
        <v>MOTORISTA CUMPRINDO HORÁRIO NA ESCALA ATUAL</v>
      </c>
    </row>
    <row r="808" spans="1:10" ht="42" hidden="1" customHeight="1">
      <c r="A808" s="213">
        <v>45506</v>
      </c>
      <c r="B808" s="149">
        <v>19021</v>
      </c>
      <c r="C808" s="147">
        <v>0.75</v>
      </c>
      <c r="D808" s="149" t="s">
        <v>11</v>
      </c>
      <c r="E808" s="153" t="s">
        <v>165</v>
      </c>
      <c r="F808" s="149"/>
      <c r="G808" s="149" t="str">
        <f t="shared" si="24"/>
        <v>1</v>
      </c>
      <c r="H808" s="150">
        <f t="shared" si="25"/>
        <v>18</v>
      </c>
      <c r="I808" s="153" t="str" cm="1">
        <f t="array" ref="I808">_xlfn.XLOOKUP(C808,gyn_horarios,gyn_trechos_almoco,"",1,1)</f>
        <v>GOIANIA X TERESINA 18:00</v>
      </c>
      <c r="J808" s="164" t="str" cm="1">
        <f t="array" ref="J808">_xlfn.XLOOKUP(D808,justificativas_motivos,justificativas_texto,"",1,1)</f>
        <v>MOTORISTA CUMPRINDO HORÁRIO NA ESCALA ATUAL</v>
      </c>
    </row>
    <row r="809" spans="1:10" ht="42" hidden="1" customHeight="1">
      <c r="A809" s="213">
        <v>45506</v>
      </c>
      <c r="B809" s="149">
        <v>19022</v>
      </c>
      <c r="C809" s="147">
        <v>0.79166666666666663</v>
      </c>
      <c r="D809" s="149" t="s">
        <v>11</v>
      </c>
      <c r="E809" s="153" t="s">
        <v>62</v>
      </c>
      <c r="F809" s="149"/>
      <c r="G809" s="149" t="str">
        <f t="shared" si="24"/>
        <v>1</v>
      </c>
      <c r="H809" s="150">
        <f t="shared" si="25"/>
        <v>18</v>
      </c>
      <c r="I809" s="153" t="str" cm="1">
        <f t="array" ref="I809">_xlfn.XLOOKUP(C809,gyn_horarios,gyn_trechos_almoco,"",1,1)</f>
        <v>GOIANIA X BELEM 19:00</v>
      </c>
      <c r="J809" s="164" t="str" cm="1">
        <f t="array" ref="J809">_xlfn.XLOOKUP(D809,justificativas_motivos,justificativas_texto,"",1,1)</f>
        <v>MOTORISTA CUMPRINDO HORÁRIO NA ESCALA ATUAL</v>
      </c>
    </row>
    <row r="810" spans="1:10" ht="42" hidden="1" customHeight="1">
      <c r="A810" s="213">
        <v>45506</v>
      </c>
      <c r="B810" s="149">
        <v>19022</v>
      </c>
      <c r="C810" s="147">
        <v>0.79166666666666663</v>
      </c>
      <c r="D810" s="149" t="s">
        <v>11</v>
      </c>
      <c r="E810" s="153" t="s">
        <v>63</v>
      </c>
      <c r="F810" s="149"/>
      <c r="G810" s="149" t="str">
        <f t="shared" si="24"/>
        <v>1</v>
      </c>
      <c r="H810" s="150">
        <f t="shared" si="25"/>
        <v>18</v>
      </c>
      <c r="I810" s="153" t="str" cm="1">
        <f t="array" ref="I810">_xlfn.XLOOKUP(C810,gyn_horarios,gyn_trechos_almoco,"",1,1)</f>
        <v>GOIANIA X BELEM 19:00</v>
      </c>
      <c r="J810" s="164" t="str" cm="1">
        <f t="array" ref="J810">_xlfn.XLOOKUP(D810,justificativas_motivos,justificativas_texto,"",1,1)</f>
        <v>MOTORISTA CUMPRINDO HORÁRIO NA ESCALA ATUAL</v>
      </c>
    </row>
    <row r="811" spans="1:10" ht="42" hidden="1" customHeight="1">
      <c r="A811" s="213">
        <v>45506</v>
      </c>
      <c r="B811" s="149">
        <v>19009</v>
      </c>
      <c r="C811" s="147">
        <v>0.39583333333333331</v>
      </c>
      <c r="D811" s="149" t="s">
        <v>11</v>
      </c>
      <c r="E811" s="153" t="s">
        <v>133</v>
      </c>
      <c r="F811" s="149"/>
      <c r="G811" s="149" t="str">
        <f t="shared" si="24"/>
        <v>1</v>
      </c>
      <c r="H811" s="150">
        <f t="shared" si="25"/>
        <v>18</v>
      </c>
      <c r="I811" s="153" t="str" cm="1">
        <f t="array" ref="I811">_xlfn.XLOOKUP(C811,gyn_horarios,gyn_trechos_almoco,"",1,1)</f>
        <v>GOIANIA X BELEM 09:30</v>
      </c>
      <c r="J811" s="164" t="str" cm="1">
        <f t="array" ref="J811">_xlfn.XLOOKUP(D811,justificativas_motivos,justificativas_texto,"",1,1)</f>
        <v>MOTORISTA CUMPRINDO HORÁRIO NA ESCALA ATUAL</v>
      </c>
    </row>
    <row r="812" spans="1:10" ht="42" hidden="1" customHeight="1">
      <c r="A812" s="213">
        <v>45506</v>
      </c>
      <c r="B812" s="149">
        <v>19009</v>
      </c>
      <c r="C812" s="147">
        <v>0.39583333333333331</v>
      </c>
      <c r="D812" s="149" t="s">
        <v>11</v>
      </c>
      <c r="E812" s="153" t="s">
        <v>189</v>
      </c>
      <c r="F812" s="149"/>
      <c r="G812" s="149" t="str">
        <f t="shared" si="24"/>
        <v>1</v>
      </c>
      <c r="H812" s="150">
        <f t="shared" si="25"/>
        <v>18</v>
      </c>
      <c r="I812" s="153" t="str" cm="1">
        <f t="array" ref="I812">_xlfn.XLOOKUP(C812,gyn_horarios,gyn_trechos_almoco,"",1,1)</f>
        <v>GOIANIA X BELEM 09:30</v>
      </c>
      <c r="J812" s="164" t="str" cm="1">
        <f t="array" ref="J812">_xlfn.XLOOKUP(D812,justificativas_motivos,justificativas_texto,"",1,1)</f>
        <v>MOTORISTA CUMPRINDO HORÁRIO NA ESCALA ATUAL</v>
      </c>
    </row>
    <row r="813" spans="1:10" ht="42" hidden="1" customHeight="1">
      <c r="A813" s="213">
        <v>45506</v>
      </c>
      <c r="B813" s="149">
        <v>19003</v>
      </c>
      <c r="C813" s="147">
        <v>0.4375</v>
      </c>
      <c r="D813" s="149" t="s">
        <v>11</v>
      </c>
      <c r="E813" s="153" t="s">
        <v>104</v>
      </c>
      <c r="F813" s="149"/>
      <c r="G813" s="149" t="str">
        <f t="shared" si="24"/>
        <v>1</v>
      </c>
      <c r="H813" s="150">
        <f t="shared" si="25"/>
        <v>18</v>
      </c>
      <c r="I813" s="153" t="str" cm="1">
        <f t="array" ref="I813">_xlfn.XLOOKUP(C813,gyn_horarios,gyn_trechos_almoco,"",1,1)</f>
        <v>GOIANIA X SAO LUIS 10:30</v>
      </c>
      <c r="J813" s="164" t="str" cm="1">
        <f t="array" ref="J813">_xlfn.XLOOKUP(D813,justificativas_motivos,justificativas_texto,"",1,1)</f>
        <v>MOTORISTA CUMPRINDO HORÁRIO NA ESCALA ATUAL</v>
      </c>
    </row>
    <row r="814" spans="1:10" ht="42" hidden="1" customHeight="1">
      <c r="A814" s="213">
        <v>45506</v>
      </c>
      <c r="B814" s="149">
        <v>19003</v>
      </c>
      <c r="C814" s="147">
        <v>0.4375</v>
      </c>
      <c r="D814" s="149" t="s">
        <v>11</v>
      </c>
      <c r="E814" s="132" t="s">
        <v>103</v>
      </c>
      <c r="F814" s="149"/>
      <c r="G814" s="149" t="str">
        <f t="shared" si="24"/>
        <v>1</v>
      </c>
      <c r="H814" s="150">
        <f t="shared" si="25"/>
        <v>18</v>
      </c>
      <c r="I814" s="153" t="str" cm="1">
        <f t="array" ref="I814">_xlfn.XLOOKUP(C814,gyn_horarios,gyn_trechos_almoco,"",1,1)</f>
        <v>GOIANIA X SAO LUIS 10:30</v>
      </c>
      <c r="J814" s="164" t="str" cm="1">
        <f t="array" ref="J814">_xlfn.XLOOKUP(D814,justificativas_motivos,justificativas_texto,"",1,1)</f>
        <v>MOTORISTA CUMPRINDO HORÁRIO NA ESCALA ATUAL</v>
      </c>
    </row>
    <row r="815" spans="1:10" ht="42" hidden="1" customHeight="1">
      <c r="A815" s="200">
        <v>45507</v>
      </c>
      <c r="B815" s="132" t="s">
        <v>137</v>
      </c>
      <c r="C815" s="133" t="s">
        <v>137</v>
      </c>
      <c r="D815" s="149" t="s">
        <v>137</v>
      </c>
      <c r="E815" s="129" t="s">
        <v>104</v>
      </c>
      <c r="F815" s="132"/>
      <c r="G815" s="132" t="str">
        <f t="shared" si="24"/>
        <v>1</v>
      </c>
      <c r="H815" s="137">
        <f t="shared" si="25"/>
        <v>18</v>
      </c>
      <c r="I815" s="129" t="str" cm="1">
        <f t="array" ref="I815">_xlfn.XLOOKUP(C815,gyn_horarios,gyn_trechos_almoco,"",1,1)</f>
        <v>ESPERA</v>
      </c>
      <c r="J815" s="201" t="str" cm="1">
        <f t="array" ref="J815">_xlfn.XLOOKUP(D815,justificativas_motivos,justificativas_texto,"",1,1)</f>
        <v>MOTORISTA NA GARAGEM EM ESPERA PARA DISPONIBILIDADE DE HORARIOS</v>
      </c>
    </row>
    <row r="816" spans="1:10" ht="42" hidden="1" customHeight="1">
      <c r="A816" s="200">
        <v>45507</v>
      </c>
      <c r="B816" s="132" t="s">
        <v>137</v>
      </c>
      <c r="C816" s="133" t="s">
        <v>137</v>
      </c>
      <c r="D816" s="149" t="s">
        <v>137</v>
      </c>
      <c r="E816" s="132" t="s">
        <v>103</v>
      </c>
      <c r="F816" s="132"/>
      <c r="G816" s="132" t="str">
        <f t="shared" si="24"/>
        <v>1</v>
      </c>
      <c r="H816" s="137">
        <f t="shared" si="25"/>
        <v>18</v>
      </c>
      <c r="I816" s="129" t="str" cm="1">
        <f t="array" ref="I816">_xlfn.XLOOKUP(C816,gyn_horarios,gyn_trechos_almoco,"",1,1)</f>
        <v>ESPERA</v>
      </c>
      <c r="J816" s="201" t="str" cm="1">
        <f t="array" ref="J816">_xlfn.XLOOKUP(D816,justificativas_motivos,justificativas_texto,"",1,1)</f>
        <v>MOTORISTA NA GARAGEM EM ESPERA PARA DISPONIBILIDADE DE HORARIOS</v>
      </c>
    </row>
    <row r="817" spans="1:10" ht="42" hidden="1" customHeight="1">
      <c r="A817" s="200">
        <v>45507</v>
      </c>
      <c r="B817" s="132">
        <v>19004</v>
      </c>
      <c r="C817" s="133">
        <v>0.75</v>
      </c>
      <c r="D817" s="149" t="s">
        <v>11</v>
      </c>
      <c r="E817" s="129" t="s">
        <v>274</v>
      </c>
      <c r="F817" s="132"/>
      <c r="G817" s="132" t="str">
        <f t="shared" si="24"/>
        <v>1</v>
      </c>
      <c r="H817" s="137">
        <f t="shared" si="25"/>
        <v>18</v>
      </c>
      <c r="I817" s="129" t="str" cm="1">
        <f t="array" ref="I817">_xlfn.XLOOKUP(C817,gyn_horarios,gyn_trechos_almoco,"",1,1)</f>
        <v>GOIANIA X TERESINA 18:00</v>
      </c>
      <c r="J817" s="201" t="str" cm="1">
        <f t="array" ref="J817">_xlfn.XLOOKUP(D817,justificativas_motivos,justificativas_texto,"",1,1)</f>
        <v>MOTORISTA CUMPRINDO HORÁRIO NA ESCALA ATUAL</v>
      </c>
    </row>
    <row r="818" spans="1:10" ht="42" hidden="1" customHeight="1">
      <c r="A818" s="200">
        <v>45507</v>
      </c>
      <c r="B818" s="132">
        <v>19004</v>
      </c>
      <c r="C818" s="133">
        <v>0.75</v>
      </c>
      <c r="D818" s="149" t="s">
        <v>11</v>
      </c>
      <c r="E818" s="132" t="s">
        <v>190</v>
      </c>
      <c r="F818" s="132"/>
      <c r="G818" s="132" t="str">
        <f t="shared" si="24"/>
        <v>1</v>
      </c>
      <c r="H818" s="137">
        <f t="shared" si="25"/>
        <v>18</v>
      </c>
      <c r="I818" s="129" t="str" cm="1">
        <f t="array" ref="I818">_xlfn.XLOOKUP(C818,gyn_horarios,gyn_trechos_almoco,"",1,1)</f>
        <v>GOIANIA X TERESINA 18:00</v>
      </c>
      <c r="J818" s="201" t="str" cm="1">
        <f t="array" ref="J818">_xlfn.XLOOKUP(D818,justificativas_motivos,justificativas_texto,"",1,1)</f>
        <v>MOTORISTA CUMPRINDO HORÁRIO NA ESCALA ATUAL</v>
      </c>
    </row>
    <row r="819" spans="1:10" ht="42" hidden="1" customHeight="1">
      <c r="A819" s="200">
        <v>45507</v>
      </c>
      <c r="B819" s="132">
        <v>19015</v>
      </c>
      <c r="C819" s="133">
        <v>0.79166666666666663</v>
      </c>
      <c r="D819" s="149" t="s">
        <v>11</v>
      </c>
      <c r="E819" s="129" t="s">
        <v>52</v>
      </c>
      <c r="F819" s="132"/>
      <c r="G819" s="132" t="str">
        <f t="shared" si="24"/>
        <v>1</v>
      </c>
      <c r="H819" s="137">
        <f t="shared" si="25"/>
        <v>18</v>
      </c>
      <c r="I819" s="129" t="str" cm="1">
        <f t="array" ref="I819">_xlfn.XLOOKUP(C819,gyn_horarios,gyn_trechos_almoco,"",1,1)</f>
        <v>GOIANIA X BELEM 19:00</v>
      </c>
      <c r="J819" s="201" t="str" cm="1">
        <f t="array" ref="J819">_xlfn.XLOOKUP(D819,justificativas_motivos,justificativas_texto,"",1,1)</f>
        <v>MOTORISTA CUMPRINDO HORÁRIO NA ESCALA ATUAL</v>
      </c>
    </row>
    <row r="820" spans="1:10" ht="42" hidden="1" customHeight="1">
      <c r="A820" s="200">
        <v>45507</v>
      </c>
      <c r="B820" s="132">
        <v>19015</v>
      </c>
      <c r="C820" s="133">
        <v>0.79166666666666663</v>
      </c>
      <c r="D820" s="149" t="s">
        <v>11</v>
      </c>
      <c r="E820" s="132" t="s">
        <v>125</v>
      </c>
      <c r="F820" s="132"/>
      <c r="G820" s="132" t="str">
        <f t="shared" si="24"/>
        <v>1</v>
      </c>
      <c r="H820" s="137">
        <f t="shared" si="25"/>
        <v>18</v>
      </c>
      <c r="I820" s="129" t="str" cm="1">
        <f t="array" ref="I820">_xlfn.XLOOKUP(C820,gyn_horarios,gyn_trechos_almoco,"",1,1)</f>
        <v>GOIANIA X BELEM 19:00</v>
      </c>
      <c r="J820" s="201" t="str" cm="1">
        <f t="array" ref="J820">_xlfn.XLOOKUP(D820,justificativas_motivos,justificativas_texto,"",1,1)</f>
        <v>MOTORISTA CUMPRINDO HORÁRIO NA ESCALA ATUAL</v>
      </c>
    </row>
    <row r="821" spans="1:10" ht="42" hidden="1" customHeight="1">
      <c r="A821" s="200">
        <v>45507</v>
      </c>
      <c r="B821" s="149">
        <v>20013</v>
      </c>
      <c r="C821" s="147">
        <v>0.39583333333333331</v>
      </c>
      <c r="D821" s="149" t="s">
        <v>11</v>
      </c>
      <c r="E821" s="153" t="s">
        <v>156</v>
      </c>
      <c r="F821" s="132"/>
      <c r="G821" s="132" t="str">
        <f t="shared" si="24"/>
        <v>1</v>
      </c>
      <c r="H821" s="137">
        <f t="shared" si="25"/>
        <v>18</v>
      </c>
      <c r="I821" s="129" t="str" cm="1">
        <f t="array" ref="I821">_xlfn.XLOOKUP(C821,gyn_horarios,gyn_trechos_almoco,"",1,1)</f>
        <v>GOIANIA X BELEM 09:30</v>
      </c>
      <c r="J821" s="164" t="str" cm="1">
        <f t="array" ref="J821">_xlfn.XLOOKUP(D821,justificativas_motivos,justificativas_texto,"",1,1)</f>
        <v>MOTORISTA CUMPRINDO HORÁRIO NA ESCALA ATUAL</v>
      </c>
    </row>
    <row r="822" spans="1:10" ht="42" hidden="1" customHeight="1">
      <c r="A822" s="200">
        <v>45507</v>
      </c>
      <c r="B822" s="149">
        <v>20013</v>
      </c>
      <c r="C822" s="147">
        <v>0.39583333333333331</v>
      </c>
      <c r="D822" s="149" t="s">
        <v>11</v>
      </c>
      <c r="E822" s="149" t="s">
        <v>157</v>
      </c>
      <c r="F822" s="132"/>
      <c r="G822" s="132" t="str">
        <f t="shared" si="24"/>
        <v>1</v>
      </c>
      <c r="H822" s="137">
        <f t="shared" si="25"/>
        <v>18</v>
      </c>
      <c r="I822" s="129" t="str" cm="1">
        <f t="array" ref="I822">_xlfn.XLOOKUP(C822,gyn_horarios,gyn_trechos_almoco,"",1,1)</f>
        <v>GOIANIA X BELEM 09:30</v>
      </c>
      <c r="J822" s="201" t="str" cm="1">
        <f t="array" ref="J822">_xlfn.XLOOKUP(D822,justificativas_motivos,justificativas_texto,"",1,1)</f>
        <v>MOTORISTA CUMPRINDO HORÁRIO NA ESCALA ATUAL</v>
      </c>
    </row>
    <row r="823" spans="1:10" ht="42" hidden="1" customHeight="1">
      <c r="A823" s="200">
        <v>45507</v>
      </c>
      <c r="B823" s="132">
        <v>19016</v>
      </c>
      <c r="C823" s="133">
        <v>0.38541666666666669</v>
      </c>
      <c r="D823" s="132" t="s">
        <v>20</v>
      </c>
      <c r="E823" s="129" t="s">
        <v>275</v>
      </c>
      <c r="F823" s="132"/>
      <c r="G823" s="132" t="str">
        <f t="shared" si="24"/>
        <v>1</v>
      </c>
      <c r="H823" s="137">
        <f t="shared" si="25"/>
        <v>18</v>
      </c>
      <c r="I823" s="129" t="s">
        <v>276</v>
      </c>
      <c r="J823" s="201" t="s">
        <v>277</v>
      </c>
    </row>
    <row r="824" spans="1:10" ht="42" hidden="1" customHeight="1">
      <c r="A824" s="200">
        <v>45507</v>
      </c>
      <c r="B824" s="132" t="s">
        <v>71</v>
      </c>
      <c r="C824" s="133" t="s">
        <v>72</v>
      </c>
      <c r="D824" s="132" t="s">
        <v>105</v>
      </c>
      <c r="E824" s="129" t="s">
        <v>278</v>
      </c>
      <c r="F824" s="132"/>
      <c r="G824" s="132" t="str">
        <f t="shared" si="24"/>
        <v>1</v>
      </c>
      <c r="H824" s="137">
        <f t="shared" si="25"/>
        <v>18</v>
      </c>
      <c r="I824" s="129" t="str" cm="1">
        <f t="array" ref="I824">_xlfn.XLOOKUP(C824,gyn_horarios,gyn_trechos_almoco,"",1,1)</f>
        <v>PLANTAO</v>
      </c>
      <c r="J824" s="201" t="str" cm="1">
        <f t="array" ref="J824">_xlfn.XLOOKUP(D824,justificativas_motivos,justificativas_texto,"",1,1)</f>
        <v>MOTORISTA PRESTANDO SERVICO DE PLANTAO NA GARAGEM</v>
      </c>
    </row>
    <row r="825" spans="1:10" ht="42" hidden="1" customHeight="1">
      <c r="A825" s="202">
        <v>45508</v>
      </c>
      <c r="B825" s="149">
        <v>16300</v>
      </c>
      <c r="C825" s="147">
        <v>0.75</v>
      </c>
      <c r="D825" s="149" t="s">
        <v>11</v>
      </c>
      <c r="E825" s="153" t="s">
        <v>113</v>
      </c>
      <c r="F825" s="149"/>
      <c r="G825" s="149" t="str">
        <f t="shared" si="24"/>
        <v>1</v>
      </c>
      <c r="H825" s="150">
        <f t="shared" si="25"/>
        <v>18</v>
      </c>
      <c r="I825" s="153" t="str" cm="1">
        <f t="array" ref="I825">_xlfn.XLOOKUP(C825,gyn_horarios,gyn_trechos_almoco,"",1,1)</f>
        <v>GOIANIA X TERESINA 18:00</v>
      </c>
      <c r="J825" s="164" t="str" cm="1">
        <f t="array" ref="J825">_xlfn.XLOOKUP(D825,justificativas_motivos,justificativas_texto,"",1,1)</f>
        <v>MOTORISTA CUMPRINDO HORÁRIO NA ESCALA ATUAL</v>
      </c>
    </row>
    <row r="826" spans="1:10" ht="42" hidden="1" customHeight="1">
      <c r="A826" s="202">
        <v>45508</v>
      </c>
      <c r="B826" s="149">
        <v>16300</v>
      </c>
      <c r="C826" s="147">
        <v>0.75</v>
      </c>
      <c r="D826" s="149" t="s">
        <v>11</v>
      </c>
      <c r="E826" s="153" t="s">
        <v>112</v>
      </c>
      <c r="F826" s="149"/>
      <c r="G826" s="149" t="str">
        <f t="shared" si="24"/>
        <v>1</v>
      </c>
      <c r="H826" s="150">
        <f t="shared" si="25"/>
        <v>18</v>
      </c>
      <c r="I826" s="153" t="str" cm="1">
        <f t="array" ref="I826">_xlfn.XLOOKUP(C826,gyn_horarios,gyn_trechos_almoco,"",1,1)</f>
        <v>GOIANIA X TERESINA 18:00</v>
      </c>
      <c r="J826" s="164" t="str" cm="1">
        <f t="array" ref="J826">_xlfn.XLOOKUP(D826,justificativas_motivos,justificativas_texto,"",1,1)</f>
        <v>MOTORISTA CUMPRINDO HORÁRIO NA ESCALA ATUAL</v>
      </c>
    </row>
    <row r="827" spans="1:10" ht="42" hidden="1" customHeight="1">
      <c r="A827" s="202">
        <v>45508</v>
      </c>
      <c r="B827" s="149">
        <v>19018</v>
      </c>
      <c r="C827" s="147">
        <v>0.79166666666666663</v>
      </c>
      <c r="D827" s="149" t="s">
        <v>11</v>
      </c>
      <c r="E827" s="153" t="s">
        <v>177</v>
      </c>
      <c r="F827" s="149"/>
      <c r="G827" s="149" t="str">
        <f t="shared" si="24"/>
        <v>1</v>
      </c>
      <c r="H827" s="150">
        <f t="shared" si="25"/>
        <v>18</v>
      </c>
      <c r="I827" s="153" t="str" cm="1">
        <f t="array" ref="I827">_xlfn.XLOOKUP(C827,gyn_horarios,gyn_trechos_almoco,"",1,1)</f>
        <v>GOIANIA X BELEM 19:00</v>
      </c>
      <c r="J827" s="164" t="str" cm="1">
        <f t="array" ref="J827">_xlfn.XLOOKUP(D827,justificativas_motivos,justificativas_texto,"",1,1)</f>
        <v>MOTORISTA CUMPRINDO HORÁRIO NA ESCALA ATUAL</v>
      </c>
    </row>
    <row r="828" spans="1:10" ht="42" hidden="1" customHeight="1">
      <c r="A828" s="202">
        <v>45508</v>
      </c>
      <c r="B828" s="149">
        <v>19018</v>
      </c>
      <c r="C828" s="147">
        <v>0.79166666666666663</v>
      </c>
      <c r="D828" s="149" t="s">
        <v>11</v>
      </c>
      <c r="E828" s="153" t="s">
        <v>17</v>
      </c>
      <c r="F828" s="149"/>
      <c r="G828" s="149" t="str">
        <f t="shared" si="24"/>
        <v>1</v>
      </c>
      <c r="H828" s="150">
        <f t="shared" si="25"/>
        <v>18</v>
      </c>
      <c r="I828" s="153" t="str" cm="1">
        <f t="array" ref="I828">_xlfn.XLOOKUP(C828,gyn_horarios,gyn_trechos_almoco,"",1,1)</f>
        <v>GOIANIA X BELEM 19:00</v>
      </c>
      <c r="J828" s="164" t="str" cm="1">
        <f t="array" ref="J828">_xlfn.XLOOKUP(D828,justificativas_motivos,justificativas_texto,"",1,1)</f>
        <v>MOTORISTA CUMPRINDO HORÁRIO NA ESCALA ATUAL</v>
      </c>
    </row>
    <row r="829" spans="1:10" ht="42" hidden="1" customHeight="1">
      <c r="A829" s="202">
        <v>45508</v>
      </c>
      <c r="B829" s="149">
        <v>19012</v>
      </c>
      <c r="C829" s="147">
        <v>0.83333333333333337</v>
      </c>
      <c r="D829" s="149" t="s">
        <v>11</v>
      </c>
      <c r="E829" s="153" t="s">
        <v>83</v>
      </c>
      <c r="F829" s="149"/>
      <c r="G829" s="149" t="str">
        <f t="shared" si="24"/>
        <v>1</v>
      </c>
      <c r="H829" s="150">
        <f t="shared" si="25"/>
        <v>18</v>
      </c>
      <c r="I829" s="153" t="str" cm="1">
        <f t="array" ref="I829">_xlfn.XLOOKUP(C829,gyn_horarios,gyn_trechos_almoco,"",1,1)</f>
        <v>GOIANIA X SAO LUIS 20:00</v>
      </c>
      <c r="J829" s="164" t="str" cm="1">
        <f t="array" ref="J829">_xlfn.XLOOKUP(D829,justificativas_motivos,justificativas_texto,"",1,1)</f>
        <v>MOTORISTA CUMPRINDO HORÁRIO NA ESCALA ATUAL</v>
      </c>
    </row>
    <row r="830" spans="1:10" ht="42" hidden="1" customHeight="1">
      <c r="A830" s="202">
        <v>45508</v>
      </c>
      <c r="B830" s="149">
        <v>19012</v>
      </c>
      <c r="C830" s="147">
        <v>0.83333333333333337</v>
      </c>
      <c r="D830" s="149" t="s">
        <v>11</v>
      </c>
      <c r="E830" s="153" t="s">
        <v>93</v>
      </c>
      <c r="F830" s="149"/>
      <c r="G830" s="149" t="str">
        <f t="shared" si="24"/>
        <v>1</v>
      </c>
      <c r="H830" s="150">
        <f t="shared" si="25"/>
        <v>18</v>
      </c>
      <c r="I830" s="153" t="str" cm="1">
        <f t="array" ref="I830">_xlfn.XLOOKUP(C830,gyn_horarios,gyn_trechos_almoco,"",1,1)</f>
        <v>GOIANIA X SAO LUIS 20:00</v>
      </c>
      <c r="J830" s="164" t="str" cm="1">
        <f t="array" ref="J830">_xlfn.XLOOKUP(D830,justificativas_motivos,justificativas_texto,"",1,1)</f>
        <v>MOTORISTA CUMPRINDO HORÁRIO NA ESCALA ATUAL</v>
      </c>
    </row>
    <row r="831" spans="1:10" ht="42" hidden="1" customHeight="1">
      <c r="A831" s="202">
        <v>45508</v>
      </c>
      <c r="B831" s="149">
        <v>20022</v>
      </c>
      <c r="C831" s="147">
        <v>0.39583333333333331</v>
      </c>
      <c r="D831" s="149" t="s">
        <v>11</v>
      </c>
      <c r="E831" s="153" t="s">
        <v>70</v>
      </c>
      <c r="F831" s="149"/>
      <c r="G831" s="149" t="str">
        <f t="shared" si="24"/>
        <v>1</v>
      </c>
      <c r="H831" s="150">
        <f t="shared" si="25"/>
        <v>18</v>
      </c>
      <c r="I831" s="153" t="str" cm="1">
        <f t="array" ref="I831">_xlfn.XLOOKUP(C831,gyn_horarios,gyn_trechos_almoco,"",1,1)</f>
        <v>GOIANIA X BELEM 09:30</v>
      </c>
      <c r="J831" s="164" t="str" cm="1">
        <f t="array" ref="J831">_xlfn.XLOOKUP(D831,justificativas_motivos,justificativas_texto,"",1,1)</f>
        <v>MOTORISTA CUMPRINDO HORÁRIO NA ESCALA ATUAL</v>
      </c>
    </row>
    <row r="832" spans="1:10" ht="42" hidden="1" customHeight="1">
      <c r="A832" s="202">
        <v>45508</v>
      </c>
      <c r="B832" s="149">
        <v>20022</v>
      </c>
      <c r="C832" s="147">
        <v>0.39583333333333331</v>
      </c>
      <c r="D832" s="149" t="s">
        <v>11</v>
      </c>
      <c r="E832" s="153" t="s">
        <v>89</v>
      </c>
      <c r="F832" s="149"/>
      <c r="G832" s="149" t="str">
        <f t="shared" si="24"/>
        <v>1</v>
      </c>
      <c r="H832" s="150">
        <f t="shared" si="25"/>
        <v>18</v>
      </c>
      <c r="I832" s="153" t="str" cm="1">
        <f t="array" ref="I832">_xlfn.XLOOKUP(C832,gyn_horarios,gyn_trechos_almoco,"",1,1)</f>
        <v>GOIANIA X BELEM 09:30</v>
      </c>
      <c r="J832" s="164" t="str" cm="1">
        <f t="array" ref="J832">_xlfn.XLOOKUP(D832,justificativas_motivos,justificativas_texto,"",1,1)</f>
        <v>MOTORISTA CUMPRINDO HORÁRIO NA ESCALA ATUAL</v>
      </c>
    </row>
    <row r="833" spans="1:10" ht="42" hidden="1" customHeight="1">
      <c r="A833" s="200">
        <v>45509</v>
      </c>
      <c r="B833" s="132" t="s">
        <v>137</v>
      </c>
      <c r="C833" s="133" t="s">
        <v>137</v>
      </c>
      <c r="D833" s="132" t="s">
        <v>137</v>
      </c>
      <c r="E833" s="129" t="s">
        <v>89</v>
      </c>
      <c r="F833" s="132"/>
      <c r="G833" s="132" t="str">
        <f t="shared" si="24"/>
        <v>1</v>
      </c>
      <c r="H833" s="137">
        <f t="shared" si="25"/>
        <v>18</v>
      </c>
      <c r="I833" s="129" t="str" cm="1">
        <f t="array" ref="I833">_xlfn.XLOOKUP(C833,gyn_horarios,gyn_trechos_almoco,"",1,1)</f>
        <v>ESPERA</v>
      </c>
      <c r="J833" s="201" t="str" cm="1">
        <f t="array" ref="J833">_xlfn.XLOOKUP(D833,justificativas_motivos,justificativas_texto,"",1,1)</f>
        <v>MOTORISTA NA GARAGEM EM ESPERA PARA DISPONIBILIDADE DE HORARIOS</v>
      </c>
    </row>
    <row r="834" spans="1:10" ht="42" hidden="1" customHeight="1">
      <c r="A834" s="200">
        <v>45509</v>
      </c>
      <c r="B834" s="132" t="s">
        <v>137</v>
      </c>
      <c r="C834" s="133" t="s">
        <v>137</v>
      </c>
      <c r="D834" s="132" t="s">
        <v>137</v>
      </c>
      <c r="E834" s="129" t="s">
        <v>70</v>
      </c>
      <c r="F834" s="132"/>
      <c r="G834" s="132" t="str">
        <f t="shared" si="24"/>
        <v>1</v>
      </c>
      <c r="H834" s="137">
        <f t="shared" si="25"/>
        <v>18</v>
      </c>
      <c r="I834" s="129" t="str" cm="1">
        <f t="array" ref="I834">_xlfn.XLOOKUP(C834,gyn_horarios,gyn_trechos_almoco,"",1,1)</f>
        <v>ESPERA</v>
      </c>
      <c r="J834" s="201" t="str" cm="1">
        <f t="array" ref="J834">_xlfn.XLOOKUP(D834,justificativas_motivos,justificativas_texto,"",1,1)</f>
        <v>MOTORISTA NA GARAGEM EM ESPERA PARA DISPONIBILIDADE DE HORARIOS</v>
      </c>
    </row>
    <row r="835" spans="1:10" ht="42" hidden="1" customHeight="1">
      <c r="A835" s="200">
        <v>45509</v>
      </c>
      <c r="B835" s="132">
        <v>19020</v>
      </c>
      <c r="C835" s="133">
        <v>0.75</v>
      </c>
      <c r="D835" s="132" t="s">
        <v>11</v>
      </c>
      <c r="E835" s="129" t="s">
        <v>132</v>
      </c>
      <c r="F835" s="132"/>
      <c r="G835" s="132" t="str">
        <f t="shared" si="24"/>
        <v>1</v>
      </c>
      <c r="H835" s="137">
        <f t="shared" si="25"/>
        <v>18</v>
      </c>
      <c r="I835" s="129" t="str" cm="1">
        <f t="array" ref="I835">_xlfn.XLOOKUP(C835,gyn_horarios,gyn_trechos_almoco,"",1,1)</f>
        <v>GOIANIA X TERESINA 18:00</v>
      </c>
      <c r="J835" s="201" t="str" cm="1">
        <f t="array" ref="J835">_xlfn.XLOOKUP(D835,justificativas_motivos,justificativas_texto,"",1,1)</f>
        <v>MOTORISTA CUMPRINDO HORÁRIO NA ESCALA ATUAL</v>
      </c>
    </row>
    <row r="836" spans="1:10" ht="42" hidden="1" customHeight="1">
      <c r="A836" s="200">
        <v>45509</v>
      </c>
      <c r="B836" s="132">
        <v>19020</v>
      </c>
      <c r="C836" s="133">
        <v>0.75</v>
      </c>
      <c r="D836" s="132" t="s">
        <v>11</v>
      </c>
      <c r="E836" s="129" t="s">
        <v>131</v>
      </c>
      <c r="F836" s="132"/>
      <c r="G836" s="132" t="str">
        <f t="shared" si="24"/>
        <v>1</v>
      </c>
      <c r="H836" s="137">
        <f t="shared" si="25"/>
        <v>18</v>
      </c>
      <c r="I836" s="129" t="str" cm="1">
        <f t="array" ref="I836">_xlfn.XLOOKUP(C836,gyn_horarios,gyn_trechos_almoco,"",1,1)</f>
        <v>GOIANIA X TERESINA 18:00</v>
      </c>
      <c r="J836" s="201" t="str" cm="1">
        <f t="array" ref="J836">_xlfn.XLOOKUP(D836,justificativas_motivos,justificativas_texto,"",1,1)</f>
        <v>MOTORISTA CUMPRINDO HORÁRIO NA ESCALA ATUAL</v>
      </c>
    </row>
    <row r="837" spans="1:10" ht="42" hidden="1" customHeight="1">
      <c r="A837" s="200">
        <v>45509</v>
      </c>
      <c r="B837" s="132">
        <v>19025</v>
      </c>
      <c r="C837" s="133">
        <v>0.79166666666666663</v>
      </c>
      <c r="D837" s="132" t="s">
        <v>231</v>
      </c>
      <c r="E837" s="129" t="s">
        <v>65</v>
      </c>
      <c r="F837" s="132"/>
      <c r="G837" s="132" t="str">
        <f t="shared" si="24"/>
        <v>1</v>
      </c>
      <c r="H837" s="137">
        <f t="shared" si="25"/>
        <v>18</v>
      </c>
      <c r="I837" s="129" t="str" cm="1">
        <f t="array" ref="I837">_xlfn.XLOOKUP(C837,gyn_horarios,gyn_trechos_almoco,"",1,1)</f>
        <v>GOIANIA X BELEM 19:00</v>
      </c>
      <c r="J837" s="201" t="str" cm="1">
        <f t="array" ref="J837">_xlfn.XLOOKUP(D837,justificativas_motivos,justificativas_texto,"",1,1)</f>
        <v>MOTORISTA CUMPRINDO ESCALA EXTRA</v>
      </c>
    </row>
    <row r="838" spans="1:10" ht="42" hidden="1" customHeight="1">
      <c r="A838" s="200">
        <v>45509</v>
      </c>
      <c r="B838" s="132">
        <v>19025</v>
      </c>
      <c r="C838" s="133">
        <v>0.79166666666666663</v>
      </c>
      <c r="D838" s="132" t="s">
        <v>231</v>
      </c>
      <c r="E838" s="129" t="s">
        <v>64</v>
      </c>
      <c r="F838" s="132"/>
      <c r="G838" s="132" t="str">
        <f t="shared" si="24"/>
        <v>1</v>
      </c>
      <c r="H838" s="137">
        <f t="shared" si="25"/>
        <v>18</v>
      </c>
      <c r="I838" s="129" t="str" cm="1">
        <f t="array" ref="I838">_xlfn.XLOOKUP(C838,gyn_horarios,gyn_trechos_almoco,"",1,1)</f>
        <v>GOIANIA X BELEM 19:00</v>
      </c>
      <c r="J838" s="201" t="str" cm="1">
        <f t="array" ref="J838">_xlfn.XLOOKUP(D838,justificativas_motivos,justificativas_texto,"",1,1)</f>
        <v>MOTORISTA CUMPRINDO ESCALA EXTRA</v>
      </c>
    </row>
    <row r="839" spans="1:10" ht="42" hidden="1" customHeight="1">
      <c r="A839" s="200">
        <v>45509</v>
      </c>
      <c r="B839" s="132">
        <v>19002</v>
      </c>
      <c r="C839" s="133">
        <v>0.83333333333333337</v>
      </c>
      <c r="D839" s="132" t="s">
        <v>11</v>
      </c>
      <c r="E839" s="129" t="s">
        <v>174</v>
      </c>
      <c r="F839" s="132"/>
      <c r="G839" s="132" t="str">
        <f t="shared" si="24"/>
        <v>1</v>
      </c>
      <c r="H839" s="137">
        <f t="shared" si="25"/>
        <v>18</v>
      </c>
      <c r="I839" s="129" t="str" cm="1">
        <f t="array" ref="I839">_xlfn.XLOOKUP(C839,gyn_horarios,gyn_trechos_almoco,"",1,1)</f>
        <v>GOIANIA X SAO LUIS 20:00</v>
      </c>
      <c r="J839" s="201" t="str" cm="1">
        <f t="array" ref="J839">_xlfn.XLOOKUP(D839,justificativas_motivos,justificativas_texto,"",1,1)</f>
        <v>MOTORISTA CUMPRINDO HORÁRIO NA ESCALA ATUAL</v>
      </c>
    </row>
    <row r="840" spans="1:10" ht="42" hidden="1" customHeight="1">
      <c r="A840" s="200">
        <v>45509</v>
      </c>
      <c r="B840" s="132">
        <v>19002</v>
      </c>
      <c r="C840" s="133">
        <f>C839</f>
        <v>0.83333333333333337</v>
      </c>
      <c r="D840" s="132" t="s">
        <v>11</v>
      </c>
      <c r="E840" s="129" t="s">
        <v>135</v>
      </c>
      <c r="F840" s="132"/>
      <c r="G840" s="132" t="str">
        <f t="shared" si="24"/>
        <v>1</v>
      </c>
      <c r="H840" s="137">
        <f t="shared" si="25"/>
        <v>18</v>
      </c>
      <c r="I840" s="129" t="str" cm="1">
        <f t="array" ref="I840">_xlfn.XLOOKUP(C840,gyn_horarios,gyn_trechos_almoco,"",1,1)</f>
        <v>GOIANIA X SAO LUIS 20:00</v>
      </c>
      <c r="J840" s="201" t="str" cm="1">
        <f t="array" ref="J840">_xlfn.XLOOKUP(D840,justificativas_motivos,justificativas_texto,"",1,1)</f>
        <v>MOTORISTA CUMPRINDO HORÁRIO NA ESCALA ATUAL</v>
      </c>
    </row>
    <row r="841" spans="1:10" ht="42" hidden="1" customHeight="1">
      <c r="A841" s="200">
        <v>45509</v>
      </c>
      <c r="B841" s="132">
        <v>19001</v>
      </c>
      <c r="C841" s="133">
        <v>0.39583333333333331</v>
      </c>
      <c r="D841" s="132" t="s">
        <v>11</v>
      </c>
      <c r="E841" s="129" t="s">
        <v>130</v>
      </c>
      <c r="F841" s="132"/>
      <c r="G841" s="132" t="str">
        <f t="shared" si="24"/>
        <v>1</v>
      </c>
      <c r="H841" s="137">
        <f t="shared" si="25"/>
        <v>18</v>
      </c>
      <c r="I841" s="129" t="str" cm="1">
        <f t="array" ref="I841">_xlfn.XLOOKUP(C841,gyn_horarios,gyn_trechos_almoco,"",1,1)</f>
        <v>GOIANIA X BELEM 09:30</v>
      </c>
      <c r="J841" s="201" t="str" cm="1">
        <f t="array" ref="J841">_xlfn.XLOOKUP(D841,justificativas_motivos,justificativas_texto,"",1,1)</f>
        <v>MOTORISTA CUMPRINDO HORÁRIO NA ESCALA ATUAL</v>
      </c>
    </row>
    <row r="842" spans="1:10" ht="42" hidden="1" customHeight="1">
      <c r="A842" s="200">
        <v>45509</v>
      </c>
      <c r="B842" s="132">
        <v>19001</v>
      </c>
      <c r="C842" s="133">
        <v>0.39583333333333331</v>
      </c>
      <c r="D842" s="132" t="s">
        <v>11</v>
      </c>
      <c r="E842" s="129" t="s">
        <v>279</v>
      </c>
      <c r="F842" s="132"/>
      <c r="G842" s="132" t="str">
        <f t="shared" si="24"/>
        <v>1</v>
      </c>
      <c r="H842" s="137">
        <f t="shared" si="25"/>
        <v>18</v>
      </c>
      <c r="I842" s="129" t="str" cm="1">
        <f t="array" ref="I842">_xlfn.XLOOKUP(C842,gyn_horarios,gyn_trechos_almoco,"",1,1)</f>
        <v>GOIANIA X BELEM 09:30</v>
      </c>
      <c r="J842" s="201" t="str" cm="1">
        <f t="array" ref="J842">_xlfn.XLOOKUP(D842,justificativas_motivos,justificativas_texto,"",1,1)</f>
        <v>MOTORISTA CUMPRINDO HORÁRIO NA ESCALA ATUAL</v>
      </c>
    </row>
    <row r="843" spans="1:10" ht="42" hidden="1" customHeight="1">
      <c r="A843" s="200">
        <v>45509</v>
      </c>
      <c r="B843" s="132">
        <v>15700</v>
      </c>
      <c r="C843" s="133">
        <v>0.4375</v>
      </c>
      <c r="D843" s="132" t="s">
        <v>11</v>
      </c>
      <c r="E843" s="129" t="s">
        <v>35</v>
      </c>
      <c r="F843" s="132"/>
      <c r="G843" s="132" t="str">
        <f t="shared" si="24"/>
        <v>1</v>
      </c>
      <c r="H843" s="137">
        <f t="shared" si="25"/>
        <v>18</v>
      </c>
      <c r="I843" s="129" t="str" cm="1">
        <f t="array" ref="I843">_xlfn.XLOOKUP(C843,gyn_horarios,gyn_trechos_almoco,"",1,1)</f>
        <v>GOIANIA X SAO LUIS 10:30</v>
      </c>
      <c r="J843" s="201" t="str" cm="1">
        <f t="array" ref="J843">_xlfn.XLOOKUP(D843,justificativas_motivos,justificativas_texto,"",1,1)</f>
        <v>MOTORISTA CUMPRINDO HORÁRIO NA ESCALA ATUAL</v>
      </c>
    </row>
    <row r="844" spans="1:10" ht="42" hidden="1" customHeight="1">
      <c r="A844" s="200">
        <v>45509</v>
      </c>
      <c r="B844" s="132">
        <v>15700</v>
      </c>
      <c r="C844" s="133">
        <v>0.4375</v>
      </c>
      <c r="D844" s="132" t="s">
        <v>11</v>
      </c>
      <c r="E844" s="129" t="s">
        <v>232</v>
      </c>
      <c r="F844" s="132"/>
      <c r="G844" s="132" t="str">
        <f t="shared" si="24"/>
        <v>1</v>
      </c>
      <c r="H844" s="137">
        <f t="shared" si="25"/>
        <v>18</v>
      </c>
      <c r="I844" s="129" t="str" cm="1">
        <f t="array" ref="I844">_xlfn.XLOOKUP(C844,gyn_horarios,gyn_trechos_almoco,"",1,1)</f>
        <v>GOIANIA X SAO LUIS 10:30</v>
      </c>
      <c r="J844" s="201" t="str" cm="1">
        <f t="array" ref="J844">_xlfn.XLOOKUP(D844,justificativas_motivos,justificativas_texto,"",1,1)</f>
        <v>MOTORISTA CUMPRINDO HORÁRIO NA ESCALA ATUAL</v>
      </c>
    </row>
    <row r="845" spans="1:10" ht="42" hidden="1" customHeight="1">
      <c r="A845" s="202">
        <v>45510</v>
      </c>
      <c r="B845" s="149" t="s">
        <v>137</v>
      </c>
      <c r="C845" s="147" t="s">
        <v>137</v>
      </c>
      <c r="D845" s="149" t="s">
        <v>11</v>
      </c>
      <c r="E845" s="132" t="s">
        <v>35</v>
      </c>
      <c r="F845" s="149"/>
      <c r="G845" s="149" t="str">
        <f t="shared" si="24"/>
        <v>1</v>
      </c>
      <c r="H845" s="150">
        <f t="shared" si="25"/>
        <v>18</v>
      </c>
      <c r="I845" s="153" t="str" cm="1">
        <f t="array" ref="I845">_xlfn.XLOOKUP(C845,gyn_horarios,gyn_trechos_almoco,"",1,1)</f>
        <v>ESPERA</v>
      </c>
      <c r="J845" s="164" t="str" cm="1">
        <f t="array" ref="J845">_xlfn.XLOOKUP(D845,justificativas_motivos,justificativas_texto,"",1,1)</f>
        <v>MOTORISTA CUMPRINDO HORÁRIO NA ESCALA ATUAL</v>
      </c>
    </row>
    <row r="846" spans="1:10" ht="42" hidden="1" customHeight="1">
      <c r="A846" s="202">
        <v>45510</v>
      </c>
      <c r="B846" s="149" t="s">
        <v>137</v>
      </c>
      <c r="C846" s="147" t="s">
        <v>137</v>
      </c>
      <c r="D846" s="149" t="s">
        <v>11</v>
      </c>
      <c r="E846" s="132" t="s">
        <v>232</v>
      </c>
      <c r="F846" s="149"/>
      <c r="G846" s="149" t="str">
        <f t="shared" si="24"/>
        <v>1</v>
      </c>
      <c r="H846" s="150">
        <f t="shared" si="25"/>
        <v>18</v>
      </c>
      <c r="I846" s="153" t="str" cm="1">
        <f t="array" ref="I846">_xlfn.XLOOKUP(C846,gyn_horarios,gyn_trechos_almoco,"",1,1)</f>
        <v>ESPERA</v>
      </c>
      <c r="J846" s="164" t="str" cm="1">
        <f t="array" ref="J846">_xlfn.XLOOKUP(D846,justificativas_motivos,justificativas_texto,"",1,1)</f>
        <v>MOTORISTA CUMPRINDO HORÁRIO NA ESCALA ATUAL</v>
      </c>
    </row>
    <row r="847" spans="1:10" ht="42" hidden="1" customHeight="1">
      <c r="A847" s="202">
        <v>45510</v>
      </c>
      <c r="B847" s="149">
        <v>19014</v>
      </c>
      <c r="C847" s="147">
        <v>0.75</v>
      </c>
      <c r="D847" s="149" t="s">
        <v>11</v>
      </c>
      <c r="E847" s="132" t="s">
        <v>280</v>
      </c>
      <c r="F847" s="149"/>
      <c r="G847" s="149" t="str">
        <f t="shared" si="24"/>
        <v>1</v>
      </c>
      <c r="H847" s="150">
        <f t="shared" si="25"/>
        <v>18</v>
      </c>
      <c r="I847" s="153" t="str" cm="1">
        <f t="array" ref="I847">_xlfn.XLOOKUP(C847,gyn_horarios,gyn_trechos_almoco,"",1,1)</f>
        <v>GOIANIA X TERESINA 18:00</v>
      </c>
      <c r="J847" s="164" t="str" cm="1">
        <f t="array" ref="J847">_xlfn.XLOOKUP(D847,justificativas_motivos,justificativas_texto,"",1,1)</f>
        <v>MOTORISTA CUMPRINDO HORÁRIO NA ESCALA ATUAL</v>
      </c>
    </row>
    <row r="848" spans="1:10" ht="42" hidden="1" customHeight="1">
      <c r="A848" s="202">
        <v>45510</v>
      </c>
      <c r="B848" s="149">
        <v>19014</v>
      </c>
      <c r="C848" s="147">
        <v>0.75</v>
      </c>
      <c r="D848" s="149" t="s">
        <v>11</v>
      </c>
      <c r="E848" s="132" t="s">
        <v>209</v>
      </c>
      <c r="F848" s="149"/>
      <c r="G848" s="149" t="str">
        <f t="shared" si="24"/>
        <v>1</v>
      </c>
      <c r="H848" s="150">
        <f t="shared" si="25"/>
        <v>18</v>
      </c>
      <c r="I848" s="153" t="str" cm="1">
        <f t="array" ref="I848">_xlfn.XLOOKUP(C848,gyn_horarios,gyn_trechos_almoco,"",1,1)</f>
        <v>GOIANIA X TERESINA 18:00</v>
      </c>
      <c r="J848" s="164" t="str" cm="1">
        <f t="array" ref="J848">_xlfn.XLOOKUP(D848,justificativas_motivos,justificativas_texto,"",1,1)</f>
        <v>MOTORISTA CUMPRINDO HORÁRIO NA ESCALA ATUAL</v>
      </c>
    </row>
    <row r="849" spans="1:10" ht="42" hidden="1" customHeight="1">
      <c r="A849" s="202">
        <v>45510</v>
      </c>
      <c r="B849" s="149">
        <v>19016</v>
      </c>
      <c r="C849" s="147">
        <v>0.79166666666666663</v>
      </c>
      <c r="D849" s="149" t="s">
        <v>11</v>
      </c>
      <c r="E849" s="132" t="s">
        <v>136</v>
      </c>
      <c r="F849" s="149"/>
      <c r="G849" s="149" t="str">
        <f t="shared" si="24"/>
        <v>1</v>
      </c>
      <c r="H849" s="150">
        <f t="shared" si="25"/>
        <v>18</v>
      </c>
      <c r="I849" s="153" t="str" cm="1">
        <f t="array" ref="I849">_xlfn.XLOOKUP(C849,gyn_horarios,gyn_trechos_almoco,"",1,1)</f>
        <v>GOIANIA X BELEM 19:00</v>
      </c>
      <c r="J849" s="164" t="str" cm="1">
        <f t="array" ref="J849">_xlfn.XLOOKUP(D849,justificativas_motivos,justificativas_texto,"",1,1)</f>
        <v>MOTORISTA CUMPRINDO HORÁRIO NA ESCALA ATUAL</v>
      </c>
    </row>
    <row r="850" spans="1:10" ht="42" hidden="1" customHeight="1">
      <c r="A850" s="202">
        <v>45510</v>
      </c>
      <c r="B850" s="149">
        <v>19016</v>
      </c>
      <c r="C850" s="147">
        <v>0.79166666666666663</v>
      </c>
      <c r="D850" s="149" t="s">
        <v>11</v>
      </c>
      <c r="E850" s="132" t="s">
        <v>102</v>
      </c>
      <c r="F850" s="149"/>
      <c r="G850" s="149" t="str">
        <f t="shared" si="24"/>
        <v>1</v>
      </c>
      <c r="H850" s="150">
        <f t="shared" si="25"/>
        <v>18</v>
      </c>
      <c r="I850" s="153" t="str" cm="1">
        <f t="array" ref="I850">_xlfn.XLOOKUP(C850,gyn_horarios,gyn_trechos_almoco,"",1,1)</f>
        <v>GOIANIA X BELEM 19:00</v>
      </c>
      <c r="J850" s="164" t="str" cm="1">
        <f t="array" ref="J850">_xlfn.XLOOKUP(D850,justificativas_motivos,justificativas_texto,"",1,1)</f>
        <v>MOTORISTA CUMPRINDO HORÁRIO NA ESCALA ATUAL</v>
      </c>
    </row>
    <row r="851" spans="1:10" ht="42" hidden="1" customHeight="1">
      <c r="A851" s="200">
        <v>45511</v>
      </c>
      <c r="B851" s="132">
        <v>19022</v>
      </c>
      <c r="C851" s="133">
        <v>0.79166666666666663</v>
      </c>
      <c r="D851" s="132" t="s">
        <v>11</v>
      </c>
      <c r="E851" s="129" t="s">
        <v>95</v>
      </c>
      <c r="F851" s="132"/>
      <c r="G851" s="132" t="str">
        <f t="shared" si="24"/>
        <v>1</v>
      </c>
      <c r="H851" s="137">
        <f t="shared" si="25"/>
        <v>18</v>
      </c>
      <c r="I851" s="129" t="str" cm="1">
        <f t="array" ref="I851">_xlfn.XLOOKUP(C851,gyn_horarios,gyn_trechos_almoco,"",1,1)</f>
        <v>GOIANIA X BELEM 19:00</v>
      </c>
      <c r="J851" s="201" t="str" cm="1">
        <f t="array" ref="J851">_xlfn.XLOOKUP(D851,justificativas_motivos,justificativas_texto,"",1,1)</f>
        <v>MOTORISTA CUMPRINDO HORÁRIO NA ESCALA ATUAL</v>
      </c>
    </row>
    <row r="852" spans="1:10" ht="42" hidden="1" customHeight="1">
      <c r="A852" s="200">
        <v>45511</v>
      </c>
      <c r="B852" s="132">
        <v>19022</v>
      </c>
      <c r="C852" s="133">
        <v>0.79166666666666663</v>
      </c>
      <c r="D852" s="132" t="s">
        <v>11</v>
      </c>
      <c r="E852" s="129" t="s">
        <v>168</v>
      </c>
      <c r="F852" s="132"/>
      <c r="G852" s="132" t="str">
        <f t="shared" ref="G852:G915" si="26">IF(E852="MOTORISTA","","1")</f>
        <v>1</v>
      </c>
      <c r="H852" s="137">
        <f t="shared" ref="H852:H915" si="27">IF(E852="MOTORISTA","",18)</f>
        <v>18</v>
      </c>
      <c r="I852" s="129" t="str" cm="1">
        <f t="array" ref="I852">_xlfn.XLOOKUP(C852,gyn_horarios,gyn_trechos_almoco,"",1,1)</f>
        <v>GOIANIA X BELEM 19:00</v>
      </c>
      <c r="J852" s="201" t="str" cm="1">
        <f t="array" ref="J852">_xlfn.XLOOKUP(D852,justificativas_motivos,justificativas_texto,"",1,1)</f>
        <v>MOTORISTA CUMPRINDO HORÁRIO NA ESCALA ATUAL</v>
      </c>
    </row>
    <row r="853" spans="1:10" ht="42" hidden="1" customHeight="1">
      <c r="A853" s="200">
        <v>45511</v>
      </c>
      <c r="B853" s="132">
        <v>17700</v>
      </c>
      <c r="C853" s="147">
        <v>0.37708333333333333</v>
      </c>
      <c r="D853" s="132" t="s">
        <v>20</v>
      </c>
      <c r="E853" s="129" t="s">
        <v>81</v>
      </c>
      <c r="F853" s="132"/>
      <c r="G853" s="132" t="str">
        <f t="shared" si="26"/>
        <v>1</v>
      </c>
      <c r="H853" s="137">
        <f t="shared" si="27"/>
        <v>18</v>
      </c>
      <c r="I853" s="153" t="s">
        <v>281</v>
      </c>
      <c r="J853" s="201" t="str" cm="1">
        <f t="array" ref="J853">_xlfn.XLOOKUP(D853,justificativas_motivos,justificativas_texto,"",1,1)</f>
        <v>MOTORISTA TEVE QUE FAZER REFEIÇÃO DEVIDO AO ATRASO DO HORARIO DO ONIBUS</v>
      </c>
    </row>
    <row r="854" spans="1:10" ht="42" hidden="1" customHeight="1">
      <c r="A854" s="200">
        <v>45511</v>
      </c>
      <c r="B854" s="132">
        <v>17700</v>
      </c>
      <c r="C854" s="147">
        <v>0.37708333333333333</v>
      </c>
      <c r="D854" s="132" t="s">
        <v>20</v>
      </c>
      <c r="E854" s="129" t="s">
        <v>238</v>
      </c>
      <c r="F854" s="132"/>
      <c r="G854" s="132" t="str">
        <f t="shared" si="26"/>
        <v>1</v>
      </c>
      <c r="H854" s="137">
        <f t="shared" si="27"/>
        <v>18</v>
      </c>
      <c r="I854" s="153" t="s">
        <v>281</v>
      </c>
      <c r="J854" s="201" t="str" cm="1">
        <f t="array" ref="J854">_xlfn.XLOOKUP(D854,justificativas_motivos,justificativas_texto,"",1,1)</f>
        <v>MOTORISTA TEVE QUE FAZER REFEIÇÃO DEVIDO AO ATRASO DO HORARIO DO ONIBUS</v>
      </c>
    </row>
    <row r="855" spans="1:10" ht="42" hidden="1" customHeight="1">
      <c r="A855" s="200">
        <v>45511</v>
      </c>
      <c r="B855" s="132">
        <v>19009</v>
      </c>
      <c r="C855" s="133">
        <v>0.39583333333333331</v>
      </c>
      <c r="D855" s="132" t="s">
        <v>11</v>
      </c>
      <c r="E855" s="129" t="s">
        <v>141</v>
      </c>
      <c r="F855" s="132"/>
      <c r="G855" s="132" t="str">
        <f t="shared" si="26"/>
        <v>1</v>
      </c>
      <c r="H855" s="137">
        <f t="shared" si="27"/>
        <v>18</v>
      </c>
      <c r="I855" s="129" t="str" cm="1">
        <f t="array" ref="I855">_xlfn.XLOOKUP(C855,gyn_horarios,gyn_trechos_almoco,"",1,1)</f>
        <v>GOIANIA X BELEM 09:30</v>
      </c>
      <c r="J855" s="201" t="str" cm="1">
        <f t="array" ref="J855">_xlfn.XLOOKUP(D855,justificativas_motivos,justificativas_texto,"",1,1)</f>
        <v>MOTORISTA CUMPRINDO HORÁRIO NA ESCALA ATUAL</v>
      </c>
    </row>
    <row r="856" spans="1:10" ht="42" hidden="1" customHeight="1">
      <c r="A856" s="200">
        <v>45511</v>
      </c>
      <c r="B856" s="132">
        <v>19009</v>
      </c>
      <c r="C856" s="133">
        <v>0.39583333333333331</v>
      </c>
      <c r="D856" s="132" t="s">
        <v>11</v>
      </c>
      <c r="E856" s="129" t="s">
        <v>188</v>
      </c>
      <c r="F856" s="132"/>
      <c r="G856" s="132" t="str">
        <f t="shared" si="26"/>
        <v>1</v>
      </c>
      <c r="H856" s="137">
        <f t="shared" si="27"/>
        <v>18</v>
      </c>
      <c r="I856" s="129" t="str" cm="1">
        <f t="array" ref="I856">_xlfn.XLOOKUP(C856,gyn_horarios,gyn_trechos_almoco,"",1,1)</f>
        <v>GOIANIA X BELEM 09:30</v>
      </c>
      <c r="J856" s="201" t="str" cm="1">
        <f t="array" ref="J856">_xlfn.XLOOKUP(D856,justificativas_motivos,justificativas_texto,"",1,1)</f>
        <v>MOTORISTA CUMPRINDO HORÁRIO NA ESCALA ATUAL</v>
      </c>
    </row>
    <row r="857" spans="1:10" ht="42" hidden="1" customHeight="1">
      <c r="A857" s="202">
        <v>45511</v>
      </c>
      <c r="B857" s="149" t="s">
        <v>71</v>
      </c>
      <c r="C857" s="147" t="s">
        <v>72</v>
      </c>
      <c r="D857" s="149" t="s">
        <v>105</v>
      </c>
      <c r="E857" s="153" t="s">
        <v>210</v>
      </c>
      <c r="F857" s="149"/>
      <c r="G857" s="149" t="str">
        <f t="shared" si="26"/>
        <v>1</v>
      </c>
      <c r="H857" s="150">
        <f t="shared" si="27"/>
        <v>18</v>
      </c>
      <c r="I857" s="153" t="s">
        <v>105</v>
      </c>
      <c r="J857" s="164" t="s">
        <v>199</v>
      </c>
    </row>
    <row r="858" spans="1:10" ht="42" hidden="1" customHeight="1">
      <c r="A858" s="202">
        <v>45512</v>
      </c>
      <c r="B858" s="149">
        <v>16700</v>
      </c>
      <c r="C858" s="147">
        <v>0.75</v>
      </c>
      <c r="D858" s="149" t="s">
        <v>11</v>
      </c>
      <c r="E858" s="153" t="s">
        <v>69</v>
      </c>
      <c r="F858" s="149"/>
      <c r="G858" s="149" t="str">
        <f t="shared" si="26"/>
        <v>1</v>
      </c>
      <c r="H858" s="150">
        <f t="shared" si="27"/>
        <v>18</v>
      </c>
      <c r="I858" s="153" t="str" cm="1">
        <f t="array" ref="I858">_xlfn.XLOOKUP(C858,gyn_horarios,gyn_trechos_almoco,"",1,1)</f>
        <v>GOIANIA X TERESINA 18:00</v>
      </c>
      <c r="J858" s="164" t="str" cm="1">
        <f t="array" ref="J858">_xlfn.XLOOKUP(D858,justificativas_motivos,justificativas_texto,"",1,1)</f>
        <v>MOTORISTA CUMPRINDO HORÁRIO NA ESCALA ATUAL</v>
      </c>
    </row>
    <row r="859" spans="1:10" ht="42" hidden="1" customHeight="1">
      <c r="A859" s="202">
        <v>45512</v>
      </c>
      <c r="B859" s="149">
        <v>16700</v>
      </c>
      <c r="C859" s="147">
        <v>0.75</v>
      </c>
      <c r="D859" s="149" t="s">
        <v>11</v>
      </c>
      <c r="E859" s="153" t="s">
        <v>179</v>
      </c>
      <c r="F859" s="149"/>
      <c r="G859" s="149" t="str">
        <f t="shared" si="26"/>
        <v>1</v>
      </c>
      <c r="H859" s="150">
        <f t="shared" si="27"/>
        <v>18</v>
      </c>
      <c r="I859" s="153" t="str" cm="1">
        <f t="array" ref="I859">_xlfn.XLOOKUP(C859,gyn_horarios,gyn_trechos_almoco,"",1,1)</f>
        <v>GOIANIA X TERESINA 18:00</v>
      </c>
      <c r="J859" s="164" t="str" cm="1">
        <f t="array" ref="J859">_xlfn.XLOOKUP(D859,justificativas_motivos,justificativas_texto,"",1,1)</f>
        <v>MOTORISTA CUMPRINDO HORÁRIO NA ESCALA ATUAL</v>
      </c>
    </row>
    <row r="860" spans="1:10" ht="42" hidden="1" customHeight="1">
      <c r="A860" s="202">
        <v>45512</v>
      </c>
      <c r="B860" s="149">
        <v>19005</v>
      </c>
      <c r="C860" s="147">
        <v>0.79166666666666663</v>
      </c>
      <c r="D860" s="149" t="s">
        <v>11</v>
      </c>
      <c r="E860" s="132" t="s">
        <v>237</v>
      </c>
      <c r="F860" s="149"/>
      <c r="G860" s="149" t="str">
        <f t="shared" si="26"/>
        <v>1</v>
      </c>
      <c r="H860" s="150">
        <f t="shared" si="27"/>
        <v>18</v>
      </c>
      <c r="I860" s="153" t="str" cm="1">
        <f t="array" ref="I860">_xlfn.XLOOKUP(C860,gyn_horarios,gyn_trechos_almoco,"",1,1)</f>
        <v>GOIANIA X BELEM 19:00</v>
      </c>
      <c r="J860" s="164" t="str" cm="1">
        <f t="array" ref="J860">_xlfn.XLOOKUP(D860,justificativas_motivos,justificativas_texto,"",1,1)</f>
        <v>MOTORISTA CUMPRINDO HORÁRIO NA ESCALA ATUAL</v>
      </c>
    </row>
    <row r="861" spans="1:10" ht="42" hidden="1" customHeight="1">
      <c r="A861" s="202">
        <v>45512</v>
      </c>
      <c r="B861" s="149">
        <v>19005</v>
      </c>
      <c r="C861" s="147">
        <v>0.79166666666666663</v>
      </c>
      <c r="D861" s="149" t="s">
        <v>11</v>
      </c>
      <c r="E861" s="132" t="s">
        <v>226</v>
      </c>
      <c r="F861" s="149"/>
      <c r="G861" s="149" t="str">
        <f t="shared" si="26"/>
        <v>1</v>
      </c>
      <c r="H861" s="150">
        <f t="shared" si="27"/>
        <v>18</v>
      </c>
      <c r="I861" s="153" t="str" cm="1">
        <f t="array" ref="I861">_xlfn.XLOOKUP(C861,gyn_horarios,gyn_trechos_almoco,"",1,1)</f>
        <v>GOIANIA X BELEM 19:00</v>
      </c>
      <c r="J861" s="164" t="str" cm="1">
        <f t="array" ref="J861">_xlfn.XLOOKUP(D861,justificativas_motivos,justificativas_texto,"",1,1)</f>
        <v>MOTORISTA CUMPRINDO HORÁRIO NA ESCALA ATUAL</v>
      </c>
    </row>
    <row r="862" spans="1:10" ht="42" hidden="1" customHeight="1">
      <c r="A862" s="202">
        <v>45512</v>
      </c>
      <c r="B862" s="149">
        <v>15500</v>
      </c>
      <c r="C862" s="147">
        <v>0.83333333333333337</v>
      </c>
      <c r="D862" s="149" t="s">
        <v>11</v>
      </c>
      <c r="E862" s="132" t="s">
        <v>124</v>
      </c>
      <c r="F862" s="149"/>
      <c r="G862" s="149" t="str">
        <f t="shared" si="26"/>
        <v>1</v>
      </c>
      <c r="H862" s="150">
        <f t="shared" si="27"/>
        <v>18</v>
      </c>
      <c r="I862" s="132" t="s">
        <v>82</v>
      </c>
      <c r="J862" s="164" t="str" cm="1">
        <f t="array" ref="J862">_xlfn.XLOOKUP(D862,justificativas_motivos,justificativas_texto,"",1,1)</f>
        <v>MOTORISTA CUMPRINDO HORÁRIO NA ESCALA ATUAL</v>
      </c>
    </row>
    <row r="863" spans="1:10" ht="42" hidden="1" customHeight="1">
      <c r="A863" s="202">
        <v>45512</v>
      </c>
      <c r="B863" s="149">
        <v>15500</v>
      </c>
      <c r="C863" s="147">
        <v>0.83333333333333337</v>
      </c>
      <c r="D863" s="149" t="s">
        <v>11</v>
      </c>
      <c r="E863" s="132" t="s">
        <v>123</v>
      </c>
      <c r="F863" s="149"/>
      <c r="G863" s="149" t="str">
        <f t="shared" si="26"/>
        <v>1</v>
      </c>
      <c r="H863" s="150">
        <f t="shared" si="27"/>
        <v>18</v>
      </c>
      <c r="I863" s="132" t="str" cm="1">
        <f t="array" ref="I863">_xlfn.XLOOKUP(C863,imp_horarios,imp_trechos_janta,"",-1,1)</f>
        <v>GOIANIA X SAO LUIS 20:00</v>
      </c>
      <c r="J863" s="164" t="str" cm="1">
        <f t="array" ref="J863">_xlfn.XLOOKUP(D863,justificativas_motivos,justificativas_texto,"",1,1)</f>
        <v>MOTORISTA CUMPRINDO HORÁRIO NA ESCALA ATUAL</v>
      </c>
    </row>
    <row r="864" spans="1:10" ht="42" hidden="1" customHeight="1">
      <c r="A864" s="202">
        <v>45512</v>
      </c>
      <c r="B864" s="149" t="s">
        <v>71</v>
      </c>
      <c r="C864" s="147" t="s">
        <v>72</v>
      </c>
      <c r="D864" s="149" t="s">
        <v>105</v>
      </c>
      <c r="E864" s="153" t="s">
        <v>210</v>
      </c>
      <c r="F864" s="149"/>
      <c r="G864" s="149" t="str">
        <f t="shared" si="26"/>
        <v>1</v>
      </c>
      <c r="H864" s="150">
        <f t="shared" si="27"/>
        <v>18</v>
      </c>
      <c r="I864" s="153" t="s">
        <v>105</v>
      </c>
      <c r="J864" s="164" t="str" cm="1">
        <f t="array" ref="J864">_xlfn.XLOOKUP(D864,justificativas_motivos,justificativas_texto,"",1,1)</f>
        <v>MOTORISTA PRESTANDO SERVICO DE PLANTAO NA GARAGEM</v>
      </c>
    </row>
    <row r="865" spans="1:10" ht="42" hidden="1" customHeight="1">
      <c r="A865" s="202">
        <v>45512</v>
      </c>
      <c r="B865" s="132">
        <v>19003</v>
      </c>
      <c r="C865" s="133">
        <v>0.39583333333333331</v>
      </c>
      <c r="D865" s="132" t="s">
        <v>11</v>
      </c>
      <c r="E865" s="129" t="s">
        <v>68</v>
      </c>
      <c r="F865" s="132"/>
      <c r="G865" s="132" t="str">
        <f t="shared" si="26"/>
        <v>1</v>
      </c>
      <c r="H865" s="137">
        <f t="shared" si="27"/>
        <v>18</v>
      </c>
      <c r="I865" s="129" t="str" cm="1">
        <f t="array" ref="I865">_xlfn.XLOOKUP(C865,gyn_horarios,gyn_trechos_almoco,"",1,1)</f>
        <v>GOIANIA X BELEM 09:30</v>
      </c>
      <c r="J865" s="201" t="str" cm="1">
        <f t="array" ref="J865">_xlfn.XLOOKUP(D865,justificativas_motivos,justificativas_texto,"",1,1)</f>
        <v>MOTORISTA CUMPRINDO HORÁRIO NA ESCALA ATUAL</v>
      </c>
    </row>
    <row r="866" spans="1:10" ht="42" hidden="1" customHeight="1">
      <c r="A866" s="202">
        <v>45512</v>
      </c>
      <c r="B866" s="132">
        <v>19003</v>
      </c>
      <c r="C866" s="133">
        <v>0.39583333333333331</v>
      </c>
      <c r="D866" s="132" t="s">
        <v>11</v>
      </c>
      <c r="E866" s="129" t="s">
        <v>171</v>
      </c>
      <c r="F866" s="132"/>
      <c r="G866" s="132" t="str">
        <f t="shared" si="26"/>
        <v>1</v>
      </c>
      <c r="H866" s="137">
        <f t="shared" si="27"/>
        <v>18</v>
      </c>
      <c r="I866" s="129" t="str" cm="1">
        <f t="array" ref="I866">_xlfn.XLOOKUP(C866,gyn_horarios,gyn_trechos_almoco,"",1,1)</f>
        <v>GOIANIA X BELEM 09:30</v>
      </c>
      <c r="J866" s="201" t="str" cm="1">
        <f t="array" ref="J866">_xlfn.XLOOKUP(D866,justificativas_motivos,justificativas_texto,"",1,1)</f>
        <v>MOTORISTA CUMPRINDO HORÁRIO NA ESCALA ATUAL</v>
      </c>
    </row>
    <row r="867" spans="1:10" ht="42" hidden="1" customHeight="1">
      <c r="A867" s="200">
        <v>45513</v>
      </c>
      <c r="B867" s="135">
        <v>14700</v>
      </c>
      <c r="C867" s="133">
        <v>0.75</v>
      </c>
      <c r="D867" s="136" t="s">
        <v>11</v>
      </c>
      <c r="E867" s="129" t="s">
        <v>193</v>
      </c>
      <c r="F867" s="132"/>
      <c r="G867" s="132" t="str">
        <f t="shared" si="26"/>
        <v>1</v>
      </c>
      <c r="H867" s="137">
        <f t="shared" si="27"/>
        <v>18</v>
      </c>
      <c r="I867" s="129" t="str" cm="1">
        <f t="array" ref="I867">_xlfn.XLOOKUP(C867,gyn_horarios,gyn_trechos_almoco,"",1,1)</f>
        <v>GOIANIA X TERESINA 18:00</v>
      </c>
      <c r="J867" s="201" t="str" cm="1">
        <f t="array" ref="J867">_xlfn.XLOOKUP(D867,justificativas_motivos,justificativas_texto,"",1,1)</f>
        <v>MOTORISTA CUMPRINDO HORÁRIO NA ESCALA ATUAL</v>
      </c>
    </row>
    <row r="868" spans="1:10" ht="42" hidden="1" customHeight="1">
      <c r="A868" s="200">
        <v>45513</v>
      </c>
      <c r="B868" s="135">
        <f>B867</f>
        <v>14700</v>
      </c>
      <c r="C868" s="133">
        <v>0.75</v>
      </c>
      <c r="D868" s="136" t="s">
        <v>11</v>
      </c>
      <c r="E868" s="129" t="s">
        <v>173</v>
      </c>
      <c r="F868" s="132"/>
      <c r="G868" s="132" t="str">
        <f t="shared" si="26"/>
        <v>1</v>
      </c>
      <c r="H868" s="137">
        <f t="shared" si="27"/>
        <v>18</v>
      </c>
      <c r="I868" s="129" t="str" cm="1">
        <f t="array" ref="I868">_xlfn.XLOOKUP(C868,gyn_horarios,gyn_trechos_almoco,"",1,1)</f>
        <v>GOIANIA X TERESINA 18:00</v>
      </c>
      <c r="J868" s="201" t="str" cm="1">
        <f t="array" ref="J868">_xlfn.XLOOKUP(D868,justificativas_motivos,justificativas_texto,"",1,1)</f>
        <v>MOTORISTA CUMPRINDO HORÁRIO NA ESCALA ATUAL</v>
      </c>
    </row>
    <row r="869" spans="1:10" ht="42" hidden="1" customHeight="1">
      <c r="A869" s="200">
        <v>45513</v>
      </c>
      <c r="B869" s="135">
        <v>19018</v>
      </c>
      <c r="C869" s="133">
        <v>0.79166666666666663</v>
      </c>
      <c r="D869" s="136" t="s">
        <v>11</v>
      </c>
      <c r="E869" s="129" t="s">
        <v>139</v>
      </c>
      <c r="F869" s="132"/>
      <c r="G869" s="132" t="str">
        <f t="shared" si="26"/>
        <v>1</v>
      </c>
      <c r="H869" s="137">
        <f t="shared" si="27"/>
        <v>18</v>
      </c>
      <c r="I869" s="129" t="str" cm="1">
        <f t="array" ref="I869">_xlfn.XLOOKUP(C869,gyn_horarios,gyn_trechos_almoco,"",1,1)</f>
        <v>GOIANIA X BELEM 19:00</v>
      </c>
      <c r="J869" s="201" t="str" cm="1">
        <f t="array" ref="J869">_xlfn.XLOOKUP(D869,justificativas_motivos,justificativas_texto,"",1,1)</f>
        <v>MOTORISTA CUMPRINDO HORÁRIO NA ESCALA ATUAL</v>
      </c>
    </row>
    <row r="870" spans="1:10" ht="42" hidden="1" customHeight="1">
      <c r="A870" s="200">
        <v>45513</v>
      </c>
      <c r="B870" s="135">
        <v>19018</v>
      </c>
      <c r="C870" s="133">
        <v>0.79166666666666663</v>
      </c>
      <c r="D870" s="136" t="s">
        <v>11</v>
      </c>
      <c r="E870" s="129" t="s">
        <v>85</v>
      </c>
      <c r="F870" s="132"/>
      <c r="G870" s="132" t="str">
        <f t="shared" si="26"/>
        <v>1</v>
      </c>
      <c r="H870" s="137">
        <f t="shared" si="27"/>
        <v>18</v>
      </c>
      <c r="I870" s="129" t="str" cm="1">
        <f t="array" ref="I870">_xlfn.XLOOKUP(C870,gyn_horarios,gyn_trechos_almoco,"",1,1)</f>
        <v>GOIANIA X BELEM 19:00</v>
      </c>
      <c r="J870" s="201" t="str" cm="1">
        <f t="array" ref="J870">_xlfn.XLOOKUP(D870,justificativas_motivos,justificativas_texto,"",1,1)</f>
        <v>MOTORISTA CUMPRINDO HORÁRIO NA ESCALA ATUAL</v>
      </c>
    </row>
    <row r="871" spans="1:10" ht="42" hidden="1" customHeight="1">
      <c r="A871" s="200">
        <v>45513</v>
      </c>
      <c r="B871" s="135">
        <v>19013</v>
      </c>
      <c r="C871" s="133">
        <v>0.83333333333333337</v>
      </c>
      <c r="D871" s="136" t="s">
        <v>11</v>
      </c>
      <c r="E871" s="129" t="s">
        <v>119</v>
      </c>
      <c r="F871" s="132"/>
      <c r="G871" s="132" t="str">
        <f t="shared" si="26"/>
        <v>1</v>
      </c>
      <c r="H871" s="137">
        <f t="shared" si="27"/>
        <v>18</v>
      </c>
      <c r="I871" s="129" t="str" cm="1">
        <f t="array" ref="I871">_xlfn.XLOOKUP(C871,gyn_horarios,gyn_trechos_almoco,"",1,1)</f>
        <v>GOIANIA X SAO LUIS 20:00</v>
      </c>
      <c r="J871" s="201" t="str" cm="1">
        <f t="array" ref="J871">_xlfn.XLOOKUP(D871,justificativas_motivos,justificativas_texto,"",1,1)</f>
        <v>MOTORISTA CUMPRINDO HORÁRIO NA ESCALA ATUAL</v>
      </c>
    </row>
    <row r="872" spans="1:10" ht="42" hidden="1" customHeight="1">
      <c r="A872" s="200">
        <v>45513</v>
      </c>
      <c r="B872" s="135">
        <v>19013</v>
      </c>
      <c r="C872" s="133">
        <v>0.83333333333333337</v>
      </c>
      <c r="D872" s="136" t="s">
        <v>11</v>
      </c>
      <c r="E872" s="129" t="s">
        <v>217</v>
      </c>
      <c r="F872" s="132"/>
      <c r="G872" s="132" t="str">
        <f t="shared" si="26"/>
        <v>1</v>
      </c>
      <c r="H872" s="137">
        <f t="shared" si="27"/>
        <v>18</v>
      </c>
      <c r="I872" s="129" t="str" cm="1">
        <f t="array" ref="I872">_xlfn.XLOOKUP(C872,gyn_horarios,gyn_trechos_almoco,"",1,1)</f>
        <v>GOIANIA X SAO LUIS 20:00</v>
      </c>
      <c r="J872" s="201" t="str" cm="1">
        <f t="array" ref="J872">_xlfn.XLOOKUP(D872,justificativas_motivos,justificativas_texto,"",1,1)</f>
        <v>MOTORISTA CUMPRINDO HORÁRIO NA ESCALA ATUAL</v>
      </c>
    </row>
    <row r="873" spans="1:10" ht="42" hidden="1" customHeight="1">
      <c r="A873" s="200">
        <v>45513</v>
      </c>
      <c r="B873" s="135">
        <v>19021</v>
      </c>
      <c r="C873" s="133">
        <v>0.39583333333333331</v>
      </c>
      <c r="D873" s="136" t="s">
        <v>11</v>
      </c>
      <c r="E873" s="129" t="s">
        <v>42</v>
      </c>
      <c r="F873" s="132"/>
      <c r="G873" s="132" t="str">
        <f t="shared" si="26"/>
        <v>1</v>
      </c>
      <c r="H873" s="137">
        <f t="shared" si="27"/>
        <v>18</v>
      </c>
      <c r="I873" s="129" t="str" cm="1">
        <f t="array" ref="I873">_xlfn.XLOOKUP(C873,gyn_horarios,gyn_trechos_almoco,"",1,1)</f>
        <v>GOIANIA X BELEM 09:30</v>
      </c>
      <c r="J873" s="201" t="str" cm="1">
        <f t="array" ref="J873">_xlfn.XLOOKUP(D873,justificativas_motivos,justificativas_texto,"",1,1)</f>
        <v>MOTORISTA CUMPRINDO HORÁRIO NA ESCALA ATUAL</v>
      </c>
    </row>
    <row r="874" spans="1:10" ht="42" hidden="1" customHeight="1">
      <c r="A874" s="200">
        <v>45513</v>
      </c>
      <c r="B874" s="135">
        <v>19021</v>
      </c>
      <c r="C874" s="133">
        <v>0.39583333333333331</v>
      </c>
      <c r="D874" s="136" t="s">
        <v>11</v>
      </c>
      <c r="E874" s="129" t="s">
        <v>43</v>
      </c>
      <c r="F874" s="132"/>
      <c r="G874" s="132" t="str">
        <f t="shared" si="26"/>
        <v>1</v>
      </c>
      <c r="H874" s="137">
        <f t="shared" si="27"/>
        <v>18</v>
      </c>
      <c r="I874" s="129" t="str" cm="1">
        <f t="array" ref="I874">_xlfn.XLOOKUP(C874,gyn_horarios,gyn_trechos_almoco,"",1,1)</f>
        <v>GOIANIA X BELEM 09:30</v>
      </c>
      <c r="J874" s="201" t="str" cm="1">
        <f t="array" ref="J874">_xlfn.XLOOKUP(D874,justificativas_motivos,justificativas_texto,"",1,1)</f>
        <v>MOTORISTA CUMPRINDO HORÁRIO NA ESCALA ATUAL</v>
      </c>
    </row>
    <row r="875" spans="1:10" ht="42" hidden="1" customHeight="1">
      <c r="A875" s="200">
        <v>45513</v>
      </c>
      <c r="B875" s="135">
        <v>19025</v>
      </c>
      <c r="C875" s="133">
        <v>0.4375</v>
      </c>
      <c r="D875" s="136" t="s">
        <v>282</v>
      </c>
      <c r="E875" s="129" t="s">
        <v>14</v>
      </c>
      <c r="F875" s="132"/>
      <c r="G875" s="132" t="str">
        <f t="shared" si="26"/>
        <v>1</v>
      </c>
      <c r="H875" s="137">
        <f t="shared" si="27"/>
        <v>18</v>
      </c>
      <c r="I875" s="129" t="str" cm="1">
        <f t="array" ref="I875">_xlfn.XLOOKUP(C875,gyn_horarios,gyn_trechos_almoco,"",1,1)</f>
        <v>GOIANIA X SAO LUIS 10:30</v>
      </c>
      <c r="J875" s="201" t="str" cm="1">
        <f t="array" ref="J875">_xlfn.XLOOKUP(D875,justificativas_motivos,justificativas_texto,"",1,1)</f>
        <v>MOTORISTA CUMPRINDO ESCALA EXTRA</v>
      </c>
    </row>
    <row r="876" spans="1:10" ht="42" hidden="1" customHeight="1">
      <c r="A876" s="200">
        <v>45513</v>
      </c>
      <c r="B876" s="135">
        <v>19025</v>
      </c>
      <c r="C876" s="133">
        <v>0.4375</v>
      </c>
      <c r="D876" s="136" t="s">
        <v>282</v>
      </c>
      <c r="E876" s="129" t="s">
        <v>254</v>
      </c>
      <c r="F876" s="132"/>
      <c r="G876" s="132" t="str">
        <f t="shared" si="26"/>
        <v>1</v>
      </c>
      <c r="H876" s="137">
        <f t="shared" si="27"/>
        <v>18</v>
      </c>
      <c r="I876" s="129" t="str" cm="1">
        <f t="array" ref="I876">_xlfn.XLOOKUP(C876,gyn_horarios,gyn_trechos_almoco,"",1,1)</f>
        <v>GOIANIA X SAO LUIS 10:30</v>
      </c>
      <c r="J876" s="201" t="str" cm="1">
        <f t="array" ref="J876">_xlfn.XLOOKUP(D876,justificativas_motivos,justificativas_texto,"",1,1)</f>
        <v>MOTORISTA CUMPRINDO ESCALA EXTRA</v>
      </c>
    </row>
    <row r="877" spans="1:10" ht="42" hidden="1" customHeight="1">
      <c r="A877" s="202">
        <v>45514</v>
      </c>
      <c r="B877" s="149">
        <v>19012</v>
      </c>
      <c r="C877" s="147">
        <v>0.39583333333333331</v>
      </c>
      <c r="D877" s="149" t="s">
        <v>11</v>
      </c>
      <c r="E877" s="132" t="s">
        <v>183</v>
      </c>
      <c r="F877" s="149"/>
      <c r="G877" s="149" t="str">
        <f t="shared" si="26"/>
        <v>1</v>
      </c>
      <c r="H877" s="150">
        <f t="shared" si="27"/>
        <v>18</v>
      </c>
      <c r="I877" s="153" t="str" cm="1">
        <f t="array" ref="I877">_xlfn.XLOOKUP(C877,gyn_horarios,gyn_trechos_almoco,"",1,1)</f>
        <v>GOIANIA X BELEM 09:30</v>
      </c>
      <c r="J877" s="164" t="str" cm="1">
        <f t="array" ref="J877">_xlfn.XLOOKUP(D877,justificativas_motivos,justificativas_texto,"",1,1)</f>
        <v>MOTORISTA CUMPRINDO HORÁRIO NA ESCALA ATUAL</v>
      </c>
    </row>
    <row r="878" spans="1:10" ht="42" hidden="1" customHeight="1">
      <c r="A878" s="202">
        <v>45514</v>
      </c>
      <c r="B878" s="149">
        <v>19012</v>
      </c>
      <c r="C878" s="147">
        <v>0.39583333333333331</v>
      </c>
      <c r="D878" s="149" t="s">
        <v>11</v>
      </c>
      <c r="E878" s="132" t="s">
        <v>230</v>
      </c>
      <c r="F878" s="149"/>
      <c r="G878" s="149" t="str">
        <f t="shared" si="26"/>
        <v>1</v>
      </c>
      <c r="H878" s="150">
        <f t="shared" si="27"/>
        <v>18</v>
      </c>
      <c r="I878" s="153" t="str" cm="1">
        <f t="array" ref="I878">_xlfn.XLOOKUP(C878,gyn_horarios,gyn_trechos_almoco,"",1,1)</f>
        <v>GOIANIA X BELEM 09:30</v>
      </c>
      <c r="J878" s="164" t="str" cm="1">
        <f t="array" ref="J878">_xlfn.XLOOKUP(D878,justificativas_motivos,justificativas_texto,"",1,1)</f>
        <v>MOTORISTA CUMPRINDO HORÁRIO NA ESCALA ATUAL</v>
      </c>
    </row>
    <row r="879" spans="1:10" ht="42" hidden="1" customHeight="1">
      <c r="A879" s="202">
        <v>45514</v>
      </c>
      <c r="B879" s="149">
        <v>12400</v>
      </c>
      <c r="C879" s="147">
        <v>0.75</v>
      </c>
      <c r="D879" s="149" t="s">
        <v>11</v>
      </c>
      <c r="E879" s="132" t="s">
        <v>233</v>
      </c>
      <c r="F879" s="149"/>
      <c r="G879" s="149" t="str">
        <f t="shared" si="26"/>
        <v>1</v>
      </c>
      <c r="H879" s="150">
        <f t="shared" si="27"/>
        <v>18</v>
      </c>
      <c r="I879" s="153" t="str" cm="1">
        <f t="array" ref="I879">_xlfn.XLOOKUP(C879,gyn_horarios,gyn_trechos_almoco,"",1,1)</f>
        <v>GOIANIA X TERESINA 18:00</v>
      </c>
      <c r="J879" s="164" t="str" cm="1">
        <f t="array" ref="J879">_xlfn.XLOOKUP(D879,justificativas_motivos,justificativas_texto,"",1,1)</f>
        <v>MOTORISTA CUMPRINDO HORÁRIO NA ESCALA ATUAL</v>
      </c>
    </row>
    <row r="880" spans="1:10" ht="42" hidden="1" customHeight="1">
      <c r="A880" s="202">
        <v>45514</v>
      </c>
      <c r="B880" s="149">
        <v>12400</v>
      </c>
      <c r="C880" s="147">
        <v>0.75</v>
      </c>
      <c r="D880" s="149" t="s">
        <v>11</v>
      </c>
      <c r="E880" s="132" t="s">
        <v>110</v>
      </c>
      <c r="F880" s="149"/>
      <c r="G880" s="149" t="str">
        <f t="shared" si="26"/>
        <v>1</v>
      </c>
      <c r="H880" s="150">
        <f t="shared" si="27"/>
        <v>18</v>
      </c>
      <c r="I880" s="153" t="str" cm="1">
        <f t="array" ref="I880">_xlfn.XLOOKUP(C880,gyn_horarios,gyn_trechos_almoco,"",1,1)</f>
        <v>GOIANIA X TERESINA 18:00</v>
      </c>
      <c r="J880" s="164" t="str" cm="1">
        <f t="array" ref="J880">_xlfn.XLOOKUP(D880,justificativas_motivos,justificativas_texto,"",1,1)</f>
        <v>MOTORISTA CUMPRINDO HORÁRIO NA ESCALA ATUAL</v>
      </c>
    </row>
    <row r="881" spans="1:10" ht="42" hidden="1" customHeight="1">
      <c r="A881" s="202">
        <v>45514</v>
      </c>
      <c r="B881" s="149">
        <v>19019</v>
      </c>
      <c r="C881" s="147">
        <v>0.79166666666666663</v>
      </c>
      <c r="D881" s="149" t="s">
        <v>11</v>
      </c>
      <c r="E881" s="132" t="s">
        <v>112</v>
      </c>
      <c r="F881" s="149"/>
      <c r="G881" s="149" t="str">
        <f t="shared" si="26"/>
        <v>1</v>
      </c>
      <c r="H881" s="150">
        <f t="shared" si="27"/>
        <v>18</v>
      </c>
      <c r="I881" s="153" t="str" cm="1">
        <f t="array" ref="I881">_xlfn.XLOOKUP(C881,gyn_horarios,gyn_trechos_almoco,"",1,1)</f>
        <v>GOIANIA X BELEM 19:00</v>
      </c>
      <c r="J881" s="164" t="str" cm="1">
        <f t="array" ref="J881">_xlfn.XLOOKUP(D881,justificativas_motivos,justificativas_texto,"",1,1)</f>
        <v>MOTORISTA CUMPRINDO HORÁRIO NA ESCALA ATUAL</v>
      </c>
    </row>
    <row r="882" spans="1:10" ht="42" hidden="1" customHeight="1">
      <c r="A882" s="202">
        <v>45514</v>
      </c>
      <c r="B882" s="149">
        <v>19019</v>
      </c>
      <c r="C882" s="147">
        <v>0.79166666666666663</v>
      </c>
      <c r="D882" s="149" t="s">
        <v>11</v>
      </c>
      <c r="E882" s="132" t="s">
        <v>113</v>
      </c>
      <c r="F882" s="149"/>
      <c r="G882" s="149" t="str">
        <f t="shared" si="26"/>
        <v>1</v>
      </c>
      <c r="H882" s="150">
        <f t="shared" si="27"/>
        <v>18</v>
      </c>
      <c r="I882" s="153" t="str" cm="1">
        <f t="array" ref="I882">_xlfn.XLOOKUP(C882,gyn_horarios,gyn_trechos_almoco,"",1,1)</f>
        <v>GOIANIA X BELEM 19:00</v>
      </c>
      <c r="J882" s="164" t="str" cm="1">
        <f t="array" ref="J882">_xlfn.XLOOKUP(D882,justificativas_motivos,justificativas_texto,"",1,1)</f>
        <v>MOTORISTA CUMPRINDO HORÁRIO NA ESCALA ATUAL</v>
      </c>
    </row>
    <row r="883" spans="1:10" ht="42" hidden="1" customHeight="1">
      <c r="A883" s="202">
        <v>45514</v>
      </c>
      <c r="B883" s="149" t="s">
        <v>282</v>
      </c>
      <c r="C883" s="147" t="s">
        <v>282</v>
      </c>
      <c r="D883" s="149" t="s">
        <v>282</v>
      </c>
      <c r="E883" s="132" t="s">
        <v>14</v>
      </c>
      <c r="F883" s="149"/>
      <c r="G883" s="149" t="str">
        <f t="shared" si="26"/>
        <v>1</v>
      </c>
      <c r="H883" s="150">
        <f t="shared" si="27"/>
        <v>18</v>
      </c>
      <c r="I883" s="153" t="str" cm="1">
        <f t="array" ref="I883">_xlfn.XLOOKUP(C883,gyn_horarios,gyn_trechos_almoco,"",1,1)</f>
        <v>EXTRA</v>
      </c>
      <c r="J883" s="164" t="str" cm="1">
        <f t="array" ref="J883">_xlfn.XLOOKUP(D883,justificativas_motivos,justificativas_texto,"",1,1)</f>
        <v>MOTORISTA CUMPRINDO ESCALA EXTRA</v>
      </c>
    </row>
    <row r="884" spans="1:10" ht="42" hidden="1" customHeight="1">
      <c r="A884" s="202">
        <v>45514</v>
      </c>
      <c r="B884" s="149" t="s">
        <v>282</v>
      </c>
      <c r="C884" s="147" t="s">
        <v>282</v>
      </c>
      <c r="D884" s="149" t="s">
        <v>282</v>
      </c>
      <c r="E884" s="132" t="s">
        <v>254</v>
      </c>
      <c r="F884" s="149"/>
      <c r="G884" s="149" t="str">
        <f t="shared" si="26"/>
        <v>1</v>
      </c>
      <c r="H884" s="150">
        <f t="shared" si="27"/>
        <v>18</v>
      </c>
      <c r="I884" s="153" t="str" cm="1">
        <f t="array" ref="I884">_xlfn.XLOOKUP(C884,gyn_horarios,gyn_trechos_almoco,"",1,1)</f>
        <v>EXTRA</v>
      </c>
      <c r="J884" s="164" t="str" cm="1">
        <f t="array" ref="J884">_xlfn.XLOOKUP(D884,justificativas_motivos,justificativas_texto,"",1,1)</f>
        <v>MOTORISTA CUMPRINDO ESCALA EXTRA</v>
      </c>
    </row>
    <row r="885" spans="1:10" ht="42" hidden="1" customHeight="1">
      <c r="A885" s="200">
        <v>45515</v>
      </c>
      <c r="B885" s="132">
        <v>19016</v>
      </c>
      <c r="C885" s="133">
        <v>0.75</v>
      </c>
      <c r="D885" s="132" t="s">
        <v>11</v>
      </c>
      <c r="E885" s="129" t="s">
        <v>40</v>
      </c>
      <c r="F885" s="132"/>
      <c r="G885" s="132" t="str">
        <f t="shared" si="26"/>
        <v>1</v>
      </c>
      <c r="H885" s="137">
        <f t="shared" si="27"/>
        <v>18</v>
      </c>
      <c r="I885" s="129" t="str" cm="1">
        <f t="array" ref="I885">_xlfn.XLOOKUP(C885,gyn_horarios,gyn_trechos_almoco,"",1,1)</f>
        <v>GOIANIA X TERESINA 18:00</v>
      </c>
      <c r="J885" s="201" t="str" cm="1">
        <f t="array" ref="J885">_xlfn.XLOOKUP(D885,justificativas_motivos,justificativas_texto,"",1,1)</f>
        <v>MOTORISTA CUMPRINDO HORÁRIO NA ESCALA ATUAL</v>
      </c>
    </row>
    <row r="886" spans="1:10" ht="42" hidden="1" customHeight="1">
      <c r="A886" s="200">
        <v>45515</v>
      </c>
      <c r="B886" s="132">
        <v>19016</v>
      </c>
      <c r="C886" s="133">
        <v>0.75</v>
      </c>
      <c r="D886" s="132" t="s">
        <v>11</v>
      </c>
      <c r="E886" s="129" t="s">
        <v>41</v>
      </c>
      <c r="F886" s="132"/>
      <c r="G886" s="132" t="str">
        <f t="shared" si="26"/>
        <v>1</v>
      </c>
      <c r="H886" s="137">
        <f t="shared" si="27"/>
        <v>18</v>
      </c>
      <c r="I886" s="129" t="str" cm="1">
        <f t="array" ref="I886">_xlfn.XLOOKUP(C886,gyn_horarios,gyn_trechos_almoco,"",1,1)</f>
        <v>GOIANIA X TERESINA 18:00</v>
      </c>
      <c r="J886" s="201" t="str" cm="1">
        <f t="array" ref="J886">_xlfn.XLOOKUP(D886,justificativas_motivos,justificativas_texto,"",1,1)</f>
        <v>MOTORISTA CUMPRINDO HORÁRIO NA ESCALA ATUAL</v>
      </c>
    </row>
    <row r="887" spans="1:10" ht="42" hidden="1" customHeight="1">
      <c r="A887" s="200">
        <v>45515</v>
      </c>
      <c r="B887" s="132">
        <v>20017</v>
      </c>
      <c r="C887" s="133">
        <v>0.79166666666666663</v>
      </c>
      <c r="D887" s="132" t="s">
        <v>11</v>
      </c>
      <c r="E887" s="129" t="s">
        <v>131</v>
      </c>
      <c r="F887" s="132"/>
      <c r="G887" s="132" t="str">
        <f t="shared" si="26"/>
        <v>1</v>
      </c>
      <c r="H887" s="137">
        <f t="shared" si="27"/>
        <v>18</v>
      </c>
      <c r="I887" s="129" t="str" cm="1">
        <f t="array" ref="I887">_xlfn.XLOOKUP(C887,gyn_horarios,gyn_trechos_almoco,"",1,1)</f>
        <v>GOIANIA X BELEM 19:00</v>
      </c>
      <c r="J887" s="201" t="str" cm="1">
        <f t="array" ref="J887">_xlfn.XLOOKUP(D887,justificativas_motivos,justificativas_texto,"",1,1)</f>
        <v>MOTORISTA CUMPRINDO HORÁRIO NA ESCALA ATUAL</v>
      </c>
    </row>
    <row r="888" spans="1:10" ht="42" hidden="1" customHeight="1">
      <c r="A888" s="200">
        <v>45515</v>
      </c>
      <c r="B888" s="132">
        <v>20017</v>
      </c>
      <c r="C888" s="133">
        <v>0.79166666666666663</v>
      </c>
      <c r="D888" s="132" t="s">
        <v>11</v>
      </c>
      <c r="E888" s="129" t="s">
        <v>132</v>
      </c>
      <c r="F888" s="132"/>
      <c r="G888" s="132" t="str">
        <f t="shared" si="26"/>
        <v>1</v>
      </c>
      <c r="H888" s="137">
        <f t="shared" si="27"/>
        <v>18</v>
      </c>
      <c r="I888" s="129" t="str" cm="1">
        <f t="array" ref="I888">_xlfn.XLOOKUP(C888,gyn_horarios,gyn_trechos_almoco,"",1,1)</f>
        <v>GOIANIA X BELEM 19:00</v>
      </c>
      <c r="J888" s="201" t="str" cm="1">
        <f t="array" ref="J888">_xlfn.XLOOKUP(D888,justificativas_motivos,justificativas_texto,"",1,1)</f>
        <v>MOTORISTA CUMPRINDO HORÁRIO NA ESCALA ATUAL</v>
      </c>
    </row>
    <row r="889" spans="1:10" ht="42" hidden="1" customHeight="1">
      <c r="A889" s="200">
        <v>45515</v>
      </c>
      <c r="B889" s="132">
        <v>19015</v>
      </c>
      <c r="C889" s="133">
        <v>0.39583333333333331</v>
      </c>
      <c r="D889" s="132" t="s">
        <v>11</v>
      </c>
      <c r="E889" s="129" t="s">
        <v>163</v>
      </c>
      <c r="F889" s="132"/>
      <c r="G889" s="132" t="str">
        <f t="shared" si="26"/>
        <v>1</v>
      </c>
      <c r="H889" s="137">
        <f t="shared" si="27"/>
        <v>18</v>
      </c>
      <c r="I889" s="129" t="str" cm="1">
        <f t="array" ref="I889">_xlfn.XLOOKUP(C889,gyn_horarios,gyn_trechos_almoco,"",1,1)</f>
        <v>GOIANIA X BELEM 09:30</v>
      </c>
      <c r="J889" s="201" t="str" cm="1">
        <f t="array" ref="J889">_xlfn.XLOOKUP(D889,justificativas_motivos,justificativas_texto,"",1,1)</f>
        <v>MOTORISTA CUMPRINDO HORÁRIO NA ESCALA ATUAL</v>
      </c>
    </row>
    <row r="890" spans="1:10" ht="42" hidden="1" customHeight="1">
      <c r="A890" s="200">
        <v>45515</v>
      </c>
      <c r="B890" s="132">
        <v>19015</v>
      </c>
      <c r="C890" s="133">
        <v>0.39583333333333331</v>
      </c>
      <c r="D890" s="132" t="s">
        <v>11</v>
      </c>
      <c r="E890" s="129" t="s">
        <v>121</v>
      </c>
      <c r="F890" s="132"/>
      <c r="G890" s="132" t="str">
        <f t="shared" si="26"/>
        <v>1</v>
      </c>
      <c r="H890" s="137">
        <f t="shared" si="27"/>
        <v>18</v>
      </c>
      <c r="I890" s="129" t="str" cm="1">
        <f t="array" ref="I890">_xlfn.XLOOKUP(C890,gyn_horarios,gyn_trechos_almoco,"",1,1)</f>
        <v>GOIANIA X BELEM 09:30</v>
      </c>
      <c r="J890" s="201" t="str" cm="1">
        <f t="array" ref="J890">_xlfn.XLOOKUP(D890,justificativas_motivos,justificativas_texto,"",1,1)</f>
        <v>MOTORISTA CUMPRINDO HORÁRIO NA ESCALA ATUAL</v>
      </c>
    </row>
    <row r="891" spans="1:10" ht="42" hidden="1" customHeight="1">
      <c r="A891" s="202">
        <v>45516</v>
      </c>
      <c r="B891" s="149">
        <v>19009</v>
      </c>
      <c r="C891" s="147">
        <v>0.75</v>
      </c>
      <c r="D891" s="149" t="s">
        <v>11</v>
      </c>
      <c r="E891" s="132" t="s">
        <v>27</v>
      </c>
      <c r="F891" s="149"/>
      <c r="G891" s="149" t="str">
        <f t="shared" si="26"/>
        <v>1</v>
      </c>
      <c r="H891" s="150">
        <f t="shared" si="27"/>
        <v>18</v>
      </c>
      <c r="I891" s="153" t="str" cm="1">
        <f t="array" ref="I891">_xlfn.XLOOKUP(C891,gyn_horarios,gyn_trechos_almoco,"",1,1)</f>
        <v>GOIANIA X TERESINA 18:00</v>
      </c>
      <c r="J891" s="164" t="str" cm="1">
        <f t="array" ref="J891">_xlfn.XLOOKUP(D891,justificativas_motivos,justificativas_texto,"",1,1)</f>
        <v>MOTORISTA CUMPRINDO HORÁRIO NA ESCALA ATUAL</v>
      </c>
    </row>
    <row r="892" spans="1:10" ht="42" hidden="1" customHeight="1">
      <c r="A892" s="202">
        <v>45516</v>
      </c>
      <c r="B892" s="149">
        <v>19099</v>
      </c>
      <c r="C892" s="147">
        <v>0.75</v>
      </c>
      <c r="D892" s="149" t="s">
        <v>11</v>
      </c>
      <c r="E892" s="132" t="s">
        <v>29</v>
      </c>
      <c r="F892" s="149"/>
      <c r="G892" s="149" t="str">
        <f t="shared" si="26"/>
        <v>1</v>
      </c>
      <c r="H892" s="150">
        <f t="shared" si="27"/>
        <v>18</v>
      </c>
      <c r="I892" s="153" t="str" cm="1">
        <f t="array" ref="I892">_xlfn.XLOOKUP(C892,gyn_horarios,gyn_trechos_almoco,"",1,1)</f>
        <v>GOIANIA X TERESINA 18:00</v>
      </c>
      <c r="J892" s="164" t="str" cm="1">
        <f t="array" ref="J892">_xlfn.XLOOKUP(D892,justificativas_motivos,justificativas_texto,"",1,1)</f>
        <v>MOTORISTA CUMPRINDO HORÁRIO NA ESCALA ATUAL</v>
      </c>
    </row>
    <row r="893" spans="1:10" ht="42" hidden="1" customHeight="1">
      <c r="A893" s="202">
        <v>45516</v>
      </c>
      <c r="B893" s="149">
        <v>19017</v>
      </c>
      <c r="C893" s="147">
        <v>0.79166666666666663</v>
      </c>
      <c r="D893" s="149" t="s">
        <v>11</v>
      </c>
      <c r="E893" s="132" t="s">
        <v>280</v>
      </c>
      <c r="F893" s="149"/>
      <c r="G893" s="149" t="str">
        <f t="shared" si="26"/>
        <v>1</v>
      </c>
      <c r="H893" s="150">
        <f t="shared" si="27"/>
        <v>18</v>
      </c>
      <c r="I893" s="153" t="str" cm="1">
        <f t="array" ref="I893">_xlfn.XLOOKUP(C893,gyn_horarios,gyn_trechos_almoco,"",1,1)</f>
        <v>GOIANIA X BELEM 19:00</v>
      </c>
      <c r="J893" s="164" t="str" cm="1">
        <f t="array" ref="J893">_xlfn.XLOOKUP(D893,justificativas_motivos,justificativas_texto,"",1,1)</f>
        <v>MOTORISTA CUMPRINDO HORÁRIO NA ESCALA ATUAL</v>
      </c>
    </row>
    <row r="894" spans="1:10" ht="42" hidden="1" customHeight="1">
      <c r="A894" s="202">
        <v>45516</v>
      </c>
      <c r="B894" s="149">
        <v>19017</v>
      </c>
      <c r="C894" s="147">
        <v>0.79166666666666663</v>
      </c>
      <c r="D894" s="149" t="s">
        <v>11</v>
      </c>
      <c r="E894" s="132" t="s">
        <v>209</v>
      </c>
      <c r="F894" s="149"/>
      <c r="G894" s="149" t="str">
        <f t="shared" si="26"/>
        <v>1</v>
      </c>
      <c r="H894" s="150">
        <f t="shared" si="27"/>
        <v>18</v>
      </c>
      <c r="I894" s="153" t="str" cm="1">
        <f t="array" ref="I894">_xlfn.XLOOKUP(C894,gyn_horarios,gyn_trechos_almoco,"",1,1)</f>
        <v>GOIANIA X BELEM 19:00</v>
      </c>
      <c r="J894" s="164" t="str" cm="1">
        <f t="array" ref="J894">_xlfn.XLOOKUP(D894,justificativas_motivos,justificativas_texto,"",1,1)</f>
        <v>MOTORISTA CUMPRINDO HORÁRIO NA ESCALA ATUAL</v>
      </c>
    </row>
    <row r="895" spans="1:10" ht="42" hidden="1" customHeight="1">
      <c r="A895" s="202">
        <v>45516</v>
      </c>
      <c r="B895" s="149">
        <v>15700</v>
      </c>
      <c r="C895" s="147">
        <v>0.83333333333333337</v>
      </c>
      <c r="D895" s="149" t="s">
        <v>11</v>
      </c>
      <c r="E895" s="132" t="s">
        <v>30</v>
      </c>
      <c r="F895" s="149"/>
      <c r="G895" s="149" t="str">
        <f t="shared" si="26"/>
        <v>1</v>
      </c>
      <c r="H895" s="150">
        <f t="shared" si="27"/>
        <v>18</v>
      </c>
      <c r="I895" s="153" t="str" cm="1">
        <f t="array" ref="I895">_xlfn.XLOOKUP(C895,gyn_horarios,gyn_trechos_almoco,"",1,1)</f>
        <v>GOIANIA X SAO LUIS 20:00</v>
      </c>
      <c r="J895" s="164" t="str" cm="1">
        <f t="array" ref="J895">_xlfn.XLOOKUP(D895,justificativas_motivos,justificativas_texto,"",1,1)</f>
        <v>MOTORISTA CUMPRINDO HORÁRIO NA ESCALA ATUAL</v>
      </c>
    </row>
    <row r="896" spans="1:10" ht="42" hidden="1" customHeight="1">
      <c r="A896" s="202">
        <v>45516</v>
      </c>
      <c r="B896" s="149">
        <v>15700</v>
      </c>
      <c r="C896" s="147">
        <v>0.83333333333333337</v>
      </c>
      <c r="D896" s="149" t="s">
        <v>11</v>
      </c>
      <c r="E896" s="132" t="s">
        <v>31</v>
      </c>
      <c r="F896" s="149"/>
      <c r="G896" s="149" t="str">
        <f t="shared" si="26"/>
        <v>1</v>
      </c>
      <c r="H896" s="150">
        <f t="shared" si="27"/>
        <v>18</v>
      </c>
      <c r="I896" s="153" t="str" cm="1">
        <f t="array" ref="I896">_xlfn.XLOOKUP(C896,gyn_horarios,gyn_trechos_almoco,"",1,1)</f>
        <v>GOIANIA X SAO LUIS 20:00</v>
      </c>
      <c r="J896" s="164" t="str" cm="1">
        <f t="array" ref="J896">_xlfn.XLOOKUP(D896,justificativas_motivos,justificativas_texto,"",1,1)</f>
        <v>MOTORISTA CUMPRINDO HORÁRIO NA ESCALA ATUAL</v>
      </c>
    </row>
    <row r="897" spans="1:10" ht="42" hidden="1" customHeight="1">
      <c r="A897" s="202">
        <v>45516</v>
      </c>
      <c r="B897" s="149">
        <v>19004</v>
      </c>
      <c r="C897" s="147">
        <v>0.39583333333333331</v>
      </c>
      <c r="D897" s="149" t="s">
        <v>11</v>
      </c>
      <c r="E897" s="153" t="s">
        <v>26</v>
      </c>
      <c r="F897" s="149"/>
      <c r="G897" s="149" t="str">
        <f t="shared" si="26"/>
        <v>1</v>
      </c>
      <c r="H897" s="150">
        <f t="shared" si="27"/>
        <v>18</v>
      </c>
      <c r="I897" s="153" t="str" cm="1">
        <f t="array" ref="I897">_xlfn.XLOOKUP(C897,gyn_horarios,gyn_trechos_almoco,"",1,1)</f>
        <v>GOIANIA X BELEM 09:30</v>
      </c>
      <c r="J897" s="164" t="str" cm="1">
        <f t="array" ref="J897">_xlfn.XLOOKUP(D897,justificativas_motivos,justificativas_texto,"",1,1)</f>
        <v>MOTORISTA CUMPRINDO HORÁRIO NA ESCALA ATUAL</v>
      </c>
    </row>
    <row r="898" spans="1:10" ht="42" hidden="1" customHeight="1">
      <c r="A898" s="202">
        <v>45516</v>
      </c>
      <c r="B898" s="149">
        <v>19004</v>
      </c>
      <c r="C898" s="147">
        <v>0.39583333333333331</v>
      </c>
      <c r="D898" s="149" t="s">
        <v>11</v>
      </c>
      <c r="E898" s="153" t="s">
        <v>24</v>
      </c>
      <c r="F898" s="149"/>
      <c r="G898" s="149" t="str">
        <f t="shared" si="26"/>
        <v>1</v>
      </c>
      <c r="H898" s="150">
        <f t="shared" si="27"/>
        <v>18</v>
      </c>
      <c r="I898" s="153" t="str" cm="1">
        <f t="array" ref="I898">_xlfn.XLOOKUP(C898,gyn_horarios,gyn_trechos_almoco,"",1,1)</f>
        <v>GOIANIA X BELEM 09:30</v>
      </c>
      <c r="J898" s="164" t="str" cm="1">
        <f t="array" ref="J898">_xlfn.XLOOKUP(D898,justificativas_motivos,justificativas_texto,"",1,1)</f>
        <v>MOTORISTA CUMPRINDO HORÁRIO NA ESCALA ATUAL</v>
      </c>
    </row>
    <row r="899" spans="1:10" ht="42" hidden="1" customHeight="1">
      <c r="A899" s="202">
        <v>45516</v>
      </c>
      <c r="B899" s="149" t="s">
        <v>137</v>
      </c>
      <c r="C899" s="147" t="s">
        <v>137</v>
      </c>
      <c r="D899" s="149" t="s">
        <v>11</v>
      </c>
      <c r="E899" s="153" t="s">
        <v>40</v>
      </c>
      <c r="F899" s="149"/>
      <c r="G899" s="149" t="str">
        <f t="shared" si="26"/>
        <v>1</v>
      </c>
      <c r="H899" s="150">
        <f t="shared" si="27"/>
        <v>18</v>
      </c>
      <c r="I899" s="153" t="str" cm="1">
        <f t="array" ref="I899">_xlfn.XLOOKUP(C899,gyn_horarios,gyn_trechos_almoco,"",1,1)</f>
        <v>ESPERA</v>
      </c>
      <c r="J899" s="164" t="str" cm="1">
        <f t="array" ref="J899">_xlfn.XLOOKUP(D899,justificativas_motivos,justificativas_texto,"",1,1)</f>
        <v>MOTORISTA CUMPRINDO HORÁRIO NA ESCALA ATUAL</v>
      </c>
    </row>
    <row r="900" spans="1:10" ht="42" hidden="1" customHeight="1">
      <c r="A900" s="202">
        <v>45516</v>
      </c>
      <c r="B900" s="149" t="s">
        <v>71</v>
      </c>
      <c r="C900" s="147" t="s">
        <v>71</v>
      </c>
      <c r="D900" s="149" t="s">
        <v>71</v>
      </c>
      <c r="E900" s="153" t="s">
        <v>283</v>
      </c>
      <c r="F900" s="149"/>
      <c r="G900" s="149" t="str">
        <f t="shared" si="26"/>
        <v>1</v>
      </c>
      <c r="H900" s="150">
        <f t="shared" si="27"/>
        <v>18</v>
      </c>
      <c r="I900" s="153" t="s">
        <v>284</v>
      </c>
      <c r="J900" s="164" t="str" cm="1">
        <f t="array" ref="J900">_xlfn.XLOOKUP(D900,justificativas_motivos,justificativas_texto,"",1,1)</f>
        <v>MOTORISTA NA GARAGEM DEVIDO CANCELAMENTO DE HORARIO</v>
      </c>
    </row>
    <row r="901" spans="1:10" ht="42" hidden="1" customHeight="1">
      <c r="A901" s="200">
        <v>45517</v>
      </c>
      <c r="B901" s="132">
        <v>16600</v>
      </c>
      <c r="C901" s="133">
        <v>0.75</v>
      </c>
      <c r="D901" s="149" t="s">
        <v>11</v>
      </c>
      <c r="E901" s="129" t="s">
        <v>211</v>
      </c>
      <c r="F901" s="132"/>
      <c r="G901" s="132" t="str">
        <f t="shared" si="26"/>
        <v>1</v>
      </c>
      <c r="H901" s="137">
        <f t="shared" si="27"/>
        <v>18</v>
      </c>
      <c r="I901" s="129" t="str" cm="1">
        <f t="array" ref="I901">_xlfn.XLOOKUP(C901,gyn_horarios,gyn_trechos_almoco,"",1,1)</f>
        <v>GOIANIA X TERESINA 18:00</v>
      </c>
      <c r="J901" s="201" t="str" cm="1">
        <f t="array" ref="J901">_xlfn.XLOOKUP(D901,justificativas_motivos,justificativas_texto,"",1,1)</f>
        <v>MOTORISTA CUMPRINDO HORÁRIO NA ESCALA ATUAL</v>
      </c>
    </row>
    <row r="902" spans="1:10" ht="42" hidden="1" customHeight="1">
      <c r="A902" s="200">
        <v>45517</v>
      </c>
      <c r="B902" s="132">
        <v>16600</v>
      </c>
      <c r="C902" s="133">
        <v>0.75</v>
      </c>
      <c r="D902" s="149" t="s">
        <v>11</v>
      </c>
      <c r="E902" s="132" t="s">
        <v>18</v>
      </c>
      <c r="F902" s="132"/>
      <c r="G902" s="132" t="str">
        <f t="shared" si="26"/>
        <v>1</v>
      </c>
      <c r="H902" s="137">
        <f t="shared" si="27"/>
        <v>18</v>
      </c>
      <c r="I902" s="129" t="str" cm="1">
        <f t="array" ref="I902">_xlfn.XLOOKUP(C902,gyn_horarios,gyn_trechos_almoco,"",1,1)</f>
        <v>GOIANIA X TERESINA 18:00</v>
      </c>
      <c r="J902" s="201" t="str" cm="1">
        <f t="array" ref="J902">_xlfn.XLOOKUP(D902,justificativas_motivos,justificativas_texto,"",1,1)</f>
        <v>MOTORISTA CUMPRINDO HORÁRIO NA ESCALA ATUAL</v>
      </c>
    </row>
    <row r="903" spans="1:10" ht="42" hidden="1" customHeight="1">
      <c r="A903" s="200">
        <v>45517</v>
      </c>
      <c r="B903" s="132">
        <v>19024</v>
      </c>
      <c r="C903" s="133">
        <v>0.79166666666666663</v>
      </c>
      <c r="D903" s="149" t="s">
        <v>11</v>
      </c>
      <c r="E903" s="129" t="s">
        <v>204</v>
      </c>
      <c r="F903" s="132"/>
      <c r="G903" s="132" t="str">
        <f t="shared" si="26"/>
        <v>1</v>
      </c>
      <c r="H903" s="137">
        <f t="shared" si="27"/>
        <v>18</v>
      </c>
      <c r="I903" s="129" t="str" cm="1">
        <f t="array" ref="I903">_xlfn.XLOOKUP(C903,gyn_horarios,gyn_trechos_almoco,"",1,1)</f>
        <v>GOIANIA X BELEM 19:00</v>
      </c>
      <c r="J903" s="201" t="str" cm="1">
        <f t="array" ref="J903">_xlfn.XLOOKUP(D903,justificativas_motivos,justificativas_texto,"",1,1)</f>
        <v>MOTORISTA CUMPRINDO HORÁRIO NA ESCALA ATUAL</v>
      </c>
    </row>
    <row r="904" spans="1:10" ht="42" hidden="1" customHeight="1">
      <c r="A904" s="200">
        <v>45517</v>
      </c>
      <c r="B904" s="132">
        <v>19024</v>
      </c>
      <c r="C904" s="133">
        <v>0.79166666666666663</v>
      </c>
      <c r="D904" s="149" t="s">
        <v>11</v>
      </c>
      <c r="E904" s="132" t="s">
        <v>203</v>
      </c>
      <c r="F904" s="132"/>
      <c r="G904" s="132" t="str">
        <f t="shared" si="26"/>
        <v>1</v>
      </c>
      <c r="H904" s="137">
        <f t="shared" si="27"/>
        <v>18</v>
      </c>
      <c r="I904" s="129" t="str" cm="1">
        <f t="array" ref="I904">_xlfn.XLOOKUP(C904,gyn_horarios,gyn_trechos_almoco,"",1,1)</f>
        <v>GOIANIA X BELEM 19:00</v>
      </c>
      <c r="J904" s="201" t="str" cm="1">
        <f t="array" ref="J904">_xlfn.XLOOKUP(D904,justificativas_motivos,justificativas_texto,"",1,1)</f>
        <v>MOTORISTA CUMPRINDO HORÁRIO NA ESCALA ATUAL</v>
      </c>
    </row>
    <row r="905" spans="1:10" ht="42" hidden="1" customHeight="1">
      <c r="A905" s="200">
        <v>45517</v>
      </c>
      <c r="B905" s="133" t="s">
        <v>285</v>
      </c>
      <c r="C905" s="133" t="s">
        <v>285</v>
      </c>
      <c r="D905" s="133" t="s">
        <v>285</v>
      </c>
      <c r="E905" s="129" t="s">
        <v>193</v>
      </c>
      <c r="F905" s="132"/>
      <c r="G905" s="132" t="str">
        <f t="shared" si="26"/>
        <v>1</v>
      </c>
      <c r="H905" s="137">
        <f t="shared" si="27"/>
        <v>18</v>
      </c>
      <c r="I905" s="129" t="str" cm="1">
        <f t="array" ref="I905">_xlfn.XLOOKUP(C905,gyn_horarios,gyn_trechos_almoco,"",1,1)</f>
        <v>PASSE</v>
      </c>
      <c r="J905" s="201" t="str" cm="1">
        <f t="array" ref="J905">_xlfn.XLOOKUP(D905,justificativas_motivos,justificativas_texto,"",1,1)</f>
        <v>MOTORISTA CHEGANDO/SAINDO DA GARAGEM DE PASSE</v>
      </c>
    </row>
    <row r="906" spans="1:10" ht="42" hidden="1" customHeight="1">
      <c r="A906" s="200">
        <v>45517</v>
      </c>
      <c r="B906" s="133" t="s">
        <v>285</v>
      </c>
      <c r="C906" s="133" t="s">
        <v>285</v>
      </c>
      <c r="D906" s="133" t="s">
        <v>285</v>
      </c>
      <c r="E906" s="132" t="s">
        <v>173</v>
      </c>
      <c r="F906" s="132"/>
      <c r="G906" s="132" t="str">
        <f t="shared" si="26"/>
        <v>1</v>
      </c>
      <c r="H906" s="137">
        <f t="shared" si="27"/>
        <v>18</v>
      </c>
      <c r="I906" s="129" t="str" cm="1">
        <f t="array" ref="I906">_xlfn.XLOOKUP(C906,gyn_horarios,gyn_trechos_almoco,"",1,1)</f>
        <v>PASSE</v>
      </c>
      <c r="J906" s="201" t="str" cm="1">
        <f t="array" ref="J906">_xlfn.XLOOKUP(D906,justificativas_motivos,justificativas_texto,"",1,1)</f>
        <v>MOTORISTA CHEGANDO/SAINDO DA GARAGEM DE PASSE</v>
      </c>
    </row>
    <row r="907" spans="1:10" ht="42" hidden="1" customHeight="1">
      <c r="A907" s="200">
        <v>45517</v>
      </c>
      <c r="B907" s="132" t="s">
        <v>285</v>
      </c>
      <c r="C907" s="132" t="s">
        <v>285</v>
      </c>
      <c r="D907" s="132" t="s">
        <v>285</v>
      </c>
      <c r="E907" s="129" t="s">
        <v>160</v>
      </c>
      <c r="F907" s="132"/>
      <c r="G907" s="132" t="str">
        <f t="shared" si="26"/>
        <v>1</v>
      </c>
      <c r="H907" s="137">
        <f t="shared" si="27"/>
        <v>18</v>
      </c>
      <c r="I907" s="129" t="str" cm="1">
        <f t="array" ref="I907">_xlfn.XLOOKUP(C907,gyn_horarios,gyn_trechos_almoco,"",1,1)</f>
        <v>PASSE</v>
      </c>
      <c r="J907" s="201" t="str" cm="1">
        <f t="array" ref="J907">_xlfn.XLOOKUP(D907,justificativas_motivos,justificativas_texto,"",1,1)</f>
        <v>MOTORISTA CHEGANDO/SAINDO DA GARAGEM DE PASSE</v>
      </c>
    </row>
    <row r="908" spans="1:10" ht="42" hidden="1" customHeight="1">
      <c r="A908" s="200">
        <v>45517</v>
      </c>
      <c r="B908" s="132" t="s">
        <v>285</v>
      </c>
      <c r="C908" s="132" t="s">
        <v>285</v>
      </c>
      <c r="D908" s="132" t="s">
        <v>285</v>
      </c>
      <c r="E908" s="132" t="s">
        <v>161</v>
      </c>
      <c r="F908" s="132"/>
      <c r="G908" s="132" t="str">
        <f t="shared" si="26"/>
        <v>1</v>
      </c>
      <c r="H908" s="137">
        <f t="shared" si="27"/>
        <v>18</v>
      </c>
      <c r="I908" s="129" t="str" cm="1">
        <f t="array" ref="I908">_xlfn.XLOOKUP(C908,gyn_horarios,gyn_trechos_almoco,"",1,1)</f>
        <v>PASSE</v>
      </c>
      <c r="J908" s="201" t="str" cm="1">
        <f t="array" ref="J908">_xlfn.XLOOKUP(D908,justificativas_motivos,justificativas_texto,"",1,1)</f>
        <v>MOTORISTA CHEGANDO/SAINDO DA GARAGEM DE PASSE</v>
      </c>
    </row>
    <row r="909" spans="1:10" ht="42" hidden="1" customHeight="1">
      <c r="A909" s="202">
        <v>45517</v>
      </c>
      <c r="B909" s="149" t="s">
        <v>71</v>
      </c>
      <c r="C909" s="147" t="s">
        <v>74</v>
      </c>
      <c r="D909" s="149" t="s">
        <v>107</v>
      </c>
      <c r="E909" s="149" t="s">
        <v>210</v>
      </c>
      <c r="F909" s="149"/>
      <c r="G909" s="132" t="str">
        <f t="shared" si="26"/>
        <v>1</v>
      </c>
      <c r="H909" s="137">
        <f t="shared" si="27"/>
        <v>18</v>
      </c>
      <c r="I909" s="129" t="str" cm="1">
        <f t="array" ref="I909">_xlfn.XLOOKUP(C909,gyn_horarios,gyn_trechos_almoco,"",1,1)</f>
        <v>REGULAR</v>
      </c>
      <c r="J909" s="201" t="str" cm="1">
        <f t="array" ref="J909">_xlfn.XLOOKUP(D909,justificativas_motivos,justificativas_texto,"",1,1)</f>
        <v>MOTORISTA PRESTANDO SERVICO DE PLANTAO NA GARAGEM</v>
      </c>
    </row>
    <row r="910" spans="1:10" ht="42" hidden="1" customHeight="1">
      <c r="A910" s="202">
        <v>45518</v>
      </c>
      <c r="B910" s="149">
        <v>15300</v>
      </c>
      <c r="C910" s="147">
        <v>0.75</v>
      </c>
      <c r="D910" s="149" t="s">
        <v>11</v>
      </c>
      <c r="E910" s="132" t="s">
        <v>36</v>
      </c>
      <c r="F910" s="149"/>
      <c r="G910" s="149" t="str">
        <f t="shared" si="26"/>
        <v>1</v>
      </c>
      <c r="H910" s="150">
        <f t="shared" si="27"/>
        <v>18</v>
      </c>
      <c r="I910" s="153" t="str" cm="1">
        <f t="array" ref="I910">_xlfn.XLOOKUP(C910,gyn_horarios,gyn_trechos_almoco,"",1,1)</f>
        <v>GOIANIA X TERESINA 18:00</v>
      </c>
      <c r="J910" s="164" t="str" cm="1">
        <f t="array" ref="J910">_xlfn.XLOOKUP(D910,justificativas_motivos,justificativas_texto,"",1,1)</f>
        <v>MOTORISTA CUMPRINDO HORÁRIO NA ESCALA ATUAL</v>
      </c>
    </row>
    <row r="911" spans="1:10" ht="42" hidden="1" customHeight="1">
      <c r="A911" s="202">
        <v>45518</v>
      </c>
      <c r="B911" s="149">
        <v>15300</v>
      </c>
      <c r="C911" s="147">
        <v>0.75</v>
      </c>
      <c r="D911" s="149" t="s">
        <v>11</v>
      </c>
      <c r="E911" s="132" t="s">
        <v>101</v>
      </c>
      <c r="F911" s="149"/>
      <c r="G911" s="149" t="str">
        <f t="shared" si="26"/>
        <v>1</v>
      </c>
      <c r="H911" s="150">
        <f t="shared" si="27"/>
        <v>18</v>
      </c>
      <c r="I911" s="153" t="str" cm="1">
        <f t="array" ref="I911">_xlfn.XLOOKUP(C911,gyn_horarios,gyn_trechos_almoco,"",1,1)</f>
        <v>GOIANIA X TERESINA 18:00</v>
      </c>
      <c r="J911" s="164" t="str" cm="1">
        <f t="array" ref="J911">_xlfn.XLOOKUP(D911,justificativas_motivos,justificativas_texto,"",1,1)</f>
        <v>MOTORISTA CUMPRINDO HORÁRIO NA ESCALA ATUAL</v>
      </c>
    </row>
    <row r="912" spans="1:10" ht="42" hidden="1" customHeight="1">
      <c r="A912" s="202">
        <v>45518</v>
      </c>
      <c r="B912" s="149">
        <v>19018</v>
      </c>
      <c r="C912" s="147">
        <v>0.79166666666666663</v>
      </c>
      <c r="D912" s="149" t="s">
        <v>11</v>
      </c>
      <c r="E912" s="132" t="s">
        <v>225</v>
      </c>
      <c r="F912" s="149"/>
      <c r="G912" s="149" t="str">
        <f t="shared" si="26"/>
        <v>1</v>
      </c>
      <c r="H912" s="150">
        <f t="shared" si="27"/>
        <v>18</v>
      </c>
      <c r="I912" s="153" t="str" cm="1">
        <f t="array" ref="I912">_xlfn.XLOOKUP(C912,gyn_horarios,gyn_trechos_almoco,"",1,1)</f>
        <v>GOIANIA X BELEM 19:00</v>
      </c>
      <c r="J912" s="164" t="str" cm="1">
        <f t="array" ref="J912">_xlfn.XLOOKUP(D912,justificativas_motivos,justificativas_texto,"",1,1)</f>
        <v>MOTORISTA CUMPRINDO HORÁRIO NA ESCALA ATUAL</v>
      </c>
    </row>
    <row r="913" spans="1:10" ht="42" hidden="1" customHeight="1">
      <c r="A913" s="202">
        <v>45518</v>
      </c>
      <c r="B913" s="149">
        <v>19018</v>
      </c>
      <c r="C913" s="147">
        <v>0.79166666666666663</v>
      </c>
      <c r="D913" s="149" t="s">
        <v>11</v>
      </c>
      <c r="E913" s="132" t="s">
        <v>140</v>
      </c>
      <c r="F913" s="149"/>
      <c r="G913" s="149" t="str">
        <f t="shared" si="26"/>
        <v>1</v>
      </c>
      <c r="H913" s="150">
        <f t="shared" si="27"/>
        <v>18</v>
      </c>
      <c r="I913" s="153" t="str" cm="1">
        <f t="array" ref="I913">_xlfn.XLOOKUP(C913,gyn_horarios,gyn_trechos_almoco,"",1,1)</f>
        <v>GOIANIA X BELEM 19:00</v>
      </c>
      <c r="J913" s="164" t="str" cm="1">
        <f t="array" ref="J913">_xlfn.XLOOKUP(D913,justificativas_motivos,justificativas_texto,"",1,1)</f>
        <v>MOTORISTA CUMPRINDO HORÁRIO NA ESCALA ATUAL</v>
      </c>
    </row>
    <row r="914" spans="1:10" ht="42" hidden="1" customHeight="1">
      <c r="A914" s="202">
        <v>45518</v>
      </c>
      <c r="B914" s="149">
        <v>19008</v>
      </c>
      <c r="C914" s="147">
        <v>0.39583333333333331</v>
      </c>
      <c r="D914" s="149" t="s">
        <v>11</v>
      </c>
      <c r="E914" s="153" t="s">
        <v>266</v>
      </c>
      <c r="F914" s="149"/>
      <c r="G914" s="149" t="str">
        <f t="shared" si="26"/>
        <v>1</v>
      </c>
      <c r="H914" s="150">
        <f t="shared" si="27"/>
        <v>18</v>
      </c>
      <c r="I914" s="153" t="str" cm="1">
        <f t="array" ref="I914">_xlfn.XLOOKUP(C914,gyn_horarios,gyn_trechos_almoco,"",1,1)</f>
        <v>GOIANIA X BELEM 09:30</v>
      </c>
      <c r="J914" s="164" t="str" cm="1">
        <f t="array" ref="J914">_xlfn.XLOOKUP(D914,justificativas_motivos,justificativas_texto,"",1,1)</f>
        <v>MOTORISTA CUMPRINDO HORÁRIO NA ESCALA ATUAL</v>
      </c>
    </row>
    <row r="915" spans="1:10" ht="42" hidden="1" customHeight="1">
      <c r="A915" s="202">
        <v>45518</v>
      </c>
      <c r="B915" s="149">
        <v>19008</v>
      </c>
      <c r="C915" s="147">
        <v>0.39583333333333331</v>
      </c>
      <c r="D915" s="149" t="s">
        <v>11</v>
      </c>
      <c r="E915" s="153" t="s">
        <v>286</v>
      </c>
      <c r="F915" s="149"/>
      <c r="G915" s="149" t="str">
        <f t="shared" si="26"/>
        <v>1</v>
      </c>
      <c r="H915" s="150">
        <f t="shared" si="27"/>
        <v>18</v>
      </c>
      <c r="I915" s="153" t="str" cm="1">
        <f t="array" ref="I915">_xlfn.XLOOKUP(C915,gyn_horarios,gyn_trechos_almoco,"",1,1)</f>
        <v>GOIANIA X BELEM 09:30</v>
      </c>
      <c r="J915" s="164" t="str" cm="1">
        <f t="array" ref="J915">_xlfn.XLOOKUP(D915,justificativas_motivos,justificativas_texto,"",1,1)</f>
        <v>MOTORISTA CUMPRINDO HORÁRIO NA ESCALA ATUAL</v>
      </c>
    </row>
    <row r="916" spans="1:10" ht="42" hidden="1" customHeight="1">
      <c r="A916" s="202">
        <v>45518</v>
      </c>
      <c r="B916" s="149">
        <v>16800</v>
      </c>
      <c r="C916" s="147">
        <v>0.4375</v>
      </c>
      <c r="D916" s="149" t="s">
        <v>11</v>
      </c>
      <c r="E916" s="153" t="s">
        <v>62</v>
      </c>
      <c r="F916" s="149"/>
      <c r="G916" s="149" t="str">
        <f t="shared" ref="G916:G979" si="28">IF(E916="MOTORISTA","","1")</f>
        <v>1</v>
      </c>
      <c r="H916" s="150">
        <f t="shared" ref="H916:H979" si="29">IF(E916="MOTORISTA","",18)</f>
        <v>18</v>
      </c>
      <c r="I916" s="153" t="str" cm="1">
        <f t="array" ref="I916">_xlfn.XLOOKUP(C916,gyn_horarios,gyn_trechos_almoco,"",1,1)</f>
        <v>GOIANIA X SAO LUIS 10:30</v>
      </c>
      <c r="J916" s="164" t="str" cm="1">
        <f t="array" ref="J916">_xlfn.XLOOKUP(D916,justificativas_motivos,justificativas_texto,"",1,1)</f>
        <v>MOTORISTA CUMPRINDO HORÁRIO NA ESCALA ATUAL</v>
      </c>
    </row>
    <row r="917" spans="1:10" ht="42" hidden="1" customHeight="1">
      <c r="A917" s="202">
        <v>45518</v>
      </c>
      <c r="B917" s="149">
        <v>16800</v>
      </c>
      <c r="C917" s="147">
        <v>0.4375</v>
      </c>
      <c r="D917" s="149" t="s">
        <v>11</v>
      </c>
      <c r="E917" s="153" t="s">
        <v>63</v>
      </c>
      <c r="F917" s="149"/>
      <c r="G917" s="149" t="str">
        <f t="shared" si="28"/>
        <v>1</v>
      </c>
      <c r="H917" s="150">
        <f t="shared" si="29"/>
        <v>18</v>
      </c>
      <c r="I917" s="153" t="str" cm="1">
        <f t="array" ref="I917">_xlfn.XLOOKUP(C917,gyn_horarios,gyn_trechos_almoco,"",1,1)</f>
        <v>GOIANIA X SAO LUIS 10:30</v>
      </c>
      <c r="J917" s="164" t="str" cm="1">
        <f t="array" ref="J917">_xlfn.XLOOKUP(D917,justificativas_motivos,justificativas_texto,"",1,1)</f>
        <v>MOTORISTA CUMPRINDO HORÁRIO NA ESCALA ATUAL</v>
      </c>
    </row>
    <row r="918" spans="1:10" ht="42" hidden="1" customHeight="1">
      <c r="A918" s="200">
        <v>45519</v>
      </c>
      <c r="B918" s="132">
        <v>17700</v>
      </c>
      <c r="C918" s="133">
        <v>0.75</v>
      </c>
      <c r="D918" s="149" t="s">
        <v>11</v>
      </c>
      <c r="E918" s="129" t="s">
        <v>142</v>
      </c>
      <c r="F918" s="132"/>
      <c r="G918" s="132" t="str">
        <f t="shared" si="28"/>
        <v>1</v>
      </c>
      <c r="H918" s="137">
        <f t="shared" si="29"/>
        <v>18</v>
      </c>
      <c r="I918" s="129" t="str" cm="1">
        <f t="array" ref="I918">_xlfn.XLOOKUP(C918,gyn_horarios,gyn_trechos_almoco,"",1,1)</f>
        <v>GOIANIA X TERESINA 18:00</v>
      </c>
      <c r="J918" s="201" t="str" cm="1">
        <f t="array" ref="J918">_xlfn.XLOOKUP(D918,justificativas_motivos,justificativas_texto,"",1,1)</f>
        <v>MOTORISTA CUMPRINDO HORÁRIO NA ESCALA ATUAL</v>
      </c>
    </row>
    <row r="919" spans="1:10" ht="42" hidden="1" customHeight="1">
      <c r="A919" s="200">
        <v>45519</v>
      </c>
      <c r="B919" s="132">
        <v>17700</v>
      </c>
      <c r="C919" s="133">
        <v>0.75</v>
      </c>
      <c r="D919" s="149" t="s">
        <v>11</v>
      </c>
      <c r="E919" s="153" t="s">
        <v>108</v>
      </c>
      <c r="F919" s="149"/>
      <c r="G919" s="149" t="str">
        <f t="shared" si="28"/>
        <v>1</v>
      </c>
      <c r="H919" s="150">
        <f t="shared" si="29"/>
        <v>18</v>
      </c>
      <c r="I919" s="153" t="str" cm="1">
        <f t="array" ref="I919">_xlfn.XLOOKUP(C919,gyn_horarios,gyn_trechos_almoco,"",1,1)</f>
        <v>GOIANIA X TERESINA 18:00</v>
      </c>
      <c r="J919" s="164" t="str" cm="1">
        <f t="array" ref="J919">_xlfn.XLOOKUP(D919,justificativas_motivos,justificativas_texto,"",1,1)</f>
        <v>MOTORISTA CUMPRINDO HORÁRIO NA ESCALA ATUAL</v>
      </c>
    </row>
    <row r="920" spans="1:10" ht="42" hidden="1" customHeight="1">
      <c r="A920" s="200">
        <v>45519</v>
      </c>
      <c r="B920" s="132">
        <v>20013</v>
      </c>
      <c r="C920" s="133">
        <v>0.79166666666666663</v>
      </c>
      <c r="D920" s="149" t="s">
        <v>11</v>
      </c>
      <c r="E920" s="129" t="s">
        <v>111</v>
      </c>
      <c r="F920" s="132"/>
      <c r="G920" s="132" t="str">
        <f t="shared" si="28"/>
        <v>1</v>
      </c>
      <c r="H920" s="137">
        <f t="shared" si="29"/>
        <v>18</v>
      </c>
      <c r="I920" s="129" t="str" cm="1">
        <f t="array" ref="I920">_xlfn.XLOOKUP(C920,gyn_horarios,gyn_trechos_almoco,"",1,1)</f>
        <v>GOIANIA X BELEM 19:00</v>
      </c>
      <c r="J920" s="201" t="str" cm="1">
        <f t="array" ref="J920">_xlfn.XLOOKUP(D920,justificativas_motivos,justificativas_texto,"",1,1)</f>
        <v>MOTORISTA CUMPRINDO HORÁRIO NA ESCALA ATUAL</v>
      </c>
    </row>
    <row r="921" spans="1:10" ht="42" hidden="1" customHeight="1">
      <c r="A921" s="200">
        <v>45519</v>
      </c>
      <c r="B921" s="132">
        <v>20013</v>
      </c>
      <c r="C921" s="133">
        <v>0.79166666666666663</v>
      </c>
      <c r="D921" s="149" t="s">
        <v>11</v>
      </c>
      <c r="E921" s="153" t="s">
        <v>110</v>
      </c>
      <c r="F921" s="149"/>
      <c r="G921" s="149" t="str">
        <f t="shared" si="28"/>
        <v>1</v>
      </c>
      <c r="H921" s="150">
        <f t="shared" si="29"/>
        <v>18</v>
      </c>
      <c r="I921" s="153" t="str" cm="1">
        <f t="array" ref="I921">_xlfn.XLOOKUP(C921,gyn_horarios,gyn_trechos_almoco,"",1,1)</f>
        <v>GOIANIA X BELEM 19:00</v>
      </c>
      <c r="J921" s="164" t="str" cm="1">
        <f t="array" ref="J921">_xlfn.XLOOKUP(D921,justificativas_motivos,justificativas_texto,"",1,1)</f>
        <v>MOTORISTA CUMPRINDO HORÁRIO NA ESCALA ATUAL</v>
      </c>
    </row>
    <row r="922" spans="1:10" ht="42" hidden="1" customHeight="1">
      <c r="A922" s="200">
        <v>45519</v>
      </c>
      <c r="B922" s="132">
        <v>17300</v>
      </c>
      <c r="C922" s="133">
        <v>0.4375</v>
      </c>
      <c r="D922" s="149" t="s">
        <v>11</v>
      </c>
      <c r="E922" s="129" t="s">
        <v>78</v>
      </c>
      <c r="F922" s="132"/>
      <c r="G922" s="132" t="str">
        <f t="shared" si="28"/>
        <v>1</v>
      </c>
      <c r="H922" s="137">
        <f t="shared" si="29"/>
        <v>18</v>
      </c>
      <c r="I922" s="129" t="str" cm="1">
        <f t="array" ref="I922">_xlfn.XLOOKUP(C922,gyn_horarios,gyn_trechos_almoco,"",1,1)</f>
        <v>GOIANIA X SAO LUIS 10:30</v>
      </c>
      <c r="J922" s="201" t="str" cm="1">
        <f t="array" ref="J922">_xlfn.XLOOKUP(D922,justificativas_motivos,justificativas_texto,"",1,1)</f>
        <v>MOTORISTA CUMPRINDO HORÁRIO NA ESCALA ATUAL</v>
      </c>
    </row>
    <row r="923" spans="1:10" ht="42" hidden="1" customHeight="1">
      <c r="A923" s="200">
        <v>45519</v>
      </c>
      <c r="B923" s="132">
        <v>17300</v>
      </c>
      <c r="C923" s="133">
        <v>0.4375</v>
      </c>
      <c r="D923" s="149" t="s">
        <v>11</v>
      </c>
      <c r="E923" s="153" t="s">
        <v>127</v>
      </c>
      <c r="F923" s="149"/>
      <c r="G923" s="149" t="str">
        <f t="shared" si="28"/>
        <v>1</v>
      </c>
      <c r="H923" s="150">
        <f t="shared" si="29"/>
        <v>18</v>
      </c>
      <c r="I923" s="153" t="str" cm="1">
        <f t="array" ref="I923">_xlfn.XLOOKUP(C923,gyn_horarios,gyn_trechos_almoco,"",1,1)</f>
        <v>GOIANIA X SAO LUIS 10:30</v>
      </c>
      <c r="J923" s="164" t="str" cm="1">
        <f t="array" ref="J923">_xlfn.XLOOKUP(D923,justificativas_motivos,justificativas_texto,"",1,1)</f>
        <v>MOTORISTA CUMPRINDO HORÁRIO NA ESCALA ATUAL</v>
      </c>
    </row>
    <row r="924" spans="1:10" ht="42" hidden="1" customHeight="1">
      <c r="A924" s="202">
        <v>45519</v>
      </c>
      <c r="B924" s="149">
        <v>14700</v>
      </c>
      <c r="C924" s="147">
        <v>0.37708333333333333</v>
      </c>
      <c r="D924" s="149" t="s">
        <v>20</v>
      </c>
      <c r="E924" s="129" t="s">
        <v>287</v>
      </c>
      <c r="F924" s="149"/>
      <c r="G924" s="149" t="str">
        <f t="shared" si="28"/>
        <v>1</v>
      </c>
      <c r="H924" s="150">
        <f t="shared" si="29"/>
        <v>18</v>
      </c>
      <c r="I924" s="153" t="s">
        <v>281</v>
      </c>
      <c r="J924" s="164" t="s">
        <v>277</v>
      </c>
    </row>
    <row r="925" spans="1:10" ht="42" hidden="1" customHeight="1">
      <c r="A925" s="202">
        <v>45519</v>
      </c>
      <c r="B925" s="149">
        <v>14700</v>
      </c>
      <c r="C925" s="147">
        <v>0.37708333333333333</v>
      </c>
      <c r="D925" s="149" t="s">
        <v>20</v>
      </c>
      <c r="E925" s="129" t="s">
        <v>288</v>
      </c>
      <c r="F925" s="149"/>
      <c r="G925" s="149" t="str">
        <f t="shared" si="28"/>
        <v>1</v>
      </c>
      <c r="H925" s="150">
        <f t="shared" si="29"/>
        <v>18</v>
      </c>
      <c r="I925" s="153" t="s">
        <v>281</v>
      </c>
      <c r="J925" s="164" t="s">
        <v>277</v>
      </c>
    </row>
    <row r="926" spans="1:10" ht="42" hidden="1" customHeight="1">
      <c r="A926" s="202">
        <v>45520</v>
      </c>
      <c r="B926" s="149">
        <v>19006</v>
      </c>
      <c r="C926" s="147">
        <v>0.79166666666666663</v>
      </c>
      <c r="D926" s="149" t="s">
        <v>11</v>
      </c>
      <c r="E926" s="132" t="s">
        <v>177</v>
      </c>
      <c r="F926" s="149"/>
      <c r="G926" s="149" t="str">
        <f t="shared" si="28"/>
        <v>1</v>
      </c>
      <c r="H926" s="150">
        <f t="shared" si="29"/>
        <v>18</v>
      </c>
      <c r="I926" s="153" t="str" cm="1">
        <f t="array" ref="I926">_xlfn.XLOOKUP(C926,gyn_horarios,gyn_trechos_almoco,"",1,1)</f>
        <v>GOIANIA X BELEM 19:00</v>
      </c>
      <c r="J926" s="164" t="str" cm="1">
        <f t="array" ref="J926">_xlfn.XLOOKUP(D926,justificativas_motivos,justificativas_texto,"",1,1)</f>
        <v>MOTORISTA CUMPRINDO HORÁRIO NA ESCALA ATUAL</v>
      </c>
    </row>
    <row r="927" spans="1:10" ht="42" hidden="1" customHeight="1">
      <c r="A927" s="202">
        <v>45520</v>
      </c>
      <c r="B927" s="149">
        <v>19006</v>
      </c>
      <c r="C927" s="147">
        <v>0.79166666666666663</v>
      </c>
      <c r="D927" s="149" t="s">
        <v>11</v>
      </c>
      <c r="E927" s="149" t="s">
        <v>17</v>
      </c>
      <c r="F927" s="149"/>
      <c r="G927" s="149" t="str">
        <f t="shared" si="28"/>
        <v>1</v>
      </c>
      <c r="H927" s="150">
        <f t="shared" si="29"/>
        <v>18</v>
      </c>
      <c r="I927" s="153" t="str" cm="1">
        <f t="array" ref="I927">_xlfn.XLOOKUP(C927,gyn_horarios,gyn_trechos_almoco,"",1,1)</f>
        <v>GOIANIA X BELEM 19:00</v>
      </c>
      <c r="J927" s="164" t="str" cm="1">
        <f t="array" ref="J927">_xlfn.XLOOKUP(D927,justificativas_motivos,justificativas_texto,"",1,1)</f>
        <v>MOTORISTA CUMPRINDO HORÁRIO NA ESCALA ATUAL</v>
      </c>
    </row>
    <row r="928" spans="1:10" ht="42" hidden="1" customHeight="1">
      <c r="A928" s="202">
        <v>45520</v>
      </c>
      <c r="B928" s="149">
        <v>20017</v>
      </c>
      <c r="C928" s="147">
        <v>0.83333333333333337</v>
      </c>
      <c r="D928" s="149" t="s">
        <v>11</v>
      </c>
      <c r="E928" s="149" t="s">
        <v>65</v>
      </c>
      <c r="F928" s="149"/>
      <c r="G928" s="149" t="str">
        <f t="shared" si="28"/>
        <v>1</v>
      </c>
      <c r="H928" s="150">
        <f t="shared" si="29"/>
        <v>18</v>
      </c>
      <c r="I928" s="153" t="str" cm="1">
        <f t="array" ref="I928">_xlfn.XLOOKUP(C928,gyn_horarios,gyn_trechos_almoco,"",1,1)</f>
        <v>GOIANIA X SAO LUIS 20:00</v>
      </c>
      <c r="J928" s="164" t="str" cm="1">
        <f t="array" ref="J928">_xlfn.XLOOKUP(D928,justificativas_motivos,justificativas_texto,"",1,1)</f>
        <v>MOTORISTA CUMPRINDO HORÁRIO NA ESCALA ATUAL</v>
      </c>
    </row>
    <row r="929" spans="1:10" ht="42" hidden="1" customHeight="1">
      <c r="A929" s="202">
        <v>45520</v>
      </c>
      <c r="B929" s="149">
        <v>20017</v>
      </c>
      <c r="C929" s="147">
        <v>0.83333333333333337</v>
      </c>
      <c r="D929" s="149" t="s">
        <v>11</v>
      </c>
      <c r="E929" s="149" t="s">
        <v>64</v>
      </c>
      <c r="F929" s="149"/>
      <c r="G929" s="149" t="str">
        <f t="shared" si="28"/>
        <v>1</v>
      </c>
      <c r="H929" s="150">
        <f t="shared" si="29"/>
        <v>18</v>
      </c>
      <c r="I929" s="153" t="str" cm="1">
        <f t="array" ref="I929">_xlfn.XLOOKUP(C929,gyn_horarios,gyn_trechos_almoco,"",1,1)</f>
        <v>GOIANIA X SAO LUIS 20:00</v>
      </c>
      <c r="J929" s="164" t="str" cm="1">
        <f t="array" ref="J929">_xlfn.XLOOKUP(D929,justificativas_motivos,justificativas_texto,"",1,1)</f>
        <v>MOTORISTA CUMPRINDO HORÁRIO NA ESCALA ATUAL</v>
      </c>
    </row>
    <row r="930" spans="1:10" ht="42" hidden="1" customHeight="1">
      <c r="A930" s="200">
        <v>45520</v>
      </c>
      <c r="B930" s="132">
        <v>19013</v>
      </c>
      <c r="C930" s="133">
        <v>0.39583333333333331</v>
      </c>
      <c r="D930" s="132" t="s">
        <v>11</v>
      </c>
      <c r="E930" s="129" t="s">
        <v>150</v>
      </c>
      <c r="F930" s="132"/>
      <c r="G930" s="149" t="str">
        <f t="shared" si="28"/>
        <v>1</v>
      </c>
      <c r="H930" s="150">
        <f t="shared" si="29"/>
        <v>18</v>
      </c>
      <c r="I930" s="153" t="str" cm="1">
        <f t="array" ref="I930">_xlfn.XLOOKUP(C930,gyn_horarios,gyn_trechos_almoco,"",1,1)</f>
        <v>GOIANIA X BELEM 09:30</v>
      </c>
      <c r="J930" s="164" t="str" cm="1">
        <f t="array" ref="J930">_xlfn.XLOOKUP(D930,justificativas_motivos,justificativas_texto,"",1,1)</f>
        <v>MOTORISTA CUMPRINDO HORÁRIO NA ESCALA ATUAL</v>
      </c>
    </row>
    <row r="931" spans="1:10" ht="42" hidden="1" customHeight="1">
      <c r="A931" s="200">
        <v>45520</v>
      </c>
      <c r="B931" s="132">
        <v>19013</v>
      </c>
      <c r="C931" s="133">
        <v>0.39583333333333331</v>
      </c>
      <c r="D931" s="132" t="s">
        <v>11</v>
      </c>
      <c r="E931" s="129" t="s">
        <v>166</v>
      </c>
      <c r="F931" s="132"/>
      <c r="G931" s="149" t="str">
        <f t="shared" si="28"/>
        <v>1</v>
      </c>
      <c r="H931" s="150">
        <f t="shared" si="29"/>
        <v>18</v>
      </c>
      <c r="I931" s="153" t="str" cm="1">
        <f t="array" ref="I931">_xlfn.XLOOKUP(C931,gyn_horarios,gyn_trechos_almoco,"",1,1)</f>
        <v>GOIANIA X BELEM 09:30</v>
      </c>
      <c r="J931" s="164" t="str" cm="1">
        <f t="array" ref="J931">_xlfn.XLOOKUP(D931,justificativas_motivos,justificativas_texto,"",1,1)</f>
        <v>MOTORISTA CUMPRINDO HORÁRIO NA ESCALA ATUAL</v>
      </c>
    </row>
    <row r="932" spans="1:10" ht="42" hidden="1" customHeight="1">
      <c r="A932" s="200">
        <v>45521</v>
      </c>
      <c r="B932" s="132">
        <v>20010</v>
      </c>
      <c r="C932" s="133">
        <v>0.79166666666666663</v>
      </c>
      <c r="D932" s="132" t="s">
        <v>11</v>
      </c>
      <c r="E932" s="129" t="s">
        <v>196</v>
      </c>
      <c r="F932" s="132"/>
      <c r="G932" s="149" t="str">
        <f t="shared" si="28"/>
        <v>1</v>
      </c>
      <c r="H932" s="150">
        <f t="shared" si="29"/>
        <v>18</v>
      </c>
      <c r="I932" s="153" t="str" cm="1">
        <f t="array" ref="I932">_xlfn.XLOOKUP(C932,gyn_horarios,gyn_trechos_almoco,"",1,1)</f>
        <v>GOIANIA X BELEM 19:00</v>
      </c>
      <c r="J932" s="164" t="str" cm="1">
        <f t="array" ref="J932">_xlfn.XLOOKUP(D932,justificativas_motivos,justificativas_texto,"",1,1)</f>
        <v>MOTORISTA CUMPRINDO HORÁRIO NA ESCALA ATUAL</v>
      </c>
    </row>
    <row r="933" spans="1:10" ht="42" hidden="1" customHeight="1">
      <c r="A933" s="200">
        <v>45521</v>
      </c>
      <c r="B933" s="132">
        <v>20010</v>
      </c>
      <c r="C933" s="133">
        <v>0.79166666666666663</v>
      </c>
      <c r="D933" s="132" t="s">
        <v>11</v>
      </c>
      <c r="E933" s="132" t="s">
        <v>36</v>
      </c>
      <c r="F933" s="132"/>
      <c r="G933" s="149" t="str">
        <f t="shared" si="28"/>
        <v>1</v>
      </c>
      <c r="H933" s="150">
        <f t="shared" si="29"/>
        <v>18</v>
      </c>
      <c r="I933" s="153" t="str" cm="1">
        <f t="array" ref="I933">_xlfn.XLOOKUP(C933,gyn_horarios,gyn_trechos_almoco,"",1,1)</f>
        <v>GOIANIA X BELEM 19:00</v>
      </c>
      <c r="J933" s="164" t="str" cm="1">
        <f t="array" ref="J933">_xlfn.XLOOKUP(D933,justificativas_motivos,justificativas_texto,"",1,1)</f>
        <v>MOTORISTA CUMPRINDO HORÁRIO NA ESCALA ATUAL</v>
      </c>
    </row>
    <row r="934" spans="1:10" ht="42" hidden="1" customHeight="1">
      <c r="A934" s="200">
        <v>45521</v>
      </c>
      <c r="B934" s="132">
        <v>19020</v>
      </c>
      <c r="C934" s="133">
        <v>0.83333333333333337</v>
      </c>
      <c r="D934" s="132" t="s">
        <v>11</v>
      </c>
      <c r="E934" s="129" t="s">
        <v>133</v>
      </c>
      <c r="F934" s="132"/>
      <c r="G934" s="149" t="str">
        <f t="shared" si="28"/>
        <v>1</v>
      </c>
      <c r="H934" s="150">
        <f t="shared" si="29"/>
        <v>18</v>
      </c>
      <c r="I934" s="153" t="str" cm="1">
        <f t="array" ref="I934">_xlfn.XLOOKUP(C934,gyn_horarios,gyn_trechos_almoco,"",1,1)</f>
        <v>GOIANIA X SAO LUIS 20:00</v>
      </c>
      <c r="J934" s="164" t="str" cm="1">
        <f t="array" ref="J934">_xlfn.XLOOKUP(D934,justificativas_motivos,justificativas_texto,"",1,1)</f>
        <v>MOTORISTA CUMPRINDO HORÁRIO NA ESCALA ATUAL</v>
      </c>
    </row>
    <row r="935" spans="1:10" ht="42" hidden="1" customHeight="1">
      <c r="A935" s="200">
        <v>45521</v>
      </c>
      <c r="B935" s="132">
        <v>19020</v>
      </c>
      <c r="C935" s="133">
        <v>0.83333333333333337</v>
      </c>
      <c r="D935" s="132" t="s">
        <v>11</v>
      </c>
      <c r="E935" s="132" t="s">
        <v>189</v>
      </c>
      <c r="F935" s="132"/>
      <c r="G935" s="149" t="str">
        <f t="shared" si="28"/>
        <v>1</v>
      </c>
      <c r="H935" s="150">
        <f t="shared" si="29"/>
        <v>18</v>
      </c>
      <c r="I935" s="153" t="str" cm="1">
        <f t="array" ref="I935">_xlfn.XLOOKUP(C935,gyn_horarios,gyn_trechos_almoco,"",1,1)</f>
        <v>GOIANIA X SAO LUIS 20:00</v>
      </c>
      <c r="J935" s="164" t="str" cm="1">
        <f t="array" ref="J935">_xlfn.XLOOKUP(D935,justificativas_motivos,justificativas_texto,"",1,1)</f>
        <v>MOTORISTA CUMPRINDO HORÁRIO NA ESCALA ATUAL</v>
      </c>
    </row>
    <row r="936" spans="1:10" ht="42" hidden="1" customHeight="1">
      <c r="A936" s="202">
        <v>45521</v>
      </c>
      <c r="B936" s="149">
        <v>20011</v>
      </c>
      <c r="C936" s="147">
        <v>0.39583333333333331</v>
      </c>
      <c r="D936" s="149" t="s">
        <v>11</v>
      </c>
      <c r="E936" s="153" t="s">
        <v>289</v>
      </c>
      <c r="F936" s="149"/>
      <c r="G936" s="149" t="str">
        <f t="shared" si="28"/>
        <v>1</v>
      </c>
      <c r="H936" s="150">
        <f t="shared" si="29"/>
        <v>18</v>
      </c>
      <c r="I936" s="153" t="str" cm="1">
        <f t="array" ref="I936">_xlfn.XLOOKUP(C936,gyn_horarios,gyn_trechos_almoco,"",1,1)</f>
        <v>GOIANIA X BELEM 09:30</v>
      </c>
      <c r="J936" s="164" t="str" cm="1">
        <f t="array" ref="J936">_xlfn.XLOOKUP(D936,justificativas_motivos,justificativas_texto,"",1,1)</f>
        <v>MOTORISTA CUMPRINDO HORÁRIO NA ESCALA ATUAL</v>
      </c>
    </row>
    <row r="937" spans="1:10" ht="42" hidden="1" customHeight="1">
      <c r="A937" s="202">
        <v>45521</v>
      </c>
      <c r="B937" s="149">
        <v>20011</v>
      </c>
      <c r="C937" s="147">
        <v>0.39583333333333331</v>
      </c>
      <c r="D937" s="149" t="s">
        <v>11</v>
      </c>
      <c r="E937" s="149" t="s">
        <v>168</v>
      </c>
      <c r="F937" s="149"/>
      <c r="G937" s="149" t="str">
        <f t="shared" si="28"/>
        <v>1</v>
      </c>
      <c r="H937" s="150">
        <f t="shared" si="29"/>
        <v>18</v>
      </c>
      <c r="I937" s="153" t="str" cm="1">
        <f t="array" ref="I937">_xlfn.XLOOKUP(C937,gyn_horarios,gyn_trechos_almoco,"",1,1)</f>
        <v>GOIANIA X BELEM 09:30</v>
      </c>
      <c r="J937" s="164" t="str" cm="1">
        <f t="array" ref="J937">_xlfn.XLOOKUP(D937,justificativas_motivos,justificativas_texto,"",1,1)</f>
        <v>MOTORISTA CUMPRINDO HORÁRIO NA ESCALA ATUAL</v>
      </c>
    </row>
    <row r="938" spans="1:10" ht="42" hidden="1" customHeight="1">
      <c r="A938" s="200">
        <v>45521</v>
      </c>
      <c r="B938" s="149">
        <v>19021</v>
      </c>
      <c r="C938" s="147">
        <v>0.4375</v>
      </c>
      <c r="D938" s="149" t="s">
        <v>11</v>
      </c>
      <c r="E938" s="153" t="s">
        <v>141</v>
      </c>
      <c r="F938" s="149"/>
      <c r="G938" s="149" t="str">
        <f t="shared" si="28"/>
        <v>1</v>
      </c>
      <c r="H938" s="150">
        <f t="shared" si="29"/>
        <v>18</v>
      </c>
      <c r="I938" s="153" t="str" cm="1">
        <f t="array" ref="I938">_xlfn.XLOOKUP(C938,gyn_horarios,gyn_trechos_almoco,"",1,1)</f>
        <v>GOIANIA X SAO LUIS 10:30</v>
      </c>
      <c r="J938" s="164" t="str" cm="1">
        <f t="array" ref="J938">_xlfn.XLOOKUP(D938,justificativas_motivos,justificativas_texto,"",1,1)</f>
        <v>MOTORISTA CUMPRINDO HORÁRIO NA ESCALA ATUAL</v>
      </c>
    </row>
    <row r="939" spans="1:10" ht="42" hidden="1" customHeight="1">
      <c r="A939" s="200">
        <v>45521</v>
      </c>
      <c r="B939" s="149">
        <v>19021</v>
      </c>
      <c r="C939" s="147">
        <v>0.4375</v>
      </c>
      <c r="D939" s="149" t="s">
        <v>11</v>
      </c>
      <c r="E939" s="153" t="s">
        <v>237</v>
      </c>
      <c r="F939" s="149"/>
      <c r="G939" s="149" t="str">
        <f t="shared" si="28"/>
        <v>1</v>
      </c>
      <c r="H939" s="150">
        <f t="shared" si="29"/>
        <v>18</v>
      </c>
      <c r="I939" s="153" t="str" cm="1">
        <f t="array" ref="I939">_xlfn.XLOOKUP(C939,gyn_horarios,gyn_trechos_almoco,"",1,1)</f>
        <v>GOIANIA X SAO LUIS 10:30</v>
      </c>
      <c r="J939" s="164" t="str" cm="1">
        <f t="array" ref="J939">_xlfn.XLOOKUP(D939,justificativas_motivos,justificativas_texto,"",1,1)</f>
        <v>MOTORISTA CUMPRINDO HORÁRIO NA ESCALA ATUAL</v>
      </c>
    </row>
    <row r="940" spans="1:10" ht="42" hidden="1" customHeight="1">
      <c r="A940" s="202">
        <v>45522</v>
      </c>
      <c r="B940" s="149">
        <v>12400</v>
      </c>
      <c r="C940" s="147">
        <v>0.75</v>
      </c>
      <c r="D940" s="149" t="s">
        <v>11</v>
      </c>
      <c r="E940" s="132" t="s">
        <v>114</v>
      </c>
      <c r="F940" s="149"/>
      <c r="G940" s="149" t="str">
        <f t="shared" si="28"/>
        <v>1</v>
      </c>
      <c r="H940" s="150">
        <f t="shared" si="29"/>
        <v>18</v>
      </c>
      <c r="I940" s="153" t="str" cm="1">
        <f t="array" ref="I940">_xlfn.XLOOKUP(C940,gyn_horarios,gyn_trechos_almoco,"",1,1)</f>
        <v>GOIANIA X TERESINA 18:00</v>
      </c>
      <c r="J940" s="164" t="str" cm="1">
        <f t="array" ref="J940">_xlfn.XLOOKUP(D940,justificativas_motivos,justificativas_texto,"",1,1)</f>
        <v>MOTORISTA CUMPRINDO HORÁRIO NA ESCALA ATUAL</v>
      </c>
    </row>
    <row r="941" spans="1:10" ht="42" hidden="1" customHeight="1">
      <c r="A941" s="202">
        <v>45522</v>
      </c>
      <c r="B941" s="149">
        <v>12400</v>
      </c>
      <c r="C941" s="147">
        <v>0.75</v>
      </c>
      <c r="D941" s="149" t="s">
        <v>11</v>
      </c>
      <c r="E941" s="149" t="s">
        <v>155</v>
      </c>
      <c r="F941" s="149"/>
      <c r="G941" s="149" t="str">
        <f t="shared" si="28"/>
        <v>1</v>
      </c>
      <c r="H941" s="150">
        <f t="shared" si="29"/>
        <v>18</v>
      </c>
      <c r="I941" s="153" t="str" cm="1">
        <f t="array" ref="I941">_xlfn.XLOOKUP(C941,gyn_horarios,gyn_trechos_almoco,"",1,1)</f>
        <v>GOIANIA X TERESINA 18:00</v>
      </c>
      <c r="J941" s="164" t="str" cm="1">
        <f t="array" ref="J941">_xlfn.XLOOKUP(D941,justificativas_motivos,justificativas_texto,"",1,1)</f>
        <v>MOTORISTA CUMPRINDO HORÁRIO NA ESCALA ATUAL</v>
      </c>
    </row>
    <row r="942" spans="1:10" ht="42" hidden="1" customHeight="1">
      <c r="A942" s="202">
        <v>45522</v>
      </c>
      <c r="B942" s="149">
        <v>14200</v>
      </c>
      <c r="C942" s="147">
        <v>0.79166666666666663</v>
      </c>
      <c r="D942" s="149" t="s">
        <v>11</v>
      </c>
      <c r="E942" s="149" t="s">
        <v>207</v>
      </c>
      <c r="F942" s="149"/>
      <c r="G942" s="149" t="str">
        <f t="shared" si="28"/>
        <v>1</v>
      </c>
      <c r="H942" s="150">
        <f t="shared" si="29"/>
        <v>18</v>
      </c>
      <c r="I942" s="153" t="str" cm="1">
        <f t="array" ref="I942">_xlfn.XLOOKUP(C942,gyn_horarios,gyn_trechos_almoco,"",1,1)</f>
        <v>GOIANIA X BELEM 19:00</v>
      </c>
      <c r="J942" s="164" t="str" cm="1">
        <f t="array" ref="J942">_xlfn.XLOOKUP(D942,justificativas_motivos,justificativas_texto,"",1,1)</f>
        <v>MOTORISTA CUMPRINDO HORÁRIO NA ESCALA ATUAL</v>
      </c>
    </row>
    <row r="943" spans="1:10" ht="42" hidden="1" customHeight="1">
      <c r="A943" s="202">
        <v>45522</v>
      </c>
      <c r="B943" s="149">
        <v>14200</v>
      </c>
      <c r="C943" s="147">
        <v>0.79166666666666663</v>
      </c>
      <c r="D943" s="149" t="s">
        <v>11</v>
      </c>
      <c r="E943" s="149" t="s">
        <v>208</v>
      </c>
      <c r="F943" s="149"/>
      <c r="G943" s="149" t="str">
        <f t="shared" si="28"/>
        <v>1</v>
      </c>
      <c r="H943" s="150">
        <f t="shared" si="29"/>
        <v>18</v>
      </c>
      <c r="I943" s="153" t="str" cm="1">
        <f t="array" ref="I943">_xlfn.XLOOKUP(C943,gyn_horarios,gyn_trechos_almoco,"",1,1)</f>
        <v>GOIANIA X BELEM 19:00</v>
      </c>
      <c r="J943" s="164" t="str" cm="1">
        <f t="array" ref="J943">_xlfn.XLOOKUP(D943,justificativas_motivos,justificativas_texto,"",1,1)</f>
        <v>MOTORISTA CUMPRINDO HORÁRIO NA ESCALA ATUAL</v>
      </c>
    </row>
    <row r="944" spans="1:10" ht="42" hidden="1" customHeight="1">
      <c r="A944" s="202">
        <v>45522</v>
      </c>
      <c r="B944" s="149">
        <v>19024</v>
      </c>
      <c r="C944" s="147">
        <v>0.39583333333333331</v>
      </c>
      <c r="D944" s="149" t="s">
        <v>11</v>
      </c>
      <c r="E944" s="153" t="s">
        <v>37</v>
      </c>
      <c r="F944" s="149"/>
      <c r="G944" s="149" t="str">
        <f t="shared" si="28"/>
        <v>1</v>
      </c>
      <c r="H944" s="150">
        <f t="shared" si="29"/>
        <v>18</v>
      </c>
      <c r="I944" s="153" t="str" cm="1">
        <f t="array" ref="I944">_xlfn.XLOOKUP(C944,gyn_horarios,gyn_trechos_almoco,"",1,1)</f>
        <v>GOIANIA X BELEM 09:30</v>
      </c>
      <c r="J944" s="164" t="str" cm="1">
        <f t="array" ref="J944">_xlfn.XLOOKUP(D944,justificativas_motivos,justificativas_texto,"",1,1)</f>
        <v>MOTORISTA CUMPRINDO HORÁRIO NA ESCALA ATUAL</v>
      </c>
    </row>
    <row r="945" spans="1:10" ht="42" hidden="1" customHeight="1">
      <c r="A945" s="202">
        <v>45522</v>
      </c>
      <c r="B945" s="149">
        <v>19024</v>
      </c>
      <c r="C945" s="147">
        <v>0.39583333333333331</v>
      </c>
      <c r="D945" s="149" t="s">
        <v>11</v>
      </c>
      <c r="E945" s="153" t="s">
        <v>95</v>
      </c>
      <c r="F945" s="149"/>
      <c r="G945" s="149" t="str">
        <f t="shared" si="28"/>
        <v>1</v>
      </c>
      <c r="H945" s="150">
        <f t="shared" si="29"/>
        <v>18</v>
      </c>
      <c r="I945" s="153" t="str" cm="1">
        <f t="array" ref="I945">_xlfn.XLOOKUP(C945,gyn_horarios,gyn_trechos_almoco,"",1,1)</f>
        <v>GOIANIA X BELEM 09:30</v>
      </c>
      <c r="J945" s="164" t="str" cm="1">
        <f t="array" ref="J945">_xlfn.XLOOKUP(D945,justificativas_motivos,justificativas_texto,"",1,1)</f>
        <v>MOTORISTA CUMPRINDO HORÁRIO NA ESCALA ATUAL</v>
      </c>
    </row>
    <row r="946" spans="1:10" ht="42" hidden="1" customHeight="1">
      <c r="A946" s="202">
        <v>45522</v>
      </c>
      <c r="B946" s="149">
        <v>16700</v>
      </c>
      <c r="C946" s="147">
        <v>0.4375</v>
      </c>
      <c r="D946" s="149" t="s">
        <v>11</v>
      </c>
      <c r="E946" s="153" t="s">
        <v>290</v>
      </c>
      <c r="F946" s="149"/>
      <c r="G946" s="149" t="str">
        <f t="shared" si="28"/>
        <v>1</v>
      </c>
      <c r="H946" s="150">
        <f t="shared" si="29"/>
        <v>18</v>
      </c>
      <c r="I946" s="153" t="str" cm="1">
        <f t="array" ref="I946">_xlfn.XLOOKUP(C946,gyn_horarios,gyn_trechos_almoco,"",1,1)</f>
        <v>GOIANIA X SAO LUIS 10:30</v>
      </c>
      <c r="J946" s="164" t="str" cm="1">
        <f t="array" ref="J946">_xlfn.XLOOKUP(D946,justificativas_motivos,justificativas_texto,"",1,1)</f>
        <v>MOTORISTA CUMPRINDO HORÁRIO NA ESCALA ATUAL</v>
      </c>
    </row>
    <row r="947" spans="1:10" ht="42" hidden="1" customHeight="1">
      <c r="A947" s="202">
        <v>45522</v>
      </c>
      <c r="B947" s="149">
        <v>16700</v>
      </c>
      <c r="C947" s="147">
        <v>0.4375</v>
      </c>
      <c r="D947" s="149" t="s">
        <v>11</v>
      </c>
      <c r="E947" s="153" t="s">
        <v>41</v>
      </c>
      <c r="F947" s="149"/>
      <c r="G947" s="149" t="str">
        <f t="shared" si="28"/>
        <v>1</v>
      </c>
      <c r="H947" s="150">
        <f t="shared" si="29"/>
        <v>18</v>
      </c>
      <c r="I947" s="153" t="str" cm="1">
        <f t="array" ref="I947">_xlfn.XLOOKUP(C947,gyn_horarios,gyn_trechos_almoco,"",1,1)</f>
        <v>GOIANIA X SAO LUIS 10:30</v>
      </c>
      <c r="J947" s="164" t="str" cm="1">
        <f t="array" ref="J947">_xlfn.XLOOKUP(D947,justificativas_motivos,justificativas_texto,"",1,1)</f>
        <v>MOTORISTA CUMPRINDO HORÁRIO NA ESCALA ATUAL</v>
      </c>
    </row>
    <row r="948" spans="1:10" ht="42" hidden="1" customHeight="1">
      <c r="A948" s="200">
        <v>45523</v>
      </c>
      <c r="B948" s="132" t="s">
        <v>137</v>
      </c>
      <c r="C948" s="133" t="s">
        <v>137</v>
      </c>
      <c r="D948" s="132" t="s">
        <v>137</v>
      </c>
      <c r="E948" s="129" t="s">
        <v>37</v>
      </c>
      <c r="F948" s="132"/>
      <c r="G948" s="132" t="str">
        <f t="shared" si="28"/>
        <v>1</v>
      </c>
      <c r="H948" s="137">
        <f t="shared" si="29"/>
        <v>18</v>
      </c>
      <c r="I948" s="129" t="str" cm="1">
        <f t="array" ref="I948">_xlfn.XLOOKUP(C948,gyn_horarios,gyn_trechos_almoco,"",1,1)</f>
        <v>ESPERA</v>
      </c>
      <c r="J948" s="201" t="str" cm="1">
        <f t="array" ref="J948">_xlfn.XLOOKUP(D948,justificativas_motivos,justificativas_texto,"",1,1)</f>
        <v>MOTORISTA NA GARAGEM EM ESPERA PARA DISPONIBILIDADE DE HORARIOS</v>
      </c>
    </row>
    <row r="949" spans="1:10" ht="42" hidden="1" customHeight="1">
      <c r="A949" s="200">
        <v>45523</v>
      </c>
      <c r="B949" s="132" t="s">
        <v>137</v>
      </c>
      <c r="C949" s="133" t="s">
        <v>137</v>
      </c>
      <c r="D949" s="132" t="s">
        <v>137</v>
      </c>
      <c r="E949" s="153" t="s">
        <v>95</v>
      </c>
      <c r="F949" s="149"/>
      <c r="G949" s="149" t="str">
        <f t="shared" si="28"/>
        <v>1</v>
      </c>
      <c r="H949" s="150">
        <f t="shared" si="29"/>
        <v>18</v>
      </c>
      <c r="I949" s="153" t="str" cm="1">
        <f t="array" ref="I949">_xlfn.XLOOKUP(C949,gyn_horarios,gyn_trechos_almoco,"",1,1)</f>
        <v>ESPERA</v>
      </c>
      <c r="J949" s="164" t="str" cm="1">
        <f t="array" ref="J949">_xlfn.XLOOKUP(D949,justificativas_motivos,justificativas_texto,"",1,1)</f>
        <v>MOTORISTA NA GARAGEM EM ESPERA PARA DISPONIBILIDADE DE HORARIOS</v>
      </c>
    </row>
    <row r="950" spans="1:10" ht="42" hidden="1" customHeight="1">
      <c r="A950" s="200">
        <v>45523</v>
      </c>
      <c r="B950" s="132" t="s">
        <v>137</v>
      </c>
      <c r="C950" s="133" t="s">
        <v>137</v>
      </c>
      <c r="D950" s="132" t="s">
        <v>137</v>
      </c>
      <c r="E950" s="129" t="s">
        <v>290</v>
      </c>
      <c r="F950" s="132"/>
      <c r="G950" s="132" t="str">
        <f t="shared" si="28"/>
        <v>1</v>
      </c>
      <c r="H950" s="137">
        <f t="shared" si="29"/>
        <v>18</v>
      </c>
      <c r="I950" s="129" t="str" cm="1">
        <f t="array" ref="I950">_xlfn.XLOOKUP(C950,gyn_horarios,gyn_trechos_almoco,"",1,1)</f>
        <v>ESPERA</v>
      </c>
      <c r="J950" s="201" t="str" cm="1">
        <f t="array" ref="J950">_xlfn.XLOOKUP(D950,justificativas_motivos,justificativas_texto,"",1,1)</f>
        <v>MOTORISTA NA GARAGEM EM ESPERA PARA DISPONIBILIDADE DE HORARIOS</v>
      </c>
    </row>
    <row r="951" spans="1:10" ht="42" hidden="1" customHeight="1">
      <c r="A951" s="200">
        <v>45523</v>
      </c>
      <c r="B951" s="132" t="s">
        <v>137</v>
      </c>
      <c r="C951" s="133" t="s">
        <v>137</v>
      </c>
      <c r="D951" s="132" t="s">
        <v>137</v>
      </c>
      <c r="E951" s="153" t="s">
        <v>41</v>
      </c>
      <c r="F951" s="149"/>
      <c r="G951" s="149" t="str">
        <f t="shared" si="28"/>
        <v>1</v>
      </c>
      <c r="H951" s="150">
        <f t="shared" si="29"/>
        <v>18</v>
      </c>
      <c r="I951" s="153" t="str" cm="1">
        <f t="array" ref="I951">_xlfn.XLOOKUP(C951,gyn_horarios,gyn_trechos_almoco,"",1,1)</f>
        <v>ESPERA</v>
      </c>
      <c r="J951" s="164" t="str" cm="1">
        <f t="array" ref="J951">_xlfn.XLOOKUP(D951,justificativas_motivos,justificativas_texto,"",1,1)</f>
        <v>MOTORISTA NA GARAGEM EM ESPERA PARA DISPONIBILIDADE DE HORARIOS</v>
      </c>
    </row>
    <row r="952" spans="1:10" ht="42" hidden="1" customHeight="1">
      <c r="A952" s="200">
        <v>45523</v>
      </c>
      <c r="B952" s="149">
        <v>15600</v>
      </c>
      <c r="C952" s="147">
        <v>0.75</v>
      </c>
      <c r="D952" s="132" t="s">
        <v>11</v>
      </c>
      <c r="E952" s="153" t="s">
        <v>291</v>
      </c>
      <c r="F952" s="132"/>
      <c r="G952" s="149" t="str">
        <f t="shared" si="28"/>
        <v>1</v>
      </c>
      <c r="H952" s="150">
        <f t="shared" si="29"/>
        <v>18</v>
      </c>
      <c r="I952" s="153" t="str" cm="1">
        <f t="array" ref="I952">_xlfn.XLOOKUP(C952,gyn_horarios,gyn_trechos_almoco,"",1,1)</f>
        <v>GOIANIA X TERESINA 18:00</v>
      </c>
      <c r="J952" s="164" t="str" cm="1">
        <f t="array" ref="J952">_xlfn.XLOOKUP(D952,justificativas_motivos,justificativas_texto,"",1,1)</f>
        <v>MOTORISTA CUMPRINDO HORÁRIO NA ESCALA ATUAL</v>
      </c>
    </row>
    <row r="953" spans="1:10" ht="42" hidden="1" customHeight="1">
      <c r="A953" s="200">
        <v>45523</v>
      </c>
      <c r="B953" s="149">
        <v>15600</v>
      </c>
      <c r="C953" s="147">
        <v>0.75</v>
      </c>
      <c r="D953" s="132" t="s">
        <v>11</v>
      </c>
      <c r="E953" s="153" t="s">
        <v>185</v>
      </c>
      <c r="F953" s="149"/>
      <c r="G953" s="149" t="str">
        <f t="shared" si="28"/>
        <v>1</v>
      </c>
      <c r="H953" s="150">
        <f t="shared" si="29"/>
        <v>18</v>
      </c>
      <c r="I953" s="153" t="str" cm="1">
        <f t="array" ref="I953">_xlfn.XLOOKUP(C953,gyn_horarios,gyn_trechos_almoco,"",1,1)</f>
        <v>GOIANIA X TERESINA 18:00</v>
      </c>
      <c r="J953" s="164" t="str" cm="1">
        <f t="array" ref="J953">_xlfn.XLOOKUP(D953,justificativas_motivos,justificativas_texto,"",1,1)</f>
        <v>MOTORISTA CUMPRINDO HORÁRIO NA ESCALA ATUAL</v>
      </c>
    </row>
    <row r="954" spans="1:10" ht="42" hidden="1" customHeight="1">
      <c r="A954" s="200">
        <v>45523</v>
      </c>
      <c r="B954" s="132">
        <v>19008</v>
      </c>
      <c r="C954" s="133">
        <v>0.79166666666666663</v>
      </c>
      <c r="D954" s="132" t="s">
        <v>11</v>
      </c>
      <c r="E954" s="129" t="s">
        <v>27</v>
      </c>
      <c r="F954" s="132"/>
      <c r="G954" s="132" t="str">
        <f t="shared" si="28"/>
        <v>1</v>
      </c>
      <c r="H954" s="137">
        <f t="shared" si="29"/>
        <v>18</v>
      </c>
      <c r="I954" s="129" t="str" cm="1">
        <f t="array" ref="I954">_xlfn.XLOOKUP(C954,gyn_horarios,gyn_trechos_almoco,"",1,1)</f>
        <v>GOIANIA X BELEM 19:00</v>
      </c>
      <c r="J954" s="201" t="str" cm="1">
        <f t="array" ref="J954">_xlfn.XLOOKUP(D954,justificativas_motivos,justificativas_texto,"",1,1)</f>
        <v>MOTORISTA CUMPRINDO HORÁRIO NA ESCALA ATUAL</v>
      </c>
    </row>
    <row r="955" spans="1:10" ht="42" hidden="1" customHeight="1">
      <c r="A955" s="200">
        <v>45523</v>
      </c>
      <c r="B955" s="132">
        <v>19008</v>
      </c>
      <c r="C955" s="133">
        <v>0.79166666666666663</v>
      </c>
      <c r="D955" s="132" t="s">
        <v>11</v>
      </c>
      <c r="E955" s="153" t="s">
        <v>29</v>
      </c>
      <c r="F955" s="149"/>
      <c r="G955" s="149" t="str">
        <f t="shared" si="28"/>
        <v>1</v>
      </c>
      <c r="H955" s="150">
        <f t="shared" si="29"/>
        <v>18</v>
      </c>
      <c r="I955" s="153" t="str" cm="1">
        <f t="array" ref="I955">_xlfn.XLOOKUP(C955,gyn_horarios,gyn_trechos_almoco,"",1,1)</f>
        <v>GOIANIA X BELEM 19:00</v>
      </c>
      <c r="J955" s="164" t="str" cm="1">
        <f t="array" ref="J955">_xlfn.XLOOKUP(D955,justificativas_motivos,justificativas_texto,"",1,1)</f>
        <v>MOTORISTA CUMPRINDO HORÁRIO NA ESCALA ATUAL</v>
      </c>
    </row>
    <row r="956" spans="1:10" ht="42" hidden="1" customHeight="1">
      <c r="A956" s="200">
        <v>45523</v>
      </c>
      <c r="B956" s="132">
        <v>19012</v>
      </c>
      <c r="C956" s="133">
        <v>0.39583333333333331</v>
      </c>
      <c r="D956" s="132" t="s">
        <v>11</v>
      </c>
      <c r="E956" s="129" t="s">
        <v>86</v>
      </c>
      <c r="F956" s="132"/>
      <c r="G956" s="132" t="str">
        <f t="shared" si="28"/>
        <v>1</v>
      </c>
      <c r="H956" s="137">
        <f t="shared" si="29"/>
        <v>18</v>
      </c>
      <c r="I956" s="129" t="str" cm="1">
        <f t="array" ref="I956">_xlfn.XLOOKUP(C956,gyn_horarios,gyn_trechos_almoco,"",1,1)</f>
        <v>GOIANIA X BELEM 09:30</v>
      </c>
      <c r="J956" s="201" t="str" cm="1">
        <f t="array" ref="J956">_xlfn.XLOOKUP(D956,justificativas_motivos,justificativas_texto,"",1,1)</f>
        <v>MOTORISTA CUMPRINDO HORÁRIO NA ESCALA ATUAL</v>
      </c>
    </row>
    <row r="957" spans="1:10" ht="42" hidden="1" customHeight="1">
      <c r="A957" s="200">
        <v>45523</v>
      </c>
      <c r="B957" s="132">
        <v>19012</v>
      </c>
      <c r="C957" s="133">
        <v>0.39583333333333331</v>
      </c>
      <c r="D957" s="132" t="s">
        <v>11</v>
      </c>
      <c r="E957" s="153" t="s">
        <v>87</v>
      </c>
      <c r="F957" s="149"/>
      <c r="G957" s="149" t="str">
        <f t="shared" si="28"/>
        <v>1</v>
      </c>
      <c r="H957" s="150">
        <f t="shared" si="29"/>
        <v>18</v>
      </c>
      <c r="I957" s="153" t="str" cm="1">
        <f t="array" ref="I957">_xlfn.XLOOKUP(C957,gyn_horarios,gyn_trechos_almoco,"",1,1)</f>
        <v>GOIANIA X BELEM 09:30</v>
      </c>
      <c r="J957" s="164" t="str" cm="1">
        <f t="array" ref="J957">_xlfn.XLOOKUP(D957,justificativas_motivos,justificativas_texto,"",1,1)</f>
        <v>MOTORISTA CUMPRINDO HORÁRIO NA ESCALA ATUAL</v>
      </c>
    </row>
    <row r="958" spans="1:10" ht="42" hidden="1" customHeight="1">
      <c r="A958" s="200">
        <v>45523</v>
      </c>
      <c r="B958" s="132">
        <v>19009</v>
      </c>
      <c r="C958" s="133">
        <v>0.4375</v>
      </c>
      <c r="D958" s="132" t="s">
        <v>11</v>
      </c>
      <c r="E958" s="129" t="s">
        <v>174</v>
      </c>
      <c r="F958" s="132"/>
      <c r="G958" s="132" t="str">
        <f t="shared" si="28"/>
        <v>1</v>
      </c>
      <c r="H958" s="137">
        <f t="shared" si="29"/>
        <v>18</v>
      </c>
      <c r="I958" s="129" t="str" cm="1">
        <f t="array" ref="I958">_xlfn.XLOOKUP(C958,gyn_horarios,gyn_trechos_almoco,"",1,1)</f>
        <v>GOIANIA X SAO LUIS 10:30</v>
      </c>
      <c r="J958" s="201" t="str" cm="1">
        <f t="array" ref="J958">_xlfn.XLOOKUP(D958,justificativas_motivos,justificativas_texto,"",1,1)</f>
        <v>MOTORISTA CUMPRINDO HORÁRIO NA ESCALA ATUAL</v>
      </c>
    </row>
    <row r="959" spans="1:10" ht="42" hidden="1" customHeight="1">
      <c r="A959" s="200">
        <v>45523</v>
      </c>
      <c r="B959" s="132">
        <v>19009</v>
      </c>
      <c r="C959" s="133">
        <v>0.4375</v>
      </c>
      <c r="D959" s="132" t="s">
        <v>11</v>
      </c>
      <c r="E959" s="153" t="s">
        <v>135</v>
      </c>
      <c r="F959" s="149"/>
      <c r="G959" s="149" t="str">
        <f t="shared" si="28"/>
        <v>1</v>
      </c>
      <c r="H959" s="150">
        <f t="shared" si="29"/>
        <v>18</v>
      </c>
      <c r="I959" s="153" t="str" cm="1">
        <f t="array" ref="I959">_xlfn.XLOOKUP(C959,gyn_horarios,gyn_trechos_almoco,"",1,1)</f>
        <v>GOIANIA X SAO LUIS 10:30</v>
      </c>
      <c r="J959" s="164" t="str" cm="1">
        <f t="array" ref="J959">_xlfn.XLOOKUP(D959,justificativas_motivos,justificativas_texto,"",1,1)</f>
        <v>MOTORISTA CUMPRINDO HORÁRIO NA ESCALA ATUAL</v>
      </c>
    </row>
    <row r="960" spans="1:10" ht="42" hidden="1" customHeight="1">
      <c r="A960" s="202">
        <v>45524</v>
      </c>
      <c r="B960" s="149" t="s">
        <v>137</v>
      </c>
      <c r="C960" s="147" t="s">
        <v>137</v>
      </c>
      <c r="D960" s="149" t="s">
        <v>137</v>
      </c>
      <c r="E960" s="129" t="s">
        <v>86</v>
      </c>
      <c r="F960" s="149"/>
      <c r="G960" s="149" t="str">
        <f t="shared" si="28"/>
        <v>1</v>
      </c>
      <c r="H960" s="150">
        <f t="shared" si="29"/>
        <v>18</v>
      </c>
      <c r="I960" s="153" t="str" cm="1">
        <f t="array" ref="I960">_xlfn.XLOOKUP(C960,gyn_horarios,gyn_trechos_almoco,"",1,1)</f>
        <v>ESPERA</v>
      </c>
      <c r="J960" s="164" t="str" cm="1">
        <f t="array" ref="J960">_xlfn.XLOOKUP(D960,justificativas_motivos,justificativas_texto,"",1,1)</f>
        <v>MOTORISTA NA GARAGEM EM ESPERA PARA DISPONIBILIDADE DE HORARIOS</v>
      </c>
    </row>
    <row r="961" spans="1:10" ht="42" hidden="1" customHeight="1">
      <c r="A961" s="202">
        <v>45524</v>
      </c>
      <c r="B961" s="149" t="s">
        <v>137</v>
      </c>
      <c r="C961" s="147" t="s">
        <v>137</v>
      </c>
      <c r="D961" s="149" t="s">
        <v>137</v>
      </c>
      <c r="E961" s="153" t="s">
        <v>87</v>
      </c>
      <c r="F961" s="149"/>
      <c r="G961" s="149" t="str">
        <f t="shared" si="28"/>
        <v>1</v>
      </c>
      <c r="H961" s="150">
        <f t="shared" si="29"/>
        <v>18</v>
      </c>
      <c r="I961" s="153" t="str" cm="1">
        <f t="array" ref="I961">_xlfn.XLOOKUP(C961,gyn_horarios,gyn_trechos_almoco,"",1,1)</f>
        <v>ESPERA</v>
      </c>
      <c r="J961" s="164" t="str" cm="1">
        <f t="array" ref="J961">_xlfn.XLOOKUP(D961,justificativas_motivos,justificativas_texto,"",1,1)</f>
        <v>MOTORISTA NA GARAGEM EM ESPERA PARA DISPONIBILIDADE DE HORARIOS</v>
      </c>
    </row>
    <row r="962" spans="1:10" ht="42" hidden="1" customHeight="1">
      <c r="A962" s="202">
        <v>45524</v>
      </c>
      <c r="B962" s="149" t="s">
        <v>137</v>
      </c>
      <c r="C962" s="147" t="s">
        <v>137</v>
      </c>
      <c r="D962" s="149" t="s">
        <v>137</v>
      </c>
      <c r="E962" s="129" t="s">
        <v>174</v>
      </c>
      <c r="F962" s="149"/>
      <c r="G962" s="149" t="str">
        <f t="shared" si="28"/>
        <v>1</v>
      </c>
      <c r="H962" s="150">
        <f t="shared" si="29"/>
        <v>18</v>
      </c>
      <c r="I962" s="153" t="str" cm="1">
        <f t="array" ref="I962">_xlfn.XLOOKUP(C962,gyn_horarios,gyn_trechos_almoco,"",1,1)</f>
        <v>ESPERA</v>
      </c>
      <c r="J962" s="164" t="str" cm="1">
        <f t="array" ref="J962">_xlfn.XLOOKUP(D962,justificativas_motivos,justificativas_texto,"",1,1)</f>
        <v>MOTORISTA NA GARAGEM EM ESPERA PARA DISPONIBILIDADE DE HORARIOS</v>
      </c>
    </row>
    <row r="963" spans="1:10" ht="42" hidden="1" customHeight="1">
      <c r="A963" s="202">
        <v>45524</v>
      </c>
      <c r="B963" s="149" t="s">
        <v>137</v>
      </c>
      <c r="C963" s="147" t="s">
        <v>137</v>
      </c>
      <c r="D963" s="149" t="s">
        <v>137</v>
      </c>
      <c r="E963" s="153" t="s">
        <v>135</v>
      </c>
      <c r="F963" s="149"/>
      <c r="G963" s="149" t="str">
        <f t="shared" si="28"/>
        <v>1</v>
      </c>
      <c r="H963" s="150">
        <f t="shared" si="29"/>
        <v>18</v>
      </c>
      <c r="I963" s="153" t="str" cm="1">
        <f t="array" ref="I963">_xlfn.XLOOKUP(C963,gyn_horarios,gyn_trechos_almoco,"",1,1)</f>
        <v>ESPERA</v>
      </c>
      <c r="J963" s="164" t="str" cm="1">
        <f t="array" ref="J963">_xlfn.XLOOKUP(D963,justificativas_motivos,justificativas_texto,"",1,1)</f>
        <v>MOTORISTA NA GARAGEM EM ESPERA PARA DISPONIBILIDADE DE HORARIOS</v>
      </c>
    </row>
    <row r="964" spans="1:10" ht="42" hidden="1" customHeight="1">
      <c r="A964" s="202">
        <v>45524</v>
      </c>
      <c r="B964" s="149">
        <v>20022</v>
      </c>
      <c r="C964" s="147">
        <v>0.75</v>
      </c>
      <c r="D964" s="211" t="s">
        <v>11</v>
      </c>
      <c r="E964" s="153" t="s">
        <v>23</v>
      </c>
      <c r="F964" s="149"/>
      <c r="G964" s="149" t="str">
        <f t="shared" si="28"/>
        <v>1</v>
      </c>
      <c r="H964" s="150">
        <f t="shared" si="29"/>
        <v>18</v>
      </c>
      <c r="I964" s="153" t="s">
        <v>99</v>
      </c>
      <c r="J964" s="164" t="str" cm="1">
        <f t="array" ref="J964">_xlfn.XLOOKUP(D964,justificativas_motivos,justificativas_texto,"",1,1)</f>
        <v>MOTORISTA CUMPRINDO HORÁRIO NA ESCALA ATUAL</v>
      </c>
    </row>
    <row r="965" spans="1:10" ht="42" hidden="1" customHeight="1">
      <c r="A965" s="202">
        <v>45524</v>
      </c>
      <c r="B965" s="149">
        <v>20022</v>
      </c>
      <c r="C965" s="147">
        <v>0.75</v>
      </c>
      <c r="D965" s="211" t="s">
        <v>11</v>
      </c>
      <c r="E965" s="153" t="s">
        <v>84</v>
      </c>
      <c r="F965" s="149"/>
      <c r="G965" s="149" t="str">
        <f t="shared" si="28"/>
        <v>1</v>
      </c>
      <c r="H965" s="150">
        <f t="shared" si="29"/>
        <v>18</v>
      </c>
      <c r="I965" s="153" t="s">
        <v>99</v>
      </c>
      <c r="J965" s="164" t="str" cm="1">
        <f t="array" ref="J965">_xlfn.XLOOKUP(D965,justificativas_motivos,justificativas_texto,"",1,1)</f>
        <v>MOTORISTA CUMPRINDO HORÁRIO NA ESCALA ATUAL</v>
      </c>
    </row>
    <row r="966" spans="1:10" ht="42" hidden="1" customHeight="1">
      <c r="A966" s="202">
        <v>45524</v>
      </c>
      <c r="B966" s="149">
        <v>20020</v>
      </c>
      <c r="C966" s="147">
        <v>0.79166666666666663</v>
      </c>
      <c r="D966" s="211" t="s">
        <v>11</v>
      </c>
      <c r="E966" s="153" t="s">
        <v>101</v>
      </c>
      <c r="F966" s="149"/>
      <c r="G966" s="149" t="str">
        <f t="shared" si="28"/>
        <v>1</v>
      </c>
      <c r="H966" s="150">
        <f t="shared" si="29"/>
        <v>18</v>
      </c>
      <c r="I966" s="129" t="s">
        <v>79</v>
      </c>
      <c r="J966" s="164" t="str" cm="1">
        <f t="array" ref="J966">_xlfn.XLOOKUP(D966,justificativas_motivos,justificativas_texto,"",1,1)</f>
        <v>MOTORISTA CUMPRINDO HORÁRIO NA ESCALA ATUAL</v>
      </c>
    </row>
    <row r="967" spans="1:10" ht="42" hidden="1" customHeight="1">
      <c r="A967" s="202">
        <v>45524</v>
      </c>
      <c r="B967" s="149">
        <v>20020</v>
      </c>
      <c r="C967" s="147">
        <v>0.79166666666666663</v>
      </c>
      <c r="D967" s="211" t="s">
        <v>11</v>
      </c>
      <c r="E967" s="153" t="s">
        <v>58</v>
      </c>
      <c r="F967" s="149"/>
      <c r="G967" s="149" t="str">
        <f t="shared" si="28"/>
        <v>1</v>
      </c>
      <c r="H967" s="150">
        <f t="shared" si="29"/>
        <v>18</v>
      </c>
      <c r="I967" s="129" t="s">
        <v>79</v>
      </c>
      <c r="J967" s="164" t="str" cm="1">
        <f t="array" ref="J967">_xlfn.XLOOKUP(D967,justificativas_motivos,justificativas_texto,"",1,1)</f>
        <v>MOTORISTA CUMPRINDO HORÁRIO NA ESCALA ATUAL</v>
      </c>
    </row>
    <row r="968" spans="1:10" ht="42" hidden="1" customHeight="1">
      <c r="A968" s="214">
        <v>45525</v>
      </c>
      <c r="B968" s="132">
        <v>16300</v>
      </c>
      <c r="C968" s="133">
        <v>0.75</v>
      </c>
      <c r="D968" s="211" t="s">
        <v>11</v>
      </c>
      <c r="E968" s="129" t="s">
        <v>35</v>
      </c>
      <c r="F968" s="132"/>
      <c r="G968" s="132" t="str">
        <f t="shared" si="28"/>
        <v>1</v>
      </c>
      <c r="H968" s="137">
        <f t="shared" si="29"/>
        <v>18</v>
      </c>
      <c r="I968" s="129" t="str" cm="1">
        <f t="array" ref="I968">_xlfn.XLOOKUP(C968,gyn_horarios,gyn_trechos_almoco,"",1,1)</f>
        <v>GOIANIA X TERESINA 18:00</v>
      </c>
      <c r="J968" s="201" t="str" cm="1">
        <f t="array" ref="J968">_xlfn.XLOOKUP(D968,justificativas_motivos,justificativas_texto,"",1,1)</f>
        <v>MOTORISTA CUMPRINDO HORÁRIO NA ESCALA ATUAL</v>
      </c>
    </row>
    <row r="969" spans="1:10" ht="42" hidden="1" customHeight="1">
      <c r="A969" s="214">
        <v>45525</v>
      </c>
      <c r="B969" s="132">
        <v>16300</v>
      </c>
      <c r="C969" s="133">
        <v>0.75</v>
      </c>
      <c r="D969" s="211" t="s">
        <v>11</v>
      </c>
      <c r="E969" s="129" t="s">
        <v>232</v>
      </c>
      <c r="F969" s="132"/>
      <c r="G969" s="132" t="str">
        <f t="shared" si="28"/>
        <v>1</v>
      </c>
      <c r="H969" s="137">
        <f t="shared" si="29"/>
        <v>18</v>
      </c>
      <c r="I969" s="129" t="str" cm="1">
        <f t="array" ref="I969">_xlfn.XLOOKUP(C969,gyn_horarios,gyn_trechos_almoco,"",1,1)</f>
        <v>GOIANIA X TERESINA 18:00</v>
      </c>
      <c r="J969" s="201" t="str" cm="1">
        <f t="array" ref="J969">_xlfn.XLOOKUP(D969,justificativas_motivos,justificativas_texto,"",1,1)</f>
        <v>MOTORISTA CUMPRINDO HORÁRIO NA ESCALA ATUAL</v>
      </c>
    </row>
    <row r="970" spans="1:10" ht="42" hidden="1" customHeight="1">
      <c r="A970" s="214">
        <v>45525</v>
      </c>
      <c r="B970" s="132">
        <v>19015</v>
      </c>
      <c r="C970" s="133">
        <v>0.79166666666666663</v>
      </c>
      <c r="D970" s="211" t="s">
        <v>11</v>
      </c>
      <c r="E970" s="129" t="s">
        <v>108</v>
      </c>
      <c r="F970" s="132"/>
      <c r="G970" s="132" t="str">
        <f t="shared" si="28"/>
        <v>1</v>
      </c>
      <c r="H970" s="137">
        <f t="shared" si="29"/>
        <v>18</v>
      </c>
      <c r="I970" s="129" t="str" cm="1">
        <f t="array" ref="I970">_xlfn.XLOOKUP(C970,gyn_horarios,gyn_trechos_almoco,"",1,1)</f>
        <v>GOIANIA X BELEM 19:00</v>
      </c>
      <c r="J970" s="201" t="str" cm="1">
        <f t="array" ref="J970">_xlfn.XLOOKUP(D970,justificativas_motivos,justificativas_texto,"",1,1)</f>
        <v>MOTORISTA CUMPRINDO HORÁRIO NA ESCALA ATUAL</v>
      </c>
    </row>
    <row r="971" spans="1:10" ht="42" hidden="1" customHeight="1">
      <c r="A971" s="214">
        <v>45525</v>
      </c>
      <c r="B971" s="132">
        <v>19015</v>
      </c>
      <c r="C971" s="133">
        <v>0.79166666666666663</v>
      </c>
      <c r="D971" s="211" t="s">
        <v>11</v>
      </c>
      <c r="E971" s="129" t="s">
        <v>142</v>
      </c>
      <c r="F971" s="132"/>
      <c r="G971" s="132" t="str">
        <f t="shared" si="28"/>
        <v>1</v>
      </c>
      <c r="H971" s="137">
        <f t="shared" si="29"/>
        <v>18</v>
      </c>
      <c r="I971" s="129" t="str" cm="1">
        <f t="array" ref="I971">_xlfn.XLOOKUP(C971,gyn_horarios,gyn_trechos_almoco,"",1,1)</f>
        <v>GOIANIA X BELEM 19:00</v>
      </c>
      <c r="J971" s="201" t="str" cm="1">
        <f t="array" ref="J971">_xlfn.XLOOKUP(D971,justificativas_motivos,justificativas_texto,"",1,1)</f>
        <v>MOTORISTA CUMPRINDO HORÁRIO NA ESCALA ATUAL</v>
      </c>
    </row>
    <row r="972" spans="1:10" ht="42" hidden="1" customHeight="1">
      <c r="A972" s="214">
        <v>45525</v>
      </c>
      <c r="B972" s="132">
        <v>14700</v>
      </c>
      <c r="C972" s="133">
        <v>0.83333333333333337</v>
      </c>
      <c r="D972" s="211" t="s">
        <v>11</v>
      </c>
      <c r="E972" s="129" t="s">
        <v>113</v>
      </c>
      <c r="F972" s="132"/>
      <c r="G972" s="132" t="str">
        <f t="shared" si="28"/>
        <v>1</v>
      </c>
      <c r="H972" s="137">
        <f t="shared" si="29"/>
        <v>18</v>
      </c>
      <c r="I972" s="129" t="str" cm="1">
        <f t="array" ref="I972">_xlfn.XLOOKUP(C972,gyn_horarios,gyn_trechos_almoco,"",1,1)</f>
        <v>GOIANIA X SAO LUIS 20:00</v>
      </c>
      <c r="J972" s="201" t="str" cm="1">
        <f t="array" ref="J972">_xlfn.XLOOKUP(D972,justificativas_motivos,justificativas_texto,"",1,1)</f>
        <v>MOTORISTA CUMPRINDO HORÁRIO NA ESCALA ATUAL</v>
      </c>
    </row>
    <row r="973" spans="1:10" ht="42" hidden="1" customHeight="1">
      <c r="A973" s="214">
        <v>45525</v>
      </c>
      <c r="B973" s="132">
        <v>14700</v>
      </c>
      <c r="C973" s="133">
        <v>0.83333333333333337</v>
      </c>
      <c r="D973" s="211" t="s">
        <v>11</v>
      </c>
      <c r="E973" s="129" t="s">
        <v>176</v>
      </c>
      <c r="F973" s="132"/>
      <c r="G973" s="132" t="str">
        <f t="shared" si="28"/>
        <v>1</v>
      </c>
      <c r="H973" s="137">
        <f t="shared" si="29"/>
        <v>18</v>
      </c>
      <c r="I973" s="129" t="str" cm="1">
        <f t="array" ref="I973">_xlfn.XLOOKUP(C973,gyn_horarios,gyn_trechos_almoco,"",1,1)</f>
        <v>GOIANIA X SAO LUIS 20:00</v>
      </c>
      <c r="J973" s="201" t="str" cm="1">
        <f t="array" ref="J973">_xlfn.XLOOKUP(D973,justificativas_motivos,justificativas_texto,"",1,1)</f>
        <v>MOTORISTA CUMPRINDO HORÁRIO NA ESCALA ATUAL</v>
      </c>
    </row>
    <row r="974" spans="1:10" ht="42" hidden="1" customHeight="1">
      <c r="A974" s="214">
        <v>45525</v>
      </c>
      <c r="B974" s="132">
        <v>19014</v>
      </c>
      <c r="C974" s="133">
        <v>0.39583333333333331</v>
      </c>
      <c r="D974" s="211" t="s">
        <v>11</v>
      </c>
      <c r="E974" s="129" t="s">
        <v>139</v>
      </c>
      <c r="F974" s="132"/>
      <c r="G974" s="132" t="str">
        <f t="shared" si="28"/>
        <v>1</v>
      </c>
      <c r="H974" s="137">
        <f t="shared" si="29"/>
        <v>18</v>
      </c>
      <c r="I974" s="129" t="str" cm="1">
        <f t="array" ref="I974">_xlfn.XLOOKUP(C974,gyn_horarios,gyn_trechos_almoco,"",1,1)</f>
        <v>GOIANIA X BELEM 09:30</v>
      </c>
      <c r="J974" s="201" t="str" cm="1">
        <f t="array" ref="J974">_xlfn.XLOOKUP(D974,justificativas_motivos,justificativas_texto,"",1,1)</f>
        <v>MOTORISTA CUMPRINDO HORÁRIO NA ESCALA ATUAL</v>
      </c>
    </row>
    <row r="975" spans="1:10" ht="42" hidden="1" customHeight="1">
      <c r="A975" s="214">
        <v>45525</v>
      </c>
      <c r="B975" s="132">
        <v>19014</v>
      </c>
      <c r="C975" s="133">
        <v>0.39583333333333331</v>
      </c>
      <c r="D975" s="211" t="s">
        <v>11</v>
      </c>
      <c r="E975" s="129" t="s">
        <v>85</v>
      </c>
      <c r="F975" s="132"/>
      <c r="G975" s="132" t="str">
        <f t="shared" si="28"/>
        <v>1</v>
      </c>
      <c r="H975" s="137">
        <f t="shared" si="29"/>
        <v>18</v>
      </c>
      <c r="I975" s="129" t="str" cm="1">
        <f t="array" ref="I975">_xlfn.XLOOKUP(C975,gyn_horarios,gyn_trechos_almoco,"",1,1)</f>
        <v>GOIANIA X BELEM 09:30</v>
      </c>
      <c r="J975" s="201" t="str" cm="1">
        <f t="array" ref="J975">_xlfn.XLOOKUP(D975,justificativas_motivos,justificativas_texto,"",1,1)</f>
        <v>MOTORISTA CUMPRINDO HORÁRIO NA ESCALA ATUAL</v>
      </c>
    </row>
    <row r="976" spans="1:10" ht="42" hidden="1" customHeight="1">
      <c r="A976" s="214">
        <v>45525</v>
      </c>
      <c r="B976" s="132">
        <v>221301</v>
      </c>
      <c r="C976" s="133">
        <v>0.4375</v>
      </c>
      <c r="D976" s="211" t="s">
        <v>11</v>
      </c>
      <c r="E976" s="129" t="s">
        <v>132</v>
      </c>
      <c r="F976" s="149"/>
      <c r="G976" s="132" t="str">
        <f t="shared" si="28"/>
        <v>1</v>
      </c>
      <c r="H976" s="137">
        <f t="shared" si="29"/>
        <v>18</v>
      </c>
      <c r="I976" s="129" t="str" cm="1">
        <f t="array" ref="I976">_xlfn.XLOOKUP(C976,gyn_horarios,gyn_trechos_almoco,"",1,1)</f>
        <v>GOIANIA X SAO LUIS 10:30</v>
      </c>
      <c r="J976" s="201" t="str" cm="1">
        <f t="array" ref="J976">_xlfn.XLOOKUP(D976,justificativas_motivos,justificativas_texto,"",1,1)</f>
        <v>MOTORISTA CUMPRINDO HORÁRIO NA ESCALA ATUAL</v>
      </c>
    </row>
    <row r="977" spans="1:10" ht="42" hidden="1" customHeight="1">
      <c r="A977" s="214">
        <v>45525</v>
      </c>
      <c r="B977" s="132">
        <v>221301</v>
      </c>
      <c r="C977" s="133">
        <v>0.4375</v>
      </c>
      <c r="D977" s="211" t="s">
        <v>11</v>
      </c>
      <c r="E977" s="153" t="s">
        <v>131</v>
      </c>
      <c r="F977" s="149"/>
      <c r="G977" s="149" t="str">
        <f t="shared" si="28"/>
        <v>1</v>
      </c>
      <c r="H977" s="150">
        <f t="shared" si="29"/>
        <v>18</v>
      </c>
      <c r="I977" s="153" t="str" cm="1">
        <f t="array" ref="I977">_xlfn.XLOOKUP(C977,gyn_horarios,gyn_trechos_almoco,"",1,1)</f>
        <v>GOIANIA X SAO LUIS 10:30</v>
      </c>
      <c r="J977" s="164" t="str" cm="1">
        <f t="array" ref="J977">_xlfn.XLOOKUP(D977,justificativas_motivos,justificativas_texto,"",1,1)</f>
        <v>MOTORISTA CUMPRINDO HORÁRIO NA ESCALA ATUAL</v>
      </c>
    </row>
    <row r="978" spans="1:10" ht="42" hidden="1" customHeight="1">
      <c r="A978" s="202">
        <v>45526</v>
      </c>
      <c r="B978" s="149" t="s">
        <v>137</v>
      </c>
      <c r="C978" s="147" t="s">
        <v>137</v>
      </c>
      <c r="D978" s="149" t="s">
        <v>137</v>
      </c>
      <c r="E978" s="132" t="s">
        <v>139</v>
      </c>
      <c r="F978" s="149"/>
      <c r="G978" s="149" t="str">
        <f t="shared" si="28"/>
        <v>1</v>
      </c>
      <c r="H978" s="150">
        <f t="shared" si="29"/>
        <v>18</v>
      </c>
      <c r="I978" s="153" t="str" cm="1">
        <f t="array" ref="I978">_xlfn.XLOOKUP(C978,gyn_horarios,gyn_trechos_almoco,"",1,1)</f>
        <v>ESPERA</v>
      </c>
      <c r="J978" s="164" t="str" cm="1">
        <f t="array" ref="J978">_xlfn.XLOOKUP(D978,justificativas_motivos,justificativas_texto,"",1,1)</f>
        <v>MOTORISTA NA GARAGEM EM ESPERA PARA DISPONIBILIDADE DE HORARIOS</v>
      </c>
    </row>
    <row r="979" spans="1:10" ht="42" hidden="1" customHeight="1">
      <c r="A979" s="202">
        <v>45526</v>
      </c>
      <c r="B979" s="149" t="s">
        <v>137</v>
      </c>
      <c r="C979" s="147" t="s">
        <v>137</v>
      </c>
      <c r="D979" s="149" t="s">
        <v>137</v>
      </c>
      <c r="E979" s="132" t="s">
        <v>85</v>
      </c>
      <c r="F979" s="149"/>
      <c r="G979" s="149" t="str">
        <f t="shared" si="28"/>
        <v>1</v>
      </c>
      <c r="H979" s="150">
        <f t="shared" si="29"/>
        <v>18</v>
      </c>
      <c r="I979" s="153" t="str" cm="1">
        <f t="array" ref="I979">_xlfn.XLOOKUP(C979,gyn_horarios,gyn_trechos_almoco,"",1,1)</f>
        <v>ESPERA</v>
      </c>
      <c r="J979" s="164" t="str" cm="1">
        <f t="array" ref="J979">_xlfn.XLOOKUP(D979,justificativas_motivos,justificativas_texto,"",1,1)</f>
        <v>MOTORISTA NA GARAGEM EM ESPERA PARA DISPONIBILIDADE DE HORARIOS</v>
      </c>
    </row>
    <row r="980" spans="1:10" ht="42" hidden="1" customHeight="1">
      <c r="A980" s="202">
        <v>45526</v>
      </c>
      <c r="B980" s="149" t="s">
        <v>137</v>
      </c>
      <c r="C980" s="147" t="s">
        <v>137</v>
      </c>
      <c r="D980" s="149" t="s">
        <v>137</v>
      </c>
      <c r="E980" s="132" t="s">
        <v>132</v>
      </c>
      <c r="F980" s="149"/>
      <c r="G980" s="149" t="str">
        <f t="shared" ref="G980:G1043" si="30">IF(E980="MOTORISTA","","1")</f>
        <v>1</v>
      </c>
      <c r="H980" s="150">
        <f t="shared" ref="H980:H1043" si="31">IF(E980="MOTORISTA","",18)</f>
        <v>18</v>
      </c>
      <c r="I980" s="153" t="str" cm="1">
        <f t="array" ref="I980">_xlfn.XLOOKUP(C980,gyn_horarios,gyn_trechos_almoco,"",1,1)</f>
        <v>ESPERA</v>
      </c>
      <c r="J980" s="164" t="str" cm="1">
        <f t="array" ref="J980">_xlfn.XLOOKUP(D980,justificativas_motivos,justificativas_texto,"",1,1)</f>
        <v>MOTORISTA NA GARAGEM EM ESPERA PARA DISPONIBILIDADE DE HORARIOS</v>
      </c>
    </row>
    <row r="981" spans="1:10" ht="42" hidden="1" customHeight="1">
      <c r="A981" s="202">
        <v>45526</v>
      </c>
      <c r="B981" s="149" t="s">
        <v>137</v>
      </c>
      <c r="C981" s="147" t="s">
        <v>137</v>
      </c>
      <c r="D981" s="149" t="s">
        <v>137</v>
      </c>
      <c r="E981" s="132" t="s">
        <v>131</v>
      </c>
      <c r="F981" s="149"/>
      <c r="G981" s="149" t="str">
        <f t="shared" si="30"/>
        <v>1</v>
      </c>
      <c r="H981" s="150">
        <f t="shared" si="31"/>
        <v>18</v>
      </c>
      <c r="I981" s="153" t="str" cm="1">
        <f t="array" ref="I981">_xlfn.XLOOKUP(C981,gyn_horarios,gyn_trechos_almoco,"",1,1)</f>
        <v>ESPERA</v>
      </c>
      <c r="J981" s="164" t="str" cm="1">
        <f t="array" ref="J981">_xlfn.XLOOKUP(D981,justificativas_motivos,justificativas_texto,"",1,1)</f>
        <v>MOTORISTA NA GARAGEM EM ESPERA PARA DISPONIBILIDADE DE HORARIOS</v>
      </c>
    </row>
    <row r="982" spans="1:10" ht="42" hidden="1" customHeight="1">
      <c r="A982" s="202">
        <v>45526</v>
      </c>
      <c r="B982" s="149">
        <v>19013</v>
      </c>
      <c r="C982" s="147">
        <v>0.79166666666666663</v>
      </c>
      <c r="D982" s="149" t="s">
        <v>11</v>
      </c>
      <c r="E982" s="149" t="s">
        <v>190</v>
      </c>
      <c r="F982" s="149"/>
      <c r="G982" s="149" t="str">
        <f t="shared" si="30"/>
        <v>1</v>
      </c>
      <c r="H982" s="150">
        <f t="shared" si="31"/>
        <v>18</v>
      </c>
      <c r="I982" s="153" t="str" cm="1">
        <f t="array" ref="I982">_xlfn.XLOOKUP(C982,gyn_horarios,gyn_trechos_almoco,"",1,1)</f>
        <v>GOIANIA X BELEM 19:00</v>
      </c>
      <c r="J982" s="164" t="str" cm="1">
        <f t="array" ref="J982">_xlfn.XLOOKUP(D982,justificativas_motivos,justificativas_texto,"",1,1)</f>
        <v>MOTORISTA CUMPRINDO HORÁRIO NA ESCALA ATUAL</v>
      </c>
    </row>
    <row r="983" spans="1:10" ht="42" hidden="1" customHeight="1">
      <c r="A983" s="202">
        <v>45526</v>
      </c>
      <c r="B983" s="149">
        <v>19013</v>
      </c>
      <c r="C983" s="147">
        <v>0.79166666666666663</v>
      </c>
      <c r="D983" s="149" t="s">
        <v>11</v>
      </c>
      <c r="E983" s="149" t="s">
        <v>109</v>
      </c>
      <c r="F983" s="149"/>
      <c r="G983" s="149" t="str">
        <f t="shared" si="30"/>
        <v>1</v>
      </c>
      <c r="H983" s="150">
        <f t="shared" si="31"/>
        <v>18</v>
      </c>
      <c r="I983" s="153" t="str" cm="1">
        <f t="array" ref="I983">_xlfn.XLOOKUP(C983,gyn_horarios,gyn_trechos_almoco,"",1,1)</f>
        <v>GOIANIA X BELEM 19:00</v>
      </c>
      <c r="J983" s="164" t="str" cm="1">
        <f t="array" ref="J983">_xlfn.XLOOKUP(D983,justificativas_motivos,justificativas_texto,"",1,1)</f>
        <v>MOTORISTA CUMPRINDO HORÁRIO NA ESCALA ATUAL</v>
      </c>
    </row>
    <row r="984" spans="1:10" ht="42" hidden="1" customHeight="1">
      <c r="A984" s="202">
        <v>45526</v>
      </c>
      <c r="B984" s="149">
        <v>16600</v>
      </c>
      <c r="C984" s="147">
        <v>0.75</v>
      </c>
      <c r="D984" s="149" t="s">
        <v>11</v>
      </c>
      <c r="E984" s="149" t="s">
        <v>138</v>
      </c>
      <c r="F984" s="149"/>
      <c r="G984" s="149" t="str">
        <f t="shared" si="30"/>
        <v>1</v>
      </c>
      <c r="H984" s="150">
        <f t="shared" si="31"/>
        <v>18</v>
      </c>
      <c r="I984" s="153" t="str" cm="1">
        <f t="array" ref="I984">_xlfn.XLOOKUP(C984,gyn_horarios,gyn_trechos_almoco,"",1,1)</f>
        <v>GOIANIA X TERESINA 18:00</v>
      </c>
      <c r="J984" s="164" t="str" cm="1">
        <f t="array" ref="J984">_xlfn.XLOOKUP(D984,justificativas_motivos,justificativas_texto,"",1,1)</f>
        <v>MOTORISTA CUMPRINDO HORÁRIO NA ESCALA ATUAL</v>
      </c>
    </row>
    <row r="985" spans="1:10" ht="42" hidden="1" customHeight="1">
      <c r="A985" s="202">
        <v>45526</v>
      </c>
      <c r="B985" s="149">
        <v>16600</v>
      </c>
      <c r="C985" s="147">
        <v>0.75</v>
      </c>
      <c r="D985" s="149" t="s">
        <v>11</v>
      </c>
      <c r="E985" s="149" t="s">
        <v>159</v>
      </c>
      <c r="F985" s="149"/>
      <c r="G985" s="149" t="str">
        <f t="shared" si="30"/>
        <v>1</v>
      </c>
      <c r="H985" s="150">
        <f t="shared" si="31"/>
        <v>18</v>
      </c>
      <c r="I985" s="153" t="str" cm="1">
        <f t="array" ref="I985">_xlfn.XLOOKUP(C985,gyn_horarios,gyn_trechos_almoco,"",1,1)</f>
        <v>GOIANIA X TERESINA 18:00</v>
      </c>
      <c r="J985" s="164" t="str" cm="1">
        <f t="array" ref="J985">_xlfn.XLOOKUP(D985,justificativas_motivos,justificativas_texto,"",1,1)</f>
        <v>MOTORISTA CUMPRINDO HORÁRIO NA ESCALA ATUAL</v>
      </c>
    </row>
    <row r="986" spans="1:10" ht="42" hidden="1" customHeight="1">
      <c r="A986" s="202">
        <v>45526</v>
      </c>
      <c r="B986" s="149">
        <v>19018</v>
      </c>
      <c r="C986" s="147">
        <v>0.4375</v>
      </c>
      <c r="D986" s="149" t="s">
        <v>11</v>
      </c>
      <c r="E986" s="153" t="s">
        <v>48</v>
      </c>
      <c r="F986" s="149"/>
      <c r="G986" s="149" t="str">
        <f t="shared" si="30"/>
        <v>1</v>
      </c>
      <c r="H986" s="150">
        <f t="shared" si="31"/>
        <v>18</v>
      </c>
      <c r="I986" s="153" t="str" cm="1">
        <f t="array" ref="I986">_xlfn.XLOOKUP(C986,gyn_horarios,gyn_trechos_almoco,"",1,1)</f>
        <v>GOIANIA X SAO LUIS 10:30</v>
      </c>
      <c r="J986" s="164" t="str" cm="1">
        <f t="array" ref="J986">_xlfn.XLOOKUP(D986,justificativas_motivos,justificativas_texto,"",1,1)</f>
        <v>MOTORISTA CUMPRINDO HORÁRIO NA ESCALA ATUAL</v>
      </c>
    </row>
    <row r="987" spans="1:10" ht="42" hidden="1" customHeight="1">
      <c r="A987" s="202">
        <v>45526</v>
      </c>
      <c r="B987" s="149">
        <v>19018</v>
      </c>
      <c r="C987" s="147">
        <v>0.4375</v>
      </c>
      <c r="D987" s="149" t="s">
        <v>11</v>
      </c>
      <c r="E987" s="153" t="s">
        <v>50</v>
      </c>
      <c r="F987" s="149"/>
      <c r="G987" s="149" t="str">
        <f t="shared" si="30"/>
        <v>1</v>
      </c>
      <c r="H987" s="150">
        <f t="shared" si="31"/>
        <v>18</v>
      </c>
      <c r="I987" s="153" t="str" cm="1">
        <f t="array" ref="I987">_xlfn.XLOOKUP(C987,gyn_horarios,gyn_trechos_almoco,"",1,1)</f>
        <v>GOIANIA X SAO LUIS 10:30</v>
      </c>
      <c r="J987" s="164" t="str" cm="1">
        <f t="array" ref="J987">_xlfn.XLOOKUP(D987,justificativas_motivos,justificativas_texto,"",1,1)</f>
        <v>MOTORISTA CUMPRINDO HORÁRIO NA ESCALA ATUAL</v>
      </c>
    </row>
    <row r="988" spans="1:10" ht="42" hidden="1" customHeight="1">
      <c r="A988" s="200">
        <v>45527</v>
      </c>
      <c r="B988" s="132" t="s">
        <v>137</v>
      </c>
      <c r="C988" s="133" t="s">
        <v>137</v>
      </c>
      <c r="D988" s="132" t="s">
        <v>137</v>
      </c>
      <c r="E988" s="129" t="s">
        <v>50</v>
      </c>
      <c r="F988" s="132"/>
      <c r="G988" s="132" t="str">
        <f t="shared" si="30"/>
        <v>1</v>
      </c>
      <c r="H988" s="137">
        <f t="shared" si="31"/>
        <v>18</v>
      </c>
      <c r="I988" s="129" t="str" cm="1">
        <f t="array" ref="I988">_xlfn.XLOOKUP(C988,gyn_horarios,gyn_trechos_almoco,"",1,1)</f>
        <v>ESPERA</v>
      </c>
      <c r="J988" s="201" t="str" cm="1">
        <f t="array" ref="J988">_xlfn.XLOOKUP(D988,justificativas_motivos,justificativas_texto,"",1,1)</f>
        <v>MOTORISTA NA GARAGEM EM ESPERA PARA DISPONIBILIDADE DE HORARIOS</v>
      </c>
    </row>
    <row r="989" spans="1:10" ht="42" hidden="1" customHeight="1">
      <c r="A989" s="200">
        <v>45527</v>
      </c>
      <c r="B989" s="132" t="s">
        <v>137</v>
      </c>
      <c r="C989" s="133" t="s">
        <v>137</v>
      </c>
      <c r="D989" s="132" t="s">
        <v>137</v>
      </c>
      <c r="E989" s="129" t="s">
        <v>48</v>
      </c>
      <c r="F989" s="132"/>
      <c r="G989" s="132" t="str">
        <f t="shared" si="30"/>
        <v>1</v>
      </c>
      <c r="H989" s="137">
        <f t="shared" si="31"/>
        <v>18</v>
      </c>
      <c r="I989" s="129" t="str" cm="1">
        <f t="array" ref="I989">_xlfn.XLOOKUP(C989,gyn_horarios,gyn_trechos_almoco,"",1,1)</f>
        <v>ESPERA</v>
      </c>
      <c r="J989" s="201" t="str" cm="1">
        <f t="array" ref="J989">_xlfn.XLOOKUP(D989,justificativas_motivos,justificativas_texto,"",1,1)</f>
        <v>MOTORISTA NA GARAGEM EM ESPERA PARA DISPONIBILIDADE DE HORARIOS</v>
      </c>
    </row>
    <row r="990" spans="1:10" ht="42" hidden="1" customHeight="1">
      <c r="A990" s="200">
        <v>45527</v>
      </c>
      <c r="B990" s="132" t="s">
        <v>137</v>
      </c>
      <c r="C990" s="133" t="s">
        <v>137</v>
      </c>
      <c r="D990" s="132" t="s">
        <v>137</v>
      </c>
      <c r="E990" s="129" t="s">
        <v>30</v>
      </c>
      <c r="F990" s="132"/>
      <c r="G990" s="132" t="str">
        <f t="shared" si="30"/>
        <v>1</v>
      </c>
      <c r="H990" s="137">
        <f t="shared" si="31"/>
        <v>18</v>
      </c>
      <c r="I990" s="129" t="str" cm="1">
        <f t="array" ref="I990">_xlfn.XLOOKUP(C990,gyn_horarios,gyn_trechos_almoco,"",1,1)</f>
        <v>ESPERA</v>
      </c>
      <c r="J990" s="201" t="str" cm="1">
        <f t="array" ref="J990">_xlfn.XLOOKUP(D990,justificativas_motivos,justificativas_texto,"",1,1)</f>
        <v>MOTORISTA NA GARAGEM EM ESPERA PARA DISPONIBILIDADE DE HORARIOS</v>
      </c>
    </row>
    <row r="991" spans="1:10" ht="42" hidden="1" customHeight="1">
      <c r="A991" s="200">
        <v>45527</v>
      </c>
      <c r="B991" s="132" t="s">
        <v>137</v>
      </c>
      <c r="C991" s="133" t="s">
        <v>137</v>
      </c>
      <c r="D991" s="132" t="s">
        <v>137</v>
      </c>
      <c r="E991" s="129" t="s">
        <v>31</v>
      </c>
      <c r="F991" s="132"/>
      <c r="G991" s="132" t="str">
        <f t="shared" si="30"/>
        <v>1</v>
      </c>
      <c r="H991" s="137">
        <f t="shared" si="31"/>
        <v>18</v>
      </c>
      <c r="I991" s="129" t="str" cm="1">
        <f t="array" ref="I991">_xlfn.XLOOKUP(C991,gyn_horarios,gyn_trechos_almoco,"",1,1)</f>
        <v>ESPERA</v>
      </c>
      <c r="J991" s="201" t="str" cm="1">
        <f t="array" ref="J991">_xlfn.XLOOKUP(D991,justificativas_motivos,justificativas_texto,"",1,1)</f>
        <v>MOTORISTA NA GARAGEM EM ESPERA PARA DISPONIBILIDADE DE HORARIOS</v>
      </c>
    </row>
    <row r="992" spans="1:10" ht="42" hidden="1" customHeight="1">
      <c r="A992" s="200">
        <v>45527</v>
      </c>
      <c r="B992" s="132">
        <v>15500</v>
      </c>
      <c r="C992" s="133">
        <v>0.79166666666666663</v>
      </c>
      <c r="D992" s="132" t="s">
        <v>11</v>
      </c>
      <c r="E992" s="129" t="s">
        <v>127</v>
      </c>
      <c r="F992" s="132"/>
      <c r="G992" s="132" t="str">
        <f t="shared" si="30"/>
        <v>1</v>
      </c>
      <c r="H992" s="137">
        <f t="shared" si="31"/>
        <v>18</v>
      </c>
      <c r="I992" s="129" t="str" cm="1">
        <f t="array" ref="I992">_xlfn.XLOOKUP(C992,gyn_horarios,gyn_trechos_almoco,"",1,1)</f>
        <v>GOIANIA X BELEM 19:00</v>
      </c>
      <c r="J992" s="201" t="str" cm="1">
        <f t="array" ref="J992">_xlfn.XLOOKUP(D992,justificativas_motivos,justificativas_texto,"",1,1)</f>
        <v>MOTORISTA CUMPRINDO HORÁRIO NA ESCALA ATUAL</v>
      </c>
    </row>
    <row r="993" spans="1:10" ht="42" hidden="1" customHeight="1">
      <c r="A993" s="200">
        <v>45527</v>
      </c>
      <c r="B993" s="132">
        <v>15500</v>
      </c>
      <c r="C993" s="133">
        <v>0.79166666666666663</v>
      </c>
      <c r="D993" s="132" t="s">
        <v>11</v>
      </c>
      <c r="E993" s="129" t="s">
        <v>234</v>
      </c>
      <c r="F993" s="132"/>
      <c r="G993" s="132" t="str">
        <f t="shared" si="30"/>
        <v>1</v>
      </c>
      <c r="H993" s="137">
        <f t="shared" si="31"/>
        <v>18</v>
      </c>
      <c r="I993" s="129" t="str" cm="1">
        <f t="array" ref="I993">_xlfn.XLOOKUP(C993,gyn_horarios,gyn_trechos_almoco,"",1,1)</f>
        <v>GOIANIA X BELEM 19:00</v>
      </c>
      <c r="J993" s="201" t="str" cm="1">
        <f t="array" ref="J993">_xlfn.XLOOKUP(D993,justificativas_motivos,justificativas_texto,"",1,1)</f>
        <v>MOTORISTA CUMPRINDO HORÁRIO NA ESCALA ATUAL</v>
      </c>
    </row>
    <row r="994" spans="1:10" ht="42" hidden="1" customHeight="1">
      <c r="A994" s="200">
        <v>45527</v>
      </c>
      <c r="B994" s="132">
        <v>19022</v>
      </c>
      <c r="C994" s="133">
        <v>0.39583333333333331</v>
      </c>
      <c r="D994" s="132" t="s">
        <v>11</v>
      </c>
      <c r="E994" s="129" t="s">
        <v>89</v>
      </c>
      <c r="F994" s="132"/>
      <c r="G994" s="132" t="str">
        <f t="shared" si="30"/>
        <v>1</v>
      </c>
      <c r="H994" s="137">
        <f t="shared" si="31"/>
        <v>18</v>
      </c>
      <c r="I994" s="129" t="str" cm="1">
        <f t="array" ref="I994">_xlfn.XLOOKUP(C994,gyn_horarios,gyn_trechos_almoco,"",1,1)</f>
        <v>GOIANIA X BELEM 09:30</v>
      </c>
      <c r="J994" s="201" t="str" cm="1">
        <f t="array" ref="J994">_xlfn.XLOOKUP(D994,justificativas_motivos,justificativas_texto,"",1,1)</f>
        <v>MOTORISTA CUMPRINDO HORÁRIO NA ESCALA ATUAL</v>
      </c>
    </row>
    <row r="995" spans="1:10" ht="42" hidden="1" customHeight="1">
      <c r="A995" s="200">
        <v>45527</v>
      </c>
      <c r="B995" s="132">
        <v>19022</v>
      </c>
      <c r="C995" s="133">
        <v>0.39583333333333331</v>
      </c>
      <c r="D995" s="132" t="s">
        <v>11</v>
      </c>
      <c r="E995" s="129" t="s">
        <v>69</v>
      </c>
      <c r="F995" s="132"/>
      <c r="G995" s="132" t="str">
        <f t="shared" si="30"/>
        <v>1</v>
      </c>
      <c r="H995" s="137">
        <f t="shared" si="31"/>
        <v>18</v>
      </c>
      <c r="I995" s="129" t="str" cm="1">
        <f t="array" ref="I995">_xlfn.XLOOKUP(C995,gyn_horarios,gyn_trechos_almoco,"",1,1)</f>
        <v>GOIANIA X BELEM 09:30</v>
      </c>
      <c r="J995" s="201" t="str" cm="1">
        <f t="array" ref="J995">_xlfn.XLOOKUP(D995,justificativas_motivos,justificativas_texto,"",1,1)</f>
        <v>MOTORISTA CUMPRINDO HORÁRIO NA ESCALA ATUAL</v>
      </c>
    </row>
    <row r="996" spans="1:10" ht="42" hidden="1" customHeight="1">
      <c r="A996" s="200">
        <v>45527</v>
      </c>
      <c r="B996" s="132" t="s">
        <v>71</v>
      </c>
      <c r="C996" s="133" t="s">
        <v>72</v>
      </c>
      <c r="D996" s="132" t="s">
        <v>105</v>
      </c>
      <c r="E996" s="129" t="s">
        <v>292</v>
      </c>
      <c r="F996" s="132"/>
      <c r="G996" s="132" t="str">
        <f t="shared" si="30"/>
        <v>1</v>
      </c>
      <c r="H996" s="137">
        <f t="shared" si="31"/>
        <v>18</v>
      </c>
      <c r="I996" s="129" t="str" cm="1">
        <f t="array" ref="I996">_xlfn.XLOOKUP(C996,gyn_horarios,gyn_trechos_almoco,"",1,1)</f>
        <v>PLANTAO</v>
      </c>
      <c r="J996" s="201" t="str" cm="1">
        <f t="array" ref="J996">_xlfn.XLOOKUP(D996,justificativas_motivos,justificativas_texto,"",1,1)</f>
        <v>MOTORISTA PRESTANDO SERVICO DE PLANTAO NA GARAGEM</v>
      </c>
    </row>
    <row r="997" spans="1:10" ht="42" hidden="1" customHeight="1">
      <c r="A997" s="202">
        <v>45528</v>
      </c>
      <c r="B997" s="149">
        <v>19008</v>
      </c>
      <c r="C997" s="147">
        <v>0.75</v>
      </c>
      <c r="D997" s="149" t="s">
        <v>11</v>
      </c>
      <c r="E997" s="132" t="s">
        <v>126</v>
      </c>
      <c r="F997" s="149"/>
      <c r="G997" s="149" t="str">
        <f t="shared" si="30"/>
        <v>1</v>
      </c>
      <c r="H997" s="150">
        <f t="shared" si="31"/>
        <v>18</v>
      </c>
      <c r="I997" s="153" t="str" cm="1">
        <f t="array" ref="I997">_xlfn.XLOOKUP(C997,gyn_horarios,gyn_trechos_almoco,"",1,1)</f>
        <v>GOIANIA X TERESINA 18:00</v>
      </c>
      <c r="J997" s="164" t="str" cm="1">
        <f t="array" ref="J997">_xlfn.XLOOKUP(D997,justificativas_motivos,justificativas_texto,"",1,1)</f>
        <v>MOTORISTA CUMPRINDO HORÁRIO NA ESCALA ATUAL</v>
      </c>
    </row>
    <row r="998" spans="1:10" ht="42" hidden="1" customHeight="1">
      <c r="A998" s="202">
        <v>45528</v>
      </c>
      <c r="B998" s="149">
        <v>19008</v>
      </c>
      <c r="C998" s="147">
        <v>0.75</v>
      </c>
      <c r="D998" s="149" t="s">
        <v>11</v>
      </c>
      <c r="E998" s="132" t="s">
        <v>293</v>
      </c>
      <c r="F998" s="149"/>
      <c r="G998" s="149" t="str">
        <f t="shared" si="30"/>
        <v>1</v>
      </c>
      <c r="H998" s="150">
        <f t="shared" si="31"/>
        <v>18</v>
      </c>
      <c r="I998" s="153" t="str" cm="1">
        <f t="array" ref="I998">_xlfn.XLOOKUP(C998,gyn_horarios,gyn_trechos_almoco,"",1,1)</f>
        <v>GOIANIA X TERESINA 18:00</v>
      </c>
      <c r="J998" s="164" t="str" cm="1">
        <f t="array" ref="J998">_xlfn.XLOOKUP(D998,justificativas_motivos,justificativas_texto,"",1,1)</f>
        <v>MOTORISTA CUMPRINDO HORÁRIO NA ESCALA ATUAL</v>
      </c>
    </row>
    <row r="999" spans="1:10" ht="42" hidden="1" customHeight="1">
      <c r="A999" s="202">
        <v>45528</v>
      </c>
      <c r="B999" s="149">
        <v>19004</v>
      </c>
      <c r="C999" s="147">
        <v>0.79166666666666663</v>
      </c>
      <c r="D999" s="149" t="s">
        <v>11</v>
      </c>
      <c r="E999" s="149" t="s">
        <v>114</v>
      </c>
      <c r="F999" s="149"/>
      <c r="G999" s="149" t="str">
        <f t="shared" si="30"/>
        <v>1</v>
      </c>
      <c r="H999" s="150">
        <f t="shared" si="31"/>
        <v>18</v>
      </c>
      <c r="I999" s="153" t="str" cm="1">
        <f t="array" ref="I999">_xlfn.XLOOKUP(C999,gyn_horarios,gyn_trechos_almoco,"",1,1)</f>
        <v>GOIANIA X BELEM 19:00</v>
      </c>
      <c r="J999" s="164" t="str" cm="1">
        <f t="array" ref="J999">_xlfn.XLOOKUP(D999,justificativas_motivos,justificativas_texto,"",1,1)</f>
        <v>MOTORISTA CUMPRINDO HORÁRIO NA ESCALA ATUAL</v>
      </c>
    </row>
    <row r="1000" spans="1:10" ht="42" hidden="1" customHeight="1">
      <c r="A1000" s="202">
        <v>45528</v>
      </c>
      <c r="B1000" s="149">
        <v>19004</v>
      </c>
      <c r="C1000" s="147">
        <v>0.79166666666666663</v>
      </c>
      <c r="D1000" s="149" t="s">
        <v>11</v>
      </c>
      <c r="E1000" s="132" t="s">
        <v>155</v>
      </c>
      <c r="F1000" s="149"/>
      <c r="G1000" s="149" t="str">
        <f t="shared" si="30"/>
        <v>1</v>
      </c>
      <c r="H1000" s="150">
        <f t="shared" si="31"/>
        <v>18</v>
      </c>
      <c r="I1000" s="153" t="str" cm="1">
        <f t="array" ref="I1000">_xlfn.XLOOKUP(C1000,gyn_horarios,gyn_trechos_almoco,"",1,1)</f>
        <v>GOIANIA X BELEM 19:00</v>
      </c>
      <c r="J1000" s="164" t="str" cm="1">
        <f t="array" ref="J1000">_xlfn.XLOOKUP(D1000,justificativas_motivos,justificativas_texto,"",1,1)</f>
        <v>MOTORISTA CUMPRINDO HORÁRIO NA ESCALA ATUAL</v>
      </c>
    </row>
    <row r="1001" spans="1:10" ht="42" hidden="1" customHeight="1">
      <c r="A1001" s="202">
        <v>45528</v>
      </c>
      <c r="B1001" s="149">
        <v>14300</v>
      </c>
      <c r="C1001" s="147">
        <v>0.83333333333333337</v>
      </c>
      <c r="D1001" s="149" t="s">
        <v>11</v>
      </c>
      <c r="E1001" s="149" t="s">
        <v>207</v>
      </c>
      <c r="F1001" s="149"/>
      <c r="G1001" s="149" t="str">
        <f t="shared" si="30"/>
        <v>1</v>
      </c>
      <c r="H1001" s="150">
        <f t="shared" si="31"/>
        <v>18</v>
      </c>
      <c r="I1001" s="153" t="str" cm="1">
        <f t="array" ref="I1001">_xlfn.XLOOKUP(C1001,gyn_horarios,gyn_trechos_almoco,"",1,1)</f>
        <v>GOIANIA X SAO LUIS 20:00</v>
      </c>
      <c r="J1001" s="164" t="str" cm="1">
        <f t="array" ref="J1001">_xlfn.XLOOKUP(D1001,justificativas_motivos,justificativas_texto,"",1,1)</f>
        <v>MOTORISTA CUMPRINDO HORÁRIO NA ESCALA ATUAL</v>
      </c>
    </row>
    <row r="1002" spans="1:10" ht="42" hidden="1" customHeight="1">
      <c r="A1002" s="202">
        <v>45528</v>
      </c>
      <c r="B1002" s="149">
        <v>14300</v>
      </c>
      <c r="C1002" s="147">
        <v>0.83333333333333337</v>
      </c>
      <c r="D1002" s="149" t="s">
        <v>11</v>
      </c>
      <c r="E1002" s="149" t="s">
        <v>208</v>
      </c>
      <c r="F1002" s="149"/>
      <c r="G1002" s="149" t="str">
        <f t="shared" si="30"/>
        <v>1</v>
      </c>
      <c r="H1002" s="150">
        <f t="shared" si="31"/>
        <v>18</v>
      </c>
      <c r="I1002" s="153" t="str" cm="1">
        <f t="array" ref="I1002">_xlfn.XLOOKUP(C1002,gyn_horarios,gyn_trechos_almoco,"",1,1)</f>
        <v>GOIANIA X SAO LUIS 20:00</v>
      </c>
      <c r="J1002" s="164" t="str" cm="1">
        <f t="array" ref="J1002">_xlfn.XLOOKUP(D1002,justificativas_motivos,justificativas_texto,"",1,1)</f>
        <v>MOTORISTA CUMPRINDO HORÁRIO NA ESCALA ATUAL</v>
      </c>
    </row>
    <row r="1003" spans="1:10" ht="42" hidden="1" customHeight="1">
      <c r="A1003" s="202">
        <v>45528</v>
      </c>
      <c r="B1003" s="149">
        <v>19007</v>
      </c>
      <c r="C1003" s="147">
        <v>0.39583333333333331</v>
      </c>
      <c r="D1003" s="149" t="s">
        <v>11</v>
      </c>
      <c r="E1003" s="153" t="s">
        <v>124</v>
      </c>
      <c r="F1003" s="149"/>
      <c r="G1003" s="149" t="str">
        <f t="shared" si="30"/>
        <v>1</v>
      </c>
      <c r="H1003" s="150">
        <f t="shared" si="31"/>
        <v>18</v>
      </c>
      <c r="I1003" s="153" t="str" cm="1">
        <f t="array" ref="I1003">_xlfn.XLOOKUP(C1003,gyn_horarios,gyn_trechos_almoco,"",1,1)</f>
        <v>GOIANIA X BELEM 09:30</v>
      </c>
      <c r="J1003" s="164" t="str" cm="1">
        <f t="array" ref="J1003">_xlfn.XLOOKUP(D1003,justificativas_motivos,justificativas_texto,"",1,1)</f>
        <v>MOTORISTA CUMPRINDO HORÁRIO NA ESCALA ATUAL</v>
      </c>
    </row>
    <row r="1004" spans="1:10" ht="42" hidden="1" customHeight="1">
      <c r="A1004" s="202">
        <v>45528</v>
      </c>
      <c r="B1004" s="149">
        <v>19007</v>
      </c>
      <c r="C1004" s="147">
        <v>0.39583333333333331</v>
      </c>
      <c r="D1004" s="149" t="s">
        <v>11</v>
      </c>
      <c r="E1004" s="153" t="s">
        <v>123</v>
      </c>
      <c r="F1004" s="149"/>
      <c r="G1004" s="149" t="str">
        <f t="shared" si="30"/>
        <v>1</v>
      </c>
      <c r="H1004" s="150">
        <f t="shared" si="31"/>
        <v>18</v>
      </c>
      <c r="I1004" s="153" t="str" cm="1">
        <f t="array" ref="I1004">_xlfn.XLOOKUP(C1004,gyn_horarios,gyn_trechos_almoco,"",1,1)</f>
        <v>GOIANIA X BELEM 09:30</v>
      </c>
      <c r="J1004" s="164" t="str" cm="1">
        <f t="array" ref="J1004">_xlfn.XLOOKUP(D1004,justificativas_motivos,justificativas_texto,"",1,1)</f>
        <v>MOTORISTA CUMPRINDO HORÁRIO NA ESCALA ATUAL</v>
      </c>
    </row>
    <row r="1005" spans="1:10" ht="42" hidden="1" customHeight="1">
      <c r="A1005" s="200">
        <v>45529</v>
      </c>
      <c r="B1005" s="135" t="s">
        <v>137</v>
      </c>
      <c r="C1005" s="133" t="s">
        <v>137</v>
      </c>
      <c r="D1005" s="135" t="s">
        <v>137</v>
      </c>
      <c r="E1005" s="129" t="s">
        <v>124</v>
      </c>
      <c r="F1005" s="132"/>
      <c r="G1005" s="132" t="str">
        <f t="shared" si="30"/>
        <v>1</v>
      </c>
      <c r="H1005" s="137">
        <f t="shared" si="31"/>
        <v>18</v>
      </c>
      <c r="I1005" s="129" t="str" cm="1">
        <f t="array" ref="I1005">_xlfn.XLOOKUP(C1005,gyn_horarios,gyn_trechos_almoco,"",1,1)</f>
        <v>ESPERA</v>
      </c>
      <c r="J1005" s="201" t="str" cm="1">
        <f t="array" ref="J1005">_xlfn.XLOOKUP(D1005,justificativas_motivos,justificativas_texto,"",1,1)</f>
        <v>MOTORISTA NA GARAGEM EM ESPERA PARA DISPONIBILIDADE DE HORARIOS</v>
      </c>
    </row>
    <row r="1006" spans="1:10" ht="42" hidden="1" customHeight="1">
      <c r="A1006" s="200">
        <v>45529</v>
      </c>
      <c r="B1006" s="135" t="s">
        <v>137</v>
      </c>
      <c r="C1006" s="133" t="s">
        <v>137</v>
      </c>
      <c r="D1006" s="135" t="s">
        <v>137</v>
      </c>
      <c r="E1006" s="129" t="s">
        <v>123</v>
      </c>
      <c r="F1006" s="132"/>
      <c r="G1006" s="132" t="str">
        <f t="shared" si="30"/>
        <v>1</v>
      </c>
      <c r="H1006" s="137">
        <f t="shared" si="31"/>
        <v>18</v>
      </c>
      <c r="I1006" s="129" t="str" cm="1">
        <f t="array" ref="I1006">_xlfn.XLOOKUP(C1006,gyn_horarios,gyn_trechos_almoco,"",1,1)</f>
        <v>ESPERA</v>
      </c>
      <c r="J1006" s="201" t="str" cm="1">
        <f t="array" ref="J1006">_xlfn.XLOOKUP(D1006,justificativas_motivos,justificativas_texto,"",1,1)</f>
        <v>MOTORISTA NA GARAGEM EM ESPERA PARA DISPONIBILIDADE DE HORARIOS</v>
      </c>
    </row>
    <row r="1007" spans="1:10" ht="42" hidden="1" customHeight="1">
      <c r="A1007" s="200">
        <v>45529</v>
      </c>
      <c r="B1007" s="135">
        <v>19009</v>
      </c>
      <c r="C1007" s="133">
        <v>0.75</v>
      </c>
      <c r="D1007" s="136" t="s">
        <v>11</v>
      </c>
      <c r="E1007" s="129" t="s">
        <v>267</v>
      </c>
      <c r="F1007" s="132"/>
      <c r="G1007" s="132" t="str">
        <f t="shared" si="30"/>
        <v>1</v>
      </c>
      <c r="H1007" s="137">
        <f t="shared" si="31"/>
        <v>18</v>
      </c>
      <c r="I1007" s="129" t="str" cm="1">
        <f t="array" ref="I1007">_xlfn.XLOOKUP(C1007,gyn_horarios,gyn_trechos_almoco,"",1,1)</f>
        <v>GOIANIA X TERESINA 18:00</v>
      </c>
      <c r="J1007" s="201" t="str" cm="1">
        <f t="array" ref="J1007">_xlfn.XLOOKUP(D1007,justificativas_motivos,justificativas_texto,"",1,1)</f>
        <v>MOTORISTA CUMPRINDO HORÁRIO NA ESCALA ATUAL</v>
      </c>
    </row>
    <row r="1008" spans="1:10" ht="42" hidden="1" customHeight="1">
      <c r="A1008" s="200">
        <v>45529</v>
      </c>
      <c r="B1008" s="135">
        <v>19009</v>
      </c>
      <c r="C1008" s="133">
        <v>0.75</v>
      </c>
      <c r="D1008" s="136" t="s">
        <v>11</v>
      </c>
      <c r="E1008" s="129" t="s">
        <v>186</v>
      </c>
      <c r="F1008" s="132"/>
      <c r="G1008" s="132" t="str">
        <f t="shared" si="30"/>
        <v>1</v>
      </c>
      <c r="H1008" s="137">
        <f t="shared" si="31"/>
        <v>18</v>
      </c>
      <c r="I1008" s="129" t="str" cm="1">
        <f t="array" ref="I1008">_xlfn.XLOOKUP(C1008,gyn_horarios,gyn_trechos_almoco,"",1,1)</f>
        <v>GOIANIA X TERESINA 18:00</v>
      </c>
      <c r="J1008" s="201" t="str" cm="1">
        <f t="array" ref="J1008">_xlfn.XLOOKUP(D1008,justificativas_motivos,justificativas_texto,"",1,1)</f>
        <v>MOTORISTA CUMPRINDO HORÁRIO NA ESCALA ATUAL</v>
      </c>
    </row>
    <row r="1009" spans="1:10" ht="42" hidden="1" customHeight="1">
      <c r="A1009" s="200">
        <v>45529</v>
      </c>
      <c r="B1009" s="135">
        <v>20012</v>
      </c>
      <c r="C1009" s="133">
        <v>0.79166666666666663</v>
      </c>
      <c r="D1009" s="136" t="s">
        <v>11</v>
      </c>
      <c r="E1009" s="129" t="s">
        <v>291</v>
      </c>
      <c r="F1009" s="132"/>
      <c r="G1009" s="132" t="str">
        <f t="shared" si="30"/>
        <v>1</v>
      </c>
      <c r="H1009" s="137">
        <f t="shared" si="31"/>
        <v>18</v>
      </c>
      <c r="I1009" s="129" t="str" cm="1">
        <f t="array" ref="I1009">_xlfn.XLOOKUP(C1009,gyn_horarios,gyn_trechos_almoco,"",1,1)</f>
        <v>GOIANIA X BELEM 19:00</v>
      </c>
      <c r="J1009" s="201" t="str" cm="1">
        <f t="array" ref="J1009">_xlfn.XLOOKUP(D1009,justificativas_motivos,justificativas_texto,"",1,1)</f>
        <v>MOTORISTA CUMPRINDO HORÁRIO NA ESCALA ATUAL</v>
      </c>
    </row>
    <row r="1010" spans="1:10" ht="42" hidden="1" customHeight="1">
      <c r="A1010" s="200">
        <v>45529</v>
      </c>
      <c r="B1010" s="135">
        <v>20012</v>
      </c>
      <c r="C1010" s="133">
        <v>0.79166666666666663</v>
      </c>
      <c r="D1010" s="136" t="s">
        <v>11</v>
      </c>
      <c r="E1010" s="129" t="s">
        <v>185</v>
      </c>
      <c r="F1010" s="132"/>
      <c r="G1010" s="132" t="str">
        <f t="shared" si="30"/>
        <v>1</v>
      </c>
      <c r="H1010" s="137">
        <f t="shared" si="31"/>
        <v>18</v>
      </c>
      <c r="I1010" s="129" t="str" cm="1">
        <f t="array" ref="I1010">_xlfn.XLOOKUP(C1010,gyn_horarios,gyn_trechos_almoco,"",1,1)</f>
        <v>GOIANIA X BELEM 19:00</v>
      </c>
      <c r="J1010" s="201" t="str" cm="1">
        <f t="array" ref="J1010">_xlfn.XLOOKUP(D1010,justificativas_motivos,justificativas_texto,"",1,1)</f>
        <v>MOTORISTA CUMPRINDO HORÁRIO NA ESCALA ATUAL</v>
      </c>
    </row>
    <row r="1011" spans="1:10" ht="42" hidden="1" customHeight="1">
      <c r="A1011" s="200">
        <v>45529</v>
      </c>
      <c r="B1011" s="135">
        <v>19012</v>
      </c>
      <c r="C1011" s="133">
        <v>0.83333333333333337</v>
      </c>
      <c r="D1011" s="136" t="s">
        <v>11</v>
      </c>
      <c r="E1011" s="129" t="s">
        <v>111</v>
      </c>
      <c r="F1011" s="132"/>
      <c r="G1011" s="132" t="str">
        <f t="shared" si="30"/>
        <v>1</v>
      </c>
      <c r="H1011" s="137">
        <f t="shared" si="31"/>
        <v>18</v>
      </c>
      <c r="I1011" s="129" t="str" cm="1">
        <f t="array" ref="I1011">_xlfn.XLOOKUP(C1011,gyn_horarios,gyn_trechos_almoco,"",1,1)</f>
        <v>GOIANIA X SAO LUIS 20:00</v>
      </c>
      <c r="J1011" s="201" t="str" cm="1">
        <f t="array" ref="J1011">_xlfn.XLOOKUP(D1011,justificativas_motivos,justificativas_texto,"",1,1)</f>
        <v>MOTORISTA CUMPRINDO HORÁRIO NA ESCALA ATUAL</v>
      </c>
    </row>
    <row r="1012" spans="1:10" ht="42" hidden="1" customHeight="1">
      <c r="A1012" s="200">
        <v>45529</v>
      </c>
      <c r="B1012" s="135">
        <v>19012</v>
      </c>
      <c r="C1012" s="133">
        <v>0.83333333333333337</v>
      </c>
      <c r="D1012" s="136" t="s">
        <v>11</v>
      </c>
      <c r="E1012" s="129" t="s">
        <v>110</v>
      </c>
      <c r="F1012" s="132"/>
      <c r="G1012" s="132" t="str">
        <f t="shared" si="30"/>
        <v>1</v>
      </c>
      <c r="H1012" s="137">
        <f t="shared" si="31"/>
        <v>18</v>
      </c>
      <c r="I1012" s="129" t="str" cm="1">
        <f t="array" ref="I1012">_xlfn.XLOOKUP(C1012,gyn_horarios,gyn_trechos_almoco,"",1,1)</f>
        <v>GOIANIA X SAO LUIS 20:00</v>
      </c>
      <c r="J1012" s="201" t="str" cm="1">
        <f t="array" ref="J1012">_xlfn.XLOOKUP(D1012,justificativas_motivos,justificativas_texto,"",1,1)</f>
        <v>MOTORISTA CUMPRINDO HORÁRIO NA ESCALA ATUAL</v>
      </c>
    </row>
    <row r="1013" spans="1:10" ht="42" hidden="1" customHeight="1">
      <c r="A1013" s="200">
        <v>45529</v>
      </c>
      <c r="B1013" s="135">
        <v>15600</v>
      </c>
      <c r="C1013" s="133">
        <v>0.39583333333333331</v>
      </c>
      <c r="D1013" s="136" t="s">
        <v>11</v>
      </c>
      <c r="E1013" s="129" t="s">
        <v>14</v>
      </c>
      <c r="F1013" s="132"/>
      <c r="G1013" s="132" t="str">
        <f t="shared" si="30"/>
        <v>1</v>
      </c>
      <c r="H1013" s="137">
        <f t="shared" si="31"/>
        <v>18</v>
      </c>
      <c r="I1013" s="129" t="str" cm="1">
        <f t="array" ref="I1013">_xlfn.XLOOKUP(C1013,gyn_horarios,gyn_trechos_almoco,"",1,1)</f>
        <v>GOIANIA X BELEM 09:30</v>
      </c>
      <c r="J1013" s="201" t="str" cm="1">
        <f t="array" ref="J1013">_xlfn.XLOOKUP(D1013,justificativas_motivos,justificativas_texto,"",1,1)</f>
        <v>MOTORISTA CUMPRINDO HORÁRIO NA ESCALA ATUAL</v>
      </c>
    </row>
    <row r="1014" spans="1:10" ht="42" hidden="1" customHeight="1">
      <c r="A1014" s="200">
        <v>45529</v>
      </c>
      <c r="B1014" s="135">
        <v>15600</v>
      </c>
      <c r="C1014" s="133">
        <v>0.39583333333333331</v>
      </c>
      <c r="D1014" s="136" t="s">
        <v>11</v>
      </c>
      <c r="E1014" s="129" t="s">
        <v>254</v>
      </c>
      <c r="F1014" s="132"/>
      <c r="G1014" s="132" t="str">
        <f t="shared" si="30"/>
        <v>1</v>
      </c>
      <c r="H1014" s="137">
        <f t="shared" si="31"/>
        <v>18</v>
      </c>
      <c r="I1014" s="129" t="str" cm="1">
        <f t="array" ref="I1014">_xlfn.XLOOKUP(C1014,gyn_horarios,gyn_trechos_almoco,"",1,1)</f>
        <v>GOIANIA X BELEM 09:30</v>
      </c>
      <c r="J1014" s="201" t="str" cm="1">
        <f t="array" ref="J1014">_xlfn.XLOOKUP(D1014,justificativas_motivos,justificativas_texto,"",1,1)</f>
        <v>MOTORISTA CUMPRINDO HORÁRIO NA ESCALA ATUAL</v>
      </c>
    </row>
    <row r="1015" spans="1:10" ht="42" hidden="1" customHeight="1">
      <c r="A1015" s="200">
        <v>45529</v>
      </c>
      <c r="B1015" s="135">
        <v>19002</v>
      </c>
      <c r="C1015" s="133">
        <v>0.4375</v>
      </c>
      <c r="D1015" s="136" t="s">
        <v>11</v>
      </c>
      <c r="E1015" s="129" t="s">
        <v>167</v>
      </c>
      <c r="F1015" s="132"/>
      <c r="G1015" s="132" t="str">
        <f t="shared" si="30"/>
        <v>1</v>
      </c>
      <c r="H1015" s="137">
        <f t="shared" si="31"/>
        <v>18</v>
      </c>
      <c r="I1015" s="129" t="str" cm="1">
        <f t="array" ref="I1015">_xlfn.XLOOKUP(C1015,gyn_horarios,gyn_trechos_almoco,"",1,1)</f>
        <v>GOIANIA X SAO LUIS 10:30</v>
      </c>
      <c r="J1015" s="201" t="str" cm="1">
        <f t="array" ref="J1015">_xlfn.XLOOKUP(D1015,justificativas_motivos,justificativas_texto,"",1,1)</f>
        <v>MOTORISTA CUMPRINDO HORÁRIO NA ESCALA ATUAL</v>
      </c>
    </row>
    <row r="1016" spans="1:10" ht="42" hidden="1" customHeight="1">
      <c r="A1016" s="200">
        <v>45529</v>
      </c>
      <c r="B1016" s="135">
        <v>19002</v>
      </c>
      <c r="C1016" s="133">
        <v>0.4375</v>
      </c>
      <c r="D1016" s="136" t="s">
        <v>11</v>
      </c>
      <c r="E1016" s="129" t="s">
        <v>140</v>
      </c>
      <c r="F1016" s="132"/>
      <c r="G1016" s="132" t="str">
        <f t="shared" si="30"/>
        <v>1</v>
      </c>
      <c r="H1016" s="137">
        <f t="shared" si="31"/>
        <v>18</v>
      </c>
      <c r="I1016" s="129" t="str" cm="1">
        <f t="array" ref="I1016">_xlfn.XLOOKUP(C1016,gyn_horarios,gyn_trechos_almoco,"",1,1)</f>
        <v>GOIANIA X SAO LUIS 10:30</v>
      </c>
      <c r="J1016" s="201" t="str" cm="1">
        <f t="array" ref="J1016">_xlfn.XLOOKUP(D1016,justificativas_motivos,justificativas_texto,"",1,1)</f>
        <v>MOTORISTA CUMPRINDO HORÁRIO NA ESCALA ATUAL</v>
      </c>
    </row>
    <row r="1017" spans="1:10" ht="42" hidden="1" customHeight="1">
      <c r="A1017" s="202">
        <v>45530</v>
      </c>
      <c r="B1017" s="149">
        <v>14400</v>
      </c>
      <c r="C1017" s="147">
        <v>0.75</v>
      </c>
      <c r="D1017" s="149" t="s">
        <v>11</v>
      </c>
      <c r="E1017" s="132" t="s">
        <v>111</v>
      </c>
      <c r="F1017" s="149"/>
      <c r="G1017" s="149" t="str">
        <f t="shared" si="30"/>
        <v>1</v>
      </c>
      <c r="H1017" s="150">
        <f t="shared" si="31"/>
        <v>18</v>
      </c>
      <c r="I1017" s="153" t="str" cm="1">
        <f t="array" ref="I1017">_xlfn.XLOOKUP(C1017,gyn_horarios,gyn_trechos_almoco,"",1,1)</f>
        <v>GOIANIA X TERESINA 18:00</v>
      </c>
      <c r="J1017" s="164" t="str" cm="1">
        <f t="array" ref="J1017">_xlfn.XLOOKUP(D1017,justificativas_motivos,justificativas_texto,"",1,1)</f>
        <v>MOTORISTA CUMPRINDO HORÁRIO NA ESCALA ATUAL</v>
      </c>
    </row>
    <row r="1018" spans="1:10" ht="42" hidden="1" customHeight="1">
      <c r="A1018" s="202">
        <v>45530</v>
      </c>
      <c r="B1018" s="149">
        <v>14400</v>
      </c>
      <c r="C1018" s="147">
        <v>0.75</v>
      </c>
      <c r="D1018" s="149" t="s">
        <v>11</v>
      </c>
      <c r="E1018" s="132" t="s">
        <v>110</v>
      </c>
      <c r="F1018" s="149"/>
      <c r="G1018" s="149" t="str">
        <f t="shared" si="30"/>
        <v>1</v>
      </c>
      <c r="H1018" s="150">
        <f t="shared" si="31"/>
        <v>18</v>
      </c>
      <c r="I1018" s="153" t="str" cm="1">
        <f t="array" ref="I1018">_xlfn.XLOOKUP(C1018,gyn_horarios,gyn_trechos_almoco,"",1,1)</f>
        <v>GOIANIA X TERESINA 18:00</v>
      </c>
      <c r="J1018" s="164" t="str" cm="1">
        <f t="array" ref="J1018">_xlfn.XLOOKUP(D1018,justificativas_motivos,justificativas_texto,"",1,1)</f>
        <v>MOTORISTA CUMPRINDO HORÁRIO NA ESCALA ATUAL</v>
      </c>
    </row>
    <row r="1019" spans="1:10" ht="42" hidden="1" customHeight="1">
      <c r="A1019" s="202">
        <v>45530</v>
      </c>
      <c r="B1019" s="149">
        <v>19005</v>
      </c>
      <c r="C1019" s="147">
        <v>0.79166666666666663</v>
      </c>
      <c r="D1019" s="149" t="s">
        <v>11</v>
      </c>
      <c r="E1019" s="132" t="s">
        <v>14</v>
      </c>
      <c r="F1019" s="149"/>
      <c r="G1019" s="149" t="str">
        <f t="shared" si="30"/>
        <v>1</v>
      </c>
      <c r="H1019" s="150">
        <f t="shared" si="31"/>
        <v>18</v>
      </c>
      <c r="I1019" s="153" t="str" cm="1">
        <f t="array" ref="I1019">_xlfn.XLOOKUP(C1019,gyn_horarios,gyn_trechos_almoco,"",1,1)</f>
        <v>GOIANIA X BELEM 19:00</v>
      </c>
      <c r="J1019" s="164" t="str" cm="1">
        <f t="array" ref="J1019">_xlfn.XLOOKUP(D1019,justificativas_motivos,justificativas_texto,"",1,1)</f>
        <v>MOTORISTA CUMPRINDO HORÁRIO NA ESCALA ATUAL</v>
      </c>
    </row>
    <row r="1020" spans="1:10" ht="42" hidden="1" customHeight="1">
      <c r="A1020" s="202">
        <v>45530</v>
      </c>
      <c r="B1020" s="149">
        <v>19005</v>
      </c>
      <c r="C1020" s="147">
        <v>0.79166666666666663</v>
      </c>
      <c r="D1020" s="149" t="s">
        <v>11</v>
      </c>
      <c r="E1020" s="132" t="s">
        <v>254</v>
      </c>
      <c r="F1020" s="149"/>
      <c r="G1020" s="149" t="str">
        <f t="shared" si="30"/>
        <v>1</v>
      </c>
      <c r="H1020" s="150">
        <f t="shared" si="31"/>
        <v>18</v>
      </c>
      <c r="I1020" s="153" t="str" cm="1">
        <f t="array" ref="I1020">_xlfn.XLOOKUP(C1020,gyn_horarios,gyn_trechos_almoco,"",1,1)</f>
        <v>GOIANIA X BELEM 19:00</v>
      </c>
      <c r="J1020" s="164" t="str" cm="1">
        <f t="array" ref="J1020">_xlfn.XLOOKUP(D1020,justificativas_motivos,justificativas_texto,"",1,1)</f>
        <v>MOTORISTA CUMPRINDO HORÁRIO NA ESCALA ATUAL</v>
      </c>
    </row>
    <row r="1021" spans="1:10" ht="42" hidden="1" customHeight="1">
      <c r="A1021" s="202">
        <v>45530</v>
      </c>
      <c r="B1021" s="149" t="s">
        <v>137</v>
      </c>
      <c r="C1021" s="147" t="s">
        <v>137</v>
      </c>
      <c r="D1021" s="149" t="s">
        <v>137</v>
      </c>
      <c r="E1021" s="132" t="s">
        <v>167</v>
      </c>
      <c r="F1021" s="149"/>
      <c r="G1021" s="149" t="str">
        <f t="shared" si="30"/>
        <v>1</v>
      </c>
      <c r="H1021" s="150">
        <f t="shared" si="31"/>
        <v>18</v>
      </c>
      <c r="I1021" s="153" t="str" cm="1">
        <f t="array" ref="I1021">_xlfn.XLOOKUP(C1021,gyn_horarios,gyn_trechos_almoco,"",1,1)</f>
        <v>ESPERA</v>
      </c>
      <c r="J1021" s="164" t="str" cm="1">
        <f t="array" ref="J1021">_xlfn.XLOOKUP(D1021,justificativas_motivos,justificativas_texto,"",1,1)</f>
        <v>MOTORISTA NA GARAGEM EM ESPERA PARA DISPONIBILIDADE DE HORARIOS</v>
      </c>
    </row>
    <row r="1022" spans="1:10" ht="42" hidden="1" customHeight="1">
      <c r="A1022" s="202">
        <v>45530</v>
      </c>
      <c r="B1022" s="149" t="s">
        <v>137</v>
      </c>
      <c r="C1022" s="147" t="s">
        <v>137</v>
      </c>
      <c r="D1022" s="149" t="s">
        <v>137</v>
      </c>
      <c r="E1022" s="132" t="s">
        <v>140</v>
      </c>
      <c r="F1022" s="149"/>
      <c r="G1022" s="149" t="str">
        <f t="shared" si="30"/>
        <v>1</v>
      </c>
      <c r="H1022" s="150">
        <f t="shared" si="31"/>
        <v>18</v>
      </c>
      <c r="I1022" s="153" t="str" cm="1">
        <f t="array" ref="I1022">_xlfn.XLOOKUP(C1022,gyn_horarios,gyn_trechos_almoco,"",1,1)</f>
        <v>ESPERA</v>
      </c>
      <c r="J1022" s="164" t="str" cm="1">
        <f t="array" ref="J1022">_xlfn.XLOOKUP(D1022,justificativas_motivos,justificativas_texto,"",1,1)</f>
        <v>MOTORISTA NA GARAGEM EM ESPERA PARA DISPONIBILIDADE DE HORARIOS</v>
      </c>
    </row>
    <row r="1023" spans="1:10" ht="42" hidden="1" customHeight="1">
      <c r="A1023" s="202">
        <v>45530</v>
      </c>
      <c r="B1023" s="149" t="s">
        <v>137</v>
      </c>
      <c r="C1023" s="147" t="s">
        <v>137</v>
      </c>
      <c r="D1023" s="149" t="s">
        <v>137</v>
      </c>
      <c r="E1023" s="132" t="s">
        <v>246</v>
      </c>
      <c r="F1023" s="149"/>
      <c r="G1023" s="149" t="str">
        <f t="shared" si="30"/>
        <v>1</v>
      </c>
      <c r="H1023" s="150">
        <f t="shared" si="31"/>
        <v>18</v>
      </c>
      <c r="I1023" s="153" t="str" cm="1">
        <f t="array" ref="I1023">_xlfn.XLOOKUP(C1023,gyn_horarios,gyn_trechos_almoco,"",1,1)</f>
        <v>ESPERA</v>
      </c>
      <c r="J1023" s="164" t="str" cm="1">
        <f t="array" ref="J1023">_xlfn.XLOOKUP(D1023,justificativas_motivos,justificativas_texto,"",1,1)</f>
        <v>MOTORISTA NA GARAGEM EM ESPERA PARA DISPONIBILIDADE DE HORARIOS</v>
      </c>
    </row>
    <row r="1024" spans="1:10" ht="42" hidden="1" customHeight="1">
      <c r="A1024" s="202">
        <v>45530</v>
      </c>
      <c r="B1024" s="149" t="s">
        <v>137</v>
      </c>
      <c r="C1024" s="147" t="s">
        <v>137</v>
      </c>
      <c r="D1024" s="149" t="s">
        <v>137</v>
      </c>
      <c r="E1024" s="132" t="s">
        <v>183</v>
      </c>
      <c r="F1024" s="149"/>
      <c r="G1024" s="149" t="str">
        <f t="shared" si="30"/>
        <v>1</v>
      </c>
      <c r="H1024" s="150">
        <f t="shared" si="31"/>
        <v>18</v>
      </c>
      <c r="I1024" s="153" t="str" cm="1">
        <f t="array" ref="I1024">_xlfn.XLOOKUP(C1024,gyn_horarios,gyn_trechos_almoco,"",1,1)</f>
        <v>ESPERA</v>
      </c>
      <c r="J1024" s="164" t="str" cm="1">
        <f t="array" ref="J1024">_xlfn.XLOOKUP(D1024,justificativas_motivos,justificativas_texto,"",1,1)</f>
        <v>MOTORISTA NA GARAGEM EM ESPERA PARA DISPONIBILIDADE DE HORARIOS</v>
      </c>
    </row>
    <row r="1025" spans="1:10" ht="42" hidden="1" customHeight="1">
      <c r="A1025" s="202">
        <v>45530</v>
      </c>
      <c r="B1025" s="149" t="s">
        <v>137</v>
      </c>
      <c r="C1025" s="147" t="s">
        <v>137</v>
      </c>
      <c r="D1025" s="149" t="s">
        <v>137</v>
      </c>
      <c r="E1025" s="149" t="s">
        <v>23</v>
      </c>
      <c r="F1025" s="149"/>
      <c r="G1025" s="149" t="str">
        <f t="shared" si="30"/>
        <v>1</v>
      </c>
      <c r="H1025" s="150">
        <f t="shared" si="31"/>
        <v>18</v>
      </c>
      <c r="I1025" s="153" t="str" cm="1">
        <f t="array" ref="I1025">_xlfn.XLOOKUP(C1025,gyn_horarios,gyn_trechos_almoco,"",1,1)</f>
        <v>ESPERA</v>
      </c>
      <c r="J1025" s="164" t="str" cm="1">
        <f t="array" ref="J1025">_xlfn.XLOOKUP(D1025,justificativas_motivos,justificativas_texto,"",1,1)</f>
        <v>MOTORISTA NA GARAGEM EM ESPERA PARA DISPONIBILIDADE DE HORARIOS</v>
      </c>
    </row>
    <row r="1026" spans="1:10" ht="42" hidden="1" customHeight="1">
      <c r="A1026" s="202">
        <v>45530</v>
      </c>
      <c r="B1026" s="149" t="s">
        <v>137</v>
      </c>
      <c r="C1026" s="147" t="s">
        <v>137</v>
      </c>
      <c r="D1026" s="149" t="s">
        <v>137</v>
      </c>
      <c r="E1026" s="149" t="s">
        <v>84</v>
      </c>
      <c r="F1026" s="149"/>
      <c r="G1026" s="149" t="str">
        <f t="shared" si="30"/>
        <v>1</v>
      </c>
      <c r="H1026" s="150">
        <f t="shared" si="31"/>
        <v>18</v>
      </c>
      <c r="I1026" s="153" t="str" cm="1">
        <f t="array" ref="I1026">_xlfn.XLOOKUP(C1026,gyn_horarios,gyn_trechos_almoco,"",1,1)</f>
        <v>ESPERA</v>
      </c>
      <c r="J1026" s="164" t="str" cm="1">
        <f t="array" ref="J1026">_xlfn.XLOOKUP(D1026,justificativas_motivos,justificativas_texto,"",1,1)</f>
        <v>MOTORISTA NA GARAGEM EM ESPERA PARA DISPONIBILIDADE DE HORARIOS</v>
      </c>
    </row>
    <row r="1027" spans="1:10" ht="42" hidden="1" customHeight="1">
      <c r="A1027" s="202">
        <v>45530</v>
      </c>
      <c r="B1027" s="149">
        <v>19014</v>
      </c>
      <c r="C1027" s="147">
        <v>0.39583333333333331</v>
      </c>
      <c r="D1027" s="149" t="s">
        <v>11</v>
      </c>
      <c r="E1027" s="153" t="s">
        <v>92</v>
      </c>
      <c r="F1027" s="149"/>
      <c r="G1027" s="149" t="str">
        <f t="shared" si="30"/>
        <v>1</v>
      </c>
      <c r="H1027" s="150">
        <f t="shared" si="31"/>
        <v>18</v>
      </c>
      <c r="I1027" s="153" t="str" cm="1">
        <f t="array" ref="I1027">_xlfn.XLOOKUP(C1027,gyn_horarios,gyn_trechos_almoco,"",1,1)</f>
        <v>GOIANIA X BELEM 09:30</v>
      </c>
      <c r="J1027" s="164" t="str" cm="1">
        <f t="array" ref="J1027">_xlfn.XLOOKUP(D1027,justificativas_motivos,justificativas_texto,"",1,1)</f>
        <v>MOTORISTA CUMPRINDO HORÁRIO NA ESCALA ATUAL</v>
      </c>
    </row>
    <row r="1028" spans="1:10" ht="42" hidden="1" customHeight="1">
      <c r="A1028" s="202">
        <v>45530</v>
      </c>
      <c r="B1028" s="149">
        <v>19014</v>
      </c>
      <c r="C1028" s="147">
        <v>0.39583333333333331</v>
      </c>
      <c r="D1028" s="149" t="s">
        <v>11</v>
      </c>
      <c r="E1028" s="153" t="s">
        <v>102</v>
      </c>
      <c r="F1028" s="149"/>
      <c r="G1028" s="149" t="str">
        <f t="shared" si="30"/>
        <v>1</v>
      </c>
      <c r="H1028" s="150">
        <f t="shared" si="31"/>
        <v>18</v>
      </c>
      <c r="I1028" s="153" t="str" cm="1">
        <f t="array" ref="I1028">_xlfn.XLOOKUP(C1028,gyn_horarios,gyn_trechos_almoco,"",1,1)</f>
        <v>GOIANIA X BELEM 09:30</v>
      </c>
      <c r="J1028" s="164" t="str" cm="1">
        <f t="array" ref="J1028">_xlfn.XLOOKUP(D1028,justificativas_motivos,justificativas_texto,"",1,1)</f>
        <v>MOTORISTA CUMPRINDO HORÁRIO NA ESCALA ATUAL</v>
      </c>
    </row>
    <row r="1029" spans="1:10" ht="42" hidden="1" customHeight="1">
      <c r="A1029" s="202">
        <v>45530</v>
      </c>
      <c r="B1029" s="132" t="s">
        <v>71</v>
      </c>
      <c r="C1029" s="133" t="s">
        <v>72</v>
      </c>
      <c r="D1029" s="132" t="s">
        <v>105</v>
      </c>
      <c r="E1029" s="129" t="s">
        <v>292</v>
      </c>
      <c r="F1029" s="132"/>
      <c r="G1029" s="132" t="str">
        <f t="shared" si="30"/>
        <v>1</v>
      </c>
      <c r="H1029" s="137">
        <f t="shared" si="31"/>
        <v>18</v>
      </c>
      <c r="I1029" s="129" t="str" cm="1">
        <f t="array" ref="I1029">_xlfn.XLOOKUP(C1029,gyn_horarios,gyn_trechos_almoco,"",1,1)</f>
        <v>PLANTAO</v>
      </c>
      <c r="J1029" s="201" t="str" cm="1">
        <f t="array" ref="J1029">_xlfn.XLOOKUP(D1029,justificativas_motivos,justificativas_texto,"",1,1)</f>
        <v>MOTORISTA PRESTANDO SERVICO DE PLANTAO NA GARAGEM</v>
      </c>
    </row>
    <row r="1030" spans="1:10" ht="42" hidden="1" customHeight="1">
      <c r="A1030" s="200">
        <v>45531</v>
      </c>
      <c r="B1030" s="132" t="s">
        <v>137</v>
      </c>
      <c r="C1030" s="133" t="s">
        <v>137</v>
      </c>
      <c r="D1030" s="132" t="s">
        <v>137</v>
      </c>
      <c r="E1030" s="129" t="s">
        <v>23</v>
      </c>
      <c r="F1030" s="132"/>
      <c r="G1030" s="132" t="str">
        <f t="shared" si="30"/>
        <v>1</v>
      </c>
      <c r="H1030" s="137">
        <f t="shared" si="31"/>
        <v>18</v>
      </c>
      <c r="I1030" s="129" t="str" cm="1">
        <f t="array" ref="I1030">_xlfn.XLOOKUP(C1030,gyn_horarios,gyn_trechos_almoco,"",1,1)</f>
        <v>ESPERA</v>
      </c>
      <c r="J1030" s="201" t="str" cm="1">
        <f t="array" ref="J1030">_xlfn.XLOOKUP(D1030,justificativas_motivos,justificativas_texto,"",1,1)</f>
        <v>MOTORISTA NA GARAGEM EM ESPERA PARA DISPONIBILIDADE DE HORARIOS</v>
      </c>
    </row>
    <row r="1031" spans="1:10" ht="42" hidden="1" customHeight="1">
      <c r="A1031" s="200">
        <v>45531</v>
      </c>
      <c r="B1031" s="132" t="s">
        <v>137</v>
      </c>
      <c r="C1031" s="133" t="s">
        <v>137</v>
      </c>
      <c r="D1031" s="132" t="s">
        <v>11</v>
      </c>
      <c r="E1031" s="129" t="s">
        <v>84</v>
      </c>
      <c r="F1031" s="132"/>
      <c r="G1031" s="132" t="str">
        <f t="shared" si="30"/>
        <v>1</v>
      </c>
      <c r="H1031" s="137">
        <f t="shared" si="31"/>
        <v>18</v>
      </c>
      <c r="I1031" s="129" t="str" cm="1">
        <f t="array" ref="I1031">_xlfn.XLOOKUP(C1031,gyn_horarios,gyn_trechos_almoco,"",1,1)</f>
        <v>ESPERA</v>
      </c>
      <c r="J1031" s="201" t="str" cm="1">
        <f t="array" ref="J1031">_xlfn.XLOOKUP(D1031,justificativas_motivos,justificativas_texto,"",1,1)</f>
        <v>MOTORISTA CUMPRINDO HORÁRIO NA ESCALA ATUAL</v>
      </c>
    </row>
    <row r="1032" spans="1:10" ht="42" hidden="1" customHeight="1">
      <c r="A1032" s="200">
        <v>45531</v>
      </c>
      <c r="B1032" s="132" t="s">
        <v>137</v>
      </c>
      <c r="C1032" s="133" t="s">
        <v>137</v>
      </c>
      <c r="D1032" s="132" t="s">
        <v>137</v>
      </c>
      <c r="E1032" s="129" t="s">
        <v>92</v>
      </c>
      <c r="F1032" s="132"/>
      <c r="G1032" s="132" t="str">
        <f t="shared" si="30"/>
        <v>1</v>
      </c>
      <c r="H1032" s="137">
        <f t="shared" si="31"/>
        <v>18</v>
      </c>
      <c r="I1032" s="129" t="str" cm="1">
        <f t="array" ref="I1032">_xlfn.XLOOKUP(C1032,gyn_horarios,gyn_trechos_almoco,"",1,1)</f>
        <v>ESPERA</v>
      </c>
      <c r="J1032" s="201" t="str" cm="1">
        <f t="array" ref="J1032">_xlfn.XLOOKUP(D1032,justificativas_motivos,justificativas_texto,"",1,1)</f>
        <v>MOTORISTA NA GARAGEM EM ESPERA PARA DISPONIBILIDADE DE HORARIOS</v>
      </c>
    </row>
    <row r="1033" spans="1:10" ht="42" hidden="1" customHeight="1">
      <c r="A1033" s="200">
        <v>45531</v>
      </c>
      <c r="B1033" s="132" t="s">
        <v>137</v>
      </c>
      <c r="C1033" s="133" t="s">
        <v>137</v>
      </c>
      <c r="D1033" s="132" t="s">
        <v>11</v>
      </c>
      <c r="E1033" s="129" t="s">
        <v>102</v>
      </c>
      <c r="F1033" s="132"/>
      <c r="G1033" s="132" t="str">
        <f t="shared" si="30"/>
        <v>1</v>
      </c>
      <c r="H1033" s="137">
        <f t="shared" si="31"/>
        <v>18</v>
      </c>
      <c r="I1033" s="129" t="str" cm="1">
        <f t="array" ref="I1033">_xlfn.XLOOKUP(C1033,gyn_horarios,gyn_trechos_almoco,"",1,1)</f>
        <v>ESPERA</v>
      </c>
      <c r="J1033" s="201" t="str" cm="1">
        <f t="array" ref="J1033">_xlfn.XLOOKUP(D1033,justificativas_motivos,justificativas_texto,"",1,1)</f>
        <v>MOTORISTA CUMPRINDO HORÁRIO NA ESCALA ATUAL</v>
      </c>
    </row>
    <row r="1034" spans="1:10" ht="42" hidden="1" customHeight="1">
      <c r="A1034" s="200">
        <v>45531</v>
      </c>
      <c r="B1034" s="132">
        <v>221101</v>
      </c>
      <c r="C1034" s="133">
        <v>0.75</v>
      </c>
      <c r="D1034" s="132" t="s">
        <v>11</v>
      </c>
      <c r="E1034" s="129" t="s">
        <v>157</v>
      </c>
      <c r="F1034" s="132"/>
      <c r="G1034" s="132" t="str">
        <f t="shared" si="30"/>
        <v>1</v>
      </c>
      <c r="H1034" s="137">
        <f t="shared" si="31"/>
        <v>18</v>
      </c>
      <c r="I1034" s="129" t="str" cm="1">
        <f t="array" ref="I1034">_xlfn.XLOOKUP(C1034,gyn_horarios,gyn_trechos_almoco,"",1,1)</f>
        <v>GOIANIA X TERESINA 18:00</v>
      </c>
      <c r="J1034" s="201" t="str" cm="1">
        <f t="array" ref="J1034">_xlfn.XLOOKUP(D1034,justificativas_motivos,justificativas_texto,"",1,1)</f>
        <v>MOTORISTA CUMPRINDO HORÁRIO NA ESCALA ATUAL</v>
      </c>
    </row>
    <row r="1035" spans="1:10" ht="42" hidden="1" customHeight="1">
      <c r="A1035" s="200">
        <v>45531</v>
      </c>
      <c r="B1035" s="132">
        <v>221101</v>
      </c>
      <c r="C1035" s="133">
        <v>0.75</v>
      </c>
      <c r="D1035" s="132" t="s">
        <v>11</v>
      </c>
      <c r="E1035" s="129" t="s">
        <v>156</v>
      </c>
      <c r="F1035" s="132"/>
      <c r="G1035" s="132" t="str">
        <f t="shared" si="30"/>
        <v>1</v>
      </c>
      <c r="H1035" s="137">
        <f t="shared" si="31"/>
        <v>18</v>
      </c>
      <c r="I1035" s="129" t="str" cm="1">
        <f t="array" ref="I1035">_xlfn.XLOOKUP(C1035,gyn_horarios,gyn_trechos_almoco,"",1,1)</f>
        <v>GOIANIA X TERESINA 18:00</v>
      </c>
      <c r="J1035" s="201" t="str" cm="1">
        <f t="array" ref="J1035">_xlfn.XLOOKUP(D1035,justificativas_motivos,justificativas_texto,"",1,1)</f>
        <v>MOTORISTA CUMPRINDO HORÁRIO NA ESCALA ATUAL</v>
      </c>
    </row>
    <row r="1036" spans="1:10" ht="42" hidden="1" customHeight="1">
      <c r="A1036" s="200">
        <v>45531</v>
      </c>
      <c r="B1036" s="132">
        <v>19018</v>
      </c>
      <c r="C1036" s="133">
        <v>0.79166666666666663</v>
      </c>
      <c r="D1036" s="132" t="s">
        <v>11</v>
      </c>
      <c r="E1036" s="129" t="s">
        <v>35</v>
      </c>
      <c r="F1036" s="132"/>
      <c r="G1036" s="132" t="str">
        <f t="shared" si="30"/>
        <v>1</v>
      </c>
      <c r="H1036" s="137">
        <f t="shared" si="31"/>
        <v>18</v>
      </c>
      <c r="I1036" s="129" t="str" cm="1">
        <f t="array" ref="I1036">_xlfn.XLOOKUP(C1036,gyn_horarios,gyn_trechos_almoco,"",1,1)</f>
        <v>GOIANIA X BELEM 19:00</v>
      </c>
      <c r="J1036" s="201" t="str" cm="1">
        <f t="array" ref="J1036">_xlfn.XLOOKUP(D1036,justificativas_motivos,justificativas_texto,"",1,1)</f>
        <v>MOTORISTA CUMPRINDO HORÁRIO NA ESCALA ATUAL</v>
      </c>
    </row>
    <row r="1037" spans="1:10" ht="42" hidden="1" customHeight="1">
      <c r="A1037" s="200">
        <v>45531</v>
      </c>
      <c r="B1037" s="132">
        <v>19018</v>
      </c>
      <c r="C1037" s="133">
        <v>0.79166666666666663</v>
      </c>
      <c r="D1037" s="132" t="s">
        <v>11</v>
      </c>
      <c r="E1037" s="129" t="s">
        <v>232</v>
      </c>
      <c r="F1037" s="132"/>
      <c r="G1037" s="132" t="str">
        <f t="shared" si="30"/>
        <v>1</v>
      </c>
      <c r="H1037" s="137">
        <f t="shared" si="31"/>
        <v>18</v>
      </c>
      <c r="I1037" s="129" t="str" cm="1">
        <f t="array" ref="I1037">_xlfn.XLOOKUP(C1037,gyn_horarios,gyn_trechos_almoco,"",1,1)</f>
        <v>GOIANIA X BELEM 19:00</v>
      </c>
      <c r="J1037" s="201" t="str" cm="1">
        <f t="array" ref="J1037">_xlfn.XLOOKUP(D1037,justificativas_motivos,justificativas_texto,"",1,1)</f>
        <v>MOTORISTA CUMPRINDO HORÁRIO NA ESCALA ATUAL</v>
      </c>
    </row>
    <row r="1038" spans="1:10" ht="42" hidden="1" customHeight="1">
      <c r="A1038" s="202">
        <v>45531</v>
      </c>
      <c r="B1038" s="149" t="s">
        <v>71</v>
      </c>
      <c r="C1038" s="147" t="s">
        <v>72</v>
      </c>
      <c r="D1038" s="149" t="s">
        <v>105</v>
      </c>
      <c r="E1038" s="153" t="s">
        <v>292</v>
      </c>
      <c r="F1038" s="149"/>
      <c r="G1038" s="149" t="str">
        <f t="shared" si="30"/>
        <v>1</v>
      </c>
      <c r="H1038" s="150">
        <f t="shared" si="31"/>
        <v>18</v>
      </c>
      <c r="I1038" s="153" t="str" cm="1">
        <f t="array" ref="I1038">_xlfn.XLOOKUP(C1038,gyn_horarios,gyn_trechos_almoco,"",1,1)</f>
        <v>PLANTAO</v>
      </c>
      <c r="J1038" s="164" t="str" cm="1">
        <f t="array" ref="J1038">_xlfn.XLOOKUP(D1038,justificativas_motivos,justificativas_texto,"",1,1)</f>
        <v>MOTORISTA PRESTANDO SERVICO DE PLANTAO NA GARAGEM</v>
      </c>
    </row>
    <row r="1039" spans="1:10" ht="42" hidden="1" customHeight="1">
      <c r="A1039" s="202">
        <v>45531</v>
      </c>
      <c r="B1039" s="132" t="s">
        <v>71</v>
      </c>
      <c r="C1039" s="132" t="s">
        <v>294</v>
      </c>
      <c r="D1039" s="132" t="s">
        <v>294</v>
      </c>
      <c r="E1039" s="129" t="s">
        <v>256</v>
      </c>
      <c r="F1039" s="132"/>
      <c r="G1039" s="132" t="str">
        <f t="shared" si="30"/>
        <v>1</v>
      </c>
      <c r="H1039" s="137">
        <f t="shared" si="31"/>
        <v>18</v>
      </c>
      <c r="I1039" s="129" t="str" cm="1">
        <f t="array" ref="I1039">_xlfn.XLOOKUP(C1039,gyn_horarios,gyn_trechos_almoco,"",1,1)</f>
        <v>TREINAMENTO</v>
      </c>
      <c r="J1039" s="201" t="str" cm="1">
        <f t="array" ref="J1039">_xlfn.XLOOKUP(D1039,justificativas_motivos,justificativas_texto,"",1,1)</f>
        <v>MOTORISTA ESTA DE TREINAMENTO NA GARAGEM</v>
      </c>
    </row>
    <row r="1040" spans="1:10" ht="42" hidden="1" customHeight="1">
      <c r="A1040" s="202">
        <v>45531</v>
      </c>
      <c r="B1040" s="132" t="s">
        <v>71</v>
      </c>
      <c r="C1040" s="132" t="s">
        <v>294</v>
      </c>
      <c r="D1040" s="132" t="s">
        <v>294</v>
      </c>
      <c r="E1040" s="129" t="s">
        <v>295</v>
      </c>
      <c r="F1040" s="132"/>
      <c r="G1040" s="132" t="str">
        <f t="shared" si="30"/>
        <v>1</v>
      </c>
      <c r="H1040" s="137">
        <f t="shared" si="31"/>
        <v>18</v>
      </c>
      <c r="I1040" s="129" t="str" cm="1">
        <f t="array" ref="I1040">_xlfn.XLOOKUP(C1040,gyn_horarios,gyn_trechos_almoco,"",1,1)</f>
        <v>TREINAMENTO</v>
      </c>
      <c r="J1040" s="201" t="str" cm="1">
        <f t="array" ref="J1040">_xlfn.XLOOKUP(D1040,justificativas_motivos,justificativas_texto,"",1,1)</f>
        <v>MOTORISTA ESTA DE TREINAMENTO NA GARAGEM</v>
      </c>
    </row>
    <row r="1041" spans="1:10" ht="42" hidden="1" customHeight="1">
      <c r="A1041" s="202">
        <v>45531</v>
      </c>
      <c r="B1041" s="132" t="s">
        <v>71</v>
      </c>
      <c r="C1041" s="132" t="s">
        <v>294</v>
      </c>
      <c r="D1041" s="132" t="s">
        <v>294</v>
      </c>
      <c r="E1041" s="129" t="s">
        <v>296</v>
      </c>
      <c r="F1041" s="132"/>
      <c r="G1041" s="132" t="str">
        <f t="shared" si="30"/>
        <v>1</v>
      </c>
      <c r="H1041" s="137">
        <f t="shared" si="31"/>
        <v>18</v>
      </c>
      <c r="I1041" s="129" t="str" cm="1">
        <f t="array" ref="I1041">_xlfn.XLOOKUP(C1041,gyn_horarios,gyn_trechos_almoco,"",1,1)</f>
        <v>TREINAMENTO</v>
      </c>
      <c r="J1041" s="201" t="str" cm="1">
        <f t="array" ref="J1041">_xlfn.XLOOKUP(D1041,justificativas_motivos,justificativas_texto,"",1,1)</f>
        <v>MOTORISTA ESTA DE TREINAMENTO NA GARAGEM</v>
      </c>
    </row>
    <row r="1042" spans="1:10" ht="42" hidden="1" customHeight="1">
      <c r="A1042" s="202">
        <v>45532</v>
      </c>
      <c r="B1042" s="149" t="s">
        <v>137</v>
      </c>
      <c r="C1042" s="147" t="s">
        <v>137</v>
      </c>
      <c r="D1042" s="149" t="s">
        <v>137</v>
      </c>
      <c r="E1042" s="132" t="s">
        <v>35</v>
      </c>
      <c r="F1042" s="149"/>
      <c r="G1042" s="149" t="str">
        <f t="shared" si="30"/>
        <v>1</v>
      </c>
      <c r="H1042" s="150">
        <f t="shared" si="31"/>
        <v>18</v>
      </c>
      <c r="I1042" s="153" t="str" cm="1">
        <f t="array" ref="I1042">_xlfn.XLOOKUP(C1042,gyn_horarios,gyn_trechos_almoco,"",1,1)</f>
        <v>ESPERA</v>
      </c>
      <c r="J1042" s="164" t="str" cm="1">
        <f t="array" ref="J1042">_xlfn.XLOOKUP(D1042,justificativas_motivos,justificativas_texto,"",1,1)</f>
        <v>MOTORISTA NA GARAGEM EM ESPERA PARA DISPONIBILIDADE DE HORARIOS</v>
      </c>
    </row>
    <row r="1043" spans="1:10" ht="42" hidden="1" customHeight="1">
      <c r="A1043" s="202">
        <v>45532</v>
      </c>
      <c r="B1043" s="149" t="s">
        <v>137</v>
      </c>
      <c r="C1043" s="147" t="s">
        <v>137</v>
      </c>
      <c r="D1043" s="149" t="s">
        <v>137</v>
      </c>
      <c r="E1043" s="132" t="s">
        <v>232</v>
      </c>
      <c r="F1043" s="149"/>
      <c r="G1043" s="149" t="str">
        <f t="shared" si="30"/>
        <v>1</v>
      </c>
      <c r="H1043" s="150">
        <f t="shared" si="31"/>
        <v>18</v>
      </c>
      <c r="I1043" s="153" t="str" cm="1">
        <f t="array" ref="I1043">_xlfn.XLOOKUP(C1043,gyn_horarios,gyn_trechos_almoco,"",1,1)</f>
        <v>ESPERA</v>
      </c>
      <c r="J1043" s="164" t="str" cm="1">
        <f t="array" ref="J1043">_xlfn.XLOOKUP(D1043,justificativas_motivos,justificativas_texto,"",1,1)</f>
        <v>MOTORISTA NA GARAGEM EM ESPERA PARA DISPONIBILIDADE DE HORARIOS</v>
      </c>
    </row>
    <row r="1044" spans="1:10" ht="42" hidden="1" customHeight="1">
      <c r="A1044" s="202">
        <v>45532</v>
      </c>
      <c r="B1044" s="149">
        <v>16300</v>
      </c>
      <c r="C1044" s="147">
        <v>0.75</v>
      </c>
      <c r="D1044" s="149" t="s">
        <v>11</v>
      </c>
      <c r="E1044" s="132" t="s">
        <v>133</v>
      </c>
      <c r="F1044" s="149"/>
      <c r="G1044" s="149" t="str">
        <f t="shared" ref="G1044:G1107" si="32">IF(E1044="MOTORISTA","","1")</f>
        <v>1</v>
      </c>
      <c r="H1044" s="150">
        <f t="shared" ref="H1044:H1107" si="33">IF(E1044="MOTORISTA","",18)</f>
        <v>18</v>
      </c>
      <c r="I1044" s="153" t="str" cm="1">
        <f t="array" ref="I1044">_xlfn.XLOOKUP(C1044,gyn_horarios,gyn_trechos_almoco,"",1,1)</f>
        <v>GOIANIA X TERESINA 18:00</v>
      </c>
      <c r="J1044" s="164" t="str" cm="1">
        <f t="array" ref="J1044">_xlfn.XLOOKUP(D1044,justificativas_motivos,justificativas_texto,"",1,1)</f>
        <v>MOTORISTA CUMPRINDO HORÁRIO NA ESCALA ATUAL</v>
      </c>
    </row>
    <row r="1045" spans="1:10" ht="42" hidden="1" customHeight="1">
      <c r="A1045" s="202">
        <v>45532</v>
      </c>
      <c r="B1045" s="149">
        <v>16300</v>
      </c>
      <c r="C1045" s="147">
        <v>0.75</v>
      </c>
      <c r="D1045" s="149" t="s">
        <v>11</v>
      </c>
      <c r="E1045" s="132" t="s">
        <v>189</v>
      </c>
      <c r="F1045" s="149"/>
      <c r="G1045" s="149" t="str">
        <f t="shared" si="32"/>
        <v>1</v>
      </c>
      <c r="H1045" s="150">
        <f t="shared" si="33"/>
        <v>18</v>
      </c>
      <c r="I1045" s="153" t="str" cm="1">
        <f t="array" ref="I1045">_xlfn.XLOOKUP(C1045,gyn_horarios,gyn_trechos_almoco,"",1,1)</f>
        <v>GOIANIA X TERESINA 18:00</v>
      </c>
      <c r="J1045" s="164" t="str" cm="1">
        <f t="array" ref="J1045">_xlfn.XLOOKUP(D1045,justificativas_motivos,justificativas_texto,"",1,1)</f>
        <v>MOTORISTA CUMPRINDO HORÁRIO NA ESCALA ATUAL</v>
      </c>
    </row>
    <row r="1046" spans="1:10" ht="42" hidden="1" customHeight="1">
      <c r="A1046" s="202">
        <v>45532</v>
      </c>
      <c r="B1046" s="149">
        <v>19015</v>
      </c>
      <c r="C1046" s="147">
        <v>0.79166666666666663</v>
      </c>
      <c r="D1046" s="149" t="s">
        <v>11</v>
      </c>
      <c r="E1046" s="132" t="s">
        <v>104</v>
      </c>
      <c r="F1046" s="149"/>
      <c r="G1046" s="149" t="str">
        <f t="shared" si="32"/>
        <v>1</v>
      </c>
      <c r="H1046" s="150">
        <f t="shared" si="33"/>
        <v>18</v>
      </c>
      <c r="I1046" s="153" t="str" cm="1">
        <f t="array" ref="I1046">_xlfn.XLOOKUP(C1046,gyn_horarios,gyn_trechos_almoco,"",1,1)</f>
        <v>GOIANIA X BELEM 19:00</v>
      </c>
      <c r="J1046" s="164" t="str" cm="1">
        <f t="array" ref="J1046">_xlfn.XLOOKUP(D1046,justificativas_motivos,justificativas_texto,"",1,1)</f>
        <v>MOTORISTA CUMPRINDO HORÁRIO NA ESCALA ATUAL</v>
      </c>
    </row>
    <row r="1047" spans="1:10" ht="42" hidden="1" customHeight="1">
      <c r="A1047" s="202">
        <v>45532</v>
      </c>
      <c r="B1047" s="149">
        <v>19015</v>
      </c>
      <c r="C1047" s="147">
        <v>0.79166666666666663</v>
      </c>
      <c r="D1047" s="149" t="s">
        <v>11</v>
      </c>
      <c r="E1047" s="132" t="s">
        <v>103</v>
      </c>
      <c r="F1047" s="149"/>
      <c r="G1047" s="149" t="str">
        <f t="shared" si="32"/>
        <v>1</v>
      </c>
      <c r="H1047" s="150">
        <f t="shared" si="33"/>
        <v>18</v>
      </c>
      <c r="I1047" s="153" t="str" cm="1">
        <f t="array" ref="I1047">_xlfn.XLOOKUP(C1047,gyn_horarios,gyn_trechos_almoco,"",1,1)</f>
        <v>GOIANIA X BELEM 19:00</v>
      </c>
      <c r="J1047" s="164" t="str" cm="1">
        <f t="array" ref="J1047">_xlfn.XLOOKUP(D1047,justificativas_motivos,justificativas_texto,"",1,1)</f>
        <v>MOTORISTA CUMPRINDO HORÁRIO NA ESCALA ATUAL</v>
      </c>
    </row>
    <row r="1048" spans="1:10" ht="42" hidden="1" customHeight="1">
      <c r="A1048" s="202">
        <v>45532</v>
      </c>
      <c r="B1048" s="149">
        <v>16700</v>
      </c>
      <c r="C1048" s="147">
        <v>0.83333333333333337</v>
      </c>
      <c r="D1048" s="149" t="s">
        <v>11</v>
      </c>
      <c r="E1048" s="149" t="s">
        <v>117</v>
      </c>
      <c r="F1048" s="149"/>
      <c r="G1048" s="149" t="str">
        <f t="shared" si="32"/>
        <v>1</v>
      </c>
      <c r="H1048" s="150">
        <f t="shared" si="33"/>
        <v>18</v>
      </c>
      <c r="I1048" s="153" t="str" cm="1">
        <f t="array" ref="I1048">_xlfn.XLOOKUP(C1048,gyn_horarios,gyn_trechos_almoco,"",1,1)</f>
        <v>GOIANIA X SAO LUIS 20:00</v>
      </c>
      <c r="J1048" s="164" t="str" cm="1">
        <f t="array" ref="J1048">_xlfn.XLOOKUP(D1048,justificativas_motivos,justificativas_texto,"",1,1)</f>
        <v>MOTORISTA CUMPRINDO HORÁRIO NA ESCALA ATUAL</v>
      </c>
    </row>
    <row r="1049" spans="1:10" ht="42" hidden="1" customHeight="1">
      <c r="A1049" s="202">
        <v>45532</v>
      </c>
      <c r="B1049" s="149">
        <v>16700</v>
      </c>
      <c r="C1049" s="147">
        <v>0.83333333333333337</v>
      </c>
      <c r="D1049" s="149" t="s">
        <v>11</v>
      </c>
      <c r="E1049" s="149" t="s">
        <v>116</v>
      </c>
      <c r="F1049" s="149"/>
      <c r="G1049" s="149" t="str">
        <f t="shared" si="32"/>
        <v>1</v>
      </c>
      <c r="H1049" s="150">
        <f t="shared" si="33"/>
        <v>18</v>
      </c>
      <c r="I1049" s="153" t="str" cm="1">
        <f t="array" ref="I1049">_xlfn.XLOOKUP(C1049,gyn_horarios,gyn_trechos_almoco,"",1,1)</f>
        <v>GOIANIA X SAO LUIS 20:00</v>
      </c>
      <c r="J1049" s="164" t="str" cm="1">
        <f t="array" ref="J1049">_xlfn.XLOOKUP(D1049,justificativas_motivos,justificativas_texto,"",1,1)</f>
        <v>MOTORISTA CUMPRINDO HORÁRIO NA ESCALA ATUAL</v>
      </c>
    </row>
    <row r="1050" spans="1:10" ht="42" hidden="1" customHeight="1">
      <c r="A1050" s="202">
        <v>45532</v>
      </c>
      <c r="B1050" s="149" t="s">
        <v>71</v>
      </c>
      <c r="C1050" s="147" t="s">
        <v>72</v>
      </c>
      <c r="D1050" s="149" t="s">
        <v>105</v>
      </c>
      <c r="E1050" s="153" t="s">
        <v>292</v>
      </c>
      <c r="F1050" s="149"/>
      <c r="G1050" s="149" t="str">
        <f t="shared" si="32"/>
        <v>1</v>
      </c>
      <c r="H1050" s="150">
        <f t="shared" si="33"/>
        <v>18</v>
      </c>
      <c r="I1050" s="153" t="str" cm="1">
        <f t="array" ref="I1050">_xlfn.XLOOKUP(C1050,gyn_horarios,gyn_trechos_almoco,"",1,1)</f>
        <v>PLANTAO</v>
      </c>
      <c r="J1050" s="164" t="str" cm="1">
        <f t="array" ref="J1050">_xlfn.XLOOKUP(D1050,justificativas_motivos,justificativas_texto,"",1,1)</f>
        <v>MOTORISTA PRESTANDO SERVICO DE PLANTAO NA GARAGEM</v>
      </c>
    </row>
    <row r="1051" spans="1:10" ht="42" hidden="1" customHeight="1">
      <c r="A1051" s="202">
        <v>45532</v>
      </c>
      <c r="B1051" s="149">
        <v>19022</v>
      </c>
      <c r="C1051" s="147">
        <v>0.39583333333333331</v>
      </c>
      <c r="D1051" s="149" t="s">
        <v>11</v>
      </c>
      <c r="E1051" s="153" t="s">
        <v>40</v>
      </c>
      <c r="F1051" s="149"/>
      <c r="G1051" s="149" t="str">
        <f t="shared" si="32"/>
        <v>1</v>
      </c>
      <c r="H1051" s="150">
        <f t="shared" si="33"/>
        <v>18</v>
      </c>
      <c r="I1051" s="153" t="str" cm="1">
        <f t="array" ref="I1051">_xlfn.XLOOKUP(C1051,gyn_horarios,gyn_trechos_almoco,"",1,1)</f>
        <v>GOIANIA X BELEM 09:30</v>
      </c>
      <c r="J1051" s="164" t="str" cm="1">
        <f t="array" ref="J1051">_xlfn.XLOOKUP(D1051,justificativas_motivos,justificativas_texto,"",1,1)</f>
        <v>MOTORISTA CUMPRINDO HORÁRIO NA ESCALA ATUAL</v>
      </c>
    </row>
    <row r="1052" spans="1:10" ht="42" hidden="1" customHeight="1">
      <c r="A1052" s="202">
        <v>45532</v>
      </c>
      <c r="B1052" s="149">
        <v>19022</v>
      </c>
      <c r="C1052" s="147">
        <v>0.39583333333333331</v>
      </c>
      <c r="D1052" s="149" t="s">
        <v>11</v>
      </c>
      <c r="E1052" s="153" t="s">
        <v>41</v>
      </c>
      <c r="F1052" s="149"/>
      <c r="G1052" s="149" t="str">
        <f t="shared" si="32"/>
        <v>1</v>
      </c>
      <c r="H1052" s="150">
        <f t="shared" si="33"/>
        <v>18</v>
      </c>
      <c r="I1052" s="153" t="str" cm="1">
        <f t="array" ref="I1052">_xlfn.XLOOKUP(C1052,gyn_horarios,gyn_trechos_almoco,"",1,1)</f>
        <v>GOIANIA X BELEM 09:30</v>
      </c>
      <c r="J1052" s="164" t="str" cm="1">
        <f t="array" ref="J1052">_xlfn.XLOOKUP(D1052,justificativas_motivos,justificativas_texto,"",1,1)</f>
        <v>MOTORISTA CUMPRINDO HORÁRIO NA ESCALA ATUAL</v>
      </c>
    </row>
    <row r="1053" spans="1:10" ht="42" hidden="1" customHeight="1">
      <c r="A1053" s="200">
        <v>45533</v>
      </c>
      <c r="B1053" s="132" t="s">
        <v>137</v>
      </c>
      <c r="C1053" s="133" t="s">
        <v>137</v>
      </c>
      <c r="D1053" s="149" t="s">
        <v>137</v>
      </c>
      <c r="E1053" s="129" t="s">
        <v>104</v>
      </c>
      <c r="F1053" s="132"/>
      <c r="G1053" s="132" t="str">
        <f t="shared" si="32"/>
        <v>1</v>
      </c>
      <c r="H1053" s="137">
        <f t="shared" si="33"/>
        <v>18</v>
      </c>
      <c r="I1053" s="129" t="str" cm="1">
        <f t="array" ref="I1053">_xlfn.XLOOKUP(C1053,gyn_horarios,gyn_trechos_almoco,"",1,1)</f>
        <v>ESPERA</v>
      </c>
      <c r="J1053" s="201" t="str" cm="1">
        <f t="array" ref="J1053">_xlfn.XLOOKUP(D1053,justificativas_motivos,justificativas_texto,"",1,1)</f>
        <v>MOTORISTA NA GARAGEM EM ESPERA PARA DISPONIBILIDADE DE HORARIOS</v>
      </c>
    </row>
    <row r="1054" spans="1:10" ht="42" hidden="1" customHeight="1">
      <c r="A1054" s="200">
        <v>45533</v>
      </c>
      <c r="B1054" s="132" t="s">
        <v>137</v>
      </c>
      <c r="C1054" s="133" t="s">
        <v>137</v>
      </c>
      <c r="D1054" s="149" t="s">
        <v>137</v>
      </c>
      <c r="E1054" s="129" t="s">
        <v>103</v>
      </c>
      <c r="F1054" s="132"/>
      <c r="G1054" s="132" t="str">
        <f t="shared" si="32"/>
        <v>1</v>
      </c>
      <c r="H1054" s="137">
        <f t="shared" si="33"/>
        <v>18</v>
      </c>
      <c r="I1054" s="129" t="str" cm="1">
        <f t="array" ref="I1054">_xlfn.XLOOKUP(C1054,gyn_horarios,gyn_trechos_almoco,"",1,1)</f>
        <v>ESPERA</v>
      </c>
      <c r="J1054" s="201" t="str" cm="1">
        <f t="array" ref="J1054">_xlfn.XLOOKUP(D1054,justificativas_motivos,justificativas_texto,"",1,1)</f>
        <v>MOTORISTA NA GARAGEM EM ESPERA PARA DISPONIBILIDADE DE HORARIOS</v>
      </c>
    </row>
    <row r="1055" spans="1:10" ht="42" hidden="1" customHeight="1">
      <c r="A1055" s="200">
        <v>45533</v>
      </c>
      <c r="B1055" s="132" t="s">
        <v>137</v>
      </c>
      <c r="C1055" s="133" t="s">
        <v>137</v>
      </c>
      <c r="D1055" s="149" t="s">
        <v>137</v>
      </c>
      <c r="E1055" s="129" t="s">
        <v>117</v>
      </c>
      <c r="F1055" s="132"/>
      <c r="G1055" s="132" t="str">
        <f t="shared" si="32"/>
        <v>1</v>
      </c>
      <c r="H1055" s="137">
        <f t="shared" si="33"/>
        <v>18</v>
      </c>
      <c r="I1055" s="129" t="str" cm="1">
        <f t="array" ref="I1055">_xlfn.XLOOKUP(C1055,gyn_horarios,gyn_trechos_almoco,"",1,1)</f>
        <v>ESPERA</v>
      </c>
      <c r="J1055" s="201" t="str" cm="1">
        <f t="array" ref="J1055">_xlfn.XLOOKUP(D1055,justificativas_motivos,justificativas_texto,"",1,1)</f>
        <v>MOTORISTA NA GARAGEM EM ESPERA PARA DISPONIBILIDADE DE HORARIOS</v>
      </c>
    </row>
    <row r="1056" spans="1:10" ht="42" hidden="1" customHeight="1">
      <c r="A1056" s="200">
        <v>45533</v>
      </c>
      <c r="B1056" s="132" t="s">
        <v>137</v>
      </c>
      <c r="C1056" s="133" t="s">
        <v>137</v>
      </c>
      <c r="D1056" s="149" t="s">
        <v>137</v>
      </c>
      <c r="E1056" s="129" t="s">
        <v>116</v>
      </c>
      <c r="F1056" s="132"/>
      <c r="G1056" s="132" t="str">
        <f t="shared" si="32"/>
        <v>1</v>
      </c>
      <c r="H1056" s="137">
        <f t="shared" si="33"/>
        <v>18</v>
      </c>
      <c r="I1056" s="129" t="str" cm="1">
        <f t="array" ref="I1056">_xlfn.XLOOKUP(C1056,gyn_horarios,gyn_trechos_almoco,"",1,1)</f>
        <v>ESPERA</v>
      </c>
      <c r="J1056" s="201" t="str" cm="1">
        <f t="array" ref="J1056">_xlfn.XLOOKUP(D1056,justificativas_motivos,justificativas_texto,"",1,1)</f>
        <v>MOTORISTA NA GARAGEM EM ESPERA PARA DISPONIBILIDADE DE HORARIOS</v>
      </c>
    </row>
    <row r="1057" spans="1:10" ht="42" hidden="1" customHeight="1">
      <c r="A1057" s="200">
        <v>45533</v>
      </c>
      <c r="B1057" s="132" t="s">
        <v>137</v>
      </c>
      <c r="C1057" s="133" t="s">
        <v>137</v>
      </c>
      <c r="D1057" s="149" t="s">
        <v>137</v>
      </c>
      <c r="E1057" s="129" t="s">
        <v>40</v>
      </c>
      <c r="F1057" s="132"/>
      <c r="G1057" s="132" t="str">
        <f t="shared" si="32"/>
        <v>1</v>
      </c>
      <c r="H1057" s="137">
        <f t="shared" si="33"/>
        <v>18</v>
      </c>
      <c r="I1057" s="129" t="str" cm="1">
        <f t="array" ref="I1057">_xlfn.XLOOKUP(C1057,gyn_horarios,gyn_trechos_almoco,"",1,1)</f>
        <v>ESPERA</v>
      </c>
      <c r="J1057" s="201" t="str" cm="1">
        <f t="array" ref="J1057">_xlfn.XLOOKUP(D1057,justificativas_motivos,justificativas_texto,"",1,1)</f>
        <v>MOTORISTA NA GARAGEM EM ESPERA PARA DISPONIBILIDADE DE HORARIOS</v>
      </c>
    </row>
    <row r="1058" spans="1:10" ht="42" hidden="1" customHeight="1">
      <c r="A1058" s="200">
        <v>45533</v>
      </c>
      <c r="B1058" s="132" t="s">
        <v>137</v>
      </c>
      <c r="C1058" s="133" t="s">
        <v>137</v>
      </c>
      <c r="D1058" s="149" t="s">
        <v>137</v>
      </c>
      <c r="E1058" s="129" t="s">
        <v>41</v>
      </c>
      <c r="F1058" s="132"/>
      <c r="G1058" s="132" t="str">
        <f t="shared" si="32"/>
        <v>1</v>
      </c>
      <c r="H1058" s="137">
        <f t="shared" si="33"/>
        <v>18</v>
      </c>
      <c r="I1058" s="129" t="str" cm="1">
        <f t="array" ref="I1058">_xlfn.XLOOKUP(C1058,gyn_horarios,gyn_trechos_almoco,"",1,1)</f>
        <v>ESPERA</v>
      </c>
      <c r="J1058" s="201" t="str" cm="1">
        <f t="array" ref="J1058">_xlfn.XLOOKUP(D1058,justificativas_motivos,justificativas_texto,"",1,1)</f>
        <v>MOTORISTA NA GARAGEM EM ESPERA PARA DISPONIBILIDADE DE HORARIOS</v>
      </c>
    </row>
    <row r="1059" spans="1:10" ht="42" hidden="1" customHeight="1">
      <c r="A1059" s="200">
        <v>45533</v>
      </c>
      <c r="B1059" s="132">
        <v>19021</v>
      </c>
      <c r="C1059" s="133">
        <v>0.75</v>
      </c>
      <c r="D1059" s="149" t="s">
        <v>11</v>
      </c>
      <c r="E1059" s="129" t="s">
        <v>30</v>
      </c>
      <c r="F1059" s="132"/>
      <c r="G1059" s="132" t="str">
        <f t="shared" si="32"/>
        <v>1</v>
      </c>
      <c r="H1059" s="137">
        <f t="shared" si="33"/>
        <v>18</v>
      </c>
      <c r="I1059" s="129" t="str" cm="1">
        <f t="array" ref="I1059">_xlfn.XLOOKUP(C1059,gyn_horarios,gyn_trechos_almoco,"",1,1)</f>
        <v>GOIANIA X TERESINA 18:00</v>
      </c>
      <c r="J1059" s="201" t="str" cm="1">
        <f t="array" ref="J1059">_xlfn.XLOOKUP(D1059,justificativas_motivos,justificativas_texto,"",1,1)</f>
        <v>MOTORISTA CUMPRINDO HORÁRIO NA ESCALA ATUAL</v>
      </c>
    </row>
    <row r="1060" spans="1:10" ht="42" hidden="1" customHeight="1">
      <c r="A1060" s="200">
        <v>45533</v>
      </c>
      <c r="B1060" s="132">
        <v>19021</v>
      </c>
      <c r="C1060" s="133">
        <v>0.75</v>
      </c>
      <c r="D1060" s="149" t="s">
        <v>11</v>
      </c>
      <c r="E1060" s="129" t="s">
        <v>31</v>
      </c>
      <c r="F1060" s="132"/>
      <c r="G1060" s="132" t="str">
        <f t="shared" si="32"/>
        <v>1</v>
      </c>
      <c r="H1060" s="137">
        <f t="shared" si="33"/>
        <v>18</v>
      </c>
      <c r="I1060" s="129" t="str" cm="1">
        <f t="array" ref="I1060">_xlfn.XLOOKUP(C1060,gyn_horarios,gyn_trechos_almoco,"",1,1)</f>
        <v>GOIANIA X TERESINA 18:00</v>
      </c>
      <c r="J1060" s="201" t="str" cm="1">
        <f t="array" ref="J1060">_xlfn.XLOOKUP(D1060,justificativas_motivos,justificativas_texto,"",1,1)</f>
        <v>MOTORISTA CUMPRINDO HORÁRIO NA ESCALA ATUAL</v>
      </c>
    </row>
    <row r="1061" spans="1:10" ht="42" hidden="1" customHeight="1">
      <c r="A1061" s="200">
        <v>45533</v>
      </c>
      <c r="B1061" s="132">
        <v>19010</v>
      </c>
      <c r="C1061" s="133">
        <v>0.79166666666666663</v>
      </c>
      <c r="D1061" s="149" t="s">
        <v>11</v>
      </c>
      <c r="E1061" s="129" t="s">
        <v>126</v>
      </c>
      <c r="F1061" s="132"/>
      <c r="G1061" s="132" t="str">
        <f t="shared" si="32"/>
        <v>1</v>
      </c>
      <c r="H1061" s="137">
        <f t="shared" si="33"/>
        <v>18</v>
      </c>
      <c r="I1061" s="129" t="str" cm="1">
        <f t="array" ref="I1061">_xlfn.XLOOKUP(C1061,gyn_horarios,gyn_trechos_almoco,"",1,1)</f>
        <v>GOIANIA X BELEM 19:00</v>
      </c>
      <c r="J1061" s="201" t="str" cm="1">
        <f t="array" ref="J1061">_xlfn.XLOOKUP(D1061,justificativas_motivos,justificativas_texto,"",1,1)</f>
        <v>MOTORISTA CUMPRINDO HORÁRIO NA ESCALA ATUAL</v>
      </c>
    </row>
    <row r="1062" spans="1:10" ht="42" hidden="1" customHeight="1">
      <c r="A1062" s="200">
        <v>45533</v>
      </c>
      <c r="B1062" s="132">
        <v>19010</v>
      </c>
      <c r="C1062" s="133">
        <v>0.79166666666666663</v>
      </c>
      <c r="D1062" s="149" t="s">
        <v>11</v>
      </c>
      <c r="E1062" s="129" t="s">
        <v>194</v>
      </c>
      <c r="F1062" s="132"/>
      <c r="G1062" s="132" t="str">
        <f t="shared" si="32"/>
        <v>1</v>
      </c>
      <c r="H1062" s="137">
        <f t="shared" si="33"/>
        <v>18</v>
      </c>
      <c r="I1062" s="129" t="str" cm="1">
        <f t="array" ref="I1062">_xlfn.XLOOKUP(C1062,gyn_horarios,gyn_trechos_almoco,"",1,1)</f>
        <v>GOIANIA X BELEM 19:00</v>
      </c>
      <c r="J1062" s="201" t="str" cm="1">
        <f t="array" ref="J1062">_xlfn.XLOOKUP(D1062,justificativas_motivos,justificativas_texto,"",1,1)</f>
        <v>MOTORISTA CUMPRINDO HORÁRIO NA ESCALA ATUAL</v>
      </c>
    </row>
    <row r="1063" spans="1:10" ht="42" hidden="1" customHeight="1">
      <c r="A1063" s="200">
        <v>45533</v>
      </c>
      <c r="B1063" s="132">
        <v>20016</v>
      </c>
      <c r="C1063" s="133">
        <v>0.83333333333333337</v>
      </c>
      <c r="D1063" s="149" t="s">
        <v>11</v>
      </c>
      <c r="E1063" s="129" t="s">
        <v>196</v>
      </c>
      <c r="F1063" s="132"/>
      <c r="G1063" s="132" t="str">
        <f t="shared" si="32"/>
        <v>1</v>
      </c>
      <c r="H1063" s="137">
        <f t="shared" si="33"/>
        <v>18</v>
      </c>
      <c r="I1063" s="129" t="str" cm="1">
        <f t="array" ref="I1063">_xlfn.XLOOKUP(C1063,gyn_horarios,gyn_trechos_almoco,"",1,1)</f>
        <v>GOIANIA X SAO LUIS 20:00</v>
      </c>
      <c r="J1063" s="201" t="str" cm="1">
        <f t="array" ref="J1063">_xlfn.XLOOKUP(D1063,justificativas_motivos,justificativas_texto,"",1,1)</f>
        <v>MOTORISTA CUMPRINDO HORÁRIO NA ESCALA ATUAL</v>
      </c>
    </row>
    <row r="1064" spans="1:10" ht="42" hidden="1" customHeight="1">
      <c r="A1064" s="200">
        <v>45533</v>
      </c>
      <c r="B1064" s="132">
        <v>20016</v>
      </c>
      <c r="C1064" s="133">
        <v>0.83333333333333337</v>
      </c>
      <c r="D1064" s="149" t="s">
        <v>11</v>
      </c>
      <c r="E1064" s="129" t="s">
        <v>173</v>
      </c>
      <c r="F1064" s="132"/>
      <c r="G1064" s="132" t="str">
        <f t="shared" si="32"/>
        <v>1</v>
      </c>
      <c r="H1064" s="137">
        <f t="shared" si="33"/>
        <v>18</v>
      </c>
      <c r="I1064" s="129" t="str" cm="1">
        <f t="array" ref="I1064">_xlfn.XLOOKUP(C1064,gyn_horarios,gyn_trechos_almoco,"",1,1)</f>
        <v>GOIANIA X SAO LUIS 20:00</v>
      </c>
      <c r="J1064" s="201" t="str" cm="1">
        <f t="array" ref="J1064">_xlfn.XLOOKUP(D1064,justificativas_motivos,justificativas_texto,"",1,1)</f>
        <v>MOTORISTA CUMPRINDO HORÁRIO NA ESCALA ATUAL</v>
      </c>
    </row>
    <row r="1065" spans="1:10" ht="42" hidden="1" customHeight="1">
      <c r="A1065" s="200">
        <v>45533</v>
      </c>
      <c r="B1065" s="132">
        <v>14300</v>
      </c>
      <c r="C1065" s="133">
        <v>0.4375</v>
      </c>
      <c r="D1065" s="149" t="s">
        <v>11</v>
      </c>
      <c r="E1065" s="129" t="s">
        <v>27</v>
      </c>
      <c r="F1065" s="132"/>
      <c r="G1065" s="132" t="str">
        <f t="shared" si="32"/>
        <v>1</v>
      </c>
      <c r="H1065" s="137">
        <f t="shared" si="33"/>
        <v>18</v>
      </c>
      <c r="I1065" s="129" t="str" cm="1">
        <f t="array" ref="I1065">_xlfn.XLOOKUP(C1065,gyn_horarios,gyn_trechos_almoco,"",1,1)</f>
        <v>GOIANIA X SAO LUIS 10:30</v>
      </c>
      <c r="J1065" s="201" t="str" cm="1">
        <f t="array" ref="J1065">_xlfn.XLOOKUP(D1065,justificativas_motivos,justificativas_texto,"",1,1)</f>
        <v>MOTORISTA CUMPRINDO HORÁRIO NA ESCALA ATUAL</v>
      </c>
    </row>
    <row r="1066" spans="1:10" ht="42" hidden="1" customHeight="1">
      <c r="A1066" s="200">
        <v>45533</v>
      </c>
      <c r="B1066" s="132">
        <v>14300</v>
      </c>
      <c r="C1066" s="133">
        <v>0.4375</v>
      </c>
      <c r="D1066" s="149" t="s">
        <v>11</v>
      </c>
      <c r="E1066" s="129" t="s">
        <v>297</v>
      </c>
      <c r="F1066" s="132"/>
      <c r="G1066" s="132" t="str">
        <f t="shared" si="32"/>
        <v>1</v>
      </c>
      <c r="H1066" s="137">
        <f t="shared" si="33"/>
        <v>18</v>
      </c>
      <c r="I1066" s="129" t="str" cm="1">
        <f t="array" ref="I1066">_xlfn.XLOOKUP(C1066,gyn_horarios,gyn_trechos_almoco,"",1,1)</f>
        <v>GOIANIA X SAO LUIS 10:30</v>
      </c>
      <c r="J1066" s="201" t="str" cm="1">
        <f t="array" ref="J1066">_xlfn.XLOOKUP(D1066,justificativas_motivos,justificativas_texto,"",1,1)</f>
        <v>MOTORISTA CUMPRINDO HORÁRIO NA ESCALA ATUAL</v>
      </c>
    </row>
    <row r="1067" spans="1:10" ht="42" hidden="1" customHeight="1">
      <c r="A1067" s="200">
        <v>45533</v>
      </c>
      <c r="B1067" s="132" t="s">
        <v>71</v>
      </c>
      <c r="C1067" s="133" t="s">
        <v>72</v>
      </c>
      <c r="D1067" s="132" t="s">
        <v>105</v>
      </c>
      <c r="E1067" s="129" t="s">
        <v>292</v>
      </c>
      <c r="F1067" s="132"/>
      <c r="G1067" s="132" t="str">
        <f t="shared" si="32"/>
        <v>1</v>
      </c>
      <c r="H1067" s="137">
        <f t="shared" si="33"/>
        <v>18</v>
      </c>
      <c r="I1067" s="129" t="str" cm="1">
        <f t="array" ref="I1067">_xlfn.XLOOKUP(C1067,gyn_horarios,gyn_trechos_almoco,"",1,1)</f>
        <v>PLANTAO</v>
      </c>
      <c r="J1067" s="201" t="str" cm="1">
        <f t="array" ref="J1067">_xlfn.XLOOKUP(D1067,justificativas_motivos,justificativas_texto,"",1,1)</f>
        <v>MOTORISTA PRESTANDO SERVICO DE PLANTAO NA GARAGEM</v>
      </c>
    </row>
    <row r="1068" spans="1:10" ht="42" hidden="1" customHeight="1">
      <c r="A1068" s="202">
        <v>45534</v>
      </c>
      <c r="B1068" s="149" t="s">
        <v>137</v>
      </c>
      <c r="C1068" s="147" t="s">
        <v>137</v>
      </c>
      <c r="D1068" s="149" t="s">
        <v>137</v>
      </c>
      <c r="E1068" s="132" t="s">
        <v>126</v>
      </c>
      <c r="F1068" s="149"/>
      <c r="G1068" s="149" t="str">
        <f t="shared" si="32"/>
        <v>1</v>
      </c>
      <c r="H1068" s="150">
        <f t="shared" si="33"/>
        <v>18</v>
      </c>
      <c r="I1068" s="153" t="str" cm="1">
        <f t="array" ref="I1068">_xlfn.XLOOKUP(C1068,gyn_horarios,gyn_trechos_almoco,"",1,1)</f>
        <v>ESPERA</v>
      </c>
      <c r="J1068" s="164" t="str" cm="1">
        <f t="array" ref="J1068">_xlfn.XLOOKUP(D1068,justificativas_motivos,justificativas_texto,"",1,1)</f>
        <v>MOTORISTA NA GARAGEM EM ESPERA PARA DISPONIBILIDADE DE HORARIOS</v>
      </c>
    </row>
    <row r="1069" spans="1:10" ht="42" hidden="1" customHeight="1">
      <c r="A1069" s="202">
        <v>45534</v>
      </c>
      <c r="B1069" s="149" t="s">
        <v>137</v>
      </c>
      <c r="C1069" s="147" t="s">
        <v>137</v>
      </c>
      <c r="D1069" s="149" t="s">
        <v>137</v>
      </c>
      <c r="E1069" s="132" t="s">
        <v>196</v>
      </c>
      <c r="F1069" s="149"/>
      <c r="G1069" s="149" t="str">
        <f t="shared" si="32"/>
        <v>1</v>
      </c>
      <c r="H1069" s="150">
        <f t="shared" si="33"/>
        <v>18</v>
      </c>
      <c r="I1069" s="153" t="str" cm="1">
        <f t="array" ref="I1069">_xlfn.XLOOKUP(C1069,gyn_horarios,gyn_trechos_almoco,"",1,1)</f>
        <v>ESPERA</v>
      </c>
      <c r="J1069" s="164" t="str" cm="1">
        <f t="array" ref="J1069">_xlfn.XLOOKUP(D1069,justificativas_motivos,justificativas_texto,"",1,1)</f>
        <v>MOTORISTA NA GARAGEM EM ESPERA PARA DISPONIBILIDADE DE HORARIOS</v>
      </c>
    </row>
    <row r="1070" spans="1:10" ht="42" hidden="1" customHeight="1">
      <c r="A1070" s="202">
        <v>45534</v>
      </c>
      <c r="B1070" s="149" t="s">
        <v>137</v>
      </c>
      <c r="C1070" s="147" t="s">
        <v>137</v>
      </c>
      <c r="D1070" s="149" t="s">
        <v>137</v>
      </c>
      <c r="E1070" s="132" t="s">
        <v>194</v>
      </c>
      <c r="F1070" s="149"/>
      <c r="G1070" s="149" t="str">
        <f t="shared" si="32"/>
        <v>1</v>
      </c>
      <c r="H1070" s="150">
        <f t="shared" si="33"/>
        <v>18</v>
      </c>
      <c r="I1070" s="153" t="str" cm="1">
        <f t="array" ref="I1070">_xlfn.XLOOKUP(C1070,gyn_horarios,gyn_trechos_almoco,"",1,1)</f>
        <v>ESPERA</v>
      </c>
      <c r="J1070" s="164" t="str" cm="1">
        <f t="array" ref="J1070">_xlfn.XLOOKUP(D1070,justificativas_motivos,justificativas_texto,"",1,1)</f>
        <v>MOTORISTA NA GARAGEM EM ESPERA PARA DISPONIBILIDADE DE HORARIOS</v>
      </c>
    </row>
    <row r="1071" spans="1:10" ht="42" hidden="1" customHeight="1">
      <c r="A1071" s="202">
        <v>45534</v>
      </c>
      <c r="B1071" s="149" t="s">
        <v>137</v>
      </c>
      <c r="C1071" s="147" t="s">
        <v>137</v>
      </c>
      <c r="D1071" s="149" t="s">
        <v>137</v>
      </c>
      <c r="E1071" s="132" t="s">
        <v>173</v>
      </c>
      <c r="F1071" s="149"/>
      <c r="G1071" s="149" t="str">
        <f t="shared" si="32"/>
        <v>1</v>
      </c>
      <c r="H1071" s="150">
        <f t="shared" si="33"/>
        <v>18</v>
      </c>
      <c r="I1071" s="153" t="str" cm="1">
        <f t="array" ref="I1071">_xlfn.XLOOKUP(C1071,gyn_horarios,gyn_trechos_almoco,"",1,1)</f>
        <v>ESPERA</v>
      </c>
      <c r="J1071" s="164" t="str" cm="1">
        <f t="array" ref="J1071">_xlfn.XLOOKUP(D1071,justificativas_motivos,justificativas_texto,"",1,1)</f>
        <v>MOTORISTA NA GARAGEM EM ESPERA PARA DISPONIBILIDADE DE HORARIOS</v>
      </c>
    </row>
    <row r="1072" spans="1:10" ht="42" hidden="1" customHeight="1">
      <c r="A1072" s="202">
        <v>45534</v>
      </c>
      <c r="B1072" s="149" t="s">
        <v>137</v>
      </c>
      <c r="C1072" s="147" t="s">
        <v>137</v>
      </c>
      <c r="D1072" s="149" t="s">
        <v>137</v>
      </c>
      <c r="E1072" s="132" t="s">
        <v>27</v>
      </c>
      <c r="F1072" s="149"/>
      <c r="G1072" s="149" t="str">
        <f t="shared" si="32"/>
        <v>1</v>
      </c>
      <c r="H1072" s="150">
        <f t="shared" si="33"/>
        <v>18</v>
      </c>
      <c r="I1072" s="153" t="str" cm="1">
        <f t="array" ref="I1072">_xlfn.XLOOKUP(C1072,gyn_horarios,gyn_trechos_almoco,"",1,1)</f>
        <v>ESPERA</v>
      </c>
      <c r="J1072" s="164" t="str" cm="1">
        <f t="array" ref="J1072">_xlfn.XLOOKUP(D1072,justificativas_motivos,justificativas_texto,"",1,1)</f>
        <v>MOTORISTA NA GARAGEM EM ESPERA PARA DISPONIBILIDADE DE HORARIOS</v>
      </c>
    </row>
    <row r="1073" spans="1:11" ht="42" hidden="1" customHeight="1">
      <c r="A1073" s="202">
        <v>45534</v>
      </c>
      <c r="B1073" s="149" t="s">
        <v>137</v>
      </c>
      <c r="C1073" s="147" t="s">
        <v>137</v>
      </c>
      <c r="D1073" s="149" t="s">
        <v>137</v>
      </c>
      <c r="E1073" s="149" t="s">
        <v>29</v>
      </c>
      <c r="F1073" s="149"/>
      <c r="G1073" s="149" t="str">
        <f t="shared" si="32"/>
        <v>1</v>
      </c>
      <c r="H1073" s="150">
        <f t="shared" si="33"/>
        <v>18</v>
      </c>
      <c r="I1073" s="153" t="str" cm="1">
        <f t="array" ref="I1073">_xlfn.XLOOKUP(C1073,gyn_horarios,gyn_trechos_almoco,"",1,1)</f>
        <v>ESPERA</v>
      </c>
      <c r="J1073" s="164" t="str" cm="1">
        <f t="array" ref="J1073">_xlfn.XLOOKUP(D1073,justificativas_motivos,justificativas_texto,"",1,1)</f>
        <v>MOTORISTA NA GARAGEM EM ESPERA PARA DISPONIBILIDADE DE HORARIOS</v>
      </c>
    </row>
    <row r="1074" spans="1:11" ht="42" hidden="1" customHeight="1">
      <c r="A1074" s="202">
        <v>45534</v>
      </c>
      <c r="B1074" s="149">
        <v>16500</v>
      </c>
      <c r="C1074" s="147">
        <v>0.79166666666666663</v>
      </c>
      <c r="D1074" s="149" t="s">
        <v>11</v>
      </c>
      <c r="E1074" s="132" t="s">
        <v>83</v>
      </c>
      <c r="F1074" s="149"/>
      <c r="G1074" s="149" t="str">
        <f t="shared" si="32"/>
        <v>1</v>
      </c>
      <c r="H1074" s="150">
        <f t="shared" si="33"/>
        <v>18</v>
      </c>
      <c r="I1074" s="153" t="str" cm="1">
        <f t="array" ref="I1074">_xlfn.XLOOKUP(C1074,gyn_horarios,gyn_trechos_almoco,"",1,1)</f>
        <v>GOIANIA X BELEM 19:00</v>
      </c>
      <c r="J1074" s="164" t="str" cm="1">
        <f t="array" ref="J1074">_xlfn.XLOOKUP(D1074,justificativas_motivos,justificativas_texto,"",1,1)</f>
        <v>MOTORISTA CUMPRINDO HORÁRIO NA ESCALA ATUAL</v>
      </c>
    </row>
    <row r="1075" spans="1:11" ht="42" hidden="1" customHeight="1">
      <c r="A1075" s="202">
        <v>45534</v>
      </c>
      <c r="B1075" s="149">
        <v>16500</v>
      </c>
      <c r="C1075" s="147">
        <v>0.79166666666666663</v>
      </c>
      <c r="D1075" s="149" t="s">
        <v>11</v>
      </c>
      <c r="E1075" s="149" t="s">
        <v>93</v>
      </c>
      <c r="F1075" s="149"/>
      <c r="G1075" s="149" t="str">
        <f t="shared" si="32"/>
        <v>1</v>
      </c>
      <c r="H1075" s="150">
        <f t="shared" si="33"/>
        <v>18</v>
      </c>
      <c r="I1075" s="153" t="str" cm="1">
        <f t="array" ref="I1075">_xlfn.XLOOKUP(C1075,gyn_horarios,gyn_trechos_almoco,"",1,1)</f>
        <v>GOIANIA X BELEM 19:00</v>
      </c>
      <c r="J1075" s="164" t="str" cm="1">
        <f t="array" ref="J1075">_xlfn.XLOOKUP(D1075,justificativas_motivos,justificativas_texto,"",1,1)</f>
        <v>MOTORISTA CUMPRINDO HORÁRIO NA ESCALA ATUAL</v>
      </c>
    </row>
    <row r="1076" spans="1:11" ht="42" hidden="1" customHeight="1">
      <c r="A1076" s="202">
        <v>45534</v>
      </c>
      <c r="B1076" s="149">
        <v>20020</v>
      </c>
      <c r="C1076" s="147">
        <v>0.39583333333333331</v>
      </c>
      <c r="D1076" s="149" t="s">
        <v>11</v>
      </c>
      <c r="E1076" s="153" t="s">
        <v>177</v>
      </c>
      <c r="F1076" s="149"/>
      <c r="G1076" s="149" t="str">
        <f t="shared" si="32"/>
        <v>1</v>
      </c>
      <c r="H1076" s="150">
        <f t="shared" si="33"/>
        <v>18</v>
      </c>
      <c r="I1076" s="153" t="str" cm="1">
        <f t="array" ref="I1076">_xlfn.XLOOKUP(C1076,gyn_horarios,gyn_trechos_almoco,"",1,1)</f>
        <v>GOIANIA X BELEM 09:30</v>
      </c>
      <c r="J1076" s="164" t="str" cm="1">
        <f t="array" ref="J1076">_xlfn.XLOOKUP(D1076,justificativas_motivos,justificativas_texto,"",1,1)</f>
        <v>MOTORISTA CUMPRINDO HORÁRIO NA ESCALA ATUAL</v>
      </c>
    </row>
    <row r="1077" spans="1:11" ht="42" hidden="1" customHeight="1">
      <c r="A1077" s="202">
        <v>45534</v>
      </c>
      <c r="B1077" s="149">
        <v>20020</v>
      </c>
      <c r="C1077" s="147">
        <v>0.39583333333333331</v>
      </c>
      <c r="D1077" s="149" t="s">
        <v>11</v>
      </c>
      <c r="E1077" s="153" t="s">
        <v>17</v>
      </c>
      <c r="F1077" s="149"/>
      <c r="G1077" s="149" t="str">
        <f t="shared" si="32"/>
        <v>1</v>
      </c>
      <c r="H1077" s="150">
        <f t="shared" si="33"/>
        <v>18</v>
      </c>
      <c r="I1077" s="153" t="str" cm="1">
        <f t="array" ref="I1077">_xlfn.XLOOKUP(C1077,gyn_horarios,gyn_trechos_almoco,"",1,1)</f>
        <v>GOIANIA X BELEM 09:30</v>
      </c>
      <c r="J1077" s="164" t="str" cm="1">
        <f t="array" ref="J1077">_xlfn.XLOOKUP(D1077,justificativas_motivos,justificativas_texto,"",1,1)</f>
        <v>MOTORISTA CUMPRINDO HORÁRIO NA ESCALA ATUAL</v>
      </c>
    </row>
    <row r="1078" spans="1:11" ht="42" hidden="1" customHeight="1">
      <c r="A1078" s="202">
        <v>45534</v>
      </c>
      <c r="B1078" s="149">
        <v>15600</v>
      </c>
      <c r="C1078" s="147">
        <v>0.4375</v>
      </c>
      <c r="D1078" s="149" t="s">
        <v>11</v>
      </c>
      <c r="E1078" s="153" t="s">
        <v>81</v>
      </c>
      <c r="F1078" s="149"/>
      <c r="G1078" s="149" t="str">
        <f t="shared" si="32"/>
        <v>1</v>
      </c>
      <c r="H1078" s="150">
        <f t="shared" si="33"/>
        <v>18</v>
      </c>
      <c r="I1078" s="153" t="str" cm="1">
        <f t="array" ref="I1078">_xlfn.XLOOKUP(C1078,gyn_horarios,gyn_trechos_almoco,"",1,1)</f>
        <v>GOIANIA X SAO LUIS 10:30</v>
      </c>
      <c r="J1078" s="164" t="str" cm="1">
        <f t="array" ref="J1078">_xlfn.XLOOKUP(D1078,justificativas_motivos,justificativas_texto,"",1,1)</f>
        <v>MOTORISTA CUMPRINDO HORÁRIO NA ESCALA ATUAL</v>
      </c>
    </row>
    <row r="1079" spans="1:11" ht="42" hidden="1" customHeight="1">
      <c r="A1079" s="202">
        <v>45534</v>
      </c>
      <c r="B1079" s="149">
        <v>15600</v>
      </c>
      <c r="C1079" s="147">
        <v>0.4375</v>
      </c>
      <c r="D1079" s="149" t="s">
        <v>11</v>
      </c>
      <c r="E1079" s="153" t="s">
        <v>179</v>
      </c>
      <c r="F1079" s="149"/>
      <c r="G1079" s="149" t="str">
        <f t="shared" si="32"/>
        <v>1</v>
      </c>
      <c r="H1079" s="150">
        <f t="shared" si="33"/>
        <v>18</v>
      </c>
      <c r="I1079" s="153" t="str" cm="1">
        <f t="array" ref="I1079">_xlfn.XLOOKUP(C1079,gyn_horarios,gyn_trechos_almoco,"",1,1)</f>
        <v>GOIANIA X SAO LUIS 10:30</v>
      </c>
      <c r="J1079" s="164" t="str" cm="1">
        <f t="array" ref="J1079">_xlfn.XLOOKUP(D1079,justificativas_motivos,justificativas_texto,"",1,1)</f>
        <v>MOTORISTA CUMPRINDO HORÁRIO NA ESCALA ATUAL</v>
      </c>
    </row>
    <row r="1080" spans="1:11" ht="42" hidden="1" customHeight="1">
      <c r="A1080" s="202">
        <v>45534</v>
      </c>
      <c r="B1080" s="132">
        <v>15600</v>
      </c>
      <c r="C1080" s="133">
        <v>0.47013888888888888</v>
      </c>
      <c r="D1080" s="149" t="s">
        <v>20</v>
      </c>
      <c r="E1080" s="129" t="s">
        <v>162</v>
      </c>
      <c r="F1080" s="132"/>
      <c r="G1080" s="132" t="str">
        <f t="shared" si="32"/>
        <v>1</v>
      </c>
      <c r="H1080" s="137">
        <f t="shared" si="33"/>
        <v>18</v>
      </c>
      <c r="I1080" s="129" t="str" cm="1">
        <f t="array" ref="I1080">_xlfn.XLOOKUP(C1080,gyn_horarios,gyn_trechos_almoco,"",1,1)</f>
        <v>IMPERATRIZ X SAO LUIS 11:17</v>
      </c>
      <c r="J1080" s="201" t="str" cm="1">
        <f t="array" ref="J1080">_xlfn.XLOOKUP(D1080,justificativas_motivos,justificativas_texto,"",1,1)</f>
        <v>MOTORISTA TEVE QUE FAZER REFEIÇÃO DEVIDO AO ATRASO DO HORARIO DO ONIBUS</v>
      </c>
      <c r="K1080" s="215" t="s">
        <v>298</v>
      </c>
    </row>
    <row r="1081" spans="1:11" ht="42" hidden="1" customHeight="1">
      <c r="A1081" s="202">
        <v>45534</v>
      </c>
      <c r="B1081" s="132" t="s">
        <v>71</v>
      </c>
      <c r="C1081" s="133" t="s">
        <v>72</v>
      </c>
      <c r="D1081" s="132" t="s">
        <v>105</v>
      </c>
      <c r="E1081" s="129" t="s">
        <v>292</v>
      </c>
      <c r="F1081" s="132"/>
      <c r="G1081" s="132" t="str">
        <f t="shared" si="32"/>
        <v>1</v>
      </c>
      <c r="H1081" s="137">
        <f t="shared" si="33"/>
        <v>18</v>
      </c>
      <c r="I1081" s="129" t="str" cm="1">
        <f t="array" ref="I1081">_xlfn.XLOOKUP(C1081,gyn_horarios,gyn_trechos_almoco,"",1,1)</f>
        <v>PLANTAO</v>
      </c>
      <c r="J1081" s="201" t="str" cm="1">
        <f t="array" ref="J1081">_xlfn.XLOOKUP(D1081,justificativas_motivos,justificativas_texto,"",1,1)</f>
        <v>MOTORISTA PRESTANDO SERVICO DE PLANTAO NA GARAGEM</v>
      </c>
    </row>
    <row r="1082" spans="1:11" ht="42" hidden="1" customHeight="1">
      <c r="A1082" s="200">
        <v>45534</v>
      </c>
      <c r="B1082" s="132" t="s">
        <v>137</v>
      </c>
      <c r="C1082" s="133" t="s">
        <v>137</v>
      </c>
      <c r="D1082" s="132" t="s">
        <v>137</v>
      </c>
      <c r="E1082" s="153" t="s">
        <v>81</v>
      </c>
      <c r="F1082" s="132"/>
      <c r="G1082" s="132" t="str">
        <f t="shared" si="32"/>
        <v>1</v>
      </c>
      <c r="H1082" s="137">
        <f t="shared" si="33"/>
        <v>18</v>
      </c>
      <c r="I1082" s="129" t="str" cm="1">
        <f t="array" ref="I1082">_xlfn.XLOOKUP(C1082,gyn_horarios,gyn_trechos_almoco,"",1,1)</f>
        <v>ESPERA</v>
      </c>
      <c r="J1082" s="201" t="str" cm="1">
        <f t="array" ref="J1082">_xlfn.XLOOKUP(D1082,justificativas_motivos,justificativas_texto,"",1,1)</f>
        <v>MOTORISTA NA GARAGEM EM ESPERA PARA DISPONIBILIDADE DE HORARIOS</v>
      </c>
    </row>
    <row r="1083" spans="1:11" ht="42" hidden="1" customHeight="1">
      <c r="A1083" s="200">
        <v>45534</v>
      </c>
      <c r="B1083" s="132" t="s">
        <v>137</v>
      </c>
      <c r="C1083" s="133" t="s">
        <v>137</v>
      </c>
      <c r="D1083" s="132" t="s">
        <v>137</v>
      </c>
      <c r="E1083" s="129" t="s">
        <v>179</v>
      </c>
      <c r="F1083" s="132"/>
      <c r="G1083" s="132" t="str">
        <f t="shared" si="32"/>
        <v>1</v>
      </c>
      <c r="H1083" s="137">
        <f t="shared" si="33"/>
        <v>18</v>
      </c>
      <c r="I1083" s="129" t="str" cm="1">
        <f t="array" ref="I1083">_xlfn.XLOOKUP(C1083,gyn_horarios,gyn_trechos_almoco,"",1,1)</f>
        <v>ESPERA</v>
      </c>
      <c r="J1083" s="201" t="str" cm="1">
        <f t="array" ref="J1083">_xlfn.XLOOKUP(D1083,justificativas_motivos,justificativas_texto,"",1,1)</f>
        <v>MOTORISTA NA GARAGEM EM ESPERA PARA DISPONIBILIDADE DE HORARIOS</v>
      </c>
    </row>
    <row r="1084" spans="1:11" ht="42" hidden="1" customHeight="1">
      <c r="A1084" s="200">
        <v>45534</v>
      </c>
      <c r="B1084" s="132">
        <v>12400</v>
      </c>
      <c r="C1084" s="133">
        <v>0.75</v>
      </c>
      <c r="D1084" s="132" t="s">
        <v>11</v>
      </c>
      <c r="E1084" s="129" t="s">
        <v>24</v>
      </c>
      <c r="F1084" s="132"/>
      <c r="G1084" s="132" t="str">
        <f t="shared" si="32"/>
        <v>1</v>
      </c>
      <c r="H1084" s="137">
        <f t="shared" si="33"/>
        <v>18</v>
      </c>
      <c r="I1084" s="129" t="str" cm="1">
        <f t="array" ref="I1084">_xlfn.XLOOKUP(C1084,gyn_horarios,gyn_trechos_almoco,"",1,1)</f>
        <v>GOIANIA X TERESINA 18:00</v>
      </c>
      <c r="J1084" s="201" t="str" cm="1">
        <f t="array" ref="J1084">_xlfn.XLOOKUP(D1084,justificativas_motivos,justificativas_texto,"",1,1)</f>
        <v>MOTORISTA CUMPRINDO HORÁRIO NA ESCALA ATUAL</v>
      </c>
    </row>
    <row r="1085" spans="1:11" ht="42" hidden="1" customHeight="1">
      <c r="A1085" s="200">
        <v>45534</v>
      </c>
      <c r="B1085" s="132">
        <v>12400</v>
      </c>
      <c r="C1085" s="133">
        <v>0.75</v>
      </c>
      <c r="D1085" s="132" t="s">
        <v>11</v>
      </c>
      <c r="E1085" s="129" t="s">
        <v>58</v>
      </c>
      <c r="F1085" s="132"/>
      <c r="G1085" s="132" t="str">
        <f t="shared" si="32"/>
        <v>1</v>
      </c>
      <c r="H1085" s="137">
        <f t="shared" si="33"/>
        <v>18</v>
      </c>
      <c r="I1085" s="129" t="str" cm="1">
        <f t="array" ref="I1085">_xlfn.XLOOKUP(C1085,gyn_horarios,gyn_trechos_almoco,"",1,1)</f>
        <v>GOIANIA X TERESINA 18:00</v>
      </c>
      <c r="J1085" s="201" t="str" cm="1">
        <f t="array" ref="J1085">_xlfn.XLOOKUP(D1085,justificativas_motivos,justificativas_texto,"",1,1)</f>
        <v>MOTORISTA CUMPRINDO HORÁRIO NA ESCALA ATUAL</v>
      </c>
    </row>
    <row r="1086" spans="1:11" ht="42" hidden="1" customHeight="1">
      <c r="A1086" s="200">
        <v>45534</v>
      </c>
      <c r="B1086" s="132">
        <v>19005</v>
      </c>
      <c r="C1086" s="133">
        <v>0.79166666666666663</v>
      </c>
      <c r="D1086" s="132" t="s">
        <v>11</v>
      </c>
      <c r="E1086" s="129" t="s">
        <v>267</v>
      </c>
      <c r="F1086" s="132"/>
      <c r="G1086" s="132" t="str">
        <f t="shared" si="32"/>
        <v>1</v>
      </c>
      <c r="H1086" s="137">
        <f t="shared" si="33"/>
        <v>18</v>
      </c>
      <c r="I1086" s="129" t="str" cm="1">
        <f t="array" ref="I1086">_xlfn.XLOOKUP(C1086,gyn_horarios,gyn_trechos_almoco,"",1,1)</f>
        <v>GOIANIA X BELEM 19:00</v>
      </c>
      <c r="J1086" s="201" t="str" cm="1">
        <f t="array" ref="J1086">_xlfn.XLOOKUP(D1086,justificativas_motivos,justificativas_texto,"",1,1)</f>
        <v>MOTORISTA CUMPRINDO HORÁRIO NA ESCALA ATUAL</v>
      </c>
    </row>
    <row r="1087" spans="1:11" ht="42" hidden="1" customHeight="1">
      <c r="A1087" s="200">
        <v>45534</v>
      </c>
      <c r="B1087" s="132">
        <v>19005</v>
      </c>
      <c r="C1087" s="133">
        <v>0.79166666666666663</v>
      </c>
      <c r="D1087" s="132" t="s">
        <v>11</v>
      </c>
      <c r="E1087" s="129" t="s">
        <v>186</v>
      </c>
      <c r="F1087" s="132"/>
      <c r="G1087" s="132" t="str">
        <f t="shared" si="32"/>
        <v>1</v>
      </c>
      <c r="H1087" s="137">
        <f t="shared" si="33"/>
        <v>18</v>
      </c>
      <c r="I1087" s="129" t="str" cm="1">
        <f t="array" ref="I1087">_xlfn.XLOOKUP(C1087,gyn_horarios,gyn_trechos_almoco,"",1,1)</f>
        <v>GOIANIA X BELEM 19:00</v>
      </c>
      <c r="J1087" s="201" t="str" cm="1">
        <f t="array" ref="J1087">_xlfn.XLOOKUP(D1087,justificativas_motivos,justificativas_texto,"",1,1)</f>
        <v>MOTORISTA CUMPRINDO HORÁRIO NA ESCALA ATUAL</v>
      </c>
    </row>
    <row r="1088" spans="1:11" ht="42" hidden="1" customHeight="1">
      <c r="A1088" s="200">
        <v>45535</v>
      </c>
      <c r="B1088" s="132" t="s">
        <v>137</v>
      </c>
      <c r="C1088" s="133" t="s">
        <v>137</v>
      </c>
      <c r="D1088" s="132" t="s">
        <v>137</v>
      </c>
      <c r="E1088" s="132" t="s">
        <v>177</v>
      </c>
      <c r="F1088" s="132"/>
      <c r="G1088" s="132" t="str">
        <f t="shared" si="32"/>
        <v>1</v>
      </c>
      <c r="H1088" s="137">
        <f t="shared" si="33"/>
        <v>18</v>
      </c>
      <c r="I1088" s="129" t="str" cm="1">
        <f t="array" ref="I1088">_xlfn.XLOOKUP(C1088,gyn_horarios,gyn_trechos_almoco,"",1,1)</f>
        <v>ESPERA</v>
      </c>
      <c r="J1088" s="201" t="str" cm="1">
        <f t="array" ref="J1088">_xlfn.XLOOKUP(D1088,justificativas_motivos,justificativas_texto,"",1,1)</f>
        <v>MOTORISTA NA GARAGEM EM ESPERA PARA DISPONIBILIDADE DE HORARIOS</v>
      </c>
    </row>
    <row r="1089" spans="1:10" ht="42" hidden="1" customHeight="1">
      <c r="A1089" s="200">
        <v>45535</v>
      </c>
      <c r="B1089" s="132" t="s">
        <v>137</v>
      </c>
      <c r="C1089" s="133" t="s">
        <v>137</v>
      </c>
      <c r="D1089" s="132" t="s">
        <v>137</v>
      </c>
      <c r="E1089" s="132" t="s">
        <v>81</v>
      </c>
      <c r="F1089" s="132"/>
      <c r="G1089" s="132" t="str">
        <f t="shared" si="32"/>
        <v>1</v>
      </c>
      <c r="H1089" s="137">
        <f t="shared" si="33"/>
        <v>18</v>
      </c>
      <c r="I1089" s="129" t="str" cm="1">
        <f t="array" ref="I1089">_xlfn.XLOOKUP(C1089,gyn_horarios,gyn_trechos_almoco,"",1,1)</f>
        <v>ESPERA</v>
      </c>
      <c r="J1089" s="201" t="str" cm="1">
        <f t="array" ref="J1089">_xlfn.XLOOKUP(D1089,justificativas_motivos,justificativas_texto,"",1,1)</f>
        <v>MOTORISTA NA GARAGEM EM ESPERA PARA DISPONIBILIDADE DE HORARIOS</v>
      </c>
    </row>
    <row r="1090" spans="1:10" ht="42" hidden="1" customHeight="1">
      <c r="A1090" s="200">
        <v>45535</v>
      </c>
      <c r="B1090" s="132" t="s">
        <v>137</v>
      </c>
      <c r="C1090" s="133" t="s">
        <v>137</v>
      </c>
      <c r="D1090" s="132" t="s">
        <v>137</v>
      </c>
      <c r="E1090" s="132" t="s">
        <v>179</v>
      </c>
      <c r="F1090" s="132"/>
      <c r="G1090" s="132" t="str">
        <f t="shared" si="32"/>
        <v>1</v>
      </c>
      <c r="H1090" s="137">
        <f t="shared" si="33"/>
        <v>18</v>
      </c>
      <c r="I1090" s="129" t="str" cm="1">
        <f t="array" ref="I1090">_xlfn.XLOOKUP(C1090,gyn_horarios,gyn_trechos_almoco,"",1,1)</f>
        <v>ESPERA</v>
      </c>
      <c r="J1090" s="201" t="str" cm="1">
        <f t="array" ref="J1090">_xlfn.XLOOKUP(D1090,justificativas_motivos,justificativas_texto,"",1,1)</f>
        <v>MOTORISTA NA GARAGEM EM ESPERA PARA DISPONIBILIDADE DE HORARIOS</v>
      </c>
    </row>
    <row r="1091" spans="1:10" ht="42" hidden="1" customHeight="1">
      <c r="A1091" s="200">
        <v>45535</v>
      </c>
      <c r="B1091" s="132" t="s">
        <v>137</v>
      </c>
      <c r="C1091" s="133" t="s">
        <v>137</v>
      </c>
      <c r="D1091" s="132" t="s">
        <v>137</v>
      </c>
      <c r="E1091" s="132" t="s">
        <v>17</v>
      </c>
      <c r="F1091" s="132"/>
      <c r="G1091" s="132" t="str">
        <f t="shared" si="32"/>
        <v>1</v>
      </c>
      <c r="H1091" s="137">
        <f t="shared" si="33"/>
        <v>18</v>
      </c>
      <c r="I1091" s="129" t="str" cm="1">
        <f t="array" ref="I1091">_xlfn.XLOOKUP(C1091,gyn_horarios,gyn_trechos_almoco,"",1,1)</f>
        <v>ESPERA</v>
      </c>
      <c r="J1091" s="201" t="str" cm="1">
        <f t="array" ref="J1091">_xlfn.XLOOKUP(D1091,justificativas_motivos,justificativas_texto,"",1,1)</f>
        <v>MOTORISTA NA GARAGEM EM ESPERA PARA DISPONIBILIDADE DE HORARIOS</v>
      </c>
    </row>
    <row r="1092" spans="1:10" ht="42" hidden="1" customHeight="1">
      <c r="A1092" s="202">
        <v>45535</v>
      </c>
      <c r="B1092" s="149">
        <v>19011</v>
      </c>
      <c r="C1092" s="147">
        <v>0.75</v>
      </c>
      <c r="D1092" s="149" t="s">
        <v>11</v>
      </c>
      <c r="E1092" s="132" t="s">
        <v>24</v>
      </c>
      <c r="F1092" s="149"/>
      <c r="G1092" s="149" t="str">
        <f t="shared" si="32"/>
        <v>1</v>
      </c>
      <c r="H1092" s="150">
        <f t="shared" si="33"/>
        <v>18</v>
      </c>
      <c r="I1092" s="153" t="str" cm="1">
        <f t="array" ref="I1092">_xlfn.XLOOKUP(C1092,gyn_horarios,gyn_trechos_almoco,"",1,1)</f>
        <v>GOIANIA X TERESINA 18:00</v>
      </c>
      <c r="J1092" s="164" t="str" cm="1">
        <f t="array" ref="J1092">_xlfn.XLOOKUP(D1092,justificativas_motivos,justificativas_texto,"",1,1)</f>
        <v>MOTORISTA CUMPRINDO HORÁRIO NA ESCALA ATUAL</v>
      </c>
    </row>
    <row r="1093" spans="1:10" ht="42" hidden="1" customHeight="1">
      <c r="A1093" s="202">
        <v>45535</v>
      </c>
      <c r="B1093" s="149">
        <v>19011</v>
      </c>
      <c r="C1093" s="147">
        <v>0.75</v>
      </c>
      <c r="D1093" s="149" t="s">
        <v>11</v>
      </c>
      <c r="E1093" s="132" t="s">
        <v>181</v>
      </c>
      <c r="F1093" s="149"/>
      <c r="G1093" s="149" t="str">
        <f t="shared" si="32"/>
        <v>1</v>
      </c>
      <c r="H1093" s="150">
        <f t="shared" si="33"/>
        <v>18</v>
      </c>
      <c r="I1093" s="153" t="str" cm="1">
        <f t="array" ref="I1093">_xlfn.XLOOKUP(C1093,gyn_horarios,gyn_trechos_almoco,"",1,1)</f>
        <v>GOIANIA X TERESINA 18:00</v>
      </c>
      <c r="J1093" s="164" t="str" cm="1">
        <f t="array" ref="J1093">_xlfn.XLOOKUP(D1093,justificativas_motivos,justificativas_texto,"",1,1)</f>
        <v>MOTORISTA CUMPRINDO HORÁRIO NA ESCALA ATUAL</v>
      </c>
    </row>
    <row r="1094" spans="1:10" ht="42" hidden="1" customHeight="1">
      <c r="A1094" s="202">
        <v>45535</v>
      </c>
      <c r="B1094" s="149">
        <v>19005</v>
      </c>
      <c r="C1094" s="147">
        <v>0.79166666666666663</v>
      </c>
      <c r="D1094" s="149" t="s">
        <v>11</v>
      </c>
      <c r="E1094" s="132" t="s">
        <v>267</v>
      </c>
      <c r="F1094" s="149"/>
      <c r="G1094" s="149" t="str">
        <f t="shared" si="32"/>
        <v>1</v>
      </c>
      <c r="H1094" s="150">
        <f t="shared" si="33"/>
        <v>18</v>
      </c>
      <c r="I1094" s="153" t="str" cm="1">
        <f t="array" ref="I1094">_xlfn.XLOOKUP(C1094,gyn_horarios,gyn_trechos_almoco,"",1,1)</f>
        <v>GOIANIA X BELEM 19:00</v>
      </c>
      <c r="J1094" s="164" t="str" cm="1">
        <f t="array" ref="J1094">_xlfn.XLOOKUP(D1094,justificativas_motivos,justificativas_texto,"",1,1)</f>
        <v>MOTORISTA CUMPRINDO HORÁRIO NA ESCALA ATUAL</v>
      </c>
    </row>
    <row r="1095" spans="1:10" ht="42" hidden="1" customHeight="1">
      <c r="A1095" s="202">
        <v>45535</v>
      </c>
      <c r="B1095" s="149">
        <v>19005</v>
      </c>
      <c r="C1095" s="147">
        <v>0.79166666666666663</v>
      </c>
      <c r="D1095" s="149" t="s">
        <v>11</v>
      </c>
      <c r="E1095" s="132" t="s">
        <v>186</v>
      </c>
      <c r="F1095" s="149"/>
      <c r="G1095" s="149" t="str">
        <f t="shared" si="32"/>
        <v>1</v>
      </c>
      <c r="H1095" s="150">
        <f t="shared" si="33"/>
        <v>18</v>
      </c>
      <c r="I1095" s="153" t="str" cm="1">
        <f t="array" ref="I1095">_xlfn.XLOOKUP(C1095,gyn_horarios,gyn_trechos_almoco,"",1,1)</f>
        <v>GOIANIA X BELEM 19:00</v>
      </c>
      <c r="J1095" s="164" t="str" cm="1">
        <f t="array" ref="J1095">_xlfn.XLOOKUP(D1095,justificativas_motivos,justificativas_texto,"",1,1)</f>
        <v>MOTORISTA CUMPRINDO HORÁRIO NA ESCALA ATUAL</v>
      </c>
    </row>
    <row r="1096" spans="1:10" ht="42" hidden="1" customHeight="1">
      <c r="A1096" s="202">
        <v>45535</v>
      </c>
      <c r="B1096" s="149">
        <v>20013</v>
      </c>
      <c r="C1096" s="147">
        <v>0.39583333333333331</v>
      </c>
      <c r="D1096" s="149" t="s">
        <v>11</v>
      </c>
      <c r="E1096" s="132" t="s">
        <v>18</v>
      </c>
      <c r="F1096" s="149"/>
      <c r="G1096" s="149" t="str">
        <f t="shared" si="32"/>
        <v>1</v>
      </c>
      <c r="H1096" s="150">
        <f t="shared" si="33"/>
        <v>18</v>
      </c>
      <c r="I1096" s="153" t="str" cm="1">
        <f t="array" ref="I1096">_xlfn.XLOOKUP(C1096,gyn_horarios,gyn_trechos_almoco,"",1,1)</f>
        <v>GOIANIA X BELEM 09:30</v>
      </c>
      <c r="J1096" s="164" t="str" cm="1">
        <f t="array" ref="J1096">_xlfn.XLOOKUP(D1096,justificativas_motivos,justificativas_texto,"",1,1)</f>
        <v>MOTORISTA CUMPRINDO HORÁRIO NA ESCALA ATUAL</v>
      </c>
    </row>
    <row r="1097" spans="1:10" ht="42" hidden="1" customHeight="1">
      <c r="A1097" s="202">
        <v>45535</v>
      </c>
      <c r="B1097" s="149">
        <v>20013</v>
      </c>
      <c r="C1097" s="147">
        <v>0.39583333333333331</v>
      </c>
      <c r="D1097" s="149" t="s">
        <v>11</v>
      </c>
      <c r="E1097" s="149" t="s">
        <v>211</v>
      </c>
      <c r="F1097" s="149"/>
      <c r="G1097" s="149" t="str">
        <f t="shared" si="32"/>
        <v>1</v>
      </c>
      <c r="H1097" s="150">
        <f t="shared" si="33"/>
        <v>18</v>
      </c>
      <c r="I1097" s="153" t="str" cm="1">
        <f t="array" ref="I1097">_xlfn.XLOOKUP(C1097,gyn_horarios,gyn_trechos_almoco,"",1,1)</f>
        <v>GOIANIA X BELEM 09:30</v>
      </c>
      <c r="J1097" s="164" t="str" cm="1">
        <f t="array" ref="J1097">_xlfn.XLOOKUP(D1097,justificativas_motivos,justificativas_texto,"",1,1)</f>
        <v>MOTORISTA CUMPRINDO HORÁRIO NA ESCALA ATUAL</v>
      </c>
    </row>
    <row r="1098" spans="1:10" ht="42" hidden="1" customHeight="1">
      <c r="A1098" s="202">
        <v>45535</v>
      </c>
      <c r="B1098" s="149">
        <v>19003</v>
      </c>
      <c r="C1098" s="147">
        <v>0.85416666666666663</v>
      </c>
      <c r="D1098" s="149" t="s">
        <v>137</v>
      </c>
      <c r="E1098" s="153" t="s">
        <v>177</v>
      </c>
      <c r="F1098" s="149"/>
      <c r="G1098" s="149" t="str">
        <f t="shared" si="32"/>
        <v>1</v>
      </c>
      <c r="H1098" s="150">
        <f t="shared" si="33"/>
        <v>18</v>
      </c>
      <c r="I1098" s="153" t="str" cm="1">
        <f t="array" ref="I1098">_xlfn.XLOOKUP(C1098,gyn_horarios,gyn_trechos_almoco,"",1,1)</f>
        <v>FORTALEZA X SINOP 20:30</v>
      </c>
      <c r="J1098" s="164" t="str" cm="1">
        <f t="array" ref="J1098">_xlfn.XLOOKUP(D1098,justificativas_motivos,justificativas_texto,"",1,1)</f>
        <v>MOTORISTA NA GARAGEM EM ESPERA PARA DISPONIBILIDADE DE HORARIOS</v>
      </c>
    </row>
    <row r="1099" spans="1:10" ht="42" hidden="1" customHeight="1">
      <c r="A1099" s="202">
        <v>45535</v>
      </c>
      <c r="B1099" s="149">
        <v>19003</v>
      </c>
      <c r="C1099" s="147">
        <v>0.85416666666666663</v>
      </c>
      <c r="D1099" s="149" t="s">
        <v>137</v>
      </c>
      <c r="E1099" s="153" t="s">
        <v>81</v>
      </c>
      <c r="F1099" s="149"/>
      <c r="G1099" s="149" t="str">
        <f t="shared" si="32"/>
        <v>1</v>
      </c>
      <c r="H1099" s="150">
        <f t="shared" si="33"/>
        <v>18</v>
      </c>
      <c r="I1099" s="153" t="str" cm="1">
        <f t="array" ref="I1099">_xlfn.XLOOKUP(C1099,gyn_horarios,gyn_trechos_almoco,"",1,1)</f>
        <v>FORTALEZA X SINOP 20:30</v>
      </c>
      <c r="J1099" s="164" t="str" cm="1">
        <f t="array" ref="J1099">_xlfn.XLOOKUP(D1099,justificativas_motivos,justificativas_texto,"",1,1)</f>
        <v>MOTORISTA NA GARAGEM EM ESPERA PARA DISPONIBILIDADE DE HORARIOS</v>
      </c>
    </row>
    <row r="1100" spans="1:10" ht="42" hidden="1" customHeight="1">
      <c r="A1100" s="200">
        <v>45535</v>
      </c>
      <c r="B1100" s="132">
        <v>16500</v>
      </c>
      <c r="C1100" s="133">
        <v>0.87847222222222221</v>
      </c>
      <c r="D1100" s="132" t="s">
        <v>137</v>
      </c>
      <c r="E1100" s="129" t="s">
        <v>179</v>
      </c>
      <c r="F1100" s="132"/>
      <c r="G1100" s="132" t="str">
        <f t="shared" si="32"/>
        <v>1</v>
      </c>
      <c r="H1100" s="137">
        <f t="shared" si="33"/>
        <v>18</v>
      </c>
      <c r="I1100" s="129" t="str" cm="1">
        <f t="array" ref="I1100">_xlfn.XLOOKUP(C1100,gyn_horarios,gyn_trechos_almoco,"",1,1)</f>
        <v>BELEM X GOIANIA 21:05</v>
      </c>
      <c r="J1100" s="201" t="str" cm="1">
        <f t="array" ref="J1100">_xlfn.XLOOKUP(D1100,justificativas_motivos,justificativas_texto,"",1,1)</f>
        <v>MOTORISTA NA GARAGEM EM ESPERA PARA DISPONIBILIDADE DE HORARIOS</v>
      </c>
    </row>
    <row r="1101" spans="1:10" ht="42" hidden="1" customHeight="1">
      <c r="A1101" s="200">
        <v>45535</v>
      </c>
      <c r="B1101" s="132">
        <v>16500</v>
      </c>
      <c r="C1101" s="133">
        <v>0.87847222222222221</v>
      </c>
      <c r="D1101" s="132" t="s">
        <v>137</v>
      </c>
      <c r="E1101" s="129" t="s">
        <v>17</v>
      </c>
      <c r="F1101" s="132"/>
      <c r="G1101" s="132" t="str">
        <f t="shared" si="32"/>
        <v>1</v>
      </c>
      <c r="H1101" s="137">
        <f t="shared" si="33"/>
        <v>18</v>
      </c>
      <c r="I1101" s="129" t="str" cm="1">
        <f t="array" ref="I1101">_xlfn.XLOOKUP(C1101,gyn_horarios,gyn_trechos_almoco,"",1,1)</f>
        <v>BELEM X GOIANIA 21:05</v>
      </c>
      <c r="J1101" s="201" t="str" cm="1">
        <f t="array" ref="J1101">_xlfn.XLOOKUP(D1101,justificativas_motivos,justificativas_texto,"",1,1)</f>
        <v>MOTORISTA NA GARAGEM EM ESPERA PARA DISPONIBILIDADE DE HORARIOS</v>
      </c>
    </row>
    <row r="1102" spans="1:10" ht="42" hidden="1" customHeight="1">
      <c r="A1102" s="200">
        <v>45535</v>
      </c>
      <c r="B1102" s="132">
        <v>20020</v>
      </c>
      <c r="C1102" s="133">
        <v>0.3</v>
      </c>
      <c r="D1102" s="132" t="s">
        <v>11</v>
      </c>
      <c r="E1102" s="129" t="s">
        <v>24</v>
      </c>
      <c r="F1102" s="132"/>
      <c r="G1102" s="132" t="str">
        <f t="shared" si="32"/>
        <v>1</v>
      </c>
      <c r="H1102" s="137">
        <f t="shared" si="33"/>
        <v>18</v>
      </c>
      <c r="I1102" s="129" t="str" cm="1">
        <f t="array" ref="I1102">_xlfn.XLOOKUP(C1102,gyn_horarios,gyn_trechos_almoco,"",1,1)</f>
        <v>SAO LUIS X GOIANIA 08:00</v>
      </c>
      <c r="J1102" s="201" t="str" cm="1">
        <f t="array" ref="J1102">_xlfn.XLOOKUP(D1102,justificativas_motivos,justificativas_texto,"",1,1)</f>
        <v>MOTORISTA CUMPRINDO HORÁRIO NA ESCALA ATUAL</v>
      </c>
    </row>
    <row r="1103" spans="1:10" ht="42" hidden="1" customHeight="1">
      <c r="A1103" s="200">
        <v>45535</v>
      </c>
      <c r="B1103" s="132">
        <v>20020</v>
      </c>
      <c r="C1103" s="133">
        <v>0.3</v>
      </c>
      <c r="D1103" s="132" t="s">
        <v>11</v>
      </c>
      <c r="E1103" s="129" t="s">
        <v>181</v>
      </c>
      <c r="F1103" s="132"/>
      <c r="G1103" s="132" t="str">
        <f t="shared" si="32"/>
        <v>1</v>
      </c>
      <c r="H1103" s="137">
        <f t="shared" si="33"/>
        <v>18</v>
      </c>
      <c r="I1103" s="129" t="str" cm="1">
        <f t="array" ref="I1103">_xlfn.XLOOKUP(C1103,gyn_horarios,gyn_trechos_almoco,"",1,1)</f>
        <v>SAO LUIS X GOIANIA 08:00</v>
      </c>
      <c r="J1103" s="201" t="str" cm="1">
        <f t="array" ref="J1103">_xlfn.XLOOKUP(D1103,justificativas_motivos,justificativas_texto,"",1,1)</f>
        <v>MOTORISTA CUMPRINDO HORÁRIO NA ESCALA ATUAL</v>
      </c>
    </row>
    <row r="1104" spans="1:10" ht="42" hidden="1" customHeight="1">
      <c r="A1104" s="200">
        <v>45536</v>
      </c>
      <c r="B1104" s="132" t="s">
        <v>137</v>
      </c>
      <c r="C1104" s="133" t="s">
        <v>137</v>
      </c>
      <c r="D1104" s="132" t="s">
        <v>137</v>
      </c>
      <c r="E1104" s="132" t="s">
        <v>18</v>
      </c>
      <c r="F1104" s="132"/>
      <c r="G1104" s="132" t="str">
        <f t="shared" si="32"/>
        <v>1</v>
      </c>
      <c r="H1104" s="137">
        <f t="shared" si="33"/>
        <v>18</v>
      </c>
      <c r="I1104" s="129" t="str" cm="1">
        <f t="array" ref="I1104">_xlfn.XLOOKUP(C1104,gyn_horarios,gyn_trechos_almoco,"",1,1)</f>
        <v>ESPERA</v>
      </c>
      <c r="J1104" s="201" t="str" cm="1">
        <f t="array" ref="J1104">_xlfn.XLOOKUP(D1104,justificativas_motivos,justificativas_texto,"",1,1)</f>
        <v>MOTORISTA NA GARAGEM EM ESPERA PARA DISPONIBILIDADE DE HORARIOS</v>
      </c>
    </row>
    <row r="1105" spans="1:10" ht="42" hidden="1" customHeight="1">
      <c r="A1105" s="200">
        <v>45536</v>
      </c>
      <c r="B1105" s="132" t="s">
        <v>137</v>
      </c>
      <c r="C1105" s="133" t="s">
        <v>137</v>
      </c>
      <c r="D1105" s="132" t="s">
        <v>137</v>
      </c>
      <c r="E1105" s="132" t="s">
        <v>211</v>
      </c>
      <c r="F1105" s="132"/>
      <c r="G1105" s="132" t="str">
        <f t="shared" si="32"/>
        <v>1</v>
      </c>
      <c r="H1105" s="137">
        <f t="shared" si="33"/>
        <v>18</v>
      </c>
      <c r="I1105" s="129" t="str" cm="1">
        <f t="array" ref="I1105">_xlfn.XLOOKUP(C1105,gyn_horarios,gyn_trechos_almoco,"",1,1)</f>
        <v>ESPERA</v>
      </c>
      <c r="J1105" s="201" t="str" cm="1">
        <f t="array" ref="J1105">_xlfn.XLOOKUP(D1105,justificativas_motivos,justificativas_texto,"",1,1)</f>
        <v>MOTORISTA NA GARAGEM EM ESPERA PARA DISPONIBILIDADE DE HORARIOS</v>
      </c>
    </row>
    <row r="1106" spans="1:10" ht="42" hidden="1" customHeight="1">
      <c r="A1106" s="200">
        <v>45536</v>
      </c>
      <c r="B1106" s="132">
        <v>19002</v>
      </c>
      <c r="C1106" s="133">
        <v>0.79166666666666663</v>
      </c>
      <c r="D1106" s="132" t="s">
        <v>11</v>
      </c>
      <c r="E1106" s="132" t="s">
        <v>140</v>
      </c>
      <c r="F1106" s="132"/>
      <c r="G1106" s="132" t="str">
        <f t="shared" si="32"/>
        <v>1</v>
      </c>
      <c r="H1106" s="137">
        <f t="shared" si="33"/>
        <v>18</v>
      </c>
      <c r="I1106" s="129" t="str" cm="1">
        <f t="array" ref="I1106">_xlfn.XLOOKUP(C1106,gyn_horarios,gyn_trechos_almoco,"",1,1)</f>
        <v>GOIANIA X BELEM 19:00</v>
      </c>
      <c r="J1106" s="201" t="str" cm="1">
        <f t="array" ref="J1106">_xlfn.XLOOKUP(D1106,justificativas_motivos,justificativas_texto,"",1,1)</f>
        <v>MOTORISTA CUMPRINDO HORÁRIO NA ESCALA ATUAL</v>
      </c>
    </row>
    <row r="1107" spans="1:10" ht="42" hidden="1" customHeight="1">
      <c r="A1107" s="200">
        <v>45536</v>
      </c>
      <c r="B1107" s="132">
        <v>19002</v>
      </c>
      <c r="C1107" s="133">
        <v>0.79166666666666663</v>
      </c>
      <c r="D1107" s="132" t="s">
        <v>11</v>
      </c>
      <c r="E1107" s="132" t="s">
        <v>43</v>
      </c>
      <c r="F1107" s="132"/>
      <c r="G1107" s="132" t="str">
        <f t="shared" si="32"/>
        <v>1</v>
      </c>
      <c r="H1107" s="137">
        <f t="shared" si="33"/>
        <v>18</v>
      </c>
      <c r="I1107" s="129" t="str" cm="1">
        <f t="array" ref="I1107">_xlfn.XLOOKUP(C1107,gyn_horarios,gyn_trechos_almoco,"",1,1)</f>
        <v>GOIANIA X BELEM 19:00</v>
      </c>
      <c r="J1107" s="201" t="str" cm="1">
        <f t="array" ref="J1107">_xlfn.XLOOKUP(D1107,justificativas_motivos,justificativas_texto,"",1,1)</f>
        <v>MOTORISTA CUMPRINDO HORÁRIO NA ESCALA ATUAL</v>
      </c>
    </row>
    <row r="1108" spans="1:10" ht="42" hidden="1" customHeight="1">
      <c r="A1108" s="200">
        <v>45536</v>
      </c>
      <c r="B1108" s="132">
        <v>19020</v>
      </c>
      <c r="C1108" s="133">
        <v>0.83333333333333337</v>
      </c>
      <c r="D1108" s="132" t="s">
        <v>11</v>
      </c>
      <c r="E1108" s="132" t="s">
        <v>174</v>
      </c>
      <c r="F1108" s="132"/>
      <c r="G1108" s="132" t="str">
        <f t="shared" ref="G1108:G1171" si="34">IF(E1108="MOTORISTA","","1")</f>
        <v>1</v>
      </c>
      <c r="H1108" s="137">
        <f t="shared" ref="H1108:H1171" si="35">IF(E1108="MOTORISTA","",18)</f>
        <v>18</v>
      </c>
      <c r="I1108" s="129" t="str" cm="1">
        <f t="array" ref="I1108">_xlfn.XLOOKUP(C1108,gyn_horarios,gyn_trechos_almoco,"",1,1)</f>
        <v>GOIANIA X SAO LUIS 20:00</v>
      </c>
      <c r="J1108" s="201" t="str" cm="1">
        <f t="array" ref="J1108">_xlfn.XLOOKUP(D1108,justificativas_motivos,justificativas_texto,"",1,1)</f>
        <v>MOTORISTA CUMPRINDO HORÁRIO NA ESCALA ATUAL</v>
      </c>
    </row>
    <row r="1109" spans="1:10" ht="42" hidden="1" customHeight="1">
      <c r="A1109" s="200">
        <v>45536</v>
      </c>
      <c r="B1109" s="132">
        <v>19020</v>
      </c>
      <c r="C1109" s="133">
        <v>0.83333333333333337</v>
      </c>
      <c r="D1109" s="132" t="s">
        <v>11</v>
      </c>
      <c r="E1109" s="132" t="s">
        <v>135</v>
      </c>
      <c r="F1109" s="132"/>
      <c r="G1109" s="132" t="str">
        <f t="shared" si="34"/>
        <v>1</v>
      </c>
      <c r="H1109" s="137">
        <f t="shared" si="35"/>
        <v>18</v>
      </c>
      <c r="I1109" s="129" t="str" cm="1">
        <f t="array" ref="I1109">_xlfn.XLOOKUP(C1109,gyn_horarios,gyn_trechos_almoco,"",1,1)</f>
        <v>GOIANIA X SAO LUIS 20:00</v>
      </c>
      <c r="J1109" s="201" t="str" cm="1">
        <f t="array" ref="J1109">_xlfn.XLOOKUP(D1109,justificativas_motivos,justificativas_texto,"",1,1)</f>
        <v>MOTORISTA CUMPRINDO HORÁRIO NA ESCALA ATUAL</v>
      </c>
    </row>
    <row r="1110" spans="1:10" ht="42" hidden="1" customHeight="1">
      <c r="A1110" s="202">
        <v>45536</v>
      </c>
      <c r="B1110" s="149">
        <v>19024</v>
      </c>
      <c r="C1110" s="147">
        <v>0.39583333333333331</v>
      </c>
      <c r="D1110" s="149" t="s">
        <v>11</v>
      </c>
      <c r="E1110" s="153" t="s">
        <v>130</v>
      </c>
      <c r="F1110" s="149"/>
      <c r="G1110" s="149" t="str">
        <f t="shared" si="34"/>
        <v>1</v>
      </c>
      <c r="H1110" s="150">
        <f t="shared" si="35"/>
        <v>18</v>
      </c>
      <c r="I1110" s="153" t="str" cm="1">
        <f t="array" ref="I1110">_xlfn.XLOOKUP(C1110,gyn_horarios,gyn_trechos_almoco,"",1,1)</f>
        <v>GOIANIA X BELEM 09:30</v>
      </c>
      <c r="J1110" s="164" t="str" cm="1">
        <f t="array" ref="J1110">_xlfn.XLOOKUP(D1110,justificativas_motivos,justificativas_texto,"",1,1)</f>
        <v>MOTORISTA CUMPRINDO HORÁRIO NA ESCALA ATUAL</v>
      </c>
    </row>
    <row r="1111" spans="1:10" ht="42" hidden="1" customHeight="1">
      <c r="A1111" s="202">
        <v>45536</v>
      </c>
      <c r="B1111" s="149">
        <v>19024</v>
      </c>
      <c r="C1111" s="147">
        <v>0.39583333333333331</v>
      </c>
      <c r="D1111" s="149" t="s">
        <v>11</v>
      </c>
      <c r="E1111" s="129" t="s">
        <v>279</v>
      </c>
      <c r="F1111" s="149"/>
      <c r="G1111" s="149" t="str">
        <f t="shared" si="34"/>
        <v>1</v>
      </c>
      <c r="H1111" s="150">
        <f t="shared" si="35"/>
        <v>18</v>
      </c>
      <c r="I1111" s="153" t="str" cm="1">
        <f t="array" ref="I1111">_xlfn.XLOOKUP(C1111,gyn_horarios,gyn_trechos_almoco,"",1,1)</f>
        <v>GOIANIA X BELEM 09:30</v>
      </c>
      <c r="J1111" s="164" t="str" cm="1">
        <f t="array" ref="J1111">_xlfn.XLOOKUP(D1111,justificativas_motivos,justificativas_texto,"",1,1)</f>
        <v>MOTORISTA CUMPRINDO HORÁRIO NA ESCALA ATUAL</v>
      </c>
    </row>
    <row r="1112" spans="1:10" ht="42" hidden="1" customHeight="1">
      <c r="A1112" s="202">
        <v>45537</v>
      </c>
      <c r="B1112" s="149" t="s">
        <v>137</v>
      </c>
      <c r="C1112" s="147" t="s">
        <v>137</v>
      </c>
      <c r="D1112" s="149" t="s">
        <v>137</v>
      </c>
      <c r="E1112" s="129" t="s">
        <v>130</v>
      </c>
      <c r="F1112" s="149"/>
      <c r="G1112" s="149" t="str">
        <f t="shared" si="34"/>
        <v>1</v>
      </c>
      <c r="H1112" s="150">
        <f t="shared" si="35"/>
        <v>18</v>
      </c>
      <c r="I1112" s="153" t="str" cm="1">
        <f t="array" ref="I1112">_xlfn.XLOOKUP(C1112,gyn_horarios,gyn_trechos_almoco,"",1,1)</f>
        <v>ESPERA</v>
      </c>
      <c r="J1112" s="164" t="str" cm="1">
        <f t="array" ref="J1112">_xlfn.XLOOKUP(D1112,justificativas_motivos,justificativas_texto,"",1,1)</f>
        <v>MOTORISTA NA GARAGEM EM ESPERA PARA DISPONIBILIDADE DE HORARIOS</v>
      </c>
    </row>
    <row r="1113" spans="1:10" ht="42" hidden="1" customHeight="1">
      <c r="A1113" s="202">
        <v>45537</v>
      </c>
      <c r="B1113" s="149" t="s">
        <v>137</v>
      </c>
      <c r="C1113" s="147" t="s">
        <v>137</v>
      </c>
      <c r="D1113" s="149" t="s">
        <v>137</v>
      </c>
      <c r="E1113" s="129" t="s">
        <v>279</v>
      </c>
      <c r="F1113" s="149"/>
      <c r="G1113" s="149" t="str">
        <f t="shared" si="34"/>
        <v>1</v>
      </c>
      <c r="H1113" s="150">
        <f t="shared" si="35"/>
        <v>18</v>
      </c>
      <c r="I1113" s="153" t="str" cm="1">
        <f t="array" ref="I1113">_xlfn.XLOOKUP(C1113,gyn_horarios,gyn_trechos_almoco,"",1,1)</f>
        <v>ESPERA</v>
      </c>
      <c r="J1113" s="164" t="str" cm="1">
        <f t="array" ref="J1113">_xlfn.XLOOKUP(D1113,justificativas_motivos,justificativas_texto,"",1,1)</f>
        <v>MOTORISTA NA GARAGEM EM ESPERA PARA DISPONIBILIDADE DE HORARIOS</v>
      </c>
    </row>
    <row r="1114" spans="1:10" ht="42" hidden="1" customHeight="1">
      <c r="A1114" s="202">
        <v>45537</v>
      </c>
      <c r="B1114" s="149">
        <v>16400</v>
      </c>
      <c r="C1114" s="147">
        <v>0.75</v>
      </c>
      <c r="D1114" s="149" t="s">
        <v>11</v>
      </c>
      <c r="E1114" s="153" t="s">
        <v>290</v>
      </c>
      <c r="F1114" s="149"/>
      <c r="G1114" s="149" t="str">
        <f t="shared" si="34"/>
        <v>1</v>
      </c>
      <c r="H1114" s="150">
        <f t="shared" si="35"/>
        <v>18</v>
      </c>
      <c r="I1114" s="153" t="str" cm="1">
        <f t="array" ref="I1114">_xlfn.XLOOKUP(C1114,gyn_horarios,gyn_trechos_almoco,"",1,1)</f>
        <v>GOIANIA X TERESINA 18:00</v>
      </c>
      <c r="J1114" s="164" t="str" cm="1">
        <f t="array" ref="J1114">_xlfn.XLOOKUP(D1114,justificativas_motivos,justificativas_texto,"",1,1)</f>
        <v>MOTORISTA CUMPRINDO HORÁRIO NA ESCALA ATUAL</v>
      </c>
    </row>
    <row r="1115" spans="1:10" ht="42" hidden="1" customHeight="1">
      <c r="A1115" s="202">
        <v>45537</v>
      </c>
      <c r="B1115" s="149">
        <v>16400</v>
      </c>
      <c r="C1115" s="147">
        <v>0.75</v>
      </c>
      <c r="D1115" s="149" t="s">
        <v>11</v>
      </c>
      <c r="E1115" s="153" t="s">
        <v>159</v>
      </c>
      <c r="F1115" s="149"/>
      <c r="G1115" s="149" t="str">
        <f t="shared" si="34"/>
        <v>1</v>
      </c>
      <c r="H1115" s="150">
        <f t="shared" si="35"/>
        <v>18</v>
      </c>
      <c r="I1115" s="153" t="str" cm="1">
        <f t="array" ref="I1115">_xlfn.XLOOKUP(C1115,gyn_horarios,gyn_trechos_almoco,"",1,1)</f>
        <v>GOIANIA X TERESINA 18:00</v>
      </c>
      <c r="J1115" s="164" t="str" cm="1">
        <f t="array" ref="J1115">_xlfn.XLOOKUP(D1115,justificativas_motivos,justificativas_texto,"",1,1)</f>
        <v>MOTORISTA CUMPRINDO HORÁRIO NA ESCALA ATUAL</v>
      </c>
    </row>
    <row r="1116" spans="1:10" ht="42" hidden="1" customHeight="1">
      <c r="A1116" s="202">
        <v>45537</v>
      </c>
      <c r="B1116" s="149">
        <v>19015</v>
      </c>
      <c r="C1116" s="147">
        <v>0.79166666666666663</v>
      </c>
      <c r="D1116" s="149" t="s">
        <v>11</v>
      </c>
      <c r="E1116" s="153" t="s">
        <v>157</v>
      </c>
      <c r="F1116" s="149"/>
      <c r="G1116" s="149" t="str">
        <f t="shared" si="34"/>
        <v>1</v>
      </c>
      <c r="H1116" s="150">
        <f t="shared" si="35"/>
        <v>18</v>
      </c>
      <c r="I1116" s="153" t="str" cm="1">
        <f t="array" ref="I1116">_xlfn.XLOOKUP(C1116,gyn_horarios,gyn_trechos_almoco,"",1,1)</f>
        <v>GOIANIA X BELEM 19:00</v>
      </c>
      <c r="J1116" s="164" t="str" cm="1">
        <f t="array" ref="J1116">_xlfn.XLOOKUP(D1116,justificativas_motivos,justificativas_texto,"",1,1)</f>
        <v>MOTORISTA CUMPRINDO HORÁRIO NA ESCALA ATUAL</v>
      </c>
    </row>
    <row r="1117" spans="1:10" ht="42" hidden="1" customHeight="1">
      <c r="A1117" s="200">
        <v>45537</v>
      </c>
      <c r="B1117" s="132">
        <v>19015</v>
      </c>
      <c r="C1117" s="133">
        <v>0.79166666666666663</v>
      </c>
      <c r="D1117" s="132" t="s">
        <v>11</v>
      </c>
      <c r="E1117" s="129" t="s">
        <v>156</v>
      </c>
      <c r="F1117" s="132"/>
      <c r="G1117" s="132" t="str">
        <f t="shared" si="34"/>
        <v>1</v>
      </c>
      <c r="H1117" s="137">
        <f t="shared" si="35"/>
        <v>18</v>
      </c>
      <c r="I1117" s="129" t="str" cm="1">
        <f t="array" ref="I1117">_xlfn.XLOOKUP(C1117,gyn_horarios,gyn_trechos_almoco,"",1,1)</f>
        <v>GOIANIA X BELEM 19:00</v>
      </c>
      <c r="J1117" s="201" t="str" cm="1">
        <f t="array" ref="J1117">_xlfn.XLOOKUP(D1117,justificativas_motivos,justificativas_texto,"",1,1)</f>
        <v>MOTORISTA CUMPRINDO HORÁRIO NA ESCALA ATUAL</v>
      </c>
    </row>
    <row r="1118" spans="1:10" ht="42" hidden="1" customHeight="1">
      <c r="A1118" s="200">
        <v>45537</v>
      </c>
      <c r="B1118" s="132">
        <v>16700</v>
      </c>
      <c r="C1118" s="133">
        <v>0.83333333333333337</v>
      </c>
      <c r="D1118" s="132" t="s">
        <v>11</v>
      </c>
      <c r="E1118" s="129" t="s">
        <v>108</v>
      </c>
      <c r="F1118" s="132"/>
      <c r="G1118" s="132" t="str">
        <f t="shared" si="34"/>
        <v>1</v>
      </c>
      <c r="H1118" s="137">
        <f t="shared" si="35"/>
        <v>18</v>
      </c>
      <c r="I1118" s="129" t="str" cm="1">
        <f t="array" ref="I1118">_xlfn.XLOOKUP(C1118,gyn_horarios,gyn_trechos_almoco,"",1,1)</f>
        <v>GOIANIA X SAO LUIS 20:00</v>
      </c>
      <c r="J1118" s="201" t="str" cm="1">
        <f t="array" ref="J1118">_xlfn.XLOOKUP(D1118,justificativas_motivos,justificativas_texto,"",1,1)</f>
        <v>MOTORISTA CUMPRINDO HORÁRIO NA ESCALA ATUAL</v>
      </c>
    </row>
    <row r="1119" spans="1:10" ht="42" hidden="1" customHeight="1">
      <c r="A1119" s="200">
        <v>45537</v>
      </c>
      <c r="B1119" s="132">
        <v>16700</v>
      </c>
      <c r="C1119" s="133">
        <v>0.83333333333333337</v>
      </c>
      <c r="D1119" s="132" t="s">
        <v>11</v>
      </c>
      <c r="E1119" s="129" t="s">
        <v>142</v>
      </c>
      <c r="F1119" s="132"/>
      <c r="G1119" s="132" t="str">
        <f t="shared" si="34"/>
        <v>1</v>
      </c>
      <c r="H1119" s="137">
        <f t="shared" si="35"/>
        <v>18</v>
      </c>
      <c r="I1119" s="129" t="str" cm="1">
        <f t="array" ref="I1119">_xlfn.XLOOKUP(C1119,gyn_horarios,gyn_trechos_almoco,"",1,1)</f>
        <v>GOIANIA X SAO LUIS 20:00</v>
      </c>
      <c r="J1119" s="201" t="str" cm="1">
        <f t="array" ref="J1119">_xlfn.XLOOKUP(D1119,justificativas_motivos,justificativas_texto,"",1,1)</f>
        <v>MOTORISTA CUMPRINDO HORÁRIO NA ESCALA ATUAL</v>
      </c>
    </row>
    <row r="1120" spans="1:10" ht="42" hidden="1" customHeight="1">
      <c r="A1120" s="200">
        <v>45537</v>
      </c>
      <c r="B1120" s="132">
        <v>19022</v>
      </c>
      <c r="C1120" s="133">
        <v>0.39583333333333331</v>
      </c>
      <c r="D1120" s="132" t="s">
        <v>11</v>
      </c>
      <c r="E1120" s="129" t="s">
        <v>15</v>
      </c>
      <c r="F1120" s="132"/>
      <c r="G1120" s="132" t="str">
        <f t="shared" si="34"/>
        <v>1</v>
      </c>
      <c r="H1120" s="137">
        <f t="shared" si="35"/>
        <v>18</v>
      </c>
      <c r="I1120" s="129" t="str" cm="1">
        <f t="array" ref="I1120">_xlfn.XLOOKUP(C1120,gyn_horarios,gyn_trechos_almoco,"",1,1)</f>
        <v>GOIANIA X BELEM 09:30</v>
      </c>
      <c r="J1120" s="201" t="str" cm="1">
        <f t="array" ref="J1120">_xlfn.XLOOKUP(D1120,justificativas_motivos,justificativas_texto,"",1,1)</f>
        <v>MOTORISTA CUMPRINDO HORÁRIO NA ESCALA ATUAL</v>
      </c>
    </row>
    <row r="1121" spans="1:10" ht="42" hidden="1" customHeight="1">
      <c r="A1121" s="200">
        <v>45537</v>
      </c>
      <c r="B1121" s="132">
        <v>19022</v>
      </c>
      <c r="C1121" s="133">
        <v>0.39583333333333331</v>
      </c>
      <c r="D1121" s="132" t="s">
        <v>11</v>
      </c>
      <c r="E1121" s="129" t="s">
        <v>118</v>
      </c>
      <c r="F1121" s="132"/>
      <c r="G1121" s="132" t="str">
        <f t="shared" si="34"/>
        <v>1</v>
      </c>
      <c r="H1121" s="137">
        <f t="shared" si="35"/>
        <v>18</v>
      </c>
      <c r="I1121" s="129" t="str" cm="1">
        <f t="array" ref="I1121">_xlfn.XLOOKUP(C1121,gyn_horarios,gyn_trechos_almoco,"",1,1)</f>
        <v>GOIANIA X BELEM 09:30</v>
      </c>
      <c r="J1121" s="201" t="str" cm="1">
        <f t="array" ref="J1121">_xlfn.XLOOKUP(D1121,justificativas_motivos,justificativas_texto,"",1,1)</f>
        <v>MOTORISTA CUMPRINDO HORÁRIO NA ESCALA ATUAL</v>
      </c>
    </row>
    <row r="1122" spans="1:10" ht="42" hidden="1" customHeight="1">
      <c r="A1122" s="200">
        <v>45538</v>
      </c>
      <c r="B1122" s="132" t="s">
        <v>137</v>
      </c>
      <c r="C1122" s="133" t="s">
        <v>137</v>
      </c>
      <c r="D1122" s="132" t="s">
        <v>137</v>
      </c>
      <c r="E1122" s="132" t="s">
        <v>15</v>
      </c>
      <c r="F1122" s="132"/>
      <c r="G1122" s="132" t="str">
        <f t="shared" si="34"/>
        <v>1</v>
      </c>
      <c r="H1122" s="137">
        <f t="shared" si="35"/>
        <v>18</v>
      </c>
      <c r="I1122" s="129" t="str" cm="1">
        <f t="array" ref="I1122">_xlfn.XLOOKUP(C1122,gyn_horarios,gyn_trechos_almoco,"",1,1)</f>
        <v>ESPERA</v>
      </c>
      <c r="J1122" s="201" t="str" cm="1">
        <f t="array" ref="J1122">_xlfn.XLOOKUP(D1122,justificativas_motivos,justificativas_texto,"",1,1)</f>
        <v>MOTORISTA NA GARAGEM EM ESPERA PARA DISPONIBILIDADE DE HORARIOS</v>
      </c>
    </row>
    <row r="1123" spans="1:10" ht="42" hidden="1" customHeight="1">
      <c r="A1123" s="202">
        <v>45538</v>
      </c>
      <c r="B1123" s="149" t="s">
        <v>137</v>
      </c>
      <c r="C1123" s="147" t="s">
        <v>137</v>
      </c>
      <c r="D1123" s="149" t="s">
        <v>137</v>
      </c>
      <c r="E1123" s="149" t="s">
        <v>118</v>
      </c>
      <c r="F1123" s="149"/>
      <c r="G1123" s="149" t="str">
        <f t="shared" si="34"/>
        <v>1</v>
      </c>
      <c r="H1123" s="150">
        <f t="shared" si="35"/>
        <v>18</v>
      </c>
      <c r="I1123" s="153" t="str" cm="1">
        <f t="array" ref="I1123">_xlfn.XLOOKUP(C1123,gyn_horarios,gyn_trechos_almoco,"",1,1)</f>
        <v>ESPERA</v>
      </c>
      <c r="J1123" s="164" t="str" cm="1">
        <f t="array" ref="J1123">_xlfn.XLOOKUP(D1123,justificativas_motivos,justificativas_texto,"",1,1)</f>
        <v>MOTORISTA NA GARAGEM EM ESPERA PARA DISPONIBILIDADE DE HORARIOS</v>
      </c>
    </row>
    <row r="1124" spans="1:10" ht="42" hidden="1" customHeight="1">
      <c r="A1124" s="202">
        <v>45538</v>
      </c>
      <c r="B1124" s="149">
        <v>221101</v>
      </c>
      <c r="C1124" s="147">
        <v>0.75</v>
      </c>
      <c r="D1124" s="149" t="s">
        <v>11</v>
      </c>
      <c r="E1124" s="132" t="s">
        <v>171</v>
      </c>
      <c r="F1124" s="149"/>
      <c r="G1124" s="149" t="str">
        <f t="shared" si="34"/>
        <v>1</v>
      </c>
      <c r="H1124" s="150">
        <f t="shared" si="35"/>
        <v>18</v>
      </c>
      <c r="I1124" s="153" t="str" cm="1">
        <f t="array" ref="I1124">_xlfn.XLOOKUP(C1124,gyn_horarios,gyn_trechos_almoco,"",1,1)</f>
        <v>GOIANIA X TERESINA 18:00</v>
      </c>
      <c r="J1124" s="164" t="str" cm="1">
        <f t="array" ref="J1124">_xlfn.XLOOKUP(D1124,justificativas_motivos,justificativas_texto,"",1,1)</f>
        <v>MOTORISTA CUMPRINDO HORÁRIO NA ESCALA ATUAL</v>
      </c>
    </row>
    <row r="1125" spans="1:10" ht="42" hidden="1" customHeight="1">
      <c r="A1125" s="202">
        <v>45538</v>
      </c>
      <c r="B1125" s="149">
        <v>221101</v>
      </c>
      <c r="C1125" s="147">
        <v>0.75</v>
      </c>
      <c r="D1125" s="149" t="s">
        <v>11</v>
      </c>
      <c r="E1125" s="132" t="s">
        <v>153</v>
      </c>
      <c r="F1125" s="149"/>
      <c r="G1125" s="149" t="str">
        <f t="shared" si="34"/>
        <v>1</v>
      </c>
      <c r="H1125" s="150">
        <f t="shared" si="35"/>
        <v>18</v>
      </c>
      <c r="I1125" s="153" t="str" cm="1">
        <f t="array" ref="I1125">_xlfn.XLOOKUP(C1125,gyn_horarios,gyn_trechos_almoco,"",1,1)</f>
        <v>GOIANIA X TERESINA 18:00</v>
      </c>
      <c r="J1125" s="164" t="str" cm="1">
        <f t="array" ref="J1125">_xlfn.XLOOKUP(D1125,justificativas_motivos,justificativas_texto,"",1,1)</f>
        <v>MOTORISTA CUMPRINDO HORÁRIO NA ESCALA ATUAL</v>
      </c>
    </row>
    <row r="1126" spans="1:10" ht="42" hidden="1" customHeight="1">
      <c r="A1126" s="202">
        <v>45538</v>
      </c>
      <c r="B1126" s="149">
        <v>19010</v>
      </c>
      <c r="C1126" s="147">
        <v>0.79166666666666663</v>
      </c>
      <c r="D1126" s="149" t="s">
        <v>11</v>
      </c>
      <c r="E1126" s="132" t="s">
        <v>133</v>
      </c>
      <c r="F1126" s="149"/>
      <c r="G1126" s="149" t="str">
        <f t="shared" si="34"/>
        <v>1</v>
      </c>
      <c r="H1126" s="150">
        <f t="shared" si="35"/>
        <v>18</v>
      </c>
      <c r="I1126" s="153" t="str" cm="1">
        <f t="array" ref="I1126">_xlfn.XLOOKUP(C1126,gyn_horarios,gyn_trechos_almoco,"",1,1)</f>
        <v>GOIANIA X BELEM 19:00</v>
      </c>
      <c r="J1126" s="164" t="str" cm="1">
        <f t="array" ref="J1126">_xlfn.XLOOKUP(D1126,justificativas_motivos,justificativas_texto,"",1,1)</f>
        <v>MOTORISTA CUMPRINDO HORÁRIO NA ESCALA ATUAL</v>
      </c>
    </row>
    <row r="1127" spans="1:10" ht="42" hidden="1" customHeight="1">
      <c r="A1127" s="202">
        <v>45538</v>
      </c>
      <c r="B1127" s="149">
        <v>19010</v>
      </c>
      <c r="C1127" s="147">
        <v>0.79166666666666663</v>
      </c>
      <c r="D1127" s="149" t="s">
        <v>11</v>
      </c>
      <c r="E1127" s="132" t="s">
        <v>189</v>
      </c>
      <c r="F1127" s="149"/>
      <c r="G1127" s="149" t="str">
        <f t="shared" si="34"/>
        <v>1</v>
      </c>
      <c r="H1127" s="150">
        <f t="shared" si="35"/>
        <v>18</v>
      </c>
      <c r="I1127" s="153" t="str" cm="1">
        <f t="array" ref="I1127">_xlfn.XLOOKUP(C1127,gyn_horarios,gyn_trechos_almoco,"",1,1)</f>
        <v>GOIANIA X BELEM 19:00</v>
      </c>
      <c r="J1127" s="164" t="str" cm="1">
        <f t="array" ref="J1127">_xlfn.XLOOKUP(D1127,justificativas_motivos,justificativas_texto,"",1,1)</f>
        <v>MOTORISTA CUMPRINDO HORÁRIO NA ESCALA ATUAL</v>
      </c>
    </row>
    <row r="1128" spans="1:10" ht="42" hidden="1" customHeight="1">
      <c r="A1128" s="202">
        <v>45538</v>
      </c>
      <c r="B1128" s="149" t="s">
        <v>72</v>
      </c>
      <c r="C1128" s="147" t="s">
        <v>71</v>
      </c>
      <c r="D1128" s="149" t="s">
        <v>107</v>
      </c>
      <c r="E1128" s="153" t="s">
        <v>292</v>
      </c>
      <c r="F1128" s="149"/>
      <c r="G1128" s="149" t="str">
        <f t="shared" si="34"/>
        <v>1</v>
      </c>
      <c r="H1128" s="150">
        <f t="shared" si="35"/>
        <v>18</v>
      </c>
      <c r="I1128" s="153" t="str" cm="1">
        <f t="array" ref="I1128">_xlfn.XLOOKUP(C1128,gyn_horarios,gyn_trechos_almoco,"",1,1)</f>
        <v>GARAGEM</v>
      </c>
      <c r="J1128" s="164" t="str" cm="1">
        <f t="array" ref="J1128">_xlfn.XLOOKUP(D1128,justificativas_motivos,justificativas_texto,"",1,1)</f>
        <v>MOTORISTA PRESTANDO SERVICO DE PLANTAO NA GARAGEM</v>
      </c>
    </row>
    <row r="1129" spans="1:10" ht="42" hidden="1" customHeight="1">
      <c r="A1129" s="202">
        <v>45539</v>
      </c>
      <c r="B1129" s="149">
        <v>15600</v>
      </c>
      <c r="C1129" s="147">
        <v>0.79166666666666663</v>
      </c>
      <c r="D1129" s="149" t="s">
        <v>11</v>
      </c>
      <c r="E1129" s="129" t="s">
        <v>116</v>
      </c>
      <c r="F1129" s="149"/>
      <c r="G1129" s="149" t="str">
        <f t="shared" si="34"/>
        <v>1</v>
      </c>
      <c r="H1129" s="150">
        <f t="shared" si="35"/>
        <v>18</v>
      </c>
      <c r="I1129" s="153" t="str" cm="1">
        <f t="array" ref="I1129">_xlfn.XLOOKUP(C1129,gyn_horarios,gyn_trechos_almoco,"",1,1)</f>
        <v>GOIANIA X BELEM 19:00</v>
      </c>
      <c r="J1129" s="164" t="str" cm="1">
        <f t="array" ref="J1129">_xlfn.XLOOKUP(D1129,justificativas_motivos,justificativas_texto,"",1,1)</f>
        <v>MOTORISTA CUMPRINDO HORÁRIO NA ESCALA ATUAL</v>
      </c>
    </row>
    <row r="1130" spans="1:10" ht="42" hidden="1" customHeight="1">
      <c r="A1130" s="202">
        <v>45539</v>
      </c>
      <c r="B1130" s="149">
        <v>15600</v>
      </c>
      <c r="C1130" s="147">
        <v>0.79166666666666663</v>
      </c>
      <c r="D1130" s="149" t="s">
        <v>11</v>
      </c>
      <c r="E1130" s="129" t="s">
        <v>299</v>
      </c>
      <c r="F1130" s="149"/>
      <c r="G1130" s="149" t="str">
        <f t="shared" si="34"/>
        <v>1</v>
      </c>
      <c r="H1130" s="150">
        <f t="shared" si="35"/>
        <v>18</v>
      </c>
      <c r="I1130" s="153" t="str" cm="1">
        <f t="array" ref="I1130">_xlfn.XLOOKUP(C1130,gyn_horarios,gyn_trechos_almoco,"",1,1)</f>
        <v>GOIANIA X BELEM 19:00</v>
      </c>
      <c r="J1130" s="164" t="str" cm="1">
        <f t="array" ref="J1130">_xlfn.XLOOKUP(D1130,justificativas_motivos,justificativas_texto,"",1,1)</f>
        <v>MOTORISTA CUMPRINDO HORÁRIO NA ESCALA ATUAL</v>
      </c>
    </row>
    <row r="1131" spans="1:10" ht="42" hidden="1" customHeight="1">
      <c r="A1131" s="202">
        <v>45539</v>
      </c>
      <c r="B1131" s="149">
        <v>14700</v>
      </c>
      <c r="C1131" s="147">
        <v>0.39583333333333331</v>
      </c>
      <c r="D1131" s="149" t="s">
        <v>11</v>
      </c>
      <c r="E1131" s="129" t="s">
        <v>127</v>
      </c>
      <c r="F1131" s="149"/>
      <c r="G1131" s="149" t="str">
        <f t="shared" si="34"/>
        <v>1</v>
      </c>
      <c r="H1131" s="150">
        <f t="shared" si="35"/>
        <v>18</v>
      </c>
      <c r="I1131" s="153" t="str" cm="1">
        <f t="array" ref="I1131">_xlfn.XLOOKUP(C1131,gyn_horarios,gyn_trechos_almoco,"",1,1)</f>
        <v>GOIANIA X BELEM 09:30</v>
      </c>
      <c r="J1131" s="164" t="str" cm="1">
        <f t="array" ref="J1131">_xlfn.XLOOKUP(D1131,justificativas_motivos,justificativas_texto,"",1,1)</f>
        <v>MOTORISTA CUMPRINDO HORÁRIO NA ESCALA ATUAL</v>
      </c>
    </row>
    <row r="1132" spans="1:10" ht="42" hidden="1" customHeight="1">
      <c r="A1132" s="202">
        <v>45539</v>
      </c>
      <c r="B1132" s="149">
        <v>14700</v>
      </c>
      <c r="C1132" s="147">
        <v>0.39583333333333331</v>
      </c>
      <c r="D1132" s="149" t="s">
        <v>11</v>
      </c>
      <c r="E1132" s="129" t="s">
        <v>234</v>
      </c>
      <c r="F1132" s="149"/>
      <c r="G1132" s="149" t="str">
        <f t="shared" si="34"/>
        <v>1</v>
      </c>
      <c r="H1132" s="150">
        <f t="shared" si="35"/>
        <v>18</v>
      </c>
      <c r="I1132" s="153" t="str" cm="1">
        <f t="array" ref="I1132">_xlfn.XLOOKUP(C1132,gyn_horarios,gyn_trechos_almoco,"",1,1)</f>
        <v>GOIANIA X BELEM 09:30</v>
      </c>
      <c r="J1132" s="164" t="str" cm="1">
        <f t="array" ref="J1132">_xlfn.XLOOKUP(D1132,justificativas_motivos,justificativas_texto,"",1,1)</f>
        <v>MOTORISTA CUMPRINDO HORÁRIO NA ESCALA ATUAL</v>
      </c>
    </row>
    <row r="1133" spans="1:10" ht="42" hidden="1" customHeight="1">
      <c r="A1133" s="202">
        <v>45539</v>
      </c>
      <c r="B1133" s="149">
        <v>19006</v>
      </c>
      <c r="C1133" s="147">
        <v>0.4375</v>
      </c>
      <c r="D1133" s="149" t="s">
        <v>11</v>
      </c>
      <c r="E1133" s="153" t="s">
        <v>300</v>
      </c>
      <c r="F1133" s="149"/>
      <c r="G1133" s="149" t="str">
        <f t="shared" si="34"/>
        <v>1</v>
      </c>
      <c r="H1133" s="150">
        <f t="shared" si="35"/>
        <v>18</v>
      </c>
      <c r="I1133" s="153" t="str" cm="1">
        <f t="array" ref="I1133">_xlfn.XLOOKUP(C1133,gyn_horarios,gyn_trechos_almoco,"",1,1)</f>
        <v>GOIANIA X SAO LUIS 10:30</v>
      </c>
      <c r="J1133" s="164" t="str" cm="1">
        <f t="array" ref="J1133">_xlfn.XLOOKUP(D1133,justificativas_motivos,justificativas_texto,"",1,1)</f>
        <v>MOTORISTA CUMPRINDO HORÁRIO NA ESCALA ATUAL</v>
      </c>
    </row>
    <row r="1134" spans="1:10" ht="42" hidden="1" customHeight="1">
      <c r="A1134" s="202">
        <v>45539</v>
      </c>
      <c r="B1134" s="149">
        <v>19006</v>
      </c>
      <c r="C1134" s="147">
        <v>0.4375</v>
      </c>
      <c r="D1134" s="149" t="s">
        <v>11</v>
      </c>
      <c r="E1134" s="153" t="s">
        <v>131</v>
      </c>
      <c r="F1134" s="149"/>
      <c r="G1134" s="149" t="str">
        <f t="shared" si="34"/>
        <v>1</v>
      </c>
      <c r="H1134" s="150">
        <f t="shared" si="35"/>
        <v>18</v>
      </c>
      <c r="I1134" s="153" t="str" cm="1">
        <f t="array" ref="I1134">_xlfn.XLOOKUP(C1134,gyn_horarios,gyn_trechos_almoco,"",1,1)</f>
        <v>GOIANIA X SAO LUIS 10:30</v>
      </c>
      <c r="J1134" s="164" t="str" cm="1">
        <f t="array" ref="J1134">_xlfn.XLOOKUP(D1134,justificativas_motivos,justificativas_texto,"",1,1)</f>
        <v>MOTORISTA CUMPRINDO HORÁRIO NA ESCALA ATUAL</v>
      </c>
    </row>
    <row r="1135" spans="1:10" ht="42" hidden="1" customHeight="1">
      <c r="A1135" s="200">
        <v>45539</v>
      </c>
      <c r="B1135" s="132" t="s">
        <v>71</v>
      </c>
      <c r="C1135" s="133" t="s">
        <v>72</v>
      </c>
      <c r="D1135" s="132" t="s">
        <v>105</v>
      </c>
      <c r="E1135" s="129" t="s">
        <v>292</v>
      </c>
      <c r="F1135" s="132"/>
      <c r="G1135" s="132" t="str">
        <f t="shared" si="34"/>
        <v>1</v>
      </c>
      <c r="H1135" s="137">
        <f t="shared" si="35"/>
        <v>18</v>
      </c>
      <c r="I1135" s="129" t="str" cm="1">
        <f t="array" ref="I1135">_xlfn.XLOOKUP(C1135,gyn_horarios,gyn_trechos_almoco,"",1,1)</f>
        <v>PLANTAO</v>
      </c>
      <c r="J1135" s="201" t="str" cm="1">
        <f t="array" ref="J1135">_xlfn.XLOOKUP(D1135,justificativas_motivos,justificativas_texto,"",1,1)</f>
        <v>MOTORISTA PRESTANDO SERVICO DE PLANTAO NA GARAGEM</v>
      </c>
    </row>
    <row r="1136" spans="1:10" ht="42" hidden="1" customHeight="1">
      <c r="A1136" s="200">
        <v>45540</v>
      </c>
      <c r="B1136" s="132" t="s">
        <v>137</v>
      </c>
      <c r="C1136" s="133" t="s">
        <v>137</v>
      </c>
      <c r="D1136" s="132" t="s">
        <v>137</v>
      </c>
      <c r="E1136" s="129" t="s">
        <v>127</v>
      </c>
      <c r="F1136" s="132"/>
      <c r="G1136" s="132" t="str">
        <f t="shared" si="34"/>
        <v>1</v>
      </c>
      <c r="H1136" s="137">
        <f t="shared" si="35"/>
        <v>18</v>
      </c>
      <c r="I1136" s="129" t="str" cm="1">
        <f t="array" ref="I1136">_xlfn.XLOOKUP(C1136,gyn_horarios,gyn_trechos_almoco,"",1,1)</f>
        <v>ESPERA</v>
      </c>
      <c r="J1136" s="201" t="str" cm="1">
        <f t="array" ref="J1136">_xlfn.XLOOKUP(D1136,justificativas_motivos,justificativas_texto,"",1,1)</f>
        <v>MOTORISTA NA GARAGEM EM ESPERA PARA DISPONIBILIDADE DE HORARIOS</v>
      </c>
    </row>
    <row r="1137" spans="1:10" ht="42" hidden="1" customHeight="1">
      <c r="A1137" s="200">
        <v>45540</v>
      </c>
      <c r="B1137" s="132" t="s">
        <v>137</v>
      </c>
      <c r="C1137" s="133" t="s">
        <v>137</v>
      </c>
      <c r="D1137" s="132" t="s">
        <v>137</v>
      </c>
      <c r="E1137" s="129" t="s">
        <v>234</v>
      </c>
      <c r="F1137" s="132"/>
      <c r="G1137" s="132" t="str">
        <f t="shared" si="34"/>
        <v>1</v>
      </c>
      <c r="H1137" s="137">
        <f t="shared" si="35"/>
        <v>18</v>
      </c>
      <c r="I1137" s="129" t="str" cm="1">
        <f t="array" ref="I1137">_xlfn.XLOOKUP(C1137,gyn_horarios,gyn_trechos_almoco,"",1,1)</f>
        <v>ESPERA</v>
      </c>
      <c r="J1137" s="201" t="str" cm="1">
        <f t="array" ref="J1137">_xlfn.XLOOKUP(D1137,justificativas_motivos,justificativas_texto,"",1,1)</f>
        <v>MOTORISTA NA GARAGEM EM ESPERA PARA DISPONIBILIDADE DE HORARIOS</v>
      </c>
    </row>
    <row r="1138" spans="1:10" ht="42" hidden="1" customHeight="1">
      <c r="A1138" s="200">
        <v>45540</v>
      </c>
      <c r="B1138" s="132" t="s">
        <v>137</v>
      </c>
      <c r="C1138" s="133" t="s">
        <v>137</v>
      </c>
      <c r="D1138" s="132" t="s">
        <v>137</v>
      </c>
      <c r="E1138" s="129" t="s">
        <v>300</v>
      </c>
      <c r="F1138" s="132"/>
      <c r="G1138" s="132" t="str">
        <f t="shared" si="34"/>
        <v>1</v>
      </c>
      <c r="H1138" s="137">
        <f t="shared" si="35"/>
        <v>18</v>
      </c>
      <c r="I1138" s="129" t="str" cm="1">
        <f t="array" ref="I1138">_xlfn.XLOOKUP(C1138,gyn_horarios,gyn_trechos_almoco,"",1,1)</f>
        <v>ESPERA</v>
      </c>
      <c r="J1138" s="201" t="str" cm="1">
        <f t="array" ref="J1138">_xlfn.XLOOKUP(D1138,justificativas_motivos,justificativas_texto,"",1,1)</f>
        <v>MOTORISTA NA GARAGEM EM ESPERA PARA DISPONIBILIDADE DE HORARIOS</v>
      </c>
    </row>
    <row r="1139" spans="1:10" ht="42" hidden="1" customHeight="1">
      <c r="A1139" s="200">
        <v>45540</v>
      </c>
      <c r="B1139" s="132" t="s">
        <v>137</v>
      </c>
      <c r="C1139" s="133" t="s">
        <v>137</v>
      </c>
      <c r="D1139" s="132" t="s">
        <v>137</v>
      </c>
      <c r="E1139" s="129" t="s">
        <v>131</v>
      </c>
      <c r="F1139" s="132"/>
      <c r="G1139" s="132" t="str">
        <f t="shared" si="34"/>
        <v>1</v>
      </c>
      <c r="H1139" s="137">
        <f t="shared" si="35"/>
        <v>18</v>
      </c>
      <c r="I1139" s="129" t="str" cm="1">
        <f t="array" ref="I1139">_xlfn.XLOOKUP(C1139,gyn_horarios,gyn_trechos_almoco,"",1,1)</f>
        <v>ESPERA</v>
      </c>
      <c r="J1139" s="201" t="str" cm="1">
        <f t="array" ref="J1139">_xlfn.XLOOKUP(D1139,justificativas_motivos,justificativas_texto,"",1,1)</f>
        <v>MOTORISTA NA GARAGEM EM ESPERA PARA DISPONIBILIDADE DE HORARIOS</v>
      </c>
    </row>
    <row r="1140" spans="1:10" ht="42" hidden="1" customHeight="1">
      <c r="A1140" s="200">
        <v>45540</v>
      </c>
      <c r="B1140" s="132" t="s">
        <v>71</v>
      </c>
      <c r="C1140" s="133" t="s">
        <v>72</v>
      </c>
      <c r="D1140" s="132" t="s">
        <v>105</v>
      </c>
      <c r="E1140" s="129" t="s">
        <v>292</v>
      </c>
      <c r="F1140" s="132"/>
      <c r="G1140" s="132" t="str">
        <f t="shared" si="34"/>
        <v>1</v>
      </c>
      <c r="H1140" s="137">
        <f t="shared" si="35"/>
        <v>18</v>
      </c>
      <c r="I1140" s="129" t="str" cm="1">
        <f t="array" ref="I1140">_xlfn.XLOOKUP(C1140,gyn_horarios,gyn_trechos_almoco,"",1,1)</f>
        <v>PLANTAO</v>
      </c>
      <c r="J1140" s="201" t="str" cm="1">
        <f t="array" ref="J1140">_xlfn.XLOOKUP(D1140,justificativas_motivos,justificativas_texto,"",1,1)</f>
        <v>MOTORISTA PRESTANDO SERVICO DE PLANTAO NA GARAGEM</v>
      </c>
    </row>
    <row r="1141" spans="1:10" ht="42" hidden="1" customHeight="1">
      <c r="A1141" s="200">
        <v>45540</v>
      </c>
      <c r="B1141" s="132">
        <v>15300</v>
      </c>
      <c r="C1141" s="133">
        <v>0.75</v>
      </c>
      <c r="D1141" s="132" t="s">
        <v>11</v>
      </c>
      <c r="E1141" s="132" t="s">
        <v>52</v>
      </c>
      <c r="F1141" s="132"/>
      <c r="G1141" s="132" t="str">
        <f t="shared" si="34"/>
        <v>1</v>
      </c>
      <c r="H1141" s="137">
        <f t="shared" si="35"/>
        <v>18</v>
      </c>
      <c r="I1141" s="129" t="str" cm="1">
        <f t="array" ref="I1141">_xlfn.XLOOKUP(C1141,gyn_horarios,gyn_trechos_almoco,"",1,1)</f>
        <v>GOIANIA X TERESINA 18:00</v>
      </c>
      <c r="J1141" s="201" t="str" cm="1">
        <f t="array" ref="J1141">_xlfn.XLOOKUP(D1141,justificativas_motivos,justificativas_texto,"",1,1)</f>
        <v>MOTORISTA CUMPRINDO HORÁRIO NA ESCALA ATUAL</v>
      </c>
    </row>
    <row r="1142" spans="1:10" ht="42" hidden="1" customHeight="1">
      <c r="A1142" s="200">
        <v>45540</v>
      </c>
      <c r="B1142" s="132">
        <v>15300</v>
      </c>
      <c r="C1142" s="133">
        <v>0.75</v>
      </c>
      <c r="D1142" s="132" t="s">
        <v>11</v>
      </c>
      <c r="E1142" s="132" t="s">
        <v>238</v>
      </c>
      <c r="F1142" s="132"/>
      <c r="G1142" s="132" t="str">
        <f t="shared" si="34"/>
        <v>1</v>
      </c>
      <c r="H1142" s="137">
        <f t="shared" si="35"/>
        <v>18</v>
      </c>
      <c r="I1142" s="129" t="str" cm="1">
        <f t="array" ref="I1142">_xlfn.XLOOKUP(C1142,gyn_horarios,gyn_trechos_almoco,"",1,1)</f>
        <v>GOIANIA X TERESINA 18:00</v>
      </c>
      <c r="J1142" s="201" t="str" cm="1">
        <f t="array" ref="J1142">_xlfn.XLOOKUP(D1142,justificativas_motivos,justificativas_texto,"",1,1)</f>
        <v>MOTORISTA CUMPRINDO HORÁRIO NA ESCALA ATUAL</v>
      </c>
    </row>
    <row r="1143" spans="1:10" ht="42" hidden="1" customHeight="1">
      <c r="A1143" s="200">
        <v>45540</v>
      </c>
      <c r="B1143" s="132">
        <v>20013</v>
      </c>
      <c r="C1143" s="133">
        <v>0.79166666666666663</v>
      </c>
      <c r="D1143" s="132" t="s">
        <v>11</v>
      </c>
      <c r="E1143" s="132" t="s">
        <v>150</v>
      </c>
      <c r="F1143" s="149"/>
      <c r="G1143" s="132" t="str">
        <f t="shared" si="34"/>
        <v>1</v>
      </c>
      <c r="H1143" s="137">
        <f t="shared" si="35"/>
        <v>18</v>
      </c>
      <c r="I1143" s="129" t="str" cm="1">
        <f t="array" ref="I1143">_xlfn.XLOOKUP(C1143,gyn_horarios,gyn_trechos_almoco,"",1,1)</f>
        <v>GOIANIA X BELEM 19:00</v>
      </c>
      <c r="J1143" s="201" t="str" cm="1">
        <f t="array" ref="J1143">_xlfn.XLOOKUP(D1143,justificativas_motivos,justificativas_texto,"",1,1)</f>
        <v>MOTORISTA CUMPRINDO HORÁRIO NA ESCALA ATUAL</v>
      </c>
    </row>
    <row r="1144" spans="1:10" ht="42" hidden="1" customHeight="1">
      <c r="A1144" s="200">
        <v>45540</v>
      </c>
      <c r="B1144" s="132">
        <v>20013</v>
      </c>
      <c r="C1144" s="133">
        <v>0.79166666666666663</v>
      </c>
      <c r="D1144" s="132" t="s">
        <v>11</v>
      </c>
      <c r="E1144" s="149" t="s">
        <v>151</v>
      </c>
      <c r="F1144" s="149"/>
      <c r="G1144" s="149" t="str">
        <f t="shared" si="34"/>
        <v>1</v>
      </c>
      <c r="H1144" s="150">
        <f t="shared" si="35"/>
        <v>18</v>
      </c>
      <c r="I1144" s="153" t="str" cm="1">
        <f t="array" ref="I1144">_xlfn.XLOOKUP(C1144,gyn_horarios,gyn_trechos_almoco,"",1,1)</f>
        <v>GOIANIA X BELEM 19:00</v>
      </c>
      <c r="J1144" s="164" t="str" cm="1">
        <f t="array" ref="J1144">_xlfn.XLOOKUP(D1144,justificativas_motivos,justificativas_texto,"",1,1)</f>
        <v>MOTORISTA CUMPRINDO HORÁRIO NA ESCALA ATUAL</v>
      </c>
    </row>
    <row r="1145" spans="1:10" ht="42" hidden="1" customHeight="1">
      <c r="A1145" s="202">
        <v>45540</v>
      </c>
      <c r="B1145" s="149">
        <v>19011</v>
      </c>
      <c r="C1145" s="147">
        <v>0.83333333333333337</v>
      </c>
      <c r="D1145" s="149" t="s">
        <v>11</v>
      </c>
      <c r="E1145" s="132" t="s">
        <v>114</v>
      </c>
      <c r="F1145" s="149"/>
      <c r="G1145" s="149" t="str">
        <f t="shared" si="34"/>
        <v>1</v>
      </c>
      <c r="H1145" s="150">
        <f t="shared" si="35"/>
        <v>18</v>
      </c>
      <c r="I1145" s="153" t="str" cm="1">
        <f t="array" ref="I1145">_xlfn.XLOOKUP(C1145,gyn_horarios,gyn_trechos_almoco,"",1,1)</f>
        <v>GOIANIA X SAO LUIS 20:00</v>
      </c>
      <c r="J1145" s="164" t="str" cm="1">
        <f t="array" ref="J1145">_xlfn.XLOOKUP(D1145,justificativas_motivos,justificativas_texto,"",1,1)</f>
        <v>MOTORISTA CUMPRINDO HORÁRIO NA ESCALA ATUAL</v>
      </c>
    </row>
    <row r="1146" spans="1:10" ht="42" hidden="1" customHeight="1">
      <c r="A1146" s="202">
        <v>45540</v>
      </c>
      <c r="B1146" s="149">
        <v>19011</v>
      </c>
      <c r="C1146" s="147">
        <v>0.83333333333333337</v>
      </c>
      <c r="D1146" s="149" t="s">
        <v>11</v>
      </c>
      <c r="E1146" s="132" t="s">
        <v>155</v>
      </c>
      <c r="F1146" s="149"/>
      <c r="G1146" s="149" t="str">
        <f t="shared" si="34"/>
        <v>1</v>
      </c>
      <c r="H1146" s="150">
        <f t="shared" si="35"/>
        <v>18</v>
      </c>
      <c r="I1146" s="153" t="str" cm="1">
        <f t="array" ref="I1146">_xlfn.XLOOKUP(C1146,gyn_horarios,gyn_trechos_almoco,"",1,1)</f>
        <v>GOIANIA X SAO LUIS 20:00</v>
      </c>
      <c r="J1146" s="164" t="str" cm="1">
        <f t="array" ref="J1146">_xlfn.XLOOKUP(D1146,justificativas_motivos,justificativas_texto,"",1,1)</f>
        <v>MOTORISTA CUMPRINDO HORÁRIO NA ESCALA ATUAL</v>
      </c>
    </row>
    <row r="1147" spans="1:10" ht="42" hidden="1" customHeight="1">
      <c r="A1147" s="202">
        <v>45541</v>
      </c>
      <c r="B1147" s="149" t="s">
        <v>137</v>
      </c>
      <c r="C1147" s="147" t="s">
        <v>137</v>
      </c>
      <c r="D1147" s="149" t="s">
        <v>137</v>
      </c>
      <c r="E1147" s="129" t="s">
        <v>114</v>
      </c>
      <c r="F1147" s="149"/>
      <c r="G1147" s="149" t="str">
        <f t="shared" si="34"/>
        <v>1</v>
      </c>
      <c r="H1147" s="150">
        <f t="shared" si="35"/>
        <v>18</v>
      </c>
      <c r="I1147" s="153" t="str" cm="1">
        <f t="array" ref="I1147">_xlfn.XLOOKUP(C1147,gyn_horarios,gyn_trechos_almoco,"",1,1)</f>
        <v>ESPERA</v>
      </c>
      <c r="J1147" s="164" t="str" cm="1">
        <f t="array" ref="J1147">_xlfn.XLOOKUP(D1147,justificativas_motivos,justificativas_texto,"",1,1)</f>
        <v>MOTORISTA NA GARAGEM EM ESPERA PARA DISPONIBILIDADE DE HORARIOS</v>
      </c>
    </row>
    <row r="1148" spans="1:10" ht="42" hidden="1" customHeight="1">
      <c r="A1148" s="202">
        <v>45541</v>
      </c>
      <c r="B1148" s="149" t="s">
        <v>137</v>
      </c>
      <c r="C1148" s="147" t="s">
        <v>137</v>
      </c>
      <c r="D1148" s="149" t="s">
        <v>137</v>
      </c>
      <c r="E1148" s="129" t="s">
        <v>155</v>
      </c>
      <c r="F1148" s="149"/>
      <c r="G1148" s="149" t="str">
        <f t="shared" si="34"/>
        <v>1</v>
      </c>
      <c r="H1148" s="150">
        <f t="shared" si="35"/>
        <v>18</v>
      </c>
      <c r="I1148" s="153" t="str" cm="1">
        <f t="array" ref="I1148">_xlfn.XLOOKUP(C1148,gyn_horarios,gyn_trechos_almoco,"",1,1)</f>
        <v>ESPERA</v>
      </c>
      <c r="J1148" s="164" t="str" cm="1">
        <f t="array" ref="J1148">_xlfn.XLOOKUP(D1148,justificativas_motivos,justificativas_texto,"",1,1)</f>
        <v>MOTORISTA NA GARAGEM EM ESPERA PARA DISPONIBILIDADE DE HORARIOS</v>
      </c>
    </row>
    <row r="1149" spans="1:10" ht="42" hidden="1" customHeight="1">
      <c r="A1149" s="202">
        <v>45541</v>
      </c>
      <c r="B1149" s="149">
        <v>19018</v>
      </c>
      <c r="C1149" s="147">
        <v>0.79166666666666663</v>
      </c>
      <c r="D1149" s="149" t="s">
        <v>11</v>
      </c>
      <c r="E1149" s="129" t="s">
        <v>93</v>
      </c>
      <c r="F1149" s="149"/>
      <c r="G1149" s="149" t="str">
        <f t="shared" si="34"/>
        <v>1</v>
      </c>
      <c r="H1149" s="150">
        <f t="shared" si="35"/>
        <v>18</v>
      </c>
      <c r="I1149" s="153" t="str" cm="1">
        <f t="array" ref="I1149">_xlfn.XLOOKUP(C1149,gyn_horarios,gyn_trechos_almoco,"",1,1)</f>
        <v>GOIANIA X BELEM 19:00</v>
      </c>
      <c r="J1149" s="164" t="str" cm="1">
        <f t="array" ref="J1149">_xlfn.XLOOKUP(D1149,justificativas_motivos,justificativas_texto,"",1,1)</f>
        <v>MOTORISTA CUMPRINDO HORÁRIO NA ESCALA ATUAL</v>
      </c>
    </row>
    <row r="1150" spans="1:10" ht="42" hidden="1" customHeight="1">
      <c r="A1150" s="202">
        <v>45541</v>
      </c>
      <c r="B1150" s="149">
        <v>19018</v>
      </c>
      <c r="C1150" s="147">
        <v>0.79166666666666663</v>
      </c>
      <c r="D1150" s="149" t="s">
        <v>11</v>
      </c>
      <c r="E1150" s="153" t="s">
        <v>83</v>
      </c>
      <c r="F1150" s="149"/>
      <c r="G1150" s="149" t="str">
        <f t="shared" si="34"/>
        <v>1</v>
      </c>
      <c r="H1150" s="150">
        <f t="shared" si="35"/>
        <v>18</v>
      </c>
      <c r="I1150" s="153" t="str" cm="1">
        <f t="array" ref="I1150">_xlfn.XLOOKUP(C1150,gyn_horarios,gyn_trechos_almoco,"",1,1)</f>
        <v>GOIANIA X BELEM 19:00</v>
      </c>
      <c r="J1150" s="164" t="str" cm="1">
        <f t="array" ref="J1150">_xlfn.XLOOKUP(D1150,justificativas_motivos,justificativas_texto,"",1,1)</f>
        <v>MOTORISTA CUMPRINDO HORÁRIO NA ESCALA ATUAL</v>
      </c>
    </row>
    <row r="1151" spans="1:10" ht="42" hidden="1" customHeight="1">
      <c r="A1151" s="202">
        <v>45541</v>
      </c>
      <c r="B1151" s="149">
        <v>19021</v>
      </c>
      <c r="C1151" s="147">
        <v>0.83333333333333337</v>
      </c>
      <c r="D1151" s="149" t="s">
        <v>11</v>
      </c>
      <c r="E1151" s="153" t="s">
        <v>291</v>
      </c>
      <c r="F1151" s="149"/>
      <c r="G1151" s="149" t="str">
        <f t="shared" si="34"/>
        <v>1</v>
      </c>
      <c r="H1151" s="150">
        <f t="shared" si="35"/>
        <v>18</v>
      </c>
      <c r="I1151" s="153" t="str" cm="1">
        <f t="array" ref="I1151">_xlfn.XLOOKUP(C1151,gyn_horarios,gyn_trechos_almoco,"",1,1)</f>
        <v>GOIANIA X SAO LUIS 20:00</v>
      </c>
      <c r="J1151" s="164" t="str" cm="1">
        <f t="array" ref="J1151">_xlfn.XLOOKUP(D1151,justificativas_motivos,justificativas_texto,"",1,1)</f>
        <v>MOTORISTA CUMPRINDO HORÁRIO NA ESCALA ATUAL</v>
      </c>
    </row>
    <row r="1152" spans="1:10" ht="42" hidden="1" customHeight="1">
      <c r="A1152" s="202">
        <v>45541</v>
      </c>
      <c r="B1152" s="149">
        <v>19021</v>
      </c>
      <c r="C1152" s="147">
        <v>0.83333333333333337</v>
      </c>
      <c r="D1152" s="149" t="s">
        <v>11</v>
      </c>
      <c r="E1152" s="153" t="s">
        <v>185</v>
      </c>
      <c r="F1152" s="149"/>
      <c r="G1152" s="149" t="str">
        <f t="shared" si="34"/>
        <v>1</v>
      </c>
      <c r="H1152" s="150">
        <f t="shared" si="35"/>
        <v>18</v>
      </c>
      <c r="I1152" s="153" t="str" cm="1">
        <f t="array" ref="I1152">_xlfn.XLOOKUP(C1152,gyn_horarios,gyn_trechos_almoco,"",1,1)</f>
        <v>GOIANIA X SAO LUIS 20:00</v>
      </c>
      <c r="J1152" s="164" t="str" cm="1">
        <f t="array" ref="J1152">_xlfn.XLOOKUP(D1152,justificativas_motivos,justificativas_texto,"",1,1)</f>
        <v>MOTORISTA CUMPRINDO HORÁRIO NA ESCALA ATUAL</v>
      </c>
    </row>
    <row r="1153" spans="1:10" ht="42" hidden="1" customHeight="1">
      <c r="A1153" s="202">
        <v>45541</v>
      </c>
      <c r="B1153" s="149">
        <v>19024</v>
      </c>
      <c r="C1153" s="147">
        <v>0.39583333333333331</v>
      </c>
      <c r="D1153" s="149" t="s">
        <v>11</v>
      </c>
      <c r="E1153" s="153" t="s">
        <v>119</v>
      </c>
      <c r="F1153" s="149"/>
      <c r="G1153" s="149" t="str">
        <f t="shared" si="34"/>
        <v>1</v>
      </c>
      <c r="H1153" s="150">
        <f t="shared" si="35"/>
        <v>18</v>
      </c>
      <c r="I1153" s="153" t="str" cm="1">
        <f t="array" ref="I1153">_xlfn.XLOOKUP(C1153,gyn_horarios,gyn_trechos_almoco,"",1,1)</f>
        <v>GOIANIA X BELEM 09:30</v>
      </c>
      <c r="J1153" s="164" t="str" cm="1">
        <f t="array" ref="J1153">_xlfn.XLOOKUP(D1153,justificativas_motivos,justificativas_texto,"",1,1)</f>
        <v>MOTORISTA CUMPRINDO HORÁRIO NA ESCALA ATUAL</v>
      </c>
    </row>
    <row r="1154" spans="1:10" ht="42" hidden="1" customHeight="1">
      <c r="A1154" s="202">
        <v>45541</v>
      </c>
      <c r="B1154" s="149">
        <v>19024</v>
      </c>
      <c r="C1154" s="147">
        <v>0.39583333333333331</v>
      </c>
      <c r="D1154" s="149" t="s">
        <v>11</v>
      </c>
      <c r="E1154" s="153" t="s">
        <v>233</v>
      </c>
      <c r="F1154" s="149"/>
      <c r="G1154" s="149" t="str">
        <f t="shared" si="34"/>
        <v>1</v>
      </c>
      <c r="H1154" s="150">
        <f t="shared" si="35"/>
        <v>18</v>
      </c>
      <c r="I1154" s="153" t="str" cm="1">
        <f t="array" ref="I1154">_xlfn.XLOOKUP(C1154,gyn_horarios,gyn_trechos_almoco,"",1,1)</f>
        <v>GOIANIA X BELEM 09:30</v>
      </c>
      <c r="J1154" s="164" t="str" cm="1">
        <f t="array" ref="J1154">_xlfn.XLOOKUP(D1154,justificativas_motivos,justificativas_texto,"",1,1)</f>
        <v>MOTORISTA CUMPRINDO HORÁRIO NA ESCALA ATUAL</v>
      </c>
    </row>
    <row r="1155" spans="1:10" ht="42" hidden="1" customHeight="1">
      <c r="A1155" s="200">
        <v>45541</v>
      </c>
      <c r="B1155" s="132">
        <v>19009</v>
      </c>
      <c r="C1155" s="133">
        <v>0.4375</v>
      </c>
      <c r="D1155" s="132" t="s">
        <v>11</v>
      </c>
      <c r="E1155" s="129" t="s">
        <v>180</v>
      </c>
      <c r="F1155" s="132"/>
      <c r="G1155" s="132" t="str">
        <f t="shared" si="34"/>
        <v>1</v>
      </c>
      <c r="H1155" s="137">
        <f t="shared" si="35"/>
        <v>18</v>
      </c>
      <c r="I1155" s="129" t="str" cm="1">
        <f t="array" ref="I1155">_xlfn.XLOOKUP(C1155,gyn_horarios,gyn_trechos_almoco,"",1,1)</f>
        <v>GOIANIA X SAO LUIS 10:30</v>
      </c>
      <c r="J1155" s="201" t="str" cm="1">
        <f t="array" ref="J1155">_xlfn.XLOOKUP(D1155,justificativas_motivos,justificativas_texto,"",1,1)</f>
        <v>MOTORISTA CUMPRINDO HORÁRIO NA ESCALA ATUAL</v>
      </c>
    </row>
    <row r="1156" spans="1:10" ht="42" hidden="1" customHeight="1">
      <c r="A1156" s="200">
        <v>45541</v>
      </c>
      <c r="B1156" s="132">
        <v>19009</v>
      </c>
      <c r="C1156" s="133">
        <v>0.4375</v>
      </c>
      <c r="D1156" s="132" t="s">
        <v>11</v>
      </c>
      <c r="E1156" s="129" t="s">
        <v>218</v>
      </c>
      <c r="F1156" s="132"/>
      <c r="G1156" s="132" t="str">
        <f t="shared" si="34"/>
        <v>1</v>
      </c>
      <c r="H1156" s="137">
        <f t="shared" si="35"/>
        <v>18</v>
      </c>
      <c r="I1156" s="129" t="str" cm="1">
        <f t="array" ref="I1156">_xlfn.XLOOKUP(C1156,gyn_horarios,gyn_trechos_almoco,"",1,1)</f>
        <v>GOIANIA X SAO LUIS 10:30</v>
      </c>
      <c r="J1156" s="201" t="str" cm="1">
        <f t="array" ref="J1156">_xlfn.XLOOKUP(D1156,justificativas_motivos,justificativas_texto,"",1,1)</f>
        <v>MOTORISTA CUMPRINDO HORÁRIO NA ESCALA ATUAL</v>
      </c>
    </row>
    <row r="1157" spans="1:10" ht="42" hidden="1" customHeight="1">
      <c r="A1157" s="200">
        <v>45541</v>
      </c>
      <c r="B1157" s="132" t="s">
        <v>71</v>
      </c>
      <c r="C1157" s="133" t="s">
        <v>72</v>
      </c>
      <c r="D1157" s="132" t="s">
        <v>105</v>
      </c>
      <c r="E1157" s="129" t="s">
        <v>292</v>
      </c>
      <c r="F1157" s="132"/>
      <c r="G1157" s="132" t="str">
        <f t="shared" si="34"/>
        <v>1</v>
      </c>
      <c r="H1157" s="137">
        <f t="shared" si="35"/>
        <v>18</v>
      </c>
      <c r="I1157" s="129" t="s">
        <v>105</v>
      </c>
      <c r="J1157" s="201" t="str" cm="1">
        <f t="array" ref="J1157">_xlfn.XLOOKUP(D1157,justificativas_motivos,justificativas_texto,"",1,1)</f>
        <v>MOTORISTA PRESTANDO SERVICO DE PLANTAO NA GARAGEM</v>
      </c>
    </row>
    <row r="1158" spans="1:10" ht="42" hidden="1" customHeight="1">
      <c r="A1158" s="200">
        <v>45542</v>
      </c>
      <c r="B1158" s="132" t="s">
        <v>137</v>
      </c>
      <c r="C1158" s="133" t="s">
        <v>137</v>
      </c>
      <c r="D1158" s="132" t="s">
        <v>137</v>
      </c>
      <c r="E1158" s="132" t="s">
        <v>180</v>
      </c>
      <c r="F1158" s="132"/>
      <c r="G1158" s="132" t="str">
        <f t="shared" si="34"/>
        <v>1</v>
      </c>
      <c r="H1158" s="137">
        <f t="shared" si="35"/>
        <v>18</v>
      </c>
      <c r="I1158" s="129" t="str" cm="1">
        <f t="array" ref="I1158">_xlfn.XLOOKUP(C1158,gyn_horarios,gyn_trechos_almoco,"",1,1)</f>
        <v>ESPERA</v>
      </c>
      <c r="J1158" s="201" t="str" cm="1">
        <f t="array" ref="J1158">_xlfn.XLOOKUP(D1158,justificativas_motivos,justificativas_texto,"",1,1)</f>
        <v>MOTORISTA NA GARAGEM EM ESPERA PARA DISPONIBILIDADE DE HORARIOS</v>
      </c>
    </row>
    <row r="1159" spans="1:10" ht="42" hidden="1" customHeight="1">
      <c r="A1159" s="200">
        <v>45542</v>
      </c>
      <c r="B1159" s="132" t="s">
        <v>137</v>
      </c>
      <c r="C1159" s="133" t="s">
        <v>137</v>
      </c>
      <c r="D1159" s="132" t="s">
        <v>137</v>
      </c>
      <c r="E1159" s="132" t="s">
        <v>218</v>
      </c>
      <c r="F1159" s="132"/>
      <c r="G1159" s="132" t="str">
        <f t="shared" si="34"/>
        <v>1</v>
      </c>
      <c r="H1159" s="137">
        <f t="shared" si="35"/>
        <v>18</v>
      </c>
      <c r="I1159" s="129" t="str" cm="1">
        <f t="array" ref="I1159">_xlfn.XLOOKUP(C1159,gyn_horarios,gyn_trechos_almoco,"",1,1)</f>
        <v>ESPERA</v>
      </c>
      <c r="J1159" s="201" t="str" cm="1">
        <f t="array" ref="J1159">_xlfn.XLOOKUP(D1159,justificativas_motivos,justificativas_texto,"",1,1)</f>
        <v>MOTORISTA NA GARAGEM EM ESPERA PARA DISPONIBILIDADE DE HORARIOS</v>
      </c>
    </row>
    <row r="1160" spans="1:10" ht="42" hidden="1" customHeight="1">
      <c r="A1160" s="200">
        <v>45542</v>
      </c>
      <c r="B1160" s="132">
        <v>16300</v>
      </c>
      <c r="C1160" s="133">
        <v>0.75</v>
      </c>
      <c r="D1160" s="132" t="s">
        <v>11</v>
      </c>
      <c r="E1160" s="132" t="s">
        <v>179</v>
      </c>
      <c r="F1160" s="132"/>
      <c r="G1160" s="132" t="str">
        <f t="shared" si="34"/>
        <v>1</v>
      </c>
      <c r="H1160" s="137">
        <f t="shared" si="35"/>
        <v>18</v>
      </c>
      <c r="I1160" s="129" t="str" cm="1">
        <f t="array" ref="I1160">_xlfn.XLOOKUP(C1160,gyn_horarios,gyn_trechos_almoco,"",1,1)</f>
        <v>GOIANIA X TERESINA 18:00</v>
      </c>
      <c r="J1160" s="201" t="str" cm="1">
        <f t="array" ref="J1160">_xlfn.XLOOKUP(D1160,justificativas_motivos,justificativas_texto,"",1,1)</f>
        <v>MOTORISTA CUMPRINDO HORÁRIO NA ESCALA ATUAL</v>
      </c>
    </row>
    <row r="1161" spans="1:10" ht="42" hidden="1" customHeight="1">
      <c r="A1161" s="200">
        <v>45542</v>
      </c>
      <c r="B1161" s="132">
        <v>16300</v>
      </c>
      <c r="C1161" s="133">
        <v>0.75</v>
      </c>
      <c r="D1161" s="132" t="s">
        <v>11</v>
      </c>
      <c r="E1161" s="132" t="s">
        <v>81</v>
      </c>
      <c r="F1161" s="132"/>
      <c r="G1161" s="132" t="str">
        <f t="shared" si="34"/>
        <v>1</v>
      </c>
      <c r="H1161" s="137">
        <f t="shared" si="35"/>
        <v>18</v>
      </c>
      <c r="I1161" s="129" t="str" cm="1">
        <f t="array" ref="I1161">_xlfn.XLOOKUP(C1161,gyn_horarios,gyn_trechos_almoco,"",1,1)</f>
        <v>GOIANIA X TERESINA 18:00</v>
      </c>
      <c r="J1161" s="201" t="str" cm="1">
        <f t="array" ref="J1161">_xlfn.XLOOKUP(D1161,justificativas_motivos,justificativas_texto,"",1,1)</f>
        <v>MOTORISTA CUMPRINDO HORÁRIO NA ESCALA ATUAL</v>
      </c>
    </row>
    <row r="1162" spans="1:10" ht="42" hidden="1" customHeight="1">
      <c r="A1162" s="200">
        <v>45542</v>
      </c>
      <c r="B1162" s="132">
        <v>19013</v>
      </c>
      <c r="C1162" s="133">
        <v>0.79166666666666663</v>
      </c>
      <c r="D1162" s="132" t="s">
        <v>11</v>
      </c>
      <c r="E1162" s="132" t="s">
        <v>12</v>
      </c>
      <c r="F1162" s="132"/>
      <c r="G1162" s="132" t="str">
        <f t="shared" si="34"/>
        <v>1</v>
      </c>
      <c r="H1162" s="137">
        <f t="shared" si="35"/>
        <v>18</v>
      </c>
      <c r="I1162" s="129" t="str" cm="1">
        <f t="array" ref="I1162">_xlfn.XLOOKUP(C1162,gyn_horarios,gyn_trechos_almoco,"",1,1)</f>
        <v>GOIANIA X BELEM 19:00</v>
      </c>
      <c r="J1162" s="201" t="str" cm="1">
        <f t="array" ref="J1162">_xlfn.XLOOKUP(D1162,justificativas_motivos,justificativas_texto,"",1,1)</f>
        <v>MOTORISTA CUMPRINDO HORÁRIO NA ESCALA ATUAL</v>
      </c>
    </row>
    <row r="1163" spans="1:10" ht="42" hidden="1" customHeight="1">
      <c r="A1163" s="200">
        <v>45542</v>
      </c>
      <c r="B1163" s="149">
        <v>19013</v>
      </c>
      <c r="C1163" s="147">
        <v>0.79166666666666663</v>
      </c>
      <c r="D1163" s="132" t="s">
        <v>11</v>
      </c>
      <c r="E1163" s="149" t="s">
        <v>301</v>
      </c>
      <c r="F1163" s="149"/>
      <c r="G1163" s="149" t="str">
        <f t="shared" si="34"/>
        <v>1</v>
      </c>
      <c r="H1163" s="150">
        <f t="shared" si="35"/>
        <v>18</v>
      </c>
      <c r="I1163" s="153" t="str" cm="1">
        <f t="array" ref="I1163">_xlfn.XLOOKUP(C1163,gyn_horarios,gyn_trechos_almoco,"",1,1)</f>
        <v>GOIANIA X BELEM 19:00</v>
      </c>
      <c r="J1163" s="164" t="str" cm="1">
        <f t="array" ref="J1163">_xlfn.XLOOKUP(D1163,justificativas_motivos,justificativas_texto,"",1,1)</f>
        <v>MOTORISTA CUMPRINDO HORÁRIO NA ESCALA ATUAL</v>
      </c>
    </row>
    <row r="1164" spans="1:10" ht="42" hidden="1" customHeight="1">
      <c r="A1164" s="200">
        <v>45542</v>
      </c>
      <c r="B1164" s="149">
        <v>19022</v>
      </c>
      <c r="C1164" s="147">
        <v>0.39583333333333331</v>
      </c>
      <c r="D1164" s="132" t="s">
        <v>11</v>
      </c>
      <c r="E1164" s="153" t="s">
        <v>62</v>
      </c>
      <c r="F1164" s="149"/>
      <c r="G1164" s="149" t="str">
        <f t="shared" si="34"/>
        <v>1</v>
      </c>
      <c r="H1164" s="150">
        <f t="shared" si="35"/>
        <v>18</v>
      </c>
      <c r="I1164" s="153" t="str" cm="1">
        <f t="array" ref="I1164">_xlfn.XLOOKUP(C1164,gyn_horarios,gyn_trechos_almoco,"",1,1)</f>
        <v>GOIANIA X BELEM 09:30</v>
      </c>
      <c r="J1164" s="164" t="str" cm="1">
        <f t="array" ref="J1164">_xlfn.XLOOKUP(D1164,justificativas_motivos,justificativas_texto,"",1,1)</f>
        <v>MOTORISTA CUMPRINDO HORÁRIO NA ESCALA ATUAL</v>
      </c>
    </row>
    <row r="1165" spans="1:10" ht="42" hidden="1" customHeight="1">
      <c r="A1165" s="202">
        <v>45542</v>
      </c>
      <c r="B1165" s="149">
        <v>19022</v>
      </c>
      <c r="C1165" s="147">
        <v>0.39583333333333331</v>
      </c>
      <c r="D1165" s="149" t="s">
        <v>11</v>
      </c>
      <c r="E1165" s="129" t="s">
        <v>201</v>
      </c>
      <c r="F1165" s="149"/>
      <c r="G1165" s="149" t="str">
        <f t="shared" si="34"/>
        <v>1</v>
      </c>
      <c r="H1165" s="150">
        <f t="shared" si="35"/>
        <v>18</v>
      </c>
      <c r="I1165" s="153" t="str" cm="1">
        <f t="array" ref="I1165">_xlfn.XLOOKUP(C1165,gyn_horarios,gyn_trechos_almoco,"",1,1)</f>
        <v>GOIANIA X BELEM 09:30</v>
      </c>
      <c r="J1165" s="164" t="str" cm="1">
        <f t="array" ref="J1165">_xlfn.XLOOKUP(D1165,justificativas_motivos,justificativas_texto,"",1,1)</f>
        <v>MOTORISTA CUMPRINDO HORÁRIO NA ESCALA ATUAL</v>
      </c>
    </row>
    <row r="1166" spans="1:10" ht="42" hidden="1" customHeight="1">
      <c r="A1166" s="202">
        <v>45542</v>
      </c>
      <c r="B1166" s="149">
        <v>15700</v>
      </c>
      <c r="C1166" s="147">
        <v>0.4375</v>
      </c>
      <c r="D1166" s="149" t="s">
        <v>11</v>
      </c>
      <c r="E1166" s="129" t="s">
        <v>48</v>
      </c>
      <c r="F1166" s="149"/>
      <c r="G1166" s="149" t="str">
        <f t="shared" si="34"/>
        <v>1</v>
      </c>
      <c r="H1166" s="150">
        <f t="shared" si="35"/>
        <v>18</v>
      </c>
      <c r="I1166" s="153" t="str" cm="1">
        <f t="array" ref="I1166">_xlfn.XLOOKUP(C1166,gyn_horarios,gyn_trechos_almoco,"",1,1)</f>
        <v>GOIANIA X SAO LUIS 10:30</v>
      </c>
      <c r="J1166" s="164" t="str" cm="1">
        <f t="array" ref="J1166">_xlfn.XLOOKUP(D1166,justificativas_motivos,justificativas_texto,"",1,1)</f>
        <v>MOTORISTA CUMPRINDO HORÁRIO NA ESCALA ATUAL</v>
      </c>
    </row>
    <row r="1167" spans="1:10" ht="42" hidden="1" customHeight="1">
      <c r="A1167" s="202">
        <v>45542</v>
      </c>
      <c r="B1167" s="149">
        <v>15700</v>
      </c>
      <c r="C1167" s="147">
        <v>0.4375</v>
      </c>
      <c r="D1167" s="149" t="s">
        <v>11</v>
      </c>
      <c r="E1167" s="129" t="s">
        <v>50</v>
      </c>
      <c r="F1167" s="149"/>
      <c r="G1167" s="149" t="str">
        <f t="shared" si="34"/>
        <v>1</v>
      </c>
      <c r="H1167" s="150">
        <f t="shared" si="35"/>
        <v>18</v>
      </c>
      <c r="I1167" s="153" t="str" cm="1">
        <f t="array" ref="I1167">_xlfn.XLOOKUP(C1167,gyn_horarios,gyn_trechos_almoco,"",1,1)</f>
        <v>GOIANIA X SAO LUIS 10:30</v>
      </c>
      <c r="J1167" s="164" t="str" cm="1">
        <f t="array" ref="J1167">_xlfn.XLOOKUP(D1167,justificativas_motivos,justificativas_texto,"",1,1)</f>
        <v>MOTORISTA CUMPRINDO HORÁRIO NA ESCALA ATUAL</v>
      </c>
    </row>
    <row r="1168" spans="1:10" ht="42" hidden="1" customHeight="1">
      <c r="A1168" s="202">
        <v>45543</v>
      </c>
      <c r="B1168" s="149" t="s">
        <v>137</v>
      </c>
      <c r="C1168" s="147" t="s">
        <v>137</v>
      </c>
      <c r="D1168" s="149" t="s">
        <v>137</v>
      </c>
      <c r="E1168" s="129" t="s">
        <v>50</v>
      </c>
      <c r="F1168" s="149"/>
      <c r="G1168" s="149" t="str">
        <f t="shared" si="34"/>
        <v>1</v>
      </c>
      <c r="H1168" s="150">
        <f t="shared" si="35"/>
        <v>18</v>
      </c>
      <c r="I1168" s="153" t="str" cm="1">
        <f t="array" ref="I1168">_xlfn.XLOOKUP(C1168,gyn_horarios,gyn_trechos_almoco,"",1,1)</f>
        <v>ESPERA</v>
      </c>
      <c r="J1168" s="164" t="str" cm="1">
        <f t="array" ref="J1168">_xlfn.XLOOKUP(D1168,justificativas_motivos,justificativas_texto,"",1,1)</f>
        <v>MOTORISTA NA GARAGEM EM ESPERA PARA DISPONIBILIDADE DE HORARIOS</v>
      </c>
    </row>
    <row r="1169" spans="1:10" ht="42" hidden="1" customHeight="1">
      <c r="A1169" s="202">
        <v>45543</v>
      </c>
      <c r="B1169" s="149" t="s">
        <v>137</v>
      </c>
      <c r="C1169" s="147" t="s">
        <v>137</v>
      </c>
      <c r="D1169" s="149" t="s">
        <v>137</v>
      </c>
      <c r="E1169" s="129" t="s">
        <v>55</v>
      </c>
      <c r="F1169" s="149"/>
      <c r="G1169" s="149" t="str">
        <f t="shared" si="34"/>
        <v>1</v>
      </c>
      <c r="H1169" s="150">
        <f t="shared" si="35"/>
        <v>18</v>
      </c>
      <c r="I1169" s="153" t="str" cm="1">
        <f t="array" ref="I1169">_xlfn.XLOOKUP(C1169,gyn_horarios,gyn_trechos_almoco,"",1,1)</f>
        <v>ESPERA</v>
      </c>
      <c r="J1169" s="164" t="str" cm="1">
        <f t="array" ref="J1169">_xlfn.XLOOKUP(D1169,justificativas_motivos,justificativas_texto,"",1,1)</f>
        <v>MOTORISTA NA GARAGEM EM ESPERA PARA DISPONIBILIDADE DE HORARIOS</v>
      </c>
    </row>
    <row r="1170" spans="1:10" ht="42" hidden="1" customHeight="1">
      <c r="A1170" s="202">
        <v>45543</v>
      </c>
      <c r="B1170" s="149" t="s">
        <v>137</v>
      </c>
      <c r="C1170" s="147" t="s">
        <v>137</v>
      </c>
      <c r="D1170" s="149" t="s">
        <v>137</v>
      </c>
      <c r="E1170" s="129" t="s">
        <v>302</v>
      </c>
      <c r="F1170" s="149"/>
      <c r="G1170" s="149" t="str">
        <f t="shared" si="34"/>
        <v>1</v>
      </c>
      <c r="H1170" s="150">
        <f t="shared" si="35"/>
        <v>18</v>
      </c>
      <c r="I1170" s="153" t="str" cm="1">
        <f t="array" ref="I1170">_xlfn.XLOOKUP(C1170,gyn_horarios,gyn_trechos_almoco,"",1,1)</f>
        <v>ESPERA</v>
      </c>
      <c r="J1170" s="164" t="str" cm="1">
        <f t="array" ref="J1170">_xlfn.XLOOKUP(D1170,justificativas_motivos,justificativas_texto,"",1,1)</f>
        <v>MOTORISTA NA GARAGEM EM ESPERA PARA DISPONIBILIDADE DE HORARIOS</v>
      </c>
    </row>
    <row r="1171" spans="1:10" ht="42" hidden="1" customHeight="1">
      <c r="A1171" s="202">
        <v>45543</v>
      </c>
      <c r="B1171" s="149" t="s">
        <v>137</v>
      </c>
      <c r="C1171" s="147" t="s">
        <v>137</v>
      </c>
      <c r="D1171" s="149" t="s">
        <v>137</v>
      </c>
      <c r="E1171" s="129" t="s">
        <v>48</v>
      </c>
      <c r="F1171" s="149"/>
      <c r="G1171" s="149" t="str">
        <f t="shared" si="34"/>
        <v>1</v>
      </c>
      <c r="H1171" s="150">
        <f t="shared" si="35"/>
        <v>18</v>
      </c>
      <c r="I1171" s="153" t="str" cm="1">
        <f t="array" ref="I1171">_xlfn.XLOOKUP(C1171,gyn_horarios,gyn_trechos_almoco,"",1,1)</f>
        <v>ESPERA</v>
      </c>
      <c r="J1171" s="164" t="str" cm="1">
        <f t="array" ref="J1171">_xlfn.XLOOKUP(D1171,justificativas_motivos,justificativas_texto,"",1,1)</f>
        <v>MOTORISTA NA GARAGEM EM ESPERA PARA DISPONIBILIDADE DE HORARIOS</v>
      </c>
    </row>
    <row r="1172" spans="1:10" ht="42" hidden="1" customHeight="1">
      <c r="A1172" s="202">
        <v>45543</v>
      </c>
      <c r="B1172" s="149">
        <v>19025</v>
      </c>
      <c r="C1172" s="147">
        <v>0.79166666666666663</v>
      </c>
      <c r="D1172" s="149" t="s">
        <v>11</v>
      </c>
      <c r="E1172" s="129" t="s">
        <v>290</v>
      </c>
      <c r="F1172" s="149"/>
      <c r="G1172" s="149" t="str">
        <f t="shared" ref="G1172:G1235" si="36">IF(E1172="MOTORISTA","","1")</f>
        <v>1</v>
      </c>
      <c r="H1172" s="150">
        <f t="shared" ref="H1172:H1235" si="37">IF(E1172="MOTORISTA","",18)</f>
        <v>18</v>
      </c>
      <c r="I1172" s="153" t="str" cm="1">
        <f t="array" ref="I1172">_xlfn.XLOOKUP(C1172,gyn_horarios,gyn_trechos_almoco,"",1,1)</f>
        <v>GOIANIA X BELEM 19:00</v>
      </c>
      <c r="J1172" s="164" t="str" cm="1">
        <f t="array" ref="J1172">_xlfn.XLOOKUP(D1172,justificativas_motivos,justificativas_texto,"",1,1)</f>
        <v>MOTORISTA CUMPRINDO HORÁRIO NA ESCALA ATUAL</v>
      </c>
    </row>
    <row r="1173" spans="1:10" ht="42" hidden="1" customHeight="1">
      <c r="A1173" s="202">
        <v>45543</v>
      </c>
      <c r="B1173" s="149">
        <v>19025</v>
      </c>
      <c r="C1173" s="147">
        <v>0.79166666666666663</v>
      </c>
      <c r="D1173" s="149" t="s">
        <v>11</v>
      </c>
      <c r="E1173" s="153" t="s">
        <v>159</v>
      </c>
      <c r="F1173" s="149"/>
      <c r="G1173" s="149" t="str">
        <f t="shared" si="36"/>
        <v>1</v>
      </c>
      <c r="H1173" s="150">
        <f t="shared" si="37"/>
        <v>18</v>
      </c>
      <c r="I1173" s="153" t="str" cm="1">
        <f t="array" ref="I1173">_xlfn.XLOOKUP(C1173,gyn_horarios,gyn_trechos_almoco,"",1,1)</f>
        <v>GOIANIA X BELEM 19:00</v>
      </c>
      <c r="J1173" s="164" t="str" cm="1">
        <f t="array" ref="J1173">_xlfn.XLOOKUP(D1173,justificativas_motivos,justificativas_texto,"",1,1)</f>
        <v>MOTORISTA CUMPRINDO HORÁRIO NA ESCALA ATUAL</v>
      </c>
    </row>
    <row r="1174" spans="1:10" ht="42" hidden="1" customHeight="1">
      <c r="A1174" s="202">
        <v>45543</v>
      </c>
      <c r="B1174" s="149">
        <v>19020</v>
      </c>
      <c r="C1174" s="147">
        <v>0.39583333333333331</v>
      </c>
      <c r="D1174" s="149" t="s">
        <v>11</v>
      </c>
      <c r="E1174" s="153" t="s">
        <v>23</v>
      </c>
      <c r="F1174" s="149"/>
      <c r="G1174" s="149" t="str">
        <f t="shared" si="36"/>
        <v>1</v>
      </c>
      <c r="H1174" s="150">
        <f t="shared" si="37"/>
        <v>18</v>
      </c>
      <c r="I1174" s="153" t="str" cm="1">
        <f t="array" ref="I1174">_xlfn.XLOOKUP(C1174,gyn_horarios,gyn_trechos_almoco,"",1,1)</f>
        <v>GOIANIA X BELEM 09:30</v>
      </c>
      <c r="J1174" s="164" t="str" cm="1">
        <f t="array" ref="J1174">_xlfn.XLOOKUP(D1174,justificativas_motivos,justificativas_texto,"",1,1)</f>
        <v>MOTORISTA CUMPRINDO HORÁRIO NA ESCALA ATUAL</v>
      </c>
    </row>
    <row r="1175" spans="1:10" ht="42" hidden="1" customHeight="1">
      <c r="A1175" s="202">
        <v>45543</v>
      </c>
      <c r="B1175" s="149">
        <v>19020</v>
      </c>
      <c r="C1175" s="147">
        <v>0.39583333333333331</v>
      </c>
      <c r="D1175" s="149" t="s">
        <v>11</v>
      </c>
      <c r="E1175" s="153" t="s">
        <v>84</v>
      </c>
      <c r="F1175" s="149"/>
      <c r="G1175" s="149" t="str">
        <f t="shared" si="36"/>
        <v>1</v>
      </c>
      <c r="H1175" s="150">
        <f t="shared" si="37"/>
        <v>18</v>
      </c>
      <c r="I1175" s="153" t="str" cm="1">
        <f t="array" ref="I1175">_xlfn.XLOOKUP(C1175,gyn_horarios,gyn_trechos_almoco,"",1,1)</f>
        <v>GOIANIA X BELEM 09:30</v>
      </c>
      <c r="J1175" s="164" t="str" cm="1">
        <f t="array" ref="J1175">_xlfn.XLOOKUP(D1175,justificativas_motivos,justificativas_texto,"",1,1)</f>
        <v>MOTORISTA CUMPRINDO HORÁRIO NA ESCALA ATUAL</v>
      </c>
    </row>
    <row r="1176" spans="1:10" ht="42" hidden="1" customHeight="1">
      <c r="A1176" s="202">
        <v>45543</v>
      </c>
      <c r="B1176" s="149">
        <v>16400</v>
      </c>
      <c r="C1176" s="147">
        <v>0.25</v>
      </c>
      <c r="D1176" s="149" t="s">
        <v>11</v>
      </c>
      <c r="E1176" s="153" t="s">
        <v>303</v>
      </c>
      <c r="F1176" s="149"/>
      <c r="G1176" s="149" t="str">
        <f t="shared" si="36"/>
        <v>1</v>
      </c>
      <c r="H1176" s="150">
        <f t="shared" si="37"/>
        <v>18</v>
      </c>
      <c r="I1176" s="153" t="str" cm="1">
        <f t="array" ref="I1176">_xlfn.XLOOKUP(C1176,gyn_horarios,gyn_trechos_almoco,"",1,1)</f>
        <v>IMPERATRIZ X GOIANIA 06:00</v>
      </c>
      <c r="J1176" s="164" t="str" cm="1">
        <f t="array" ref="J1176">_xlfn.XLOOKUP(D1176,justificativas_motivos,justificativas_texto,"",1,1)</f>
        <v>MOTORISTA CUMPRINDO HORÁRIO NA ESCALA ATUAL</v>
      </c>
    </row>
    <row r="1177" spans="1:10" ht="42" hidden="1" customHeight="1">
      <c r="A1177" s="202">
        <v>45543</v>
      </c>
      <c r="B1177" s="149">
        <v>16400</v>
      </c>
      <c r="C1177" s="147">
        <v>0.25</v>
      </c>
      <c r="D1177" s="149" t="s">
        <v>11</v>
      </c>
      <c r="E1177" s="153" t="s">
        <v>304</v>
      </c>
      <c r="F1177" s="149"/>
      <c r="G1177" s="149" t="str">
        <f t="shared" si="36"/>
        <v>1</v>
      </c>
      <c r="H1177" s="150">
        <f t="shared" si="37"/>
        <v>18</v>
      </c>
      <c r="I1177" s="153" t="str" cm="1">
        <f t="array" ref="I1177">_xlfn.XLOOKUP(C1177,gyn_horarios,gyn_trechos_almoco,"",1,1)</f>
        <v>IMPERATRIZ X GOIANIA 06:00</v>
      </c>
      <c r="J1177" s="164" t="str" cm="1">
        <f t="array" ref="J1177">_xlfn.XLOOKUP(D1177,justificativas_motivos,justificativas_texto,"",1,1)</f>
        <v>MOTORISTA CUMPRINDO HORÁRIO NA ESCALA ATUAL</v>
      </c>
    </row>
    <row r="1178" spans="1:10" ht="42" hidden="1" customHeight="1">
      <c r="A1178" s="202">
        <v>45544</v>
      </c>
      <c r="B1178" s="149" t="s">
        <v>137</v>
      </c>
      <c r="C1178" s="147" t="s">
        <v>137</v>
      </c>
      <c r="D1178" s="149" t="s">
        <v>137</v>
      </c>
      <c r="E1178" s="149" t="s">
        <v>290</v>
      </c>
      <c r="F1178" s="149"/>
      <c r="G1178" s="149" t="str">
        <f t="shared" si="36"/>
        <v>1</v>
      </c>
      <c r="H1178" s="150">
        <f t="shared" si="37"/>
        <v>18</v>
      </c>
      <c r="I1178" s="153" t="str" cm="1">
        <f t="array" ref="I1178">_xlfn.XLOOKUP(C1178,gyn_horarios,gyn_trechos_almoco,"",1,1)</f>
        <v>ESPERA</v>
      </c>
      <c r="J1178" s="164" t="str" cm="1">
        <f t="array" ref="J1178">_xlfn.XLOOKUP(D1178,justificativas_motivos,justificativas_texto,"",1,1)</f>
        <v>MOTORISTA NA GARAGEM EM ESPERA PARA DISPONIBILIDADE DE HORARIOS</v>
      </c>
    </row>
    <row r="1179" spans="1:10" ht="42" hidden="1" customHeight="1">
      <c r="A1179" s="202">
        <v>45544</v>
      </c>
      <c r="B1179" s="149" t="s">
        <v>137</v>
      </c>
      <c r="C1179" s="147" t="s">
        <v>137</v>
      </c>
      <c r="D1179" s="149" t="s">
        <v>137</v>
      </c>
      <c r="E1179" s="149" t="s">
        <v>159</v>
      </c>
      <c r="F1179" s="132"/>
      <c r="G1179" s="149" t="str">
        <f t="shared" si="36"/>
        <v>1</v>
      </c>
      <c r="H1179" s="150">
        <f t="shared" si="37"/>
        <v>18</v>
      </c>
      <c r="I1179" s="153" t="str" cm="1">
        <f t="array" ref="I1179">_xlfn.XLOOKUP(C1179,gyn_horarios,gyn_trechos_almoco,"",1,1)</f>
        <v>ESPERA</v>
      </c>
      <c r="J1179" s="164" t="str" cm="1">
        <f t="array" ref="J1179">_xlfn.XLOOKUP(D1179,justificativas_motivos,justificativas_texto,"",1,1)</f>
        <v>MOTORISTA NA GARAGEM EM ESPERA PARA DISPONIBILIDADE DE HORARIOS</v>
      </c>
    </row>
    <row r="1180" spans="1:10" ht="42" hidden="1" customHeight="1">
      <c r="A1180" s="200">
        <v>45544</v>
      </c>
      <c r="B1180" s="132" t="s">
        <v>137</v>
      </c>
      <c r="C1180" s="133" t="s">
        <v>137</v>
      </c>
      <c r="D1180" s="132" t="s">
        <v>137</v>
      </c>
      <c r="E1180" s="132" t="s">
        <v>23</v>
      </c>
      <c r="F1180" s="132"/>
      <c r="G1180" s="132" t="str">
        <f t="shared" si="36"/>
        <v>1</v>
      </c>
      <c r="H1180" s="137">
        <f t="shared" si="37"/>
        <v>18</v>
      </c>
      <c r="I1180" s="129" t="str" cm="1">
        <f t="array" ref="I1180">_xlfn.XLOOKUP(C1180,gyn_horarios,gyn_trechos_almoco,"",1,1)</f>
        <v>ESPERA</v>
      </c>
      <c r="J1180" s="201" t="str" cm="1">
        <f t="array" ref="J1180">_xlfn.XLOOKUP(D1180,justificativas_motivos,justificativas_texto,"",1,1)</f>
        <v>MOTORISTA NA GARAGEM EM ESPERA PARA DISPONIBILIDADE DE HORARIOS</v>
      </c>
    </row>
    <row r="1181" spans="1:10" ht="42" hidden="1" customHeight="1">
      <c r="A1181" s="202">
        <v>45544</v>
      </c>
      <c r="B1181" s="132" t="s">
        <v>137</v>
      </c>
      <c r="C1181" s="133" t="s">
        <v>137</v>
      </c>
      <c r="D1181" s="149" t="s">
        <v>137</v>
      </c>
      <c r="E1181" s="132" t="s">
        <v>84</v>
      </c>
      <c r="F1181" s="132"/>
      <c r="G1181" s="132" t="str">
        <f t="shared" si="36"/>
        <v>1</v>
      </c>
      <c r="H1181" s="137">
        <f t="shared" si="37"/>
        <v>18</v>
      </c>
      <c r="I1181" s="129" t="str" cm="1">
        <f t="array" ref="I1181">_xlfn.XLOOKUP(C1181,gyn_horarios,gyn_trechos_almoco,"",1,1)</f>
        <v>ESPERA</v>
      </c>
      <c r="J1181" s="201" t="str" cm="1">
        <f t="array" ref="J1181">_xlfn.XLOOKUP(D1181,justificativas_motivos,justificativas_texto,"",1,1)</f>
        <v>MOTORISTA NA GARAGEM EM ESPERA PARA DISPONIBILIDADE DE HORARIOS</v>
      </c>
    </row>
    <row r="1182" spans="1:10" ht="42" hidden="1" customHeight="1">
      <c r="A1182" s="200">
        <v>45544</v>
      </c>
      <c r="B1182" s="132" t="s">
        <v>137</v>
      </c>
      <c r="C1182" s="133" t="s">
        <v>137</v>
      </c>
      <c r="D1182" s="132" t="s">
        <v>137</v>
      </c>
      <c r="E1182" s="132" t="s">
        <v>280</v>
      </c>
      <c r="F1182" s="132"/>
      <c r="G1182" s="132" t="str">
        <f t="shared" si="36"/>
        <v>1</v>
      </c>
      <c r="H1182" s="137">
        <f t="shared" si="37"/>
        <v>18</v>
      </c>
      <c r="I1182" s="129" t="str" cm="1">
        <f t="array" ref="I1182">_xlfn.XLOOKUP(C1182,gyn_horarios,gyn_trechos_almoco,"",1,1)</f>
        <v>ESPERA</v>
      </c>
      <c r="J1182" s="201" t="str" cm="1">
        <f t="array" ref="J1182">_xlfn.XLOOKUP(D1182,justificativas_motivos,justificativas_texto,"",1,1)</f>
        <v>MOTORISTA NA GARAGEM EM ESPERA PARA DISPONIBILIDADE DE HORARIOS</v>
      </c>
    </row>
    <row r="1183" spans="1:10" ht="42" hidden="1" customHeight="1">
      <c r="A1183" s="202">
        <v>45544</v>
      </c>
      <c r="B1183" s="132" t="s">
        <v>137</v>
      </c>
      <c r="C1183" s="133" t="s">
        <v>137</v>
      </c>
      <c r="D1183" s="149" t="s">
        <v>137</v>
      </c>
      <c r="E1183" s="132" t="s">
        <v>209</v>
      </c>
      <c r="F1183" s="132"/>
      <c r="G1183" s="132" t="str">
        <f t="shared" si="36"/>
        <v>1</v>
      </c>
      <c r="H1183" s="137">
        <f t="shared" si="37"/>
        <v>18</v>
      </c>
      <c r="I1183" s="129" t="str" cm="1">
        <f t="array" ref="I1183">_xlfn.XLOOKUP(C1183,gyn_horarios,gyn_trechos_almoco,"",1,1)</f>
        <v>ESPERA</v>
      </c>
      <c r="J1183" s="201" t="str" cm="1">
        <f t="array" ref="J1183">_xlfn.XLOOKUP(D1183,justificativas_motivos,justificativas_texto,"",1,1)</f>
        <v>MOTORISTA NA GARAGEM EM ESPERA PARA DISPONIBILIDADE DE HORARIOS</v>
      </c>
    </row>
    <row r="1184" spans="1:10" ht="42" hidden="1" customHeight="1">
      <c r="A1184" s="200">
        <v>45544</v>
      </c>
      <c r="B1184" s="132" t="s">
        <v>137</v>
      </c>
      <c r="C1184" s="133" t="s">
        <v>137</v>
      </c>
      <c r="D1184" s="132" t="s">
        <v>137</v>
      </c>
      <c r="E1184" s="132" t="s">
        <v>153</v>
      </c>
      <c r="F1184" s="132"/>
      <c r="G1184" s="132" t="str">
        <f t="shared" si="36"/>
        <v>1</v>
      </c>
      <c r="H1184" s="137">
        <f t="shared" si="37"/>
        <v>18</v>
      </c>
      <c r="I1184" s="129" t="str" cm="1">
        <f t="array" ref="I1184">_xlfn.XLOOKUP(C1184,gyn_horarios,gyn_trechos_almoco,"",1,1)</f>
        <v>ESPERA</v>
      </c>
      <c r="J1184" s="201" t="str" cm="1">
        <f t="array" ref="J1184">_xlfn.XLOOKUP(D1184,justificativas_motivos,justificativas_texto,"",1,1)</f>
        <v>MOTORISTA NA GARAGEM EM ESPERA PARA DISPONIBILIDADE DE HORARIOS</v>
      </c>
    </row>
    <row r="1185" spans="1:10" ht="42" hidden="1" customHeight="1">
      <c r="A1185" s="202">
        <v>45544</v>
      </c>
      <c r="B1185" s="149" t="s">
        <v>137</v>
      </c>
      <c r="C1185" s="147" t="s">
        <v>137</v>
      </c>
      <c r="D1185" s="149" t="s">
        <v>137</v>
      </c>
      <c r="E1185" s="149" t="s">
        <v>171</v>
      </c>
      <c r="F1185" s="149"/>
      <c r="G1185" s="149" t="str">
        <f t="shared" si="36"/>
        <v>1</v>
      </c>
      <c r="H1185" s="150">
        <f t="shared" si="37"/>
        <v>18</v>
      </c>
      <c r="I1185" s="153" t="str" cm="1">
        <f t="array" ref="I1185">_xlfn.XLOOKUP(C1185,gyn_horarios,gyn_trechos_almoco,"",1,1)</f>
        <v>ESPERA</v>
      </c>
      <c r="J1185" s="164" t="str" cm="1">
        <f t="array" ref="J1185">_xlfn.XLOOKUP(D1185,justificativas_motivos,justificativas_texto,"",1,1)</f>
        <v>MOTORISTA NA GARAGEM EM ESPERA PARA DISPONIBILIDADE DE HORARIOS</v>
      </c>
    </row>
    <row r="1186" spans="1:10" ht="42" hidden="1" customHeight="1">
      <c r="A1186" s="202">
        <v>45544</v>
      </c>
      <c r="B1186" s="149" t="s">
        <v>137</v>
      </c>
      <c r="C1186" s="147" t="s">
        <v>137</v>
      </c>
      <c r="D1186" s="149" t="s">
        <v>137</v>
      </c>
      <c r="E1186" s="132" t="s">
        <v>104</v>
      </c>
      <c r="F1186" s="149"/>
      <c r="G1186" s="149" t="str">
        <f t="shared" si="36"/>
        <v>1</v>
      </c>
      <c r="H1186" s="150">
        <f t="shared" si="37"/>
        <v>18</v>
      </c>
      <c r="I1186" s="153" t="str" cm="1">
        <f t="array" ref="I1186">_xlfn.XLOOKUP(C1186,gyn_horarios,gyn_trechos_almoco,"",1,1)</f>
        <v>ESPERA</v>
      </c>
      <c r="J1186" s="164" t="str" cm="1">
        <f t="array" ref="J1186">_xlfn.XLOOKUP(D1186,justificativas_motivos,justificativas_texto,"",1,1)</f>
        <v>MOTORISTA NA GARAGEM EM ESPERA PARA DISPONIBILIDADE DE HORARIOS</v>
      </c>
    </row>
    <row r="1187" spans="1:10" ht="42" hidden="1" customHeight="1">
      <c r="A1187" s="202">
        <v>45544</v>
      </c>
      <c r="B1187" s="149" t="s">
        <v>137</v>
      </c>
      <c r="C1187" s="147" t="s">
        <v>137</v>
      </c>
      <c r="D1187" s="149" t="s">
        <v>137</v>
      </c>
      <c r="E1187" s="132" t="s">
        <v>103</v>
      </c>
      <c r="F1187" s="149"/>
      <c r="G1187" s="149" t="str">
        <f t="shared" si="36"/>
        <v>1</v>
      </c>
      <c r="H1187" s="150">
        <f t="shared" si="37"/>
        <v>18</v>
      </c>
      <c r="I1187" s="153" t="str" cm="1">
        <f t="array" ref="I1187">_xlfn.XLOOKUP(C1187,gyn_horarios,gyn_trechos_almoco,"",1,1)</f>
        <v>ESPERA</v>
      </c>
      <c r="J1187" s="164" t="str" cm="1">
        <f t="array" ref="J1187">_xlfn.XLOOKUP(D1187,justificativas_motivos,justificativas_texto,"",1,1)</f>
        <v>MOTORISTA NA GARAGEM EM ESPERA PARA DISPONIBILIDADE DE HORARIOS</v>
      </c>
    </row>
    <row r="1188" spans="1:10" ht="42" hidden="1" customHeight="1">
      <c r="A1188" s="202">
        <v>45544</v>
      </c>
      <c r="B1188" s="149">
        <v>19008</v>
      </c>
      <c r="C1188" s="147">
        <v>0.39583333333333331</v>
      </c>
      <c r="D1188" s="149" t="s">
        <v>11</v>
      </c>
      <c r="E1188" s="129" t="s">
        <v>160</v>
      </c>
      <c r="F1188" s="149"/>
      <c r="G1188" s="149" t="str">
        <f t="shared" si="36"/>
        <v>1</v>
      </c>
      <c r="H1188" s="150">
        <f t="shared" si="37"/>
        <v>18</v>
      </c>
      <c r="I1188" s="153" t="str" cm="1">
        <f t="array" ref="I1188">_xlfn.XLOOKUP(C1188,gyn_horarios,gyn_trechos_almoco,"",1,1)</f>
        <v>GOIANIA X BELEM 09:30</v>
      </c>
      <c r="J1188" s="164" t="str" cm="1">
        <f t="array" ref="J1188">_xlfn.XLOOKUP(D1188,justificativas_motivos,justificativas_texto,"",1,1)</f>
        <v>MOTORISTA CUMPRINDO HORÁRIO NA ESCALA ATUAL</v>
      </c>
    </row>
    <row r="1189" spans="1:10" ht="42" hidden="1" customHeight="1">
      <c r="A1189" s="202">
        <v>45544</v>
      </c>
      <c r="B1189" s="149">
        <v>19008</v>
      </c>
      <c r="C1189" s="147">
        <v>0.39583333333333331</v>
      </c>
      <c r="D1189" s="149" t="s">
        <v>11</v>
      </c>
      <c r="E1189" s="129" t="s">
        <v>161</v>
      </c>
      <c r="F1189" s="149"/>
      <c r="G1189" s="149" t="str">
        <f t="shared" si="36"/>
        <v>1</v>
      </c>
      <c r="H1189" s="150">
        <f t="shared" si="37"/>
        <v>18</v>
      </c>
      <c r="I1189" s="153" t="str" cm="1">
        <f t="array" ref="I1189">_xlfn.XLOOKUP(C1189,gyn_horarios,gyn_trechos_almoco,"",1,1)</f>
        <v>GOIANIA X BELEM 09:30</v>
      </c>
      <c r="J1189" s="164" t="str" cm="1">
        <f t="array" ref="J1189">_xlfn.XLOOKUP(D1189,justificativas_motivos,justificativas_texto,"",1,1)</f>
        <v>MOTORISTA CUMPRINDO HORÁRIO NA ESCALA ATUAL</v>
      </c>
    </row>
    <row r="1190" spans="1:10" ht="42" hidden="1" customHeight="1">
      <c r="A1190" s="202">
        <v>45544</v>
      </c>
      <c r="B1190" s="149">
        <v>17700</v>
      </c>
      <c r="C1190" s="147">
        <v>0.25</v>
      </c>
      <c r="D1190" s="149" t="s">
        <v>11</v>
      </c>
      <c r="E1190" s="153" t="s">
        <v>305</v>
      </c>
      <c r="F1190" s="149"/>
      <c r="G1190" s="149" t="str">
        <f t="shared" si="36"/>
        <v>1</v>
      </c>
      <c r="H1190" s="150">
        <f t="shared" si="37"/>
        <v>18</v>
      </c>
      <c r="I1190" s="153" t="str" cm="1">
        <f t="array" ref="I1190">_xlfn.XLOOKUP(C1190,gyn_horarios,gyn_trechos_almoco,"",1,1)</f>
        <v>IMPERATRIZ X GOIANIA 06:00</v>
      </c>
      <c r="J1190" s="164" t="str" cm="1">
        <f t="array" ref="J1190">_xlfn.XLOOKUP(D1190,justificativas_motivos,justificativas_texto,"",1,1)</f>
        <v>MOTORISTA CUMPRINDO HORÁRIO NA ESCALA ATUAL</v>
      </c>
    </row>
    <row r="1191" spans="1:10" ht="42" hidden="1" customHeight="1">
      <c r="A1191" s="202">
        <v>45544</v>
      </c>
      <c r="B1191" s="149">
        <v>17700</v>
      </c>
      <c r="C1191" s="147">
        <v>0.25</v>
      </c>
      <c r="D1191" s="149" t="s">
        <v>11</v>
      </c>
      <c r="E1191" s="153" t="s">
        <v>223</v>
      </c>
      <c r="F1191" s="149"/>
      <c r="G1191" s="149" t="str">
        <f t="shared" si="36"/>
        <v>1</v>
      </c>
      <c r="H1191" s="150">
        <f t="shared" si="37"/>
        <v>18</v>
      </c>
      <c r="I1191" s="153" t="str" cm="1">
        <f t="array" ref="I1191">_xlfn.XLOOKUP(C1191,gyn_horarios,gyn_trechos_almoco,"",1,1)</f>
        <v>IMPERATRIZ X GOIANIA 06:00</v>
      </c>
      <c r="J1191" s="164" t="str" cm="1">
        <f t="array" ref="J1191">_xlfn.XLOOKUP(D1191,justificativas_motivos,justificativas_texto,"",1,1)</f>
        <v>MOTORISTA CUMPRINDO HORÁRIO NA ESCALA ATUAL</v>
      </c>
    </row>
    <row r="1192" spans="1:10" ht="42" hidden="1" customHeight="1">
      <c r="A1192" s="202">
        <v>45544</v>
      </c>
      <c r="B1192" s="149" t="s">
        <v>71</v>
      </c>
      <c r="C1192" s="147" t="s">
        <v>72</v>
      </c>
      <c r="D1192" s="149" t="s">
        <v>105</v>
      </c>
      <c r="E1192" s="153" t="s">
        <v>292</v>
      </c>
      <c r="F1192" s="149"/>
      <c r="G1192" s="149" t="str">
        <f t="shared" si="36"/>
        <v>1</v>
      </c>
      <c r="H1192" s="150">
        <f t="shared" si="37"/>
        <v>18</v>
      </c>
      <c r="I1192" s="153" t="s">
        <v>105</v>
      </c>
      <c r="J1192" s="164" t="str" cm="1">
        <f t="array" ref="J1192">_xlfn.XLOOKUP(D1192,justificativas_motivos,justificativas_texto,"",1,1)</f>
        <v>MOTORISTA PRESTANDO SERVICO DE PLANTAO NA GARAGEM</v>
      </c>
    </row>
    <row r="1193" spans="1:10" ht="42" hidden="1" customHeight="1">
      <c r="A1193" s="202">
        <v>45545</v>
      </c>
      <c r="B1193" s="149" t="s">
        <v>137</v>
      </c>
      <c r="C1193" s="149" t="s">
        <v>137</v>
      </c>
      <c r="D1193" s="149" t="s">
        <v>137</v>
      </c>
      <c r="E1193" s="153" t="s">
        <v>104</v>
      </c>
      <c r="F1193" s="149"/>
      <c r="G1193" s="149" t="str">
        <f t="shared" si="36"/>
        <v>1</v>
      </c>
      <c r="H1193" s="150">
        <f t="shared" si="37"/>
        <v>18</v>
      </c>
      <c r="I1193" s="153" t="str" cm="1">
        <f t="array" ref="I1193">_xlfn.XLOOKUP(C1193,gyn_horarios,gyn_trechos_almoco,"",1,1)</f>
        <v>ESPERA</v>
      </c>
      <c r="J1193" s="164" t="str" cm="1">
        <f t="array" ref="J1193">_xlfn.XLOOKUP(D1193,justificativas_motivos,justificativas_texto,"",1,1)</f>
        <v>MOTORISTA NA GARAGEM EM ESPERA PARA DISPONIBILIDADE DE HORARIOS</v>
      </c>
    </row>
    <row r="1194" spans="1:10" ht="42" hidden="1" customHeight="1">
      <c r="A1194" s="202">
        <v>45545</v>
      </c>
      <c r="B1194" s="149" t="s">
        <v>137</v>
      </c>
      <c r="C1194" s="147" t="s">
        <v>137</v>
      </c>
      <c r="D1194" s="149" t="s">
        <v>137</v>
      </c>
      <c r="E1194" s="153" t="s">
        <v>103</v>
      </c>
      <c r="F1194" s="149"/>
      <c r="G1194" s="149" t="str">
        <f t="shared" si="36"/>
        <v>1</v>
      </c>
      <c r="H1194" s="150">
        <f t="shared" si="37"/>
        <v>18</v>
      </c>
      <c r="I1194" s="153" t="str" cm="1">
        <f t="array" ref="I1194">_xlfn.XLOOKUP(C1194,gyn_horarios,gyn_trechos_almoco,"",1,1)</f>
        <v>ESPERA</v>
      </c>
      <c r="J1194" s="164" t="str" cm="1">
        <f t="array" ref="J1194">_xlfn.XLOOKUP(D1194,justificativas_motivos,justificativas_texto,"",1,1)</f>
        <v>MOTORISTA NA GARAGEM EM ESPERA PARA DISPONIBILIDADE DE HORARIOS</v>
      </c>
    </row>
    <row r="1195" spans="1:10" ht="42" hidden="1" customHeight="1">
      <c r="A1195" s="200">
        <v>45545</v>
      </c>
      <c r="B1195" s="132">
        <v>19008</v>
      </c>
      <c r="C1195" s="133">
        <v>0.39583333333333331</v>
      </c>
      <c r="D1195" s="132" t="s">
        <v>11</v>
      </c>
      <c r="E1195" s="129" t="s">
        <v>160</v>
      </c>
      <c r="F1195" s="132"/>
      <c r="G1195" s="132" t="str">
        <f t="shared" si="36"/>
        <v>1</v>
      </c>
      <c r="H1195" s="137">
        <f t="shared" si="37"/>
        <v>18</v>
      </c>
      <c r="I1195" s="129" t="str" cm="1">
        <f t="array" ref="I1195">_xlfn.XLOOKUP(C1195,gyn_horarios,gyn_trechos_almoco,"",1,1)</f>
        <v>GOIANIA X BELEM 09:30</v>
      </c>
      <c r="J1195" s="201" t="str" cm="1">
        <f t="array" ref="J1195">_xlfn.XLOOKUP(D1195,justificativas_motivos,justificativas_texto,"",1,1)</f>
        <v>MOTORISTA CUMPRINDO HORÁRIO NA ESCALA ATUAL</v>
      </c>
    </row>
    <row r="1196" spans="1:10" ht="42" hidden="1" customHeight="1">
      <c r="A1196" s="200">
        <v>45545</v>
      </c>
      <c r="B1196" s="132">
        <v>19008</v>
      </c>
      <c r="C1196" s="133">
        <v>0.39583333333333331</v>
      </c>
      <c r="D1196" s="132" t="s">
        <v>11</v>
      </c>
      <c r="E1196" s="129" t="s">
        <v>161</v>
      </c>
      <c r="F1196" s="132"/>
      <c r="G1196" s="132" t="str">
        <f t="shared" si="36"/>
        <v>1</v>
      </c>
      <c r="H1196" s="137">
        <f t="shared" si="37"/>
        <v>18</v>
      </c>
      <c r="I1196" s="129" t="str" cm="1">
        <f t="array" ref="I1196">_xlfn.XLOOKUP(C1196,gyn_horarios,gyn_trechos_almoco,"",1,1)</f>
        <v>GOIANIA X BELEM 09:30</v>
      </c>
      <c r="J1196" s="201" t="str" cm="1">
        <f t="array" ref="J1196">_xlfn.XLOOKUP(D1196,justificativas_motivos,justificativas_texto,"",1,1)</f>
        <v>MOTORISTA CUMPRINDO HORÁRIO NA ESCALA ATUAL</v>
      </c>
    </row>
    <row r="1197" spans="1:10" ht="42" hidden="1" customHeight="1">
      <c r="A1197" s="200">
        <v>45545</v>
      </c>
      <c r="B1197" s="132">
        <v>20013</v>
      </c>
      <c r="C1197" s="133">
        <v>0.79166666666666663</v>
      </c>
      <c r="D1197" s="132" t="s">
        <v>11</v>
      </c>
      <c r="E1197" s="129" t="s">
        <v>67</v>
      </c>
      <c r="F1197" s="132"/>
      <c r="G1197" s="132" t="str">
        <f t="shared" si="36"/>
        <v>1</v>
      </c>
      <c r="H1197" s="137">
        <f t="shared" si="37"/>
        <v>18</v>
      </c>
      <c r="I1197" s="129" t="str" cm="1">
        <f t="array" ref="I1197">_xlfn.XLOOKUP(C1197,gyn_horarios,gyn_trechos_almoco,"",1,1)</f>
        <v>GOIANIA X BELEM 19:00</v>
      </c>
      <c r="J1197" s="201" t="str" cm="1">
        <f t="array" ref="J1197">_xlfn.XLOOKUP(D1197,justificativas_motivos,justificativas_texto,"",1,1)</f>
        <v>MOTORISTA CUMPRINDO HORÁRIO NA ESCALA ATUAL</v>
      </c>
    </row>
    <row r="1198" spans="1:10" ht="42" hidden="1" customHeight="1">
      <c r="A1198" s="200">
        <v>45545</v>
      </c>
      <c r="B1198" s="132">
        <v>20013</v>
      </c>
      <c r="C1198" s="133">
        <v>0.79166666666666663</v>
      </c>
      <c r="D1198" s="132" t="s">
        <v>11</v>
      </c>
      <c r="E1198" s="129" t="s">
        <v>226</v>
      </c>
      <c r="F1198" s="132"/>
      <c r="G1198" s="132" t="str">
        <f t="shared" si="36"/>
        <v>1</v>
      </c>
      <c r="H1198" s="137">
        <f t="shared" si="37"/>
        <v>18</v>
      </c>
      <c r="I1198" s="129" t="str" cm="1">
        <f t="array" ref="I1198">_xlfn.XLOOKUP(C1198,gyn_horarios,gyn_trechos_almoco,"",1,1)</f>
        <v>GOIANIA X BELEM 19:00</v>
      </c>
      <c r="J1198" s="201" t="str" cm="1">
        <f t="array" ref="J1198">_xlfn.XLOOKUP(D1198,justificativas_motivos,justificativas_texto,"",1,1)</f>
        <v>MOTORISTA CUMPRINDO HORÁRIO NA ESCALA ATUAL</v>
      </c>
    </row>
    <row r="1199" spans="1:10" ht="42" hidden="1" customHeight="1">
      <c r="A1199" s="200">
        <v>45545</v>
      </c>
      <c r="B1199" s="132" t="s">
        <v>71</v>
      </c>
      <c r="C1199" s="133" t="s">
        <v>72</v>
      </c>
      <c r="D1199" s="132" t="s">
        <v>105</v>
      </c>
      <c r="E1199" s="129" t="s">
        <v>292</v>
      </c>
      <c r="F1199" s="132"/>
      <c r="G1199" s="132" t="str">
        <f t="shared" si="36"/>
        <v>1</v>
      </c>
      <c r="H1199" s="137">
        <f t="shared" si="37"/>
        <v>18</v>
      </c>
      <c r="I1199" s="129" t="str" cm="1">
        <f t="array" ref="I1199">_xlfn.XLOOKUP(C1199,gyn_horarios,gyn_trechos_almoco,"",1,1)</f>
        <v>PLANTAO</v>
      </c>
      <c r="J1199" s="201" t="str" cm="1">
        <f t="array" ref="J1199">_xlfn.XLOOKUP(D1199,justificativas_motivos,justificativas_texto,"",1,1)</f>
        <v>MOTORISTA PRESTANDO SERVICO DE PLANTAO NA GARAGEM</v>
      </c>
    </row>
    <row r="1200" spans="1:10" ht="42" hidden="1" customHeight="1">
      <c r="A1200" s="200">
        <v>45546</v>
      </c>
      <c r="B1200" s="132">
        <v>19003</v>
      </c>
      <c r="C1200" s="133">
        <v>0.75</v>
      </c>
      <c r="D1200" s="132" t="s">
        <v>11</v>
      </c>
      <c r="E1200" s="132" t="s">
        <v>45</v>
      </c>
      <c r="F1200" s="132"/>
      <c r="G1200" s="132" t="str">
        <f t="shared" si="36"/>
        <v>1</v>
      </c>
      <c r="H1200" s="137">
        <f t="shared" si="37"/>
        <v>18</v>
      </c>
      <c r="I1200" s="129" t="str" cm="1">
        <f t="array" ref="I1200">_xlfn.XLOOKUP(C1200,gyn_horarios,gyn_trechos_almoco,"",1,1)</f>
        <v>GOIANIA X TERESINA 18:00</v>
      </c>
      <c r="J1200" s="201" t="str" cm="1">
        <f t="array" ref="J1200">_xlfn.XLOOKUP(D1200,justificativas_motivos,justificativas_texto,"",1,1)</f>
        <v>MOTORISTA CUMPRINDO HORÁRIO NA ESCALA ATUAL</v>
      </c>
    </row>
    <row r="1201" spans="1:10" ht="42" hidden="1" customHeight="1">
      <c r="A1201" s="200">
        <v>45546</v>
      </c>
      <c r="B1201" s="132">
        <v>19003</v>
      </c>
      <c r="C1201" s="133">
        <v>0.75</v>
      </c>
      <c r="D1201" s="132" t="s">
        <v>11</v>
      </c>
      <c r="E1201" s="132" t="s">
        <v>237</v>
      </c>
      <c r="F1201" s="132"/>
      <c r="G1201" s="132" t="str">
        <f t="shared" si="36"/>
        <v>1</v>
      </c>
      <c r="H1201" s="137">
        <f t="shared" si="37"/>
        <v>18</v>
      </c>
      <c r="I1201" s="129" t="str" cm="1">
        <f t="array" ref="I1201">_xlfn.XLOOKUP(C1201,gyn_horarios,gyn_trechos_almoco,"",1,1)</f>
        <v>GOIANIA X TERESINA 18:00</v>
      </c>
      <c r="J1201" s="201" t="str" cm="1">
        <f t="array" ref="J1201">_xlfn.XLOOKUP(D1201,justificativas_motivos,justificativas_texto,"",1,1)</f>
        <v>MOTORISTA CUMPRINDO HORÁRIO NA ESCALA ATUAL</v>
      </c>
    </row>
    <row r="1202" spans="1:10" ht="42" hidden="1" customHeight="1">
      <c r="A1202" s="200">
        <v>45546</v>
      </c>
      <c r="B1202" s="132">
        <v>19004</v>
      </c>
      <c r="C1202" s="133">
        <v>0.79166666666666663</v>
      </c>
      <c r="D1202" s="132" t="s">
        <v>11</v>
      </c>
      <c r="E1202" s="132" t="s">
        <v>52</v>
      </c>
      <c r="F1202" s="132"/>
      <c r="G1202" s="132" t="str">
        <f t="shared" si="36"/>
        <v>1</v>
      </c>
      <c r="H1202" s="137">
        <f t="shared" si="37"/>
        <v>18</v>
      </c>
      <c r="I1202" s="129" t="str" cm="1">
        <f t="array" ref="I1202">_xlfn.XLOOKUP(C1202,gyn_horarios,gyn_trechos_almoco,"",1,1)</f>
        <v>GOIANIA X BELEM 19:00</v>
      </c>
      <c r="J1202" s="201" t="str" cm="1">
        <f t="array" ref="J1202">_xlfn.XLOOKUP(D1202,justificativas_motivos,justificativas_texto,"",1,1)</f>
        <v>MOTORISTA CUMPRINDO HORÁRIO NA ESCALA ATUAL</v>
      </c>
    </row>
    <row r="1203" spans="1:10" ht="42" hidden="1" customHeight="1">
      <c r="A1203" s="200">
        <v>45546</v>
      </c>
      <c r="B1203" s="132">
        <v>19004</v>
      </c>
      <c r="C1203" s="133">
        <v>0.79166666666666663</v>
      </c>
      <c r="D1203" s="132" t="s">
        <v>11</v>
      </c>
      <c r="E1203" s="132" t="s">
        <v>238</v>
      </c>
      <c r="F1203" s="132"/>
      <c r="G1203" s="132" t="str">
        <f t="shared" si="36"/>
        <v>1</v>
      </c>
      <c r="H1203" s="137">
        <f t="shared" si="37"/>
        <v>18</v>
      </c>
      <c r="I1203" s="129" t="str" cm="1">
        <f t="array" ref="I1203">_xlfn.XLOOKUP(C1203,gyn_horarios,gyn_trechos_almoco,"",1,1)</f>
        <v>GOIANIA X BELEM 19:00</v>
      </c>
      <c r="J1203" s="201" t="str" cm="1">
        <f t="array" ref="J1203">_xlfn.XLOOKUP(D1203,justificativas_motivos,justificativas_texto,"",1,1)</f>
        <v>MOTORISTA CUMPRINDO HORÁRIO NA ESCALA ATUAL</v>
      </c>
    </row>
    <row r="1204" spans="1:10" ht="42" hidden="1" customHeight="1">
      <c r="A1204" s="202">
        <v>45546</v>
      </c>
      <c r="B1204" s="149" t="s">
        <v>71</v>
      </c>
      <c r="C1204" s="147" t="s">
        <v>72</v>
      </c>
      <c r="D1204" s="149" t="s">
        <v>105</v>
      </c>
      <c r="E1204" s="149" t="s">
        <v>292</v>
      </c>
      <c r="F1204" s="149"/>
      <c r="G1204" s="149" t="str">
        <f t="shared" si="36"/>
        <v>1</v>
      </c>
      <c r="H1204" s="150">
        <f t="shared" si="37"/>
        <v>18</v>
      </c>
      <c r="I1204" s="153" t="str" cm="1">
        <f t="array" ref="I1204">_xlfn.XLOOKUP(C1204,gyn_horarios,gyn_trechos_almoco,"",1,1)</f>
        <v>PLANTAO</v>
      </c>
      <c r="J1204" s="164" t="str" cm="1">
        <f t="array" ref="J1204">_xlfn.XLOOKUP(D1204,justificativas_motivos,justificativas_texto,"",1,1)</f>
        <v>MOTORISTA PRESTANDO SERVICO DE PLANTAO NA GARAGEM</v>
      </c>
    </row>
    <row r="1205" spans="1:10" ht="42" hidden="1" customHeight="1">
      <c r="A1205" s="202">
        <v>45546</v>
      </c>
      <c r="B1205" s="149">
        <v>19002</v>
      </c>
      <c r="C1205" s="147">
        <v>0.39583333333333331</v>
      </c>
      <c r="D1205" s="149" t="s">
        <v>11</v>
      </c>
      <c r="E1205" s="129" t="s">
        <v>19</v>
      </c>
      <c r="F1205" s="149"/>
      <c r="G1205" s="149" t="str">
        <f t="shared" si="36"/>
        <v>1</v>
      </c>
      <c r="H1205" s="150">
        <f t="shared" si="37"/>
        <v>18</v>
      </c>
      <c r="I1205" s="153" t="str" cm="1">
        <f t="array" ref="I1205">_xlfn.XLOOKUP(C1205,gyn_horarios,gyn_trechos_almoco,"",1,1)</f>
        <v>GOIANIA X BELEM 09:30</v>
      </c>
      <c r="J1205" s="164" t="str" cm="1">
        <f t="array" ref="J1205">_xlfn.XLOOKUP(D1205,justificativas_motivos,justificativas_texto,"",1,1)</f>
        <v>MOTORISTA CUMPRINDO HORÁRIO NA ESCALA ATUAL</v>
      </c>
    </row>
    <row r="1206" spans="1:10" ht="42" hidden="1" customHeight="1">
      <c r="A1206" s="202">
        <v>45546</v>
      </c>
      <c r="B1206" s="149">
        <v>19002</v>
      </c>
      <c r="C1206" s="147">
        <v>0.39583333333333331</v>
      </c>
      <c r="D1206" s="149" t="s">
        <v>11</v>
      </c>
      <c r="E1206" s="153" t="s">
        <v>306</v>
      </c>
      <c r="F1206" s="149"/>
      <c r="G1206" s="149" t="str">
        <f t="shared" si="36"/>
        <v>1</v>
      </c>
      <c r="H1206" s="150">
        <f t="shared" si="37"/>
        <v>18</v>
      </c>
      <c r="I1206" s="153" t="str" cm="1">
        <f t="array" ref="I1206">_xlfn.XLOOKUP(C1206,gyn_horarios,gyn_trechos_almoco,"",1,1)</f>
        <v>GOIANIA X BELEM 09:30</v>
      </c>
      <c r="J1206" s="164" t="str" cm="1">
        <f t="array" ref="J1206">_xlfn.XLOOKUP(D1206,justificativas_motivos,justificativas_texto,"",1,1)</f>
        <v>MOTORISTA CUMPRINDO HORÁRIO NA ESCALA ATUAL</v>
      </c>
    </row>
    <row r="1207" spans="1:10" ht="42" hidden="1" customHeight="1">
      <c r="A1207" s="202">
        <v>45546</v>
      </c>
      <c r="B1207" s="149">
        <v>16400</v>
      </c>
      <c r="C1207" s="147">
        <v>0.4375</v>
      </c>
      <c r="D1207" s="149" t="s">
        <v>11</v>
      </c>
      <c r="E1207" s="153" t="s">
        <v>140</v>
      </c>
      <c r="F1207" s="149"/>
      <c r="G1207" s="149" t="str">
        <f t="shared" si="36"/>
        <v>1</v>
      </c>
      <c r="H1207" s="150">
        <f t="shared" si="37"/>
        <v>18</v>
      </c>
      <c r="I1207" s="153" t="str" cm="1">
        <f t="array" ref="I1207">_xlfn.XLOOKUP(C1207,gyn_horarios,gyn_trechos_almoco,"",1,1)</f>
        <v>GOIANIA X SAO LUIS 10:30</v>
      </c>
      <c r="J1207" s="164" t="str" cm="1">
        <f t="array" ref="J1207">_xlfn.XLOOKUP(D1207,justificativas_motivos,justificativas_texto,"",1,1)</f>
        <v>MOTORISTA CUMPRINDO HORÁRIO NA ESCALA ATUAL</v>
      </c>
    </row>
    <row r="1208" spans="1:10" ht="42" hidden="1" customHeight="1">
      <c r="A1208" s="202">
        <v>45546</v>
      </c>
      <c r="B1208" s="149">
        <v>16400</v>
      </c>
      <c r="C1208" s="147">
        <v>0.4375</v>
      </c>
      <c r="D1208" s="149" t="s">
        <v>11</v>
      </c>
      <c r="E1208" s="153" t="s">
        <v>43</v>
      </c>
      <c r="F1208" s="149"/>
      <c r="G1208" s="149" t="str">
        <f t="shared" si="36"/>
        <v>1</v>
      </c>
      <c r="H1208" s="150">
        <f t="shared" si="37"/>
        <v>18</v>
      </c>
      <c r="I1208" s="153" t="str" cm="1">
        <f t="array" ref="I1208">_xlfn.XLOOKUP(C1208,gyn_horarios,gyn_trechos_almoco,"",1,1)</f>
        <v>GOIANIA X SAO LUIS 10:30</v>
      </c>
      <c r="J1208" s="164" t="str" cm="1">
        <f t="array" ref="J1208">_xlfn.XLOOKUP(D1208,justificativas_motivos,justificativas_texto,"",1,1)</f>
        <v>MOTORISTA CUMPRINDO HORÁRIO NA ESCALA ATUAL</v>
      </c>
    </row>
    <row r="1209" spans="1:10" ht="42" hidden="1" customHeight="1">
      <c r="A1209" s="202">
        <v>45547</v>
      </c>
      <c r="B1209" s="149">
        <v>16500</v>
      </c>
      <c r="C1209" s="147">
        <v>0.75</v>
      </c>
      <c r="D1209" s="149" t="s">
        <v>11</v>
      </c>
      <c r="E1209" s="153" t="s">
        <v>70</v>
      </c>
      <c r="F1209" s="149"/>
      <c r="G1209" s="149" t="str">
        <f t="shared" si="36"/>
        <v>1</v>
      </c>
      <c r="H1209" s="150">
        <f t="shared" si="37"/>
        <v>18</v>
      </c>
      <c r="I1209" s="153" t="str" cm="1">
        <f t="array" ref="I1209">_xlfn.XLOOKUP(C1209,gyn_horarios,gyn_trechos_almoco,"",1,1)</f>
        <v>GOIANIA X TERESINA 18:00</v>
      </c>
      <c r="J1209" s="164" t="str" cm="1">
        <f t="array" ref="J1209">_xlfn.XLOOKUP(D1209,justificativas_motivos,justificativas_texto,"",1,1)</f>
        <v>MOTORISTA CUMPRINDO HORÁRIO NA ESCALA ATUAL</v>
      </c>
    </row>
    <row r="1210" spans="1:10" ht="42" hidden="1" customHeight="1">
      <c r="A1210" s="202">
        <v>45547</v>
      </c>
      <c r="B1210" s="132">
        <v>16500</v>
      </c>
      <c r="C1210" s="133">
        <v>0.75</v>
      </c>
      <c r="D1210" s="132" t="s">
        <v>11</v>
      </c>
      <c r="E1210" s="129" t="s">
        <v>85</v>
      </c>
      <c r="F1210" s="149"/>
      <c r="G1210" s="149" t="str">
        <f t="shared" si="36"/>
        <v>1</v>
      </c>
      <c r="H1210" s="150">
        <f t="shared" si="37"/>
        <v>18</v>
      </c>
      <c r="I1210" s="153" t="str" cm="1">
        <f t="array" ref="I1210">_xlfn.XLOOKUP(C1210,gyn_horarios,gyn_trechos_almoco,"",1,1)</f>
        <v>GOIANIA X TERESINA 18:00</v>
      </c>
      <c r="J1210" s="164" t="str" cm="1">
        <f t="array" ref="J1210">_xlfn.XLOOKUP(D1210,justificativas_motivos,justificativas_texto,"",1,1)</f>
        <v>MOTORISTA CUMPRINDO HORÁRIO NA ESCALA ATUAL</v>
      </c>
    </row>
    <row r="1211" spans="1:10" ht="42" hidden="1" customHeight="1">
      <c r="A1211" s="200">
        <v>45547</v>
      </c>
      <c r="B1211" s="132">
        <v>20010</v>
      </c>
      <c r="C1211" s="133">
        <v>0.79166666666666663</v>
      </c>
      <c r="D1211" s="132" t="s">
        <v>11</v>
      </c>
      <c r="E1211" s="129" t="s">
        <v>267</v>
      </c>
      <c r="F1211" s="132"/>
      <c r="G1211" s="132" t="str">
        <f t="shared" si="36"/>
        <v>1</v>
      </c>
      <c r="H1211" s="137">
        <f t="shared" si="37"/>
        <v>18</v>
      </c>
      <c r="I1211" s="129" t="str" cm="1">
        <f t="array" ref="I1211">_xlfn.XLOOKUP(C1211,gyn_horarios,gyn_trechos_almoco,"",1,1)</f>
        <v>GOIANIA X BELEM 19:00</v>
      </c>
      <c r="J1211" s="201" t="str" cm="1">
        <f t="array" ref="J1211">_xlfn.XLOOKUP(D1211,justificativas_motivos,justificativas_texto,"",1,1)</f>
        <v>MOTORISTA CUMPRINDO HORÁRIO NA ESCALA ATUAL</v>
      </c>
    </row>
    <row r="1212" spans="1:10" ht="42" hidden="1" customHeight="1">
      <c r="A1212" s="200">
        <v>45547</v>
      </c>
      <c r="B1212" s="132">
        <v>20010</v>
      </c>
      <c r="C1212" s="133">
        <v>0.79166666666666663</v>
      </c>
      <c r="D1212" s="132" t="s">
        <v>11</v>
      </c>
      <c r="E1212" s="129" t="s">
        <v>186</v>
      </c>
      <c r="F1212" s="132"/>
      <c r="G1212" s="132" t="str">
        <f t="shared" si="36"/>
        <v>1</v>
      </c>
      <c r="H1212" s="137">
        <f t="shared" si="37"/>
        <v>18</v>
      </c>
      <c r="I1212" s="129" t="str" cm="1">
        <f t="array" ref="I1212">_xlfn.XLOOKUP(C1212,gyn_horarios,gyn_trechos_almoco,"",1,1)</f>
        <v>GOIANIA X BELEM 19:00</v>
      </c>
      <c r="J1212" s="201" t="str" cm="1">
        <f t="array" ref="J1212">_xlfn.XLOOKUP(D1212,justificativas_motivos,justificativas_texto,"",1,1)</f>
        <v>MOTORISTA CUMPRINDO HORÁRIO NA ESCALA ATUAL</v>
      </c>
    </row>
    <row r="1213" spans="1:10" ht="42" hidden="1" customHeight="1">
      <c r="A1213" s="200">
        <v>45547</v>
      </c>
      <c r="B1213" s="132">
        <v>16800</v>
      </c>
      <c r="C1213" s="133">
        <v>0.39583333333333331</v>
      </c>
      <c r="D1213" s="132" t="s">
        <v>11</v>
      </c>
      <c r="E1213" s="129" t="s">
        <v>111</v>
      </c>
      <c r="F1213" s="132"/>
      <c r="G1213" s="132" t="str">
        <f t="shared" si="36"/>
        <v>1</v>
      </c>
      <c r="H1213" s="137">
        <f t="shared" si="37"/>
        <v>18</v>
      </c>
      <c r="I1213" s="129" t="str" cm="1">
        <f t="array" ref="I1213">_xlfn.XLOOKUP(C1213,gyn_horarios,gyn_trechos_almoco,"",1,1)</f>
        <v>GOIANIA X BELEM 09:30</v>
      </c>
      <c r="J1213" s="201" t="str" cm="1">
        <f t="array" ref="J1213">_xlfn.XLOOKUP(D1213,justificativas_motivos,justificativas_texto,"",1,1)</f>
        <v>MOTORISTA CUMPRINDO HORÁRIO NA ESCALA ATUAL</v>
      </c>
    </row>
    <row r="1214" spans="1:10" ht="42" hidden="1" customHeight="1">
      <c r="A1214" s="200">
        <v>45547</v>
      </c>
      <c r="B1214" s="132">
        <v>16800</v>
      </c>
      <c r="C1214" s="133">
        <v>0.39583333333333331</v>
      </c>
      <c r="D1214" s="132" t="s">
        <v>11</v>
      </c>
      <c r="E1214" s="129" t="s">
        <v>165</v>
      </c>
      <c r="F1214" s="132"/>
      <c r="G1214" s="132" t="str">
        <f t="shared" si="36"/>
        <v>1</v>
      </c>
      <c r="H1214" s="137">
        <f t="shared" si="37"/>
        <v>18</v>
      </c>
      <c r="I1214" s="129" t="str" cm="1">
        <f t="array" ref="I1214">_xlfn.XLOOKUP(C1214,gyn_horarios,gyn_trechos_almoco,"",1,1)</f>
        <v>GOIANIA X BELEM 09:30</v>
      </c>
      <c r="J1214" s="201" t="str" cm="1">
        <f t="array" ref="J1214">_xlfn.XLOOKUP(D1214,justificativas_motivos,justificativas_texto,"",1,1)</f>
        <v>MOTORISTA CUMPRINDO HORÁRIO NA ESCALA ATUAL</v>
      </c>
    </row>
    <row r="1215" spans="1:10" ht="42" hidden="1" customHeight="1">
      <c r="A1215" s="200">
        <v>45547</v>
      </c>
      <c r="B1215" s="132">
        <v>15900</v>
      </c>
      <c r="C1215" s="133">
        <v>0.79166666666666663</v>
      </c>
      <c r="D1215" s="132" t="s">
        <v>11</v>
      </c>
      <c r="E1215" s="129" t="s">
        <v>307</v>
      </c>
      <c r="F1215" s="149"/>
      <c r="G1215" s="132" t="str">
        <f t="shared" si="36"/>
        <v>1</v>
      </c>
      <c r="H1215" s="137">
        <f t="shared" si="37"/>
        <v>18</v>
      </c>
      <c r="I1215" s="129" t="s">
        <v>308</v>
      </c>
      <c r="J1215" s="201" t="str" cm="1">
        <f t="array" ref="J1215">_xlfn.XLOOKUP(D1215,justificativas_motivos,justificativas_texto,"",1,1)</f>
        <v>MOTORISTA CUMPRINDO HORÁRIO NA ESCALA ATUAL</v>
      </c>
    </row>
    <row r="1216" spans="1:10" ht="42" hidden="1" customHeight="1">
      <c r="A1216" s="200">
        <v>45547</v>
      </c>
      <c r="B1216" s="132">
        <v>15900</v>
      </c>
      <c r="C1216" s="133">
        <v>0.79166666666666663</v>
      </c>
      <c r="D1216" s="132" t="s">
        <v>11</v>
      </c>
      <c r="E1216" s="153" t="s">
        <v>287</v>
      </c>
      <c r="F1216" s="149"/>
      <c r="G1216" s="149" t="str">
        <f t="shared" si="36"/>
        <v>1</v>
      </c>
      <c r="H1216" s="150">
        <f t="shared" si="37"/>
        <v>18</v>
      </c>
      <c r="I1216" s="153" t="s">
        <v>308</v>
      </c>
      <c r="J1216" s="164" t="str" cm="1">
        <f t="array" ref="J1216">_xlfn.XLOOKUP(D1216,justificativas_motivos,justificativas_texto,"",1,1)</f>
        <v>MOTORISTA CUMPRINDO HORÁRIO NA ESCALA ATUAL</v>
      </c>
    </row>
    <row r="1217" spans="1:10" ht="42" hidden="1" customHeight="1">
      <c r="A1217" s="202">
        <v>45547</v>
      </c>
      <c r="B1217" s="149" t="s">
        <v>71</v>
      </c>
      <c r="C1217" s="147" t="s">
        <v>71</v>
      </c>
      <c r="D1217" s="149" t="s">
        <v>105</v>
      </c>
      <c r="E1217" s="153" t="s">
        <v>292</v>
      </c>
      <c r="F1217" s="149"/>
      <c r="G1217" s="149" t="str">
        <f t="shared" si="36"/>
        <v>1</v>
      </c>
      <c r="H1217" s="150">
        <f t="shared" si="37"/>
        <v>18</v>
      </c>
      <c r="I1217" s="153" t="str" cm="1">
        <f t="array" ref="I1217">_xlfn.XLOOKUP(C1217,gyn_horarios,gyn_trechos_almoco,"",1,1)</f>
        <v>GARAGEM</v>
      </c>
      <c r="J1217" s="164" t="str" cm="1">
        <f t="array" ref="J1217">_xlfn.XLOOKUP(D1217,justificativas_motivos,justificativas_texto,"",1,1)</f>
        <v>MOTORISTA PRESTANDO SERVICO DE PLANTAO NA GARAGEM</v>
      </c>
    </row>
    <row r="1218" spans="1:10" ht="42" hidden="1" customHeight="1">
      <c r="A1218" s="202">
        <v>45548</v>
      </c>
      <c r="B1218" s="149">
        <v>20014</v>
      </c>
      <c r="C1218" s="147">
        <v>0.79166666666666663</v>
      </c>
      <c r="D1218" s="149" t="s">
        <v>11</v>
      </c>
      <c r="E1218" s="149" t="s">
        <v>69</v>
      </c>
      <c r="F1218" s="149"/>
      <c r="G1218" s="149" t="str">
        <f t="shared" si="36"/>
        <v>1</v>
      </c>
      <c r="H1218" s="150">
        <f t="shared" si="37"/>
        <v>18</v>
      </c>
      <c r="I1218" s="153" t="str" cm="1">
        <f t="array" ref="I1218">_xlfn.XLOOKUP(C1218,gyn_horarios,gyn_trechos_almoco,"",1,1)</f>
        <v>GOIANIA X BELEM 19:00</v>
      </c>
      <c r="J1218" s="164" t="str" cm="1">
        <f t="array" ref="J1218">_xlfn.XLOOKUP(D1218,justificativas_motivos,justificativas_texto,"",1,1)</f>
        <v>MOTORISTA CUMPRINDO HORÁRIO NA ESCALA ATUAL</v>
      </c>
    </row>
    <row r="1219" spans="1:10" ht="42" hidden="1" customHeight="1">
      <c r="A1219" s="202">
        <v>45548</v>
      </c>
      <c r="B1219" s="149">
        <v>20014</v>
      </c>
      <c r="C1219" s="147">
        <v>0.79166666666666663</v>
      </c>
      <c r="D1219" s="149" t="s">
        <v>11</v>
      </c>
      <c r="E1219" s="149" t="s">
        <v>124</v>
      </c>
      <c r="F1219" s="149"/>
      <c r="G1219" s="149" t="str">
        <f t="shared" si="36"/>
        <v>1</v>
      </c>
      <c r="H1219" s="150">
        <f t="shared" si="37"/>
        <v>18</v>
      </c>
      <c r="I1219" s="153" t="str" cm="1">
        <f t="array" ref="I1219">_xlfn.XLOOKUP(C1219,gyn_horarios,gyn_trechos_almoco,"",1,1)</f>
        <v>GOIANIA X BELEM 19:00</v>
      </c>
      <c r="J1219" s="164" t="str" cm="1">
        <f t="array" ref="J1219">_xlfn.XLOOKUP(D1219,justificativas_motivos,justificativas_texto,"",1,1)</f>
        <v>MOTORISTA CUMPRINDO HORÁRIO NA ESCALA ATUAL</v>
      </c>
    </row>
    <row r="1220" spans="1:10" ht="42" hidden="1" customHeight="1">
      <c r="A1220" s="202">
        <v>45548</v>
      </c>
      <c r="B1220" s="149">
        <v>19016</v>
      </c>
      <c r="C1220" s="147">
        <v>0.83333333333333337</v>
      </c>
      <c r="D1220" s="149" t="s">
        <v>11</v>
      </c>
      <c r="E1220" s="172" t="s">
        <v>138</v>
      </c>
      <c r="F1220" s="149"/>
      <c r="G1220" s="149" t="str">
        <f t="shared" si="36"/>
        <v>1</v>
      </c>
      <c r="H1220" s="150">
        <f t="shared" si="37"/>
        <v>18</v>
      </c>
      <c r="I1220" s="153" t="str" cm="1">
        <f t="array" ref="I1220">_xlfn.XLOOKUP(C1220,gyn_horarios,gyn_trechos_almoco,"",1,1)</f>
        <v>GOIANIA X SAO LUIS 20:00</v>
      </c>
      <c r="J1220" s="164" t="str" cm="1">
        <f t="array" ref="J1220">_xlfn.XLOOKUP(D1220,justificativas_motivos,justificativas_texto,"",1,1)</f>
        <v>MOTORISTA CUMPRINDO HORÁRIO NA ESCALA ATUAL</v>
      </c>
    </row>
    <row r="1221" spans="1:10" ht="42" hidden="1" customHeight="1">
      <c r="A1221" s="202">
        <v>45548</v>
      </c>
      <c r="B1221" s="149">
        <v>19016</v>
      </c>
      <c r="C1221" s="147">
        <v>0.83333333333333337</v>
      </c>
      <c r="D1221" s="149" t="s">
        <v>11</v>
      </c>
      <c r="E1221" s="172" t="s">
        <v>190</v>
      </c>
      <c r="F1221" s="149"/>
      <c r="G1221" s="149" t="str">
        <f t="shared" si="36"/>
        <v>1</v>
      </c>
      <c r="H1221" s="150">
        <f t="shared" si="37"/>
        <v>18</v>
      </c>
      <c r="I1221" s="153" t="str" cm="1">
        <f t="array" ref="I1221">_xlfn.XLOOKUP(C1221,gyn_horarios,gyn_trechos_almoco,"",1,1)</f>
        <v>GOIANIA X SAO LUIS 20:00</v>
      </c>
      <c r="J1221" s="164" t="str" cm="1">
        <f t="array" ref="J1221">_xlfn.XLOOKUP(D1221,justificativas_motivos,justificativas_texto,"",1,1)</f>
        <v>MOTORISTA CUMPRINDO HORÁRIO NA ESCALA ATUAL</v>
      </c>
    </row>
    <row r="1222" spans="1:10" ht="42" hidden="1" customHeight="1">
      <c r="A1222" s="202">
        <v>45548</v>
      </c>
      <c r="B1222" s="149">
        <v>16300</v>
      </c>
      <c r="C1222" s="147">
        <v>0.39583333333333331</v>
      </c>
      <c r="D1222" s="149" t="s">
        <v>11</v>
      </c>
      <c r="E1222" s="153" t="s">
        <v>61</v>
      </c>
      <c r="F1222" s="149"/>
      <c r="G1222" s="149" t="str">
        <f t="shared" si="36"/>
        <v>1</v>
      </c>
      <c r="H1222" s="150">
        <f t="shared" si="37"/>
        <v>18</v>
      </c>
      <c r="I1222" s="153" t="str" cm="1">
        <f t="array" ref="I1222">_xlfn.XLOOKUP(C1222,gyn_horarios,gyn_trechos_almoco,"",1,1)</f>
        <v>GOIANIA X BELEM 09:30</v>
      </c>
      <c r="J1222" s="164" t="str" cm="1">
        <f t="array" ref="J1222">_xlfn.XLOOKUP(D1222,justificativas_motivos,justificativas_texto,"",1,1)</f>
        <v>MOTORISTA CUMPRINDO HORÁRIO NA ESCALA ATUAL</v>
      </c>
    </row>
    <row r="1223" spans="1:10" ht="42" hidden="1" customHeight="1">
      <c r="A1223" s="202">
        <v>45548</v>
      </c>
      <c r="B1223" s="149">
        <v>16300</v>
      </c>
      <c r="C1223" s="147">
        <v>0.39583333333333331</v>
      </c>
      <c r="D1223" s="149" t="s">
        <v>11</v>
      </c>
      <c r="E1223" s="153" t="s">
        <v>60</v>
      </c>
      <c r="F1223" s="149"/>
      <c r="G1223" s="149" t="str">
        <f t="shared" si="36"/>
        <v>1</v>
      </c>
      <c r="H1223" s="150">
        <f t="shared" si="37"/>
        <v>18</v>
      </c>
      <c r="I1223" s="153" t="str" cm="1">
        <f t="array" ref="I1223">_xlfn.XLOOKUP(C1223,gyn_horarios,gyn_trechos_almoco,"",1,1)</f>
        <v>GOIANIA X BELEM 09:30</v>
      </c>
      <c r="J1223" s="164" t="str" cm="1">
        <f t="array" ref="J1223">_xlfn.XLOOKUP(D1223,justificativas_motivos,justificativas_texto,"",1,1)</f>
        <v>MOTORISTA CUMPRINDO HORÁRIO NA ESCALA ATUAL</v>
      </c>
    </row>
    <row r="1224" spans="1:10" ht="42" hidden="1" customHeight="1">
      <c r="A1224" s="202">
        <v>45548</v>
      </c>
      <c r="B1224" s="149" t="s">
        <v>71</v>
      </c>
      <c r="C1224" s="147" t="s">
        <v>71</v>
      </c>
      <c r="D1224" s="149" t="s">
        <v>105</v>
      </c>
      <c r="E1224" s="153" t="s">
        <v>292</v>
      </c>
      <c r="F1224" s="149"/>
      <c r="G1224" s="149" t="str">
        <f t="shared" si="36"/>
        <v>1</v>
      </c>
      <c r="H1224" s="150">
        <f t="shared" si="37"/>
        <v>18</v>
      </c>
      <c r="I1224" s="153" t="str" cm="1">
        <f t="array" ref="I1224">_xlfn.XLOOKUP(C1224,gyn_horarios,gyn_trechos_almoco,"",1,1)</f>
        <v>GARAGEM</v>
      </c>
      <c r="J1224" s="164" t="str" cm="1">
        <f t="array" ref="J1224">_xlfn.XLOOKUP(D1224,justificativas_motivos,justificativas_texto,"",1,1)</f>
        <v>MOTORISTA PRESTANDO SERVICO DE PLANTAO NA GARAGEM</v>
      </c>
    </row>
    <row r="1225" spans="1:10" ht="42" hidden="1" customHeight="1">
      <c r="A1225" s="202">
        <v>45549</v>
      </c>
      <c r="B1225" s="146">
        <v>19009</v>
      </c>
      <c r="C1225" s="147">
        <v>0.79166666666666663</v>
      </c>
      <c r="D1225" s="148" t="s">
        <v>11</v>
      </c>
      <c r="E1225" s="153" t="s">
        <v>163</v>
      </c>
      <c r="F1225" s="149"/>
      <c r="G1225" s="149" t="str">
        <f t="shared" si="36"/>
        <v>1</v>
      </c>
      <c r="H1225" s="150">
        <f t="shared" si="37"/>
        <v>18</v>
      </c>
      <c r="I1225" s="153" t="str" cm="1">
        <f t="array" ref="I1225">_xlfn.XLOOKUP(C1225,gyn_horarios,gyn_trechos_almoco,"",1,1)</f>
        <v>GOIANIA X BELEM 19:00</v>
      </c>
      <c r="J1225" s="164" t="str" cm="1">
        <f t="array" ref="J1225">_xlfn.XLOOKUP(D1225,justificativas_motivos,justificativas_texto,"",1,1)</f>
        <v>MOTORISTA CUMPRINDO HORÁRIO NA ESCALA ATUAL</v>
      </c>
    </row>
    <row r="1226" spans="1:10" ht="42" hidden="1" customHeight="1">
      <c r="A1226" s="202">
        <v>45549</v>
      </c>
      <c r="B1226" s="146">
        <v>19009</v>
      </c>
      <c r="C1226" s="147">
        <v>0.79166666666666663</v>
      </c>
      <c r="D1226" s="148" t="s">
        <v>11</v>
      </c>
      <c r="E1226" s="153" t="s">
        <v>121</v>
      </c>
      <c r="F1226" s="149"/>
      <c r="G1226" s="149" t="str">
        <f t="shared" si="36"/>
        <v>1</v>
      </c>
      <c r="H1226" s="150">
        <f t="shared" si="37"/>
        <v>18</v>
      </c>
      <c r="I1226" s="153" t="str" cm="1">
        <f t="array" ref="I1226">_xlfn.XLOOKUP(C1226,gyn_horarios,gyn_trechos_almoco,"",1,1)</f>
        <v>GOIANIA X BELEM 19:00</v>
      </c>
      <c r="J1226" s="164" t="str" cm="1">
        <f t="array" ref="J1226">_xlfn.XLOOKUP(D1226,justificativas_motivos,justificativas_texto,"",1,1)</f>
        <v>MOTORISTA CUMPRINDO HORÁRIO NA ESCALA ATUAL</v>
      </c>
    </row>
    <row r="1227" spans="1:10" ht="42" hidden="1" customHeight="1">
      <c r="A1227" s="202">
        <v>45549</v>
      </c>
      <c r="B1227" s="146">
        <v>20018</v>
      </c>
      <c r="C1227" s="147">
        <v>0.39583333333333331</v>
      </c>
      <c r="D1227" s="148" t="s">
        <v>11</v>
      </c>
      <c r="E1227" s="153" t="s">
        <v>193</v>
      </c>
      <c r="F1227" s="149"/>
      <c r="G1227" s="149" t="str">
        <f t="shared" si="36"/>
        <v>1</v>
      </c>
      <c r="H1227" s="150">
        <f t="shared" si="37"/>
        <v>18</v>
      </c>
      <c r="I1227" s="153" t="str" cm="1">
        <f t="array" ref="I1227">_xlfn.XLOOKUP(C1227,gyn_horarios,gyn_trechos_almoco,"",1,1)</f>
        <v>GOIANIA X BELEM 09:30</v>
      </c>
      <c r="J1227" s="164" t="str" cm="1">
        <f t="array" ref="J1227">_xlfn.XLOOKUP(D1227,justificativas_motivos,justificativas_texto,"",1,1)</f>
        <v>MOTORISTA CUMPRINDO HORÁRIO NA ESCALA ATUAL</v>
      </c>
    </row>
    <row r="1228" spans="1:10" ht="42" hidden="1" customHeight="1">
      <c r="A1228" s="202">
        <v>45549</v>
      </c>
      <c r="B1228" s="146">
        <v>20018</v>
      </c>
      <c r="C1228" s="147">
        <v>0.39583333333333331</v>
      </c>
      <c r="D1228" s="148" t="s">
        <v>11</v>
      </c>
      <c r="E1228" s="153" t="s">
        <v>173</v>
      </c>
      <c r="F1228" s="149"/>
      <c r="G1228" s="149" t="str">
        <f t="shared" si="36"/>
        <v>1</v>
      </c>
      <c r="H1228" s="150">
        <f t="shared" si="37"/>
        <v>18</v>
      </c>
      <c r="I1228" s="153" t="str" cm="1">
        <f t="array" ref="I1228">_xlfn.XLOOKUP(C1228,gyn_horarios,gyn_trechos_almoco,"",1,1)</f>
        <v>GOIANIA X BELEM 09:30</v>
      </c>
      <c r="J1228" s="164" t="str" cm="1">
        <f t="array" ref="J1228">_xlfn.XLOOKUP(D1228,justificativas_motivos,justificativas_texto,"",1,1)</f>
        <v>MOTORISTA CUMPRINDO HORÁRIO NA ESCALA ATUAL</v>
      </c>
    </row>
    <row r="1229" spans="1:10" ht="42" hidden="1" customHeight="1">
      <c r="A1229" s="202">
        <v>45549</v>
      </c>
      <c r="B1229" s="146">
        <v>19014</v>
      </c>
      <c r="C1229" s="147">
        <v>0.4375</v>
      </c>
      <c r="D1229" s="148" t="s">
        <v>11</v>
      </c>
      <c r="E1229" s="153" t="s">
        <v>37</v>
      </c>
      <c r="F1229" s="149"/>
      <c r="G1229" s="149" t="str">
        <f t="shared" si="36"/>
        <v>1</v>
      </c>
      <c r="H1229" s="150">
        <f t="shared" si="37"/>
        <v>18</v>
      </c>
      <c r="I1229" s="153" t="str" cm="1">
        <f t="array" ref="I1229">_xlfn.XLOOKUP(C1229,gyn_horarios,gyn_trechos_almoco,"",1,1)</f>
        <v>GOIANIA X SAO LUIS 10:30</v>
      </c>
      <c r="J1229" s="164" t="str" cm="1">
        <f t="array" ref="J1229">_xlfn.XLOOKUP(D1229,justificativas_motivos,justificativas_texto,"",1,1)</f>
        <v>MOTORISTA CUMPRINDO HORÁRIO NA ESCALA ATUAL</v>
      </c>
    </row>
    <row r="1230" spans="1:10" ht="42" hidden="1" customHeight="1">
      <c r="A1230" s="202">
        <v>45549</v>
      </c>
      <c r="B1230" s="146">
        <v>19014</v>
      </c>
      <c r="C1230" s="147">
        <v>0.4375</v>
      </c>
      <c r="D1230" s="148" t="s">
        <v>11</v>
      </c>
      <c r="E1230" s="153" t="s">
        <v>168</v>
      </c>
      <c r="F1230" s="149"/>
      <c r="G1230" s="149" t="str">
        <f t="shared" si="36"/>
        <v>1</v>
      </c>
      <c r="H1230" s="150">
        <f t="shared" si="37"/>
        <v>18</v>
      </c>
      <c r="I1230" s="153" t="str" cm="1">
        <f t="array" ref="I1230">_xlfn.XLOOKUP(C1230,gyn_horarios,gyn_trechos_almoco,"",1,1)</f>
        <v>GOIANIA X SAO LUIS 10:30</v>
      </c>
      <c r="J1230" s="164" t="str" cm="1">
        <f t="array" ref="J1230">_xlfn.XLOOKUP(D1230,justificativas_motivos,justificativas_texto,"",1,1)</f>
        <v>MOTORISTA CUMPRINDO HORÁRIO NA ESCALA ATUAL</v>
      </c>
    </row>
    <row r="1231" spans="1:10" ht="42" hidden="1" customHeight="1">
      <c r="A1231" s="202">
        <v>45550</v>
      </c>
      <c r="B1231" s="149">
        <v>19012</v>
      </c>
      <c r="C1231" s="147">
        <v>0.79166666666666663</v>
      </c>
      <c r="D1231" s="149" t="s">
        <v>11</v>
      </c>
      <c r="E1231" s="153" t="s">
        <v>302</v>
      </c>
      <c r="F1231" s="149"/>
      <c r="G1231" s="149" t="str">
        <f t="shared" si="36"/>
        <v>1</v>
      </c>
      <c r="H1231" s="150">
        <f t="shared" si="37"/>
        <v>18</v>
      </c>
      <c r="I1231" s="153" t="str" cm="1">
        <f t="array" ref="I1231">_xlfn.XLOOKUP(C1231,gyn_horarios,gyn_trechos_almoco,"",1,1)</f>
        <v>GOIANIA X BELEM 19:00</v>
      </c>
      <c r="J1231" s="164" t="str" cm="1">
        <f t="array" ref="J1231">_xlfn.XLOOKUP(D1231,justificativas_motivos,justificativas_texto,"",1,1)</f>
        <v>MOTORISTA CUMPRINDO HORÁRIO NA ESCALA ATUAL</v>
      </c>
    </row>
    <row r="1232" spans="1:10" ht="42" hidden="1" customHeight="1">
      <c r="A1232" s="202">
        <v>45550</v>
      </c>
      <c r="B1232" s="149">
        <v>19012</v>
      </c>
      <c r="C1232" s="147">
        <v>0.79166666666666663</v>
      </c>
      <c r="D1232" s="149" t="s">
        <v>11</v>
      </c>
      <c r="E1232" s="153" t="s">
        <v>55</v>
      </c>
      <c r="F1232" s="149"/>
      <c r="G1232" s="149" t="str">
        <f t="shared" si="36"/>
        <v>1</v>
      </c>
      <c r="H1232" s="150">
        <f t="shared" si="37"/>
        <v>18</v>
      </c>
      <c r="I1232" s="153" t="str" cm="1">
        <f t="array" ref="I1232">_xlfn.XLOOKUP(C1232,gyn_horarios,gyn_trechos_almoco,"",1,1)</f>
        <v>GOIANIA X BELEM 19:00</v>
      </c>
      <c r="J1232" s="164" t="str" cm="1">
        <f t="array" ref="J1232">_xlfn.XLOOKUP(D1232,justificativas_motivos,justificativas_texto,"",1,1)</f>
        <v>MOTORISTA CUMPRINDO HORÁRIO NA ESCALA ATUAL</v>
      </c>
    </row>
    <row r="1233" spans="1:10" ht="42" hidden="1" customHeight="1">
      <c r="A1233" s="202">
        <v>45550</v>
      </c>
      <c r="B1233" s="149">
        <v>19013</v>
      </c>
      <c r="C1233" s="147">
        <v>0.39583333333333331</v>
      </c>
      <c r="D1233" s="149" t="s">
        <v>11</v>
      </c>
      <c r="E1233" s="153" t="s">
        <v>27</v>
      </c>
      <c r="F1233" s="149"/>
      <c r="G1233" s="149" t="str">
        <f t="shared" si="36"/>
        <v>1</v>
      </c>
      <c r="H1233" s="150">
        <f t="shared" si="37"/>
        <v>18</v>
      </c>
      <c r="I1233" s="153" t="str" cm="1">
        <f t="array" ref="I1233">_xlfn.XLOOKUP(C1233,gyn_horarios,gyn_trechos_almoco,"",1,1)</f>
        <v>GOIANIA X BELEM 09:30</v>
      </c>
      <c r="J1233" s="164" t="str" cm="1">
        <f t="array" ref="J1233">_xlfn.XLOOKUP(D1233,justificativas_motivos,justificativas_texto,"",1,1)</f>
        <v>MOTORISTA CUMPRINDO HORÁRIO NA ESCALA ATUAL</v>
      </c>
    </row>
    <row r="1234" spans="1:10" ht="42" hidden="1" customHeight="1">
      <c r="A1234" s="202">
        <v>45550</v>
      </c>
      <c r="B1234" s="149">
        <v>19013</v>
      </c>
      <c r="C1234" s="147">
        <v>0.39583333333333331</v>
      </c>
      <c r="D1234" s="149" t="s">
        <v>11</v>
      </c>
      <c r="E1234" s="153" t="s">
        <v>29</v>
      </c>
      <c r="F1234" s="149"/>
      <c r="G1234" s="149" t="str">
        <f t="shared" si="36"/>
        <v>1</v>
      </c>
      <c r="H1234" s="150">
        <f t="shared" si="37"/>
        <v>18</v>
      </c>
      <c r="I1234" s="153" t="str" cm="1">
        <f t="array" ref="I1234">_xlfn.XLOOKUP(C1234,gyn_horarios,gyn_trechos_almoco,"",1,1)</f>
        <v>GOIANIA X BELEM 09:30</v>
      </c>
      <c r="J1234" s="164" t="str" cm="1">
        <f t="array" ref="J1234">_xlfn.XLOOKUP(D1234,justificativas_motivos,justificativas_texto,"",1,1)</f>
        <v>MOTORISTA CUMPRINDO HORÁRIO NA ESCALA ATUAL</v>
      </c>
    </row>
    <row r="1235" spans="1:10" ht="42" hidden="1" customHeight="1">
      <c r="A1235" s="202">
        <v>45550</v>
      </c>
      <c r="B1235" s="149">
        <v>15900</v>
      </c>
      <c r="C1235" s="147">
        <v>0.4375</v>
      </c>
      <c r="D1235" s="149" t="s">
        <v>11</v>
      </c>
      <c r="E1235" s="153" t="s">
        <v>116</v>
      </c>
      <c r="F1235" s="149"/>
      <c r="G1235" s="149" t="str">
        <f t="shared" si="36"/>
        <v>1</v>
      </c>
      <c r="H1235" s="150">
        <f t="shared" si="37"/>
        <v>18</v>
      </c>
      <c r="I1235" s="153" t="str" cm="1">
        <f t="array" ref="I1235">_xlfn.XLOOKUP(C1235,gyn_horarios,gyn_trechos_almoco,"",1,1)</f>
        <v>GOIANIA X SAO LUIS 10:30</v>
      </c>
      <c r="J1235" s="164" t="str" cm="1">
        <f t="array" ref="J1235">_xlfn.XLOOKUP(D1235,justificativas_motivos,justificativas_texto,"",1,1)</f>
        <v>MOTORISTA CUMPRINDO HORÁRIO NA ESCALA ATUAL</v>
      </c>
    </row>
    <row r="1236" spans="1:10" ht="42" hidden="1" customHeight="1">
      <c r="A1236" s="202">
        <v>45550</v>
      </c>
      <c r="B1236" s="149">
        <v>15900</v>
      </c>
      <c r="C1236" s="147">
        <v>0.4375</v>
      </c>
      <c r="D1236" s="149" t="s">
        <v>11</v>
      </c>
      <c r="E1236" s="153" t="s">
        <v>109</v>
      </c>
      <c r="F1236" s="149"/>
      <c r="G1236" s="149" t="str">
        <f t="shared" ref="G1236:G1299" si="38">IF(E1236="MOTORISTA","","1")</f>
        <v>1</v>
      </c>
      <c r="H1236" s="150">
        <f t="shared" ref="H1236:H1299" si="39">IF(E1236="MOTORISTA","",18)</f>
        <v>18</v>
      </c>
      <c r="I1236" s="153" t="str" cm="1">
        <f t="array" ref="I1236">_xlfn.XLOOKUP(C1236,gyn_horarios,gyn_trechos_almoco,"",1,1)</f>
        <v>GOIANIA X SAO LUIS 10:30</v>
      </c>
      <c r="J1236" s="164" t="str" cm="1">
        <f t="array" ref="J1236">_xlfn.XLOOKUP(D1236,justificativas_motivos,justificativas_texto,"",1,1)</f>
        <v>MOTORISTA CUMPRINDO HORÁRIO NA ESCALA ATUAL</v>
      </c>
    </row>
    <row r="1237" spans="1:10" ht="42" hidden="1" customHeight="1">
      <c r="A1237" s="202">
        <v>45550</v>
      </c>
      <c r="B1237" s="149">
        <v>16500</v>
      </c>
      <c r="C1237" s="147">
        <v>0.79166666666666663</v>
      </c>
      <c r="D1237" s="149" t="s">
        <v>11</v>
      </c>
      <c r="E1237" s="153" t="s">
        <v>305</v>
      </c>
      <c r="F1237" s="149"/>
      <c r="G1237" s="149" t="str">
        <f t="shared" si="38"/>
        <v>1</v>
      </c>
      <c r="H1237" s="150">
        <f t="shared" si="39"/>
        <v>18</v>
      </c>
      <c r="I1237" s="153" t="s">
        <v>308</v>
      </c>
      <c r="J1237" s="164" t="str" cm="1">
        <f t="array" ref="J1237">_xlfn.XLOOKUP(D1237,justificativas_motivos,justificativas_texto,"",1,1)</f>
        <v>MOTORISTA CUMPRINDO HORÁRIO NA ESCALA ATUAL</v>
      </c>
    </row>
    <row r="1238" spans="1:10" ht="42" hidden="1" customHeight="1">
      <c r="A1238" s="202">
        <v>45550</v>
      </c>
      <c r="B1238" s="149">
        <v>16500</v>
      </c>
      <c r="C1238" s="147">
        <v>0.79166666666666663</v>
      </c>
      <c r="D1238" s="149" t="s">
        <v>11</v>
      </c>
      <c r="E1238" s="153" t="s">
        <v>223</v>
      </c>
      <c r="F1238" s="149"/>
      <c r="G1238" s="149" t="str">
        <f t="shared" si="38"/>
        <v>1</v>
      </c>
      <c r="H1238" s="150">
        <f t="shared" si="39"/>
        <v>18</v>
      </c>
      <c r="I1238" s="153" t="s">
        <v>308</v>
      </c>
      <c r="J1238" s="164" t="str" cm="1">
        <f t="array" ref="J1238">_xlfn.XLOOKUP(D1238,justificativas_motivos,justificativas_texto,"",1,1)</f>
        <v>MOTORISTA CUMPRINDO HORÁRIO NA ESCALA ATUAL</v>
      </c>
    </row>
    <row r="1239" spans="1:10" ht="42" hidden="1" customHeight="1">
      <c r="A1239" s="202">
        <v>45551</v>
      </c>
      <c r="B1239" s="149">
        <v>19019</v>
      </c>
      <c r="C1239" s="147">
        <v>0.75</v>
      </c>
      <c r="D1239" s="149" t="s">
        <v>11</v>
      </c>
      <c r="E1239" s="149" t="s">
        <v>112</v>
      </c>
      <c r="F1239" s="149"/>
      <c r="G1239" s="149" t="str">
        <f t="shared" si="38"/>
        <v>1</v>
      </c>
      <c r="H1239" s="150">
        <f t="shared" si="39"/>
        <v>18</v>
      </c>
      <c r="I1239" s="153" t="str" cm="1">
        <f t="array" ref="I1239">_xlfn.XLOOKUP(C1239,gyn_horarios,gyn_trechos_almoco,"",1,1)</f>
        <v>GOIANIA X TERESINA 18:00</v>
      </c>
      <c r="J1239" s="164" t="str" cm="1">
        <f t="array" ref="J1239">_xlfn.XLOOKUP(D1239,justificativas_motivos,justificativas_texto,"",1,1)</f>
        <v>MOTORISTA CUMPRINDO HORÁRIO NA ESCALA ATUAL</v>
      </c>
    </row>
    <row r="1240" spans="1:10" ht="42" hidden="1" customHeight="1">
      <c r="A1240" s="202">
        <v>45551</v>
      </c>
      <c r="B1240" s="149">
        <v>19019</v>
      </c>
      <c r="C1240" s="147">
        <v>0.75</v>
      </c>
      <c r="D1240" s="149" t="s">
        <v>11</v>
      </c>
      <c r="E1240" s="149" t="s">
        <v>309</v>
      </c>
      <c r="F1240" s="149"/>
      <c r="G1240" s="149" t="str">
        <f t="shared" si="38"/>
        <v>1</v>
      </c>
      <c r="H1240" s="150">
        <f t="shared" si="39"/>
        <v>18</v>
      </c>
      <c r="I1240" s="153" t="str" cm="1">
        <f t="array" ref="I1240">_xlfn.XLOOKUP(C1240,gyn_horarios,gyn_trechos_almoco,"",1,1)</f>
        <v>GOIANIA X TERESINA 18:00</v>
      </c>
      <c r="J1240" s="164" t="str" cm="1">
        <f t="array" ref="J1240">_xlfn.XLOOKUP(D1240,justificativas_motivos,justificativas_texto,"",1,1)</f>
        <v>MOTORISTA CUMPRINDO HORÁRIO NA ESCALA ATUAL</v>
      </c>
    </row>
    <row r="1241" spans="1:10" ht="42" hidden="1" customHeight="1">
      <c r="A1241" s="202">
        <v>45551</v>
      </c>
      <c r="B1241" s="149">
        <v>19015</v>
      </c>
      <c r="C1241" s="147">
        <v>0.79166666666666663</v>
      </c>
      <c r="D1241" s="149" t="s">
        <v>11</v>
      </c>
      <c r="E1241" s="149" t="s">
        <v>280</v>
      </c>
      <c r="F1241" s="149"/>
      <c r="G1241" s="149" t="str">
        <f t="shared" si="38"/>
        <v>1</v>
      </c>
      <c r="H1241" s="150">
        <f t="shared" si="39"/>
        <v>18</v>
      </c>
      <c r="I1241" s="153" t="str" cm="1">
        <f t="array" ref="I1241">_xlfn.XLOOKUP(C1241,gyn_horarios,gyn_trechos_almoco,"",1,1)</f>
        <v>GOIANIA X BELEM 19:00</v>
      </c>
      <c r="J1241" s="164" t="str" cm="1">
        <f t="array" ref="J1241">_xlfn.XLOOKUP(D1241,justificativas_motivos,justificativas_texto,"",1,1)</f>
        <v>MOTORISTA CUMPRINDO HORÁRIO NA ESCALA ATUAL</v>
      </c>
    </row>
    <row r="1242" spans="1:10" ht="42" hidden="1" customHeight="1">
      <c r="A1242" s="200">
        <v>45551</v>
      </c>
      <c r="B1242" s="132">
        <v>19015</v>
      </c>
      <c r="C1242" s="133">
        <v>0.79166666666666663</v>
      </c>
      <c r="D1242" s="132" t="s">
        <v>11</v>
      </c>
      <c r="E1242" s="132" t="s">
        <v>209</v>
      </c>
      <c r="F1242" s="132"/>
      <c r="G1242" s="132" t="str">
        <f t="shared" si="38"/>
        <v>1</v>
      </c>
      <c r="H1242" s="137">
        <f t="shared" si="39"/>
        <v>18</v>
      </c>
      <c r="I1242" s="129" t="str" cm="1">
        <f t="array" ref="I1242">_xlfn.XLOOKUP(C1242,gyn_horarios,gyn_trechos_almoco,"",1,1)</f>
        <v>GOIANIA X BELEM 19:00</v>
      </c>
      <c r="J1242" s="201" t="str" cm="1">
        <f t="array" ref="J1242">_xlfn.XLOOKUP(D1242,justificativas_motivos,justificativas_texto,"",1,1)</f>
        <v>MOTORISTA CUMPRINDO HORÁRIO NA ESCALA ATUAL</v>
      </c>
    </row>
    <row r="1243" spans="1:10" ht="42" hidden="1" customHeight="1">
      <c r="A1243" s="202">
        <v>45551</v>
      </c>
      <c r="B1243" s="149" t="s">
        <v>137</v>
      </c>
      <c r="C1243" s="147" t="s">
        <v>137</v>
      </c>
      <c r="D1243" s="149" t="s">
        <v>137</v>
      </c>
      <c r="E1243" s="129" t="s">
        <v>116</v>
      </c>
      <c r="F1243" s="132"/>
      <c r="G1243" s="132" t="str">
        <f t="shared" si="38"/>
        <v>1</v>
      </c>
      <c r="H1243" s="137">
        <f t="shared" si="39"/>
        <v>18</v>
      </c>
      <c r="I1243" s="129" t="str" cm="1">
        <f t="array" ref="I1243">_xlfn.XLOOKUP(C1243,gyn_horarios,gyn_trechos_almoco,"",1,1)</f>
        <v>ESPERA</v>
      </c>
      <c r="J1243" s="201" t="str" cm="1">
        <f t="array" ref="J1243">_xlfn.XLOOKUP(D1243,justificativas_motivos,justificativas_texto,"",1,1)</f>
        <v>MOTORISTA NA GARAGEM EM ESPERA PARA DISPONIBILIDADE DE HORARIOS</v>
      </c>
    </row>
    <row r="1244" spans="1:10" ht="42" hidden="1" customHeight="1">
      <c r="A1244" s="200">
        <v>45551</v>
      </c>
      <c r="B1244" s="132" t="s">
        <v>137</v>
      </c>
      <c r="C1244" s="133" t="s">
        <v>137</v>
      </c>
      <c r="D1244" s="132" t="s">
        <v>137</v>
      </c>
      <c r="E1244" s="129" t="s">
        <v>109</v>
      </c>
      <c r="F1244" s="132"/>
      <c r="G1244" s="132" t="str">
        <f t="shared" si="38"/>
        <v>1</v>
      </c>
      <c r="H1244" s="137">
        <f t="shared" si="39"/>
        <v>18</v>
      </c>
      <c r="I1244" s="129" t="str" cm="1">
        <f t="array" ref="I1244">_xlfn.XLOOKUP(C1244,gyn_horarios,gyn_trechos_almoco,"",1,1)</f>
        <v>ESPERA</v>
      </c>
      <c r="J1244" s="201" t="str" cm="1">
        <f t="array" ref="J1244">_xlfn.XLOOKUP(D1244,justificativas_motivos,justificativas_texto,"",1,1)</f>
        <v>MOTORISTA NA GARAGEM EM ESPERA PARA DISPONIBILIDADE DE HORARIOS</v>
      </c>
    </row>
    <row r="1245" spans="1:10" ht="42" hidden="1" customHeight="1">
      <c r="A1245" s="200">
        <v>45551</v>
      </c>
      <c r="B1245" s="132">
        <v>19024</v>
      </c>
      <c r="C1245" s="133">
        <v>0.25</v>
      </c>
      <c r="D1245" s="132" t="s">
        <v>11</v>
      </c>
      <c r="E1245" s="129" t="s">
        <v>310</v>
      </c>
      <c r="F1245" s="132"/>
      <c r="G1245" s="132" t="str">
        <f t="shared" si="38"/>
        <v>1</v>
      </c>
      <c r="H1245" s="137">
        <f t="shared" si="39"/>
        <v>18</v>
      </c>
      <c r="I1245" s="129" t="s">
        <v>311</v>
      </c>
      <c r="J1245" s="201" t="str" cm="1">
        <f t="array" ref="J1245">_xlfn.XLOOKUP(D1245,justificativas_motivos,justificativas_texto,"",1,1)</f>
        <v>MOTORISTA CUMPRINDO HORÁRIO NA ESCALA ATUAL</v>
      </c>
    </row>
    <row r="1246" spans="1:10" ht="42" hidden="1" customHeight="1">
      <c r="A1246" s="200">
        <v>45551</v>
      </c>
      <c r="B1246" s="132">
        <v>19024</v>
      </c>
      <c r="C1246" s="133">
        <v>0.25</v>
      </c>
      <c r="D1246" s="132" t="s">
        <v>11</v>
      </c>
      <c r="E1246" s="129" t="s">
        <v>312</v>
      </c>
      <c r="F1246" s="132"/>
      <c r="G1246" s="132" t="str">
        <f t="shared" si="38"/>
        <v>1</v>
      </c>
      <c r="H1246" s="137">
        <f t="shared" si="39"/>
        <v>18</v>
      </c>
      <c r="I1246" s="129" t="s">
        <v>311</v>
      </c>
      <c r="J1246" s="201" t="str" cm="1">
        <f t="array" ref="J1246">_xlfn.XLOOKUP(D1246,justificativas_motivos,justificativas_texto,"",1,1)</f>
        <v>MOTORISTA CUMPRINDO HORÁRIO NA ESCALA ATUAL</v>
      </c>
    </row>
    <row r="1247" spans="1:10" ht="42" hidden="1" customHeight="1">
      <c r="A1247" s="200">
        <v>45551</v>
      </c>
      <c r="B1247" s="132">
        <v>19004</v>
      </c>
      <c r="C1247" s="133">
        <v>0.39583333333333331</v>
      </c>
      <c r="D1247" s="132" t="s">
        <v>11</v>
      </c>
      <c r="E1247" s="129" t="s">
        <v>108</v>
      </c>
      <c r="F1247" s="132"/>
      <c r="G1247" s="132" t="str">
        <f t="shared" si="38"/>
        <v>1</v>
      </c>
      <c r="H1247" s="137">
        <f t="shared" si="39"/>
        <v>18</v>
      </c>
      <c r="I1247" s="129" t="str" cm="1">
        <f t="array" ref="I1247">_xlfn.XLOOKUP(C1247,gyn_horarios,gyn_trechos_almoco,"",1,1)</f>
        <v>GOIANIA X BELEM 09:30</v>
      </c>
      <c r="J1247" s="201" t="str" cm="1">
        <f t="array" ref="J1247">_xlfn.XLOOKUP(D1247,justificativas_motivos,justificativas_texto,"",1,1)</f>
        <v>MOTORISTA CUMPRINDO HORÁRIO NA ESCALA ATUAL</v>
      </c>
    </row>
    <row r="1248" spans="1:10" ht="42" hidden="1" customHeight="1">
      <c r="A1248" s="200">
        <v>45551</v>
      </c>
      <c r="B1248" s="132">
        <v>19004</v>
      </c>
      <c r="C1248" s="133">
        <v>0.39583333333333331</v>
      </c>
      <c r="D1248" s="132" t="s">
        <v>11</v>
      </c>
      <c r="E1248" s="129" t="s">
        <v>113</v>
      </c>
      <c r="F1248" s="132"/>
      <c r="G1248" s="132" t="str">
        <f t="shared" si="38"/>
        <v>1</v>
      </c>
      <c r="H1248" s="137">
        <f t="shared" si="39"/>
        <v>18</v>
      </c>
      <c r="I1248" s="129" t="str" cm="1">
        <f t="array" ref="I1248">_xlfn.XLOOKUP(C1248,gyn_horarios,gyn_trechos_almoco,"",1,1)</f>
        <v>GOIANIA X BELEM 09:30</v>
      </c>
      <c r="J1248" s="201" t="str" cm="1">
        <f t="array" ref="J1248">_xlfn.XLOOKUP(D1248,justificativas_motivos,justificativas_texto,"",1,1)</f>
        <v>MOTORISTA CUMPRINDO HORÁRIO NA ESCALA ATUAL</v>
      </c>
    </row>
    <row r="1249" spans="1:10" ht="42" hidden="1" customHeight="1">
      <c r="A1249" s="200">
        <v>45551</v>
      </c>
      <c r="B1249" s="132" t="s">
        <v>71</v>
      </c>
      <c r="C1249" s="133" t="s">
        <v>71</v>
      </c>
      <c r="D1249" s="132" t="s">
        <v>107</v>
      </c>
      <c r="E1249" s="129" t="s">
        <v>292</v>
      </c>
      <c r="F1249" s="132"/>
      <c r="G1249" s="132" t="str">
        <f t="shared" si="38"/>
        <v>1</v>
      </c>
      <c r="H1249" s="137">
        <f t="shared" si="39"/>
        <v>18</v>
      </c>
      <c r="I1249" s="129" t="s">
        <v>107</v>
      </c>
      <c r="J1249" s="201" t="str" cm="1">
        <f t="array" ref="J1249">_xlfn.XLOOKUP(D1249,justificativas_motivos,justificativas_texto,"",1,1)</f>
        <v>MOTORISTA PRESTANDO SERVICO DE PLANTAO NA GARAGEM</v>
      </c>
    </row>
    <row r="1250" spans="1:10" ht="42" hidden="1" customHeight="1">
      <c r="A1250" s="202">
        <v>45552</v>
      </c>
      <c r="B1250" s="149">
        <v>19003</v>
      </c>
      <c r="C1250" s="147">
        <v>0.75</v>
      </c>
      <c r="D1250" s="149" t="s">
        <v>11</v>
      </c>
      <c r="E1250" s="149" t="s">
        <v>40</v>
      </c>
      <c r="F1250" s="149"/>
      <c r="G1250" s="149" t="str">
        <f t="shared" si="38"/>
        <v>1</v>
      </c>
      <c r="H1250" s="150">
        <f t="shared" si="39"/>
        <v>18</v>
      </c>
      <c r="I1250" s="153" t="str" cm="1">
        <f t="array" ref="I1250">_xlfn.XLOOKUP(C1250,gyn_horarios,gyn_trechos_almoco,"",1,1)</f>
        <v>GOIANIA X TERESINA 18:00</v>
      </c>
      <c r="J1250" s="164" t="str" cm="1">
        <f t="array" ref="J1250">_xlfn.XLOOKUP(D1250,justificativas_motivos,justificativas_texto,"",1,1)</f>
        <v>MOTORISTA CUMPRINDO HORÁRIO NA ESCALA ATUAL</v>
      </c>
    </row>
    <row r="1251" spans="1:10" ht="42" hidden="1" customHeight="1">
      <c r="A1251" s="202">
        <v>45552</v>
      </c>
      <c r="B1251" s="149">
        <v>19003</v>
      </c>
      <c r="C1251" s="147">
        <v>0.75</v>
      </c>
      <c r="D1251" s="149" t="s">
        <v>11</v>
      </c>
      <c r="E1251" s="132" t="s">
        <v>41</v>
      </c>
      <c r="F1251" s="149"/>
      <c r="G1251" s="149" t="str">
        <f t="shared" si="38"/>
        <v>1</v>
      </c>
      <c r="H1251" s="150">
        <f t="shared" si="39"/>
        <v>18</v>
      </c>
      <c r="I1251" s="153" t="str" cm="1">
        <f t="array" ref="I1251">_xlfn.XLOOKUP(C1251,gyn_horarios,gyn_trechos_almoco,"",1,1)</f>
        <v>GOIANIA X TERESINA 18:00</v>
      </c>
      <c r="J1251" s="164" t="str" cm="1">
        <f t="array" ref="J1251">_xlfn.XLOOKUP(D1251,justificativas_motivos,justificativas_texto,"",1,1)</f>
        <v>MOTORISTA CUMPRINDO HORÁRIO NA ESCALA ATUAL</v>
      </c>
    </row>
    <row r="1252" spans="1:10" ht="42" hidden="1" customHeight="1">
      <c r="A1252" s="202">
        <v>45552</v>
      </c>
      <c r="B1252" s="149">
        <v>19020</v>
      </c>
      <c r="C1252" s="147">
        <v>0.79166666666666663</v>
      </c>
      <c r="D1252" s="149" t="s">
        <v>11</v>
      </c>
      <c r="E1252" s="132" t="s">
        <v>83</v>
      </c>
      <c r="F1252" s="149"/>
      <c r="G1252" s="149" t="str">
        <f t="shared" si="38"/>
        <v>1</v>
      </c>
      <c r="H1252" s="150">
        <f t="shared" si="39"/>
        <v>18</v>
      </c>
      <c r="I1252" s="153" t="str" cm="1">
        <f t="array" ref="I1252">_xlfn.XLOOKUP(C1252,gyn_horarios,gyn_trechos_almoco,"",1,1)</f>
        <v>GOIANIA X BELEM 19:00</v>
      </c>
      <c r="J1252" s="164" t="str" cm="1">
        <f t="array" ref="J1252">_xlfn.XLOOKUP(D1252,justificativas_motivos,justificativas_texto,"",1,1)</f>
        <v>MOTORISTA CUMPRINDO HORÁRIO NA ESCALA ATUAL</v>
      </c>
    </row>
    <row r="1253" spans="1:10" ht="42" hidden="1" customHeight="1">
      <c r="A1253" s="202">
        <v>45552</v>
      </c>
      <c r="B1253" s="149">
        <v>19020</v>
      </c>
      <c r="C1253" s="147">
        <v>0.79166666666666663</v>
      </c>
      <c r="D1253" s="149" t="s">
        <v>11</v>
      </c>
      <c r="E1253" s="132" t="s">
        <v>93</v>
      </c>
      <c r="F1253" s="149"/>
      <c r="G1253" s="149" t="str">
        <f t="shared" si="38"/>
        <v>1</v>
      </c>
      <c r="H1253" s="150">
        <f t="shared" si="39"/>
        <v>18</v>
      </c>
      <c r="I1253" s="153" t="str" cm="1">
        <f t="array" ref="I1253">_xlfn.XLOOKUP(C1253,gyn_horarios,gyn_trechos_almoco,"",1,1)</f>
        <v>GOIANIA X BELEM 19:00</v>
      </c>
      <c r="J1253" s="164" t="str" cm="1">
        <f t="array" ref="J1253">_xlfn.XLOOKUP(D1253,justificativas_motivos,justificativas_texto,"",1,1)</f>
        <v>MOTORISTA CUMPRINDO HORÁRIO NA ESCALA ATUAL</v>
      </c>
    </row>
    <row r="1254" spans="1:10" ht="42" hidden="1" customHeight="1">
      <c r="A1254" s="202">
        <v>45552</v>
      </c>
      <c r="B1254" s="149" t="s">
        <v>71</v>
      </c>
      <c r="C1254" s="147" t="s">
        <v>71</v>
      </c>
      <c r="D1254" s="149" t="s">
        <v>107</v>
      </c>
      <c r="E1254" s="153" t="s">
        <v>292</v>
      </c>
      <c r="F1254" s="149"/>
      <c r="G1254" s="149" t="str">
        <f t="shared" si="38"/>
        <v>1</v>
      </c>
      <c r="H1254" s="150">
        <f t="shared" si="39"/>
        <v>18</v>
      </c>
      <c r="I1254" s="153" t="s">
        <v>107</v>
      </c>
      <c r="J1254" s="164" t="str" cm="1">
        <f t="array" ref="J1254">_xlfn.XLOOKUP(D1254,justificativas_motivos,justificativas_texto,"",1,1)</f>
        <v>MOTORISTA PRESTANDO SERVICO DE PLANTAO NA GARAGEM</v>
      </c>
    </row>
    <row r="1255" spans="1:10" ht="42" hidden="1" customHeight="1">
      <c r="A1255" s="202">
        <v>45552</v>
      </c>
      <c r="B1255" s="149"/>
      <c r="C1255" s="147"/>
      <c r="D1255" s="149"/>
      <c r="E1255" s="153" t="s">
        <v>237</v>
      </c>
      <c r="F1255" s="149"/>
      <c r="G1255" s="149" t="str">
        <f t="shared" si="38"/>
        <v>1</v>
      </c>
      <c r="H1255" s="150">
        <f t="shared" si="39"/>
        <v>18</v>
      </c>
      <c r="I1255" s="153" t="str" cm="1">
        <f t="array" ref="I1255">_xlfn.XLOOKUP(C1255,gyn_horarios,gyn_trechos_almoco,"",1,1)</f>
        <v/>
      </c>
      <c r="J1255" s="164" t="str" cm="1">
        <f t="array" ref="J1255">_xlfn.XLOOKUP(D1255,justificativas_motivos,justificativas_texto,"",1,1)</f>
        <v/>
      </c>
    </row>
    <row r="1256" spans="1:10" ht="42" hidden="1" customHeight="1">
      <c r="A1256" s="202">
        <v>45553</v>
      </c>
      <c r="B1256" s="149">
        <v>20020</v>
      </c>
      <c r="C1256" s="147">
        <v>0.83333333333333337</v>
      </c>
      <c r="D1256" s="149" t="s">
        <v>11</v>
      </c>
      <c r="E1256" s="153" t="s">
        <v>157</v>
      </c>
      <c r="F1256" s="149"/>
      <c r="G1256" s="149" t="str">
        <f t="shared" si="38"/>
        <v>1</v>
      </c>
      <c r="H1256" s="150">
        <f t="shared" si="39"/>
        <v>18</v>
      </c>
      <c r="I1256" s="153" t="str" cm="1">
        <f t="array" ref="I1256">_xlfn.XLOOKUP(C1256,gyn_horarios,gyn_trechos_almoco,"",1,1)</f>
        <v>GOIANIA X SAO LUIS 20:00</v>
      </c>
      <c r="J1256" s="164" t="str" cm="1">
        <f t="array" ref="J1256">_xlfn.XLOOKUP(D1256,justificativas_motivos,justificativas_texto,"",1,1)</f>
        <v>MOTORISTA CUMPRINDO HORÁRIO NA ESCALA ATUAL</v>
      </c>
    </row>
    <row r="1257" spans="1:10" ht="42" hidden="1" customHeight="1">
      <c r="A1257" s="202">
        <v>45553</v>
      </c>
      <c r="B1257" s="149">
        <v>20020</v>
      </c>
      <c r="C1257" s="147">
        <v>0.83333333333333337</v>
      </c>
      <c r="D1257" s="149" t="s">
        <v>11</v>
      </c>
      <c r="E1257" s="153" t="s">
        <v>156</v>
      </c>
      <c r="F1257" s="149"/>
      <c r="G1257" s="149" t="str">
        <f t="shared" si="38"/>
        <v>1</v>
      </c>
      <c r="H1257" s="150">
        <f t="shared" si="39"/>
        <v>18</v>
      </c>
      <c r="I1257" s="153" t="str" cm="1">
        <f t="array" ref="I1257">_xlfn.XLOOKUP(C1257,gyn_horarios,gyn_trechos_almoco,"",1,1)</f>
        <v>GOIANIA X SAO LUIS 20:00</v>
      </c>
      <c r="J1257" s="164" t="str" cm="1">
        <f t="array" ref="J1257">_xlfn.XLOOKUP(D1257,justificativas_motivos,justificativas_texto,"",1,1)</f>
        <v>MOTORISTA CUMPRINDO HORÁRIO NA ESCALA ATUAL</v>
      </c>
    </row>
    <row r="1258" spans="1:10" ht="42" hidden="1" customHeight="1">
      <c r="A1258" s="202">
        <v>45553</v>
      </c>
      <c r="B1258" s="149">
        <v>19001</v>
      </c>
      <c r="C1258" s="147">
        <v>0.39583333333333331</v>
      </c>
      <c r="D1258" s="149" t="s">
        <v>11</v>
      </c>
      <c r="E1258" s="153" t="s">
        <v>67</v>
      </c>
      <c r="F1258" s="149"/>
      <c r="G1258" s="149" t="str">
        <f t="shared" si="38"/>
        <v>1</v>
      </c>
      <c r="H1258" s="150">
        <f t="shared" si="39"/>
        <v>18</v>
      </c>
      <c r="I1258" s="153" t="str" cm="1">
        <f t="array" ref="I1258">_xlfn.XLOOKUP(C1258,gyn_horarios,gyn_trechos_almoco,"",1,1)</f>
        <v>GOIANIA X BELEM 09:30</v>
      </c>
      <c r="J1258" s="164" t="str" cm="1">
        <f t="array" ref="J1258">_xlfn.XLOOKUP(D1258,justificativas_motivos,justificativas_texto,"",1,1)</f>
        <v>MOTORISTA CUMPRINDO HORÁRIO NA ESCALA ATUAL</v>
      </c>
    </row>
    <row r="1259" spans="1:10" ht="42" hidden="1" customHeight="1">
      <c r="A1259" s="202">
        <v>45553</v>
      </c>
      <c r="B1259" s="149">
        <v>19001</v>
      </c>
      <c r="C1259" s="147">
        <v>0.39583333333333331</v>
      </c>
      <c r="D1259" s="149" t="s">
        <v>11</v>
      </c>
      <c r="E1259" s="153" t="s">
        <v>226</v>
      </c>
      <c r="F1259" s="149"/>
      <c r="G1259" s="149" t="str">
        <f t="shared" si="38"/>
        <v>1</v>
      </c>
      <c r="H1259" s="150">
        <f t="shared" si="39"/>
        <v>18</v>
      </c>
      <c r="I1259" s="153" t="str" cm="1">
        <f t="array" ref="I1259">_xlfn.XLOOKUP(C1259,gyn_horarios,gyn_trechos_almoco,"",1,1)</f>
        <v>GOIANIA X BELEM 09:30</v>
      </c>
      <c r="J1259" s="164" t="str" cm="1">
        <f t="array" ref="J1259">_xlfn.XLOOKUP(D1259,justificativas_motivos,justificativas_texto,"",1,1)</f>
        <v>MOTORISTA CUMPRINDO HORÁRIO NA ESCALA ATUAL</v>
      </c>
    </row>
    <row r="1260" spans="1:10" ht="42" hidden="1" customHeight="1">
      <c r="A1260" s="200">
        <v>45553</v>
      </c>
      <c r="B1260" s="132">
        <v>16300</v>
      </c>
      <c r="C1260" s="133">
        <v>0.4375</v>
      </c>
      <c r="D1260" s="132" t="s">
        <v>11</v>
      </c>
      <c r="E1260" s="129" t="s">
        <v>133</v>
      </c>
      <c r="F1260" s="132"/>
      <c r="G1260" s="132" t="str">
        <f t="shared" si="38"/>
        <v>1</v>
      </c>
      <c r="H1260" s="137">
        <f t="shared" si="39"/>
        <v>18</v>
      </c>
      <c r="I1260" s="129" t="str" cm="1">
        <f t="array" ref="I1260">_xlfn.XLOOKUP(C1260,gyn_horarios,gyn_trechos_almoco,"",1,1)</f>
        <v>GOIANIA X SAO LUIS 10:30</v>
      </c>
      <c r="J1260" s="201" t="str" cm="1">
        <f t="array" ref="J1260">_xlfn.XLOOKUP(D1260,justificativas_motivos,justificativas_texto,"",1,1)</f>
        <v>MOTORISTA CUMPRINDO HORÁRIO NA ESCALA ATUAL</v>
      </c>
    </row>
    <row r="1261" spans="1:10" ht="42" hidden="1" customHeight="1">
      <c r="A1261" s="200">
        <v>45553</v>
      </c>
      <c r="B1261" s="132">
        <v>16300</v>
      </c>
      <c r="C1261" s="133">
        <v>0.4375</v>
      </c>
      <c r="D1261" s="132" t="s">
        <v>11</v>
      </c>
      <c r="E1261" s="129" t="s">
        <v>189</v>
      </c>
      <c r="F1261" s="132"/>
      <c r="G1261" s="132" t="str">
        <f t="shared" si="38"/>
        <v>1</v>
      </c>
      <c r="H1261" s="137">
        <f t="shared" si="39"/>
        <v>18</v>
      </c>
      <c r="I1261" s="129" t="str" cm="1">
        <f t="array" ref="I1261">_xlfn.XLOOKUP(C1261,gyn_horarios,gyn_trechos_almoco,"",1,1)</f>
        <v>GOIANIA X SAO LUIS 10:30</v>
      </c>
      <c r="J1261" s="201" t="str" cm="1">
        <f t="array" ref="J1261">_xlfn.XLOOKUP(D1261,justificativas_motivos,justificativas_texto,"",1,1)</f>
        <v>MOTORISTA CUMPRINDO HORÁRIO NA ESCALA ATUAL</v>
      </c>
    </row>
    <row r="1262" spans="1:10" ht="42" hidden="1" customHeight="1">
      <c r="A1262" s="200">
        <v>45553</v>
      </c>
      <c r="B1262" s="132" t="s">
        <v>71</v>
      </c>
      <c r="C1262" s="133" t="s">
        <v>71</v>
      </c>
      <c r="D1262" s="132" t="s">
        <v>107</v>
      </c>
      <c r="E1262" s="129" t="s">
        <v>292</v>
      </c>
      <c r="F1262" s="132"/>
      <c r="G1262" s="132" t="str">
        <f t="shared" si="38"/>
        <v>1</v>
      </c>
      <c r="H1262" s="137">
        <f t="shared" si="39"/>
        <v>18</v>
      </c>
      <c r="I1262" s="129" t="str" cm="1">
        <f t="array" ref="I1262">_xlfn.XLOOKUP(C1262,gyn_horarios,gyn_trechos_almoco,"",1,1)</f>
        <v>GARAGEM</v>
      </c>
      <c r="J1262" s="201" t="str" cm="1">
        <f t="array" ref="J1262">_xlfn.XLOOKUP(D1262,justificativas_motivos,justificativas_texto,"",1,1)</f>
        <v>MOTORISTA PRESTANDO SERVICO DE PLANTAO NA GARAGEM</v>
      </c>
    </row>
    <row r="1263" spans="1:10" ht="42" hidden="1" customHeight="1">
      <c r="A1263" s="200">
        <v>45554</v>
      </c>
      <c r="B1263" s="132">
        <v>16500</v>
      </c>
      <c r="C1263" s="133">
        <v>0.75</v>
      </c>
      <c r="D1263" s="132" t="s">
        <v>11</v>
      </c>
      <c r="E1263" s="132" t="s">
        <v>101</v>
      </c>
      <c r="F1263" s="132"/>
      <c r="G1263" s="132" t="str">
        <f t="shared" si="38"/>
        <v>1</v>
      </c>
      <c r="H1263" s="137">
        <f t="shared" si="39"/>
        <v>18</v>
      </c>
      <c r="I1263" s="129" t="str" cm="1">
        <f t="array" ref="I1263">_xlfn.XLOOKUP(C1263,gyn_horarios,gyn_trechos_almoco,"",1,1)</f>
        <v>GOIANIA X TERESINA 18:00</v>
      </c>
      <c r="J1263" s="201" t="str" cm="1">
        <f t="array" ref="J1263">_xlfn.XLOOKUP(D1263,justificativas_motivos,justificativas_texto,"",1,1)</f>
        <v>MOTORISTA CUMPRINDO HORÁRIO NA ESCALA ATUAL</v>
      </c>
    </row>
    <row r="1264" spans="1:10" ht="42" hidden="1" customHeight="1">
      <c r="A1264" s="200">
        <v>45554</v>
      </c>
      <c r="B1264" s="132">
        <v>16500</v>
      </c>
      <c r="C1264" s="133">
        <v>0.75</v>
      </c>
      <c r="D1264" s="132" t="s">
        <v>11</v>
      </c>
      <c r="E1264" s="132" t="s">
        <v>181</v>
      </c>
      <c r="F1264" s="132"/>
      <c r="G1264" s="132" t="str">
        <f t="shared" si="38"/>
        <v>1</v>
      </c>
      <c r="H1264" s="137">
        <f t="shared" si="39"/>
        <v>18</v>
      </c>
      <c r="I1264" s="129" t="str" cm="1">
        <f t="array" ref="I1264">_xlfn.XLOOKUP(C1264,gyn_horarios,gyn_trechos_almoco,"",1,1)</f>
        <v>GOIANIA X TERESINA 18:00</v>
      </c>
      <c r="J1264" s="201" t="str" cm="1">
        <f t="array" ref="J1264">_xlfn.XLOOKUP(D1264,justificativas_motivos,justificativas_texto,"",1,1)</f>
        <v>MOTORISTA CUMPRINDO HORÁRIO NA ESCALA ATUAL</v>
      </c>
    </row>
    <row r="1265" spans="1:10" ht="42" hidden="1" customHeight="1">
      <c r="A1265" s="200">
        <v>45554</v>
      </c>
      <c r="B1265" s="132">
        <v>19018</v>
      </c>
      <c r="C1265" s="133">
        <v>0.79166666666666663</v>
      </c>
      <c r="D1265" s="132" t="s">
        <v>11</v>
      </c>
      <c r="E1265" s="132" t="s">
        <v>262</v>
      </c>
      <c r="F1265" s="132"/>
      <c r="G1265" s="132" t="str">
        <f t="shared" si="38"/>
        <v>1</v>
      </c>
      <c r="H1265" s="137">
        <f t="shared" si="39"/>
        <v>18</v>
      </c>
      <c r="I1265" s="129" t="str" cm="1">
        <f t="array" ref="I1265">_xlfn.XLOOKUP(C1265,gyn_horarios,gyn_trechos_almoco,"",1,1)</f>
        <v>GOIANIA X BELEM 19:00</v>
      </c>
      <c r="J1265" s="201" t="str" cm="1">
        <f t="array" ref="J1265">_xlfn.XLOOKUP(D1265,justificativas_motivos,justificativas_texto,"",1,1)</f>
        <v>MOTORISTA CUMPRINDO HORÁRIO NA ESCALA ATUAL</v>
      </c>
    </row>
    <row r="1266" spans="1:10" ht="42" hidden="1" customHeight="1">
      <c r="A1266" s="200">
        <v>45554</v>
      </c>
      <c r="B1266" s="132">
        <v>19018</v>
      </c>
      <c r="C1266" s="133">
        <v>0.79166666666666663</v>
      </c>
      <c r="D1266" s="132" t="s">
        <v>11</v>
      </c>
      <c r="E1266" s="132" t="s">
        <v>89</v>
      </c>
      <c r="F1266" s="132"/>
      <c r="G1266" s="132" t="str">
        <f t="shared" si="38"/>
        <v>1</v>
      </c>
      <c r="H1266" s="137">
        <f t="shared" si="39"/>
        <v>18</v>
      </c>
      <c r="I1266" s="129" t="str" cm="1">
        <f t="array" ref="I1266">_xlfn.XLOOKUP(C1266,gyn_horarios,gyn_trechos_almoco,"",1,1)</f>
        <v>GOIANIA X BELEM 19:00</v>
      </c>
      <c r="J1266" s="201" t="str" cm="1">
        <f t="array" ref="J1266">_xlfn.XLOOKUP(D1266,justificativas_motivos,justificativas_texto,"",1,1)</f>
        <v>MOTORISTA CUMPRINDO HORÁRIO NA ESCALA ATUAL</v>
      </c>
    </row>
    <row r="1267" spans="1:10" ht="42" hidden="1" customHeight="1">
      <c r="A1267" s="200">
        <v>45554</v>
      </c>
      <c r="B1267" s="132">
        <v>19025</v>
      </c>
      <c r="C1267" s="133">
        <v>0.39583333333333331</v>
      </c>
      <c r="D1267" s="132" t="s">
        <v>11</v>
      </c>
      <c r="E1267" s="129" t="s">
        <v>174</v>
      </c>
      <c r="F1267" s="132"/>
      <c r="G1267" s="132" t="str">
        <f t="shared" si="38"/>
        <v>1</v>
      </c>
      <c r="H1267" s="137">
        <f t="shared" si="39"/>
        <v>18</v>
      </c>
      <c r="I1267" s="129" t="str" cm="1">
        <f t="array" ref="I1267">_xlfn.XLOOKUP(C1267,gyn_horarios,gyn_trechos_almoco,"",1,1)</f>
        <v>GOIANIA X BELEM 09:30</v>
      </c>
      <c r="J1267" s="201" t="str" cm="1">
        <f t="array" ref="J1267">_xlfn.XLOOKUP(D1267,justificativas_motivos,justificativas_texto,"",1,1)</f>
        <v>MOTORISTA CUMPRINDO HORÁRIO NA ESCALA ATUAL</v>
      </c>
    </row>
    <row r="1268" spans="1:10" ht="42" hidden="1" customHeight="1">
      <c r="A1268" s="202">
        <v>45554</v>
      </c>
      <c r="B1268" s="149">
        <v>19025</v>
      </c>
      <c r="C1268" s="147">
        <v>0.39583333333333331</v>
      </c>
      <c r="D1268" s="149" t="s">
        <v>11</v>
      </c>
      <c r="E1268" s="153" t="s">
        <v>135</v>
      </c>
      <c r="F1268" s="149"/>
      <c r="G1268" s="149" t="str">
        <f t="shared" si="38"/>
        <v>1</v>
      </c>
      <c r="H1268" s="150">
        <f t="shared" si="39"/>
        <v>18</v>
      </c>
      <c r="I1268" s="153" t="str" cm="1">
        <f t="array" ref="I1268">_xlfn.XLOOKUP(C1268,gyn_horarios,gyn_trechos_almoco,"",1,1)</f>
        <v>GOIANIA X BELEM 09:30</v>
      </c>
      <c r="J1268" s="164" t="str" cm="1">
        <f t="array" ref="J1268">_xlfn.XLOOKUP(D1268,justificativas_motivos,justificativas_texto,"",1,1)</f>
        <v>MOTORISTA CUMPRINDO HORÁRIO NA ESCALA ATUAL</v>
      </c>
    </row>
    <row r="1269" spans="1:10" ht="42" hidden="1" customHeight="1">
      <c r="A1269" s="202">
        <v>45554</v>
      </c>
      <c r="B1269" s="149">
        <v>16600</v>
      </c>
      <c r="C1269" s="147">
        <v>0.4375</v>
      </c>
      <c r="D1269" s="149" t="s">
        <v>11</v>
      </c>
      <c r="E1269" s="129" t="s">
        <v>153</v>
      </c>
      <c r="F1269" s="149"/>
      <c r="G1269" s="149" t="str">
        <f t="shared" si="38"/>
        <v>1</v>
      </c>
      <c r="H1269" s="150">
        <f t="shared" si="39"/>
        <v>18</v>
      </c>
      <c r="I1269" s="153" t="str" cm="1">
        <f t="array" ref="I1269">_xlfn.XLOOKUP(C1269,gyn_horarios,gyn_trechos_almoco,"",1,1)</f>
        <v>GOIANIA X SAO LUIS 10:30</v>
      </c>
      <c r="J1269" s="164" t="str" cm="1">
        <f t="array" ref="J1269">_xlfn.XLOOKUP(D1269,justificativas_motivos,justificativas_texto,"",1,1)</f>
        <v>MOTORISTA CUMPRINDO HORÁRIO NA ESCALA ATUAL</v>
      </c>
    </row>
    <row r="1270" spans="1:10" ht="42" hidden="1" customHeight="1">
      <c r="A1270" s="202">
        <v>45554</v>
      </c>
      <c r="B1270" s="149">
        <v>16600</v>
      </c>
      <c r="C1270" s="147">
        <v>0.4375</v>
      </c>
      <c r="D1270" s="149" t="s">
        <v>11</v>
      </c>
      <c r="E1270" s="129" t="s">
        <v>171</v>
      </c>
      <c r="F1270" s="149"/>
      <c r="G1270" s="149" t="str">
        <f t="shared" si="38"/>
        <v>1</v>
      </c>
      <c r="H1270" s="150">
        <f t="shared" si="39"/>
        <v>18</v>
      </c>
      <c r="I1270" s="153" t="str" cm="1">
        <f t="array" ref="I1270">_xlfn.XLOOKUP(C1270,gyn_horarios,gyn_trechos_almoco,"",1,1)</f>
        <v>GOIANIA X SAO LUIS 10:30</v>
      </c>
      <c r="J1270" s="164" t="str" cm="1">
        <f t="array" ref="J1270">_xlfn.XLOOKUP(D1270,justificativas_motivos,justificativas_texto,"",1,1)</f>
        <v>MOTORISTA CUMPRINDO HORÁRIO NA ESCALA ATUAL</v>
      </c>
    </row>
    <row r="1271" spans="1:10" ht="42" hidden="1" customHeight="1">
      <c r="A1271" s="202">
        <v>45554</v>
      </c>
      <c r="B1271" s="149" t="s">
        <v>71</v>
      </c>
      <c r="C1271" s="147" t="s">
        <v>71</v>
      </c>
      <c r="D1271" s="149" t="s">
        <v>107</v>
      </c>
      <c r="E1271" s="129" t="s">
        <v>292</v>
      </c>
      <c r="F1271" s="149"/>
      <c r="G1271" s="149" t="str">
        <f t="shared" si="38"/>
        <v>1</v>
      </c>
      <c r="H1271" s="150">
        <f t="shared" si="39"/>
        <v>18</v>
      </c>
      <c r="I1271" s="153" t="s">
        <v>107</v>
      </c>
      <c r="J1271" s="164" t="str" cm="1">
        <f t="array" ref="J1271">_xlfn.XLOOKUP(D1271,justificativas_motivos,justificativas_texto,"",1,1)</f>
        <v>MOTORISTA PRESTANDO SERVICO DE PLANTAO NA GARAGEM</v>
      </c>
    </row>
    <row r="1272" spans="1:10" ht="42" hidden="1" customHeight="1">
      <c r="A1272" s="202">
        <v>45555</v>
      </c>
      <c r="B1272" s="149">
        <v>19022</v>
      </c>
      <c r="C1272" s="147">
        <v>0.25</v>
      </c>
      <c r="D1272" s="149" t="s">
        <v>11</v>
      </c>
      <c r="E1272" s="153" t="s">
        <v>313</v>
      </c>
      <c r="F1272" s="149"/>
      <c r="G1272" s="149" t="str">
        <f t="shared" si="38"/>
        <v>1</v>
      </c>
      <c r="H1272" s="150">
        <f t="shared" si="39"/>
        <v>18</v>
      </c>
      <c r="I1272" s="153" t="str" cm="1">
        <f t="array" ref="I1272">_xlfn.XLOOKUP(C1272,gyn_horarios,gyn_trechos_almoco,"",1,1)</f>
        <v>IMPERATRIZ X GOIANIA 06:00</v>
      </c>
      <c r="J1272" s="164" t="str" cm="1">
        <f t="array" ref="J1272">_xlfn.XLOOKUP(D1272,justificativas_motivos,justificativas_texto,"",1,1)</f>
        <v>MOTORISTA CUMPRINDO HORÁRIO NA ESCALA ATUAL</v>
      </c>
    </row>
    <row r="1273" spans="1:10" ht="42" hidden="1" customHeight="1">
      <c r="A1273" s="202">
        <v>45555</v>
      </c>
      <c r="B1273" s="149">
        <v>19022</v>
      </c>
      <c r="C1273" s="147">
        <v>0.25</v>
      </c>
      <c r="D1273" s="149" t="s">
        <v>11</v>
      </c>
      <c r="E1273" s="153" t="s">
        <v>247</v>
      </c>
      <c r="F1273" s="149"/>
      <c r="G1273" s="149" t="str">
        <f t="shared" si="38"/>
        <v>1</v>
      </c>
      <c r="H1273" s="150">
        <f t="shared" si="39"/>
        <v>18</v>
      </c>
      <c r="I1273" s="153" t="str" cm="1">
        <f t="array" ref="I1273">_xlfn.XLOOKUP(C1273,gyn_horarios,gyn_trechos_almoco,"",1,1)</f>
        <v>IMPERATRIZ X GOIANIA 06:00</v>
      </c>
      <c r="J1273" s="164" t="str" cm="1">
        <f t="array" ref="J1273">_xlfn.XLOOKUP(D1273,justificativas_motivos,justificativas_texto,"",1,1)</f>
        <v>MOTORISTA CUMPRINDO HORÁRIO NA ESCALA ATUAL</v>
      </c>
    </row>
    <row r="1274" spans="1:10" ht="42" hidden="1" customHeight="1">
      <c r="A1274" s="202">
        <v>45555</v>
      </c>
      <c r="B1274" s="149">
        <v>14700</v>
      </c>
      <c r="C1274" s="147">
        <v>0.75</v>
      </c>
      <c r="D1274" s="149" t="s">
        <v>11</v>
      </c>
      <c r="E1274" s="153" t="s">
        <v>177</v>
      </c>
      <c r="F1274" s="149"/>
      <c r="G1274" s="149" t="str">
        <f t="shared" si="38"/>
        <v>1</v>
      </c>
      <c r="H1274" s="150">
        <f t="shared" si="39"/>
        <v>18</v>
      </c>
      <c r="I1274" s="153" t="str" cm="1">
        <f t="array" ref="I1274">_xlfn.XLOOKUP(C1274,gyn_horarios,gyn_trechos_almoco,"",1,1)</f>
        <v>GOIANIA X TERESINA 18:00</v>
      </c>
      <c r="J1274" s="164" t="str" cm="1">
        <f t="array" ref="J1274">_xlfn.XLOOKUP(D1274,justificativas_motivos,justificativas_texto,"",1,1)</f>
        <v>MOTORISTA CUMPRINDO HORÁRIO NA ESCALA ATUAL</v>
      </c>
    </row>
    <row r="1275" spans="1:10" ht="42" hidden="1" customHeight="1">
      <c r="A1275" s="202">
        <v>45555</v>
      </c>
      <c r="B1275" s="149">
        <v>14700</v>
      </c>
      <c r="C1275" s="147">
        <v>0.75</v>
      </c>
      <c r="D1275" s="149" t="s">
        <v>11</v>
      </c>
      <c r="E1275" s="153" t="s">
        <v>17</v>
      </c>
      <c r="F1275" s="149"/>
      <c r="G1275" s="149" t="str">
        <f t="shared" si="38"/>
        <v>1</v>
      </c>
      <c r="H1275" s="150">
        <f t="shared" si="39"/>
        <v>18</v>
      </c>
      <c r="I1275" s="153" t="str" cm="1">
        <f t="array" ref="I1275">_xlfn.XLOOKUP(C1275,gyn_horarios,gyn_trechos_almoco,"",1,1)</f>
        <v>GOIANIA X TERESINA 18:00</v>
      </c>
      <c r="J1275" s="164" t="str" cm="1">
        <f t="array" ref="J1275">_xlfn.XLOOKUP(D1275,justificativas_motivos,justificativas_texto,"",1,1)</f>
        <v>MOTORISTA CUMPRINDO HORÁRIO NA ESCALA ATUAL</v>
      </c>
    </row>
    <row r="1276" spans="1:10" ht="42" hidden="1" customHeight="1">
      <c r="A1276" s="202">
        <v>45555</v>
      </c>
      <c r="B1276" s="149">
        <v>19008</v>
      </c>
      <c r="C1276" s="147">
        <v>0.79166666666666663</v>
      </c>
      <c r="D1276" s="149" t="s">
        <v>11</v>
      </c>
      <c r="E1276" s="153" t="s">
        <v>86</v>
      </c>
      <c r="F1276" s="149"/>
      <c r="G1276" s="149" t="str">
        <f t="shared" si="38"/>
        <v>1</v>
      </c>
      <c r="H1276" s="150">
        <f t="shared" si="39"/>
        <v>18</v>
      </c>
      <c r="I1276" s="153" t="str" cm="1">
        <f t="array" ref="I1276">_xlfn.XLOOKUP(C1276,gyn_horarios,gyn_trechos_almoco,"",1,1)</f>
        <v>GOIANIA X BELEM 19:00</v>
      </c>
      <c r="J1276" s="164" t="str" cm="1">
        <f t="array" ref="J1276">_xlfn.XLOOKUP(D1276,justificativas_motivos,justificativas_texto,"",1,1)</f>
        <v>MOTORISTA CUMPRINDO HORÁRIO NA ESCALA ATUAL</v>
      </c>
    </row>
    <row r="1277" spans="1:10" ht="42" hidden="1" customHeight="1">
      <c r="A1277" s="200">
        <v>45555</v>
      </c>
      <c r="B1277" s="132">
        <v>19008</v>
      </c>
      <c r="C1277" s="133">
        <v>0.79166666666666663</v>
      </c>
      <c r="D1277" s="132" t="s">
        <v>11</v>
      </c>
      <c r="E1277" s="129" t="s">
        <v>87</v>
      </c>
      <c r="F1277" s="132"/>
      <c r="G1277" s="132" t="str">
        <f t="shared" si="38"/>
        <v>1</v>
      </c>
      <c r="H1277" s="137">
        <f t="shared" si="39"/>
        <v>18</v>
      </c>
      <c r="I1277" s="129" t="str" cm="1">
        <f t="array" ref="I1277">_xlfn.XLOOKUP(C1277,gyn_horarios,gyn_trechos_almoco,"",1,1)</f>
        <v>GOIANIA X BELEM 19:00</v>
      </c>
      <c r="J1277" s="201" t="str" cm="1">
        <f t="array" ref="J1277">_xlfn.XLOOKUP(D1277,justificativas_motivos,justificativas_texto,"",1,1)</f>
        <v>MOTORISTA CUMPRINDO HORÁRIO NA ESCALA ATUAL</v>
      </c>
    </row>
    <row r="1278" spans="1:10" ht="42" hidden="1" customHeight="1">
      <c r="A1278" s="200">
        <v>45555</v>
      </c>
      <c r="B1278" s="132">
        <v>19017</v>
      </c>
      <c r="C1278" s="133">
        <v>0.39583333333333331</v>
      </c>
      <c r="D1278" s="132" t="s">
        <v>11</v>
      </c>
      <c r="E1278" s="129" t="s">
        <v>179</v>
      </c>
      <c r="F1278" s="132"/>
      <c r="G1278" s="132" t="str">
        <f t="shared" si="38"/>
        <v>1</v>
      </c>
      <c r="H1278" s="137">
        <f t="shared" si="39"/>
        <v>18</v>
      </c>
      <c r="I1278" s="129" t="str" cm="1">
        <f t="array" ref="I1278">_xlfn.XLOOKUP(C1278,gyn_horarios,gyn_trechos_almoco,"",1,1)</f>
        <v>GOIANIA X BELEM 09:30</v>
      </c>
      <c r="J1278" s="201" t="str" cm="1">
        <f t="array" ref="J1278">_xlfn.XLOOKUP(D1278,justificativas_motivos,justificativas_texto,"",1,1)</f>
        <v>MOTORISTA CUMPRINDO HORÁRIO NA ESCALA ATUAL</v>
      </c>
    </row>
    <row r="1279" spans="1:10" ht="42" hidden="1" customHeight="1">
      <c r="A1279" s="200">
        <v>45555</v>
      </c>
      <c r="B1279" s="132">
        <v>19017</v>
      </c>
      <c r="C1279" s="133">
        <v>0.39583333333333331</v>
      </c>
      <c r="D1279" s="132" t="s">
        <v>11</v>
      </c>
      <c r="E1279" s="129" t="s">
        <v>14</v>
      </c>
      <c r="F1279" s="132"/>
      <c r="G1279" s="132" t="str">
        <f t="shared" si="38"/>
        <v>1</v>
      </c>
      <c r="H1279" s="137">
        <f t="shared" si="39"/>
        <v>18</v>
      </c>
      <c r="I1279" s="129" t="str" cm="1">
        <f t="array" ref="I1279">_xlfn.XLOOKUP(C1279,gyn_horarios,gyn_trechos_almoco,"",1,1)</f>
        <v>GOIANIA X BELEM 09:30</v>
      </c>
      <c r="J1279" s="201" t="str" cm="1">
        <f t="array" ref="J1279">_xlfn.XLOOKUP(D1279,justificativas_motivos,justificativas_texto,"",1,1)</f>
        <v>MOTORISTA CUMPRINDO HORÁRIO NA ESCALA ATUAL</v>
      </c>
    </row>
    <row r="1280" spans="1:10" ht="42" hidden="1" customHeight="1">
      <c r="A1280" s="200">
        <v>45555</v>
      </c>
      <c r="B1280" s="132" t="s">
        <v>71</v>
      </c>
      <c r="C1280" s="133" t="s">
        <v>72</v>
      </c>
      <c r="D1280" s="132" t="s">
        <v>105</v>
      </c>
      <c r="E1280" s="129" t="s">
        <v>292</v>
      </c>
      <c r="F1280" s="132"/>
      <c r="G1280" s="132" t="str">
        <f t="shared" si="38"/>
        <v>1</v>
      </c>
      <c r="H1280" s="137">
        <f t="shared" si="39"/>
        <v>18</v>
      </c>
      <c r="I1280" s="129" t="str" cm="1">
        <f t="array" ref="I1280">_xlfn.XLOOKUP(C1280,gyn_horarios,gyn_trechos_almoco,"",1,1)</f>
        <v>PLANTAO</v>
      </c>
      <c r="J1280" s="201" t="str" cm="1">
        <f t="array" ref="J1280">_xlfn.XLOOKUP(D1280,justificativas_motivos,justificativas_texto,"",1,1)</f>
        <v>MOTORISTA PRESTANDO SERVICO DE PLANTAO NA GARAGEM</v>
      </c>
    </row>
    <row r="1281" spans="1:10" ht="42" hidden="1" customHeight="1">
      <c r="A1281" s="200">
        <v>45556</v>
      </c>
      <c r="B1281" s="132">
        <v>20017</v>
      </c>
      <c r="C1281" s="133">
        <v>0.79166666666666663</v>
      </c>
      <c r="D1281" s="132" t="s">
        <v>11</v>
      </c>
      <c r="E1281" s="132" t="s">
        <v>47</v>
      </c>
      <c r="F1281" s="132"/>
      <c r="G1281" s="132" t="str">
        <f t="shared" si="38"/>
        <v>1</v>
      </c>
      <c r="H1281" s="137">
        <f t="shared" si="39"/>
        <v>18</v>
      </c>
      <c r="I1281" s="129" t="str" cm="1">
        <f t="array" ref="I1281">_xlfn.XLOOKUP(C1281,gyn_horarios,gyn_trechos_almoco,"",1,1)</f>
        <v>GOIANIA X BELEM 19:00</v>
      </c>
      <c r="J1281" s="201" t="str" cm="1">
        <f t="array" ref="J1281">_xlfn.XLOOKUP(D1281,justificativas_motivos,justificativas_texto,"",1,1)</f>
        <v>MOTORISTA CUMPRINDO HORÁRIO NA ESCALA ATUAL</v>
      </c>
    </row>
    <row r="1282" spans="1:10" ht="42" hidden="1" customHeight="1">
      <c r="A1282" s="200">
        <v>45556</v>
      </c>
      <c r="B1282" s="132">
        <v>20017</v>
      </c>
      <c r="C1282" s="133">
        <v>0.79166666666666663</v>
      </c>
      <c r="D1282" s="132" t="s">
        <v>11</v>
      </c>
      <c r="E1282" s="132" t="s">
        <v>81</v>
      </c>
      <c r="F1282" s="132"/>
      <c r="G1282" s="132" t="str">
        <f t="shared" si="38"/>
        <v>1</v>
      </c>
      <c r="H1282" s="137">
        <f t="shared" si="39"/>
        <v>18</v>
      </c>
      <c r="I1282" s="129" t="str" cm="1">
        <f t="array" ref="I1282">_xlfn.XLOOKUP(C1282,gyn_horarios,gyn_trechos_almoco,"",1,1)</f>
        <v>GOIANIA X BELEM 19:00</v>
      </c>
      <c r="J1282" s="201" t="str" cm="1">
        <f t="array" ref="J1282">_xlfn.XLOOKUP(D1282,justificativas_motivos,justificativas_texto,"",1,1)</f>
        <v>MOTORISTA CUMPRINDO HORÁRIO NA ESCALA ATUAL</v>
      </c>
    </row>
    <row r="1283" spans="1:10" ht="42" hidden="1" customHeight="1">
      <c r="A1283" s="202">
        <v>45556</v>
      </c>
      <c r="B1283" s="149">
        <v>24009</v>
      </c>
      <c r="C1283" s="147">
        <v>0.83333333333333337</v>
      </c>
      <c r="D1283" s="149" t="s">
        <v>11</v>
      </c>
      <c r="E1283" s="149" t="s">
        <v>66</v>
      </c>
      <c r="F1283" s="149"/>
      <c r="G1283" s="149" t="str">
        <f t="shared" si="38"/>
        <v>1</v>
      </c>
      <c r="H1283" s="150">
        <f t="shared" si="39"/>
        <v>18</v>
      </c>
      <c r="I1283" s="153" t="str" cm="1">
        <f t="array" ref="I1283">_xlfn.XLOOKUP(C1283,gyn_horarios,gyn_trechos_almoco,"",1,1)</f>
        <v>GOIANIA X SAO LUIS 20:00</v>
      </c>
      <c r="J1283" s="164" t="str" cm="1">
        <f t="array" ref="J1283">_xlfn.XLOOKUP(D1283,justificativas_motivos,justificativas_texto,"",1,1)</f>
        <v>MOTORISTA CUMPRINDO HORÁRIO NA ESCALA ATUAL</v>
      </c>
    </row>
    <row r="1284" spans="1:10" ht="42" hidden="1" customHeight="1">
      <c r="A1284" s="202">
        <v>45556</v>
      </c>
      <c r="B1284" s="149">
        <v>24009</v>
      </c>
      <c r="C1284" s="147">
        <v>0.83333333333333337</v>
      </c>
      <c r="D1284" s="149" t="s">
        <v>11</v>
      </c>
      <c r="E1284" s="149" t="s">
        <v>164</v>
      </c>
      <c r="F1284" s="149"/>
      <c r="G1284" s="149" t="str">
        <f t="shared" si="38"/>
        <v>1</v>
      </c>
      <c r="H1284" s="150">
        <f t="shared" si="39"/>
        <v>18</v>
      </c>
      <c r="I1284" s="153" t="str" cm="1">
        <f t="array" ref="I1284">_xlfn.XLOOKUP(C1284,gyn_horarios,gyn_trechos_almoco,"",1,1)</f>
        <v>GOIANIA X SAO LUIS 20:00</v>
      </c>
      <c r="J1284" s="164" t="str" cm="1">
        <f t="array" ref="J1284">_xlfn.XLOOKUP(D1284,justificativas_motivos,justificativas_texto,"",1,1)</f>
        <v>MOTORISTA CUMPRINDO HORÁRIO NA ESCALA ATUAL</v>
      </c>
    </row>
    <row r="1285" spans="1:10" ht="42" hidden="1" customHeight="1">
      <c r="A1285" s="202">
        <v>45556</v>
      </c>
      <c r="B1285" s="149">
        <v>20014</v>
      </c>
      <c r="C1285" s="147">
        <v>0.39583333333333331</v>
      </c>
      <c r="D1285" s="149" t="s">
        <v>11</v>
      </c>
      <c r="E1285" s="129" t="s">
        <v>260</v>
      </c>
      <c r="F1285" s="149"/>
      <c r="G1285" s="149" t="str">
        <f t="shared" si="38"/>
        <v>1</v>
      </c>
      <c r="H1285" s="150">
        <f t="shared" si="39"/>
        <v>18</v>
      </c>
      <c r="I1285" s="153" t="str" cm="1">
        <f t="array" ref="I1285">_xlfn.XLOOKUP(C1285,gyn_horarios,gyn_trechos_almoco,"",1,1)</f>
        <v>GOIANIA X BELEM 09:30</v>
      </c>
      <c r="J1285" s="164" t="str" cm="1">
        <f t="array" ref="J1285">_xlfn.XLOOKUP(D1285,justificativas_motivos,justificativas_texto,"",1,1)</f>
        <v>MOTORISTA CUMPRINDO HORÁRIO NA ESCALA ATUAL</v>
      </c>
    </row>
    <row r="1286" spans="1:10" ht="42" hidden="1" customHeight="1">
      <c r="A1286" s="202">
        <v>45556</v>
      </c>
      <c r="B1286" s="149">
        <v>20014</v>
      </c>
      <c r="C1286" s="147">
        <v>0.39583333333333331</v>
      </c>
      <c r="D1286" s="149" t="s">
        <v>11</v>
      </c>
      <c r="E1286" s="129" t="s">
        <v>266</v>
      </c>
      <c r="F1286" s="149"/>
      <c r="G1286" s="149" t="str">
        <f t="shared" si="38"/>
        <v>1</v>
      </c>
      <c r="H1286" s="150">
        <f t="shared" si="39"/>
        <v>18</v>
      </c>
      <c r="I1286" s="153" t="str" cm="1">
        <f t="array" ref="I1286">_xlfn.XLOOKUP(C1286,gyn_horarios,gyn_trechos_almoco,"",1,1)</f>
        <v>GOIANIA X BELEM 09:30</v>
      </c>
      <c r="J1286" s="164" t="str" cm="1">
        <f t="array" ref="J1286">_xlfn.XLOOKUP(D1286,justificativas_motivos,justificativas_texto,"",1,1)</f>
        <v>MOTORISTA CUMPRINDO HORÁRIO NA ESCALA ATUAL</v>
      </c>
    </row>
    <row r="1287" spans="1:10" ht="42" hidden="1" customHeight="1">
      <c r="A1287" s="202">
        <v>45556</v>
      </c>
      <c r="B1287" s="149">
        <v>19024</v>
      </c>
      <c r="C1287" s="147">
        <v>0.25</v>
      </c>
      <c r="D1287" s="149" t="s">
        <v>11</v>
      </c>
      <c r="E1287" s="129" t="s">
        <v>39</v>
      </c>
      <c r="F1287" s="149"/>
      <c r="G1287" s="149" t="str">
        <f t="shared" si="38"/>
        <v>1</v>
      </c>
      <c r="H1287" s="150">
        <f t="shared" si="39"/>
        <v>18</v>
      </c>
      <c r="I1287" s="153" t="s">
        <v>314</v>
      </c>
      <c r="J1287" s="164" t="str" cm="1">
        <f t="array" ref="J1287">_xlfn.XLOOKUP(D1287,justificativas_motivos,justificativas_texto,"",1,1)</f>
        <v>MOTORISTA CUMPRINDO HORÁRIO NA ESCALA ATUAL</v>
      </c>
    </row>
    <row r="1288" spans="1:10" ht="42" hidden="1" customHeight="1">
      <c r="A1288" s="202">
        <v>45556</v>
      </c>
      <c r="B1288" s="149">
        <v>19024</v>
      </c>
      <c r="C1288" s="147">
        <v>0.25</v>
      </c>
      <c r="D1288" s="149" t="s">
        <v>11</v>
      </c>
      <c r="E1288" s="129" t="s">
        <v>315</v>
      </c>
      <c r="F1288" s="149"/>
      <c r="G1288" s="149" t="str">
        <f t="shared" si="38"/>
        <v>1</v>
      </c>
      <c r="H1288" s="150">
        <f t="shared" si="39"/>
        <v>18</v>
      </c>
      <c r="I1288" s="153" t="s">
        <v>314</v>
      </c>
      <c r="J1288" s="164" t="str" cm="1">
        <f t="array" ref="J1288">_xlfn.XLOOKUP(D1288,justificativas_motivos,justificativas_texto,"",1,1)</f>
        <v>MOTORISTA CUMPRINDO HORÁRIO NA ESCALA ATUAL</v>
      </c>
    </row>
    <row r="1289" spans="1:10" ht="42" hidden="1" customHeight="1">
      <c r="A1289" s="202">
        <v>45557</v>
      </c>
      <c r="B1289" s="149">
        <v>19003</v>
      </c>
      <c r="C1289" s="147">
        <v>0.79166666666666663</v>
      </c>
      <c r="D1289" s="149" t="s">
        <v>11</v>
      </c>
      <c r="E1289" s="153" t="s">
        <v>176</v>
      </c>
      <c r="F1289" s="149"/>
      <c r="G1289" s="149" t="str">
        <f t="shared" si="38"/>
        <v>1</v>
      </c>
      <c r="H1289" s="150">
        <f t="shared" si="39"/>
        <v>18</v>
      </c>
      <c r="I1289" s="153" t="str" cm="1">
        <f t="array" ref="I1289">_xlfn.XLOOKUP(C1289,gyn_horarios,gyn_trechos_almoco,"",1,1)</f>
        <v>GOIANIA X BELEM 19:00</v>
      </c>
      <c r="J1289" s="164" t="str" cm="1">
        <f t="array" ref="J1289">_xlfn.XLOOKUP(D1289,justificativas_motivos,justificativas_texto,"",1,1)</f>
        <v>MOTORISTA CUMPRINDO HORÁRIO NA ESCALA ATUAL</v>
      </c>
    </row>
    <row r="1290" spans="1:10" ht="42" hidden="1" customHeight="1">
      <c r="A1290" s="202">
        <v>45557</v>
      </c>
      <c r="B1290" s="149">
        <v>19003</v>
      </c>
      <c r="C1290" s="147">
        <v>0.79166666666666663</v>
      </c>
      <c r="D1290" s="149" t="s">
        <v>11</v>
      </c>
      <c r="E1290" s="153" t="s">
        <v>113</v>
      </c>
      <c r="F1290" s="149"/>
      <c r="G1290" s="149" t="str">
        <f t="shared" si="38"/>
        <v>1</v>
      </c>
      <c r="H1290" s="150">
        <f t="shared" si="39"/>
        <v>18</v>
      </c>
      <c r="I1290" s="153" t="str" cm="1">
        <f t="array" ref="I1290">_xlfn.XLOOKUP(C1290,gyn_horarios,gyn_trechos_almoco,"",1,1)</f>
        <v>GOIANIA X BELEM 19:00</v>
      </c>
      <c r="J1290" s="164" t="str" cm="1">
        <f t="array" ref="J1290">_xlfn.XLOOKUP(D1290,justificativas_motivos,justificativas_texto,"",1,1)</f>
        <v>MOTORISTA CUMPRINDO HORÁRIO NA ESCALA ATUAL</v>
      </c>
    </row>
    <row r="1291" spans="1:10" ht="42" hidden="1" customHeight="1">
      <c r="A1291" s="202">
        <v>45557</v>
      </c>
      <c r="B1291" s="149">
        <v>24010</v>
      </c>
      <c r="C1291" s="147">
        <v>0.83333333333333337</v>
      </c>
      <c r="D1291" s="149" t="s">
        <v>11</v>
      </c>
      <c r="E1291" s="153" t="s">
        <v>267</v>
      </c>
      <c r="F1291" s="149"/>
      <c r="G1291" s="149" t="str">
        <f t="shared" si="38"/>
        <v>1</v>
      </c>
      <c r="H1291" s="150">
        <f t="shared" si="39"/>
        <v>18</v>
      </c>
      <c r="I1291" s="153" t="str" cm="1">
        <f t="array" ref="I1291">_xlfn.XLOOKUP(C1291,gyn_horarios,gyn_trechos_almoco,"",1,1)</f>
        <v>GOIANIA X SAO LUIS 20:00</v>
      </c>
      <c r="J1291" s="164" t="str" cm="1">
        <f t="array" ref="J1291">_xlfn.XLOOKUP(D1291,justificativas_motivos,justificativas_texto,"",1,1)</f>
        <v>MOTORISTA CUMPRINDO HORÁRIO NA ESCALA ATUAL</v>
      </c>
    </row>
    <row r="1292" spans="1:10" ht="42" hidden="1" customHeight="1">
      <c r="A1292" s="202">
        <v>45557</v>
      </c>
      <c r="B1292" s="149">
        <v>24010</v>
      </c>
      <c r="C1292" s="147">
        <v>0.83333333333333337</v>
      </c>
      <c r="D1292" s="149" t="s">
        <v>11</v>
      </c>
      <c r="E1292" s="153" t="s">
        <v>186</v>
      </c>
      <c r="F1292" s="149"/>
      <c r="G1292" s="149" t="str">
        <f t="shared" si="38"/>
        <v>1</v>
      </c>
      <c r="H1292" s="150">
        <f t="shared" si="39"/>
        <v>18</v>
      </c>
      <c r="I1292" s="153" t="str" cm="1">
        <f t="array" ref="I1292">_xlfn.XLOOKUP(C1292,gyn_horarios,gyn_trechos_almoco,"",1,1)</f>
        <v>GOIANIA X SAO LUIS 20:00</v>
      </c>
      <c r="J1292" s="164" t="str" cm="1">
        <f t="array" ref="J1292">_xlfn.XLOOKUP(D1292,justificativas_motivos,justificativas_texto,"",1,1)</f>
        <v>MOTORISTA CUMPRINDO HORÁRIO NA ESCALA ATUAL</v>
      </c>
    </row>
    <row r="1293" spans="1:10" ht="42" hidden="1" customHeight="1">
      <c r="A1293" s="202">
        <v>45557</v>
      </c>
      <c r="B1293" s="149">
        <v>19015</v>
      </c>
      <c r="C1293" s="147">
        <v>0.39583333333333331</v>
      </c>
      <c r="D1293" s="149" t="s">
        <v>11</v>
      </c>
      <c r="E1293" s="153" t="s">
        <v>61</v>
      </c>
      <c r="F1293" s="149"/>
      <c r="G1293" s="149" t="str">
        <f t="shared" si="38"/>
        <v>1</v>
      </c>
      <c r="H1293" s="150">
        <f t="shared" si="39"/>
        <v>18</v>
      </c>
      <c r="I1293" s="153" t="str" cm="1">
        <f t="array" ref="I1293">_xlfn.XLOOKUP(C1293,gyn_horarios,gyn_trechos_almoco,"",1,1)</f>
        <v>GOIANIA X BELEM 09:30</v>
      </c>
      <c r="J1293" s="164" t="str" cm="1">
        <f t="array" ref="J1293">_xlfn.XLOOKUP(D1293,justificativas_motivos,justificativas_texto,"",1,1)</f>
        <v>MOTORISTA CUMPRINDO HORÁRIO NA ESCALA ATUAL</v>
      </c>
    </row>
    <row r="1294" spans="1:10" ht="42" hidden="1" customHeight="1">
      <c r="A1294" s="202">
        <v>45557</v>
      </c>
      <c r="B1294" s="149">
        <v>19015</v>
      </c>
      <c r="C1294" s="147">
        <v>0.39583333333333331</v>
      </c>
      <c r="D1294" s="149" t="s">
        <v>11</v>
      </c>
      <c r="E1294" s="153" t="s">
        <v>60</v>
      </c>
      <c r="F1294" s="149"/>
      <c r="G1294" s="149" t="str">
        <f t="shared" si="38"/>
        <v>1</v>
      </c>
      <c r="H1294" s="150">
        <f t="shared" si="39"/>
        <v>18</v>
      </c>
      <c r="I1294" s="153" t="str" cm="1">
        <f t="array" ref="I1294">_xlfn.XLOOKUP(C1294,gyn_horarios,gyn_trechos_almoco,"",1,1)</f>
        <v>GOIANIA X BELEM 09:30</v>
      </c>
      <c r="J1294" s="164" t="str" cm="1">
        <f t="array" ref="J1294">_xlfn.XLOOKUP(D1294,justificativas_motivos,justificativas_texto,"",1,1)</f>
        <v>MOTORISTA CUMPRINDO HORÁRIO NA ESCALA ATUAL</v>
      </c>
    </row>
    <row r="1295" spans="1:10" ht="42" hidden="1" customHeight="1">
      <c r="A1295" s="202">
        <v>45557</v>
      </c>
      <c r="B1295" s="149">
        <v>17700</v>
      </c>
      <c r="C1295" s="147">
        <v>0.4375</v>
      </c>
      <c r="D1295" s="149" t="s">
        <v>11</v>
      </c>
      <c r="E1295" s="153" t="s">
        <v>194</v>
      </c>
      <c r="F1295" s="149"/>
      <c r="G1295" s="149" t="str">
        <f t="shared" si="38"/>
        <v>1</v>
      </c>
      <c r="H1295" s="150">
        <f t="shared" si="39"/>
        <v>18</v>
      </c>
      <c r="I1295" s="153" t="str" cm="1">
        <f t="array" ref="I1295">_xlfn.XLOOKUP(C1295,gyn_horarios,gyn_trechos_almoco,"",1,1)</f>
        <v>GOIANIA X SAO LUIS 10:30</v>
      </c>
      <c r="J1295" s="164" t="str" cm="1">
        <f t="array" ref="J1295">_xlfn.XLOOKUP(D1295,justificativas_motivos,justificativas_texto,"",1,1)</f>
        <v>MOTORISTA CUMPRINDO HORÁRIO NA ESCALA ATUAL</v>
      </c>
    </row>
    <row r="1296" spans="1:10" ht="42" hidden="1" customHeight="1">
      <c r="A1296" s="202">
        <v>45557</v>
      </c>
      <c r="B1296" s="149">
        <v>17700</v>
      </c>
      <c r="C1296" s="147">
        <v>0.4375</v>
      </c>
      <c r="D1296" s="149" t="s">
        <v>11</v>
      </c>
      <c r="E1296" s="153" t="s">
        <v>124</v>
      </c>
      <c r="F1296" s="149"/>
      <c r="G1296" s="149" t="str">
        <f t="shared" si="38"/>
        <v>1</v>
      </c>
      <c r="H1296" s="150">
        <f t="shared" si="39"/>
        <v>18</v>
      </c>
      <c r="I1296" s="153" t="str" cm="1">
        <f t="array" ref="I1296">_xlfn.XLOOKUP(C1296,gyn_horarios,gyn_trechos_almoco,"",1,1)</f>
        <v>GOIANIA X SAO LUIS 10:30</v>
      </c>
      <c r="J1296" s="164" t="str" cm="1">
        <f t="array" ref="J1296">_xlfn.XLOOKUP(D1296,justificativas_motivos,justificativas_texto,"",1,1)</f>
        <v>MOTORISTA CUMPRINDO HORÁRIO NA ESCALA ATUAL</v>
      </c>
    </row>
    <row r="1297" spans="1:10" ht="42" hidden="1" customHeight="1">
      <c r="A1297" s="202">
        <v>45558</v>
      </c>
      <c r="B1297" s="149" t="s">
        <v>137</v>
      </c>
      <c r="C1297" s="147" t="s">
        <v>137</v>
      </c>
      <c r="D1297" s="149" t="s">
        <v>137</v>
      </c>
      <c r="E1297" s="149" t="s">
        <v>194</v>
      </c>
      <c r="F1297" s="149"/>
      <c r="G1297" s="149" t="str">
        <f t="shared" si="38"/>
        <v>1</v>
      </c>
      <c r="H1297" s="150">
        <f t="shared" si="39"/>
        <v>18</v>
      </c>
      <c r="I1297" s="153" t="str" cm="1">
        <f t="array" ref="I1297">_xlfn.XLOOKUP(C1297,gyn_horarios,gyn_trechos_almoco,"",1,1)</f>
        <v>ESPERA</v>
      </c>
      <c r="J1297" s="164" t="str" cm="1">
        <f t="array" ref="J1297">_xlfn.XLOOKUP(D1297,justificativas_motivos,justificativas_texto,"",1,1)</f>
        <v>MOTORISTA NA GARAGEM EM ESPERA PARA DISPONIBILIDADE DE HORARIOS</v>
      </c>
    </row>
    <row r="1298" spans="1:10" ht="42" hidden="1" customHeight="1">
      <c r="A1298" s="202">
        <v>45558</v>
      </c>
      <c r="B1298" s="149" t="s">
        <v>137</v>
      </c>
      <c r="C1298" s="147" t="s">
        <v>137</v>
      </c>
      <c r="D1298" s="149" t="s">
        <v>137</v>
      </c>
      <c r="E1298" s="149" t="s">
        <v>124</v>
      </c>
      <c r="F1298" s="149"/>
      <c r="G1298" s="149" t="str">
        <f t="shared" si="38"/>
        <v>1</v>
      </c>
      <c r="H1298" s="150">
        <f t="shared" si="39"/>
        <v>18</v>
      </c>
      <c r="I1298" s="153" t="str" cm="1">
        <f t="array" ref="I1298">_xlfn.XLOOKUP(C1298,gyn_horarios,gyn_trechos_almoco,"",1,1)</f>
        <v>ESPERA</v>
      </c>
      <c r="J1298" s="164" t="str" cm="1">
        <f t="array" ref="J1298">_xlfn.XLOOKUP(D1298,justificativas_motivos,justificativas_texto,"",1,1)</f>
        <v>MOTORISTA NA GARAGEM EM ESPERA PARA DISPONIBILIDADE DE HORARIOS</v>
      </c>
    </row>
    <row r="1299" spans="1:10" ht="42" hidden="1" customHeight="1">
      <c r="A1299" s="202">
        <v>45558</v>
      </c>
      <c r="B1299" s="149">
        <v>19009</v>
      </c>
      <c r="C1299" s="147">
        <v>0.75</v>
      </c>
      <c r="D1299" s="149" t="s">
        <v>11</v>
      </c>
      <c r="E1299" s="149" t="s">
        <v>150</v>
      </c>
      <c r="F1299" s="149"/>
      <c r="G1299" s="149" t="str">
        <f t="shared" si="38"/>
        <v>1</v>
      </c>
      <c r="H1299" s="150">
        <f t="shared" si="39"/>
        <v>18</v>
      </c>
      <c r="I1299" s="153" t="str" cm="1">
        <f t="array" ref="I1299">_xlfn.XLOOKUP(C1299,gyn_horarios,gyn_trechos_almoco,"",1,1)</f>
        <v>GOIANIA X TERESINA 18:00</v>
      </c>
      <c r="J1299" s="164" t="str" cm="1">
        <f t="array" ref="J1299">_xlfn.XLOOKUP(D1299,justificativas_motivos,justificativas_texto,"",1,1)</f>
        <v>MOTORISTA CUMPRINDO HORÁRIO NA ESCALA ATUAL</v>
      </c>
    </row>
    <row r="1300" spans="1:10" ht="42" hidden="1" customHeight="1">
      <c r="A1300" s="202">
        <v>45558</v>
      </c>
      <c r="B1300" s="149">
        <v>19009</v>
      </c>
      <c r="C1300" s="147">
        <v>0.75</v>
      </c>
      <c r="D1300" s="149" t="s">
        <v>11</v>
      </c>
      <c r="E1300" s="149" t="s">
        <v>151</v>
      </c>
      <c r="F1300" s="149"/>
      <c r="G1300" s="149" t="str">
        <f t="shared" ref="G1300:G1363" si="40">IF(E1300="MOTORISTA","","1")</f>
        <v>1</v>
      </c>
      <c r="H1300" s="150">
        <f t="shared" ref="H1300:H1363" si="41">IF(E1300="MOTORISTA","",18)</f>
        <v>18</v>
      </c>
      <c r="I1300" s="153" t="str" cm="1">
        <f t="array" ref="I1300">_xlfn.XLOOKUP(C1300,gyn_horarios,gyn_trechos_almoco,"",1,1)</f>
        <v>GOIANIA X TERESINA 18:00</v>
      </c>
      <c r="J1300" s="164" t="str" cm="1">
        <f t="array" ref="J1300">_xlfn.XLOOKUP(D1300,justificativas_motivos,justificativas_texto,"",1,1)</f>
        <v>MOTORISTA CUMPRINDO HORÁRIO NA ESCALA ATUAL</v>
      </c>
    </row>
    <row r="1301" spans="1:10" ht="42" hidden="1" customHeight="1">
      <c r="A1301" s="202">
        <v>45558</v>
      </c>
      <c r="B1301" s="149">
        <v>20018</v>
      </c>
      <c r="C1301" s="147">
        <v>0.79166666666666663</v>
      </c>
      <c r="D1301" s="149" t="s">
        <v>11</v>
      </c>
      <c r="E1301" s="149" t="s">
        <v>130</v>
      </c>
      <c r="F1301" s="149"/>
      <c r="G1301" s="149" t="str">
        <f t="shared" si="40"/>
        <v>1</v>
      </c>
      <c r="H1301" s="150">
        <f t="shared" si="41"/>
        <v>18</v>
      </c>
      <c r="I1301" s="153" t="str" cm="1">
        <f t="array" ref="I1301">_xlfn.XLOOKUP(C1301,gyn_horarios,gyn_trechos_almoco,"",1,1)</f>
        <v>GOIANIA X BELEM 19:00</v>
      </c>
      <c r="J1301" s="164" t="str" cm="1">
        <f t="array" ref="J1301">_xlfn.XLOOKUP(D1301,justificativas_motivos,justificativas_texto,"",1,1)</f>
        <v>MOTORISTA CUMPRINDO HORÁRIO NA ESCALA ATUAL</v>
      </c>
    </row>
    <row r="1302" spans="1:10" ht="42" hidden="1" customHeight="1">
      <c r="A1302" s="202">
        <v>45558</v>
      </c>
      <c r="B1302" s="149">
        <v>20018</v>
      </c>
      <c r="C1302" s="147">
        <v>0.79166666666666663</v>
      </c>
      <c r="D1302" s="149" t="s">
        <v>11</v>
      </c>
      <c r="E1302" s="149" t="s">
        <v>316</v>
      </c>
      <c r="F1302" s="149"/>
      <c r="G1302" s="149" t="str">
        <f t="shared" si="40"/>
        <v>1</v>
      </c>
      <c r="H1302" s="150">
        <f t="shared" si="41"/>
        <v>18</v>
      </c>
      <c r="I1302" s="153" t="str" cm="1">
        <f t="array" ref="I1302">_xlfn.XLOOKUP(C1302,gyn_horarios,gyn_trechos_almoco,"",1,1)</f>
        <v>GOIANIA X BELEM 19:00</v>
      </c>
      <c r="J1302" s="164" t="str" cm="1">
        <f t="array" ref="J1302">_xlfn.XLOOKUP(D1302,justificativas_motivos,justificativas_texto,"",1,1)</f>
        <v>MOTORISTA CUMPRINDO HORÁRIO NA ESCALA ATUAL</v>
      </c>
    </row>
    <row r="1303" spans="1:10" ht="42" hidden="1" customHeight="1">
      <c r="A1303" s="202">
        <v>45558</v>
      </c>
      <c r="B1303" s="149">
        <v>20020</v>
      </c>
      <c r="C1303" s="147">
        <v>0.39583333333333331</v>
      </c>
      <c r="D1303" s="149" t="s">
        <v>11</v>
      </c>
      <c r="E1303" s="153" t="s">
        <v>68</v>
      </c>
      <c r="F1303" s="149"/>
      <c r="G1303" s="149" t="str">
        <f t="shared" si="40"/>
        <v>1</v>
      </c>
      <c r="H1303" s="150">
        <f t="shared" si="41"/>
        <v>18</v>
      </c>
      <c r="I1303" s="153" t="str" cm="1">
        <f t="array" ref="I1303">_xlfn.XLOOKUP(C1303,gyn_horarios,gyn_trechos_almoco,"",1,1)</f>
        <v>GOIANIA X BELEM 09:30</v>
      </c>
      <c r="J1303" s="164" t="str" cm="1">
        <f t="array" ref="J1303">_xlfn.XLOOKUP(D1303,justificativas_motivos,justificativas_texto,"",1,1)</f>
        <v>MOTORISTA CUMPRINDO HORÁRIO NA ESCALA ATUAL</v>
      </c>
    </row>
    <row r="1304" spans="1:10" ht="42" hidden="1" customHeight="1">
      <c r="A1304" s="202">
        <v>45558</v>
      </c>
      <c r="B1304" s="149">
        <v>20020</v>
      </c>
      <c r="C1304" s="147">
        <v>0.39583333333333331</v>
      </c>
      <c r="D1304" s="149" t="s">
        <v>11</v>
      </c>
      <c r="E1304" s="153" t="s">
        <v>185</v>
      </c>
      <c r="F1304" s="149"/>
      <c r="G1304" s="149" t="str">
        <f t="shared" si="40"/>
        <v>1</v>
      </c>
      <c r="H1304" s="150">
        <f t="shared" si="41"/>
        <v>18</v>
      </c>
      <c r="I1304" s="153" t="str" cm="1">
        <f t="array" ref="I1304">_xlfn.XLOOKUP(C1304,gyn_horarios,gyn_trechos_almoco,"",1,1)</f>
        <v>GOIANIA X BELEM 09:30</v>
      </c>
      <c r="J1304" s="164" t="str" cm="1">
        <f t="array" ref="J1304">_xlfn.XLOOKUP(D1304,justificativas_motivos,justificativas_texto,"",1,1)</f>
        <v>MOTORISTA CUMPRINDO HORÁRIO NA ESCALA ATUAL</v>
      </c>
    </row>
    <row r="1305" spans="1:10" ht="42" hidden="1" customHeight="1">
      <c r="A1305" s="202">
        <v>45558</v>
      </c>
      <c r="B1305" s="149">
        <v>16400</v>
      </c>
      <c r="C1305" s="147">
        <v>0.4375</v>
      </c>
      <c r="D1305" s="149" t="s">
        <v>11</v>
      </c>
      <c r="E1305" s="153" t="s">
        <v>232</v>
      </c>
      <c r="F1305" s="149"/>
      <c r="G1305" s="149" t="str">
        <f t="shared" si="40"/>
        <v>1</v>
      </c>
      <c r="H1305" s="150">
        <f t="shared" si="41"/>
        <v>18</v>
      </c>
      <c r="I1305" s="153" t="str" cm="1">
        <f t="array" ref="I1305">_xlfn.XLOOKUP(C1305,gyn_horarios,gyn_trechos_almoco,"",1,1)</f>
        <v>GOIANIA X SAO LUIS 10:30</v>
      </c>
      <c r="J1305" s="164" t="str" cm="1">
        <f t="array" ref="J1305">_xlfn.XLOOKUP(D1305,justificativas_motivos,justificativas_texto,"",1,1)</f>
        <v>MOTORISTA CUMPRINDO HORÁRIO NA ESCALA ATUAL</v>
      </c>
    </row>
    <row r="1306" spans="1:10" ht="42" hidden="1" customHeight="1">
      <c r="A1306" s="202">
        <v>45558</v>
      </c>
      <c r="B1306" s="149">
        <v>16400</v>
      </c>
      <c r="C1306" s="147">
        <v>0.4375</v>
      </c>
      <c r="D1306" s="149" t="s">
        <v>11</v>
      </c>
      <c r="E1306" s="153" t="s">
        <v>35</v>
      </c>
      <c r="F1306" s="149"/>
      <c r="G1306" s="149" t="str">
        <f t="shared" si="40"/>
        <v>1</v>
      </c>
      <c r="H1306" s="150">
        <f t="shared" si="41"/>
        <v>18</v>
      </c>
      <c r="I1306" s="153" t="str" cm="1">
        <f t="array" ref="I1306">_xlfn.XLOOKUP(C1306,gyn_horarios,gyn_trechos_almoco,"",1,1)</f>
        <v>GOIANIA X SAO LUIS 10:30</v>
      </c>
      <c r="J1306" s="164" t="str" cm="1">
        <f t="array" ref="J1306">_xlfn.XLOOKUP(D1306,justificativas_motivos,justificativas_texto,"",1,1)</f>
        <v>MOTORISTA CUMPRINDO HORÁRIO NA ESCALA ATUAL</v>
      </c>
    </row>
    <row r="1307" spans="1:10" ht="42" hidden="1" customHeight="1">
      <c r="A1307" s="202">
        <v>45558</v>
      </c>
      <c r="B1307" s="149" t="s">
        <v>71</v>
      </c>
      <c r="C1307" s="147" t="s">
        <v>71</v>
      </c>
      <c r="D1307" s="149" t="s">
        <v>317</v>
      </c>
      <c r="E1307" s="153" t="s">
        <v>292</v>
      </c>
      <c r="F1307" s="149"/>
      <c r="G1307" s="149" t="str">
        <f t="shared" si="40"/>
        <v>1</v>
      </c>
      <c r="H1307" s="150">
        <f t="shared" si="41"/>
        <v>18</v>
      </c>
      <c r="I1307" s="153" t="s">
        <v>107</v>
      </c>
      <c r="J1307" s="164" t="str" cm="1">
        <f t="array" ref="J1307">_xlfn.XLOOKUP(D1307,justificativas_motivos,justificativas_texto,"",1,1)</f>
        <v>MOTORISTA CUMPRINDO HORÁRIO NA ESCALA ATUAL</v>
      </c>
    </row>
    <row r="1308" spans="1:10" ht="42" hidden="1" customHeight="1">
      <c r="A1308" s="202">
        <v>45559</v>
      </c>
      <c r="B1308" s="149" t="s">
        <v>137</v>
      </c>
      <c r="C1308" s="147" t="s">
        <v>137</v>
      </c>
      <c r="D1308" s="149" t="s">
        <v>137</v>
      </c>
      <c r="E1308" s="153" t="s">
        <v>68</v>
      </c>
      <c r="F1308" s="149"/>
      <c r="G1308" s="149" t="str">
        <f t="shared" si="40"/>
        <v>1</v>
      </c>
      <c r="H1308" s="150">
        <f t="shared" si="41"/>
        <v>18</v>
      </c>
      <c r="I1308" s="153" t="str" cm="1">
        <f t="array" ref="I1308">_xlfn.XLOOKUP(C1308,gyn_horarios,gyn_trechos_almoco,"",1,1)</f>
        <v>ESPERA</v>
      </c>
      <c r="J1308" s="164" t="str" cm="1">
        <f t="array" ref="J1308">_xlfn.XLOOKUP(D1308,justificativas_motivos,justificativas_texto,"",1,1)</f>
        <v>MOTORISTA NA GARAGEM EM ESPERA PARA DISPONIBILIDADE DE HORARIOS</v>
      </c>
    </row>
    <row r="1309" spans="1:10" ht="42" hidden="1" customHeight="1">
      <c r="A1309" s="202">
        <v>45559</v>
      </c>
      <c r="B1309" s="149" t="s">
        <v>137</v>
      </c>
      <c r="C1309" s="147" t="s">
        <v>137</v>
      </c>
      <c r="D1309" s="149" t="s">
        <v>137</v>
      </c>
      <c r="E1309" s="153" t="s">
        <v>185</v>
      </c>
      <c r="F1309" s="149"/>
      <c r="G1309" s="149" t="str">
        <f t="shared" si="40"/>
        <v>1</v>
      </c>
      <c r="H1309" s="150">
        <f t="shared" si="41"/>
        <v>18</v>
      </c>
      <c r="I1309" s="153" t="str" cm="1">
        <f t="array" ref="I1309">_xlfn.XLOOKUP(C1309,gyn_horarios,gyn_trechos_almoco,"",1,1)</f>
        <v>ESPERA</v>
      </c>
      <c r="J1309" s="164" t="str" cm="1">
        <f t="array" ref="J1309">_xlfn.XLOOKUP(D1309,justificativas_motivos,justificativas_texto,"",1,1)</f>
        <v>MOTORISTA NA GARAGEM EM ESPERA PARA DISPONIBILIDADE DE HORARIOS</v>
      </c>
    </row>
    <row r="1310" spans="1:10" ht="42" hidden="1" customHeight="1">
      <c r="A1310" s="200">
        <v>45559</v>
      </c>
      <c r="B1310" s="132">
        <v>16300</v>
      </c>
      <c r="C1310" s="133">
        <v>0.75</v>
      </c>
      <c r="D1310" s="199" t="s">
        <v>11</v>
      </c>
      <c r="E1310" s="132" t="s">
        <v>62</v>
      </c>
      <c r="F1310" s="132"/>
      <c r="G1310" s="132" t="str">
        <f t="shared" si="40"/>
        <v>1</v>
      </c>
      <c r="H1310" s="137">
        <f t="shared" si="41"/>
        <v>18</v>
      </c>
      <c r="I1310" s="129" t="str" cm="1">
        <f t="array" ref="I1310">_xlfn.XLOOKUP(C1310,gyn_horarios,gyn_trechos_almoco,"",1,1)</f>
        <v>GOIANIA X TERESINA 18:00</v>
      </c>
      <c r="J1310" s="201" t="str" cm="1">
        <f t="array" ref="J1310">_xlfn.XLOOKUP(D1310,justificativas_motivos,justificativas_texto,"",1,1)</f>
        <v>MOTORISTA CUMPRINDO HORÁRIO NA ESCALA ATUAL</v>
      </c>
    </row>
    <row r="1311" spans="1:10" ht="42" hidden="1" customHeight="1">
      <c r="A1311" s="200">
        <v>45559</v>
      </c>
      <c r="B1311" s="132">
        <v>16300</v>
      </c>
      <c r="C1311" s="133">
        <v>0.75</v>
      </c>
      <c r="D1311" s="132" t="s">
        <v>11</v>
      </c>
      <c r="E1311" s="132" t="s">
        <v>201</v>
      </c>
      <c r="F1311" s="132"/>
      <c r="G1311" s="132" t="str">
        <f t="shared" si="40"/>
        <v>1</v>
      </c>
      <c r="H1311" s="137">
        <f t="shared" si="41"/>
        <v>18</v>
      </c>
      <c r="I1311" s="129" t="str" cm="1">
        <f t="array" ref="I1311">_xlfn.XLOOKUP(C1311,gyn_horarios,gyn_trechos_almoco,"",1,1)</f>
        <v>GOIANIA X TERESINA 18:00</v>
      </c>
      <c r="J1311" s="201" t="str" cm="1">
        <f t="array" ref="J1311">_xlfn.XLOOKUP(D1311,justificativas_motivos,justificativas_texto,"",1,1)</f>
        <v>MOTORISTA CUMPRINDO HORÁRIO NA ESCALA ATUAL</v>
      </c>
    </row>
    <row r="1312" spans="1:10" ht="42" hidden="1" customHeight="1">
      <c r="A1312" s="200">
        <v>45559</v>
      </c>
      <c r="B1312" s="132">
        <v>16800</v>
      </c>
      <c r="C1312" s="133">
        <v>0.79166666666666663</v>
      </c>
      <c r="D1312" s="132" t="s">
        <v>11</v>
      </c>
      <c r="E1312" s="132" t="s">
        <v>85</v>
      </c>
      <c r="F1312" s="132"/>
      <c r="G1312" s="132" t="str">
        <f t="shared" si="40"/>
        <v>1</v>
      </c>
      <c r="H1312" s="137">
        <f t="shared" si="41"/>
        <v>18</v>
      </c>
      <c r="I1312" s="129" t="str" cm="1">
        <f t="array" ref="I1312">_xlfn.XLOOKUP(C1312,gyn_horarios,gyn_trechos_almoco,"",1,1)</f>
        <v>GOIANIA X BELEM 19:00</v>
      </c>
      <c r="J1312" s="201" t="str" cm="1">
        <f t="array" ref="J1312">_xlfn.XLOOKUP(D1312,justificativas_motivos,justificativas_texto,"",1,1)</f>
        <v>MOTORISTA CUMPRINDO HORÁRIO NA ESCALA ATUAL</v>
      </c>
    </row>
    <row r="1313" spans="1:10" ht="42" hidden="1" customHeight="1">
      <c r="A1313" s="200">
        <v>45559</v>
      </c>
      <c r="B1313" s="132">
        <v>16800</v>
      </c>
      <c r="C1313" s="133">
        <v>0.79166666666666663</v>
      </c>
      <c r="D1313" s="132" t="s">
        <v>11</v>
      </c>
      <c r="E1313" s="132" t="s">
        <v>114</v>
      </c>
      <c r="F1313" s="132"/>
      <c r="G1313" s="132" t="str">
        <f t="shared" si="40"/>
        <v>1</v>
      </c>
      <c r="H1313" s="137">
        <f t="shared" si="41"/>
        <v>18</v>
      </c>
      <c r="I1313" s="129" t="str" cm="1">
        <f t="array" ref="I1313">_xlfn.XLOOKUP(C1313,gyn_horarios,gyn_trechos_almoco,"",1,1)</f>
        <v>GOIANIA X BELEM 19:00</v>
      </c>
      <c r="J1313" s="201" t="str" cm="1">
        <f t="array" ref="J1313">_xlfn.XLOOKUP(D1313,justificativas_motivos,justificativas_texto,"",1,1)</f>
        <v>MOTORISTA CUMPRINDO HORÁRIO NA ESCALA ATUAL</v>
      </c>
    </row>
    <row r="1314" spans="1:10" ht="42" hidden="1" customHeight="1">
      <c r="A1314" s="200">
        <v>45559</v>
      </c>
      <c r="B1314" s="132" t="s">
        <v>71</v>
      </c>
      <c r="C1314" s="133" t="s">
        <v>71</v>
      </c>
      <c r="D1314" s="132" t="s">
        <v>317</v>
      </c>
      <c r="E1314" s="129" t="s">
        <v>292</v>
      </c>
      <c r="F1314" s="132"/>
      <c r="G1314" s="132" t="str">
        <f t="shared" si="40"/>
        <v>1</v>
      </c>
      <c r="H1314" s="137">
        <f t="shared" si="41"/>
        <v>18</v>
      </c>
      <c r="I1314" s="129" t="s">
        <v>107</v>
      </c>
      <c r="J1314" s="201" t="str" cm="1">
        <f t="array" ref="J1314">_xlfn.XLOOKUP(D1314,justificativas_motivos,justificativas_texto,"",1,1)</f>
        <v>MOTORISTA CUMPRINDO HORÁRIO NA ESCALA ATUAL</v>
      </c>
    </row>
    <row r="1315" spans="1:10" ht="42" hidden="1" customHeight="1">
      <c r="A1315" s="200">
        <v>45560</v>
      </c>
      <c r="B1315" s="132">
        <v>19024</v>
      </c>
      <c r="C1315" s="133">
        <v>0.79166666666666663</v>
      </c>
      <c r="D1315" s="132" t="s">
        <v>11</v>
      </c>
      <c r="E1315" s="132" t="s">
        <v>119</v>
      </c>
      <c r="F1315" s="132"/>
      <c r="G1315" s="132" t="str">
        <f t="shared" si="40"/>
        <v>1</v>
      </c>
      <c r="H1315" s="137">
        <f t="shared" si="41"/>
        <v>18</v>
      </c>
      <c r="I1315" s="129" t="str" cm="1">
        <f t="array" ref="I1315">_xlfn.XLOOKUP(C1315,gyn_horarios,gyn_trechos_almoco,"",1,1)</f>
        <v>GOIANIA X BELEM 19:00</v>
      </c>
      <c r="J1315" s="201" t="str" cm="1">
        <f t="array" ref="J1315">_xlfn.XLOOKUP(D1315,justificativas_motivos,justificativas_texto,"",1,1)</f>
        <v>MOTORISTA CUMPRINDO HORÁRIO NA ESCALA ATUAL</v>
      </c>
    </row>
    <row r="1316" spans="1:10" ht="42" hidden="1" customHeight="1">
      <c r="A1316" s="200">
        <v>45560</v>
      </c>
      <c r="B1316" s="132">
        <v>19024</v>
      </c>
      <c r="C1316" s="133">
        <v>0.79166666666666663</v>
      </c>
      <c r="D1316" s="132" t="s">
        <v>11</v>
      </c>
      <c r="E1316" s="129" t="s">
        <v>233</v>
      </c>
      <c r="F1316" s="132"/>
      <c r="G1316" s="132" t="str">
        <f t="shared" si="40"/>
        <v>1</v>
      </c>
      <c r="H1316" s="137">
        <f t="shared" si="41"/>
        <v>18</v>
      </c>
      <c r="I1316" s="129" t="str" cm="1">
        <f t="array" ref="I1316">_xlfn.XLOOKUP(C1316,gyn_horarios,gyn_trechos_almoco,"",1,1)</f>
        <v>GOIANIA X BELEM 19:00</v>
      </c>
      <c r="J1316" s="201" t="str" cm="1">
        <f t="array" ref="J1316">_xlfn.XLOOKUP(D1316,justificativas_motivos,justificativas_texto,"",1,1)</f>
        <v>MOTORISTA CUMPRINDO HORÁRIO NA ESCALA ATUAL</v>
      </c>
    </row>
    <row r="1317" spans="1:10" ht="42" hidden="1" customHeight="1">
      <c r="A1317" s="200">
        <v>45560</v>
      </c>
      <c r="B1317" s="132">
        <v>24009</v>
      </c>
      <c r="C1317" s="133">
        <v>0.83333333333333337</v>
      </c>
      <c r="D1317" s="132" t="s">
        <v>11</v>
      </c>
      <c r="E1317" s="153" t="s">
        <v>193</v>
      </c>
      <c r="F1317" s="149"/>
      <c r="G1317" s="149" t="str">
        <f t="shared" si="40"/>
        <v>1</v>
      </c>
      <c r="H1317" s="150">
        <f t="shared" si="41"/>
        <v>18</v>
      </c>
      <c r="I1317" s="153" t="str" cm="1">
        <f t="array" ref="I1317">_xlfn.XLOOKUP(C1317,gyn_horarios,gyn_trechos_almoco,"",1,1)</f>
        <v>GOIANIA X SAO LUIS 20:00</v>
      </c>
      <c r="J1317" s="164" t="str" cm="1">
        <f t="array" ref="J1317">_xlfn.XLOOKUP(D1317,justificativas_motivos,justificativas_texto,"",1,1)</f>
        <v>MOTORISTA CUMPRINDO HORÁRIO NA ESCALA ATUAL</v>
      </c>
    </row>
    <row r="1318" spans="1:10" ht="42" hidden="1" customHeight="1">
      <c r="A1318" s="200">
        <v>45560</v>
      </c>
      <c r="B1318" s="149">
        <v>24009</v>
      </c>
      <c r="C1318" s="147">
        <v>0.83333333333333337</v>
      </c>
      <c r="D1318" s="149" t="s">
        <v>11</v>
      </c>
      <c r="E1318" s="149" t="s">
        <v>173</v>
      </c>
      <c r="F1318" s="149"/>
      <c r="G1318" s="149" t="str">
        <f t="shared" si="40"/>
        <v>1</v>
      </c>
      <c r="H1318" s="150">
        <f t="shared" si="41"/>
        <v>18</v>
      </c>
      <c r="I1318" s="153" t="str" cm="1">
        <f t="array" ref="I1318">_xlfn.XLOOKUP(C1318,gyn_horarios,gyn_trechos_almoco,"",1,1)</f>
        <v>GOIANIA X SAO LUIS 20:00</v>
      </c>
      <c r="J1318" s="164" t="str" cm="1">
        <f t="array" ref="J1318">_xlfn.XLOOKUP(D1318,justificativas_motivos,justificativas_texto,"",1,1)</f>
        <v>MOTORISTA CUMPRINDO HORÁRIO NA ESCALA ATUAL</v>
      </c>
    </row>
    <row r="1319" spans="1:10" ht="42" hidden="1" customHeight="1">
      <c r="A1319" s="202">
        <v>45560</v>
      </c>
      <c r="B1319" s="149">
        <v>14700</v>
      </c>
      <c r="C1319" s="147">
        <v>0.39583333333333331</v>
      </c>
      <c r="D1319" s="149" t="s">
        <v>11</v>
      </c>
      <c r="E1319" s="129" t="s">
        <v>126</v>
      </c>
      <c r="F1319" s="149"/>
      <c r="G1319" s="149" t="str">
        <f t="shared" si="40"/>
        <v>1</v>
      </c>
      <c r="H1319" s="150">
        <f t="shared" si="41"/>
        <v>18</v>
      </c>
      <c r="I1319" s="153" t="str" cm="1">
        <f t="array" ref="I1319">_xlfn.XLOOKUP(C1319,gyn_horarios,gyn_trechos_almoco,"",1,1)</f>
        <v>GOIANIA X BELEM 09:30</v>
      </c>
      <c r="J1319" s="164" t="str" cm="1">
        <f t="array" ref="J1319">_xlfn.XLOOKUP(D1319,justificativas_motivos,justificativas_texto,"",1,1)</f>
        <v>MOTORISTA CUMPRINDO HORÁRIO NA ESCALA ATUAL</v>
      </c>
    </row>
    <row r="1320" spans="1:10" ht="42" hidden="1" customHeight="1">
      <c r="A1320" s="202">
        <v>45560</v>
      </c>
      <c r="B1320" s="149">
        <v>14700</v>
      </c>
      <c r="C1320" s="147">
        <v>0.39583333333333331</v>
      </c>
      <c r="D1320" s="149" t="s">
        <v>11</v>
      </c>
      <c r="E1320" s="129" t="s">
        <v>69</v>
      </c>
      <c r="F1320" s="149"/>
      <c r="G1320" s="149" t="str">
        <f t="shared" si="40"/>
        <v>1</v>
      </c>
      <c r="H1320" s="150">
        <f t="shared" si="41"/>
        <v>18</v>
      </c>
      <c r="I1320" s="153" t="str" cm="1">
        <f t="array" ref="I1320">_xlfn.XLOOKUP(C1320,gyn_horarios,gyn_trechos_almoco,"",1,1)</f>
        <v>GOIANIA X BELEM 09:30</v>
      </c>
      <c r="J1320" s="164" t="str" cm="1">
        <f t="array" ref="J1320">_xlfn.XLOOKUP(D1320,justificativas_motivos,justificativas_texto,"",1,1)</f>
        <v>MOTORISTA CUMPRINDO HORÁRIO NA ESCALA ATUAL</v>
      </c>
    </row>
    <row r="1321" spans="1:10" ht="42" hidden="1" customHeight="1">
      <c r="A1321" s="202">
        <v>45560</v>
      </c>
      <c r="B1321" s="149" t="s">
        <v>71</v>
      </c>
      <c r="C1321" s="147" t="s">
        <v>71</v>
      </c>
      <c r="D1321" s="149" t="s">
        <v>317</v>
      </c>
      <c r="E1321" s="153" t="s">
        <v>292</v>
      </c>
      <c r="F1321" s="149"/>
      <c r="G1321" s="149" t="str">
        <f t="shared" si="40"/>
        <v>1</v>
      </c>
      <c r="H1321" s="150">
        <f t="shared" si="41"/>
        <v>18</v>
      </c>
      <c r="I1321" s="153" t="s">
        <v>107</v>
      </c>
      <c r="J1321" s="164" t="str" cm="1">
        <f t="array" ref="J1321">_xlfn.XLOOKUP(D1321,justificativas_motivos,justificativas_texto,"",1,1)</f>
        <v>MOTORISTA CUMPRINDO HORÁRIO NA ESCALA ATUAL</v>
      </c>
    </row>
    <row r="1322" spans="1:10" ht="42" hidden="1" customHeight="1">
      <c r="A1322" s="202">
        <v>45561</v>
      </c>
      <c r="B1322" s="146">
        <v>24011</v>
      </c>
      <c r="C1322" s="147">
        <v>0.79166666666666663</v>
      </c>
      <c r="D1322" s="148" t="s">
        <v>11</v>
      </c>
      <c r="E1322" s="153" t="s">
        <v>17</v>
      </c>
      <c r="F1322" s="149"/>
      <c r="G1322" s="149" t="str">
        <f t="shared" si="40"/>
        <v>1</v>
      </c>
      <c r="H1322" s="150">
        <f t="shared" si="41"/>
        <v>18</v>
      </c>
      <c r="I1322" s="153" t="str" cm="1">
        <f t="array" ref="I1322">_xlfn.XLOOKUP(C1322,gyn_horarios,gyn_trechos_almoco,"",1,1)</f>
        <v>GOIANIA X BELEM 19:00</v>
      </c>
      <c r="J1322" s="164" t="str" cm="1">
        <f t="array" ref="J1322">_xlfn.XLOOKUP(D1322,justificativas_motivos,justificativas_texto,"",1,1)</f>
        <v>MOTORISTA CUMPRINDO HORÁRIO NA ESCALA ATUAL</v>
      </c>
    </row>
    <row r="1323" spans="1:10" ht="42" hidden="1" customHeight="1">
      <c r="A1323" s="202">
        <v>45561</v>
      </c>
      <c r="B1323" s="146">
        <v>24011</v>
      </c>
      <c r="C1323" s="147">
        <v>0.79166666666666663</v>
      </c>
      <c r="D1323" s="148" t="s">
        <v>11</v>
      </c>
      <c r="E1323" s="153" t="s">
        <v>177</v>
      </c>
      <c r="F1323" s="149"/>
      <c r="G1323" s="149" t="str">
        <f t="shared" si="40"/>
        <v>1</v>
      </c>
      <c r="H1323" s="150">
        <f t="shared" si="41"/>
        <v>18</v>
      </c>
      <c r="I1323" s="153" t="str" cm="1">
        <f t="array" ref="I1323">_xlfn.XLOOKUP(C1323,gyn_horarios,gyn_trechos_almoco,"",1,1)</f>
        <v>GOIANIA X BELEM 19:00</v>
      </c>
      <c r="J1323" s="164" t="str" cm="1">
        <f t="array" ref="J1323">_xlfn.XLOOKUP(D1323,justificativas_motivos,justificativas_texto,"",1,1)</f>
        <v>MOTORISTA CUMPRINDO HORÁRIO NA ESCALA ATUAL</v>
      </c>
    </row>
    <row r="1324" spans="1:10" ht="42" hidden="1" customHeight="1">
      <c r="A1324" s="202">
        <v>45561</v>
      </c>
      <c r="B1324" s="146">
        <v>24010</v>
      </c>
      <c r="C1324" s="147">
        <v>0.83333333333333337</v>
      </c>
      <c r="D1324" s="148" t="s">
        <v>11</v>
      </c>
      <c r="E1324" s="153" t="s">
        <v>15</v>
      </c>
      <c r="F1324" s="149"/>
      <c r="G1324" s="149" t="str">
        <f t="shared" si="40"/>
        <v>1</v>
      </c>
      <c r="H1324" s="150">
        <f t="shared" si="41"/>
        <v>18</v>
      </c>
      <c r="I1324" s="153" t="str" cm="1">
        <f t="array" ref="I1324">_xlfn.XLOOKUP(C1324,gyn_horarios,gyn_trechos_almoco,"",1,1)</f>
        <v>GOIANIA X SAO LUIS 20:00</v>
      </c>
      <c r="J1324" s="164" t="str" cm="1">
        <f t="array" ref="J1324">_xlfn.XLOOKUP(D1324,justificativas_motivos,justificativas_texto,"",1,1)</f>
        <v>MOTORISTA CUMPRINDO HORÁRIO NA ESCALA ATUAL</v>
      </c>
    </row>
    <row r="1325" spans="1:10" ht="42" hidden="1" customHeight="1">
      <c r="A1325" s="202">
        <v>45561</v>
      </c>
      <c r="B1325" s="146">
        <v>24010</v>
      </c>
      <c r="C1325" s="147">
        <v>0.83333333333333337</v>
      </c>
      <c r="D1325" s="148" t="s">
        <v>11</v>
      </c>
      <c r="E1325" s="153" t="s">
        <v>118</v>
      </c>
      <c r="F1325" s="149"/>
      <c r="G1325" s="149" t="str">
        <f t="shared" si="40"/>
        <v>1</v>
      </c>
      <c r="H1325" s="150">
        <f t="shared" si="41"/>
        <v>18</v>
      </c>
      <c r="I1325" s="153" t="str" cm="1">
        <f t="array" ref="I1325">_xlfn.XLOOKUP(C1325,gyn_horarios,gyn_trechos_almoco,"",1,1)</f>
        <v>GOIANIA X SAO LUIS 20:00</v>
      </c>
      <c r="J1325" s="164" t="str" cm="1">
        <f t="array" ref="J1325">_xlfn.XLOOKUP(D1325,justificativas_motivos,justificativas_texto,"",1,1)</f>
        <v>MOTORISTA CUMPRINDO HORÁRIO NA ESCALA ATUAL</v>
      </c>
    </row>
    <row r="1326" spans="1:10" ht="42" hidden="1" customHeight="1">
      <c r="A1326" s="202">
        <v>45561</v>
      </c>
      <c r="B1326" s="146">
        <v>19016</v>
      </c>
      <c r="C1326" s="147">
        <v>0.39583333333333331</v>
      </c>
      <c r="D1326" s="148" t="s">
        <v>11</v>
      </c>
      <c r="E1326" s="153" t="s">
        <v>302</v>
      </c>
      <c r="F1326" s="149"/>
      <c r="G1326" s="149" t="str">
        <f t="shared" si="40"/>
        <v>1</v>
      </c>
      <c r="H1326" s="150">
        <f t="shared" si="41"/>
        <v>18</v>
      </c>
      <c r="I1326" s="153" t="str" cm="1">
        <f t="array" ref="I1326">_xlfn.XLOOKUP(C1326,gyn_horarios,gyn_trechos_almoco,"",1,1)</f>
        <v>GOIANIA X BELEM 09:30</v>
      </c>
      <c r="J1326" s="164" t="str" cm="1">
        <f t="array" ref="J1326">_xlfn.XLOOKUP(D1326,justificativas_motivos,justificativas_texto,"",1,1)</f>
        <v>MOTORISTA CUMPRINDO HORÁRIO NA ESCALA ATUAL</v>
      </c>
    </row>
    <row r="1327" spans="1:10" ht="42" hidden="1" customHeight="1">
      <c r="A1327" s="202">
        <v>45561</v>
      </c>
      <c r="B1327" s="146">
        <v>19016</v>
      </c>
      <c r="C1327" s="147">
        <v>0.39583333333333331</v>
      </c>
      <c r="D1327" s="148" t="s">
        <v>11</v>
      </c>
      <c r="E1327" s="153" t="s">
        <v>55</v>
      </c>
      <c r="F1327" s="149"/>
      <c r="G1327" s="149" t="str">
        <f t="shared" si="40"/>
        <v>1</v>
      </c>
      <c r="H1327" s="150">
        <f t="shared" si="41"/>
        <v>18</v>
      </c>
      <c r="I1327" s="153" t="str" cm="1">
        <f t="array" ref="I1327">_xlfn.XLOOKUP(C1327,gyn_horarios,gyn_trechos_almoco,"",1,1)</f>
        <v>GOIANIA X BELEM 09:30</v>
      </c>
      <c r="J1327" s="164" t="str" cm="1">
        <f t="array" ref="J1327">_xlfn.XLOOKUP(D1327,justificativas_motivos,justificativas_texto,"",1,1)</f>
        <v>MOTORISTA CUMPRINDO HORÁRIO NA ESCALA ATUAL</v>
      </c>
    </row>
    <row r="1328" spans="1:10" ht="42" hidden="1" customHeight="1">
      <c r="A1328" s="200">
        <v>45561</v>
      </c>
      <c r="B1328" s="135">
        <v>19005</v>
      </c>
      <c r="C1328" s="133">
        <v>0.4375</v>
      </c>
      <c r="D1328" s="136" t="s">
        <v>11</v>
      </c>
      <c r="E1328" s="129" t="s">
        <v>140</v>
      </c>
      <c r="F1328" s="132"/>
      <c r="G1328" s="132" t="str">
        <f t="shared" si="40"/>
        <v>1</v>
      </c>
      <c r="H1328" s="137">
        <f t="shared" si="41"/>
        <v>18</v>
      </c>
      <c r="I1328" s="129" t="str" cm="1">
        <f t="array" ref="I1328">_xlfn.XLOOKUP(C1328,gyn_horarios,gyn_trechos_almoco,"",1,1)</f>
        <v>GOIANIA X SAO LUIS 10:30</v>
      </c>
      <c r="J1328" s="201" t="str" cm="1">
        <f t="array" ref="J1328">_xlfn.XLOOKUP(D1328,justificativas_motivos,justificativas_texto,"",1,1)</f>
        <v>MOTORISTA CUMPRINDO HORÁRIO NA ESCALA ATUAL</v>
      </c>
    </row>
    <row r="1329" spans="1:10" ht="42" hidden="1" customHeight="1">
      <c r="A1329" s="200">
        <v>45561</v>
      </c>
      <c r="B1329" s="135">
        <v>19005</v>
      </c>
      <c r="C1329" s="133">
        <v>0.4375</v>
      </c>
      <c r="D1329" s="136" t="s">
        <v>11</v>
      </c>
      <c r="E1329" s="129" t="s">
        <v>43</v>
      </c>
      <c r="F1329" s="132"/>
      <c r="G1329" s="132" t="str">
        <f t="shared" si="40"/>
        <v>1</v>
      </c>
      <c r="H1329" s="137">
        <f t="shared" si="41"/>
        <v>18</v>
      </c>
      <c r="I1329" s="129" t="str" cm="1">
        <f t="array" ref="I1329">_xlfn.XLOOKUP(C1329,gyn_horarios,gyn_trechos_almoco,"",1,1)</f>
        <v>GOIANIA X SAO LUIS 10:30</v>
      </c>
      <c r="J1329" s="201" t="str" cm="1">
        <f t="array" ref="J1329">_xlfn.XLOOKUP(D1329,justificativas_motivos,justificativas_texto,"",1,1)</f>
        <v>MOTORISTA CUMPRINDO HORÁRIO NA ESCALA ATUAL</v>
      </c>
    </row>
    <row r="1330" spans="1:10" ht="42" hidden="1" customHeight="1">
      <c r="A1330" s="200">
        <v>45561</v>
      </c>
      <c r="B1330" s="132" t="s">
        <v>71</v>
      </c>
      <c r="C1330" s="133" t="s">
        <v>72</v>
      </c>
      <c r="D1330" s="132" t="s">
        <v>105</v>
      </c>
      <c r="E1330" s="129" t="s">
        <v>292</v>
      </c>
      <c r="F1330" s="132"/>
      <c r="G1330" s="132" t="str">
        <f t="shared" si="40"/>
        <v>1</v>
      </c>
      <c r="H1330" s="137">
        <f t="shared" si="41"/>
        <v>18</v>
      </c>
      <c r="I1330" s="129" t="str" cm="1">
        <f t="array" ref="I1330">_xlfn.XLOOKUP(C1330,gyn_horarios,gyn_trechos_almoco,"",1,1)</f>
        <v>PLANTAO</v>
      </c>
      <c r="J1330" s="201" t="str" cm="1">
        <f t="array" ref="J1330">_xlfn.XLOOKUP(D1330,justificativas_motivos,justificativas_texto,"",1,1)</f>
        <v>MOTORISTA PRESTANDO SERVICO DE PLANTAO NA GARAGEM</v>
      </c>
    </row>
    <row r="1331" spans="1:10" ht="42" hidden="1" customHeight="1">
      <c r="A1331" s="200">
        <v>45562</v>
      </c>
      <c r="B1331" s="132">
        <v>20013</v>
      </c>
      <c r="C1331" s="133">
        <v>0.75</v>
      </c>
      <c r="D1331" s="132" t="s">
        <v>11</v>
      </c>
      <c r="E1331" s="132" t="s">
        <v>48</v>
      </c>
      <c r="F1331" s="132"/>
      <c r="G1331" s="132" t="str">
        <f t="shared" si="40"/>
        <v>1</v>
      </c>
      <c r="H1331" s="137">
        <f t="shared" si="41"/>
        <v>18</v>
      </c>
      <c r="I1331" s="129" t="str" cm="1">
        <f t="array" ref="I1331">_xlfn.XLOOKUP(C1331,gyn_horarios,gyn_trechos_almoco,"",1,1)</f>
        <v>GOIANIA X TERESINA 18:00</v>
      </c>
      <c r="J1331" s="201" t="str" cm="1">
        <f t="array" ref="J1331">_xlfn.XLOOKUP(D1331,justificativas_motivos,justificativas_texto,"",1,1)</f>
        <v>MOTORISTA CUMPRINDO HORÁRIO NA ESCALA ATUAL</v>
      </c>
    </row>
    <row r="1332" spans="1:10" ht="42" hidden="1" customHeight="1">
      <c r="A1332" s="200">
        <v>45562</v>
      </c>
      <c r="B1332" s="132">
        <v>20013</v>
      </c>
      <c r="C1332" s="133">
        <v>0.75</v>
      </c>
      <c r="D1332" s="132" t="s">
        <v>11</v>
      </c>
      <c r="E1332" s="132" t="s">
        <v>50</v>
      </c>
      <c r="F1332" s="132"/>
      <c r="G1332" s="132" t="str">
        <f t="shared" si="40"/>
        <v>1</v>
      </c>
      <c r="H1332" s="137">
        <f t="shared" si="41"/>
        <v>18</v>
      </c>
      <c r="I1332" s="129" t="str" cm="1">
        <f t="array" ref="I1332">_xlfn.XLOOKUP(C1332,gyn_horarios,gyn_trechos_almoco,"",1,1)</f>
        <v>GOIANIA X TERESINA 18:00</v>
      </c>
      <c r="J1332" s="201" t="str" cm="1">
        <f t="array" ref="J1332">_xlfn.XLOOKUP(D1332,justificativas_motivos,justificativas_texto,"",1,1)</f>
        <v>MOTORISTA CUMPRINDO HORÁRIO NA ESCALA ATUAL</v>
      </c>
    </row>
    <row r="1333" spans="1:10" ht="42" hidden="1" customHeight="1">
      <c r="A1333" s="200">
        <v>45562</v>
      </c>
      <c r="B1333" s="132">
        <v>24003</v>
      </c>
      <c r="C1333" s="133">
        <v>0.79166666666666663</v>
      </c>
      <c r="D1333" s="132" t="s">
        <v>11</v>
      </c>
      <c r="E1333" s="132" t="s">
        <v>40</v>
      </c>
      <c r="F1333" s="132"/>
      <c r="G1333" s="132" t="str">
        <f t="shared" si="40"/>
        <v>1</v>
      </c>
      <c r="H1333" s="137">
        <f t="shared" si="41"/>
        <v>18</v>
      </c>
      <c r="I1333" s="129" t="str" cm="1">
        <f t="array" ref="I1333">_xlfn.XLOOKUP(C1333,gyn_horarios,gyn_trechos_almoco,"",1,1)</f>
        <v>GOIANIA X BELEM 19:00</v>
      </c>
      <c r="J1333" s="201" t="str" cm="1">
        <f t="array" ref="J1333">_xlfn.XLOOKUP(D1333,justificativas_motivos,justificativas_texto,"",1,1)</f>
        <v>MOTORISTA CUMPRINDO HORÁRIO NA ESCALA ATUAL</v>
      </c>
    </row>
    <row r="1334" spans="1:10" ht="42" hidden="1" customHeight="1">
      <c r="A1334" s="200">
        <v>45562</v>
      </c>
      <c r="B1334" s="132">
        <v>24003</v>
      </c>
      <c r="C1334" s="133">
        <v>0.79166666666666663</v>
      </c>
      <c r="D1334" s="132" t="s">
        <v>11</v>
      </c>
      <c r="E1334" s="132" t="s">
        <v>41</v>
      </c>
      <c r="F1334" s="132"/>
      <c r="G1334" s="132" t="str">
        <f t="shared" si="40"/>
        <v>1</v>
      </c>
      <c r="H1334" s="137">
        <f t="shared" si="41"/>
        <v>18</v>
      </c>
      <c r="I1334" s="129" t="str" cm="1">
        <f t="array" ref="I1334">_xlfn.XLOOKUP(C1334,gyn_horarios,gyn_trechos_almoco,"",1,1)</f>
        <v>GOIANIA X BELEM 19:00</v>
      </c>
      <c r="J1334" s="201" t="str" cm="1">
        <f t="array" ref="J1334">_xlfn.XLOOKUP(D1334,justificativas_motivos,justificativas_texto,"",1,1)</f>
        <v>MOTORISTA CUMPRINDO HORÁRIO NA ESCALA ATUAL</v>
      </c>
    </row>
    <row r="1335" spans="1:10" ht="42" hidden="1" customHeight="1">
      <c r="A1335" s="200">
        <v>45562</v>
      </c>
      <c r="B1335" s="132">
        <v>19020</v>
      </c>
      <c r="C1335" s="133">
        <v>0.39583333333333331</v>
      </c>
      <c r="D1335" s="132" t="s">
        <v>11</v>
      </c>
      <c r="E1335" s="129" t="s">
        <v>52</v>
      </c>
      <c r="F1335" s="132"/>
      <c r="G1335" s="132" t="str">
        <f t="shared" si="40"/>
        <v>1</v>
      </c>
      <c r="H1335" s="137">
        <f t="shared" si="41"/>
        <v>18</v>
      </c>
      <c r="I1335" s="129" t="str" cm="1">
        <f t="array" ref="I1335">_xlfn.XLOOKUP(C1335,gyn_horarios,gyn_trechos_almoco,"",1,1)</f>
        <v>GOIANIA X BELEM 09:30</v>
      </c>
      <c r="J1335" s="201" t="str" cm="1">
        <f t="array" ref="J1335">_xlfn.XLOOKUP(D1335,justificativas_motivos,justificativas_texto,"",1,1)</f>
        <v>MOTORISTA CUMPRINDO HORÁRIO NA ESCALA ATUAL</v>
      </c>
    </row>
    <row r="1336" spans="1:10" ht="42" hidden="1" customHeight="1">
      <c r="A1336" s="202">
        <v>45562</v>
      </c>
      <c r="B1336" s="149">
        <v>19020</v>
      </c>
      <c r="C1336" s="147">
        <v>0.39583333333333331</v>
      </c>
      <c r="D1336" s="149" t="s">
        <v>11</v>
      </c>
      <c r="E1336" s="129" t="s">
        <v>318</v>
      </c>
      <c r="F1336" s="149"/>
      <c r="G1336" s="149" t="str">
        <f t="shared" si="40"/>
        <v>1</v>
      </c>
      <c r="H1336" s="150">
        <f t="shared" si="41"/>
        <v>18</v>
      </c>
      <c r="I1336" s="153" t="str" cm="1">
        <f t="array" ref="I1336">_xlfn.XLOOKUP(C1336,gyn_horarios,gyn_trechos_almoco,"",1,1)</f>
        <v>GOIANIA X BELEM 09:30</v>
      </c>
      <c r="J1336" s="164" t="str" cm="1">
        <f t="array" ref="J1336">_xlfn.XLOOKUP(D1336,justificativas_motivos,justificativas_texto,"",1,1)</f>
        <v>MOTORISTA CUMPRINDO HORÁRIO NA ESCALA ATUAL</v>
      </c>
    </row>
    <row r="1337" spans="1:10" ht="42" hidden="1" customHeight="1">
      <c r="A1337" s="202">
        <v>45562</v>
      </c>
      <c r="B1337" s="149">
        <v>20010</v>
      </c>
      <c r="C1337" s="147">
        <v>0.4375</v>
      </c>
      <c r="D1337" s="149" t="s">
        <v>11</v>
      </c>
      <c r="E1337" s="129" t="s">
        <v>133</v>
      </c>
      <c r="F1337" s="149"/>
      <c r="G1337" s="149" t="str">
        <f t="shared" si="40"/>
        <v>1</v>
      </c>
      <c r="H1337" s="150">
        <f t="shared" si="41"/>
        <v>18</v>
      </c>
      <c r="I1337" s="153" t="str" cm="1">
        <f t="array" ref="I1337">_xlfn.XLOOKUP(C1337,gyn_horarios,gyn_trechos_almoco,"",1,1)</f>
        <v>GOIANIA X SAO LUIS 10:30</v>
      </c>
      <c r="J1337" s="164" t="str" cm="1">
        <f t="array" ref="J1337">_xlfn.XLOOKUP(D1337,justificativas_motivos,justificativas_texto,"",1,1)</f>
        <v>MOTORISTA CUMPRINDO HORÁRIO NA ESCALA ATUAL</v>
      </c>
    </row>
    <row r="1338" spans="1:10" ht="42" hidden="1" customHeight="1">
      <c r="A1338" s="202">
        <v>45562</v>
      </c>
      <c r="B1338" s="149">
        <v>20010</v>
      </c>
      <c r="C1338" s="147">
        <v>0.4375</v>
      </c>
      <c r="D1338" s="149" t="s">
        <v>11</v>
      </c>
      <c r="E1338" s="153" t="s">
        <v>189</v>
      </c>
      <c r="F1338" s="149"/>
      <c r="G1338" s="149" t="str">
        <f t="shared" si="40"/>
        <v>1</v>
      </c>
      <c r="H1338" s="150">
        <f t="shared" si="41"/>
        <v>18</v>
      </c>
      <c r="I1338" s="153" t="str" cm="1">
        <f t="array" ref="I1338">_xlfn.XLOOKUP(C1338,gyn_horarios,gyn_trechos_almoco,"",1,1)</f>
        <v>GOIANIA X SAO LUIS 10:30</v>
      </c>
      <c r="J1338" s="164" t="str" cm="1">
        <f t="array" ref="J1338">_xlfn.XLOOKUP(D1338,justificativas_motivos,justificativas_texto,"",1,1)</f>
        <v>MOTORISTA CUMPRINDO HORÁRIO NA ESCALA ATUAL</v>
      </c>
    </row>
    <row r="1339" spans="1:10" ht="42" hidden="1" customHeight="1">
      <c r="A1339" s="202">
        <v>45562</v>
      </c>
      <c r="B1339" s="149" t="s">
        <v>71</v>
      </c>
      <c r="C1339" s="147" t="s">
        <v>72</v>
      </c>
      <c r="D1339" s="149" t="s">
        <v>105</v>
      </c>
      <c r="E1339" s="129" t="s">
        <v>292</v>
      </c>
      <c r="F1339" s="149"/>
      <c r="G1339" s="149" t="str">
        <f t="shared" si="40"/>
        <v>1</v>
      </c>
      <c r="H1339" s="150">
        <f t="shared" si="41"/>
        <v>18</v>
      </c>
      <c r="I1339" s="153" t="s">
        <v>319</v>
      </c>
      <c r="J1339" s="164" t="str" cm="1">
        <f t="array" ref="J1339">_xlfn.XLOOKUP(D1339,justificativas_motivos,justificativas_texto,"",1,1)</f>
        <v>MOTORISTA PRESTANDO SERVICO DE PLANTAO NA GARAGEM</v>
      </c>
    </row>
    <row r="1340" spans="1:10" ht="42" hidden="1" customHeight="1">
      <c r="A1340" s="202">
        <v>45563</v>
      </c>
      <c r="B1340" s="149" t="s">
        <v>137</v>
      </c>
      <c r="C1340" s="147" t="s">
        <v>137</v>
      </c>
      <c r="D1340" s="149" t="s">
        <v>137</v>
      </c>
      <c r="E1340" s="153" t="s">
        <v>133</v>
      </c>
      <c r="F1340" s="149"/>
      <c r="G1340" s="149" t="str">
        <f t="shared" si="40"/>
        <v>1</v>
      </c>
      <c r="H1340" s="150">
        <f t="shared" si="41"/>
        <v>18</v>
      </c>
      <c r="I1340" s="153" t="str" cm="1">
        <f t="array" ref="I1340">_xlfn.XLOOKUP(C1340,gyn_horarios,gyn_trechos_almoco,"",1,1)</f>
        <v>ESPERA</v>
      </c>
      <c r="J1340" s="164" t="str" cm="1">
        <f t="array" ref="J1340">_xlfn.XLOOKUP(D1340,justificativas_motivos,justificativas_texto,"",1,1)</f>
        <v>MOTORISTA NA GARAGEM EM ESPERA PARA DISPONIBILIDADE DE HORARIOS</v>
      </c>
    </row>
    <row r="1341" spans="1:10" ht="42" hidden="1" customHeight="1">
      <c r="A1341" s="202">
        <v>45563</v>
      </c>
      <c r="B1341" s="149" t="s">
        <v>137</v>
      </c>
      <c r="C1341" s="147" t="s">
        <v>137</v>
      </c>
      <c r="D1341" s="149" t="s">
        <v>137</v>
      </c>
      <c r="E1341" s="153" t="s">
        <v>189</v>
      </c>
      <c r="F1341" s="149"/>
      <c r="G1341" s="149" t="str">
        <f t="shared" si="40"/>
        <v>1</v>
      </c>
      <c r="H1341" s="150">
        <f t="shared" si="41"/>
        <v>18</v>
      </c>
      <c r="I1341" s="153" t="str" cm="1">
        <f t="array" ref="I1341">_xlfn.XLOOKUP(C1341,gyn_horarios,gyn_trechos_almoco,"",1,1)</f>
        <v>ESPERA</v>
      </c>
      <c r="J1341" s="164" t="str" cm="1">
        <f t="array" ref="J1341">_xlfn.XLOOKUP(D1341,justificativas_motivos,justificativas_texto,"",1,1)</f>
        <v>MOTORISTA NA GARAGEM EM ESPERA PARA DISPONIBILIDADE DE HORARIOS</v>
      </c>
    </row>
    <row r="1342" spans="1:10" ht="42" hidden="1" customHeight="1">
      <c r="A1342" s="202">
        <v>45563</v>
      </c>
      <c r="B1342" s="149">
        <v>19010</v>
      </c>
      <c r="C1342" s="147">
        <v>0.75</v>
      </c>
      <c r="D1342" s="149" t="s">
        <v>11</v>
      </c>
      <c r="E1342" s="153" t="s">
        <v>131</v>
      </c>
      <c r="F1342" s="149"/>
      <c r="G1342" s="149" t="str">
        <f t="shared" si="40"/>
        <v>1</v>
      </c>
      <c r="H1342" s="150">
        <f t="shared" si="41"/>
        <v>18</v>
      </c>
      <c r="I1342" s="153" t="str" cm="1">
        <f t="array" ref="I1342">_xlfn.XLOOKUP(C1342,gyn_horarios,gyn_trechos_almoco,"",1,1)</f>
        <v>GOIANIA X TERESINA 18:00</v>
      </c>
      <c r="J1342" s="164" t="str" cm="1">
        <f t="array" ref="J1342">_xlfn.XLOOKUP(D1342,justificativas_motivos,justificativas_texto,"",1,1)</f>
        <v>MOTORISTA CUMPRINDO HORÁRIO NA ESCALA ATUAL</v>
      </c>
    </row>
    <row r="1343" spans="1:10" ht="42" hidden="1" customHeight="1">
      <c r="A1343" s="202">
        <v>45563</v>
      </c>
      <c r="B1343" s="149">
        <v>19010</v>
      </c>
      <c r="C1343" s="147">
        <v>0.75</v>
      </c>
      <c r="D1343" s="149" t="s">
        <v>11</v>
      </c>
      <c r="E1343" s="153" t="s">
        <v>132</v>
      </c>
      <c r="F1343" s="149"/>
      <c r="G1343" s="149" t="str">
        <f t="shared" si="40"/>
        <v>1</v>
      </c>
      <c r="H1343" s="150">
        <f t="shared" si="41"/>
        <v>18</v>
      </c>
      <c r="I1343" s="153" t="str" cm="1">
        <f t="array" ref="I1343">_xlfn.XLOOKUP(C1343,gyn_horarios,gyn_trechos_almoco,"",1,1)</f>
        <v>GOIANIA X TERESINA 18:00</v>
      </c>
      <c r="J1343" s="164" t="str" cm="1">
        <f t="array" ref="J1343">_xlfn.XLOOKUP(D1343,justificativas_motivos,justificativas_texto,"",1,1)</f>
        <v>MOTORISTA CUMPRINDO HORÁRIO NA ESCALA ATUAL</v>
      </c>
    </row>
    <row r="1344" spans="1:10" ht="42" hidden="1" customHeight="1">
      <c r="A1344" s="202">
        <v>45563</v>
      </c>
      <c r="B1344" s="132">
        <v>24006</v>
      </c>
      <c r="C1344" s="133">
        <v>0.83333333333333337</v>
      </c>
      <c r="D1344" s="132" t="s">
        <v>11</v>
      </c>
      <c r="E1344" s="153" t="s">
        <v>78</v>
      </c>
      <c r="F1344" s="132"/>
      <c r="G1344" s="132" t="str">
        <f t="shared" si="40"/>
        <v>1</v>
      </c>
      <c r="H1344" s="137">
        <f t="shared" si="41"/>
        <v>18</v>
      </c>
      <c r="I1344" s="129" t="str" cm="1">
        <f t="array" ref="I1344">_xlfn.XLOOKUP(C1344,gyn_horarios,gyn_trechos_almoco,"",1,1)</f>
        <v>GOIANIA X SAO LUIS 20:00</v>
      </c>
      <c r="J1344" s="201" t="str" cm="1">
        <f t="array" ref="J1344">_xlfn.XLOOKUP(D1344,justificativas_motivos,justificativas_texto,"",1,1)</f>
        <v>MOTORISTA CUMPRINDO HORÁRIO NA ESCALA ATUAL</v>
      </c>
    </row>
    <row r="1345" spans="1:10" ht="42" hidden="1" customHeight="1">
      <c r="A1345" s="202">
        <v>45563</v>
      </c>
      <c r="B1345" s="132">
        <v>24006</v>
      </c>
      <c r="C1345" s="133">
        <v>0.83333333333333337</v>
      </c>
      <c r="D1345" s="132" t="s">
        <v>11</v>
      </c>
      <c r="E1345" s="129" t="s">
        <v>80</v>
      </c>
      <c r="F1345" s="132"/>
      <c r="G1345" s="132" t="str">
        <f t="shared" si="40"/>
        <v>1</v>
      </c>
      <c r="H1345" s="137">
        <f t="shared" si="41"/>
        <v>18</v>
      </c>
      <c r="I1345" s="129" t="str" cm="1">
        <f t="array" ref="I1345">_xlfn.XLOOKUP(C1345,gyn_horarios,gyn_trechos_almoco,"",1,1)</f>
        <v>GOIANIA X SAO LUIS 20:00</v>
      </c>
      <c r="J1345" s="201" t="str" cm="1">
        <f t="array" ref="J1345">_xlfn.XLOOKUP(D1345,justificativas_motivos,justificativas_texto,"",1,1)</f>
        <v>MOTORISTA CUMPRINDO HORÁRIO NA ESCALA ATUAL</v>
      </c>
    </row>
    <row r="1346" spans="1:10" ht="42" hidden="1" customHeight="1">
      <c r="A1346" s="202">
        <v>45563</v>
      </c>
      <c r="B1346" s="132">
        <v>19007</v>
      </c>
      <c r="C1346" s="133">
        <v>0.39583333333333331</v>
      </c>
      <c r="D1346" s="132" t="s">
        <v>11</v>
      </c>
      <c r="E1346" s="129" t="s">
        <v>243</v>
      </c>
      <c r="F1346" s="132"/>
      <c r="G1346" s="132" t="str">
        <f t="shared" si="40"/>
        <v>1</v>
      </c>
      <c r="H1346" s="137">
        <f t="shared" si="41"/>
        <v>18</v>
      </c>
      <c r="I1346" s="129" t="str" cm="1">
        <f t="array" ref="I1346">_xlfn.XLOOKUP(C1346,gyn_horarios,gyn_trechos_almoco,"",1,1)</f>
        <v>GOIANIA X BELEM 09:30</v>
      </c>
      <c r="J1346" s="201" t="str" cm="1">
        <f t="array" ref="J1346">_xlfn.XLOOKUP(D1346,justificativas_motivos,justificativas_texto,"",1,1)</f>
        <v>MOTORISTA CUMPRINDO HORÁRIO NA ESCALA ATUAL</v>
      </c>
    </row>
    <row r="1347" spans="1:10" ht="42" hidden="1" customHeight="1">
      <c r="A1347" s="202">
        <v>45563</v>
      </c>
      <c r="B1347" s="132">
        <v>19007</v>
      </c>
      <c r="C1347" s="133">
        <v>0.39583333333333331</v>
      </c>
      <c r="D1347" s="132" t="s">
        <v>11</v>
      </c>
      <c r="E1347" s="129" t="s">
        <v>85</v>
      </c>
      <c r="F1347" s="132"/>
      <c r="G1347" s="132" t="str">
        <f t="shared" si="40"/>
        <v>1</v>
      </c>
      <c r="H1347" s="137">
        <f t="shared" si="41"/>
        <v>18</v>
      </c>
      <c r="I1347" s="129" t="str" cm="1">
        <f t="array" ref="I1347">_xlfn.XLOOKUP(C1347,gyn_horarios,gyn_trechos_almoco,"",1,1)</f>
        <v>GOIANIA X BELEM 09:30</v>
      </c>
      <c r="J1347" s="201" t="str" cm="1">
        <f t="array" ref="J1347">_xlfn.XLOOKUP(D1347,justificativas_motivos,justificativas_texto,"",1,1)</f>
        <v>MOTORISTA CUMPRINDO HORÁRIO NA ESCALA ATUAL</v>
      </c>
    </row>
    <row r="1348" spans="1:10" ht="42" hidden="1" customHeight="1">
      <c r="A1348" s="202">
        <v>45564</v>
      </c>
      <c r="B1348" s="132">
        <v>17400</v>
      </c>
      <c r="C1348" s="133">
        <v>0.75</v>
      </c>
      <c r="D1348" s="132" t="s">
        <v>11</v>
      </c>
      <c r="E1348" s="132" t="s">
        <v>174</v>
      </c>
      <c r="F1348" s="132"/>
      <c r="G1348" s="132" t="str">
        <f t="shared" si="40"/>
        <v>1</v>
      </c>
      <c r="H1348" s="137">
        <f t="shared" si="41"/>
        <v>18</v>
      </c>
      <c r="I1348" s="129" t="str" cm="1">
        <f t="array" ref="I1348">_xlfn.XLOOKUP(C1348,gyn_horarios,gyn_trechos_almoco,"",1,1)</f>
        <v>GOIANIA X TERESINA 18:00</v>
      </c>
      <c r="J1348" s="201" t="str" cm="1">
        <f t="array" ref="J1348">_xlfn.XLOOKUP(D1348,justificativas_motivos,justificativas_texto,"",1,1)</f>
        <v>MOTORISTA CUMPRINDO HORÁRIO NA ESCALA ATUAL</v>
      </c>
    </row>
    <row r="1349" spans="1:10" ht="42" hidden="1" customHeight="1">
      <c r="A1349" s="202">
        <v>45564</v>
      </c>
      <c r="B1349" s="132">
        <v>17400</v>
      </c>
      <c r="C1349" s="133">
        <v>0.75</v>
      </c>
      <c r="D1349" s="132" t="s">
        <v>11</v>
      </c>
      <c r="E1349" s="132" t="s">
        <v>135</v>
      </c>
      <c r="F1349" s="132"/>
      <c r="G1349" s="132" t="str">
        <f t="shared" si="40"/>
        <v>1</v>
      </c>
      <c r="H1349" s="137">
        <f t="shared" si="41"/>
        <v>18</v>
      </c>
      <c r="I1349" s="129" t="str" cm="1">
        <f t="array" ref="I1349">_xlfn.XLOOKUP(C1349,gyn_horarios,gyn_trechos_almoco,"",1,1)</f>
        <v>GOIANIA X TERESINA 18:00</v>
      </c>
      <c r="J1349" s="201" t="str" cm="1">
        <f t="array" ref="J1349">_xlfn.XLOOKUP(D1349,justificativas_motivos,justificativas_texto,"",1,1)</f>
        <v>MOTORISTA CUMPRINDO HORÁRIO NA ESCALA ATUAL</v>
      </c>
    </row>
    <row r="1350" spans="1:10" ht="42" hidden="1" customHeight="1">
      <c r="A1350" s="202">
        <v>45564</v>
      </c>
      <c r="B1350" s="132">
        <v>19025</v>
      </c>
      <c r="C1350" s="133">
        <v>0.79166666666666663</v>
      </c>
      <c r="D1350" s="132" t="s">
        <v>11</v>
      </c>
      <c r="E1350" s="132" t="s">
        <v>150</v>
      </c>
      <c r="F1350" s="132"/>
      <c r="G1350" s="132" t="str">
        <f t="shared" si="40"/>
        <v>1</v>
      </c>
      <c r="H1350" s="137">
        <f t="shared" si="41"/>
        <v>18</v>
      </c>
      <c r="I1350" s="129" t="str" cm="1">
        <f t="array" ref="I1350">_xlfn.XLOOKUP(C1350,gyn_horarios,gyn_trechos_almoco,"",1,1)</f>
        <v>GOIANIA X BELEM 19:00</v>
      </c>
      <c r="J1350" s="201" t="str" cm="1">
        <f t="array" ref="J1350">_xlfn.XLOOKUP(D1350,justificativas_motivos,justificativas_texto,"",1,1)</f>
        <v>MOTORISTA CUMPRINDO HORÁRIO NA ESCALA ATUAL</v>
      </c>
    </row>
    <row r="1351" spans="1:10" ht="42" hidden="1" customHeight="1">
      <c r="A1351" s="202">
        <v>45564</v>
      </c>
      <c r="B1351" s="132">
        <v>19025</v>
      </c>
      <c r="C1351" s="133">
        <v>0.79166666666666663</v>
      </c>
      <c r="D1351" s="132" t="s">
        <v>11</v>
      </c>
      <c r="E1351" s="132" t="s">
        <v>151</v>
      </c>
      <c r="F1351" s="132"/>
      <c r="G1351" s="132" t="str">
        <f t="shared" si="40"/>
        <v>1</v>
      </c>
      <c r="H1351" s="137">
        <f t="shared" si="41"/>
        <v>18</v>
      </c>
      <c r="I1351" s="129" t="str" cm="1">
        <f t="array" ref="I1351">_xlfn.XLOOKUP(C1351,gyn_horarios,gyn_trechos_almoco,"",1,1)</f>
        <v>GOIANIA X BELEM 19:00</v>
      </c>
      <c r="J1351" s="201" t="str" cm="1">
        <f t="array" ref="J1351">_xlfn.XLOOKUP(D1351,justificativas_motivos,justificativas_texto,"",1,1)</f>
        <v>MOTORISTA CUMPRINDO HORÁRIO NA ESCALA ATUAL</v>
      </c>
    </row>
    <row r="1352" spans="1:10" ht="42" hidden="1" customHeight="1">
      <c r="A1352" s="202">
        <v>45564</v>
      </c>
      <c r="B1352" s="132">
        <v>24009</v>
      </c>
      <c r="C1352" s="133">
        <v>0.83333333333333337</v>
      </c>
      <c r="D1352" s="132" t="s">
        <v>11</v>
      </c>
      <c r="E1352" s="130" t="s">
        <v>320</v>
      </c>
      <c r="F1352" s="132"/>
      <c r="G1352" s="132" t="str">
        <f t="shared" si="40"/>
        <v>1</v>
      </c>
      <c r="H1352" s="137">
        <f t="shared" si="41"/>
        <v>18</v>
      </c>
      <c r="I1352" s="129" t="str" cm="1">
        <f t="array" ref="I1352">_xlfn.XLOOKUP(C1352,gyn_horarios,gyn_trechos_almoco,"",1,1)</f>
        <v>GOIANIA X SAO LUIS 20:00</v>
      </c>
      <c r="J1352" s="201" t="str" cm="1">
        <f t="array" ref="J1352">_xlfn.XLOOKUP(D1352,justificativas_motivos,justificativas_texto,"",1,1)</f>
        <v>MOTORISTA CUMPRINDO HORÁRIO NA ESCALA ATUAL</v>
      </c>
    </row>
    <row r="1353" spans="1:10" ht="42" hidden="1" customHeight="1">
      <c r="A1353" s="202">
        <v>45564</v>
      </c>
      <c r="B1353" s="132">
        <v>24009</v>
      </c>
      <c r="C1353" s="133">
        <v>0.83333333333333337</v>
      </c>
      <c r="D1353" s="132" t="s">
        <v>11</v>
      </c>
      <c r="E1353" s="130" t="s">
        <v>246</v>
      </c>
      <c r="F1353" s="132"/>
      <c r="G1353" s="132" t="str">
        <f t="shared" si="40"/>
        <v>1</v>
      </c>
      <c r="H1353" s="137">
        <f t="shared" si="41"/>
        <v>18</v>
      </c>
      <c r="I1353" s="129" t="str" cm="1">
        <f t="array" ref="I1353">_xlfn.XLOOKUP(C1353,gyn_horarios,gyn_trechos_almoco,"",1,1)</f>
        <v>GOIANIA X SAO LUIS 20:00</v>
      </c>
      <c r="J1353" s="201" t="str" cm="1">
        <f t="array" ref="J1353">_xlfn.XLOOKUP(D1353,justificativas_motivos,justificativas_texto,"",1,1)</f>
        <v>MOTORISTA CUMPRINDO HORÁRIO NA ESCALA ATUAL</v>
      </c>
    </row>
    <row r="1354" spans="1:10" ht="42" hidden="1" customHeight="1">
      <c r="A1354" s="202">
        <v>45564</v>
      </c>
      <c r="B1354" s="132">
        <v>19021</v>
      </c>
      <c r="C1354" s="133">
        <v>0.39583333333333331</v>
      </c>
      <c r="D1354" s="132" t="s">
        <v>11</v>
      </c>
      <c r="E1354" s="129" t="s">
        <v>66</v>
      </c>
      <c r="F1354" s="132"/>
      <c r="G1354" s="132" t="str">
        <f t="shared" si="40"/>
        <v>1</v>
      </c>
      <c r="H1354" s="137">
        <f t="shared" si="41"/>
        <v>18</v>
      </c>
      <c r="I1354" s="129" t="str" cm="1">
        <f t="array" ref="I1354">_xlfn.XLOOKUP(C1354,gyn_horarios,gyn_trechos_almoco,"",1,1)</f>
        <v>GOIANIA X BELEM 09:30</v>
      </c>
      <c r="J1354" s="201" t="str" cm="1">
        <f t="array" ref="J1354">_xlfn.XLOOKUP(D1354,justificativas_motivos,justificativas_texto,"",1,1)</f>
        <v>MOTORISTA CUMPRINDO HORÁRIO NA ESCALA ATUAL</v>
      </c>
    </row>
    <row r="1355" spans="1:10" ht="42" hidden="1" customHeight="1">
      <c r="A1355" s="202">
        <v>45564</v>
      </c>
      <c r="B1355" s="132">
        <v>19021</v>
      </c>
      <c r="C1355" s="133">
        <v>0.39583333333333331</v>
      </c>
      <c r="D1355" s="132" t="s">
        <v>11</v>
      </c>
      <c r="E1355" s="129" t="s">
        <v>164</v>
      </c>
      <c r="F1355" s="132"/>
      <c r="G1355" s="132" t="str">
        <f t="shared" si="40"/>
        <v>1</v>
      </c>
      <c r="H1355" s="137">
        <f t="shared" si="41"/>
        <v>18</v>
      </c>
      <c r="I1355" s="129" t="str" cm="1">
        <f t="array" ref="I1355">_xlfn.XLOOKUP(C1355,gyn_horarios,gyn_trechos_almoco,"",1,1)</f>
        <v>GOIANIA X BELEM 09:30</v>
      </c>
      <c r="J1355" s="201" t="str" cm="1">
        <f t="array" ref="J1355">_xlfn.XLOOKUP(D1355,justificativas_motivos,justificativas_texto,"",1,1)</f>
        <v>MOTORISTA CUMPRINDO HORÁRIO NA ESCALA ATUAL</v>
      </c>
    </row>
    <row r="1356" spans="1:10" ht="42" hidden="1" customHeight="1">
      <c r="A1356" s="152">
        <v>45565</v>
      </c>
      <c r="B1356" s="148" t="s">
        <v>137</v>
      </c>
      <c r="C1356" s="148" t="s">
        <v>137</v>
      </c>
      <c r="D1356" s="148" t="s">
        <v>137</v>
      </c>
      <c r="E1356" s="149" t="s">
        <v>320</v>
      </c>
      <c r="F1356" s="149"/>
      <c r="G1356" s="149" t="str">
        <f t="shared" si="40"/>
        <v>1</v>
      </c>
      <c r="H1356" s="150">
        <f t="shared" si="41"/>
        <v>18</v>
      </c>
      <c r="I1356" s="153" t="str" cm="1">
        <f t="array" ref="I1356">_xlfn.XLOOKUP(C1356,gyn_horarios,gyn_trechos_almoco,"",1,1)</f>
        <v>ESPERA</v>
      </c>
      <c r="J1356" s="164" t="str" cm="1">
        <f t="array" ref="J1356">_xlfn.XLOOKUP(D1356,justificativas_motivos,justificativas_texto,"",1,1)</f>
        <v>MOTORISTA NA GARAGEM EM ESPERA PARA DISPONIBILIDADE DE HORARIOS</v>
      </c>
    </row>
    <row r="1357" spans="1:10" ht="42" hidden="1" customHeight="1">
      <c r="A1357" s="152">
        <v>45565</v>
      </c>
      <c r="B1357" s="148" t="s">
        <v>137</v>
      </c>
      <c r="C1357" s="148" t="s">
        <v>137</v>
      </c>
      <c r="D1357" s="148" t="s">
        <v>137</v>
      </c>
      <c r="E1357" s="132" t="s">
        <v>246</v>
      </c>
      <c r="F1357" s="149"/>
      <c r="G1357" s="149" t="str">
        <f t="shared" si="40"/>
        <v>1</v>
      </c>
      <c r="H1357" s="150">
        <f t="shared" si="41"/>
        <v>18</v>
      </c>
      <c r="I1357" s="153" t="str" cm="1">
        <f t="array" ref="I1357">_xlfn.XLOOKUP(C1357,gyn_horarios,gyn_trechos_almoco,"",1,1)</f>
        <v>ESPERA</v>
      </c>
      <c r="J1357" s="164" t="str" cm="1">
        <f t="array" ref="J1357">_xlfn.XLOOKUP(D1357,justificativas_motivos,justificativas_texto,"",1,1)</f>
        <v>MOTORISTA NA GARAGEM EM ESPERA PARA DISPONIBILIDADE DE HORARIOS</v>
      </c>
    </row>
    <row r="1358" spans="1:10" ht="42" hidden="1" customHeight="1">
      <c r="A1358" s="152">
        <v>45565</v>
      </c>
      <c r="B1358" s="148" t="s">
        <v>137</v>
      </c>
      <c r="C1358" s="148" t="s">
        <v>137</v>
      </c>
      <c r="D1358" s="148" t="s">
        <v>137</v>
      </c>
      <c r="E1358" s="132" t="s">
        <v>164</v>
      </c>
      <c r="F1358" s="149"/>
      <c r="G1358" s="149" t="str">
        <f t="shared" si="40"/>
        <v>1</v>
      </c>
      <c r="H1358" s="150">
        <f t="shared" si="41"/>
        <v>18</v>
      </c>
      <c r="I1358" s="153" t="str" cm="1">
        <f t="array" ref="I1358">_xlfn.XLOOKUP(C1358,gyn_horarios,gyn_trechos_almoco,"",1,1)</f>
        <v>ESPERA</v>
      </c>
      <c r="J1358" s="164" t="str" cm="1">
        <f t="array" ref="J1358">_xlfn.XLOOKUP(D1358,justificativas_motivos,justificativas_texto,"",1,1)</f>
        <v>MOTORISTA NA GARAGEM EM ESPERA PARA DISPONIBILIDADE DE HORARIOS</v>
      </c>
    </row>
    <row r="1359" spans="1:10" ht="42" hidden="1" customHeight="1">
      <c r="A1359" s="152">
        <v>45565</v>
      </c>
      <c r="B1359" s="148" t="s">
        <v>137</v>
      </c>
      <c r="C1359" s="148" t="s">
        <v>137</v>
      </c>
      <c r="D1359" s="148" t="s">
        <v>137</v>
      </c>
      <c r="E1359" s="132" t="s">
        <v>66</v>
      </c>
      <c r="F1359" s="149"/>
      <c r="G1359" s="149" t="str">
        <f t="shared" si="40"/>
        <v>1</v>
      </c>
      <c r="H1359" s="150">
        <f t="shared" si="41"/>
        <v>18</v>
      </c>
      <c r="I1359" s="153" t="str" cm="1">
        <f t="array" ref="I1359">_xlfn.XLOOKUP(C1359,gyn_horarios,gyn_trechos_almoco,"",1,1)</f>
        <v>ESPERA</v>
      </c>
      <c r="J1359" s="164" t="str" cm="1">
        <f t="array" ref="J1359">_xlfn.XLOOKUP(D1359,justificativas_motivos,justificativas_texto,"",1,1)</f>
        <v>MOTORISTA NA GARAGEM EM ESPERA PARA DISPONIBILIDADE DE HORARIOS</v>
      </c>
    </row>
    <row r="1360" spans="1:10" ht="42" hidden="1" customHeight="1">
      <c r="A1360" s="152">
        <v>45565</v>
      </c>
      <c r="B1360" s="148" t="s">
        <v>137</v>
      </c>
      <c r="C1360" s="148" t="s">
        <v>137</v>
      </c>
      <c r="D1360" s="148" t="s">
        <v>137</v>
      </c>
      <c r="E1360" s="132" t="s">
        <v>93</v>
      </c>
      <c r="F1360" s="149"/>
      <c r="G1360" s="149" t="str">
        <f t="shared" si="40"/>
        <v>1</v>
      </c>
      <c r="H1360" s="150">
        <f t="shared" si="41"/>
        <v>18</v>
      </c>
      <c r="I1360" s="153" t="str" cm="1">
        <f t="array" ref="I1360">_xlfn.XLOOKUP(C1360,gyn_horarios,gyn_trechos_almoco,"",1,1)</f>
        <v>ESPERA</v>
      </c>
      <c r="J1360" s="164" t="str" cm="1">
        <f t="array" ref="J1360">_xlfn.XLOOKUP(D1360,justificativas_motivos,justificativas_texto,"",1,1)</f>
        <v>MOTORISTA NA GARAGEM EM ESPERA PARA DISPONIBILIDADE DE HORARIOS</v>
      </c>
    </row>
    <row r="1361" spans="1:10" ht="42" hidden="1" customHeight="1">
      <c r="A1361" s="152">
        <v>45565</v>
      </c>
      <c r="B1361" s="148" t="s">
        <v>137</v>
      </c>
      <c r="C1361" s="148" t="s">
        <v>137</v>
      </c>
      <c r="D1361" s="148" t="s">
        <v>137</v>
      </c>
      <c r="E1361" s="132" t="s">
        <v>83</v>
      </c>
      <c r="F1361" s="149"/>
      <c r="G1361" s="149" t="str">
        <f t="shared" si="40"/>
        <v>1</v>
      </c>
      <c r="H1361" s="150">
        <f t="shared" si="41"/>
        <v>18</v>
      </c>
      <c r="I1361" s="153" t="str" cm="1">
        <f t="array" ref="I1361">_xlfn.XLOOKUP(C1361,gyn_horarios,gyn_trechos_almoco,"",1,1)</f>
        <v>ESPERA</v>
      </c>
      <c r="J1361" s="164" t="str" cm="1">
        <f t="array" ref="J1361">_xlfn.XLOOKUP(D1361,justificativas_motivos,justificativas_texto,"",1,1)</f>
        <v>MOTORISTA NA GARAGEM EM ESPERA PARA DISPONIBILIDADE DE HORARIOS</v>
      </c>
    </row>
    <row r="1362" spans="1:10" ht="42" hidden="1" customHeight="1">
      <c r="A1362" s="152">
        <v>45565</v>
      </c>
      <c r="B1362" s="146">
        <v>15700</v>
      </c>
      <c r="C1362" s="147">
        <v>0.75</v>
      </c>
      <c r="D1362" s="148" t="s">
        <v>11</v>
      </c>
      <c r="E1362" s="132" t="s">
        <v>37</v>
      </c>
      <c r="F1362" s="149"/>
      <c r="G1362" s="149" t="str">
        <f t="shared" si="40"/>
        <v>1</v>
      </c>
      <c r="H1362" s="150">
        <f t="shared" si="41"/>
        <v>18</v>
      </c>
      <c r="I1362" s="153" t="str" cm="1">
        <f t="array" ref="I1362">_xlfn.XLOOKUP(C1362,gyn_horarios,gyn_trechos_almoco,"",1,1)</f>
        <v>GOIANIA X TERESINA 18:00</v>
      </c>
      <c r="J1362" s="164" t="str" cm="1">
        <f t="array" ref="J1362">_xlfn.XLOOKUP(D1362,justificativas_motivos,justificativas_texto,"",1,1)</f>
        <v>MOTORISTA CUMPRINDO HORÁRIO NA ESCALA ATUAL</v>
      </c>
    </row>
    <row r="1363" spans="1:10" ht="42" hidden="1" customHeight="1">
      <c r="A1363" s="152">
        <v>45565</v>
      </c>
      <c r="B1363" s="146">
        <v>15700</v>
      </c>
      <c r="C1363" s="147">
        <v>0.75</v>
      </c>
      <c r="D1363" s="148" t="s">
        <v>11</v>
      </c>
      <c r="E1363" s="149" t="s">
        <v>168</v>
      </c>
      <c r="F1363" s="149"/>
      <c r="G1363" s="149" t="str">
        <f t="shared" si="40"/>
        <v>1</v>
      </c>
      <c r="H1363" s="150">
        <f t="shared" si="41"/>
        <v>18</v>
      </c>
      <c r="I1363" s="153" t="str" cm="1">
        <f t="array" ref="I1363">_xlfn.XLOOKUP(C1363,gyn_horarios,gyn_trechos_almoco,"",1,1)</f>
        <v>GOIANIA X TERESINA 18:00</v>
      </c>
      <c r="J1363" s="164" t="str" cm="1">
        <f t="array" ref="J1363">_xlfn.XLOOKUP(D1363,justificativas_motivos,justificativas_texto,"",1,1)</f>
        <v>MOTORISTA CUMPRINDO HORÁRIO NA ESCALA ATUAL</v>
      </c>
    </row>
    <row r="1364" spans="1:10" ht="42" hidden="1" customHeight="1">
      <c r="A1364" s="152">
        <v>45565</v>
      </c>
      <c r="B1364" s="146">
        <v>24002</v>
      </c>
      <c r="C1364" s="147">
        <v>0.79166666666666663</v>
      </c>
      <c r="D1364" s="148" t="s">
        <v>11</v>
      </c>
      <c r="E1364" s="132" t="s">
        <v>62</v>
      </c>
      <c r="F1364" s="149"/>
      <c r="G1364" s="149" t="str">
        <f t="shared" ref="G1364:G1427" si="42">IF(E1364="MOTORISTA","","1")</f>
        <v>1</v>
      </c>
      <c r="H1364" s="150">
        <f t="shared" ref="H1364:H1427" si="43">IF(E1364="MOTORISTA","",18)</f>
        <v>18</v>
      </c>
      <c r="I1364" s="153" t="str" cm="1">
        <f t="array" ref="I1364">_xlfn.XLOOKUP(C1364,gyn_horarios,gyn_trechos_almoco,"",1,1)</f>
        <v>GOIANIA X BELEM 19:00</v>
      </c>
      <c r="J1364" s="164" t="str" cm="1">
        <f t="array" ref="J1364">_xlfn.XLOOKUP(D1364,justificativas_motivos,justificativas_texto,"",1,1)</f>
        <v>MOTORISTA CUMPRINDO HORÁRIO NA ESCALA ATUAL</v>
      </c>
    </row>
    <row r="1365" spans="1:10" ht="42" hidden="1" customHeight="1">
      <c r="A1365" s="152">
        <v>45565</v>
      </c>
      <c r="B1365" s="146">
        <v>24002</v>
      </c>
      <c r="C1365" s="147">
        <v>0.79166666666666663</v>
      </c>
      <c r="D1365" s="148" t="s">
        <v>11</v>
      </c>
      <c r="E1365" s="149" t="s">
        <v>201</v>
      </c>
      <c r="F1365" s="149"/>
      <c r="G1365" s="149" t="str">
        <f t="shared" si="42"/>
        <v>1</v>
      </c>
      <c r="H1365" s="150">
        <f t="shared" si="43"/>
        <v>18</v>
      </c>
      <c r="I1365" s="153" t="str" cm="1">
        <f t="array" ref="I1365">_xlfn.XLOOKUP(C1365,gyn_horarios,gyn_trechos_almoco,"",1,1)</f>
        <v>GOIANIA X BELEM 19:00</v>
      </c>
      <c r="J1365" s="164" t="str" cm="1">
        <f t="array" ref="J1365">_xlfn.XLOOKUP(D1365,justificativas_motivos,justificativas_texto,"",1,1)</f>
        <v>MOTORISTA CUMPRINDO HORÁRIO NA ESCALA ATUAL</v>
      </c>
    </row>
    <row r="1366" spans="1:10" ht="42" hidden="1" customHeight="1">
      <c r="A1366" s="152">
        <v>45565</v>
      </c>
      <c r="B1366" s="146">
        <v>24010</v>
      </c>
      <c r="C1366" s="147">
        <v>0.83333333333333337</v>
      </c>
      <c r="D1366" s="148" t="s">
        <v>11</v>
      </c>
      <c r="E1366" s="149" t="s">
        <v>138</v>
      </c>
      <c r="F1366" s="149"/>
      <c r="G1366" s="149" t="str">
        <f t="shared" si="42"/>
        <v>1</v>
      </c>
      <c r="H1366" s="150">
        <f t="shared" si="43"/>
        <v>18</v>
      </c>
      <c r="I1366" s="153" t="str" cm="1">
        <f t="array" ref="I1366">_xlfn.XLOOKUP(C1366,gyn_horarios,gyn_trechos_almoco,"",1,1)</f>
        <v>GOIANIA X SAO LUIS 20:00</v>
      </c>
      <c r="J1366" s="164" t="str" cm="1">
        <f t="array" ref="J1366">_xlfn.XLOOKUP(D1366,justificativas_motivos,justificativas_texto,"",1,1)</f>
        <v>MOTORISTA CUMPRINDO HORÁRIO NA ESCALA ATUAL</v>
      </c>
    </row>
    <row r="1367" spans="1:10" ht="42" hidden="1" customHeight="1">
      <c r="A1367" s="152">
        <v>45565</v>
      </c>
      <c r="B1367" s="146">
        <v>24010</v>
      </c>
      <c r="C1367" s="147">
        <v>0.83333333333333337</v>
      </c>
      <c r="D1367" s="148" t="s">
        <v>11</v>
      </c>
      <c r="E1367" s="149" t="s">
        <v>190</v>
      </c>
      <c r="F1367" s="149"/>
      <c r="G1367" s="149" t="str">
        <f t="shared" si="42"/>
        <v>1</v>
      </c>
      <c r="H1367" s="150">
        <f t="shared" si="43"/>
        <v>18</v>
      </c>
      <c r="I1367" s="153" t="str" cm="1">
        <f t="array" ref="I1367">_xlfn.XLOOKUP(C1367,gyn_horarios,gyn_trechos_almoco,"",1,1)</f>
        <v>GOIANIA X SAO LUIS 20:00</v>
      </c>
      <c r="J1367" s="164" t="str" cm="1">
        <f t="array" ref="J1367">_xlfn.XLOOKUP(D1367,justificativas_motivos,justificativas_texto,"",1,1)</f>
        <v>MOTORISTA CUMPRINDO HORÁRIO NA ESCALA ATUAL</v>
      </c>
    </row>
    <row r="1368" spans="1:10" ht="42" hidden="1" customHeight="1">
      <c r="A1368" s="144">
        <v>45565</v>
      </c>
      <c r="B1368" s="132" t="s">
        <v>71</v>
      </c>
      <c r="C1368" s="133" t="s">
        <v>72</v>
      </c>
      <c r="D1368" s="132" t="s">
        <v>105</v>
      </c>
      <c r="E1368" s="129" t="s">
        <v>292</v>
      </c>
      <c r="F1368" s="132"/>
      <c r="G1368" s="132" t="str">
        <f t="shared" si="42"/>
        <v>1</v>
      </c>
      <c r="H1368" s="137">
        <f t="shared" si="43"/>
        <v>18</v>
      </c>
      <c r="I1368" s="153" t="str" cm="1">
        <f t="array" ref="I1368">_xlfn.XLOOKUP(C1368,gyn_horarios,gyn_trechos_almoco,"",1,1)</f>
        <v>PLANTAO</v>
      </c>
      <c r="J1368" s="201" t="str" cm="1">
        <f t="array" ref="J1368">_xlfn.XLOOKUP(D1368,justificativas_motivos,justificativas_texto,"",1,1)</f>
        <v>MOTORISTA PRESTANDO SERVICO DE PLANTAO NA GARAGEM</v>
      </c>
    </row>
    <row r="1369" spans="1:10" ht="42" hidden="1" customHeight="1">
      <c r="A1369" s="200">
        <v>45566</v>
      </c>
      <c r="B1369" s="132" t="s">
        <v>137</v>
      </c>
      <c r="C1369" s="133" t="s">
        <v>137</v>
      </c>
      <c r="D1369" s="132" t="s">
        <v>137</v>
      </c>
      <c r="E1369" s="132" t="s">
        <v>62</v>
      </c>
      <c r="F1369" s="132"/>
      <c r="G1369" s="132" t="str">
        <f t="shared" si="42"/>
        <v>1</v>
      </c>
      <c r="H1369" s="137">
        <f t="shared" si="43"/>
        <v>18</v>
      </c>
      <c r="I1369" s="153" t="str" cm="1">
        <f t="array" ref="I1369">_xlfn.XLOOKUP(C1369,gyn_horarios,gyn_trechos_almoco,"",1,1)</f>
        <v>ESPERA</v>
      </c>
      <c r="J1369" s="201" t="str" cm="1">
        <f t="array" ref="J1369">_xlfn.XLOOKUP(D1369,justificativas_motivos,justificativas_texto,"",1,1)</f>
        <v>MOTORISTA NA GARAGEM EM ESPERA PARA DISPONIBILIDADE DE HORARIOS</v>
      </c>
    </row>
    <row r="1370" spans="1:10" ht="42" hidden="1" customHeight="1">
      <c r="A1370" s="200">
        <v>45566</v>
      </c>
      <c r="B1370" s="132" t="s">
        <v>137</v>
      </c>
      <c r="C1370" s="133" t="s">
        <v>137</v>
      </c>
      <c r="D1370" s="132" t="s">
        <v>137</v>
      </c>
      <c r="E1370" s="132" t="s">
        <v>201</v>
      </c>
      <c r="F1370" s="132"/>
      <c r="G1370" s="132" t="str">
        <f t="shared" si="42"/>
        <v>1</v>
      </c>
      <c r="H1370" s="137">
        <f t="shared" si="43"/>
        <v>18</v>
      </c>
      <c r="I1370" s="153" t="str" cm="1">
        <f t="array" ref="I1370">_xlfn.XLOOKUP(C1370,gyn_horarios,gyn_trechos_almoco,"",1,1)</f>
        <v>ESPERA</v>
      </c>
      <c r="J1370" s="201" t="str" cm="1">
        <f t="array" ref="J1370">_xlfn.XLOOKUP(D1370,justificativas_motivos,justificativas_texto,"",1,1)</f>
        <v>MOTORISTA NA GARAGEM EM ESPERA PARA DISPONIBILIDADE DE HORARIOS</v>
      </c>
    </row>
    <row r="1371" spans="1:10" ht="42" hidden="1" customHeight="1">
      <c r="A1371" s="200">
        <v>45566</v>
      </c>
      <c r="B1371" s="132" t="s">
        <v>137</v>
      </c>
      <c r="C1371" s="133" t="s">
        <v>137</v>
      </c>
      <c r="D1371" s="132" t="s">
        <v>137</v>
      </c>
      <c r="E1371" s="132" t="s">
        <v>138</v>
      </c>
      <c r="F1371" s="132"/>
      <c r="G1371" s="132" t="str">
        <f t="shared" si="42"/>
        <v>1</v>
      </c>
      <c r="H1371" s="137">
        <f t="shared" si="43"/>
        <v>18</v>
      </c>
      <c r="I1371" s="153" t="str" cm="1">
        <f t="array" ref="I1371">_xlfn.XLOOKUP(C1371,gyn_horarios,gyn_trechos_almoco,"",1,1)</f>
        <v>ESPERA</v>
      </c>
      <c r="J1371" s="201" t="str" cm="1">
        <f t="array" ref="J1371">_xlfn.XLOOKUP(D1371,justificativas_motivos,justificativas_texto,"",1,1)</f>
        <v>MOTORISTA NA GARAGEM EM ESPERA PARA DISPONIBILIDADE DE HORARIOS</v>
      </c>
    </row>
    <row r="1372" spans="1:10" ht="42" hidden="1" customHeight="1">
      <c r="A1372" s="200">
        <v>45566</v>
      </c>
      <c r="B1372" s="132" t="s">
        <v>137</v>
      </c>
      <c r="C1372" s="133" t="s">
        <v>137</v>
      </c>
      <c r="D1372" s="132" t="s">
        <v>137</v>
      </c>
      <c r="E1372" s="132" t="s">
        <v>190</v>
      </c>
      <c r="F1372" s="132"/>
      <c r="G1372" s="132" t="str">
        <f t="shared" si="42"/>
        <v>1</v>
      </c>
      <c r="H1372" s="137">
        <f t="shared" si="43"/>
        <v>18</v>
      </c>
      <c r="I1372" s="153" t="str" cm="1">
        <f t="array" ref="I1372">_xlfn.XLOOKUP(C1372,gyn_horarios,gyn_trechos_almoco,"",1,1)</f>
        <v>ESPERA</v>
      </c>
      <c r="J1372" s="201" t="str" cm="1">
        <f t="array" ref="J1372">_xlfn.XLOOKUP(D1372,justificativas_motivos,justificativas_texto,"",1,1)</f>
        <v>MOTORISTA NA GARAGEM EM ESPERA PARA DISPONIBILIDADE DE HORARIOS</v>
      </c>
    </row>
    <row r="1373" spans="1:10" ht="42" hidden="1" customHeight="1">
      <c r="A1373" s="200">
        <v>45566</v>
      </c>
      <c r="B1373" s="132">
        <v>24013</v>
      </c>
      <c r="C1373" s="133">
        <v>0.79166666666666663</v>
      </c>
      <c r="D1373" s="199" t="s">
        <v>11</v>
      </c>
      <c r="E1373" s="132" t="s">
        <v>141</v>
      </c>
      <c r="F1373" s="132"/>
      <c r="G1373" s="132" t="str">
        <f t="shared" si="42"/>
        <v>1</v>
      </c>
      <c r="H1373" s="137">
        <f t="shared" si="43"/>
        <v>18</v>
      </c>
      <c r="I1373" s="153" t="str" cm="1">
        <f t="array" ref="I1373">_xlfn.XLOOKUP(C1373,gyn_horarios,gyn_trechos_almoco,"",1,1)</f>
        <v>GOIANIA X BELEM 19:00</v>
      </c>
      <c r="J1373" s="201" t="str" cm="1">
        <f t="array" ref="J1373">_xlfn.XLOOKUP(D1373,justificativas_motivos,justificativas_texto,"",1,1)</f>
        <v>MOTORISTA CUMPRINDO HORÁRIO NA ESCALA ATUAL</v>
      </c>
    </row>
    <row r="1374" spans="1:10" ht="42" hidden="1" customHeight="1">
      <c r="A1374" s="200">
        <v>45566</v>
      </c>
      <c r="B1374" s="132">
        <v>24013</v>
      </c>
      <c r="C1374" s="133">
        <v>0.79166666666666663</v>
      </c>
      <c r="D1374" s="199" t="s">
        <v>11</v>
      </c>
      <c r="E1374" s="132" t="s">
        <v>218</v>
      </c>
      <c r="F1374" s="132"/>
      <c r="G1374" s="132" t="str">
        <f t="shared" si="42"/>
        <v>1</v>
      </c>
      <c r="H1374" s="137">
        <f t="shared" si="43"/>
        <v>18</v>
      </c>
      <c r="I1374" s="153" t="str" cm="1">
        <f t="array" ref="I1374">_xlfn.XLOOKUP(C1374,gyn_horarios,gyn_trechos_almoco,"",1,1)</f>
        <v>GOIANIA X BELEM 19:00</v>
      </c>
      <c r="J1374" s="201" t="str" cm="1">
        <f t="array" ref="J1374">_xlfn.XLOOKUP(D1374,justificativas_motivos,justificativas_texto,"",1,1)</f>
        <v>MOTORISTA CUMPRINDO HORÁRIO NA ESCALA ATUAL</v>
      </c>
    </row>
    <row r="1375" spans="1:10" ht="42" hidden="1" customHeight="1">
      <c r="A1375" s="202">
        <v>45566</v>
      </c>
      <c r="B1375" s="149">
        <v>24012</v>
      </c>
      <c r="C1375" s="147">
        <v>0.83333333333333337</v>
      </c>
      <c r="D1375" s="211" t="s">
        <v>11</v>
      </c>
      <c r="E1375" s="149" t="s">
        <v>209</v>
      </c>
      <c r="F1375" s="149"/>
      <c r="G1375" s="149" t="str">
        <f t="shared" si="42"/>
        <v>1</v>
      </c>
      <c r="H1375" s="150">
        <f t="shared" si="43"/>
        <v>18</v>
      </c>
      <c r="I1375" s="153" t="str" cm="1">
        <f t="array" ref="I1375">_xlfn.XLOOKUP(C1375,gyn_horarios,gyn_trechos_almoco,"",1,1)</f>
        <v>GOIANIA X SAO LUIS 20:00</v>
      </c>
      <c r="J1375" s="164" t="str" cm="1">
        <f t="array" ref="J1375">_xlfn.XLOOKUP(D1375,justificativas_motivos,justificativas_texto,"",1,1)</f>
        <v>MOTORISTA CUMPRINDO HORÁRIO NA ESCALA ATUAL</v>
      </c>
    </row>
    <row r="1376" spans="1:10" ht="42" hidden="1" customHeight="1">
      <c r="A1376" s="202">
        <v>45566</v>
      </c>
      <c r="B1376" s="149">
        <v>24012</v>
      </c>
      <c r="C1376" s="147">
        <v>0.83333333333333337</v>
      </c>
      <c r="D1376" s="211" t="s">
        <v>11</v>
      </c>
      <c r="E1376" s="149" t="s">
        <v>13</v>
      </c>
      <c r="F1376" s="149"/>
      <c r="G1376" s="149" t="str">
        <f t="shared" si="42"/>
        <v>1</v>
      </c>
      <c r="H1376" s="150">
        <f t="shared" si="43"/>
        <v>18</v>
      </c>
      <c r="I1376" s="153" t="str" cm="1">
        <f t="array" ref="I1376">_xlfn.XLOOKUP(C1376,gyn_horarios,gyn_trechos_almoco,"",1,1)</f>
        <v>GOIANIA X SAO LUIS 20:00</v>
      </c>
      <c r="J1376" s="164" t="str" cm="1">
        <f t="array" ref="J1376">_xlfn.XLOOKUP(D1376,justificativas_motivos,justificativas_texto,"",1,1)</f>
        <v>MOTORISTA CUMPRINDO HORÁRIO NA ESCALA ATUAL</v>
      </c>
    </row>
    <row r="1377" spans="1:10" ht="42" hidden="1" customHeight="1">
      <c r="A1377" s="202">
        <v>45566</v>
      </c>
      <c r="B1377" s="149" t="s">
        <v>71</v>
      </c>
      <c r="C1377" s="147" t="s">
        <v>72</v>
      </c>
      <c r="D1377" s="149" t="s">
        <v>105</v>
      </c>
      <c r="E1377" s="153" t="s">
        <v>292</v>
      </c>
      <c r="F1377" s="149"/>
      <c r="G1377" s="149" t="str">
        <f t="shared" si="42"/>
        <v>1</v>
      </c>
      <c r="H1377" s="150">
        <f t="shared" si="43"/>
        <v>18</v>
      </c>
      <c r="I1377" s="153" t="str" cm="1">
        <f t="array" ref="I1377">_xlfn.XLOOKUP(C1377,gyn_horarios,gyn_trechos_almoco,"",1,1)</f>
        <v>PLANTAO</v>
      </c>
      <c r="J1377" s="164" t="str" cm="1">
        <f t="array" ref="J1377">_xlfn.XLOOKUP(D1377,justificativas_motivos,justificativas_texto,"",1,1)</f>
        <v>MOTORISTA PRESTANDO SERVICO DE PLANTAO NA GARAGEM</v>
      </c>
    </row>
    <row r="1378" spans="1:10" ht="42" hidden="1" customHeight="1">
      <c r="A1378" s="202">
        <v>45566</v>
      </c>
      <c r="B1378" s="149">
        <v>19011</v>
      </c>
      <c r="C1378" s="147">
        <v>0.75</v>
      </c>
      <c r="D1378" s="149" t="s">
        <v>11</v>
      </c>
      <c r="E1378" s="153" t="s">
        <v>266</v>
      </c>
      <c r="F1378" s="149"/>
      <c r="G1378" s="149" t="str">
        <f t="shared" si="42"/>
        <v>1</v>
      </c>
      <c r="H1378" s="150">
        <f t="shared" si="43"/>
        <v>18</v>
      </c>
      <c r="I1378" s="153" t="str" cm="1">
        <f t="array" ref="I1378">_xlfn.XLOOKUP(C1378,gyn_horarios,gyn_trechos_almoco,"",1,1)</f>
        <v>GOIANIA X TERESINA 18:00</v>
      </c>
      <c r="J1378" s="164" t="str" cm="1">
        <f t="array" ref="J1378">_xlfn.XLOOKUP(D1378,justificativas_motivos,justificativas_texto,"",1,1)</f>
        <v>MOTORISTA CUMPRINDO HORÁRIO NA ESCALA ATUAL</v>
      </c>
    </row>
    <row r="1379" spans="1:10" ht="42" hidden="1" customHeight="1">
      <c r="A1379" s="202">
        <v>45566</v>
      </c>
      <c r="B1379" s="149">
        <v>19011</v>
      </c>
      <c r="C1379" s="147">
        <v>0.75</v>
      </c>
      <c r="D1379" s="149" t="s">
        <v>11</v>
      </c>
      <c r="E1379" s="153" t="s">
        <v>260</v>
      </c>
      <c r="F1379" s="149"/>
      <c r="G1379" s="149" t="str">
        <f t="shared" si="42"/>
        <v>1</v>
      </c>
      <c r="H1379" s="150">
        <f t="shared" si="43"/>
        <v>18</v>
      </c>
      <c r="I1379" s="153" t="str" cm="1">
        <f t="array" ref="I1379">_xlfn.XLOOKUP(C1379,gyn_horarios,gyn_trechos_almoco,"",1,1)</f>
        <v>GOIANIA X TERESINA 18:00</v>
      </c>
      <c r="J1379" s="164" t="str" cm="1">
        <f t="array" ref="J1379">_xlfn.XLOOKUP(D1379,justificativas_motivos,justificativas_texto,"",1,1)</f>
        <v>MOTORISTA CUMPRINDO HORÁRIO NA ESCALA ATUAL</v>
      </c>
    </row>
    <row r="1380" spans="1:10" ht="42" hidden="1" customHeight="1">
      <c r="A1380" s="202">
        <v>45567</v>
      </c>
      <c r="B1380" s="149">
        <v>19006</v>
      </c>
      <c r="C1380" s="147">
        <v>0.75</v>
      </c>
      <c r="D1380" s="149" t="s">
        <v>11</v>
      </c>
      <c r="E1380" s="153" t="s">
        <v>180</v>
      </c>
      <c r="F1380" s="149"/>
      <c r="G1380" s="149" t="str">
        <f t="shared" si="42"/>
        <v>1</v>
      </c>
      <c r="H1380" s="150">
        <f t="shared" si="43"/>
        <v>18</v>
      </c>
      <c r="I1380" s="153" t="str" cm="1">
        <f t="array" ref="I1380">_xlfn.XLOOKUP(C1380,gyn_horarios,gyn_trechos_almoco,"",1,1)</f>
        <v>GOIANIA X TERESINA 18:00</v>
      </c>
      <c r="J1380" s="164" t="str" cm="1">
        <f t="array" ref="J1380">_xlfn.XLOOKUP(D1380,justificativas_motivos,justificativas_texto,"",1,1)</f>
        <v>MOTORISTA CUMPRINDO HORÁRIO NA ESCALA ATUAL</v>
      </c>
    </row>
    <row r="1381" spans="1:10" ht="42" hidden="1" customHeight="1">
      <c r="A1381" s="202">
        <v>45567</v>
      </c>
      <c r="B1381" s="149">
        <v>19006</v>
      </c>
      <c r="C1381" s="147">
        <v>0.75</v>
      </c>
      <c r="D1381" s="149" t="s">
        <v>11</v>
      </c>
      <c r="E1381" s="153" t="s">
        <v>109</v>
      </c>
      <c r="F1381" s="149"/>
      <c r="G1381" s="149" t="str">
        <f t="shared" si="42"/>
        <v>1</v>
      </c>
      <c r="H1381" s="150">
        <f t="shared" si="43"/>
        <v>18</v>
      </c>
      <c r="I1381" s="153" t="str" cm="1">
        <f t="array" ref="I1381">_xlfn.XLOOKUP(C1381,gyn_horarios,gyn_trechos_almoco,"",1,1)</f>
        <v>GOIANIA X TERESINA 18:00</v>
      </c>
      <c r="J1381" s="164" t="str" cm="1">
        <f t="array" ref="J1381">_xlfn.XLOOKUP(D1381,justificativas_motivos,justificativas_texto,"",1,1)</f>
        <v>MOTORISTA CUMPRINDO HORÁRIO NA ESCALA ATUAL</v>
      </c>
    </row>
    <row r="1382" spans="1:10" ht="42" hidden="1" customHeight="1">
      <c r="A1382" s="202">
        <v>45567</v>
      </c>
      <c r="B1382" s="149">
        <v>24001</v>
      </c>
      <c r="C1382" s="147">
        <v>0.79166666666666663</v>
      </c>
      <c r="D1382" s="149" t="s">
        <v>11</v>
      </c>
      <c r="E1382" s="153" t="s">
        <v>50</v>
      </c>
      <c r="F1382" s="149"/>
      <c r="G1382" s="149" t="str">
        <f t="shared" si="42"/>
        <v>1</v>
      </c>
      <c r="H1382" s="150">
        <f t="shared" si="43"/>
        <v>18</v>
      </c>
      <c r="I1382" s="153" t="str" cm="1">
        <f t="array" ref="I1382">_xlfn.XLOOKUP(C1382,gyn_horarios,gyn_trechos_almoco,"",1,1)</f>
        <v>GOIANIA X BELEM 19:00</v>
      </c>
      <c r="J1382" s="164" t="str" cm="1">
        <f t="array" ref="J1382">_xlfn.XLOOKUP(D1382,justificativas_motivos,justificativas_texto,"",1,1)</f>
        <v>MOTORISTA CUMPRINDO HORÁRIO NA ESCALA ATUAL</v>
      </c>
    </row>
    <row r="1383" spans="1:10" ht="42" hidden="1" customHeight="1">
      <c r="A1383" s="202">
        <v>45567</v>
      </c>
      <c r="B1383" s="149">
        <v>24001</v>
      </c>
      <c r="C1383" s="147">
        <v>0.79166666666666663</v>
      </c>
      <c r="D1383" s="149" t="s">
        <v>11</v>
      </c>
      <c r="E1383" s="153" t="s">
        <v>48</v>
      </c>
      <c r="F1383" s="149"/>
      <c r="G1383" s="149" t="str">
        <f t="shared" si="42"/>
        <v>1</v>
      </c>
      <c r="H1383" s="150">
        <f t="shared" si="43"/>
        <v>18</v>
      </c>
      <c r="I1383" s="153" t="str" cm="1">
        <f t="array" ref="I1383">_xlfn.XLOOKUP(C1383,gyn_horarios,gyn_trechos_almoco,"",1,1)</f>
        <v>GOIANIA X BELEM 19:00</v>
      </c>
      <c r="J1383" s="164" t="str" cm="1">
        <f t="array" ref="J1383">_xlfn.XLOOKUP(D1383,justificativas_motivos,justificativas_texto,"",1,1)</f>
        <v>MOTORISTA CUMPRINDO HORÁRIO NA ESCALA ATUAL</v>
      </c>
    </row>
    <row r="1384" spans="1:10" ht="42" hidden="1" customHeight="1">
      <c r="A1384" s="202">
        <v>45567</v>
      </c>
      <c r="B1384" s="149">
        <v>24006</v>
      </c>
      <c r="C1384" s="147">
        <v>0.83333333333333337</v>
      </c>
      <c r="D1384" s="149" t="s">
        <v>11</v>
      </c>
      <c r="E1384" s="153" t="s">
        <v>64</v>
      </c>
      <c r="F1384" s="149"/>
      <c r="G1384" s="149" t="str">
        <f t="shared" si="42"/>
        <v>1</v>
      </c>
      <c r="H1384" s="150">
        <f t="shared" si="43"/>
        <v>18</v>
      </c>
      <c r="I1384" s="153" t="str" cm="1">
        <f t="array" ref="I1384">_xlfn.XLOOKUP(C1384,gyn_horarios,gyn_trechos_almoco,"",1,1)</f>
        <v>GOIANIA X SAO LUIS 20:00</v>
      </c>
      <c r="J1384" s="164" t="str" cm="1">
        <f t="array" ref="J1384">_xlfn.XLOOKUP(D1384,justificativas_motivos,justificativas_texto,"",1,1)</f>
        <v>MOTORISTA CUMPRINDO HORÁRIO NA ESCALA ATUAL</v>
      </c>
    </row>
    <row r="1385" spans="1:10" ht="42" hidden="1" customHeight="1">
      <c r="A1385" s="202">
        <v>45567</v>
      </c>
      <c r="B1385" s="149">
        <v>24006</v>
      </c>
      <c r="C1385" s="147">
        <v>0.83333333333333337</v>
      </c>
      <c r="D1385" s="149" t="s">
        <v>11</v>
      </c>
      <c r="E1385" s="153" t="s">
        <v>119</v>
      </c>
      <c r="F1385" s="149"/>
      <c r="G1385" s="149" t="str">
        <f t="shared" si="42"/>
        <v>1</v>
      </c>
      <c r="H1385" s="150">
        <f t="shared" si="43"/>
        <v>18</v>
      </c>
      <c r="I1385" s="153" t="str" cm="1">
        <f t="array" ref="I1385">_xlfn.XLOOKUP(C1385,gyn_horarios,gyn_trechos_almoco,"",1,1)</f>
        <v>GOIANIA X SAO LUIS 20:00</v>
      </c>
      <c r="J1385" s="164" t="str" cm="1">
        <f t="array" ref="J1385">_xlfn.XLOOKUP(D1385,justificativas_motivos,justificativas_texto,"",1,1)</f>
        <v>MOTORISTA CUMPRINDO HORÁRIO NA ESCALA ATUAL</v>
      </c>
    </row>
    <row r="1386" spans="1:10" ht="42" hidden="1" customHeight="1">
      <c r="A1386" s="202">
        <v>45567</v>
      </c>
      <c r="B1386" s="149">
        <v>19008</v>
      </c>
      <c r="C1386" s="147">
        <v>0.39583333333333331</v>
      </c>
      <c r="D1386" s="149" t="s">
        <v>11</v>
      </c>
      <c r="E1386" s="153" t="s">
        <v>42</v>
      </c>
      <c r="F1386" s="149"/>
      <c r="G1386" s="149" t="str">
        <f t="shared" si="42"/>
        <v>1</v>
      </c>
      <c r="H1386" s="150">
        <f t="shared" si="43"/>
        <v>18</v>
      </c>
      <c r="I1386" s="153" t="str" cm="1">
        <f t="array" ref="I1386">_xlfn.XLOOKUP(C1386,gyn_horarios,gyn_trechos_almoco,"",1,1)</f>
        <v>GOIANIA X BELEM 09:30</v>
      </c>
      <c r="J1386" s="164" t="str" cm="1">
        <f t="array" ref="J1386">_xlfn.XLOOKUP(D1386,justificativas_motivos,justificativas_texto,"",1,1)</f>
        <v>MOTORISTA CUMPRINDO HORÁRIO NA ESCALA ATUAL</v>
      </c>
    </row>
    <row r="1387" spans="1:10" ht="42" hidden="1" customHeight="1">
      <c r="A1387" s="202">
        <v>45567</v>
      </c>
      <c r="B1387" s="149">
        <v>19008</v>
      </c>
      <c r="C1387" s="147">
        <v>0.39583333333333331</v>
      </c>
      <c r="D1387" s="149" t="s">
        <v>11</v>
      </c>
      <c r="E1387" s="153" t="s">
        <v>167</v>
      </c>
      <c r="F1387" s="132"/>
      <c r="G1387" s="132" t="str">
        <f t="shared" si="42"/>
        <v>1</v>
      </c>
      <c r="H1387" s="137">
        <f t="shared" si="43"/>
        <v>18</v>
      </c>
      <c r="I1387" s="153" t="str" cm="1">
        <f t="array" ref="I1387">_xlfn.XLOOKUP(C1387,gyn_horarios,gyn_trechos_almoco,"",1,1)</f>
        <v>GOIANIA X BELEM 09:30</v>
      </c>
      <c r="J1387" s="201" t="str" cm="1">
        <f t="array" ref="J1387">_xlfn.XLOOKUP(D1387,justificativas_motivos,justificativas_texto,"",1,1)</f>
        <v>MOTORISTA CUMPRINDO HORÁRIO NA ESCALA ATUAL</v>
      </c>
    </row>
    <row r="1388" spans="1:10" ht="42" hidden="1" customHeight="1">
      <c r="A1388" s="200">
        <v>45567</v>
      </c>
      <c r="B1388" s="132" t="s">
        <v>71</v>
      </c>
      <c r="C1388" s="133" t="s">
        <v>72</v>
      </c>
      <c r="D1388" s="132" t="s">
        <v>105</v>
      </c>
      <c r="E1388" s="129" t="s">
        <v>292</v>
      </c>
      <c r="F1388" s="132"/>
      <c r="G1388" s="132" t="str">
        <f t="shared" si="42"/>
        <v>1</v>
      </c>
      <c r="H1388" s="137">
        <f t="shared" si="43"/>
        <v>18</v>
      </c>
      <c r="I1388" s="153" t="str" cm="1">
        <f t="array" ref="I1388">_xlfn.XLOOKUP(C1388,gyn_horarios,gyn_trechos_almoco,"",1,1)</f>
        <v>PLANTAO</v>
      </c>
      <c r="J1388" s="201" t="str" cm="1">
        <f t="array" ref="J1388">_xlfn.XLOOKUP(D1388,justificativas_motivos,justificativas_texto,"",1,1)</f>
        <v>MOTORISTA PRESTANDO SERVICO DE PLANTAO NA GARAGEM</v>
      </c>
    </row>
    <row r="1389" spans="1:10" ht="42" hidden="1" customHeight="1">
      <c r="A1389" s="200">
        <v>45567</v>
      </c>
      <c r="B1389" s="132" t="s">
        <v>71</v>
      </c>
      <c r="C1389" s="133" t="s">
        <v>72</v>
      </c>
      <c r="D1389" s="132" t="s">
        <v>105</v>
      </c>
      <c r="E1389" s="129" t="s">
        <v>321</v>
      </c>
      <c r="F1389" s="132"/>
      <c r="G1389" s="132" t="str">
        <f t="shared" si="42"/>
        <v>1</v>
      </c>
      <c r="H1389" s="137">
        <f t="shared" si="43"/>
        <v>18</v>
      </c>
      <c r="I1389" s="153" t="str" cm="1">
        <f t="array" ref="I1389">_xlfn.XLOOKUP(C1389,gyn_horarios,gyn_trechos_almoco,"",1,1)</f>
        <v>PLANTAO</v>
      </c>
      <c r="J1389" s="201" t="str" cm="1">
        <f t="array" ref="J1389">_xlfn.XLOOKUP(D1389,justificativas_motivos,justificativas_texto,"",1,1)</f>
        <v>MOTORISTA PRESTANDO SERVICO DE PLANTAO NA GARAGEM</v>
      </c>
    </row>
    <row r="1390" spans="1:10" ht="42" hidden="1" customHeight="1">
      <c r="A1390" s="200">
        <v>45568</v>
      </c>
      <c r="B1390" s="132">
        <v>19005</v>
      </c>
      <c r="C1390" s="133">
        <v>0.75</v>
      </c>
      <c r="D1390" s="132" t="s">
        <v>11</v>
      </c>
      <c r="E1390" s="129" t="s">
        <v>23</v>
      </c>
      <c r="F1390" s="132"/>
      <c r="G1390" s="132" t="str">
        <f t="shared" si="42"/>
        <v>1</v>
      </c>
      <c r="H1390" s="137">
        <f t="shared" si="43"/>
        <v>18</v>
      </c>
      <c r="I1390" s="153" t="str" cm="1">
        <f t="array" ref="I1390">_xlfn.XLOOKUP(C1390,gyn_horarios,gyn_trechos_almoco,"",1,1)</f>
        <v>GOIANIA X TERESINA 18:00</v>
      </c>
      <c r="J1390" s="201" t="str" cm="1">
        <f t="array" ref="J1390">_xlfn.XLOOKUP(D1390,justificativas_motivos,justificativas_texto,"",1,1)</f>
        <v>MOTORISTA CUMPRINDO HORÁRIO NA ESCALA ATUAL</v>
      </c>
    </row>
    <row r="1391" spans="1:10" ht="42" hidden="1" customHeight="1">
      <c r="A1391" s="200">
        <v>45568</v>
      </c>
      <c r="B1391" s="132">
        <v>19005</v>
      </c>
      <c r="C1391" s="133">
        <v>0.75</v>
      </c>
      <c r="D1391" s="132" t="s">
        <v>11</v>
      </c>
      <c r="E1391" s="129" t="s">
        <v>84</v>
      </c>
      <c r="F1391" s="132"/>
      <c r="G1391" s="132" t="str">
        <f t="shared" si="42"/>
        <v>1</v>
      </c>
      <c r="H1391" s="137">
        <f t="shared" si="43"/>
        <v>18</v>
      </c>
      <c r="I1391" s="153" t="str" cm="1">
        <f t="array" ref="I1391">_xlfn.XLOOKUP(C1391,gyn_horarios,gyn_trechos_almoco,"",1,1)</f>
        <v>GOIANIA X TERESINA 18:00</v>
      </c>
      <c r="J1391" s="201" t="str" cm="1">
        <f t="array" ref="J1391">_xlfn.XLOOKUP(D1391,justificativas_motivos,justificativas_texto,"",1,1)</f>
        <v>MOTORISTA CUMPRINDO HORÁRIO NA ESCALA ATUAL</v>
      </c>
    </row>
    <row r="1392" spans="1:10" ht="42" hidden="1" customHeight="1">
      <c r="A1392" s="200">
        <v>45568</v>
      </c>
      <c r="B1392" s="132">
        <v>19007</v>
      </c>
      <c r="C1392" s="133">
        <v>0.79166666666666663</v>
      </c>
      <c r="D1392" s="132" t="s">
        <v>11</v>
      </c>
      <c r="E1392" s="129" t="s">
        <v>131</v>
      </c>
      <c r="F1392" s="132"/>
      <c r="G1392" s="132" t="str">
        <f t="shared" si="42"/>
        <v>1</v>
      </c>
      <c r="H1392" s="137">
        <f t="shared" si="43"/>
        <v>18</v>
      </c>
      <c r="I1392" s="153" t="str" cm="1">
        <f t="array" ref="I1392">_xlfn.XLOOKUP(C1392,gyn_horarios,gyn_trechos_almoco,"",1,1)</f>
        <v>GOIANIA X BELEM 19:00</v>
      </c>
      <c r="J1392" s="201" t="str" cm="1">
        <f t="array" ref="J1392">_xlfn.XLOOKUP(D1392,justificativas_motivos,justificativas_texto,"",1,1)</f>
        <v>MOTORISTA CUMPRINDO HORÁRIO NA ESCALA ATUAL</v>
      </c>
    </row>
    <row r="1393" spans="1:10" ht="42" hidden="1" customHeight="1">
      <c r="A1393" s="200">
        <v>45568</v>
      </c>
      <c r="B1393" s="132">
        <v>19007</v>
      </c>
      <c r="C1393" s="133">
        <v>0.79166666666666663</v>
      </c>
      <c r="D1393" s="132" t="s">
        <v>11</v>
      </c>
      <c r="E1393" s="129" t="s">
        <v>132</v>
      </c>
      <c r="F1393" s="132"/>
      <c r="G1393" s="132" t="str">
        <f t="shared" si="42"/>
        <v>1</v>
      </c>
      <c r="H1393" s="137">
        <f t="shared" si="43"/>
        <v>18</v>
      </c>
      <c r="I1393" s="153" t="str" cm="1">
        <f t="array" ref="I1393">_xlfn.XLOOKUP(C1393,gyn_horarios,gyn_trechos_almoco,"",1,1)</f>
        <v>GOIANIA X BELEM 19:00</v>
      </c>
      <c r="J1393" s="201" t="str" cm="1">
        <f t="array" ref="J1393">_xlfn.XLOOKUP(D1393,justificativas_motivos,justificativas_texto,"",1,1)</f>
        <v>MOTORISTA CUMPRINDO HORÁRIO NA ESCALA ATUAL</v>
      </c>
    </row>
    <row r="1394" spans="1:10" ht="42" hidden="1" customHeight="1">
      <c r="A1394" s="200">
        <v>45568</v>
      </c>
      <c r="B1394" s="132">
        <v>24009</v>
      </c>
      <c r="C1394" s="133">
        <v>0.83333333333333337</v>
      </c>
      <c r="D1394" s="132" t="s">
        <v>11</v>
      </c>
      <c r="E1394" s="129" t="s">
        <v>204</v>
      </c>
      <c r="F1394" s="149"/>
      <c r="G1394" s="132" t="str">
        <f t="shared" si="42"/>
        <v>1</v>
      </c>
      <c r="H1394" s="137">
        <f t="shared" si="43"/>
        <v>18</v>
      </c>
      <c r="I1394" s="153" t="str" cm="1">
        <f t="array" ref="I1394">_xlfn.XLOOKUP(C1394,gyn_horarios,gyn_trechos_almoco,"",1,1)</f>
        <v>GOIANIA X SAO LUIS 20:00</v>
      </c>
      <c r="J1394" s="201" t="str" cm="1">
        <f t="array" ref="J1394">_xlfn.XLOOKUP(D1394,justificativas_motivos,justificativas_texto,"",1,1)</f>
        <v>MOTORISTA CUMPRINDO HORÁRIO NA ESCALA ATUAL</v>
      </c>
    </row>
    <row r="1395" spans="1:10" ht="42" hidden="1" customHeight="1">
      <c r="A1395" s="200">
        <v>45568</v>
      </c>
      <c r="B1395" s="132">
        <v>24009</v>
      </c>
      <c r="C1395" s="133">
        <v>0.83333333333333337</v>
      </c>
      <c r="D1395" s="132" t="s">
        <v>11</v>
      </c>
      <c r="E1395" s="153" t="s">
        <v>203</v>
      </c>
      <c r="F1395" s="149"/>
      <c r="G1395" s="149" t="str">
        <f t="shared" si="42"/>
        <v>1</v>
      </c>
      <c r="H1395" s="150">
        <f t="shared" si="43"/>
        <v>18</v>
      </c>
      <c r="I1395" s="153" t="str" cm="1">
        <f t="array" ref="I1395">_xlfn.XLOOKUP(C1395,gyn_horarios,gyn_trechos_almoco,"",1,1)</f>
        <v>GOIANIA X SAO LUIS 20:00</v>
      </c>
      <c r="J1395" s="164" t="str" cm="1">
        <f t="array" ref="J1395">_xlfn.XLOOKUP(D1395,justificativas_motivos,justificativas_texto,"",1,1)</f>
        <v>MOTORISTA CUMPRINDO HORÁRIO NA ESCALA ATUAL</v>
      </c>
    </row>
    <row r="1396" spans="1:10" ht="42" hidden="1" customHeight="1">
      <c r="A1396" s="202">
        <v>45568</v>
      </c>
      <c r="B1396" s="149">
        <v>20012</v>
      </c>
      <c r="C1396" s="147">
        <v>0.39583333333333331</v>
      </c>
      <c r="D1396" s="149" t="s">
        <v>11</v>
      </c>
      <c r="E1396" s="153" t="s">
        <v>91</v>
      </c>
      <c r="F1396" s="149"/>
      <c r="G1396" s="149" t="str">
        <f t="shared" si="42"/>
        <v>1</v>
      </c>
      <c r="H1396" s="150">
        <f t="shared" si="43"/>
        <v>18</v>
      </c>
      <c r="I1396" s="153" t="str" cm="1">
        <f t="array" ref="I1396">_xlfn.XLOOKUP(C1396,gyn_horarios,gyn_trechos_almoco,"",1,1)</f>
        <v>GOIANIA X BELEM 09:30</v>
      </c>
      <c r="J1396" s="164" t="str" cm="1">
        <f t="array" ref="J1396">_xlfn.XLOOKUP(D1396,justificativas_motivos,justificativas_texto,"",1,1)</f>
        <v>MOTORISTA CUMPRINDO HORÁRIO NA ESCALA ATUAL</v>
      </c>
    </row>
    <row r="1397" spans="1:10" ht="42" hidden="1" customHeight="1">
      <c r="A1397" s="202">
        <v>45568</v>
      </c>
      <c r="B1397" s="149">
        <v>20012</v>
      </c>
      <c r="C1397" s="147">
        <v>0.39583333333333331</v>
      </c>
      <c r="D1397" s="149" t="s">
        <v>11</v>
      </c>
      <c r="E1397" s="129" t="s">
        <v>26</v>
      </c>
      <c r="F1397" s="149"/>
      <c r="G1397" s="149" t="str">
        <f t="shared" si="42"/>
        <v>1</v>
      </c>
      <c r="H1397" s="150">
        <f t="shared" si="43"/>
        <v>18</v>
      </c>
      <c r="I1397" s="153" t="str" cm="1">
        <f t="array" ref="I1397">_xlfn.XLOOKUP(C1397,gyn_horarios,gyn_trechos_almoco,"",1,1)</f>
        <v>GOIANIA X BELEM 09:30</v>
      </c>
      <c r="J1397" s="164" t="str" cm="1">
        <f t="array" ref="J1397">_xlfn.XLOOKUP(D1397,justificativas_motivos,justificativas_texto,"",1,1)</f>
        <v>MOTORISTA CUMPRINDO HORÁRIO NA ESCALA ATUAL</v>
      </c>
    </row>
    <row r="1398" spans="1:10" ht="42" hidden="1" customHeight="1">
      <c r="A1398" s="202">
        <v>45568</v>
      </c>
      <c r="B1398" s="149" t="s">
        <v>71</v>
      </c>
      <c r="C1398" s="147" t="s">
        <v>72</v>
      </c>
      <c r="D1398" s="149" t="s">
        <v>71</v>
      </c>
      <c r="E1398" s="129" t="s">
        <v>292</v>
      </c>
      <c r="F1398" s="149"/>
      <c r="G1398" s="149" t="str">
        <f t="shared" si="42"/>
        <v>1</v>
      </c>
      <c r="H1398" s="150">
        <f t="shared" si="43"/>
        <v>18</v>
      </c>
      <c r="I1398" s="153" t="str" cm="1">
        <f t="array" ref="I1398">_xlfn.XLOOKUP(C1398,gyn_horarios,gyn_trechos_almoco,"",1,1)</f>
        <v>PLANTAO</v>
      </c>
      <c r="J1398" s="164" t="str" cm="1">
        <f t="array" ref="J1398">_xlfn.XLOOKUP(D1398,justificativas_motivos,justificativas_texto,"",1,1)</f>
        <v>MOTORISTA NA GARAGEM DEVIDO CANCELAMENTO DE HORARIO</v>
      </c>
    </row>
    <row r="1399" spans="1:10" ht="42" hidden="1" customHeight="1">
      <c r="A1399" s="202">
        <v>45568</v>
      </c>
      <c r="B1399" s="149" t="s">
        <v>71</v>
      </c>
      <c r="C1399" s="147" t="s">
        <v>72</v>
      </c>
      <c r="D1399" s="149" t="s">
        <v>71</v>
      </c>
      <c r="E1399" s="129" t="s">
        <v>322</v>
      </c>
      <c r="F1399" s="149"/>
      <c r="G1399" s="149" t="str">
        <f t="shared" si="42"/>
        <v>1</v>
      </c>
      <c r="H1399" s="150">
        <f t="shared" si="43"/>
        <v>18</v>
      </c>
      <c r="I1399" s="153" t="str" cm="1">
        <f t="array" ref="I1399">_xlfn.XLOOKUP(C1399,gyn_horarios,gyn_trechos_almoco,"",1,1)</f>
        <v>PLANTAO</v>
      </c>
      <c r="J1399" s="164" t="str" cm="1">
        <f t="array" ref="J1399">_xlfn.XLOOKUP(D1399,justificativas_motivos,justificativas_texto,"",1,1)</f>
        <v>MOTORISTA NA GARAGEM DEVIDO CANCELAMENTO DE HORARIO</v>
      </c>
    </row>
    <row r="1400" spans="1:10" ht="42" hidden="1" customHeight="1">
      <c r="A1400" s="202">
        <v>45569</v>
      </c>
      <c r="B1400" s="149">
        <v>20018</v>
      </c>
      <c r="C1400" s="147">
        <v>0.75</v>
      </c>
      <c r="D1400" s="149" t="s">
        <v>11</v>
      </c>
      <c r="E1400" s="129" t="s">
        <v>243</v>
      </c>
      <c r="F1400" s="149"/>
      <c r="G1400" s="149" t="str">
        <f t="shared" si="42"/>
        <v>1</v>
      </c>
      <c r="H1400" s="150">
        <f t="shared" si="43"/>
        <v>18</v>
      </c>
      <c r="I1400" s="153" t="str" cm="1">
        <f t="array" ref="I1400">_xlfn.XLOOKUP(C1400,gyn_horarios,gyn_trechos_almoco,"",1,1)</f>
        <v>GOIANIA X TERESINA 18:00</v>
      </c>
      <c r="J1400" s="164" t="str" cm="1">
        <f t="array" ref="J1400">_xlfn.XLOOKUP(D1400,justificativas_motivos,justificativas_texto,"",1,1)</f>
        <v>MOTORISTA CUMPRINDO HORÁRIO NA ESCALA ATUAL</v>
      </c>
    </row>
    <row r="1401" spans="1:10" ht="42" hidden="1" customHeight="1">
      <c r="A1401" s="202">
        <v>45569</v>
      </c>
      <c r="B1401" s="149">
        <v>20018</v>
      </c>
      <c r="C1401" s="147">
        <v>0.75</v>
      </c>
      <c r="D1401" s="149" t="s">
        <v>11</v>
      </c>
      <c r="E1401" s="153" t="s">
        <v>207</v>
      </c>
      <c r="F1401" s="149"/>
      <c r="G1401" s="149" t="str">
        <f t="shared" si="42"/>
        <v>1</v>
      </c>
      <c r="H1401" s="150">
        <f t="shared" si="43"/>
        <v>18</v>
      </c>
      <c r="I1401" s="153" t="str" cm="1">
        <f t="array" ref="I1401">_xlfn.XLOOKUP(C1401,gyn_horarios,gyn_trechos_almoco,"",1,1)</f>
        <v>GOIANIA X TERESINA 18:00</v>
      </c>
      <c r="J1401" s="164" t="str" cm="1">
        <f t="array" ref="J1401">_xlfn.XLOOKUP(D1401,justificativas_motivos,justificativas_texto,"",1,1)</f>
        <v>MOTORISTA CUMPRINDO HORÁRIO NA ESCALA ATUAL</v>
      </c>
    </row>
    <row r="1402" spans="1:10" ht="42" hidden="1" customHeight="1">
      <c r="A1402" s="202">
        <v>45569</v>
      </c>
      <c r="B1402" s="149">
        <v>24011</v>
      </c>
      <c r="C1402" s="147">
        <v>0.79166666666666663</v>
      </c>
      <c r="D1402" s="149" t="s">
        <v>11</v>
      </c>
      <c r="E1402" s="129" t="s">
        <v>121</v>
      </c>
      <c r="F1402" s="149"/>
      <c r="G1402" s="149" t="str">
        <f t="shared" si="42"/>
        <v>1</v>
      </c>
      <c r="H1402" s="150">
        <f t="shared" si="43"/>
        <v>18</v>
      </c>
      <c r="I1402" s="153" t="str" cm="1">
        <f t="array" ref="I1402">_xlfn.XLOOKUP(C1402,gyn_horarios,gyn_trechos_almoco,"",1,1)</f>
        <v>GOIANIA X BELEM 19:00</v>
      </c>
      <c r="J1402" s="164" t="str" cm="1">
        <f t="array" ref="J1402">_xlfn.XLOOKUP(D1402,justificativas_motivos,justificativas_texto,"",1,1)</f>
        <v>MOTORISTA CUMPRINDO HORÁRIO NA ESCALA ATUAL</v>
      </c>
    </row>
    <row r="1403" spans="1:10" ht="42" hidden="1" customHeight="1">
      <c r="A1403" s="202">
        <v>45569</v>
      </c>
      <c r="B1403" s="149">
        <v>24011</v>
      </c>
      <c r="C1403" s="147">
        <v>0.79166666666666663</v>
      </c>
      <c r="D1403" s="149" t="s">
        <v>11</v>
      </c>
      <c r="E1403" s="153" t="s">
        <v>163</v>
      </c>
      <c r="F1403" s="149"/>
      <c r="G1403" s="149" t="str">
        <f t="shared" si="42"/>
        <v>1</v>
      </c>
      <c r="H1403" s="150">
        <f t="shared" si="43"/>
        <v>18</v>
      </c>
      <c r="I1403" s="153" t="str" cm="1">
        <f t="array" ref="I1403">_xlfn.XLOOKUP(C1403,gyn_horarios,gyn_trechos_almoco,"",1,1)</f>
        <v>GOIANIA X BELEM 19:00</v>
      </c>
      <c r="J1403" s="164" t="str" cm="1">
        <f t="array" ref="J1403">_xlfn.XLOOKUP(D1403,justificativas_motivos,justificativas_texto,"",1,1)</f>
        <v>MOTORISTA CUMPRINDO HORÁRIO NA ESCALA ATUAL</v>
      </c>
    </row>
    <row r="1404" spans="1:10" ht="42" hidden="1" customHeight="1">
      <c r="A1404" s="202">
        <v>45569</v>
      </c>
      <c r="B1404" s="149">
        <v>24002</v>
      </c>
      <c r="C1404" s="147">
        <v>0.83333333333333337</v>
      </c>
      <c r="D1404" s="149" t="s">
        <v>11</v>
      </c>
      <c r="E1404" s="153" t="s">
        <v>193</v>
      </c>
      <c r="F1404" s="149"/>
      <c r="G1404" s="149" t="str">
        <f t="shared" si="42"/>
        <v>1</v>
      </c>
      <c r="H1404" s="150">
        <f t="shared" si="43"/>
        <v>18</v>
      </c>
      <c r="I1404" s="153" t="str" cm="1">
        <f t="array" ref="I1404">_xlfn.XLOOKUP(C1404,gyn_horarios,gyn_trechos_almoco,"",1,1)</f>
        <v>GOIANIA X SAO LUIS 20:00</v>
      </c>
      <c r="J1404" s="164" t="str" cm="1">
        <f t="array" ref="J1404">_xlfn.XLOOKUP(D1404,justificativas_motivos,justificativas_texto,"",1,1)</f>
        <v>MOTORISTA CUMPRINDO HORÁRIO NA ESCALA ATUAL</v>
      </c>
    </row>
    <row r="1405" spans="1:10" ht="42" hidden="1" customHeight="1">
      <c r="A1405" s="200">
        <v>45569</v>
      </c>
      <c r="B1405" s="132">
        <v>24002</v>
      </c>
      <c r="C1405" s="133">
        <v>0.83333333333333337</v>
      </c>
      <c r="D1405" s="132" t="s">
        <v>11</v>
      </c>
      <c r="E1405" s="129" t="s">
        <v>173</v>
      </c>
      <c r="F1405" s="132"/>
      <c r="G1405" s="132" t="str">
        <f t="shared" si="42"/>
        <v>1</v>
      </c>
      <c r="H1405" s="137">
        <f t="shared" si="43"/>
        <v>18</v>
      </c>
      <c r="I1405" s="153" t="str" cm="1">
        <f t="array" ref="I1405">_xlfn.XLOOKUP(C1405,gyn_horarios,gyn_trechos_almoco,"",1,1)</f>
        <v>GOIANIA X SAO LUIS 20:00</v>
      </c>
      <c r="J1405" s="201" t="str" cm="1">
        <f t="array" ref="J1405">_xlfn.XLOOKUP(D1405,justificativas_motivos,justificativas_texto,"",1,1)</f>
        <v>MOTORISTA CUMPRINDO HORÁRIO NA ESCALA ATUAL</v>
      </c>
    </row>
    <row r="1406" spans="1:10" ht="42" hidden="1" customHeight="1">
      <c r="A1406" s="200">
        <v>45569</v>
      </c>
      <c r="B1406" s="132">
        <v>15800</v>
      </c>
      <c r="C1406" s="133">
        <v>0.39583333333333331</v>
      </c>
      <c r="D1406" s="132" t="s">
        <v>11</v>
      </c>
      <c r="E1406" s="129" t="s">
        <v>157</v>
      </c>
      <c r="F1406" s="132"/>
      <c r="G1406" s="132" t="str">
        <f t="shared" si="42"/>
        <v>1</v>
      </c>
      <c r="H1406" s="137">
        <f t="shared" si="43"/>
        <v>18</v>
      </c>
      <c r="I1406" s="153" t="str" cm="1">
        <f t="array" ref="I1406">_xlfn.XLOOKUP(C1406,gyn_horarios,gyn_trechos_almoco,"",1,1)</f>
        <v>GOIANIA X BELEM 09:30</v>
      </c>
      <c r="J1406" s="201" t="str" cm="1">
        <f t="array" ref="J1406">_xlfn.XLOOKUP(D1406,justificativas_motivos,justificativas_texto,"",1,1)</f>
        <v>MOTORISTA CUMPRINDO HORÁRIO NA ESCALA ATUAL</v>
      </c>
    </row>
    <row r="1407" spans="1:10" ht="42" hidden="1" customHeight="1">
      <c r="A1407" s="200">
        <v>45569</v>
      </c>
      <c r="B1407" s="132">
        <v>15800</v>
      </c>
      <c r="C1407" s="133">
        <v>0.39583333333333331</v>
      </c>
      <c r="D1407" s="132" t="s">
        <v>11</v>
      </c>
      <c r="E1407" s="129" t="s">
        <v>156</v>
      </c>
      <c r="F1407" s="132"/>
      <c r="G1407" s="132" t="str">
        <f t="shared" si="42"/>
        <v>1</v>
      </c>
      <c r="H1407" s="137">
        <f t="shared" si="43"/>
        <v>18</v>
      </c>
      <c r="I1407" s="153" t="str" cm="1">
        <f t="array" ref="I1407">_xlfn.XLOOKUP(C1407,gyn_horarios,gyn_trechos_almoco,"",1,1)</f>
        <v>GOIANIA X BELEM 09:30</v>
      </c>
      <c r="J1407" s="201" t="str" cm="1">
        <f t="array" ref="J1407">_xlfn.XLOOKUP(D1407,justificativas_motivos,justificativas_texto,"",1,1)</f>
        <v>MOTORISTA CUMPRINDO HORÁRIO NA ESCALA ATUAL</v>
      </c>
    </row>
    <row r="1408" spans="1:10" ht="42" hidden="1" customHeight="1">
      <c r="A1408" s="200">
        <v>45569</v>
      </c>
      <c r="B1408" s="132" t="s">
        <v>71</v>
      </c>
      <c r="C1408" s="133" t="s">
        <v>72</v>
      </c>
      <c r="D1408" s="132" t="s">
        <v>105</v>
      </c>
      <c r="E1408" s="129" t="s">
        <v>292</v>
      </c>
      <c r="F1408" s="132"/>
      <c r="G1408" s="132" t="str">
        <f t="shared" si="42"/>
        <v>1</v>
      </c>
      <c r="H1408" s="137">
        <f t="shared" si="43"/>
        <v>18</v>
      </c>
      <c r="I1408" s="153" t="str" cm="1">
        <f t="array" ref="I1408">_xlfn.XLOOKUP(C1408,gyn_horarios,gyn_trechos_almoco,"",1,1)</f>
        <v>PLANTAO</v>
      </c>
      <c r="J1408" s="201" t="str" cm="1">
        <f t="array" ref="J1408">_xlfn.XLOOKUP(D1408,justificativas_motivos,justificativas_texto,"",1,1)</f>
        <v>MOTORISTA PRESTANDO SERVICO DE PLANTAO NA GARAGEM</v>
      </c>
    </row>
    <row r="1409" spans="1:10" ht="42" hidden="1" customHeight="1">
      <c r="A1409" s="200">
        <v>45570</v>
      </c>
      <c r="B1409" s="132">
        <v>17700</v>
      </c>
      <c r="C1409" s="133">
        <v>0.75</v>
      </c>
      <c r="D1409" s="132" t="s">
        <v>11</v>
      </c>
      <c r="E1409" s="132" t="s">
        <v>160</v>
      </c>
      <c r="F1409" s="132"/>
      <c r="G1409" s="132" t="str">
        <f t="shared" si="42"/>
        <v>1</v>
      </c>
      <c r="H1409" s="137">
        <f t="shared" si="43"/>
        <v>18</v>
      </c>
      <c r="I1409" s="153" t="str" cm="1">
        <f t="array" ref="I1409">_xlfn.XLOOKUP(C1409,gyn_horarios,gyn_trechos_almoco,"",1,1)</f>
        <v>GOIANIA X TERESINA 18:00</v>
      </c>
      <c r="J1409" s="201" t="str" cm="1">
        <f t="array" ref="J1409">_xlfn.XLOOKUP(D1409,justificativas_motivos,justificativas_texto,"",1,1)</f>
        <v>MOTORISTA CUMPRINDO HORÁRIO NA ESCALA ATUAL</v>
      </c>
    </row>
    <row r="1410" spans="1:10" ht="42" hidden="1" customHeight="1">
      <c r="A1410" s="200">
        <v>45570</v>
      </c>
      <c r="B1410" s="132">
        <v>17700</v>
      </c>
      <c r="C1410" s="133">
        <v>0.75</v>
      </c>
      <c r="D1410" s="132" t="s">
        <v>11</v>
      </c>
      <c r="E1410" s="132" t="s">
        <v>161</v>
      </c>
      <c r="F1410" s="132"/>
      <c r="G1410" s="132" t="str">
        <f t="shared" si="42"/>
        <v>1</v>
      </c>
      <c r="H1410" s="137">
        <f t="shared" si="43"/>
        <v>18</v>
      </c>
      <c r="I1410" s="153" t="str" cm="1">
        <f t="array" ref="I1410">_xlfn.XLOOKUP(C1410,gyn_horarios,gyn_trechos_almoco,"",1,1)</f>
        <v>GOIANIA X TERESINA 18:00</v>
      </c>
      <c r="J1410" s="201" t="str" cm="1">
        <f t="array" ref="J1410">_xlfn.XLOOKUP(D1410,justificativas_motivos,justificativas_texto,"",1,1)</f>
        <v>MOTORISTA CUMPRINDO HORÁRIO NA ESCALA ATUAL</v>
      </c>
    </row>
    <row r="1411" spans="1:10" ht="42" hidden="1" customHeight="1">
      <c r="A1411" s="200">
        <v>45570</v>
      </c>
      <c r="B1411" s="132">
        <v>24013</v>
      </c>
      <c r="C1411" s="133">
        <v>0.79166666666666663</v>
      </c>
      <c r="D1411" s="132" t="s">
        <v>11</v>
      </c>
      <c r="E1411" s="132" t="s">
        <v>95</v>
      </c>
      <c r="F1411" s="132"/>
      <c r="G1411" s="132" t="str">
        <f t="shared" si="42"/>
        <v>1</v>
      </c>
      <c r="H1411" s="137">
        <f t="shared" si="43"/>
        <v>18</v>
      </c>
      <c r="I1411" s="153" t="str" cm="1">
        <f t="array" ref="I1411">_xlfn.XLOOKUP(C1411,gyn_horarios,gyn_trechos_almoco,"",1,1)</f>
        <v>GOIANIA X BELEM 19:00</v>
      </c>
      <c r="J1411" s="201" t="str" cm="1">
        <f t="array" ref="J1411">_xlfn.XLOOKUP(D1411,justificativas_motivos,justificativas_texto,"",1,1)</f>
        <v>MOTORISTA CUMPRINDO HORÁRIO NA ESCALA ATUAL</v>
      </c>
    </row>
    <row r="1412" spans="1:10" ht="42" hidden="1" customHeight="1">
      <c r="A1412" s="200">
        <v>45570</v>
      </c>
      <c r="B1412" s="132">
        <v>24013</v>
      </c>
      <c r="C1412" s="133">
        <v>0.79166666666666663</v>
      </c>
      <c r="D1412" s="132" t="s">
        <v>11</v>
      </c>
      <c r="E1412" s="132" t="s">
        <v>16</v>
      </c>
      <c r="F1412" s="132"/>
      <c r="G1412" s="132" t="str">
        <f t="shared" si="42"/>
        <v>1</v>
      </c>
      <c r="H1412" s="137">
        <f t="shared" si="43"/>
        <v>18</v>
      </c>
      <c r="I1412" s="153" t="str" cm="1">
        <f t="array" ref="I1412">_xlfn.XLOOKUP(C1412,gyn_horarios,gyn_trechos_almoco,"",1,1)</f>
        <v>GOIANIA X BELEM 19:00</v>
      </c>
      <c r="J1412" s="201" t="str" cm="1">
        <f t="array" ref="J1412">_xlfn.XLOOKUP(D1412,justificativas_motivos,justificativas_texto,"",1,1)</f>
        <v>MOTORISTA CUMPRINDO HORÁRIO NA ESCALA ATUAL</v>
      </c>
    </row>
    <row r="1413" spans="1:10" ht="42" hidden="1" customHeight="1">
      <c r="A1413" s="200">
        <v>45570</v>
      </c>
      <c r="B1413" s="132">
        <v>24012</v>
      </c>
      <c r="C1413" s="133">
        <v>0.83333333333333337</v>
      </c>
      <c r="D1413" s="132" t="s">
        <v>11</v>
      </c>
      <c r="E1413" s="132" t="s">
        <v>187</v>
      </c>
      <c r="F1413" s="132"/>
      <c r="G1413" s="132" t="str">
        <f t="shared" si="42"/>
        <v>1</v>
      </c>
      <c r="H1413" s="137">
        <f t="shared" si="43"/>
        <v>18</v>
      </c>
      <c r="I1413" s="153" t="str" cm="1">
        <f t="array" ref="I1413">_xlfn.XLOOKUP(C1413,gyn_horarios,gyn_trechos_almoco,"",1,1)</f>
        <v>GOIANIA X SAO LUIS 20:00</v>
      </c>
      <c r="J1413" s="201" t="str" cm="1">
        <f t="array" ref="J1413">_xlfn.XLOOKUP(D1413,justificativas_motivos,justificativas_texto,"",1,1)</f>
        <v>MOTORISTA CUMPRINDO HORÁRIO NA ESCALA ATUAL</v>
      </c>
    </row>
    <row r="1414" spans="1:10" ht="42" hidden="1" customHeight="1">
      <c r="A1414" s="200">
        <v>45570</v>
      </c>
      <c r="B1414" s="132">
        <v>24012</v>
      </c>
      <c r="C1414" s="133">
        <v>0.83333333333333337</v>
      </c>
      <c r="D1414" s="132" t="s">
        <v>11</v>
      </c>
      <c r="E1414" s="132" t="s">
        <v>155</v>
      </c>
      <c r="F1414" s="132"/>
      <c r="G1414" s="132" t="str">
        <f t="shared" si="42"/>
        <v>1</v>
      </c>
      <c r="H1414" s="137">
        <f t="shared" si="43"/>
        <v>18</v>
      </c>
      <c r="I1414" s="153" t="str" cm="1">
        <f t="array" ref="I1414">_xlfn.XLOOKUP(C1414,gyn_horarios,gyn_trechos_almoco,"",1,1)</f>
        <v>GOIANIA X SAO LUIS 20:00</v>
      </c>
      <c r="J1414" s="201" t="str" cm="1">
        <f t="array" ref="J1414">_xlfn.XLOOKUP(D1414,justificativas_motivos,justificativas_texto,"",1,1)</f>
        <v>MOTORISTA CUMPRINDO HORÁRIO NA ESCALA ATUAL</v>
      </c>
    </row>
    <row r="1415" spans="1:10" ht="42" hidden="1" customHeight="1">
      <c r="A1415" s="202">
        <v>45570</v>
      </c>
      <c r="B1415" s="149">
        <v>20017</v>
      </c>
      <c r="C1415" s="147">
        <v>0.39583333333333331</v>
      </c>
      <c r="D1415" s="149" t="s">
        <v>11</v>
      </c>
      <c r="E1415" s="129" t="s">
        <v>69</v>
      </c>
      <c r="F1415" s="149"/>
      <c r="G1415" s="149" t="str">
        <f t="shared" si="42"/>
        <v>1</v>
      </c>
      <c r="H1415" s="150">
        <f t="shared" si="43"/>
        <v>18</v>
      </c>
      <c r="I1415" s="153" t="str" cm="1">
        <f t="array" ref="I1415">_xlfn.XLOOKUP(C1415,gyn_horarios,gyn_trechos_almoco,"",1,1)</f>
        <v>GOIANIA X BELEM 09:30</v>
      </c>
      <c r="J1415" s="164" t="str" cm="1">
        <f t="array" ref="J1415">_xlfn.XLOOKUP(D1415,justificativas_motivos,justificativas_texto,"",1,1)</f>
        <v>MOTORISTA CUMPRINDO HORÁRIO NA ESCALA ATUAL</v>
      </c>
    </row>
    <row r="1416" spans="1:10" ht="42" hidden="1" customHeight="1">
      <c r="A1416" s="202">
        <v>45570</v>
      </c>
      <c r="B1416" s="149">
        <v>20017</v>
      </c>
      <c r="C1416" s="147">
        <v>0.39583333333333331</v>
      </c>
      <c r="D1416" s="149" t="s">
        <v>11</v>
      </c>
      <c r="E1416" s="129" t="s">
        <v>190</v>
      </c>
      <c r="F1416" s="149"/>
      <c r="G1416" s="149" t="str">
        <f t="shared" si="42"/>
        <v>1</v>
      </c>
      <c r="H1416" s="150">
        <f t="shared" si="43"/>
        <v>18</v>
      </c>
      <c r="I1416" s="153" t="str" cm="1">
        <f t="array" ref="I1416">_xlfn.XLOOKUP(C1416,gyn_horarios,gyn_trechos_almoco,"",1,1)</f>
        <v>GOIANIA X BELEM 09:30</v>
      </c>
      <c r="J1416" s="164" t="str" cm="1">
        <f t="array" ref="J1416">_xlfn.XLOOKUP(D1416,justificativas_motivos,justificativas_texto,"",1,1)</f>
        <v>MOTORISTA CUMPRINDO HORÁRIO NA ESCALA ATUAL</v>
      </c>
    </row>
    <row r="1417" spans="1:10" ht="42" hidden="1" customHeight="1">
      <c r="A1417" s="202">
        <v>45571</v>
      </c>
      <c r="B1417" s="149">
        <v>221101</v>
      </c>
      <c r="C1417" s="147">
        <v>0.83333333333333337</v>
      </c>
      <c r="D1417" s="149" t="s">
        <v>231</v>
      </c>
      <c r="E1417" s="129" t="s">
        <v>138</v>
      </c>
      <c r="F1417" s="149"/>
      <c r="G1417" s="149" t="str">
        <f t="shared" si="42"/>
        <v>1</v>
      </c>
      <c r="H1417" s="150">
        <f t="shared" si="43"/>
        <v>18</v>
      </c>
      <c r="I1417" s="153" t="str" cm="1">
        <f t="array" ref="I1417">_xlfn.XLOOKUP(C1417,gyn_horarios,gyn_trechos_almoco,"",1,1)</f>
        <v>GOIANIA X SAO LUIS 20:00</v>
      </c>
      <c r="J1417" s="164" t="str" cm="1">
        <f t="array" ref="J1417">_xlfn.XLOOKUP(D1417,justificativas_motivos,justificativas_texto,"",1,1)</f>
        <v>MOTORISTA CUMPRINDO ESCALA EXTRA</v>
      </c>
    </row>
    <row r="1418" spans="1:10" ht="42" hidden="1" customHeight="1">
      <c r="A1418" s="202">
        <v>45571</v>
      </c>
      <c r="B1418" s="149">
        <v>221101</v>
      </c>
      <c r="C1418" s="147">
        <v>0.83333333333333337</v>
      </c>
      <c r="D1418" s="149" t="s">
        <v>231</v>
      </c>
      <c r="E1418" s="129" t="s">
        <v>34</v>
      </c>
      <c r="F1418" s="149"/>
      <c r="G1418" s="149" t="str">
        <f t="shared" si="42"/>
        <v>1</v>
      </c>
      <c r="H1418" s="150">
        <f t="shared" si="43"/>
        <v>18</v>
      </c>
      <c r="I1418" s="153" t="str" cm="1">
        <f t="array" ref="I1418">_xlfn.XLOOKUP(C1418,gyn_horarios,gyn_trechos_almoco,"",1,1)</f>
        <v>GOIANIA X SAO LUIS 20:00</v>
      </c>
      <c r="J1418" s="164" t="str" cm="1">
        <f t="array" ref="J1418">_xlfn.XLOOKUP(D1418,justificativas_motivos,justificativas_texto,"",1,1)</f>
        <v>MOTORISTA CUMPRINDO ESCALA EXTRA</v>
      </c>
    </row>
    <row r="1419" spans="1:10" ht="42" hidden="1" customHeight="1">
      <c r="A1419" s="202">
        <v>45571</v>
      </c>
      <c r="B1419" s="149">
        <v>24006</v>
      </c>
      <c r="C1419" s="147">
        <v>0.79166666666666663</v>
      </c>
      <c r="D1419" s="149" t="s">
        <v>11</v>
      </c>
      <c r="E1419" s="153" t="s">
        <v>118</v>
      </c>
      <c r="F1419" s="149"/>
      <c r="G1419" s="149" t="str">
        <f t="shared" si="42"/>
        <v>1</v>
      </c>
      <c r="H1419" s="150">
        <f t="shared" si="43"/>
        <v>18</v>
      </c>
      <c r="I1419" s="153" t="str" cm="1">
        <f t="array" ref="I1419">_xlfn.XLOOKUP(C1419,gyn_horarios,gyn_trechos_almoco,"",1,1)</f>
        <v>GOIANIA X BELEM 19:00</v>
      </c>
      <c r="J1419" s="164" t="str" cm="1">
        <f t="array" ref="J1419">_xlfn.XLOOKUP(D1419,justificativas_motivos,justificativas_texto,"",1,1)</f>
        <v>MOTORISTA CUMPRINDO HORÁRIO NA ESCALA ATUAL</v>
      </c>
    </row>
    <row r="1420" spans="1:10" ht="42" hidden="1" customHeight="1">
      <c r="A1420" s="202">
        <v>45571</v>
      </c>
      <c r="B1420" s="149">
        <v>24006</v>
      </c>
      <c r="C1420" s="147">
        <v>0.79166666666666663</v>
      </c>
      <c r="D1420" s="149" t="s">
        <v>11</v>
      </c>
      <c r="E1420" s="129" t="s">
        <v>15</v>
      </c>
      <c r="F1420" s="149"/>
      <c r="G1420" s="149" t="str">
        <f t="shared" si="42"/>
        <v>1</v>
      </c>
      <c r="H1420" s="150">
        <f t="shared" si="43"/>
        <v>18</v>
      </c>
      <c r="I1420" s="153" t="str" cm="1">
        <f t="array" ref="I1420">_xlfn.XLOOKUP(C1420,gyn_horarios,gyn_trechos_almoco,"",1,1)</f>
        <v>GOIANIA X BELEM 19:00</v>
      </c>
      <c r="J1420" s="164" t="str" cm="1">
        <f t="array" ref="J1420">_xlfn.XLOOKUP(D1420,justificativas_motivos,justificativas_texto,"",1,1)</f>
        <v>MOTORISTA CUMPRINDO HORÁRIO NA ESCALA ATUAL</v>
      </c>
    </row>
    <row r="1421" spans="1:10" ht="42" hidden="1" customHeight="1">
      <c r="A1421" s="202">
        <v>45571</v>
      </c>
      <c r="B1421" s="149">
        <v>24001</v>
      </c>
      <c r="C1421" s="147">
        <v>0.83333333333333337</v>
      </c>
      <c r="D1421" s="149" t="s">
        <v>11</v>
      </c>
      <c r="E1421" s="153" t="s">
        <v>92</v>
      </c>
      <c r="F1421" s="149"/>
      <c r="G1421" s="149" t="str">
        <f t="shared" si="42"/>
        <v>1</v>
      </c>
      <c r="H1421" s="150">
        <f t="shared" si="43"/>
        <v>18</v>
      </c>
      <c r="I1421" s="153" t="str" cm="1">
        <f t="array" ref="I1421">_xlfn.XLOOKUP(C1421,gyn_horarios,gyn_trechos_almoco,"",1,1)</f>
        <v>GOIANIA X SAO LUIS 20:00</v>
      </c>
      <c r="J1421" s="164" t="str" cm="1">
        <f t="array" ref="J1421">_xlfn.XLOOKUP(D1421,justificativas_motivos,justificativas_texto,"",1,1)</f>
        <v>MOTORISTA CUMPRINDO HORÁRIO NA ESCALA ATUAL</v>
      </c>
    </row>
    <row r="1422" spans="1:10" ht="42" hidden="1" customHeight="1">
      <c r="A1422" s="202">
        <v>45571</v>
      </c>
      <c r="B1422" s="149">
        <v>24001</v>
      </c>
      <c r="C1422" s="147">
        <v>0.83333333333333337</v>
      </c>
      <c r="D1422" s="149" t="s">
        <v>11</v>
      </c>
      <c r="E1422" s="153" t="s">
        <v>102</v>
      </c>
      <c r="F1422" s="149"/>
      <c r="G1422" s="149" t="str">
        <f t="shared" si="42"/>
        <v>1</v>
      </c>
      <c r="H1422" s="150">
        <f t="shared" si="43"/>
        <v>18</v>
      </c>
      <c r="I1422" s="153" t="str" cm="1">
        <f t="array" ref="I1422">_xlfn.XLOOKUP(C1422,gyn_horarios,gyn_trechos_almoco,"",1,1)</f>
        <v>GOIANIA X SAO LUIS 20:00</v>
      </c>
      <c r="J1422" s="164" t="str" cm="1">
        <f t="array" ref="J1422">_xlfn.XLOOKUP(D1422,justificativas_motivos,justificativas_texto,"",1,1)</f>
        <v>MOTORISTA CUMPRINDO HORÁRIO NA ESCALA ATUAL</v>
      </c>
    </row>
    <row r="1423" spans="1:10" ht="42" hidden="1" customHeight="1">
      <c r="A1423" s="202">
        <v>45571</v>
      </c>
      <c r="B1423" s="149">
        <v>19009</v>
      </c>
      <c r="C1423" s="147">
        <v>0.75</v>
      </c>
      <c r="D1423" s="149" t="s">
        <v>11</v>
      </c>
      <c r="E1423" s="153" t="s">
        <v>27</v>
      </c>
      <c r="F1423" s="149"/>
      <c r="G1423" s="149" t="str">
        <f t="shared" si="42"/>
        <v>1</v>
      </c>
      <c r="H1423" s="150">
        <f t="shared" si="43"/>
        <v>18</v>
      </c>
      <c r="I1423" s="153" t="str" cm="1">
        <f t="array" ref="I1423">_xlfn.XLOOKUP(C1423,gyn_horarios,gyn_trechos_almoco,"",1,1)</f>
        <v>GOIANIA X TERESINA 18:00</v>
      </c>
      <c r="J1423" s="164" t="str" cm="1">
        <f t="array" ref="J1423">_xlfn.XLOOKUP(D1423,justificativas_motivos,justificativas_texto,"",1,1)</f>
        <v>MOTORISTA CUMPRINDO HORÁRIO NA ESCALA ATUAL</v>
      </c>
    </row>
    <row r="1424" spans="1:10" ht="42" hidden="1" customHeight="1">
      <c r="A1424" s="202">
        <v>45571</v>
      </c>
      <c r="B1424" s="149">
        <v>19009</v>
      </c>
      <c r="C1424" s="147">
        <v>0.75</v>
      </c>
      <c r="D1424" s="149" t="s">
        <v>11</v>
      </c>
      <c r="E1424" s="153" t="s">
        <v>40</v>
      </c>
      <c r="F1424" s="149"/>
      <c r="G1424" s="149" t="str">
        <f t="shared" si="42"/>
        <v>1</v>
      </c>
      <c r="H1424" s="150">
        <f t="shared" si="43"/>
        <v>18</v>
      </c>
      <c r="I1424" s="153" t="str" cm="1">
        <f t="array" ref="I1424">_xlfn.XLOOKUP(C1424,gyn_horarios,gyn_trechos_almoco,"",1,1)</f>
        <v>GOIANIA X TERESINA 18:00</v>
      </c>
      <c r="J1424" s="164" t="str" cm="1">
        <f t="array" ref="J1424">_xlfn.XLOOKUP(D1424,justificativas_motivos,justificativas_texto,"",1,1)</f>
        <v>MOTORISTA CUMPRINDO HORÁRIO NA ESCALA ATUAL</v>
      </c>
    </row>
    <row r="1425" spans="1:10" ht="42" hidden="1" customHeight="1">
      <c r="A1425" s="202">
        <v>45571</v>
      </c>
      <c r="B1425" s="149">
        <v>19020</v>
      </c>
      <c r="C1425" s="147">
        <v>0.39583333333333331</v>
      </c>
      <c r="D1425" s="149" t="s">
        <v>11</v>
      </c>
      <c r="E1425" s="153" t="s">
        <v>111</v>
      </c>
      <c r="F1425" s="149"/>
      <c r="G1425" s="149" t="str">
        <f t="shared" si="42"/>
        <v>1</v>
      </c>
      <c r="H1425" s="150">
        <f t="shared" si="43"/>
        <v>18</v>
      </c>
      <c r="I1425" s="153" t="str" cm="1">
        <f t="array" ref="I1425">_xlfn.XLOOKUP(C1425,gyn_horarios,gyn_trechos_almoco,"",1,1)</f>
        <v>GOIANIA X BELEM 09:30</v>
      </c>
      <c r="J1425" s="164" t="str" cm="1">
        <f t="array" ref="J1425">_xlfn.XLOOKUP(D1425,justificativas_motivos,justificativas_texto,"",1,1)</f>
        <v>MOTORISTA CUMPRINDO HORÁRIO NA ESCALA ATUAL</v>
      </c>
    </row>
    <row r="1426" spans="1:10" ht="42" hidden="1" customHeight="1">
      <c r="A1426" s="202">
        <v>45571</v>
      </c>
      <c r="B1426" s="149">
        <v>19020</v>
      </c>
      <c r="C1426" s="147">
        <v>0.39583333333333331</v>
      </c>
      <c r="D1426" s="149" t="s">
        <v>11</v>
      </c>
      <c r="E1426" s="153" t="s">
        <v>110</v>
      </c>
      <c r="F1426" s="149"/>
      <c r="G1426" s="149" t="str">
        <f t="shared" si="42"/>
        <v>1</v>
      </c>
      <c r="H1426" s="150">
        <f t="shared" si="43"/>
        <v>18</v>
      </c>
      <c r="I1426" s="153" t="str" cm="1">
        <f t="array" ref="I1426">_xlfn.XLOOKUP(C1426,gyn_horarios,gyn_trechos_almoco,"",1,1)</f>
        <v>GOIANIA X BELEM 09:30</v>
      </c>
      <c r="J1426" s="164" t="str" cm="1">
        <f t="array" ref="J1426">_xlfn.XLOOKUP(D1426,justificativas_motivos,justificativas_texto,"",1,1)</f>
        <v>MOTORISTA CUMPRINDO HORÁRIO NA ESCALA ATUAL</v>
      </c>
    </row>
    <row r="1427" spans="1:10" ht="42" hidden="1" customHeight="1">
      <c r="A1427" s="202">
        <v>45572</v>
      </c>
      <c r="B1427" s="132" t="s">
        <v>137</v>
      </c>
      <c r="C1427" s="133" t="s">
        <v>137</v>
      </c>
      <c r="D1427" s="132" t="s">
        <v>137</v>
      </c>
      <c r="E1427" s="132" t="s">
        <v>111</v>
      </c>
      <c r="F1427" s="132"/>
      <c r="G1427" s="132" t="str">
        <f t="shared" si="42"/>
        <v>1</v>
      </c>
      <c r="H1427" s="137">
        <f t="shared" si="43"/>
        <v>18</v>
      </c>
      <c r="I1427" s="153" t="str" cm="1">
        <f t="array" ref="I1427">_xlfn.XLOOKUP(C1427,gyn_horarios,gyn_trechos_almoco,"",1,1)</f>
        <v>ESPERA</v>
      </c>
      <c r="J1427" s="201" t="str" cm="1">
        <f t="array" ref="J1427">_xlfn.XLOOKUP(D1427,justificativas_motivos,justificativas_texto,"",1,1)</f>
        <v>MOTORISTA NA GARAGEM EM ESPERA PARA DISPONIBILIDADE DE HORARIOS</v>
      </c>
    </row>
    <row r="1428" spans="1:10" ht="42" hidden="1" customHeight="1">
      <c r="A1428" s="200">
        <v>45572</v>
      </c>
      <c r="B1428" s="132" t="s">
        <v>137</v>
      </c>
      <c r="C1428" s="133" t="s">
        <v>137</v>
      </c>
      <c r="D1428" s="132" t="s">
        <v>137</v>
      </c>
      <c r="E1428" s="132" t="s">
        <v>110</v>
      </c>
      <c r="F1428" s="132"/>
      <c r="G1428" s="132" t="str">
        <f t="shared" ref="G1428:G1491" si="44">IF(E1428="MOTORISTA","","1")</f>
        <v>1</v>
      </c>
      <c r="H1428" s="137">
        <f t="shared" ref="H1428:H1491" si="45">IF(E1428="MOTORISTA","",18)</f>
        <v>18</v>
      </c>
      <c r="I1428" s="153" t="str" cm="1">
        <f t="array" ref="I1428">_xlfn.XLOOKUP(C1428,gyn_horarios,gyn_trechos_almoco,"",1,1)</f>
        <v>ESPERA</v>
      </c>
      <c r="J1428" s="201" t="str" cm="1">
        <f t="array" ref="J1428">_xlfn.XLOOKUP(D1428,justificativas_motivos,justificativas_texto,"",1,1)</f>
        <v>MOTORISTA NA GARAGEM EM ESPERA PARA DISPONIBILIDADE DE HORARIOS</v>
      </c>
    </row>
    <row r="1429" spans="1:10" ht="42" hidden="1" customHeight="1">
      <c r="A1429" s="200">
        <v>45572</v>
      </c>
      <c r="B1429" s="132">
        <v>15300</v>
      </c>
      <c r="C1429" s="133">
        <v>0.79166666666666663</v>
      </c>
      <c r="D1429" s="132" t="s">
        <v>11</v>
      </c>
      <c r="E1429" s="132" t="s">
        <v>133</v>
      </c>
      <c r="F1429" s="132"/>
      <c r="G1429" s="132" t="str">
        <f t="shared" si="44"/>
        <v>1</v>
      </c>
      <c r="H1429" s="137">
        <f t="shared" si="45"/>
        <v>18</v>
      </c>
      <c r="I1429" s="153" t="str" cm="1">
        <f t="array" ref="I1429">_xlfn.XLOOKUP(C1429,gyn_horarios,gyn_trechos_almoco,"",1,1)</f>
        <v>GOIANIA X BELEM 19:00</v>
      </c>
      <c r="J1429" s="201" t="str" cm="1">
        <f t="array" ref="J1429">_xlfn.XLOOKUP(D1429,justificativas_motivos,justificativas_texto,"",1,1)</f>
        <v>MOTORISTA CUMPRINDO HORÁRIO NA ESCALA ATUAL</v>
      </c>
    </row>
    <row r="1430" spans="1:10" ht="42" hidden="1" customHeight="1">
      <c r="A1430" s="200">
        <v>45572</v>
      </c>
      <c r="B1430" s="132">
        <v>15300</v>
      </c>
      <c r="C1430" s="133">
        <v>0.79166666666666663</v>
      </c>
      <c r="D1430" s="132" t="s">
        <v>11</v>
      </c>
      <c r="E1430" s="132" t="s">
        <v>189</v>
      </c>
      <c r="F1430" s="132"/>
      <c r="G1430" s="132" t="str">
        <f t="shared" si="44"/>
        <v>1</v>
      </c>
      <c r="H1430" s="137">
        <f t="shared" si="45"/>
        <v>18</v>
      </c>
      <c r="I1430" s="153" t="str" cm="1">
        <f t="array" ref="I1430">_xlfn.XLOOKUP(C1430,gyn_horarios,gyn_trechos_almoco,"",1,1)</f>
        <v>GOIANIA X BELEM 19:00</v>
      </c>
      <c r="J1430" s="201" t="str" cm="1">
        <f t="array" ref="J1430">_xlfn.XLOOKUP(D1430,justificativas_motivos,justificativas_texto,"",1,1)</f>
        <v>MOTORISTA CUMPRINDO HORÁRIO NA ESCALA ATUAL</v>
      </c>
    </row>
    <row r="1431" spans="1:10" ht="42" hidden="1" customHeight="1">
      <c r="A1431" s="200">
        <v>45572</v>
      </c>
      <c r="B1431" s="132">
        <v>16900</v>
      </c>
      <c r="C1431" s="133">
        <v>0.75</v>
      </c>
      <c r="D1431" s="132" t="s">
        <v>11</v>
      </c>
      <c r="E1431" s="132" t="s">
        <v>180</v>
      </c>
      <c r="F1431" s="132"/>
      <c r="G1431" s="132" t="str">
        <f t="shared" si="44"/>
        <v>1</v>
      </c>
      <c r="H1431" s="137">
        <f t="shared" si="45"/>
        <v>18</v>
      </c>
      <c r="I1431" s="153" t="str" cm="1">
        <f t="array" ref="I1431">_xlfn.XLOOKUP(C1431,gyn_horarios,gyn_trechos_almoco,"",1,1)</f>
        <v>GOIANIA X TERESINA 18:00</v>
      </c>
      <c r="J1431" s="201" t="str" cm="1">
        <f t="array" ref="J1431">_xlfn.XLOOKUP(D1431,justificativas_motivos,justificativas_texto,"",1,1)</f>
        <v>MOTORISTA CUMPRINDO HORÁRIO NA ESCALA ATUAL</v>
      </c>
    </row>
    <row r="1432" spans="1:10" ht="42" hidden="1" customHeight="1">
      <c r="A1432" s="200">
        <v>45572</v>
      </c>
      <c r="B1432" s="132">
        <v>16900</v>
      </c>
      <c r="C1432" s="133">
        <v>0.75</v>
      </c>
      <c r="D1432" s="132" t="s">
        <v>11</v>
      </c>
      <c r="E1432" s="132" t="s">
        <v>109</v>
      </c>
      <c r="F1432" s="132"/>
      <c r="G1432" s="132" t="str">
        <f t="shared" si="44"/>
        <v>1</v>
      </c>
      <c r="H1432" s="137">
        <f t="shared" si="45"/>
        <v>18</v>
      </c>
      <c r="I1432" s="153" t="str" cm="1">
        <f t="array" ref="I1432">_xlfn.XLOOKUP(C1432,gyn_horarios,gyn_trechos_almoco,"",1,1)</f>
        <v>GOIANIA X TERESINA 18:00</v>
      </c>
      <c r="J1432" s="201" t="str" cm="1">
        <f t="array" ref="J1432">_xlfn.XLOOKUP(D1432,justificativas_motivos,justificativas_texto,"",1,1)</f>
        <v>MOTORISTA CUMPRINDO HORÁRIO NA ESCALA ATUAL</v>
      </c>
    </row>
    <row r="1433" spans="1:10" ht="42" hidden="1" customHeight="1">
      <c r="A1433" s="200">
        <v>45572</v>
      </c>
      <c r="B1433" s="132">
        <v>24012</v>
      </c>
      <c r="C1433" s="133">
        <v>0.83333333333333337</v>
      </c>
      <c r="D1433" s="132" t="s">
        <v>11</v>
      </c>
      <c r="E1433" s="132" t="s">
        <v>18</v>
      </c>
      <c r="F1433" s="132"/>
      <c r="G1433" s="132" t="str">
        <f t="shared" si="44"/>
        <v>1</v>
      </c>
      <c r="H1433" s="137">
        <f t="shared" si="45"/>
        <v>18</v>
      </c>
      <c r="I1433" s="153" t="str" cm="1">
        <f t="array" ref="I1433">_xlfn.XLOOKUP(C1433,gyn_horarios,gyn_trechos_almoco,"",1,1)</f>
        <v>GOIANIA X SAO LUIS 20:00</v>
      </c>
      <c r="J1433" s="201" t="str" cm="1">
        <f t="array" ref="J1433">_xlfn.XLOOKUP(D1433,justificativas_motivos,justificativas_texto,"",1,1)</f>
        <v>MOTORISTA CUMPRINDO HORÁRIO NA ESCALA ATUAL</v>
      </c>
    </row>
    <row r="1434" spans="1:10" ht="42" hidden="1" customHeight="1">
      <c r="A1434" s="200">
        <v>45572</v>
      </c>
      <c r="B1434" s="132">
        <v>24012</v>
      </c>
      <c r="C1434" s="133">
        <v>0.83333333333333337</v>
      </c>
      <c r="D1434" s="132" t="s">
        <v>11</v>
      </c>
      <c r="E1434" s="132" t="s">
        <v>211</v>
      </c>
      <c r="F1434" s="132"/>
      <c r="G1434" s="132" t="str">
        <f t="shared" si="44"/>
        <v>1</v>
      </c>
      <c r="H1434" s="137">
        <f t="shared" si="45"/>
        <v>18</v>
      </c>
      <c r="I1434" s="153" t="str" cm="1">
        <f t="array" ref="I1434">_xlfn.XLOOKUP(C1434,gyn_horarios,gyn_trechos_almoco,"",1,1)</f>
        <v>GOIANIA X SAO LUIS 20:00</v>
      </c>
      <c r="J1434" s="201" t="str" cm="1">
        <f t="array" ref="J1434">_xlfn.XLOOKUP(D1434,justificativas_motivos,justificativas_texto,"",1,1)</f>
        <v>MOTORISTA CUMPRINDO HORÁRIO NA ESCALA ATUAL</v>
      </c>
    </row>
    <row r="1435" spans="1:10" ht="42" hidden="1" customHeight="1">
      <c r="A1435" s="200">
        <v>45572</v>
      </c>
      <c r="B1435" s="149">
        <v>20010</v>
      </c>
      <c r="C1435" s="147">
        <v>0.39583333333333331</v>
      </c>
      <c r="D1435" s="149" t="s">
        <v>11</v>
      </c>
      <c r="E1435" s="153" t="s">
        <v>47</v>
      </c>
      <c r="F1435" s="149"/>
      <c r="G1435" s="149" t="str">
        <f t="shared" si="44"/>
        <v>1</v>
      </c>
      <c r="H1435" s="150">
        <f t="shared" si="45"/>
        <v>18</v>
      </c>
      <c r="I1435" s="153" t="str" cm="1">
        <f t="array" ref="I1435">_xlfn.XLOOKUP(C1435,gyn_horarios,gyn_trechos_almoco,"",1,1)</f>
        <v>GOIANIA X BELEM 09:30</v>
      </c>
      <c r="J1435" s="164" t="str" cm="1">
        <f t="array" ref="J1435">_xlfn.XLOOKUP(D1435,justificativas_motivos,justificativas_texto,"",1,1)</f>
        <v>MOTORISTA CUMPRINDO HORÁRIO NA ESCALA ATUAL</v>
      </c>
    </row>
    <row r="1436" spans="1:10" ht="42" hidden="1" customHeight="1">
      <c r="A1436" s="202">
        <v>45572</v>
      </c>
      <c r="B1436" s="149">
        <v>20010</v>
      </c>
      <c r="C1436" s="147">
        <v>0.39583333333333331</v>
      </c>
      <c r="D1436" s="149" t="s">
        <v>11</v>
      </c>
      <c r="E1436" s="129" t="s">
        <v>309</v>
      </c>
      <c r="F1436" s="149"/>
      <c r="G1436" s="149" t="str">
        <f t="shared" si="44"/>
        <v>1</v>
      </c>
      <c r="H1436" s="150">
        <f t="shared" si="45"/>
        <v>18</v>
      </c>
      <c r="I1436" s="153" t="str" cm="1">
        <f t="array" ref="I1436">_xlfn.XLOOKUP(C1436,gyn_horarios,gyn_trechos_almoco,"",1,1)</f>
        <v>GOIANIA X BELEM 09:30</v>
      </c>
      <c r="J1436" s="164" t="str" cm="1">
        <f t="array" ref="J1436">_xlfn.XLOOKUP(D1436,justificativas_motivos,justificativas_texto,"",1,1)</f>
        <v>MOTORISTA CUMPRINDO HORÁRIO NA ESCALA ATUAL</v>
      </c>
    </row>
    <row r="1437" spans="1:10" ht="42" hidden="1" customHeight="1">
      <c r="A1437" s="202">
        <v>45572</v>
      </c>
      <c r="B1437" s="149">
        <v>12400</v>
      </c>
      <c r="C1437" s="147">
        <v>0.4375</v>
      </c>
      <c r="D1437" s="149" t="s">
        <v>11</v>
      </c>
      <c r="E1437" s="129" t="s">
        <v>219</v>
      </c>
      <c r="F1437" s="149"/>
      <c r="G1437" s="149" t="str">
        <f t="shared" si="44"/>
        <v>1</v>
      </c>
      <c r="H1437" s="150">
        <f t="shared" si="45"/>
        <v>18</v>
      </c>
      <c r="I1437" s="153" t="str" cm="1">
        <f t="array" ref="I1437">_xlfn.XLOOKUP(C1437,gyn_horarios,gyn_trechos_almoco,"",1,1)</f>
        <v>GOIANIA X SAO LUIS 10:30</v>
      </c>
      <c r="J1437" s="164" t="str" cm="1">
        <f t="array" ref="J1437">_xlfn.XLOOKUP(D1437,justificativas_motivos,justificativas_texto,"",1,1)</f>
        <v>MOTORISTA CUMPRINDO HORÁRIO NA ESCALA ATUAL</v>
      </c>
    </row>
    <row r="1438" spans="1:10" ht="42" hidden="1" customHeight="1">
      <c r="A1438" s="202">
        <v>45572</v>
      </c>
      <c r="B1438" s="149">
        <v>12400</v>
      </c>
      <c r="C1438" s="147">
        <v>0.4375</v>
      </c>
      <c r="D1438" s="149" t="s">
        <v>11</v>
      </c>
      <c r="E1438" s="129" t="s">
        <v>218</v>
      </c>
      <c r="F1438" s="149"/>
      <c r="G1438" s="149" t="str">
        <f t="shared" si="44"/>
        <v>1</v>
      </c>
      <c r="H1438" s="150">
        <f t="shared" si="45"/>
        <v>18</v>
      </c>
      <c r="I1438" s="153" t="str" cm="1">
        <f t="array" ref="I1438">_xlfn.XLOOKUP(C1438,gyn_horarios,gyn_trechos_almoco,"",1,1)</f>
        <v>GOIANIA X SAO LUIS 10:30</v>
      </c>
      <c r="J1438" s="164" t="str" cm="1">
        <f t="array" ref="J1438">_xlfn.XLOOKUP(D1438,justificativas_motivos,justificativas_texto,"",1,1)</f>
        <v>MOTORISTA CUMPRINDO HORÁRIO NA ESCALA ATUAL</v>
      </c>
    </row>
    <row r="1439" spans="1:10" ht="42" hidden="1" customHeight="1">
      <c r="A1439" s="202">
        <v>45572</v>
      </c>
      <c r="B1439" s="149" t="s">
        <v>71</v>
      </c>
      <c r="C1439" s="147" t="s">
        <v>72</v>
      </c>
      <c r="D1439" s="149" t="s">
        <v>105</v>
      </c>
      <c r="E1439" s="129" t="s">
        <v>198</v>
      </c>
      <c r="F1439" s="149"/>
      <c r="G1439" s="149" t="str">
        <f t="shared" si="44"/>
        <v>1</v>
      </c>
      <c r="H1439" s="150">
        <f t="shared" si="45"/>
        <v>18</v>
      </c>
      <c r="I1439" s="153" t="str" cm="1">
        <f t="array" ref="I1439">_xlfn.XLOOKUP(C1439,gyn_horarios,gyn_trechos_almoco,"",1,1)</f>
        <v>PLANTAO</v>
      </c>
      <c r="J1439" s="164" t="str" cm="1">
        <f t="array" ref="J1439">_xlfn.XLOOKUP(D1439,justificativas_motivos,justificativas_texto,"",1,1)</f>
        <v>MOTORISTA PRESTANDO SERVICO DE PLANTAO NA GARAGEM</v>
      </c>
    </row>
    <row r="1440" spans="1:10" ht="42" hidden="1" customHeight="1">
      <c r="A1440" s="202">
        <v>45573</v>
      </c>
      <c r="B1440" s="149" t="s">
        <v>137</v>
      </c>
      <c r="C1440" s="147" t="s">
        <v>137</v>
      </c>
      <c r="D1440" s="149" t="s">
        <v>137</v>
      </c>
      <c r="E1440" s="129" t="s">
        <v>47</v>
      </c>
      <c r="F1440" s="149"/>
      <c r="G1440" s="149" t="str">
        <f t="shared" si="44"/>
        <v>1</v>
      </c>
      <c r="H1440" s="150">
        <f t="shared" si="45"/>
        <v>18</v>
      </c>
      <c r="I1440" s="153" t="str" cm="1">
        <f t="array" ref="I1440">_xlfn.XLOOKUP(C1440,gyn_horarios,gyn_trechos_almoco,"",1,1)</f>
        <v>ESPERA</v>
      </c>
      <c r="J1440" s="164" t="str" cm="1">
        <f t="array" ref="J1440">_xlfn.XLOOKUP(D1440,justificativas_motivos,justificativas_texto,"",1,1)</f>
        <v>MOTORISTA NA GARAGEM EM ESPERA PARA DISPONIBILIDADE DE HORARIOS</v>
      </c>
    </row>
    <row r="1441" spans="1:10" ht="42" hidden="1" customHeight="1">
      <c r="A1441" s="202">
        <v>45573</v>
      </c>
      <c r="B1441" s="149" t="s">
        <v>137</v>
      </c>
      <c r="C1441" s="147" t="s">
        <v>137</v>
      </c>
      <c r="D1441" s="149" t="s">
        <v>137</v>
      </c>
      <c r="E1441" s="153" t="s">
        <v>309</v>
      </c>
      <c r="F1441" s="149"/>
      <c r="G1441" s="149" t="str">
        <f t="shared" si="44"/>
        <v>1</v>
      </c>
      <c r="H1441" s="150">
        <f t="shared" si="45"/>
        <v>18</v>
      </c>
      <c r="I1441" s="153" t="str" cm="1">
        <f t="array" ref="I1441">_xlfn.XLOOKUP(C1441,gyn_horarios,gyn_trechos_almoco,"",1,1)</f>
        <v>ESPERA</v>
      </c>
      <c r="J1441" s="164" t="str" cm="1">
        <f t="array" ref="J1441">_xlfn.XLOOKUP(D1441,justificativas_motivos,justificativas_texto,"",1,1)</f>
        <v>MOTORISTA NA GARAGEM EM ESPERA PARA DISPONIBILIDADE DE HORARIOS</v>
      </c>
    </row>
    <row r="1442" spans="1:10" ht="42" hidden="1" customHeight="1">
      <c r="A1442" s="202">
        <v>45573</v>
      </c>
      <c r="B1442" s="149" t="s">
        <v>137</v>
      </c>
      <c r="C1442" s="147" t="s">
        <v>137</v>
      </c>
      <c r="D1442" s="149" t="s">
        <v>137</v>
      </c>
      <c r="E1442" s="153" t="s">
        <v>219</v>
      </c>
      <c r="F1442" s="149"/>
      <c r="G1442" s="149" t="str">
        <f t="shared" si="44"/>
        <v>1</v>
      </c>
      <c r="H1442" s="150">
        <f t="shared" si="45"/>
        <v>18</v>
      </c>
      <c r="I1442" s="153" t="str" cm="1">
        <f t="array" ref="I1442">_xlfn.XLOOKUP(C1442,gyn_horarios,gyn_trechos_almoco,"",1,1)</f>
        <v>ESPERA</v>
      </c>
      <c r="J1442" s="164" t="str" cm="1">
        <f t="array" ref="J1442">_xlfn.XLOOKUP(D1442,justificativas_motivos,justificativas_texto,"",1,1)</f>
        <v>MOTORISTA NA GARAGEM EM ESPERA PARA DISPONIBILIDADE DE HORARIOS</v>
      </c>
    </row>
    <row r="1443" spans="1:10" ht="42" hidden="1" customHeight="1">
      <c r="A1443" s="202">
        <v>45573</v>
      </c>
      <c r="B1443" s="149" t="s">
        <v>137</v>
      </c>
      <c r="C1443" s="147" t="s">
        <v>137</v>
      </c>
      <c r="D1443" s="149" t="s">
        <v>137</v>
      </c>
      <c r="E1443" s="153" t="s">
        <v>218</v>
      </c>
      <c r="F1443" s="149"/>
      <c r="G1443" s="149" t="str">
        <f t="shared" si="44"/>
        <v>1</v>
      </c>
      <c r="H1443" s="150">
        <f t="shared" si="45"/>
        <v>18</v>
      </c>
      <c r="I1443" s="153" t="str" cm="1">
        <f t="array" ref="I1443">_xlfn.XLOOKUP(C1443,gyn_horarios,gyn_trechos_almoco,"",1,1)</f>
        <v>ESPERA</v>
      </c>
      <c r="J1443" s="164" t="str" cm="1">
        <f t="array" ref="J1443">_xlfn.XLOOKUP(D1443,justificativas_motivos,justificativas_texto,"",1,1)</f>
        <v>MOTORISTA NA GARAGEM EM ESPERA PARA DISPONIBILIDADE DE HORARIOS</v>
      </c>
    </row>
    <row r="1444" spans="1:10" ht="42" hidden="1" customHeight="1">
      <c r="A1444" s="202">
        <v>45573</v>
      </c>
      <c r="B1444" s="149">
        <v>16700</v>
      </c>
      <c r="C1444" s="147">
        <v>0.75</v>
      </c>
      <c r="D1444" s="149" t="s">
        <v>11</v>
      </c>
      <c r="E1444" s="153" t="s">
        <v>23</v>
      </c>
      <c r="F1444" s="149"/>
      <c r="G1444" s="149" t="str">
        <f t="shared" si="44"/>
        <v>1</v>
      </c>
      <c r="H1444" s="150">
        <f t="shared" si="45"/>
        <v>18</v>
      </c>
      <c r="I1444" s="153" t="str" cm="1">
        <f t="array" ref="I1444">_xlfn.XLOOKUP(C1444,gyn_horarios,gyn_trechos_almoco,"",1,1)</f>
        <v>GOIANIA X TERESINA 18:00</v>
      </c>
      <c r="J1444" s="164" t="str" cm="1">
        <f t="array" ref="J1444">_xlfn.XLOOKUP(D1444,justificativas_motivos,justificativas_texto,"",1,1)</f>
        <v>MOTORISTA CUMPRINDO HORÁRIO NA ESCALA ATUAL</v>
      </c>
    </row>
    <row r="1445" spans="1:10" ht="42" hidden="1" customHeight="1">
      <c r="A1445" s="200">
        <v>45573</v>
      </c>
      <c r="B1445" s="132">
        <v>16700</v>
      </c>
      <c r="C1445" s="133">
        <v>0.75</v>
      </c>
      <c r="D1445" s="132" t="s">
        <v>11</v>
      </c>
      <c r="E1445" s="129" t="s">
        <v>84</v>
      </c>
      <c r="F1445" s="132"/>
      <c r="G1445" s="132" t="str">
        <f t="shared" si="44"/>
        <v>1</v>
      </c>
      <c r="H1445" s="137">
        <f t="shared" si="45"/>
        <v>18</v>
      </c>
      <c r="I1445" s="153" t="str" cm="1">
        <f t="array" ref="I1445">_xlfn.XLOOKUP(C1445,gyn_horarios,gyn_trechos_almoco,"",1,1)</f>
        <v>GOIANIA X TERESINA 18:00</v>
      </c>
      <c r="J1445" s="201" t="str" cm="1">
        <f t="array" ref="J1445">_xlfn.XLOOKUP(D1445,justificativas_motivos,justificativas_texto,"",1,1)</f>
        <v>MOTORISTA CUMPRINDO HORÁRIO NA ESCALA ATUAL</v>
      </c>
    </row>
    <row r="1446" spans="1:10" ht="42" hidden="1" customHeight="1">
      <c r="A1446" s="200">
        <v>45573</v>
      </c>
      <c r="B1446" s="132">
        <v>24010</v>
      </c>
      <c r="C1446" s="133">
        <v>0.79166666666666663</v>
      </c>
      <c r="D1446" s="132" t="s">
        <v>11</v>
      </c>
      <c r="E1446" s="129" t="s">
        <v>226</v>
      </c>
      <c r="F1446" s="132"/>
      <c r="G1446" s="132" t="str">
        <f t="shared" si="44"/>
        <v>1</v>
      </c>
      <c r="H1446" s="137">
        <f t="shared" si="45"/>
        <v>18</v>
      </c>
      <c r="I1446" s="153" t="str" cm="1">
        <f t="array" ref="I1446">_xlfn.XLOOKUP(C1446,gyn_horarios,gyn_trechos_almoco,"",1,1)</f>
        <v>GOIANIA X BELEM 19:00</v>
      </c>
      <c r="J1446" s="201" t="str" cm="1">
        <f t="array" ref="J1446">_xlfn.XLOOKUP(D1446,justificativas_motivos,justificativas_texto,"",1,1)</f>
        <v>MOTORISTA CUMPRINDO HORÁRIO NA ESCALA ATUAL</v>
      </c>
    </row>
    <row r="1447" spans="1:10" ht="42" hidden="1" customHeight="1">
      <c r="A1447" s="200">
        <v>45573</v>
      </c>
      <c r="B1447" s="132" t="s">
        <v>71</v>
      </c>
      <c r="C1447" s="133" t="s">
        <v>72</v>
      </c>
      <c r="D1447" s="132" t="s">
        <v>105</v>
      </c>
      <c r="E1447" s="129" t="s">
        <v>292</v>
      </c>
      <c r="F1447" s="132"/>
      <c r="G1447" s="132" t="str">
        <f t="shared" si="44"/>
        <v>1</v>
      </c>
      <c r="H1447" s="137">
        <f t="shared" si="45"/>
        <v>18</v>
      </c>
      <c r="I1447" s="153" t="str" cm="1">
        <f t="array" ref="I1447">_xlfn.XLOOKUP(C1447,gyn_horarios,gyn_trechos_almoco,"",1,1)</f>
        <v>PLANTAO</v>
      </c>
      <c r="J1447" s="201" t="str" cm="1">
        <f t="array" ref="J1447">_xlfn.XLOOKUP(D1447,justificativas_motivos,justificativas_texto,"",1,1)</f>
        <v>MOTORISTA PRESTANDO SERVICO DE PLANTAO NA GARAGEM</v>
      </c>
    </row>
    <row r="1448" spans="1:10" ht="42" hidden="1" customHeight="1">
      <c r="A1448" s="200">
        <v>45574</v>
      </c>
      <c r="B1448" s="132">
        <v>19016</v>
      </c>
      <c r="C1448" s="133">
        <v>0.75</v>
      </c>
      <c r="D1448" s="132" t="s">
        <v>11</v>
      </c>
      <c r="E1448" s="132" t="s">
        <v>96</v>
      </c>
      <c r="F1448" s="132"/>
      <c r="G1448" s="132" t="str">
        <f t="shared" si="44"/>
        <v>1</v>
      </c>
      <c r="H1448" s="137">
        <f t="shared" si="45"/>
        <v>18</v>
      </c>
      <c r="I1448" s="153" t="str" cm="1">
        <f t="array" ref="I1448">_xlfn.XLOOKUP(C1448,gyn_horarios,gyn_trechos_almoco,"",1,1)</f>
        <v>GOIANIA X TERESINA 18:00</v>
      </c>
      <c r="J1448" s="201" t="str" cm="1">
        <f t="array" ref="J1448">_xlfn.XLOOKUP(D1448,justificativas_motivos,justificativas_texto,"",1,1)</f>
        <v>MOTORISTA CUMPRINDO HORÁRIO NA ESCALA ATUAL</v>
      </c>
    </row>
    <row r="1449" spans="1:10" ht="42" hidden="1" customHeight="1">
      <c r="A1449" s="200">
        <v>45574</v>
      </c>
      <c r="B1449" s="132">
        <v>19016</v>
      </c>
      <c r="C1449" s="133">
        <v>0.75</v>
      </c>
      <c r="D1449" s="132" t="s">
        <v>11</v>
      </c>
      <c r="E1449" s="132" t="s">
        <v>165</v>
      </c>
      <c r="F1449" s="132"/>
      <c r="G1449" s="132" t="str">
        <f t="shared" si="44"/>
        <v>1</v>
      </c>
      <c r="H1449" s="137">
        <f t="shared" si="45"/>
        <v>18</v>
      </c>
      <c r="I1449" s="153" t="str" cm="1">
        <f t="array" ref="I1449">_xlfn.XLOOKUP(C1449,gyn_horarios,gyn_trechos_almoco,"",1,1)</f>
        <v>GOIANIA X TERESINA 18:00</v>
      </c>
      <c r="J1449" s="201" t="str" cm="1">
        <f t="array" ref="J1449">_xlfn.XLOOKUP(D1449,justificativas_motivos,justificativas_texto,"",1,1)</f>
        <v>MOTORISTA CUMPRINDO HORÁRIO NA ESCALA ATUAL</v>
      </c>
    </row>
    <row r="1450" spans="1:10" ht="42" hidden="1" customHeight="1">
      <c r="A1450" s="200">
        <v>45574</v>
      </c>
      <c r="B1450" s="132">
        <v>24010</v>
      </c>
      <c r="C1450" s="133">
        <v>0.79166666666666663</v>
      </c>
      <c r="D1450" s="132" t="s">
        <v>11</v>
      </c>
      <c r="E1450" s="132" t="s">
        <v>17</v>
      </c>
      <c r="F1450" s="132"/>
      <c r="G1450" s="132" t="str">
        <f t="shared" si="44"/>
        <v>1</v>
      </c>
      <c r="H1450" s="137">
        <f t="shared" si="45"/>
        <v>18</v>
      </c>
      <c r="I1450" s="153" t="str" cm="1">
        <f t="array" ref="I1450">_xlfn.XLOOKUP(C1450,gyn_horarios,gyn_trechos_almoco,"",1,1)</f>
        <v>GOIANIA X BELEM 19:00</v>
      </c>
      <c r="J1450" s="201" t="str" cm="1">
        <f t="array" ref="J1450">_xlfn.XLOOKUP(D1450,justificativas_motivos,justificativas_texto,"",1,1)</f>
        <v>MOTORISTA CUMPRINDO HORÁRIO NA ESCALA ATUAL</v>
      </c>
    </row>
    <row r="1451" spans="1:10" ht="42" hidden="1" customHeight="1">
      <c r="A1451" s="200">
        <v>45574</v>
      </c>
      <c r="B1451" s="132">
        <v>24010</v>
      </c>
      <c r="C1451" s="133">
        <v>0.79166666666666663</v>
      </c>
      <c r="D1451" s="132" t="s">
        <v>11</v>
      </c>
      <c r="E1451" s="132" t="s">
        <v>177</v>
      </c>
      <c r="F1451" s="132"/>
      <c r="G1451" s="132" t="str">
        <f t="shared" si="44"/>
        <v>1</v>
      </c>
      <c r="H1451" s="137">
        <f t="shared" si="45"/>
        <v>18</v>
      </c>
      <c r="I1451" s="153" t="str" cm="1">
        <f t="array" ref="I1451">_xlfn.XLOOKUP(C1451,gyn_horarios,gyn_trechos_almoco,"",1,1)</f>
        <v>GOIANIA X BELEM 19:00</v>
      </c>
      <c r="J1451" s="201" t="str" cm="1">
        <f t="array" ref="J1451">_xlfn.XLOOKUP(D1451,justificativas_motivos,justificativas_texto,"",1,1)</f>
        <v>MOTORISTA CUMPRINDO HORÁRIO NA ESCALA ATUAL</v>
      </c>
    </row>
    <row r="1452" spans="1:10" ht="42" hidden="1" customHeight="1">
      <c r="A1452" s="200">
        <v>45574</v>
      </c>
      <c r="B1452" s="132">
        <v>24012</v>
      </c>
      <c r="C1452" s="133">
        <v>0.83333333333333337</v>
      </c>
      <c r="D1452" s="132" t="s">
        <v>11</v>
      </c>
      <c r="E1452" s="132" t="s">
        <v>323</v>
      </c>
      <c r="F1452" s="132"/>
      <c r="G1452" s="132" t="str">
        <f t="shared" si="44"/>
        <v>1</v>
      </c>
      <c r="H1452" s="137">
        <f t="shared" si="45"/>
        <v>18</v>
      </c>
      <c r="I1452" s="153" t="str" cm="1">
        <f t="array" ref="I1452">_xlfn.XLOOKUP(C1452,gyn_horarios,gyn_trechos_almoco,"",1,1)</f>
        <v>GOIANIA X SAO LUIS 20:00</v>
      </c>
      <c r="J1452" s="201" t="str" cm="1">
        <f t="array" ref="J1452">_xlfn.XLOOKUP(D1452,justificativas_motivos,justificativas_texto,"",1,1)</f>
        <v>MOTORISTA CUMPRINDO HORÁRIO NA ESCALA ATUAL</v>
      </c>
    </row>
    <row r="1453" spans="1:10" ht="42" hidden="1" customHeight="1">
      <c r="A1453" s="202">
        <v>45574</v>
      </c>
      <c r="B1453" s="149">
        <v>24012</v>
      </c>
      <c r="C1453" s="147">
        <v>0.83333333333333337</v>
      </c>
      <c r="D1453" s="149" t="s">
        <v>11</v>
      </c>
      <c r="E1453" s="149" t="s">
        <v>80</v>
      </c>
      <c r="F1453" s="149"/>
      <c r="G1453" s="149" t="str">
        <f t="shared" si="44"/>
        <v>1</v>
      </c>
      <c r="H1453" s="150">
        <f t="shared" si="45"/>
        <v>18</v>
      </c>
      <c r="I1453" s="153" t="str" cm="1">
        <f t="array" ref="I1453">_xlfn.XLOOKUP(C1453,gyn_horarios,gyn_trechos_almoco,"",1,1)</f>
        <v>GOIANIA X SAO LUIS 20:00</v>
      </c>
      <c r="J1453" s="164" t="str" cm="1">
        <f t="array" ref="J1453">_xlfn.XLOOKUP(D1453,justificativas_motivos,justificativas_texto,"",1,1)</f>
        <v>MOTORISTA CUMPRINDO HORÁRIO NA ESCALA ATUAL</v>
      </c>
    </row>
    <row r="1454" spans="1:10" ht="42" hidden="1" customHeight="1">
      <c r="A1454" s="202">
        <v>45574</v>
      </c>
      <c r="B1454" s="149">
        <v>20022</v>
      </c>
      <c r="C1454" s="147">
        <v>0.39583333333333331</v>
      </c>
      <c r="D1454" s="149" t="s">
        <v>11</v>
      </c>
      <c r="E1454" s="153" t="s">
        <v>116</v>
      </c>
      <c r="F1454" s="149"/>
      <c r="G1454" s="149" t="str">
        <f t="shared" si="44"/>
        <v>1</v>
      </c>
      <c r="H1454" s="150">
        <f t="shared" si="45"/>
        <v>18</v>
      </c>
      <c r="I1454" s="153" t="str" cm="1">
        <f t="array" ref="I1454">_xlfn.XLOOKUP(C1454,gyn_horarios,gyn_trechos_almoco,"",1,1)</f>
        <v>GOIANIA X BELEM 09:30</v>
      </c>
      <c r="J1454" s="164" t="str" cm="1">
        <f t="array" ref="J1454">_xlfn.XLOOKUP(D1454,justificativas_motivos,justificativas_texto,"",1,1)</f>
        <v>MOTORISTA CUMPRINDO HORÁRIO NA ESCALA ATUAL</v>
      </c>
    </row>
    <row r="1455" spans="1:10" ht="42" hidden="1" customHeight="1">
      <c r="A1455" s="202">
        <v>45574</v>
      </c>
      <c r="B1455" s="149">
        <v>20022</v>
      </c>
      <c r="C1455" s="147">
        <v>0.39583333333333331</v>
      </c>
      <c r="D1455" s="149" t="s">
        <v>11</v>
      </c>
      <c r="E1455" s="153" t="s">
        <v>117</v>
      </c>
      <c r="F1455" s="149"/>
      <c r="G1455" s="149" t="str">
        <f t="shared" si="44"/>
        <v>1</v>
      </c>
      <c r="H1455" s="150">
        <f t="shared" si="45"/>
        <v>18</v>
      </c>
      <c r="I1455" s="153" t="str" cm="1">
        <f t="array" ref="I1455">_xlfn.XLOOKUP(C1455,gyn_horarios,gyn_trechos_almoco,"",1,1)</f>
        <v>GOIANIA X BELEM 09:30</v>
      </c>
      <c r="J1455" s="164" t="str" cm="1">
        <f t="array" ref="J1455">_xlfn.XLOOKUP(D1455,justificativas_motivos,justificativas_texto,"",1,1)</f>
        <v>MOTORISTA CUMPRINDO HORÁRIO NA ESCALA ATUAL</v>
      </c>
    </row>
    <row r="1456" spans="1:10" ht="42" hidden="1" customHeight="1">
      <c r="A1456" s="202">
        <v>45574</v>
      </c>
      <c r="B1456" s="149" t="s">
        <v>71</v>
      </c>
      <c r="C1456" s="147" t="s">
        <v>72</v>
      </c>
      <c r="D1456" s="149" t="s">
        <v>105</v>
      </c>
      <c r="E1456" s="153" t="s">
        <v>292</v>
      </c>
      <c r="F1456" s="149"/>
      <c r="G1456" s="149" t="str">
        <f t="shared" si="44"/>
        <v>1</v>
      </c>
      <c r="H1456" s="150">
        <f t="shared" si="45"/>
        <v>18</v>
      </c>
      <c r="I1456" s="153" t="str" cm="1">
        <f t="array" ref="I1456">_xlfn.XLOOKUP(C1456,gyn_horarios,gyn_trechos_almoco,"",1,1)</f>
        <v>PLANTAO</v>
      </c>
      <c r="J1456" s="164" t="str" cm="1">
        <f t="array" ref="J1456">_xlfn.XLOOKUP(D1456,justificativas_motivos,justificativas_texto,"",1,1)</f>
        <v>MOTORISTA PRESTANDO SERVICO DE PLANTAO NA GARAGEM</v>
      </c>
    </row>
    <row r="1457" spans="1:10" ht="42" hidden="1" customHeight="1">
      <c r="A1457" s="202">
        <v>45575</v>
      </c>
      <c r="B1457" s="149" t="s">
        <v>137</v>
      </c>
      <c r="C1457" s="147" t="s">
        <v>137</v>
      </c>
      <c r="D1457" s="149" t="s">
        <v>137</v>
      </c>
      <c r="E1457" s="129" t="s">
        <v>168</v>
      </c>
      <c r="F1457" s="149"/>
      <c r="G1457" s="149" t="str">
        <f t="shared" si="44"/>
        <v>1</v>
      </c>
      <c r="H1457" s="150">
        <f t="shared" si="45"/>
        <v>18</v>
      </c>
      <c r="I1457" s="153" t="str" cm="1">
        <f t="array" ref="I1457">_xlfn.XLOOKUP(C1457,gyn_horarios,gyn_trechos_almoco,"",1,1)</f>
        <v>ESPERA</v>
      </c>
      <c r="J1457" s="164" t="str" cm="1">
        <f t="array" ref="J1457">_xlfn.XLOOKUP(D1457,justificativas_motivos,justificativas_texto,"",1,1)</f>
        <v>MOTORISTA NA GARAGEM EM ESPERA PARA DISPONIBILIDADE DE HORARIOS</v>
      </c>
    </row>
    <row r="1458" spans="1:10" ht="42" hidden="1" customHeight="1">
      <c r="A1458" s="202">
        <v>45575</v>
      </c>
      <c r="B1458" s="149" t="s">
        <v>137</v>
      </c>
      <c r="C1458" s="147" t="s">
        <v>137</v>
      </c>
      <c r="D1458" s="149" t="s">
        <v>137</v>
      </c>
      <c r="E1458" s="129" t="s">
        <v>81</v>
      </c>
      <c r="F1458" s="149"/>
      <c r="G1458" s="149" t="str">
        <f t="shared" si="44"/>
        <v>1</v>
      </c>
      <c r="H1458" s="150">
        <f t="shared" si="45"/>
        <v>18</v>
      </c>
      <c r="I1458" s="153" t="str" cm="1">
        <f t="array" ref="I1458">_xlfn.XLOOKUP(C1458,gyn_horarios,gyn_trechos_almoco,"",1,1)</f>
        <v>ESPERA</v>
      </c>
      <c r="J1458" s="164" t="str" cm="1">
        <f t="array" ref="J1458">_xlfn.XLOOKUP(D1458,justificativas_motivos,justificativas_texto,"",1,1)</f>
        <v>MOTORISTA NA GARAGEM EM ESPERA PARA DISPONIBILIDADE DE HORARIOS</v>
      </c>
    </row>
    <row r="1459" spans="1:10" ht="42" hidden="1" customHeight="1">
      <c r="A1459" s="202">
        <v>45575</v>
      </c>
      <c r="B1459" s="149">
        <v>15900</v>
      </c>
      <c r="C1459" s="147">
        <v>0.75</v>
      </c>
      <c r="D1459" s="149" t="s">
        <v>11</v>
      </c>
      <c r="E1459" s="129" t="s">
        <v>159</v>
      </c>
      <c r="F1459" s="149"/>
      <c r="G1459" s="149" t="str">
        <f t="shared" si="44"/>
        <v>1</v>
      </c>
      <c r="H1459" s="150">
        <f t="shared" si="45"/>
        <v>18</v>
      </c>
      <c r="I1459" s="153" t="str" cm="1">
        <f t="array" ref="I1459">_xlfn.XLOOKUP(C1459,gyn_horarios,gyn_trechos_almoco,"",1,1)</f>
        <v>GOIANIA X TERESINA 18:00</v>
      </c>
      <c r="J1459" s="164" t="str" cm="1">
        <f t="array" ref="J1459">_xlfn.XLOOKUP(D1459,justificativas_motivos,justificativas_texto,"",1,1)</f>
        <v>MOTORISTA CUMPRINDO HORÁRIO NA ESCALA ATUAL</v>
      </c>
    </row>
    <row r="1460" spans="1:10" ht="42" hidden="1" customHeight="1">
      <c r="A1460" s="202">
        <v>45575</v>
      </c>
      <c r="B1460" s="149">
        <v>15900</v>
      </c>
      <c r="C1460" s="147">
        <v>0.75</v>
      </c>
      <c r="D1460" s="149" t="s">
        <v>11</v>
      </c>
      <c r="E1460" s="129" t="s">
        <v>290</v>
      </c>
      <c r="F1460" s="149"/>
      <c r="G1460" s="149" t="str">
        <f t="shared" si="44"/>
        <v>1</v>
      </c>
      <c r="H1460" s="150">
        <f t="shared" si="45"/>
        <v>18</v>
      </c>
      <c r="I1460" s="153" t="str" cm="1">
        <f t="array" ref="I1460">_xlfn.XLOOKUP(C1460,gyn_horarios,gyn_trechos_almoco,"",1,1)</f>
        <v>GOIANIA X TERESINA 18:00</v>
      </c>
      <c r="J1460" s="164" t="str" cm="1">
        <f t="array" ref="J1460">_xlfn.XLOOKUP(D1460,justificativas_motivos,justificativas_texto,"",1,1)</f>
        <v>MOTORISTA CUMPRINDO HORÁRIO NA ESCALA ATUAL</v>
      </c>
    </row>
    <row r="1461" spans="1:10" ht="42" hidden="1" customHeight="1">
      <c r="A1461" s="202">
        <v>45575</v>
      </c>
      <c r="B1461" s="149">
        <v>24001</v>
      </c>
      <c r="C1461" s="147">
        <v>0.79166666666666663</v>
      </c>
      <c r="D1461" s="149" t="s">
        <v>11</v>
      </c>
      <c r="E1461" s="153" t="s">
        <v>160</v>
      </c>
      <c r="F1461" s="149"/>
      <c r="G1461" s="149" t="str">
        <f t="shared" si="44"/>
        <v>1</v>
      </c>
      <c r="H1461" s="150">
        <f t="shared" si="45"/>
        <v>18</v>
      </c>
      <c r="I1461" s="153" t="str" cm="1">
        <f t="array" ref="I1461">_xlfn.XLOOKUP(C1461,gyn_horarios,gyn_trechos_almoco,"",1,1)</f>
        <v>GOIANIA X BELEM 19:00</v>
      </c>
      <c r="J1461" s="164" t="str" cm="1">
        <f t="array" ref="J1461">_xlfn.XLOOKUP(D1461,justificativas_motivos,justificativas_texto,"",1,1)</f>
        <v>MOTORISTA CUMPRINDO HORÁRIO NA ESCALA ATUAL</v>
      </c>
    </row>
    <row r="1462" spans="1:10" ht="42" hidden="1" customHeight="1">
      <c r="A1462" s="202">
        <v>45575</v>
      </c>
      <c r="B1462" s="149">
        <v>24001</v>
      </c>
      <c r="C1462" s="147">
        <v>0.79166666666666663</v>
      </c>
      <c r="D1462" s="149" t="s">
        <v>11</v>
      </c>
      <c r="E1462" s="153" t="s">
        <v>36</v>
      </c>
      <c r="F1462" s="149"/>
      <c r="G1462" s="149" t="str">
        <f t="shared" si="44"/>
        <v>1</v>
      </c>
      <c r="H1462" s="150">
        <f t="shared" si="45"/>
        <v>18</v>
      </c>
      <c r="I1462" s="153" t="str" cm="1">
        <f t="array" ref="I1462">_xlfn.XLOOKUP(C1462,gyn_horarios,gyn_trechos_almoco,"",1,1)</f>
        <v>GOIANIA X BELEM 19:00</v>
      </c>
      <c r="J1462" s="164" t="str" cm="1">
        <f t="array" ref="J1462">_xlfn.XLOOKUP(D1462,justificativas_motivos,justificativas_texto,"",1,1)</f>
        <v>MOTORISTA CUMPRINDO HORÁRIO NA ESCALA ATUAL</v>
      </c>
    </row>
    <row r="1463" spans="1:10" ht="42" hidden="1" customHeight="1">
      <c r="A1463" s="202">
        <v>45575</v>
      </c>
      <c r="B1463" s="149">
        <v>24014</v>
      </c>
      <c r="C1463" s="147">
        <v>0.83333333333333337</v>
      </c>
      <c r="D1463" s="149" t="s">
        <v>11</v>
      </c>
      <c r="E1463" s="153" t="s">
        <v>63</v>
      </c>
      <c r="F1463" s="149"/>
      <c r="G1463" s="149" t="str">
        <f t="shared" si="44"/>
        <v>1</v>
      </c>
      <c r="H1463" s="150">
        <f t="shared" si="45"/>
        <v>18</v>
      </c>
      <c r="I1463" s="153" t="str" cm="1">
        <f t="array" ref="I1463">_xlfn.XLOOKUP(C1463,gyn_horarios,gyn_trechos_almoco,"",1,1)</f>
        <v>GOIANIA X SAO LUIS 20:00</v>
      </c>
      <c r="J1463" s="164" t="str" cm="1">
        <f t="array" ref="J1463">_xlfn.XLOOKUP(D1463,justificativas_motivos,justificativas_texto,"",1,1)</f>
        <v>MOTORISTA CUMPRINDO HORÁRIO NA ESCALA ATUAL</v>
      </c>
    </row>
    <row r="1464" spans="1:10" ht="42" hidden="1" customHeight="1">
      <c r="A1464" s="202">
        <v>45575</v>
      </c>
      <c r="B1464" s="149">
        <v>24014</v>
      </c>
      <c r="C1464" s="147">
        <v>0.83333333333333337</v>
      </c>
      <c r="D1464" s="149" t="s">
        <v>11</v>
      </c>
      <c r="E1464" s="153" t="s">
        <v>320</v>
      </c>
      <c r="F1464" s="149"/>
      <c r="G1464" s="149" t="str">
        <f t="shared" si="44"/>
        <v>1</v>
      </c>
      <c r="H1464" s="150">
        <f t="shared" si="45"/>
        <v>18</v>
      </c>
      <c r="I1464" s="153" t="str" cm="1">
        <f t="array" ref="I1464">_xlfn.XLOOKUP(C1464,gyn_horarios,gyn_trechos_almoco,"",1,1)</f>
        <v>GOIANIA X SAO LUIS 20:00</v>
      </c>
      <c r="J1464" s="164" t="str" cm="1">
        <f t="array" ref="J1464">_xlfn.XLOOKUP(D1464,justificativas_motivos,justificativas_texto,"",1,1)</f>
        <v>MOTORISTA CUMPRINDO HORÁRIO NA ESCALA ATUAL</v>
      </c>
    </row>
    <row r="1465" spans="1:10" ht="42" hidden="1" customHeight="1">
      <c r="A1465" s="202">
        <v>45575</v>
      </c>
      <c r="B1465" s="132">
        <v>19008</v>
      </c>
      <c r="C1465" s="133">
        <v>0.39583333333333331</v>
      </c>
      <c r="D1465" s="132" t="s">
        <v>11</v>
      </c>
      <c r="E1465" s="129" t="s">
        <v>31</v>
      </c>
      <c r="F1465" s="132"/>
      <c r="G1465" s="132" t="str">
        <f t="shared" si="44"/>
        <v>1</v>
      </c>
      <c r="H1465" s="137">
        <f t="shared" si="45"/>
        <v>18</v>
      </c>
      <c r="I1465" s="153" t="str" cm="1">
        <f t="array" ref="I1465">_xlfn.XLOOKUP(C1465,gyn_horarios,gyn_trechos_almoco,"",1,1)</f>
        <v>GOIANIA X BELEM 09:30</v>
      </c>
      <c r="J1465" s="201" t="str" cm="1">
        <f t="array" ref="J1465">_xlfn.XLOOKUP(D1465,justificativas_motivos,justificativas_texto,"",1,1)</f>
        <v>MOTORISTA CUMPRINDO HORÁRIO NA ESCALA ATUAL</v>
      </c>
    </row>
    <row r="1466" spans="1:10" ht="42" hidden="1" customHeight="1">
      <c r="A1466" s="202">
        <v>45575</v>
      </c>
      <c r="B1466" s="132">
        <v>19008</v>
      </c>
      <c r="C1466" s="133">
        <v>0.39583333333333331</v>
      </c>
      <c r="D1466" s="132" t="s">
        <v>11</v>
      </c>
      <c r="E1466" s="129" t="s">
        <v>30</v>
      </c>
      <c r="F1466" s="132"/>
      <c r="G1466" s="132" t="str">
        <f t="shared" si="44"/>
        <v>1</v>
      </c>
      <c r="H1466" s="137">
        <f t="shared" si="45"/>
        <v>18</v>
      </c>
      <c r="I1466" s="153" t="str" cm="1">
        <f t="array" ref="I1466">_xlfn.XLOOKUP(C1466,gyn_horarios,gyn_trechos_almoco,"",1,1)</f>
        <v>GOIANIA X BELEM 09:30</v>
      </c>
      <c r="J1466" s="201" t="str" cm="1">
        <f t="array" ref="J1466">_xlfn.XLOOKUP(D1466,justificativas_motivos,justificativas_texto,"",1,1)</f>
        <v>MOTORISTA CUMPRINDO HORÁRIO NA ESCALA ATUAL</v>
      </c>
    </row>
    <row r="1467" spans="1:10" ht="42" hidden="1" customHeight="1">
      <c r="A1467" s="200">
        <v>45575</v>
      </c>
      <c r="B1467" s="132" t="s">
        <v>71</v>
      </c>
      <c r="C1467" s="133" t="s">
        <v>72</v>
      </c>
      <c r="D1467" s="132" t="s">
        <v>105</v>
      </c>
      <c r="E1467" s="129" t="s">
        <v>292</v>
      </c>
      <c r="F1467" s="132"/>
      <c r="G1467" s="132" t="str">
        <f t="shared" si="44"/>
        <v>1</v>
      </c>
      <c r="H1467" s="137">
        <f t="shared" si="45"/>
        <v>18</v>
      </c>
      <c r="I1467" s="153" t="str" cm="1">
        <f t="array" ref="I1467">_xlfn.XLOOKUP(C1467,gyn_horarios,gyn_trechos_almoco,"",1,1)</f>
        <v>PLANTAO</v>
      </c>
      <c r="J1467" s="201" t="str" cm="1">
        <f t="array" ref="J1467">_xlfn.XLOOKUP(D1467,justificativas_motivos,justificativas_texto,"",1,1)</f>
        <v>MOTORISTA PRESTANDO SERVICO DE PLANTAO NA GARAGEM</v>
      </c>
    </row>
    <row r="1468" spans="1:10" ht="42" hidden="1" customHeight="1">
      <c r="A1468" s="200">
        <v>45576</v>
      </c>
      <c r="B1468" s="132">
        <v>19021</v>
      </c>
      <c r="C1468" s="133">
        <v>0.75</v>
      </c>
      <c r="D1468" s="132" t="s">
        <v>11</v>
      </c>
      <c r="E1468" s="132" t="s">
        <v>179</v>
      </c>
      <c r="F1468" s="132"/>
      <c r="G1468" s="132" t="str">
        <f t="shared" si="44"/>
        <v>1</v>
      </c>
      <c r="H1468" s="137">
        <f t="shared" si="45"/>
        <v>18</v>
      </c>
      <c r="I1468" s="153" t="str" cm="1">
        <f t="array" ref="I1468">_xlfn.XLOOKUP(C1468,gyn_horarios,gyn_trechos_almoco,"",1,1)</f>
        <v>GOIANIA X TERESINA 18:00</v>
      </c>
      <c r="J1468" s="201" t="str" cm="1">
        <f t="array" ref="J1468">_xlfn.XLOOKUP(D1468,justificativas_motivos,justificativas_texto,"",1,1)</f>
        <v>MOTORISTA CUMPRINDO HORÁRIO NA ESCALA ATUAL</v>
      </c>
    </row>
    <row r="1469" spans="1:10" ht="42" hidden="1" customHeight="1">
      <c r="A1469" s="200">
        <v>45576</v>
      </c>
      <c r="B1469" s="132">
        <v>19021</v>
      </c>
      <c r="C1469" s="133">
        <v>0.75</v>
      </c>
      <c r="D1469" s="132" t="s">
        <v>11</v>
      </c>
      <c r="E1469" s="132" t="s">
        <v>14</v>
      </c>
      <c r="F1469" s="132"/>
      <c r="G1469" s="132" t="str">
        <f t="shared" si="44"/>
        <v>1</v>
      </c>
      <c r="H1469" s="137">
        <f t="shared" si="45"/>
        <v>18</v>
      </c>
      <c r="I1469" s="153" t="str" cm="1">
        <f t="array" ref="I1469">_xlfn.XLOOKUP(C1469,gyn_horarios,gyn_trechos_almoco,"",1,1)</f>
        <v>GOIANIA X TERESINA 18:00</v>
      </c>
      <c r="J1469" s="201" t="str" cm="1">
        <f t="array" ref="J1469">_xlfn.XLOOKUP(D1469,justificativas_motivos,justificativas_texto,"",1,1)</f>
        <v>MOTORISTA CUMPRINDO HORÁRIO NA ESCALA ATUAL</v>
      </c>
    </row>
    <row r="1470" spans="1:10" ht="42" hidden="1" customHeight="1">
      <c r="A1470" s="200">
        <v>45576</v>
      </c>
      <c r="B1470" s="132">
        <v>19012</v>
      </c>
      <c r="C1470" s="133">
        <v>0.79166666666666663</v>
      </c>
      <c r="D1470" s="132" t="s">
        <v>11</v>
      </c>
      <c r="E1470" s="132" t="s">
        <v>138</v>
      </c>
      <c r="F1470" s="132"/>
      <c r="G1470" s="132" t="str">
        <f t="shared" si="44"/>
        <v>1</v>
      </c>
      <c r="H1470" s="137">
        <f t="shared" si="45"/>
        <v>18</v>
      </c>
      <c r="I1470" s="153" t="str" cm="1">
        <f t="array" ref="I1470">_xlfn.XLOOKUP(C1470,gyn_horarios,gyn_trechos_almoco,"",1,1)</f>
        <v>GOIANIA X BELEM 19:00</v>
      </c>
      <c r="J1470" s="201" t="str" cm="1">
        <f t="array" ref="J1470">_xlfn.XLOOKUP(D1470,justificativas_motivos,justificativas_texto,"",1,1)</f>
        <v>MOTORISTA CUMPRINDO HORÁRIO NA ESCALA ATUAL</v>
      </c>
    </row>
    <row r="1471" spans="1:10" ht="42" hidden="1" customHeight="1">
      <c r="A1471" s="200">
        <v>45576</v>
      </c>
      <c r="B1471" s="132">
        <v>19012</v>
      </c>
      <c r="C1471" s="133">
        <v>0.79166666666666663</v>
      </c>
      <c r="D1471" s="132" t="s">
        <v>11</v>
      </c>
      <c r="E1471" s="132" t="s">
        <v>34</v>
      </c>
      <c r="F1471" s="132"/>
      <c r="G1471" s="132" t="str">
        <f t="shared" si="44"/>
        <v>1</v>
      </c>
      <c r="H1471" s="137">
        <f t="shared" si="45"/>
        <v>18</v>
      </c>
      <c r="I1471" s="153" t="str" cm="1">
        <f t="array" ref="I1471">_xlfn.XLOOKUP(C1471,gyn_horarios,gyn_trechos_almoco,"",1,1)</f>
        <v>GOIANIA X BELEM 19:00</v>
      </c>
      <c r="J1471" s="201" t="str" cm="1">
        <f t="array" ref="J1471">_xlfn.XLOOKUP(D1471,justificativas_motivos,justificativas_texto,"",1,1)</f>
        <v>MOTORISTA CUMPRINDO HORÁRIO NA ESCALA ATUAL</v>
      </c>
    </row>
    <row r="1472" spans="1:10" ht="42" hidden="1" customHeight="1">
      <c r="A1472" s="200">
        <v>45576</v>
      </c>
      <c r="B1472" s="132">
        <v>24006</v>
      </c>
      <c r="C1472" s="133">
        <v>0.83333333333333337</v>
      </c>
      <c r="D1472" s="132" t="s">
        <v>11</v>
      </c>
      <c r="E1472" s="132" t="s">
        <v>62</v>
      </c>
      <c r="F1472" s="132"/>
      <c r="G1472" s="132" t="str">
        <f t="shared" si="44"/>
        <v>1</v>
      </c>
      <c r="H1472" s="137">
        <f t="shared" si="45"/>
        <v>18</v>
      </c>
      <c r="I1472" s="153" t="str" cm="1">
        <f t="array" ref="I1472">_xlfn.XLOOKUP(C1472,gyn_horarios,gyn_trechos_almoco,"",1,1)</f>
        <v>GOIANIA X SAO LUIS 20:00</v>
      </c>
      <c r="J1472" s="201" t="str" cm="1">
        <f t="array" ref="J1472">_xlfn.XLOOKUP(D1472,justificativas_motivos,justificativas_texto,"",1,1)</f>
        <v>MOTORISTA CUMPRINDO HORÁRIO NA ESCALA ATUAL</v>
      </c>
    </row>
    <row r="1473" spans="1:10" ht="42" hidden="1" customHeight="1">
      <c r="A1473" s="200">
        <v>45576</v>
      </c>
      <c r="B1473" s="132">
        <v>24006</v>
      </c>
      <c r="C1473" s="133">
        <v>0.83333333333333337</v>
      </c>
      <c r="D1473" s="132" t="s">
        <v>11</v>
      </c>
      <c r="E1473" s="132" t="s">
        <v>201</v>
      </c>
      <c r="F1473" s="132"/>
      <c r="G1473" s="132" t="str">
        <f t="shared" si="44"/>
        <v>1</v>
      </c>
      <c r="H1473" s="137">
        <f t="shared" si="45"/>
        <v>18</v>
      </c>
      <c r="I1473" s="153" t="str" cm="1">
        <f t="array" ref="I1473">_xlfn.XLOOKUP(C1473,gyn_horarios,gyn_trechos_almoco,"",1,1)</f>
        <v>GOIANIA X SAO LUIS 20:00</v>
      </c>
      <c r="J1473" s="201" t="str" cm="1">
        <f t="array" ref="J1473">_xlfn.XLOOKUP(D1473,justificativas_motivos,justificativas_texto,"",1,1)</f>
        <v>MOTORISTA CUMPRINDO HORÁRIO NA ESCALA ATUAL</v>
      </c>
    </row>
    <row r="1474" spans="1:10" ht="42" hidden="1" customHeight="1">
      <c r="A1474" s="202">
        <v>45576</v>
      </c>
      <c r="B1474" s="132">
        <v>19010</v>
      </c>
      <c r="C1474" s="147">
        <v>0.39583333333333331</v>
      </c>
      <c r="D1474" s="149" t="s">
        <v>11</v>
      </c>
      <c r="E1474" s="153" t="s">
        <v>86</v>
      </c>
      <c r="F1474" s="149"/>
      <c r="G1474" s="149" t="str">
        <f t="shared" si="44"/>
        <v>1</v>
      </c>
      <c r="H1474" s="150">
        <f t="shared" si="45"/>
        <v>18</v>
      </c>
      <c r="I1474" s="153" t="str" cm="1">
        <f t="array" ref="I1474">_xlfn.XLOOKUP(C1474,gyn_horarios,gyn_trechos_almoco,"",1,1)</f>
        <v>GOIANIA X BELEM 09:30</v>
      </c>
      <c r="J1474" s="164" t="str" cm="1">
        <f t="array" ref="J1474">_xlfn.XLOOKUP(D1474,justificativas_motivos,justificativas_texto,"",1,1)</f>
        <v>MOTORISTA CUMPRINDO HORÁRIO NA ESCALA ATUAL</v>
      </c>
    </row>
    <row r="1475" spans="1:10" ht="42" hidden="1" customHeight="1">
      <c r="A1475" s="202">
        <v>45576</v>
      </c>
      <c r="B1475" s="149">
        <v>19010</v>
      </c>
      <c r="C1475" s="147">
        <v>0.39583333333333331</v>
      </c>
      <c r="D1475" s="149" t="s">
        <v>11</v>
      </c>
      <c r="E1475" s="153" t="s">
        <v>87</v>
      </c>
      <c r="F1475" s="149"/>
      <c r="G1475" s="149" t="str">
        <f t="shared" si="44"/>
        <v>1</v>
      </c>
      <c r="H1475" s="150">
        <f t="shared" si="45"/>
        <v>18</v>
      </c>
      <c r="I1475" s="153" t="str" cm="1">
        <f t="array" ref="I1475">_xlfn.XLOOKUP(C1475,gyn_horarios,gyn_trechos_almoco,"",1,1)</f>
        <v>GOIANIA X BELEM 09:30</v>
      </c>
      <c r="J1475" s="164" t="str" cm="1">
        <f t="array" ref="J1475">_xlfn.XLOOKUP(D1475,justificativas_motivos,justificativas_texto,"",1,1)</f>
        <v>MOTORISTA CUMPRINDO HORÁRIO NA ESCALA ATUAL</v>
      </c>
    </row>
    <row r="1476" spans="1:10" ht="42" hidden="1" customHeight="1">
      <c r="A1476" s="202">
        <v>45576</v>
      </c>
      <c r="B1476" s="149" t="s">
        <v>71</v>
      </c>
      <c r="C1476" s="147" t="s">
        <v>72</v>
      </c>
      <c r="D1476" s="149" t="s">
        <v>105</v>
      </c>
      <c r="E1476" s="153" t="s">
        <v>292</v>
      </c>
      <c r="F1476" s="149"/>
      <c r="G1476" s="149" t="str">
        <f t="shared" si="44"/>
        <v>1</v>
      </c>
      <c r="H1476" s="150">
        <f t="shared" si="45"/>
        <v>18</v>
      </c>
      <c r="I1476" s="153" t="str" cm="1">
        <f t="array" ref="I1476">_xlfn.XLOOKUP(C1476,gyn_horarios,gyn_trechos_almoco,"",1,1)</f>
        <v>PLANTAO</v>
      </c>
      <c r="J1476" s="164" t="str" cm="1">
        <f t="array" ref="J1476">_xlfn.XLOOKUP(D1476,justificativas_motivos,justificativas_texto,"",1,1)</f>
        <v>MOTORISTA PRESTANDO SERVICO DE PLANTAO NA GARAGEM</v>
      </c>
    </row>
    <row r="1477" spans="1:10" ht="42" hidden="1" customHeight="1">
      <c r="A1477" s="202">
        <v>45576</v>
      </c>
      <c r="B1477" s="149">
        <v>19007</v>
      </c>
      <c r="C1477" s="147">
        <v>0.47013888888888888</v>
      </c>
      <c r="D1477" s="149" t="s">
        <v>20</v>
      </c>
      <c r="E1477" s="153" t="s">
        <v>324</v>
      </c>
      <c r="F1477" s="149"/>
      <c r="G1477" s="149" t="str">
        <f t="shared" si="44"/>
        <v>1</v>
      </c>
      <c r="H1477" s="150">
        <f t="shared" si="45"/>
        <v>18</v>
      </c>
      <c r="I1477" s="153" t="str" cm="1">
        <f t="array" ref="I1477">_xlfn.XLOOKUP(C1477,gyn_horarios,gyn_trechos_almoco,"",1,1)</f>
        <v>IMPERATRIZ X SAO LUIS 11:17</v>
      </c>
      <c r="J1477" s="164" t="str" cm="1">
        <f t="array" ref="J1477">_xlfn.XLOOKUP(D1477,justificativas_motivos,justificativas_texto,"",1,1)</f>
        <v>MOTORISTA TEVE QUE FAZER REFEIÇÃO DEVIDO AO ATRASO DO HORARIO DO ONIBUS</v>
      </c>
    </row>
    <row r="1478" spans="1:10" ht="42" hidden="1" customHeight="1">
      <c r="A1478" s="202">
        <v>45576</v>
      </c>
      <c r="B1478" s="149">
        <v>19007</v>
      </c>
      <c r="C1478" s="147">
        <v>0.47013888888888888</v>
      </c>
      <c r="D1478" s="149" t="s">
        <v>20</v>
      </c>
      <c r="E1478" s="153" t="s">
        <v>325</v>
      </c>
      <c r="F1478" s="149"/>
      <c r="G1478" s="149" t="str">
        <f t="shared" si="44"/>
        <v>1</v>
      </c>
      <c r="H1478" s="150">
        <f t="shared" si="45"/>
        <v>18</v>
      </c>
      <c r="I1478" s="153" t="str" cm="1">
        <f t="array" ref="I1478">_xlfn.XLOOKUP(C1478,gyn_horarios,gyn_trechos_almoco,"",1,1)</f>
        <v>IMPERATRIZ X SAO LUIS 11:17</v>
      </c>
      <c r="J1478" s="164" t="str" cm="1">
        <f t="array" ref="J1478">_xlfn.XLOOKUP(D1478,justificativas_motivos,justificativas_texto,"",1,1)</f>
        <v>MOTORISTA TEVE QUE FAZER REFEIÇÃO DEVIDO AO ATRASO DO HORARIO DO ONIBUS</v>
      </c>
    </row>
    <row r="1479" spans="1:10" ht="42" hidden="1" customHeight="1">
      <c r="A1479" s="202">
        <v>45577</v>
      </c>
      <c r="B1479" s="149">
        <v>15700</v>
      </c>
      <c r="C1479" s="147">
        <v>0.75</v>
      </c>
      <c r="D1479" s="149" t="s">
        <v>11</v>
      </c>
      <c r="E1479" s="153" t="s">
        <v>112</v>
      </c>
      <c r="F1479" s="149"/>
      <c r="G1479" s="149" t="str">
        <f t="shared" si="44"/>
        <v>1</v>
      </c>
      <c r="H1479" s="150">
        <f t="shared" si="45"/>
        <v>18</v>
      </c>
      <c r="I1479" s="153" t="str" cm="1">
        <f t="array" ref="I1479">_xlfn.XLOOKUP(C1479,gyn_horarios,gyn_trechos_almoco,"",1,1)</f>
        <v>GOIANIA X TERESINA 18:00</v>
      </c>
      <c r="J1479" s="164" t="str" cm="1">
        <f t="array" ref="J1479">_xlfn.XLOOKUP(D1479,justificativas_motivos,justificativas_texto,"",1,1)</f>
        <v>MOTORISTA CUMPRINDO HORÁRIO NA ESCALA ATUAL</v>
      </c>
    </row>
    <row r="1480" spans="1:10" ht="42" hidden="1" customHeight="1">
      <c r="A1480" s="202">
        <v>45577</v>
      </c>
      <c r="B1480" s="149">
        <v>15700</v>
      </c>
      <c r="C1480" s="147">
        <v>0.75</v>
      </c>
      <c r="D1480" s="149" t="s">
        <v>11</v>
      </c>
      <c r="E1480" s="153" t="s">
        <v>113</v>
      </c>
      <c r="F1480" s="149"/>
      <c r="G1480" s="149" t="str">
        <f t="shared" si="44"/>
        <v>1</v>
      </c>
      <c r="H1480" s="150">
        <f t="shared" si="45"/>
        <v>18</v>
      </c>
      <c r="I1480" s="153" t="str" cm="1">
        <f t="array" ref="I1480">_xlfn.XLOOKUP(C1480,gyn_horarios,gyn_trechos_almoco,"",1,1)</f>
        <v>GOIANIA X TERESINA 18:00</v>
      </c>
      <c r="J1480" s="164" t="str" cm="1">
        <f t="array" ref="J1480">_xlfn.XLOOKUP(D1480,justificativas_motivos,justificativas_texto,"",1,1)</f>
        <v>MOTORISTA CUMPRINDO HORÁRIO NA ESCALA ATUAL</v>
      </c>
    </row>
    <row r="1481" spans="1:10" ht="42" hidden="1" customHeight="1">
      <c r="A1481" s="202">
        <v>45577</v>
      </c>
      <c r="B1481" s="149">
        <v>24013</v>
      </c>
      <c r="C1481" s="147">
        <v>0.79166666666666663</v>
      </c>
      <c r="D1481" s="149" t="s">
        <v>11</v>
      </c>
      <c r="E1481" s="153" t="s">
        <v>27</v>
      </c>
      <c r="F1481" s="149"/>
      <c r="G1481" s="149" t="str">
        <f t="shared" si="44"/>
        <v>1</v>
      </c>
      <c r="H1481" s="150">
        <f t="shared" si="45"/>
        <v>18</v>
      </c>
      <c r="I1481" s="153" t="str" cm="1">
        <f t="array" ref="I1481">_xlfn.XLOOKUP(C1481,gyn_horarios,gyn_trechos_almoco,"",1,1)</f>
        <v>GOIANIA X BELEM 19:00</v>
      </c>
      <c r="J1481" s="164" t="str" cm="1">
        <f t="array" ref="J1481">_xlfn.XLOOKUP(D1481,justificativas_motivos,justificativas_texto,"",1,1)</f>
        <v>MOTORISTA CUMPRINDO HORÁRIO NA ESCALA ATUAL</v>
      </c>
    </row>
    <row r="1482" spans="1:10" ht="42" hidden="1" customHeight="1">
      <c r="A1482" s="202">
        <v>45577</v>
      </c>
      <c r="B1482" s="149">
        <v>24013</v>
      </c>
      <c r="C1482" s="147">
        <v>0.79166666666666663</v>
      </c>
      <c r="D1482" s="149" t="s">
        <v>11</v>
      </c>
      <c r="E1482" s="153" t="s">
        <v>40</v>
      </c>
      <c r="F1482" s="149"/>
      <c r="G1482" s="149" t="str">
        <f t="shared" si="44"/>
        <v>1</v>
      </c>
      <c r="H1482" s="150">
        <f t="shared" si="45"/>
        <v>18</v>
      </c>
      <c r="I1482" s="153" t="str" cm="1">
        <f t="array" ref="I1482">_xlfn.XLOOKUP(C1482,gyn_horarios,gyn_trechos_almoco,"",1,1)</f>
        <v>GOIANIA X BELEM 19:00</v>
      </c>
      <c r="J1482" s="164" t="str" cm="1">
        <f t="array" ref="J1482">_xlfn.XLOOKUP(D1482,justificativas_motivos,justificativas_texto,"",1,1)</f>
        <v>MOTORISTA CUMPRINDO HORÁRIO NA ESCALA ATUAL</v>
      </c>
    </row>
    <row r="1483" spans="1:10" ht="42" hidden="1" customHeight="1">
      <c r="A1483" s="202">
        <v>45577</v>
      </c>
      <c r="B1483" s="149">
        <v>24004</v>
      </c>
      <c r="C1483" s="147">
        <v>0.83333333333333337</v>
      </c>
      <c r="D1483" s="149" t="s">
        <v>11</v>
      </c>
      <c r="E1483" s="153" t="s">
        <v>12</v>
      </c>
      <c r="F1483" s="149"/>
      <c r="G1483" s="149" t="str">
        <f t="shared" si="44"/>
        <v>1</v>
      </c>
      <c r="H1483" s="150">
        <f t="shared" si="45"/>
        <v>18</v>
      </c>
      <c r="I1483" s="153" t="str" cm="1">
        <f t="array" ref="I1483">_xlfn.XLOOKUP(C1483,gyn_horarios,gyn_trechos_almoco,"",1,1)</f>
        <v>GOIANIA X SAO LUIS 20:00</v>
      </c>
      <c r="J1483" s="164" t="str" cm="1">
        <f t="array" ref="J1483">_xlfn.XLOOKUP(D1483,justificativas_motivos,justificativas_texto,"",1,1)</f>
        <v>MOTORISTA CUMPRINDO HORÁRIO NA ESCALA ATUAL</v>
      </c>
    </row>
    <row r="1484" spans="1:10" ht="42" hidden="1" customHeight="1">
      <c r="A1484" s="202">
        <v>45577</v>
      </c>
      <c r="B1484" s="149">
        <v>24004</v>
      </c>
      <c r="C1484" s="147">
        <v>0.83333333333333337</v>
      </c>
      <c r="D1484" s="149" t="s">
        <v>11</v>
      </c>
      <c r="E1484" s="153" t="s">
        <v>13</v>
      </c>
      <c r="F1484" s="149"/>
      <c r="G1484" s="149" t="str">
        <f t="shared" si="44"/>
        <v>1</v>
      </c>
      <c r="H1484" s="150">
        <f t="shared" si="45"/>
        <v>18</v>
      </c>
      <c r="I1484" s="153" t="str" cm="1">
        <f t="array" ref="I1484">_xlfn.XLOOKUP(C1484,gyn_horarios,gyn_trechos_almoco,"",1,1)</f>
        <v>GOIANIA X SAO LUIS 20:00</v>
      </c>
      <c r="J1484" s="164" t="str" cm="1">
        <f t="array" ref="J1484">_xlfn.XLOOKUP(D1484,justificativas_motivos,justificativas_texto,"",1,1)</f>
        <v>MOTORISTA CUMPRINDO HORÁRIO NA ESCALA ATUAL</v>
      </c>
    </row>
    <row r="1485" spans="1:10" ht="42" hidden="1" customHeight="1">
      <c r="A1485" s="200">
        <v>45577</v>
      </c>
      <c r="B1485" s="132">
        <v>19009</v>
      </c>
      <c r="C1485" s="133">
        <v>0.39583333333333331</v>
      </c>
      <c r="D1485" s="132" t="s">
        <v>11</v>
      </c>
      <c r="E1485" s="129" t="s">
        <v>140</v>
      </c>
      <c r="F1485" s="132"/>
      <c r="G1485" s="132" t="str">
        <f t="shared" si="44"/>
        <v>1</v>
      </c>
      <c r="H1485" s="137">
        <f t="shared" si="45"/>
        <v>18</v>
      </c>
      <c r="I1485" s="153" t="str" cm="1">
        <f t="array" ref="I1485">_xlfn.XLOOKUP(C1485,gyn_horarios,gyn_trechos_almoco,"",1,1)</f>
        <v>GOIANIA X BELEM 09:30</v>
      </c>
      <c r="J1485" s="201" t="str" cm="1">
        <f t="array" ref="J1485">_xlfn.XLOOKUP(D1485,justificativas_motivos,justificativas_texto,"",1,1)</f>
        <v>MOTORISTA CUMPRINDO HORÁRIO NA ESCALA ATUAL</v>
      </c>
    </row>
    <row r="1486" spans="1:10" ht="42" hidden="1" customHeight="1">
      <c r="A1486" s="200">
        <v>45577</v>
      </c>
      <c r="B1486" s="132">
        <v>19009</v>
      </c>
      <c r="C1486" s="133">
        <v>0.39583333333333331</v>
      </c>
      <c r="D1486" s="132" t="s">
        <v>11</v>
      </c>
      <c r="E1486" s="129" t="s">
        <v>167</v>
      </c>
      <c r="F1486" s="132"/>
      <c r="G1486" s="132" t="str">
        <f t="shared" si="44"/>
        <v>1</v>
      </c>
      <c r="H1486" s="137">
        <f t="shared" si="45"/>
        <v>18</v>
      </c>
      <c r="I1486" s="153" t="str" cm="1">
        <f t="array" ref="I1486">_xlfn.XLOOKUP(C1486,gyn_horarios,gyn_trechos_almoco,"",1,1)</f>
        <v>GOIANIA X BELEM 09:30</v>
      </c>
      <c r="J1486" s="201" t="str" cm="1">
        <f t="array" ref="J1486">_xlfn.XLOOKUP(D1486,justificativas_motivos,justificativas_texto,"",1,1)</f>
        <v>MOTORISTA CUMPRINDO HORÁRIO NA ESCALA ATUAL</v>
      </c>
    </row>
    <row r="1487" spans="1:10" ht="42" hidden="1" customHeight="1">
      <c r="A1487" s="200">
        <v>45578</v>
      </c>
      <c r="B1487" s="132">
        <v>24005</v>
      </c>
      <c r="C1487" s="133">
        <v>0.79166666666666663</v>
      </c>
      <c r="D1487" s="132" t="s">
        <v>11</v>
      </c>
      <c r="E1487" s="129" t="s">
        <v>188</v>
      </c>
      <c r="F1487" s="132"/>
      <c r="G1487" s="132" t="str">
        <f t="shared" si="44"/>
        <v>1</v>
      </c>
      <c r="H1487" s="137">
        <f t="shared" si="45"/>
        <v>18</v>
      </c>
      <c r="I1487" s="153" t="str" cm="1">
        <f t="array" ref="I1487">_xlfn.XLOOKUP(C1487,gyn_horarios,gyn_trechos_almoco,"",1,1)</f>
        <v>GOIANIA X BELEM 19:00</v>
      </c>
      <c r="J1487" s="201" t="str" cm="1">
        <f t="array" ref="J1487">_xlfn.XLOOKUP(D1487,justificativas_motivos,justificativas_texto,"",1,1)</f>
        <v>MOTORISTA CUMPRINDO HORÁRIO NA ESCALA ATUAL</v>
      </c>
    </row>
    <row r="1488" spans="1:10" ht="42" hidden="1" customHeight="1">
      <c r="A1488" s="200">
        <v>45578</v>
      </c>
      <c r="B1488" s="132">
        <v>24005</v>
      </c>
      <c r="C1488" s="133">
        <v>0.79166666666666663</v>
      </c>
      <c r="D1488" s="132" t="s">
        <v>11</v>
      </c>
      <c r="E1488" s="129" t="s">
        <v>141</v>
      </c>
      <c r="F1488" s="132"/>
      <c r="G1488" s="132" t="str">
        <f t="shared" si="44"/>
        <v>1</v>
      </c>
      <c r="H1488" s="137">
        <f t="shared" si="45"/>
        <v>18</v>
      </c>
      <c r="I1488" s="153" t="str" cm="1">
        <f t="array" ref="I1488">_xlfn.XLOOKUP(C1488,gyn_horarios,gyn_trechos_almoco,"",1,1)</f>
        <v>GOIANIA X BELEM 19:00</v>
      </c>
      <c r="J1488" s="201" t="str" cm="1">
        <f t="array" ref="J1488">_xlfn.XLOOKUP(D1488,justificativas_motivos,justificativas_texto,"",1,1)</f>
        <v>MOTORISTA CUMPRINDO HORÁRIO NA ESCALA ATUAL</v>
      </c>
    </row>
    <row r="1489" spans="1:10" ht="42" hidden="1" customHeight="1">
      <c r="A1489" s="200">
        <v>45578</v>
      </c>
      <c r="B1489" s="132">
        <v>24010</v>
      </c>
      <c r="C1489" s="133">
        <v>0.83333333333333337</v>
      </c>
      <c r="D1489" s="132" t="s">
        <v>11</v>
      </c>
      <c r="E1489" s="129" t="s">
        <v>64</v>
      </c>
      <c r="F1489" s="132"/>
      <c r="G1489" s="132" t="str">
        <f t="shared" si="44"/>
        <v>1</v>
      </c>
      <c r="H1489" s="137">
        <f t="shared" si="45"/>
        <v>18</v>
      </c>
      <c r="I1489" s="153" t="str" cm="1">
        <f t="array" ref="I1489">_xlfn.XLOOKUP(C1489,gyn_horarios,gyn_trechos_almoco,"",1,1)</f>
        <v>GOIANIA X SAO LUIS 20:00</v>
      </c>
      <c r="J1489" s="201" t="str" cm="1">
        <f t="array" ref="J1489">_xlfn.XLOOKUP(D1489,justificativas_motivos,justificativas_texto,"",1,1)</f>
        <v>MOTORISTA CUMPRINDO HORÁRIO NA ESCALA ATUAL</v>
      </c>
    </row>
    <row r="1490" spans="1:10" ht="42" hidden="1" customHeight="1">
      <c r="A1490" s="200">
        <v>45578</v>
      </c>
      <c r="B1490" s="132">
        <v>24010</v>
      </c>
      <c r="C1490" s="133">
        <v>0.83333333333333337</v>
      </c>
      <c r="D1490" s="132" t="s">
        <v>11</v>
      </c>
      <c r="E1490" s="129" t="s">
        <v>119</v>
      </c>
      <c r="F1490" s="132"/>
      <c r="G1490" s="132" t="str">
        <f t="shared" si="44"/>
        <v>1</v>
      </c>
      <c r="H1490" s="137">
        <f t="shared" si="45"/>
        <v>18</v>
      </c>
      <c r="I1490" s="153" t="str" cm="1">
        <f t="array" ref="I1490">_xlfn.XLOOKUP(C1490,gyn_horarios,gyn_trechos_almoco,"",1,1)</f>
        <v>GOIANIA X SAO LUIS 20:00</v>
      </c>
      <c r="J1490" s="201" t="str" cm="1">
        <f t="array" ref="J1490">_xlfn.XLOOKUP(D1490,justificativas_motivos,justificativas_texto,"",1,1)</f>
        <v>MOTORISTA CUMPRINDO HORÁRIO NA ESCALA ATUAL</v>
      </c>
    </row>
    <row r="1491" spans="1:10" ht="42" hidden="1" customHeight="1">
      <c r="A1491" s="200">
        <v>45578</v>
      </c>
      <c r="B1491" s="132">
        <v>19004</v>
      </c>
      <c r="C1491" s="133">
        <v>0.75</v>
      </c>
      <c r="D1491" s="132" t="s">
        <v>11</v>
      </c>
      <c r="E1491" s="129" t="s">
        <v>91</v>
      </c>
      <c r="F1491" s="132"/>
      <c r="G1491" s="132" t="str">
        <f t="shared" si="44"/>
        <v>1</v>
      </c>
      <c r="H1491" s="137">
        <f t="shared" si="45"/>
        <v>18</v>
      </c>
      <c r="I1491" s="153" t="str" cm="1">
        <f t="array" ref="I1491">_xlfn.XLOOKUP(C1491,gyn_horarios,gyn_trechos_almoco,"",1,1)</f>
        <v>GOIANIA X TERESINA 18:00</v>
      </c>
      <c r="J1491" s="201" t="str" cm="1">
        <f t="array" ref="J1491">_xlfn.XLOOKUP(D1491,justificativas_motivos,justificativas_texto,"",1,1)</f>
        <v>MOTORISTA CUMPRINDO HORÁRIO NA ESCALA ATUAL</v>
      </c>
    </row>
    <row r="1492" spans="1:10" ht="42" hidden="1" customHeight="1">
      <c r="A1492" s="200">
        <v>45578</v>
      </c>
      <c r="B1492" s="132">
        <v>19004</v>
      </c>
      <c r="C1492" s="133">
        <v>0.75</v>
      </c>
      <c r="D1492" s="132" t="s">
        <v>11</v>
      </c>
      <c r="E1492" s="129" t="s">
        <v>26</v>
      </c>
      <c r="F1492" s="132"/>
      <c r="G1492" s="132" t="str">
        <f t="shared" ref="G1492:G1555" si="46">IF(E1492="MOTORISTA","","1")</f>
        <v>1</v>
      </c>
      <c r="H1492" s="137">
        <f t="shared" ref="H1492:H1555" si="47">IF(E1492="MOTORISTA","",18)</f>
        <v>18</v>
      </c>
      <c r="I1492" s="153" t="str" cm="1">
        <f t="array" ref="I1492">_xlfn.XLOOKUP(C1492,gyn_horarios,gyn_trechos_almoco,"",1,1)</f>
        <v>GOIANIA X TERESINA 18:00</v>
      </c>
      <c r="J1492" s="201" t="str" cm="1">
        <f t="array" ref="J1492">_xlfn.XLOOKUP(D1492,justificativas_motivos,justificativas_texto,"",1,1)</f>
        <v>MOTORISTA CUMPRINDO HORÁRIO NA ESCALA ATUAL</v>
      </c>
    </row>
    <row r="1493" spans="1:10" ht="42" hidden="1" customHeight="1">
      <c r="A1493" s="200">
        <v>45578</v>
      </c>
      <c r="B1493" s="132">
        <v>221301</v>
      </c>
      <c r="C1493" s="133">
        <v>0.79861111111111116</v>
      </c>
      <c r="D1493" s="132" t="s">
        <v>231</v>
      </c>
      <c r="E1493" s="129" t="s">
        <v>180</v>
      </c>
      <c r="F1493" s="132"/>
      <c r="G1493" s="132" t="str">
        <f t="shared" si="46"/>
        <v>1</v>
      </c>
      <c r="H1493" s="137">
        <f t="shared" si="47"/>
        <v>18</v>
      </c>
      <c r="I1493" s="153" t="str" cm="1">
        <f t="array" ref="I1493">_xlfn.XLOOKUP(C1493,gyn_horarios,gyn_trechos_almoco,"",1,1)</f>
        <v>GOIANIA X SAO LUIS 20:00</v>
      </c>
      <c r="J1493" s="201" t="str" cm="1">
        <f t="array" ref="J1493">_xlfn.XLOOKUP(D1493,justificativas_motivos,justificativas_texto,"",1,1)</f>
        <v>MOTORISTA CUMPRINDO ESCALA EXTRA</v>
      </c>
    </row>
    <row r="1494" spans="1:10" ht="42" hidden="1" customHeight="1">
      <c r="A1494" s="200">
        <v>45578</v>
      </c>
      <c r="B1494" s="132">
        <v>221301</v>
      </c>
      <c r="C1494" s="133">
        <v>0.79861111111111116</v>
      </c>
      <c r="D1494" s="132" t="s">
        <v>231</v>
      </c>
      <c r="E1494" s="129" t="s">
        <v>326</v>
      </c>
      <c r="F1494" s="132"/>
      <c r="G1494" s="132" t="str">
        <f t="shared" si="46"/>
        <v>1</v>
      </c>
      <c r="H1494" s="137">
        <f t="shared" si="47"/>
        <v>18</v>
      </c>
      <c r="I1494" s="153" t="str" cm="1">
        <f t="array" ref="I1494">_xlfn.XLOOKUP(C1494,gyn_horarios,gyn_trechos_almoco,"",1,1)</f>
        <v>GOIANIA X SAO LUIS 20:00</v>
      </c>
      <c r="J1494" s="201" t="str" cm="1">
        <f t="array" ref="J1494">_xlfn.XLOOKUP(D1494,justificativas_motivos,justificativas_texto,"",1,1)</f>
        <v>MOTORISTA CUMPRINDO ESCALA EXTRA</v>
      </c>
    </row>
    <row r="1495" spans="1:10" ht="42" hidden="1" customHeight="1">
      <c r="A1495" s="200">
        <v>45578</v>
      </c>
      <c r="B1495" s="132">
        <v>20013</v>
      </c>
      <c r="C1495" s="133">
        <v>0.39583333333333331</v>
      </c>
      <c r="D1495" s="132" t="s">
        <v>11</v>
      </c>
      <c r="E1495" s="129" t="s">
        <v>45</v>
      </c>
      <c r="F1495" s="149"/>
      <c r="G1495" s="132" t="str">
        <f t="shared" si="46"/>
        <v>1</v>
      </c>
      <c r="H1495" s="137">
        <f t="shared" si="47"/>
        <v>18</v>
      </c>
      <c r="I1495" s="153" t="str" cm="1">
        <f t="array" ref="I1495">_xlfn.XLOOKUP(C1495,gyn_horarios,gyn_trechos_almoco,"",1,1)</f>
        <v>GOIANIA X BELEM 09:30</v>
      </c>
      <c r="J1495" s="201" t="str" cm="1">
        <f t="array" ref="J1495">_xlfn.XLOOKUP(D1495,justificativas_motivos,justificativas_texto,"",1,1)</f>
        <v>MOTORISTA CUMPRINDO HORÁRIO NA ESCALA ATUAL</v>
      </c>
    </row>
    <row r="1496" spans="1:10" ht="42" hidden="1" customHeight="1">
      <c r="A1496" s="202">
        <v>45578</v>
      </c>
      <c r="B1496" s="149">
        <v>20013</v>
      </c>
      <c r="C1496" s="147">
        <v>0.39583333333333331</v>
      </c>
      <c r="D1496" s="149" t="s">
        <v>11</v>
      </c>
      <c r="E1496" s="153" t="s">
        <v>327</v>
      </c>
      <c r="F1496" s="149"/>
      <c r="G1496" s="149" t="str">
        <f t="shared" si="46"/>
        <v>1</v>
      </c>
      <c r="H1496" s="150">
        <f t="shared" si="47"/>
        <v>18</v>
      </c>
      <c r="I1496" s="153" t="str" cm="1">
        <f t="array" ref="I1496">_xlfn.XLOOKUP(C1496,gyn_horarios,gyn_trechos_almoco,"",1,1)</f>
        <v>GOIANIA X BELEM 09:30</v>
      </c>
      <c r="J1496" s="164" t="str" cm="1">
        <f t="array" ref="J1496">_xlfn.XLOOKUP(D1496,justificativas_motivos,justificativas_texto,"",1,1)</f>
        <v>MOTORISTA CUMPRINDO HORÁRIO NA ESCALA ATUAL</v>
      </c>
    </row>
    <row r="1497" spans="1:10" ht="42" hidden="1" customHeight="1">
      <c r="A1497" s="202">
        <v>45579</v>
      </c>
      <c r="B1497" s="149" t="s">
        <v>137</v>
      </c>
      <c r="C1497" s="147" t="s">
        <v>137</v>
      </c>
      <c r="D1497" s="149" t="s">
        <v>137</v>
      </c>
      <c r="E1497" s="153" t="s">
        <v>180</v>
      </c>
      <c r="F1497" s="149"/>
      <c r="G1497" s="149" t="str">
        <f t="shared" si="46"/>
        <v>1</v>
      </c>
      <c r="H1497" s="150">
        <f t="shared" si="47"/>
        <v>18</v>
      </c>
      <c r="I1497" s="153" t="str" cm="1">
        <f t="array" ref="I1497">_xlfn.XLOOKUP(C1497,gyn_horarios,gyn_trechos_almoco,"",1,1)</f>
        <v>ESPERA</v>
      </c>
      <c r="J1497" s="164" t="str" cm="1">
        <f t="array" ref="J1497">_xlfn.XLOOKUP(D1497,justificativas_motivos,justificativas_texto,"",1,1)</f>
        <v>MOTORISTA NA GARAGEM EM ESPERA PARA DISPONIBILIDADE DE HORARIOS</v>
      </c>
    </row>
    <row r="1498" spans="1:10" ht="42" hidden="1" customHeight="1">
      <c r="A1498" s="202">
        <v>45579</v>
      </c>
      <c r="B1498" s="149" t="s">
        <v>137</v>
      </c>
      <c r="C1498" s="147" t="s">
        <v>137</v>
      </c>
      <c r="D1498" s="149" t="s">
        <v>137</v>
      </c>
      <c r="E1498" s="153" t="s">
        <v>328</v>
      </c>
      <c r="F1498" s="149"/>
      <c r="G1498" s="149" t="str">
        <f t="shared" si="46"/>
        <v>1</v>
      </c>
      <c r="H1498" s="150">
        <f t="shared" si="47"/>
        <v>18</v>
      </c>
      <c r="I1498" s="153" t="str" cm="1">
        <f t="array" ref="I1498">_xlfn.XLOOKUP(C1498,gyn_horarios,gyn_trechos_almoco,"",1,1)</f>
        <v>ESPERA</v>
      </c>
      <c r="J1498" s="164" t="str" cm="1">
        <f t="array" ref="J1498">_xlfn.XLOOKUP(D1498,justificativas_motivos,justificativas_texto,"",1,1)</f>
        <v>MOTORISTA NA GARAGEM EM ESPERA PARA DISPONIBILIDADE DE HORARIOS</v>
      </c>
    </row>
    <row r="1499" spans="1:10" ht="42" hidden="1" customHeight="1">
      <c r="A1499" s="202">
        <v>45579</v>
      </c>
      <c r="B1499" s="149" t="s">
        <v>137</v>
      </c>
      <c r="C1499" s="147" t="s">
        <v>137</v>
      </c>
      <c r="D1499" s="149" t="s">
        <v>137</v>
      </c>
      <c r="E1499" s="153" t="s">
        <v>45</v>
      </c>
      <c r="F1499" s="149"/>
      <c r="G1499" s="149" t="str">
        <f t="shared" si="46"/>
        <v>1</v>
      </c>
      <c r="H1499" s="150">
        <f t="shared" si="47"/>
        <v>18</v>
      </c>
      <c r="I1499" s="153" t="str" cm="1">
        <f t="array" ref="I1499">_xlfn.XLOOKUP(C1499,gyn_horarios,gyn_trechos_almoco,"",1,1)</f>
        <v>ESPERA</v>
      </c>
      <c r="J1499" s="164" t="str" cm="1">
        <f t="array" ref="J1499">_xlfn.XLOOKUP(D1499,justificativas_motivos,justificativas_texto,"",1,1)</f>
        <v>MOTORISTA NA GARAGEM EM ESPERA PARA DISPONIBILIDADE DE HORARIOS</v>
      </c>
    </row>
    <row r="1500" spans="1:10" ht="42" hidden="1" customHeight="1">
      <c r="A1500" s="202">
        <v>45579</v>
      </c>
      <c r="B1500" s="149" t="s">
        <v>137</v>
      </c>
      <c r="C1500" s="147" t="s">
        <v>137</v>
      </c>
      <c r="D1500" s="149" t="s">
        <v>137</v>
      </c>
      <c r="E1500" s="153" t="s">
        <v>237</v>
      </c>
      <c r="F1500" s="149"/>
      <c r="G1500" s="149" t="str">
        <f t="shared" si="46"/>
        <v>1</v>
      </c>
      <c r="H1500" s="150">
        <f t="shared" si="47"/>
        <v>18</v>
      </c>
      <c r="I1500" s="153" t="str" cm="1">
        <f t="array" ref="I1500">_xlfn.XLOOKUP(C1500,gyn_horarios,gyn_trechos_almoco,"",1,1)</f>
        <v>ESPERA</v>
      </c>
      <c r="J1500" s="164" t="str" cm="1">
        <f t="array" ref="J1500">_xlfn.XLOOKUP(D1500,justificativas_motivos,justificativas_texto,"",1,1)</f>
        <v>MOTORISTA NA GARAGEM EM ESPERA PARA DISPONIBILIDADE DE HORARIOS</v>
      </c>
    </row>
    <row r="1501" spans="1:10" ht="42" hidden="1" customHeight="1">
      <c r="A1501" s="202">
        <v>45579</v>
      </c>
      <c r="B1501" s="149">
        <v>20014</v>
      </c>
      <c r="C1501" s="147">
        <v>0.75</v>
      </c>
      <c r="D1501" s="149" t="s">
        <v>11</v>
      </c>
      <c r="E1501" s="153" t="s">
        <v>47</v>
      </c>
      <c r="F1501" s="149"/>
      <c r="G1501" s="149" t="str">
        <f t="shared" si="46"/>
        <v>1</v>
      </c>
      <c r="H1501" s="150">
        <f t="shared" si="47"/>
        <v>18</v>
      </c>
      <c r="I1501" s="153" t="str" cm="1">
        <f t="array" ref="I1501">_xlfn.XLOOKUP(C1501,gyn_horarios,gyn_trechos_almoco,"",1,1)</f>
        <v>GOIANIA X TERESINA 18:00</v>
      </c>
      <c r="J1501" s="164" t="str" cm="1">
        <f t="array" ref="J1501">_xlfn.XLOOKUP(D1501,justificativas_motivos,justificativas_texto,"",1,1)</f>
        <v>MOTORISTA CUMPRINDO HORÁRIO NA ESCALA ATUAL</v>
      </c>
    </row>
    <row r="1502" spans="1:10" ht="42" hidden="1" customHeight="1">
      <c r="A1502" s="202">
        <v>45579</v>
      </c>
      <c r="B1502" s="149">
        <v>20014</v>
      </c>
      <c r="C1502" s="147">
        <v>0.75</v>
      </c>
      <c r="D1502" s="149" t="s">
        <v>11</v>
      </c>
      <c r="E1502" s="129" t="s">
        <v>243</v>
      </c>
      <c r="F1502" s="149"/>
      <c r="G1502" s="149" t="str">
        <f t="shared" si="46"/>
        <v>1</v>
      </c>
      <c r="H1502" s="150">
        <f t="shared" si="47"/>
        <v>18</v>
      </c>
      <c r="I1502" s="153" t="str" cm="1">
        <f t="array" ref="I1502">_xlfn.XLOOKUP(C1502,gyn_horarios,gyn_trechos_almoco,"",1,1)</f>
        <v>GOIANIA X TERESINA 18:00</v>
      </c>
      <c r="J1502" s="164" t="str" cm="1">
        <f t="array" ref="J1502">_xlfn.XLOOKUP(D1502,justificativas_motivos,justificativas_texto,"",1,1)</f>
        <v>MOTORISTA CUMPRINDO HORÁRIO NA ESCALA ATUAL</v>
      </c>
    </row>
    <row r="1503" spans="1:10" ht="42" hidden="1" customHeight="1">
      <c r="A1503" s="202">
        <v>45579</v>
      </c>
      <c r="B1503" s="149">
        <v>24001</v>
      </c>
      <c r="C1503" s="147">
        <v>0.79166666666666663</v>
      </c>
      <c r="D1503" s="149" t="s">
        <v>11</v>
      </c>
      <c r="E1503" s="129" t="s">
        <v>133</v>
      </c>
      <c r="F1503" s="149"/>
      <c r="G1503" s="149" t="str">
        <f t="shared" si="46"/>
        <v>1</v>
      </c>
      <c r="H1503" s="150">
        <f t="shared" si="47"/>
        <v>18</v>
      </c>
      <c r="I1503" s="153" t="str" cm="1">
        <f t="array" ref="I1503">_xlfn.XLOOKUP(C1503,gyn_horarios,gyn_trechos_almoco,"",1,1)</f>
        <v>GOIANIA X BELEM 19:00</v>
      </c>
      <c r="J1503" s="164" t="str" cm="1">
        <f t="array" ref="J1503">_xlfn.XLOOKUP(D1503,justificativas_motivos,justificativas_texto,"",1,1)</f>
        <v>MOTORISTA CUMPRINDO HORÁRIO NA ESCALA ATUAL</v>
      </c>
    </row>
    <row r="1504" spans="1:10" ht="42" hidden="1" customHeight="1">
      <c r="A1504" s="202">
        <v>45579</v>
      </c>
      <c r="B1504" s="149">
        <v>24001</v>
      </c>
      <c r="C1504" s="147">
        <v>0.79166666666666663</v>
      </c>
      <c r="D1504" s="149" t="s">
        <v>11</v>
      </c>
      <c r="E1504" s="129" t="s">
        <v>189</v>
      </c>
      <c r="F1504" s="149"/>
      <c r="G1504" s="149" t="str">
        <f t="shared" si="46"/>
        <v>1</v>
      </c>
      <c r="H1504" s="150">
        <f t="shared" si="47"/>
        <v>18</v>
      </c>
      <c r="I1504" s="153" t="str" cm="1">
        <f t="array" ref="I1504">_xlfn.XLOOKUP(C1504,gyn_horarios,gyn_trechos_almoco,"",1,1)</f>
        <v>GOIANIA X BELEM 19:00</v>
      </c>
      <c r="J1504" s="164" t="str" cm="1">
        <f t="array" ref="J1504">_xlfn.XLOOKUP(D1504,justificativas_motivos,justificativas_texto,"",1,1)</f>
        <v>MOTORISTA CUMPRINDO HORÁRIO NA ESCALA ATUAL</v>
      </c>
    </row>
    <row r="1505" spans="1:10" ht="42" hidden="1" customHeight="1">
      <c r="A1505" s="202">
        <v>45579</v>
      </c>
      <c r="B1505" s="149">
        <v>24014</v>
      </c>
      <c r="C1505" s="147">
        <v>0.83333333333333337</v>
      </c>
      <c r="D1505" s="149" t="s">
        <v>11</v>
      </c>
      <c r="E1505" s="153" t="s">
        <v>204</v>
      </c>
      <c r="F1505" s="149"/>
      <c r="G1505" s="149" t="str">
        <f t="shared" si="46"/>
        <v>1</v>
      </c>
      <c r="H1505" s="150">
        <f t="shared" si="47"/>
        <v>18</v>
      </c>
      <c r="I1505" s="153" t="str" cm="1">
        <f t="array" ref="I1505">_xlfn.XLOOKUP(C1505,gyn_horarios,gyn_trechos_almoco,"",1,1)</f>
        <v>GOIANIA X SAO LUIS 20:00</v>
      </c>
      <c r="J1505" s="164" t="str" cm="1">
        <f t="array" ref="J1505">_xlfn.XLOOKUP(D1505,justificativas_motivos,justificativas_texto,"",1,1)</f>
        <v>MOTORISTA CUMPRINDO HORÁRIO NA ESCALA ATUAL</v>
      </c>
    </row>
    <row r="1506" spans="1:10" ht="42" hidden="1" customHeight="1">
      <c r="A1506" s="202">
        <v>45579</v>
      </c>
      <c r="B1506" s="149">
        <v>24014</v>
      </c>
      <c r="C1506" s="147">
        <v>0.83333333333333337</v>
      </c>
      <c r="D1506" s="149" t="s">
        <v>11</v>
      </c>
      <c r="E1506" s="153" t="s">
        <v>203</v>
      </c>
      <c r="F1506" s="149"/>
      <c r="G1506" s="149" t="str">
        <f t="shared" si="46"/>
        <v>1</v>
      </c>
      <c r="H1506" s="150">
        <f t="shared" si="47"/>
        <v>18</v>
      </c>
      <c r="I1506" s="153" t="str" cm="1">
        <f t="array" ref="I1506">_xlfn.XLOOKUP(C1506,gyn_horarios,gyn_trechos_almoco,"",1,1)</f>
        <v>GOIANIA X SAO LUIS 20:00</v>
      </c>
      <c r="J1506" s="164" t="str" cm="1">
        <f t="array" ref="J1506">_xlfn.XLOOKUP(D1506,justificativas_motivos,justificativas_texto,"",1,1)</f>
        <v>MOTORISTA CUMPRINDO HORÁRIO NA ESCALA ATUAL</v>
      </c>
    </row>
    <row r="1507" spans="1:10" ht="42" hidden="1" customHeight="1">
      <c r="A1507" s="202">
        <v>45579</v>
      </c>
      <c r="B1507" s="149">
        <v>19013</v>
      </c>
      <c r="C1507" s="147">
        <v>0.39583333333333331</v>
      </c>
      <c r="D1507" s="149" t="s">
        <v>11</v>
      </c>
      <c r="E1507" s="153" t="s">
        <v>61</v>
      </c>
      <c r="F1507" s="149"/>
      <c r="G1507" s="149" t="str">
        <f t="shared" si="46"/>
        <v>1</v>
      </c>
      <c r="H1507" s="150">
        <f t="shared" si="47"/>
        <v>18</v>
      </c>
      <c r="I1507" s="153" t="str" cm="1">
        <f t="array" ref="I1507">_xlfn.XLOOKUP(C1507,gyn_horarios,gyn_trechos_almoco,"",1,1)</f>
        <v>GOIANIA X BELEM 09:30</v>
      </c>
      <c r="J1507" s="164" t="str" cm="1">
        <f t="array" ref="J1507">_xlfn.XLOOKUP(D1507,justificativas_motivos,justificativas_texto,"",1,1)</f>
        <v>MOTORISTA CUMPRINDO HORÁRIO NA ESCALA ATUAL</v>
      </c>
    </row>
    <row r="1508" spans="1:10" ht="42" hidden="1" customHeight="1">
      <c r="A1508" s="200">
        <v>45579</v>
      </c>
      <c r="B1508" s="132">
        <v>19013</v>
      </c>
      <c r="C1508" s="133">
        <v>0.39583333333333331</v>
      </c>
      <c r="D1508" s="132" t="s">
        <v>11</v>
      </c>
      <c r="E1508" s="129" t="s">
        <v>81</v>
      </c>
      <c r="F1508" s="132"/>
      <c r="G1508" s="132" t="str">
        <f t="shared" si="46"/>
        <v>1</v>
      </c>
      <c r="H1508" s="137">
        <f t="shared" si="47"/>
        <v>18</v>
      </c>
      <c r="I1508" s="129" t="str" cm="1">
        <f t="array" ref="I1508">_xlfn.XLOOKUP(C1508,gyn_horarios,gyn_trechos_almoco,"",1,1)</f>
        <v>GOIANIA X BELEM 09:30</v>
      </c>
      <c r="J1508" s="201" t="str" cm="1">
        <f t="array" ref="J1508">_xlfn.XLOOKUP(D1508,justificativas_motivos,justificativas_texto,"",1,1)</f>
        <v>MOTORISTA CUMPRINDO HORÁRIO NA ESCALA ATUAL</v>
      </c>
    </row>
    <row r="1509" spans="1:10" ht="42" hidden="1" customHeight="1">
      <c r="A1509" s="200">
        <v>45579</v>
      </c>
      <c r="B1509" s="132" t="s">
        <v>71</v>
      </c>
      <c r="C1509" s="133" t="s">
        <v>72</v>
      </c>
      <c r="D1509" s="132" t="s">
        <v>105</v>
      </c>
      <c r="E1509" s="129" t="s">
        <v>292</v>
      </c>
      <c r="F1509" s="132"/>
      <c r="G1509" s="132" t="str">
        <f t="shared" si="46"/>
        <v>1</v>
      </c>
      <c r="H1509" s="137">
        <f t="shared" si="47"/>
        <v>18</v>
      </c>
      <c r="I1509" s="129" t="str" cm="1">
        <f t="array" ref="I1509">_xlfn.XLOOKUP(C1509,gyn_horarios,gyn_trechos_almoco,"",1,1)</f>
        <v>PLANTAO</v>
      </c>
      <c r="J1509" s="201" t="str" cm="1">
        <f t="array" ref="J1509">_xlfn.XLOOKUP(D1509,justificativas_motivos,justificativas_texto,"",1,1)</f>
        <v>MOTORISTA PRESTANDO SERVICO DE PLANTAO NA GARAGEM</v>
      </c>
    </row>
    <row r="1510" spans="1:10" ht="42" hidden="1" customHeight="1">
      <c r="A1510" s="200">
        <v>45580</v>
      </c>
      <c r="B1510" s="132" t="s">
        <v>137</v>
      </c>
      <c r="C1510" s="133" t="s">
        <v>137</v>
      </c>
      <c r="D1510" s="132" t="s">
        <v>137</v>
      </c>
      <c r="E1510" s="129" t="s">
        <v>60</v>
      </c>
      <c r="F1510" s="132"/>
      <c r="G1510" s="132" t="str">
        <f t="shared" si="46"/>
        <v>1</v>
      </c>
      <c r="H1510" s="137">
        <f t="shared" si="47"/>
        <v>18</v>
      </c>
      <c r="I1510" s="129" t="str" cm="1">
        <f t="array" ref="I1510">_xlfn.XLOOKUP(C1510,gyn_horarios,gyn_trechos_almoco,"",1,1)</f>
        <v>ESPERA</v>
      </c>
      <c r="J1510" s="201" t="str" cm="1">
        <f t="array" ref="J1510">_xlfn.XLOOKUP(D1510,justificativas_motivos,justificativas_texto,"",1,1)</f>
        <v>MOTORISTA NA GARAGEM EM ESPERA PARA DISPONIBILIDADE DE HORARIOS</v>
      </c>
    </row>
    <row r="1511" spans="1:10" ht="42" hidden="1" customHeight="1">
      <c r="A1511" s="200">
        <v>45580</v>
      </c>
      <c r="B1511" s="132" t="s">
        <v>137</v>
      </c>
      <c r="C1511" s="133" t="s">
        <v>137</v>
      </c>
      <c r="D1511" s="132" t="s">
        <v>137</v>
      </c>
      <c r="E1511" s="129" t="s">
        <v>61</v>
      </c>
      <c r="F1511" s="132"/>
      <c r="G1511" s="132" t="str">
        <f t="shared" si="46"/>
        <v>1</v>
      </c>
      <c r="H1511" s="137">
        <f t="shared" si="47"/>
        <v>18</v>
      </c>
      <c r="I1511" s="129" t="str" cm="1">
        <f t="array" ref="I1511">_xlfn.XLOOKUP(C1511,gyn_horarios,gyn_trechos_almoco,"",1,1)</f>
        <v>ESPERA</v>
      </c>
      <c r="J1511" s="201" t="str" cm="1">
        <f t="array" ref="J1511">_xlfn.XLOOKUP(D1511,justificativas_motivos,justificativas_texto,"",1,1)</f>
        <v>MOTORISTA NA GARAGEM EM ESPERA PARA DISPONIBILIDADE DE HORARIOS</v>
      </c>
    </row>
    <row r="1512" spans="1:10" ht="42" hidden="1" customHeight="1">
      <c r="A1512" s="200">
        <v>45580</v>
      </c>
      <c r="B1512" s="132">
        <v>19025</v>
      </c>
      <c r="C1512" s="133">
        <v>0.75</v>
      </c>
      <c r="D1512" s="132" t="s">
        <v>11</v>
      </c>
      <c r="E1512" s="129" t="s">
        <v>81</v>
      </c>
      <c r="F1512" s="132"/>
      <c r="G1512" s="132" t="str">
        <f t="shared" si="46"/>
        <v>1</v>
      </c>
      <c r="H1512" s="137">
        <f t="shared" si="47"/>
        <v>18</v>
      </c>
      <c r="I1512" s="129" t="str" cm="1">
        <f t="array" ref="I1512">_xlfn.XLOOKUP(C1512,gyn_horarios,gyn_trechos_almoco,"",1,1)</f>
        <v>GOIANIA X TERESINA 18:00</v>
      </c>
      <c r="J1512" s="201" t="str" cm="1">
        <f t="array" ref="J1512">_xlfn.XLOOKUP(D1512,justificativas_motivos,justificativas_texto,"",1,1)</f>
        <v>MOTORISTA CUMPRINDO HORÁRIO NA ESCALA ATUAL</v>
      </c>
    </row>
    <row r="1513" spans="1:10" ht="42" hidden="1" customHeight="1">
      <c r="A1513" s="200">
        <v>45580</v>
      </c>
      <c r="B1513" s="132">
        <v>19025</v>
      </c>
      <c r="C1513" s="133">
        <v>0.75</v>
      </c>
      <c r="D1513" s="132" t="s">
        <v>11</v>
      </c>
      <c r="E1513" s="129" t="s">
        <v>168</v>
      </c>
      <c r="F1513" s="132"/>
      <c r="G1513" s="132" t="str">
        <f t="shared" si="46"/>
        <v>1</v>
      </c>
      <c r="H1513" s="137">
        <f t="shared" si="47"/>
        <v>18</v>
      </c>
      <c r="I1513" s="129" t="str" cm="1">
        <f t="array" ref="I1513">_xlfn.XLOOKUP(C1513,gyn_horarios,gyn_trechos_almoco,"",1,1)</f>
        <v>GOIANIA X TERESINA 18:00</v>
      </c>
      <c r="J1513" s="201" t="str" cm="1">
        <f t="array" ref="J1513">_xlfn.XLOOKUP(D1513,justificativas_motivos,justificativas_texto,"",1,1)</f>
        <v>MOTORISTA CUMPRINDO HORÁRIO NA ESCALA ATUAL</v>
      </c>
    </row>
    <row r="1514" spans="1:10" ht="42" hidden="1" customHeight="1">
      <c r="A1514" s="200">
        <v>45580</v>
      </c>
      <c r="B1514" s="132">
        <v>19014</v>
      </c>
      <c r="C1514" s="133">
        <v>0.79166666666666663</v>
      </c>
      <c r="D1514" s="132" t="s">
        <v>11</v>
      </c>
      <c r="E1514" s="132" t="s">
        <v>23</v>
      </c>
      <c r="F1514" s="132"/>
      <c r="G1514" s="132" t="str">
        <f t="shared" si="46"/>
        <v>1</v>
      </c>
      <c r="H1514" s="137">
        <f t="shared" si="47"/>
        <v>18</v>
      </c>
      <c r="I1514" s="129" t="str" cm="1">
        <f t="array" ref="I1514">_xlfn.XLOOKUP(C1514,gyn_horarios,gyn_trechos_almoco,"",1,1)</f>
        <v>GOIANIA X BELEM 19:00</v>
      </c>
      <c r="J1514" s="201" t="str" cm="1">
        <f t="array" ref="J1514">_xlfn.XLOOKUP(D1514,justificativas_motivos,justificativas_texto,"",1,1)</f>
        <v>MOTORISTA CUMPRINDO HORÁRIO NA ESCALA ATUAL</v>
      </c>
    </row>
    <row r="1515" spans="1:10" ht="42" hidden="1" customHeight="1">
      <c r="A1515" s="202">
        <v>45580</v>
      </c>
      <c r="B1515" s="149">
        <v>19014</v>
      </c>
      <c r="C1515" s="147">
        <v>0.79166666666666663</v>
      </c>
      <c r="D1515" s="149" t="s">
        <v>11</v>
      </c>
      <c r="E1515" s="149" t="s">
        <v>84</v>
      </c>
      <c r="F1515" s="149"/>
      <c r="G1515" s="149" t="str">
        <f t="shared" si="46"/>
        <v>1</v>
      </c>
      <c r="H1515" s="150">
        <f t="shared" si="47"/>
        <v>18</v>
      </c>
      <c r="I1515" s="129" t="str" cm="1">
        <f t="array" ref="I1515">_xlfn.XLOOKUP(C1515,gyn_horarios,gyn_trechos_almoco,"",1,1)</f>
        <v>GOIANIA X BELEM 19:00</v>
      </c>
      <c r="J1515" s="164" t="str" cm="1">
        <f t="array" ref="J1515">_xlfn.XLOOKUP(D1515,justificativas_motivos,justificativas_texto,"",1,1)</f>
        <v>MOTORISTA CUMPRINDO HORÁRIO NA ESCALA ATUAL</v>
      </c>
    </row>
    <row r="1516" spans="1:10" ht="42" hidden="1" customHeight="1">
      <c r="A1516" s="200">
        <v>45580</v>
      </c>
      <c r="B1516" s="149">
        <v>18017</v>
      </c>
      <c r="C1516" s="147">
        <v>0.83333333333333337</v>
      </c>
      <c r="D1516" s="149" t="s">
        <v>11</v>
      </c>
      <c r="E1516" s="149" t="s">
        <v>193</v>
      </c>
      <c r="F1516" s="132"/>
      <c r="G1516" s="132" t="str">
        <f t="shared" si="46"/>
        <v>1</v>
      </c>
      <c r="H1516" s="137">
        <f t="shared" si="47"/>
        <v>18</v>
      </c>
      <c r="I1516" s="129" t="str" cm="1">
        <f t="array" ref="I1516">_xlfn.XLOOKUP(C1516,gyn_horarios,gyn_trechos_almoco,"",1,1)</f>
        <v>GOIANIA X SAO LUIS 20:00</v>
      </c>
      <c r="J1516" s="201" t="str" cm="1">
        <f t="array" ref="J1516">_xlfn.XLOOKUP(D1516,justificativas_motivos,justificativas_texto,"",1,1)</f>
        <v>MOTORISTA CUMPRINDO HORÁRIO NA ESCALA ATUAL</v>
      </c>
    </row>
    <row r="1517" spans="1:10" ht="42" hidden="1" customHeight="1">
      <c r="A1517" s="202">
        <v>45580</v>
      </c>
      <c r="B1517" s="149">
        <v>18017</v>
      </c>
      <c r="C1517" s="147">
        <v>0.83333333333333337</v>
      </c>
      <c r="D1517" s="149" t="s">
        <v>11</v>
      </c>
      <c r="E1517" s="132" t="s">
        <v>173</v>
      </c>
      <c r="F1517" s="149"/>
      <c r="G1517" s="149" t="str">
        <f t="shared" si="46"/>
        <v>1</v>
      </c>
      <c r="H1517" s="150">
        <f t="shared" si="47"/>
        <v>18</v>
      </c>
      <c r="I1517" s="153" t="str" cm="1">
        <f t="array" ref="I1517">_xlfn.XLOOKUP(C1517,gyn_horarios,gyn_trechos_almoco,"",1,1)</f>
        <v>GOIANIA X SAO LUIS 20:00</v>
      </c>
      <c r="J1517" s="164" t="str" cm="1">
        <f t="array" ref="J1517">_xlfn.XLOOKUP(D1517,justificativas_motivos,justificativas_texto,"",1,1)</f>
        <v>MOTORISTA CUMPRINDO HORÁRIO NA ESCALA ATUAL</v>
      </c>
    </row>
    <row r="1518" spans="1:10" ht="42" hidden="1" customHeight="1">
      <c r="A1518" s="202">
        <v>45580</v>
      </c>
      <c r="B1518" s="149" t="s">
        <v>71</v>
      </c>
      <c r="C1518" s="147" t="s">
        <v>72</v>
      </c>
      <c r="D1518" s="149" t="s">
        <v>105</v>
      </c>
      <c r="E1518" s="129" t="s">
        <v>292</v>
      </c>
      <c r="F1518" s="149"/>
      <c r="G1518" s="149" t="str">
        <f t="shared" si="46"/>
        <v>1</v>
      </c>
      <c r="H1518" s="150">
        <f t="shared" si="47"/>
        <v>18</v>
      </c>
      <c r="I1518" s="153" t="str" cm="1">
        <f t="array" ref="I1518">_xlfn.XLOOKUP(C1518,gyn_horarios,gyn_trechos_almoco,"",1,1)</f>
        <v>PLANTAO</v>
      </c>
      <c r="J1518" s="164" t="str" cm="1">
        <f t="array" ref="J1518">_xlfn.XLOOKUP(D1518,justificativas_motivos,justificativas_texto,"",1,1)</f>
        <v>MOTORISTA PRESTANDO SERVICO DE PLANTAO NA GARAGEM</v>
      </c>
    </row>
    <row r="1519" spans="1:10" ht="42" hidden="1" customHeight="1">
      <c r="A1519" s="202">
        <v>45580</v>
      </c>
      <c r="B1519" s="149" t="s">
        <v>71</v>
      </c>
      <c r="C1519" s="147" t="s">
        <v>71</v>
      </c>
      <c r="D1519" s="149" t="s">
        <v>105</v>
      </c>
      <c r="E1519" s="129" t="s">
        <v>329</v>
      </c>
      <c r="F1519" s="149"/>
      <c r="G1519" s="149" t="str">
        <f t="shared" si="46"/>
        <v>1</v>
      </c>
      <c r="H1519" s="150">
        <f t="shared" si="47"/>
        <v>18</v>
      </c>
      <c r="I1519" s="153" t="str" cm="1">
        <f t="array" ref="I1519">_xlfn.XLOOKUP(C1519,gyn_horarios,gyn_trechos_almoco,"",1,1)</f>
        <v>GARAGEM</v>
      </c>
      <c r="J1519" s="164" t="str" cm="1">
        <f t="array" ref="J1519">_xlfn.XLOOKUP(D1519,justificativas_motivos,justificativas_texto,"",1,1)</f>
        <v>MOTORISTA PRESTANDO SERVICO DE PLANTAO NA GARAGEM</v>
      </c>
    </row>
    <row r="1520" spans="1:10" ht="42" hidden="1" customHeight="1">
      <c r="A1520" s="202">
        <v>45581</v>
      </c>
      <c r="B1520" s="149">
        <v>19017</v>
      </c>
      <c r="C1520" s="147">
        <v>0.75</v>
      </c>
      <c r="D1520" s="149" t="s">
        <v>11</v>
      </c>
      <c r="E1520" s="129" t="s">
        <v>103</v>
      </c>
      <c r="F1520" s="149"/>
      <c r="G1520" s="149" t="str">
        <f t="shared" si="46"/>
        <v>1</v>
      </c>
      <c r="H1520" s="150">
        <f t="shared" si="47"/>
        <v>18</v>
      </c>
      <c r="I1520" s="153" t="str" cm="1">
        <f t="array" ref="I1520">_xlfn.XLOOKUP(C1520,gyn_horarios,gyn_trechos_almoco,"",1,1)</f>
        <v>GOIANIA X TERESINA 18:00</v>
      </c>
      <c r="J1520" s="164" t="str" cm="1">
        <f t="array" ref="J1520">_xlfn.XLOOKUP(D1520,justificativas_motivos,justificativas_texto,"",1,1)</f>
        <v>MOTORISTA CUMPRINDO HORÁRIO NA ESCALA ATUAL</v>
      </c>
    </row>
    <row r="1521" spans="1:10" ht="42" hidden="1" customHeight="1">
      <c r="A1521" s="202">
        <v>45581</v>
      </c>
      <c r="B1521" s="149">
        <v>24002</v>
      </c>
      <c r="C1521" s="147">
        <v>0.79166666666666663</v>
      </c>
      <c r="D1521" s="149" t="s">
        <v>11</v>
      </c>
      <c r="E1521" s="153" t="s">
        <v>179</v>
      </c>
      <c r="F1521" s="149"/>
      <c r="G1521" s="149" t="str">
        <f t="shared" si="46"/>
        <v>1</v>
      </c>
      <c r="H1521" s="150">
        <f t="shared" si="47"/>
        <v>18</v>
      </c>
      <c r="I1521" s="153" t="str" cm="1">
        <f t="array" ref="I1521">_xlfn.XLOOKUP(C1521,gyn_horarios,gyn_trechos_almoco,"",1,1)</f>
        <v>GOIANIA X BELEM 19:00</v>
      </c>
      <c r="J1521" s="164" t="str" cm="1">
        <f t="array" ref="J1521">_xlfn.XLOOKUP(D1521,justificativas_motivos,justificativas_texto,"",1,1)</f>
        <v>MOTORISTA CUMPRINDO HORÁRIO NA ESCALA ATUAL</v>
      </c>
    </row>
    <row r="1522" spans="1:10" ht="42" hidden="1" customHeight="1">
      <c r="A1522" s="202">
        <v>45581</v>
      </c>
      <c r="B1522" s="149">
        <v>24002</v>
      </c>
      <c r="C1522" s="147">
        <v>0.79166666666666663</v>
      </c>
      <c r="D1522" s="149" t="s">
        <v>11</v>
      </c>
      <c r="E1522" s="153" t="s">
        <v>14</v>
      </c>
      <c r="F1522" s="149"/>
      <c r="G1522" s="149" t="str">
        <f t="shared" si="46"/>
        <v>1</v>
      </c>
      <c r="H1522" s="150">
        <f t="shared" si="47"/>
        <v>18</v>
      </c>
      <c r="I1522" s="153" t="str" cm="1">
        <f t="array" ref="I1522">_xlfn.XLOOKUP(C1522,gyn_horarios,gyn_trechos_almoco,"",1,1)</f>
        <v>GOIANIA X BELEM 19:00</v>
      </c>
      <c r="J1522" s="164" t="str" cm="1">
        <f t="array" ref="J1522">_xlfn.XLOOKUP(D1522,justificativas_motivos,justificativas_texto,"",1,1)</f>
        <v>MOTORISTA CUMPRINDO HORÁRIO NA ESCALA ATUAL</v>
      </c>
    </row>
    <row r="1523" spans="1:10" ht="42" hidden="1" customHeight="1">
      <c r="A1523" s="202">
        <v>45581</v>
      </c>
      <c r="B1523" s="149">
        <v>24004</v>
      </c>
      <c r="C1523" s="147">
        <v>0.83333333333333337</v>
      </c>
      <c r="D1523" s="149" t="s">
        <v>11</v>
      </c>
      <c r="E1523" s="153" t="s">
        <v>155</v>
      </c>
      <c r="F1523" s="149"/>
      <c r="G1523" s="149" t="str">
        <f t="shared" si="46"/>
        <v>1</v>
      </c>
      <c r="H1523" s="150">
        <f t="shared" si="47"/>
        <v>18</v>
      </c>
      <c r="I1523" s="153" t="str" cm="1">
        <f t="array" ref="I1523">_xlfn.XLOOKUP(C1523,gyn_horarios,gyn_trechos_almoco,"",1,1)</f>
        <v>GOIANIA X SAO LUIS 20:00</v>
      </c>
      <c r="J1523" s="164" t="str" cm="1">
        <f t="array" ref="J1523">_xlfn.XLOOKUP(D1523,justificativas_motivos,justificativas_texto,"",1,1)</f>
        <v>MOTORISTA CUMPRINDO HORÁRIO NA ESCALA ATUAL</v>
      </c>
    </row>
    <row r="1524" spans="1:10" ht="42" hidden="1" customHeight="1">
      <c r="A1524" s="202">
        <v>45581</v>
      </c>
      <c r="B1524" s="149">
        <v>24004</v>
      </c>
      <c r="C1524" s="147">
        <v>0.83333333333333337</v>
      </c>
      <c r="D1524" s="149" t="s">
        <v>11</v>
      </c>
      <c r="E1524" s="153" t="s">
        <v>165</v>
      </c>
      <c r="F1524" s="149"/>
      <c r="G1524" s="149" t="str">
        <f t="shared" si="46"/>
        <v>1</v>
      </c>
      <c r="H1524" s="150">
        <f t="shared" si="47"/>
        <v>18</v>
      </c>
      <c r="I1524" s="153" t="str" cm="1">
        <f t="array" ref="I1524">_xlfn.XLOOKUP(C1524,gyn_horarios,gyn_trechos_almoco,"",1,1)</f>
        <v>GOIANIA X SAO LUIS 20:00</v>
      </c>
      <c r="J1524" s="164" t="str" cm="1">
        <f t="array" ref="J1524">_xlfn.XLOOKUP(D1524,justificativas_motivos,justificativas_texto,"",1,1)</f>
        <v>MOTORISTA CUMPRINDO HORÁRIO NA ESCALA ATUAL</v>
      </c>
    </row>
    <row r="1525" spans="1:10" ht="42" hidden="1" customHeight="1">
      <c r="A1525" s="200">
        <v>45581</v>
      </c>
      <c r="B1525" s="132">
        <v>19024</v>
      </c>
      <c r="C1525" s="133">
        <v>0.39583333333333331</v>
      </c>
      <c r="D1525" s="132" t="s">
        <v>11</v>
      </c>
      <c r="E1525" s="129" t="s">
        <v>316</v>
      </c>
      <c r="F1525" s="132"/>
      <c r="G1525" s="132" t="str">
        <f t="shared" si="46"/>
        <v>1</v>
      </c>
      <c r="H1525" s="137">
        <f t="shared" si="47"/>
        <v>18</v>
      </c>
      <c r="I1525" s="129" t="str" cm="1">
        <f t="array" ref="I1525">_xlfn.XLOOKUP(C1525,gyn_horarios,gyn_trechos_almoco,"",1,1)</f>
        <v>GOIANIA X BELEM 09:30</v>
      </c>
      <c r="J1525" s="201" t="str" cm="1">
        <f t="array" ref="J1525">_xlfn.XLOOKUP(D1525,justificativas_motivos,justificativas_texto,"",1,1)</f>
        <v>MOTORISTA CUMPRINDO HORÁRIO NA ESCALA ATUAL</v>
      </c>
    </row>
    <row r="1526" spans="1:10" ht="42" hidden="1" customHeight="1">
      <c r="A1526" s="200">
        <v>45581</v>
      </c>
      <c r="B1526" s="132">
        <v>19024</v>
      </c>
      <c r="C1526" s="133">
        <v>0.39583333333333331</v>
      </c>
      <c r="D1526" s="132" t="s">
        <v>11</v>
      </c>
      <c r="E1526" s="129" t="s">
        <v>330</v>
      </c>
      <c r="F1526" s="132"/>
      <c r="G1526" s="132" t="str">
        <f t="shared" si="46"/>
        <v>1</v>
      </c>
      <c r="H1526" s="137">
        <f t="shared" si="47"/>
        <v>18</v>
      </c>
      <c r="I1526" s="129" t="str" cm="1">
        <f t="array" ref="I1526">_xlfn.XLOOKUP(C1526,gyn_horarios,gyn_trechos_almoco,"",1,1)</f>
        <v>GOIANIA X BELEM 09:30</v>
      </c>
      <c r="J1526" s="201" t="str" cm="1">
        <f t="array" ref="J1526">_xlfn.XLOOKUP(D1526,justificativas_motivos,justificativas_texto,"",1,1)</f>
        <v>MOTORISTA CUMPRINDO HORÁRIO NA ESCALA ATUAL</v>
      </c>
    </row>
    <row r="1527" spans="1:10" ht="42" hidden="1" customHeight="1">
      <c r="A1527" s="200">
        <v>45581</v>
      </c>
      <c r="B1527" s="132" t="s">
        <v>71</v>
      </c>
      <c r="C1527" s="133" t="s">
        <v>72</v>
      </c>
      <c r="D1527" s="132" t="s">
        <v>105</v>
      </c>
      <c r="E1527" s="129" t="s">
        <v>292</v>
      </c>
      <c r="F1527" s="132"/>
      <c r="G1527" s="132" t="str">
        <f t="shared" si="46"/>
        <v>1</v>
      </c>
      <c r="H1527" s="137">
        <f t="shared" si="47"/>
        <v>18</v>
      </c>
      <c r="I1527" s="129" t="str" cm="1">
        <f t="array" ref="I1527">_xlfn.XLOOKUP(C1527,gyn_horarios,gyn_trechos_almoco,"",1,1)</f>
        <v>PLANTAO</v>
      </c>
      <c r="J1527" s="201" t="str" cm="1">
        <f t="array" ref="J1527">_xlfn.XLOOKUP(D1527,justificativas_motivos,justificativas_texto,"",1,1)</f>
        <v>MOTORISTA PRESTANDO SERVICO DE PLANTAO NA GARAGEM</v>
      </c>
    </row>
    <row r="1528" spans="1:10" ht="42" hidden="1" customHeight="1">
      <c r="A1528" s="200">
        <v>45581</v>
      </c>
      <c r="B1528" s="132" t="s">
        <v>71</v>
      </c>
      <c r="C1528" s="133" t="s">
        <v>71</v>
      </c>
      <c r="D1528" s="132" t="s">
        <v>105</v>
      </c>
      <c r="E1528" s="129" t="s">
        <v>329</v>
      </c>
      <c r="F1528" s="132"/>
      <c r="G1528" s="132" t="str">
        <f t="shared" si="46"/>
        <v>1</v>
      </c>
      <c r="H1528" s="137">
        <f t="shared" si="47"/>
        <v>18</v>
      </c>
      <c r="I1528" s="129" t="str" cm="1">
        <f t="array" ref="I1528">_xlfn.XLOOKUP(C1528,gyn_horarios,gyn_trechos_almoco,"",1,1)</f>
        <v>GARAGEM</v>
      </c>
      <c r="J1528" s="201" t="str" cm="1">
        <f t="array" ref="J1528">_xlfn.XLOOKUP(D1528,justificativas_motivos,justificativas_texto,"",1,1)</f>
        <v>MOTORISTA PRESTANDO SERVICO DE PLANTAO NA GARAGEM</v>
      </c>
    </row>
    <row r="1529" spans="1:10" ht="42" hidden="1" customHeight="1">
      <c r="A1529" s="200">
        <v>45582</v>
      </c>
      <c r="B1529" s="132">
        <v>24003</v>
      </c>
      <c r="C1529" s="133">
        <v>0.79166666666666663</v>
      </c>
      <c r="D1529" s="132" t="s">
        <v>11</v>
      </c>
      <c r="E1529" s="132" t="s">
        <v>159</v>
      </c>
      <c r="F1529" s="132"/>
      <c r="G1529" s="132" t="str">
        <f t="shared" si="46"/>
        <v>1</v>
      </c>
      <c r="H1529" s="137">
        <f t="shared" si="47"/>
        <v>18</v>
      </c>
      <c r="I1529" s="129" t="str" cm="1">
        <f t="array" ref="I1529">_xlfn.XLOOKUP(C1529,gyn_horarios,gyn_trechos_almoco,"",1,1)</f>
        <v>GOIANIA X BELEM 19:00</v>
      </c>
      <c r="J1529" s="201" t="str" cm="1">
        <f t="array" ref="J1529">_xlfn.XLOOKUP(D1529,justificativas_motivos,justificativas_texto,"",1,1)</f>
        <v>MOTORISTA CUMPRINDO HORÁRIO NA ESCALA ATUAL</v>
      </c>
    </row>
    <row r="1530" spans="1:10" ht="42" hidden="1" customHeight="1">
      <c r="A1530" s="200">
        <v>45582</v>
      </c>
      <c r="B1530" s="132">
        <v>24003</v>
      </c>
      <c r="C1530" s="133">
        <v>0.79166666666666663</v>
      </c>
      <c r="D1530" s="132" t="s">
        <v>11</v>
      </c>
      <c r="E1530" s="132" t="s">
        <v>290</v>
      </c>
      <c r="F1530" s="132"/>
      <c r="G1530" s="132" t="str">
        <f t="shared" si="46"/>
        <v>1</v>
      </c>
      <c r="H1530" s="137">
        <f t="shared" si="47"/>
        <v>18</v>
      </c>
      <c r="I1530" s="129" t="str" cm="1">
        <f t="array" ref="I1530">_xlfn.XLOOKUP(C1530,gyn_horarios,gyn_trechos_almoco,"",1,1)</f>
        <v>GOIANIA X BELEM 19:00</v>
      </c>
      <c r="J1530" s="201" t="str" cm="1">
        <f t="array" ref="J1530">_xlfn.XLOOKUP(D1530,justificativas_motivos,justificativas_texto,"",1,1)</f>
        <v>MOTORISTA CUMPRINDO HORÁRIO NA ESCALA ATUAL</v>
      </c>
    </row>
    <row r="1531" spans="1:10" ht="42" hidden="1" customHeight="1">
      <c r="A1531" s="200">
        <v>45582</v>
      </c>
      <c r="B1531" s="149">
        <v>24005</v>
      </c>
      <c r="C1531" s="147">
        <v>0.83333333333333337</v>
      </c>
      <c r="D1531" s="149" t="s">
        <v>11</v>
      </c>
      <c r="E1531" s="149" t="s">
        <v>92</v>
      </c>
      <c r="F1531" s="149"/>
      <c r="G1531" s="149" t="str">
        <f t="shared" si="46"/>
        <v>1</v>
      </c>
      <c r="H1531" s="150">
        <f t="shared" si="47"/>
        <v>18</v>
      </c>
      <c r="I1531" s="129" t="str" cm="1">
        <f t="array" ref="I1531">_xlfn.XLOOKUP(C1531,gyn_horarios,gyn_trechos_almoco,"",1,1)</f>
        <v>GOIANIA X SAO LUIS 20:00</v>
      </c>
      <c r="J1531" s="164" t="str" cm="1">
        <f t="array" ref="J1531">_xlfn.XLOOKUP(D1531,justificativas_motivos,justificativas_texto,"",1,1)</f>
        <v>MOTORISTA CUMPRINDO HORÁRIO NA ESCALA ATUAL</v>
      </c>
    </row>
    <row r="1532" spans="1:10" ht="42" hidden="1" customHeight="1">
      <c r="A1532" s="202">
        <v>45582</v>
      </c>
      <c r="B1532" s="149">
        <v>24005</v>
      </c>
      <c r="C1532" s="147">
        <v>0.83333333333333337</v>
      </c>
      <c r="D1532" s="149" t="s">
        <v>11</v>
      </c>
      <c r="E1532" s="132" t="s">
        <v>102</v>
      </c>
      <c r="F1532" s="149"/>
      <c r="G1532" s="149" t="str">
        <f t="shared" si="46"/>
        <v>1</v>
      </c>
      <c r="H1532" s="150">
        <f t="shared" si="47"/>
        <v>18</v>
      </c>
      <c r="I1532" s="153" t="str" cm="1">
        <f t="array" ref="I1532">_xlfn.XLOOKUP(C1532,gyn_horarios,gyn_trechos_almoco,"",1,1)</f>
        <v>GOIANIA X SAO LUIS 20:00</v>
      </c>
      <c r="J1532" s="164" t="str" cm="1">
        <f t="array" ref="J1532">_xlfn.XLOOKUP(D1532,justificativas_motivos,justificativas_texto,"",1,1)</f>
        <v>MOTORISTA CUMPRINDO HORÁRIO NA ESCALA ATUAL</v>
      </c>
    </row>
    <row r="1533" spans="1:10" ht="42" hidden="1" customHeight="1">
      <c r="A1533" s="202">
        <v>45582</v>
      </c>
      <c r="B1533" s="149">
        <v>15900</v>
      </c>
      <c r="C1533" s="147">
        <v>0.39583333333333331</v>
      </c>
      <c r="D1533" s="149" t="s">
        <v>11</v>
      </c>
      <c r="E1533" s="129" t="s">
        <v>66</v>
      </c>
      <c r="F1533" s="149"/>
      <c r="G1533" s="149" t="str">
        <f t="shared" si="46"/>
        <v>1</v>
      </c>
      <c r="H1533" s="150">
        <f t="shared" si="47"/>
        <v>18</v>
      </c>
      <c r="I1533" s="153" t="str" cm="1">
        <f t="array" ref="I1533">_xlfn.XLOOKUP(C1533,gyn_horarios,gyn_trechos_almoco,"",1,1)</f>
        <v>GOIANIA X BELEM 09:30</v>
      </c>
      <c r="J1533" s="164" t="str" cm="1">
        <f t="array" ref="J1533">_xlfn.XLOOKUP(D1533,justificativas_motivos,justificativas_texto,"",1,1)</f>
        <v>MOTORISTA CUMPRINDO HORÁRIO NA ESCALA ATUAL</v>
      </c>
    </row>
    <row r="1534" spans="1:10" ht="42" hidden="1" customHeight="1">
      <c r="A1534" s="202">
        <v>45582</v>
      </c>
      <c r="B1534" s="149">
        <v>15900</v>
      </c>
      <c r="C1534" s="147">
        <v>0.39583333333333331</v>
      </c>
      <c r="D1534" s="149" t="s">
        <v>11</v>
      </c>
      <c r="E1534" s="129" t="s">
        <v>164</v>
      </c>
      <c r="F1534" s="149"/>
      <c r="G1534" s="149" t="str">
        <f t="shared" si="46"/>
        <v>1</v>
      </c>
      <c r="H1534" s="150">
        <f t="shared" si="47"/>
        <v>18</v>
      </c>
      <c r="I1534" s="153" t="str" cm="1">
        <f t="array" ref="I1534">_xlfn.XLOOKUP(C1534,gyn_horarios,gyn_trechos_almoco,"",1,1)</f>
        <v>GOIANIA X BELEM 09:30</v>
      </c>
      <c r="J1534" s="164" t="str" cm="1">
        <f t="array" ref="J1534">_xlfn.XLOOKUP(D1534,justificativas_motivos,justificativas_texto,"",1,1)</f>
        <v>MOTORISTA CUMPRINDO HORÁRIO NA ESCALA ATUAL</v>
      </c>
    </row>
    <row r="1535" spans="1:10" ht="42" hidden="1" customHeight="1">
      <c r="A1535" s="202">
        <v>45582</v>
      </c>
      <c r="B1535" s="149" t="s">
        <v>71</v>
      </c>
      <c r="C1535" s="147" t="s">
        <v>72</v>
      </c>
      <c r="D1535" s="149" t="s">
        <v>105</v>
      </c>
      <c r="E1535" s="153" t="s">
        <v>292</v>
      </c>
      <c r="F1535" s="149"/>
      <c r="G1535" s="149" t="str">
        <f t="shared" si="46"/>
        <v>1</v>
      </c>
      <c r="H1535" s="150">
        <f t="shared" si="47"/>
        <v>18</v>
      </c>
      <c r="I1535" s="153" t="str" cm="1">
        <f t="array" ref="I1535">_xlfn.XLOOKUP(C1535,gyn_horarios,gyn_trechos_almoco,"",1,1)</f>
        <v>PLANTAO</v>
      </c>
      <c r="J1535" s="164" t="str" cm="1">
        <f t="array" ref="J1535">_xlfn.XLOOKUP(D1535,justificativas_motivos,justificativas_texto,"",1,1)</f>
        <v>MOTORISTA PRESTANDO SERVICO DE PLANTAO NA GARAGEM</v>
      </c>
    </row>
    <row r="1536" spans="1:10" ht="42" hidden="1" customHeight="1">
      <c r="A1536" s="202">
        <v>45582</v>
      </c>
      <c r="B1536" s="149" t="s">
        <v>71</v>
      </c>
      <c r="C1536" s="147" t="s">
        <v>71</v>
      </c>
      <c r="D1536" s="149" t="s">
        <v>105</v>
      </c>
      <c r="E1536" s="153" t="s">
        <v>329</v>
      </c>
      <c r="F1536" s="149"/>
      <c r="G1536" s="149" t="str">
        <f t="shared" si="46"/>
        <v>1</v>
      </c>
      <c r="H1536" s="150">
        <f t="shared" si="47"/>
        <v>18</v>
      </c>
      <c r="I1536" s="153" t="str" cm="1">
        <f t="array" ref="I1536">_xlfn.XLOOKUP(C1536,gyn_horarios,gyn_trechos_almoco,"",1,1)</f>
        <v>GARAGEM</v>
      </c>
      <c r="J1536" s="164" t="str" cm="1">
        <f t="array" ref="J1536">_xlfn.XLOOKUP(D1536,justificativas_motivos,justificativas_texto,"",1,1)</f>
        <v>MOTORISTA PRESTANDO SERVICO DE PLANTAO NA GARAGEM</v>
      </c>
    </row>
    <row r="1537" spans="1:10" ht="42" hidden="1" customHeight="1">
      <c r="A1537" s="202">
        <v>45583</v>
      </c>
      <c r="B1537" s="149">
        <v>24009</v>
      </c>
      <c r="C1537" s="147">
        <v>0.79166666666666663</v>
      </c>
      <c r="D1537" s="149" t="s">
        <v>11</v>
      </c>
      <c r="E1537" s="153" t="s">
        <v>176</v>
      </c>
      <c r="F1537" s="149"/>
      <c r="G1537" s="149" t="str">
        <f t="shared" si="46"/>
        <v>1</v>
      </c>
      <c r="H1537" s="150">
        <f t="shared" si="47"/>
        <v>18</v>
      </c>
      <c r="I1537" s="153" t="str" cm="1">
        <f t="array" ref="I1537">_xlfn.XLOOKUP(C1537,gyn_horarios,gyn_trechos_almoco,"",1,1)</f>
        <v>GOIANIA X BELEM 19:00</v>
      </c>
      <c r="J1537" s="164" t="str" cm="1">
        <f t="array" ref="J1537">_xlfn.XLOOKUP(D1537,justificativas_motivos,justificativas_texto,"",1,1)</f>
        <v>MOTORISTA CUMPRINDO HORÁRIO NA ESCALA ATUAL</v>
      </c>
    </row>
    <row r="1538" spans="1:10" ht="42" hidden="1" customHeight="1">
      <c r="A1538" s="200">
        <v>45583</v>
      </c>
      <c r="B1538" s="132">
        <v>24009</v>
      </c>
      <c r="C1538" s="133">
        <v>0.79166666666666663</v>
      </c>
      <c r="D1538" s="132" t="s">
        <v>11</v>
      </c>
      <c r="E1538" s="129" t="s">
        <v>113</v>
      </c>
      <c r="F1538" s="132"/>
      <c r="G1538" s="132" t="str">
        <f t="shared" si="46"/>
        <v>1</v>
      </c>
      <c r="H1538" s="137">
        <f t="shared" si="47"/>
        <v>18</v>
      </c>
      <c r="I1538" s="129" t="str" cm="1">
        <f t="array" ref="I1538">_xlfn.XLOOKUP(C1538,gyn_horarios,gyn_trechos_almoco,"",1,1)</f>
        <v>GOIANIA X BELEM 19:00</v>
      </c>
      <c r="J1538" s="201" t="str" cm="1">
        <f t="array" ref="J1538">_xlfn.XLOOKUP(D1538,justificativas_motivos,justificativas_texto,"",1,1)</f>
        <v>MOTORISTA CUMPRINDO HORÁRIO NA ESCALA ATUAL</v>
      </c>
    </row>
    <row r="1539" spans="1:10" ht="42" hidden="1" customHeight="1">
      <c r="A1539" s="200">
        <v>45583</v>
      </c>
      <c r="B1539" s="132">
        <v>24001</v>
      </c>
      <c r="C1539" s="133">
        <v>0.83333333333333337</v>
      </c>
      <c r="D1539" s="132" t="s">
        <v>11</v>
      </c>
      <c r="E1539" s="129" t="s">
        <v>15</v>
      </c>
      <c r="F1539" s="132"/>
      <c r="G1539" s="132" t="str">
        <f t="shared" si="46"/>
        <v>1</v>
      </c>
      <c r="H1539" s="137">
        <f t="shared" si="47"/>
        <v>18</v>
      </c>
      <c r="I1539" s="129" t="str" cm="1">
        <f t="array" ref="I1539">_xlfn.XLOOKUP(C1539,gyn_horarios,gyn_trechos_almoco,"",1,1)</f>
        <v>GOIANIA X SAO LUIS 20:00</v>
      </c>
      <c r="J1539" s="201" t="str" cm="1">
        <f t="array" ref="J1539">_xlfn.XLOOKUP(D1539,justificativas_motivos,justificativas_texto,"",1,1)</f>
        <v>MOTORISTA CUMPRINDO HORÁRIO NA ESCALA ATUAL</v>
      </c>
    </row>
    <row r="1540" spans="1:10" ht="42" hidden="1" customHeight="1">
      <c r="A1540" s="200">
        <v>45583</v>
      </c>
      <c r="B1540" s="132">
        <v>24001</v>
      </c>
      <c r="C1540" s="133">
        <v>0.83333333333333337</v>
      </c>
      <c r="D1540" s="132" t="s">
        <v>11</v>
      </c>
      <c r="E1540" s="129" t="s">
        <v>118</v>
      </c>
      <c r="F1540" s="132"/>
      <c r="G1540" s="132" t="str">
        <f t="shared" si="46"/>
        <v>1</v>
      </c>
      <c r="H1540" s="137">
        <f t="shared" si="47"/>
        <v>18</v>
      </c>
      <c r="I1540" s="129" t="str" cm="1">
        <f t="array" ref="I1540">_xlfn.XLOOKUP(C1540,gyn_horarios,gyn_trechos_almoco,"",1,1)</f>
        <v>GOIANIA X SAO LUIS 20:00</v>
      </c>
      <c r="J1540" s="201" t="str" cm="1">
        <f t="array" ref="J1540">_xlfn.XLOOKUP(D1540,justificativas_motivos,justificativas_texto,"",1,1)</f>
        <v>MOTORISTA CUMPRINDO HORÁRIO NA ESCALA ATUAL</v>
      </c>
    </row>
    <row r="1541" spans="1:10" ht="42" hidden="1" customHeight="1">
      <c r="A1541" s="200">
        <v>45583</v>
      </c>
      <c r="B1541" s="132">
        <v>20018</v>
      </c>
      <c r="C1541" s="133">
        <v>0.39583333333333331</v>
      </c>
      <c r="D1541" s="132" t="s">
        <v>11</v>
      </c>
      <c r="E1541" s="129" t="s">
        <v>224</v>
      </c>
      <c r="F1541" s="132"/>
      <c r="G1541" s="132" t="str">
        <f t="shared" si="46"/>
        <v>1</v>
      </c>
      <c r="H1541" s="137">
        <f t="shared" si="47"/>
        <v>18</v>
      </c>
      <c r="I1541" s="129" t="str" cm="1">
        <f t="array" ref="I1541">_xlfn.XLOOKUP(C1541,gyn_horarios,gyn_trechos_almoco,"",1,1)</f>
        <v>GOIANIA X BELEM 09:30</v>
      </c>
      <c r="J1541" s="201" t="str" cm="1">
        <f t="array" ref="J1541">_xlfn.XLOOKUP(D1541,justificativas_motivos,justificativas_texto,"",1,1)</f>
        <v>MOTORISTA CUMPRINDO HORÁRIO NA ESCALA ATUAL</v>
      </c>
    </row>
    <row r="1542" spans="1:10" ht="42" hidden="1" customHeight="1">
      <c r="A1542" s="200">
        <v>45583</v>
      </c>
      <c r="B1542" s="132">
        <v>20018</v>
      </c>
      <c r="C1542" s="133">
        <v>0.39583333333333331</v>
      </c>
      <c r="D1542" s="132" t="s">
        <v>11</v>
      </c>
      <c r="E1542" s="129" t="s">
        <v>225</v>
      </c>
      <c r="F1542" s="132"/>
      <c r="G1542" s="132" t="str">
        <f t="shared" si="46"/>
        <v>1</v>
      </c>
      <c r="H1542" s="137">
        <f t="shared" si="47"/>
        <v>18</v>
      </c>
      <c r="I1542" s="129" t="str" cm="1">
        <f t="array" ref="I1542">_xlfn.XLOOKUP(C1542,gyn_horarios,gyn_trechos_almoco,"",1,1)</f>
        <v>GOIANIA X BELEM 09:30</v>
      </c>
      <c r="J1542" s="201" t="str" cm="1">
        <f t="array" ref="J1542">_xlfn.XLOOKUP(D1542,justificativas_motivos,justificativas_texto,"",1,1)</f>
        <v>MOTORISTA CUMPRINDO HORÁRIO NA ESCALA ATUAL</v>
      </c>
    </row>
    <row r="1543" spans="1:10" ht="42" hidden="1" customHeight="1">
      <c r="A1543" s="200">
        <v>45583</v>
      </c>
      <c r="B1543" s="132" t="s">
        <v>71</v>
      </c>
      <c r="C1543" s="133" t="s">
        <v>72</v>
      </c>
      <c r="D1543" s="132" t="s">
        <v>105</v>
      </c>
      <c r="E1543" s="129" t="s">
        <v>292</v>
      </c>
      <c r="F1543" s="132"/>
      <c r="G1543" s="132" t="str">
        <f t="shared" si="46"/>
        <v>1</v>
      </c>
      <c r="H1543" s="137">
        <f t="shared" si="47"/>
        <v>18</v>
      </c>
      <c r="I1543" s="129" t="str" cm="1">
        <f t="array" ref="I1543">_xlfn.XLOOKUP(C1543,gyn_horarios,gyn_trechos_almoco,"",1,1)</f>
        <v>PLANTAO</v>
      </c>
      <c r="J1543" s="201" t="str" cm="1">
        <f t="array" ref="J1543">_xlfn.XLOOKUP(D1543,justificativas_motivos,justificativas_texto,"",1,1)</f>
        <v>MOTORISTA PRESTANDO SERVICO DE PLANTAO NA GARAGEM</v>
      </c>
    </row>
    <row r="1544" spans="1:10" ht="42" hidden="1" customHeight="1">
      <c r="A1544" s="202">
        <v>45584</v>
      </c>
      <c r="B1544" s="149">
        <v>19013</v>
      </c>
      <c r="C1544" s="147">
        <v>0.79166666666666663</v>
      </c>
      <c r="D1544" s="149" t="s">
        <v>11</v>
      </c>
      <c r="E1544" s="132" t="s">
        <v>91</v>
      </c>
      <c r="F1544" s="149"/>
      <c r="G1544" s="149" t="str">
        <f t="shared" si="46"/>
        <v>1</v>
      </c>
      <c r="H1544" s="150">
        <f t="shared" si="47"/>
        <v>18</v>
      </c>
      <c r="I1544" s="153" t="str" cm="1">
        <f t="array" ref="I1544">_xlfn.XLOOKUP(C1544,gyn_horarios,gyn_trechos_almoco,"",1,1)</f>
        <v>GOIANIA X BELEM 19:00</v>
      </c>
      <c r="J1544" s="164" t="str" cm="1">
        <f t="array" ref="J1544">_xlfn.XLOOKUP(D1544,justificativas_motivos,justificativas_texto,"",1,1)</f>
        <v>MOTORISTA CUMPRINDO HORÁRIO NA ESCALA ATUAL</v>
      </c>
    </row>
    <row r="1545" spans="1:10" ht="42" hidden="1" customHeight="1">
      <c r="A1545" s="202">
        <v>45584</v>
      </c>
      <c r="B1545" s="149">
        <v>19013</v>
      </c>
      <c r="C1545" s="147">
        <v>0.79166666666666663</v>
      </c>
      <c r="D1545" s="149" t="s">
        <v>11</v>
      </c>
      <c r="E1545" s="132" t="s">
        <v>26</v>
      </c>
      <c r="F1545" s="149"/>
      <c r="G1545" s="149" t="str">
        <f t="shared" si="46"/>
        <v>1</v>
      </c>
      <c r="H1545" s="150">
        <f t="shared" si="47"/>
        <v>18</v>
      </c>
      <c r="I1545" s="153" t="str" cm="1">
        <f t="array" ref="I1545">_xlfn.XLOOKUP(C1545,gyn_horarios,gyn_trechos_almoco,"",1,1)</f>
        <v>GOIANIA X BELEM 19:00</v>
      </c>
      <c r="J1545" s="164" t="str" cm="1">
        <f t="array" ref="J1545">_xlfn.XLOOKUP(D1545,justificativas_motivos,justificativas_texto,"",1,1)</f>
        <v>MOTORISTA CUMPRINDO HORÁRIO NA ESCALA ATUAL</v>
      </c>
    </row>
    <row r="1546" spans="1:10" ht="42" hidden="1" customHeight="1">
      <c r="A1546" s="202">
        <v>45584</v>
      </c>
      <c r="B1546" s="149">
        <v>24006</v>
      </c>
      <c r="C1546" s="147">
        <v>0.83333333333333337</v>
      </c>
      <c r="D1546" s="149" t="s">
        <v>11</v>
      </c>
      <c r="E1546" s="132" t="s">
        <v>331</v>
      </c>
      <c r="F1546" s="149"/>
      <c r="G1546" s="149" t="str">
        <f t="shared" si="46"/>
        <v>1</v>
      </c>
      <c r="H1546" s="150">
        <f t="shared" si="47"/>
        <v>18</v>
      </c>
      <c r="I1546" s="153" t="str" cm="1">
        <f t="array" ref="I1546">_xlfn.XLOOKUP(C1546,gyn_horarios,gyn_trechos_almoco,"",1,1)</f>
        <v>GOIANIA X SAO LUIS 20:00</v>
      </c>
      <c r="J1546" s="164" t="str" cm="1">
        <f t="array" ref="J1546">_xlfn.XLOOKUP(D1546,justificativas_motivos,justificativas_texto,"",1,1)</f>
        <v>MOTORISTA CUMPRINDO HORÁRIO NA ESCALA ATUAL</v>
      </c>
    </row>
    <row r="1547" spans="1:10" ht="42" hidden="1" customHeight="1">
      <c r="A1547" s="202">
        <v>45584</v>
      </c>
      <c r="B1547" s="149">
        <v>24006</v>
      </c>
      <c r="C1547" s="147">
        <v>0.83333333333333337</v>
      </c>
      <c r="D1547" s="149" t="s">
        <v>11</v>
      </c>
      <c r="E1547" s="132" t="s">
        <v>18</v>
      </c>
      <c r="F1547" s="149"/>
      <c r="G1547" s="149" t="str">
        <f t="shared" si="46"/>
        <v>1</v>
      </c>
      <c r="H1547" s="150">
        <f t="shared" si="47"/>
        <v>18</v>
      </c>
      <c r="I1547" s="153" t="str" cm="1">
        <f t="array" ref="I1547">_xlfn.XLOOKUP(C1547,gyn_horarios,gyn_trechos_almoco,"",1,1)</f>
        <v>GOIANIA X SAO LUIS 20:00</v>
      </c>
      <c r="J1547" s="164" t="str" cm="1">
        <f t="array" ref="J1547">_xlfn.XLOOKUP(D1547,justificativas_motivos,justificativas_texto,"",1,1)</f>
        <v>MOTORISTA CUMPRINDO HORÁRIO NA ESCALA ATUAL</v>
      </c>
    </row>
    <row r="1548" spans="1:10" ht="42" hidden="1" customHeight="1">
      <c r="A1548" s="202">
        <v>45584</v>
      </c>
      <c r="B1548" s="149">
        <v>20020</v>
      </c>
      <c r="C1548" s="147">
        <v>0.39583333333333331</v>
      </c>
      <c r="D1548" s="149" t="s">
        <v>11</v>
      </c>
      <c r="E1548" s="129" t="s">
        <v>133</v>
      </c>
      <c r="F1548" s="149"/>
      <c r="G1548" s="149" t="str">
        <f t="shared" si="46"/>
        <v>1</v>
      </c>
      <c r="H1548" s="150">
        <f t="shared" si="47"/>
        <v>18</v>
      </c>
      <c r="I1548" s="153" t="str" cm="1">
        <f t="array" ref="I1548">_xlfn.XLOOKUP(C1548,gyn_horarios,gyn_trechos_almoco,"",1,1)</f>
        <v>GOIANIA X BELEM 09:30</v>
      </c>
      <c r="J1548" s="164" t="str" cm="1">
        <f t="array" ref="J1548">_xlfn.XLOOKUP(D1548,justificativas_motivos,justificativas_texto,"",1,1)</f>
        <v>MOTORISTA CUMPRINDO HORÁRIO NA ESCALA ATUAL</v>
      </c>
    </row>
    <row r="1549" spans="1:10" ht="42" hidden="1" customHeight="1">
      <c r="A1549" s="202">
        <v>45584</v>
      </c>
      <c r="B1549" s="149">
        <v>20020</v>
      </c>
      <c r="C1549" s="147">
        <v>0.39583333333333331</v>
      </c>
      <c r="D1549" s="149" t="s">
        <v>11</v>
      </c>
      <c r="E1549" s="153" t="s">
        <v>189</v>
      </c>
      <c r="F1549" s="149"/>
      <c r="G1549" s="149" t="str">
        <f t="shared" si="46"/>
        <v>1</v>
      </c>
      <c r="H1549" s="150">
        <f t="shared" si="47"/>
        <v>18</v>
      </c>
      <c r="I1549" s="153" t="str" cm="1">
        <f t="array" ref="I1549">_xlfn.XLOOKUP(C1549,gyn_horarios,gyn_trechos_almoco,"",1,1)</f>
        <v>GOIANIA X BELEM 09:30</v>
      </c>
      <c r="J1549" s="164" t="str" cm="1">
        <f t="array" ref="J1549">_xlfn.XLOOKUP(D1549,justificativas_motivos,justificativas_texto,"",1,1)</f>
        <v>MOTORISTA CUMPRINDO HORÁRIO NA ESCALA ATUAL</v>
      </c>
    </row>
    <row r="1550" spans="1:10" ht="42" hidden="1" customHeight="1">
      <c r="A1550" s="202">
        <v>45585</v>
      </c>
      <c r="B1550" s="149">
        <v>24012</v>
      </c>
      <c r="C1550" s="147">
        <v>0.79166666666666663</v>
      </c>
      <c r="D1550" s="149" t="s">
        <v>11</v>
      </c>
      <c r="E1550" s="153" t="s">
        <v>78</v>
      </c>
      <c r="F1550" s="149"/>
      <c r="G1550" s="149" t="str">
        <f t="shared" si="46"/>
        <v>1</v>
      </c>
      <c r="H1550" s="150">
        <f t="shared" si="47"/>
        <v>18</v>
      </c>
      <c r="I1550" s="153" t="str" cm="1">
        <f t="array" ref="I1550">_xlfn.XLOOKUP(C1550,gyn_horarios,gyn_trechos_almoco,"",1,1)</f>
        <v>GOIANIA X BELEM 19:00</v>
      </c>
      <c r="J1550" s="164" t="str" cm="1">
        <f t="array" ref="J1550">_xlfn.XLOOKUP(D1550,justificativas_motivos,justificativas_texto,"",1,1)</f>
        <v>MOTORISTA CUMPRINDO HORÁRIO NA ESCALA ATUAL</v>
      </c>
    </row>
    <row r="1551" spans="1:10" ht="42" hidden="1" customHeight="1">
      <c r="A1551" s="202">
        <v>45585</v>
      </c>
      <c r="B1551" s="149">
        <v>24012</v>
      </c>
      <c r="C1551" s="147">
        <v>0.79166666666666663</v>
      </c>
      <c r="D1551" s="149" t="s">
        <v>11</v>
      </c>
      <c r="E1551" s="153" t="s">
        <v>80</v>
      </c>
      <c r="F1551" s="149"/>
      <c r="G1551" s="149" t="str">
        <f t="shared" si="46"/>
        <v>1</v>
      </c>
      <c r="H1551" s="150">
        <f t="shared" si="47"/>
        <v>18</v>
      </c>
      <c r="I1551" s="153" t="str" cm="1">
        <f t="array" ref="I1551">_xlfn.XLOOKUP(C1551,gyn_horarios,gyn_trechos_almoco,"",1,1)</f>
        <v>GOIANIA X BELEM 19:00</v>
      </c>
      <c r="J1551" s="164" t="str" cm="1">
        <f t="array" ref="J1551">_xlfn.XLOOKUP(D1551,justificativas_motivos,justificativas_texto,"",1,1)</f>
        <v>MOTORISTA CUMPRINDO HORÁRIO NA ESCALA ATUAL</v>
      </c>
    </row>
    <row r="1552" spans="1:10" ht="42" hidden="1" customHeight="1">
      <c r="A1552" s="202">
        <v>45585</v>
      </c>
      <c r="B1552" s="149">
        <v>24013</v>
      </c>
      <c r="C1552" s="147">
        <v>0.83333333333333337</v>
      </c>
      <c r="D1552" s="149" t="s">
        <v>11</v>
      </c>
      <c r="E1552" s="153" t="s">
        <v>219</v>
      </c>
      <c r="F1552" s="149"/>
      <c r="G1552" s="149" t="str">
        <f t="shared" si="46"/>
        <v>1</v>
      </c>
      <c r="H1552" s="150">
        <f t="shared" si="47"/>
        <v>18</v>
      </c>
      <c r="I1552" s="153" t="str" cm="1">
        <f t="array" ref="I1552">_xlfn.XLOOKUP(C1552,gyn_horarios,gyn_trechos_almoco,"",1,1)</f>
        <v>GOIANIA X SAO LUIS 20:00</v>
      </c>
      <c r="J1552" s="164" t="str" cm="1">
        <f t="array" ref="J1552">_xlfn.XLOOKUP(D1552,justificativas_motivos,justificativas_texto,"",1,1)</f>
        <v>MOTORISTA CUMPRINDO HORÁRIO NA ESCALA ATUAL</v>
      </c>
    </row>
    <row r="1553" spans="1:10" ht="42" hidden="1" customHeight="1">
      <c r="A1553" s="200">
        <v>45585</v>
      </c>
      <c r="B1553" s="132">
        <v>24013</v>
      </c>
      <c r="C1553" s="133">
        <v>0.83333333333333337</v>
      </c>
      <c r="D1553" s="132" t="s">
        <v>11</v>
      </c>
      <c r="E1553" s="129" t="s">
        <v>218</v>
      </c>
      <c r="F1553" s="132"/>
      <c r="G1553" s="132" t="str">
        <f t="shared" si="46"/>
        <v>1</v>
      </c>
      <c r="H1553" s="137">
        <f t="shared" si="47"/>
        <v>18</v>
      </c>
      <c r="I1553" s="129" t="str" cm="1">
        <f t="array" ref="I1553">_xlfn.XLOOKUP(C1553,gyn_horarios,gyn_trechos_almoco,"",1,1)</f>
        <v>GOIANIA X SAO LUIS 20:00</v>
      </c>
      <c r="J1553" s="201" t="str" cm="1">
        <f t="array" ref="J1553">_xlfn.XLOOKUP(D1553,justificativas_motivos,justificativas_texto,"",1,1)</f>
        <v>MOTORISTA CUMPRINDO HORÁRIO NA ESCALA ATUAL</v>
      </c>
    </row>
    <row r="1554" spans="1:10" ht="42" hidden="1" customHeight="1">
      <c r="A1554" s="200">
        <v>45585</v>
      </c>
      <c r="B1554" s="132">
        <v>20012</v>
      </c>
      <c r="C1554" s="133">
        <v>0.39583333333333331</v>
      </c>
      <c r="D1554" s="132" t="s">
        <v>11</v>
      </c>
      <c r="E1554" s="129" t="s">
        <v>126</v>
      </c>
      <c r="F1554" s="132"/>
      <c r="G1554" s="132" t="str">
        <f t="shared" si="46"/>
        <v>1</v>
      </c>
      <c r="H1554" s="137">
        <f t="shared" si="47"/>
        <v>18</v>
      </c>
      <c r="I1554" s="129" t="str" cm="1">
        <f t="array" ref="I1554">_xlfn.XLOOKUP(C1554,gyn_horarios,gyn_trechos_almoco,"",1,1)</f>
        <v>GOIANIA X BELEM 09:30</v>
      </c>
      <c r="J1554" s="201" t="str" cm="1">
        <f t="array" ref="J1554">_xlfn.XLOOKUP(D1554,justificativas_motivos,justificativas_texto,"",1,1)</f>
        <v>MOTORISTA CUMPRINDO HORÁRIO NA ESCALA ATUAL</v>
      </c>
    </row>
    <row r="1555" spans="1:10" ht="42" hidden="1" customHeight="1">
      <c r="A1555" s="200">
        <v>45585</v>
      </c>
      <c r="B1555" s="132">
        <v>20012</v>
      </c>
      <c r="C1555" s="133">
        <v>0.39583333333333331</v>
      </c>
      <c r="D1555" s="132" t="s">
        <v>11</v>
      </c>
      <c r="E1555" s="129" t="s">
        <v>332</v>
      </c>
      <c r="F1555" s="132"/>
      <c r="G1555" s="132" t="str">
        <f t="shared" si="46"/>
        <v>1</v>
      </c>
      <c r="H1555" s="137">
        <f t="shared" si="47"/>
        <v>18</v>
      </c>
      <c r="I1555" s="129" t="str" cm="1">
        <f t="array" ref="I1555">_xlfn.XLOOKUP(C1555,gyn_horarios,gyn_trechos_almoco,"",1,1)</f>
        <v>GOIANIA X BELEM 09:30</v>
      </c>
      <c r="J1555" s="201" t="str" cm="1">
        <f t="array" ref="J1555">_xlfn.XLOOKUP(D1555,justificativas_motivos,justificativas_texto,"",1,1)</f>
        <v>MOTORISTA CUMPRINDO HORÁRIO NA ESCALA ATUAL</v>
      </c>
    </row>
    <row r="1556" spans="1:10" ht="42" hidden="1" customHeight="1">
      <c r="A1556" s="200">
        <v>45586</v>
      </c>
      <c r="B1556" s="132">
        <v>16400</v>
      </c>
      <c r="C1556" s="133">
        <v>0.75</v>
      </c>
      <c r="D1556" s="132" t="s">
        <v>11</v>
      </c>
      <c r="E1556" s="132" t="s">
        <v>43</v>
      </c>
      <c r="F1556" s="132"/>
      <c r="G1556" s="132" t="str">
        <f t="shared" ref="G1556:G1619" si="48">IF(E1556="MOTORISTA","","1")</f>
        <v>1</v>
      </c>
      <c r="H1556" s="137">
        <f t="shared" ref="H1556:H1619" si="49">IF(E1556="MOTORISTA","",18)</f>
        <v>18</v>
      </c>
      <c r="I1556" s="129" t="str" cm="1">
        <f t="array" ref="I1556">_xlfn.XLOOKUP(C1556,gyn_horarios,gyn_trechos_almoco,"",1,1)</f>
        <v>GOIANIA X TERESINA 18:00</v>
      </c>
      <c r="J1556" s="201" t="str" cm="1">
        <f t="array" ref="J1556">_xlfn.XLOOKUP(D1556,justificativas_motivos,justificativas_texto,"",1,1)</f>
        <v>MOTORISTA CUMPRINDO HORÁRIO NA ESCALA ATUAL</v>
      </c>
    </row>
    <row r="1557" spans="1:10" ht="42" hidden="1" customHeight="1">
      <c r="A1557" s="200">
        <v>45586</v>
      </c>
      <c r="B1557" s="132">
        <v>16400</v>
      </c>
      <c r="C1557" s="133">
        <v>0.75</v>
      </c>
      <c r="D1557" s="132" t="s">
        <v>11</v>
      </c>
      <c r="E1557" s="132" t="s">
        <v>42</v>
      </c>
      <c r="F1557" s="132"/>
      <c r="G1557" s="132" t="str">
        <f t="shared" si="48"/>
        <v>1</v>
      </c>
      <c r="H1557" s="137">
        <f t="shared" si="49"/>
        <v>18</v>
      </c>
      <c r="I1557" s="129" t="str" cm="1">
        <f t="array" ref="I1557">_xlfn.XLOOKUP(C1557,gyn_horarios,gyn_trechos_almoco,"",1,1)</f>
        <v>GOIANIA X TERESINA 18:00</v>
      </c>
      <c r="J1557" s="201" t="str" cm="1">
        <f t="array" ref="J1557">_xlfn.XLOOKUP(D1557,justificativas_motivos,justificativas_texto,"",1,1)</f>
        <v>MOTORISTA CUMPRINDO HORÁRIO NA ESCALA ATUAL</v>
      </c>
    </row>
    <row r="1558" spans="1:10" ht="42" hidden="1" customHeight="1">
      <c r="A1558" s="200">
        <v>45586</v>
      </c>
      <c r="B1558" s="132">
        <v>24003</v>
      </c>
      <c r="C1558" s="133">
        <v>0.79166666666666663</v>
      </c>
      <c r="D1558" s="132" t="s">
        <v>11</v>
      </c>
      <c r="E1558" s="132" t="s">
        <v>320</v>
      </c>
      <c r="F1558" s="132"/>
      <c r="G1558" s="132" t="str">
        <f t="shared" si="48"/>
        <v>1</v>
      </c>
      <c r="H1558" s="137">
        <f t="shared" si="49"/>
        <v>18</v>
      </c>
      <c r="I1558" s="129" t="str" cm="1">
        <f t="array" ref="I1558">_xlfn.XLOOKUP(C1558,gyn_horarios,gyn_trechos_almoco,"",1,1)</f>
        <v>GOIANIA X BELEM 19:00</v>
      </c>
      <c r="J1558" s="201" t="str" cm="1">
        <f t="array" ref="J1558">_xlfn.XLOOKUP(D1558,justificativas_motivos,justificativas_texto,"",1,1)</f>
        <v>MOTORISTA CUMPRINDO HORÁRIO NA ESCALA ATUAL</v>
      </c>
    </row>
    <row r="1559" spans="1:10" ht="42" hidden="1" customHeight="1">
      <c r="A1559" s="202">
        <v>45586</v>
      </c>
      <c r="B1559" s="149">
        <v>24003</v>
      </c>
      <c r="C1559" s="147">
        <v>0.79166666666666663</v>
      </c>
      <c r="D1559" s="149" t="s">
        <v>11</v>
      </c>
      <c r="E1559" s="149" t="s">
        <v>302</v>
      </c>
      <c r="F1559" s="149"/>
      <c r="G1559" s="149" t="str">
        <f t="shared" si="48"/>
        <v>1</v>
      </c>
      <c r="H1559" s="150">
        <f t="shared" si="49"/>
        <v>18</v>
      </c>
      <c r="I1559" s="153" t="str" cm="1">
        <f t="array" ref="I1559">_xlfn.XLOOKUP(C1559,gyn_horarios,gyn_trechos_almoco,"",1,1)</f>
        <v>GOIANIA X BELEM 19:00</v>
      </c>
      <c r="J1559" s="164" t="str" cm="1">
        <f t="array" ref="J1559">_xlfn.XLOOKUP(D1559,justificativas_motivos,justificativas_texto,"",1,1)</f>
        <v>MOTORISTA CUMPRINDO HORÁRIO NA ESCALA ATUAL</v>
      </c>
    </row>
    <row r="1560" spans="1:10" ht="42" hidden="1" customHeight="1">
      <c r="A1560" s="202">
        <v>45586</v>
      </c>
      <c r="B1560" s="149">
        <v>24005</v>
      </c>
      <c r="C1560" s="147">
        <v>0.83333333333333337</v>
      </c>
      <c r="D1560" s="149" t="s">
        <v>11</v>
      </c>
      <c r="E1560" s="132" t="s">
        <v>23</v>
      </c>
      <c r="F1560" s="149"/>
      <c r="G1560" s="149" t="str">
        <f t="shared" si="48"/>
        <v>1</v>
      </c>
      <c r="H1560" s="150">
        <f t="shared" si="49"/>
        <v>18</v>
      </c>
      <c r="I1560" s="153" t="str" cm="1">
        <f t="array" ref="I1560">_xlfn.XLOOKUP(C1560,gyn_horarios,gyn_trechos_almoco,"",1,1)</f>
        <v>GOIANIA X SAO LUIS 20:00</v>
      </c>
      <c r="J1560" s="164" t="str" cm="1">
        <f t="array" ref="J1560">_xlfn.XLOOKUP(D1560,justificativas_motivos,justificativas_texto,"",1,1)</f>
        <v>MOTORISTA CUMPRINDO HORÁRIO NA ESCALA ATUAL</v>
      </c>
    </row>
    <row r="1561" spans="1:10" ht="42" hidden="1" customHeight="1">
      <c r="A1561" s="202">
        <v>45586</v>
      </c>
      <c r="B1561" s="149">
        <v>24005</v>
      </c>
      <c r="C1561" s="147">
        <v>0.83333333333333337</v>
      </c>
      <c r="D1561" s="149" t="s">
        <v>11</v>
      </c>
      <c r="E1561" s="132" t="s">
        <v>84</v>
      </c>
      <c r="F1561" s="149"/>
      <c r="G1561" s="149" t="str">
        <f t="shared" si="48"/>
        <v>1</v>
      </c>
      <c r="H1561" s="150">
        <f t="shared" si="49"/>
        <v>18</v>
      </c>
      <c r="I1561" s="153" t="str" cm="1">
        <f t="array" ref="I1561">_xlfn.XLOOKUP(C1561,gyn_horarios,gyn_trechos_almoco,"",1,1)</f>
        <v>GOIANIA X SAO LUIS 20:00</v>
      </c>
      <c r="J1561" s="164" t="str" cm="1">
        <f t="array" ref="J1561">_xlfn.XLOOKUP(D1561,justificativas_motivos,justificativas_texto,"",1,1)</f>
        <v>MOTORISTA CUMPRINDO HORÁRIO NA ESCALA ATUAL</v>
      </c>
    </row>
    <row r="1562" spans="1:10" ht="42" hidden="1" customHeight="1">
      <c r="A1562" s="202">
        <v>45586</v>
      </c>
      <c r="B1562" s="149">
        <v>19009</v>
      </c>
      <c r="C1562" s="147">
        <v>0.39583333333333331</v>
      </c>
      <c r="D1562" s="149" t="s">
        <v>11</v>
      </c>
      <c r="E1562" s="153" t="s">
        <v>160</v>
      </c>
      <c r="F1562" s="149"/>
      <c r="G1562" s="149" t="str">
        <f t="shared" si="48"/>
        <v>1</v>
      </c>
      <c r="H1562" s="150">
        <f t="shared" si="49"/>
        <v>18</v>
      </c>
      <c r="I1562" s="153" t="str" cm="1">
        <f t="array" ref="I1562">_xlfn.XLOOKUP(C1562,gyn_horarios,gyn_trechos_almoco,"",1,1)</f>
        <v>GOIANIA X BELEM 09:30</v>
      </c>
      <c r="J1562" s="164" t="str" cm="1">
        <f t="array" ref="J1562">_xlfn.XLOOKUP(D1562,justificativas_motivos,justificativas_texto,"",1,1)</f>
        <v>MOTORISTA CUMPRINDO HORÁRIO NA ESCALA ATUAL</v>
      </c>
    </row>
    <row r="1563" spans="1:10" ht="42" hidden="1" customHeight="1">
      <c r="A1563" s="202">
        <v>45586</v>
      </c>
      <c r="B1563" s="149">
        <v>19009</v>
      </c>
      <c r="C1563" s="147">
        <v>0.39583333333333331</v>
      </c>
      <c r="D1563" s="149" t="s">
        <v>11</v>
      </c>
      <c r="E1563" s="153" t="s">
        <v>161</v>
      </c>
      <c r="F1563" s="149"/>
      <c r="G1563" s="149" t="str">
        <f t="shared" si="48"/>
        <v>1</v>
      </c>
      <c r="H1563" s="150">
        <f t="shared" si="49"/>
        <v>18</v>
      </c>
      <c r="I1563" s="153" t="str" cm="1">
        <f t="array" ref="I1563">_xlfn.XLOOKUP(C1563,gyn_horarios,gyn_trechos_almoco,"",1,1)</f>
        <v>GOIANIA X BELEM 09:30</v>
      </c>
      <c r="J1563" s="164" t="str" cm="1">
        <f t="array" ref="J1563">_xlfn.XLOOKUP(D1563,justificativas_motivos,justificativas_texto,"",1,1)</f>
        <v>MOTORISTA CUMPRINDO HORÁRIO NA ESCALA ATUAL</v>
      </c>
    </row>
    <row r="1564" spans="1:10" ht="42" hidden="1" customHeight="1">
      <c r="A1564" s="202">
        <v>45586</v>
      </c>
      <c r="B1564" s="149" t="s">
        <v>71</v>
      </c>
      <c r="C1564" s="147" t="s">
        <v>317</v>
      </c>
      <c r="D1564" s="149" t="s">
        <v>107</v>
      </c>
      <c r="E1564" s="129" t="s">
        <v>292</v>
      </c>
      <c r="F1564" s="149"/>
      <c r="G1564" s="149" t="str">
        <f t="shared" si="48"/>
        <v>1</v>
      </c>
      <c r="H1564" s="150">
        <f t="shared" si="49"/>
        <v>18</v>
      </c>
      <c r="I1564" s="153" t="str" cm="1">
        <f t="array" ref="I1564">_xlfn.XLOOKUP(C1564,gyn_horarios,gyn_trechos_almoco,"",1,1)</f>
        <v>REGULAR</v>
      </c>
      <c r="J1564" s="164" t="str" cm="1">
        <f t="array" ref="J1564">_xlfn.XLOOKUP(D1564,justificativas_motivos,justificativas_texto,"",1,1)</f>
        <v>MOTORISTA PRESTANDO SERVICO DE PLANTAO NA GARAGEM</v>
      </c>
    </row>
    <row r="1565" spans="1:10" ht="42" hidden="1" customHeight="1">
      <c r="A1565" s="202">
        <v>45587</v>
      </c>
      <c r="B1565" s="149">
        <v>15300</v>
      </c>
      <c r="C1565" s="147">
        <v>0.75</v>
      </c>
      <c r="D1565" s="149" t="s">
        <v>11</v>
      </c>
      <c r="E1565" s="129" t="s">
        <v>86</v>
      </c>
      <c r="F1565" s="149"/>
      <c r="G1565" s="149" t="str">
        <f t="shared" si="48"/>
        <v>1</v>
      </c>
      <c r="H1565" s="150">
        <f t="shared" si="49"/>
        <v>18</v>
      </c>
      <c r="I1565" s="153" t="str" cm="1">
        <f t="array" ref="I1565">_xlfn.XLOOKUP(C1565,gyn_horarios,gyn_trechos_almoco,"",1,1)</f>
        <v>GOIANIA X TERESINA 18:00</v>
      </c>
      <c r="J1565" s="164" t="str" cm="1">
        <f t="array" ref="J1565">_xlfn.XLOOKUP(D1565,justificativas_motivos,justificativas_texto,"",1,1)</f>
        <v>MOTORISTA CUMPRINDO HORÁRIO NA ESCALA ATUAL</v>
      </c>
    </row>
    <row r="1566" spans="1:10" ht="42" hidden="1" customHeight="1">
      <c r="A1566" s="202">
        <v>45587</v>
      </c>
      <c r="B1566" s="149">
        <v>15300</v>
      </c>
      <c r="C1566" s="147">
        <v>0.75</v>
      </c>
      <c r="D1566" s="149" t="s">
        <v>11</v>
      </c>
      <c r="E1566" s="153" t="s">
        <v>87</v>
      </c>
      <c r="F1566" s="149"/>
      <c r="G1566" s="149" t="str">
        <f t="shared" si="48"/>
        <v>1</v>
      </c>
      <c r="H1566" s="150">
        <f t="shared" si="49"/>
        <v>18</v>
      </c>
      <c r="I1566" s="153" t="str" cm="1">
        <f t="array" ref="I1566">_xlfn.XLOOKUP(C1566,gyn_horarios,gyn_trechos_almoco,"",1,1)</f>
        <v>GOIANIA X TERESINA 18:00</v>
      </c>
      <c r="J1566" s="164" t="str" cm="1">
        <f t="array" ref="J1566">_xlfn.XLOOKUP(D1566,justificativas_motivos,justificativas_texto,"",1,1)</f>
        <v>MOTORISTA CUMPRINDO HORÁRIO NA ESCALA ATUAL</v>
      </c>
    </row>
    <row r="1567" spans="1:10" ht="42" hidden="1" customHeight="1">
      <c r="A1567" s="200">
        <v>45587</v>
      </c>
      <c r="B1567" s="132">
        <v>24012</v>
      </c>
      <c r="C1567" s="133">
        <v>0.79166666666666663</v>
      </c>
      <c r="D1567" s="132" t="s">
        <v>11</v>
      </c>
      <c r="E1567" s="129" t="s">
        <v>62</v>
      </c>
      <c r="F1567" s="132"/>
      <c r="G1567" s="132" t="str">
        <f t="shared" si="48"/>
        <v>1</v>
      </c>
      <c r="H1567" s="137">
        <f t="shared" si="49"/>
        <v>18</v>
      </c>
      <c r="I1567" s="129" t="str" cm="1">
        <f t="array" ref="I1567">_xlfn.XLOOKUP(C1567,gyn_horarios,gyn_trechos_almoco,"",1,1)</f>
        <v>GOIANIA X BELEM 19:00</v>
      </c>
      <c r="J1567" s="201" t="str" cm="1">
        <f t="array" ref="J1567">_xlfn.XLOOKUP(D1567,justificativas_motivos,justificativas_texto,"",1,1)</f>
        <v>MOTORISTA CUMPRINDO HORÁRIO NA ESCALA ATUAL</v>
      </c>
    </row>
    <row r="1568" spans="1:10" ht="42" hidden="1" customHeight="1">
      <c r="A1568" s="200">
        <v>45587</v>
      </c>
      <c r="B1568" s="132">
        <v>24012</v>
      </c>
      <c r="C1568" s="133">
        <v>0.79166666666666663</v>
      </c>
      <c r="D1568" s="132" t="s">
        <v>11</v>
      </c>
      <c r="E1568" s="129" t="s">
        <v>201</v>
      </c>
      <c r="F1568" s="132"/>
      <c r="G1568" s="132" t="str">
        <f t="shared" si="48"/>
        <v>1</v>
      </c>
      <c r="H1568" s="137">
        <f t="shared" si="49"/>
        <v>18</v>
      </c>
      <c r="I1568" s="129" t="str" cm="1">
        <f t="array" ref="I1568">_xlfn.XLOOKUP(C1568,gyn_horarios,gyn_trechos_almoco,"",1,1)</f>
        <v>GOIANIA X BELEM 19:00</v>
      </c>
      <c r="J1568" s="201" t="str" cm="1">
        <f t="array" ref="J1568">_xlfn.XLOOKUP(D1568,justificativas_motivos,justificativas_texto,"",1,1)</f>
        <v>MOTORISTA CUMPRINDO HORÁRIO NA ESCALA ATUAL</v>
      </c>
    </row>
    <row r="1569" spans="1:10" ht="42" hidden="1" customHeight="1">
      <c r="A1569" s="200">
        <v>45587</v>
      </c>
      <c r="B1569" s="132">
        <v>24001</v>
      </c>
      <c r="C1569" s="133">
        <v>0.83333333333333337</v>
      </c>
      <c r="D1569" s="132" t="s">
        <v>11</v>
      </c>
      <c r="E1569" s="129" t="s">
        <v>66</v>
      </c>
      <c r="F1569" s="132"/>
      <c r="G1569" s="132" t="str">
        <f t="shared" si="48"/>
        <v>1</v>
      </c>
      <c r="H1569" s="137">
        <f t="shared" si="49"/>
        <v>18</v>
      </c>
      <c r="I1569" s="129" t="str" cm="1">
        <f t="array" ref="I1569">_xlfn.XLOOKUP(C1569,gyn_horarios,gyn_trechos_almoco,"",1,1)</f>
        <v>GOIANIA X SAO LUIS 20:00</v>
      </c>
      <c r="J1569" s="201" t="str" cm="1">
        <f t="array" ref="J1569">_xlfn.XLOOKUP(D1569,justificativas_motivos,justificativas_texto,"",1,1)</f>
        <v>MOTORISTA CUMPRINDO HORÁRIO NA ESCALA ATUAL</v>
      </c>
    </row>
    <row r="1570" spans="1:10" ht="42" hidden="1" customHeight="1">
      <c r="A1570" s="200">
        <v>45587</v>
      </c>
      <c r="B1570" s="132">
        <v>24001</v>
      </c>
      <c r="C1570" s="133">
        <v>0.83333333333333337</v>
      </c>
      <c r="D1570" s="132" t="s">
        <v>11</v>
      </c>
      <c r="E1570" s="129" t="s">
        <v>164</v>
      </c>
      <c r="F1570" s="132"/>
      <c r="G1570" s="132" t="str">
        <f t="shared" si="48"/>
        <v>1</v>
      </c>
      <c r="H1570" s="137">
        <f t="shared" si="49"/>
        <v>18</v>
      </c>
      <c r="I1570" s="129" t="str" cm="1">
        <f t="array" ref="I1570">_xlfn.XLOOKUP(C1570,gyn_horarios,gyn_trechos_almoco,"",1,1)</f>
        <v>GOIANIA X SAO LUIS 20:00</v>
      </c>
      <c r="J1570" s="201" t="str" cm="1">
        <f t="array" ref="J1570">_xlfn.XLOOKUP(D1570,justificativas_motivos,justificativas_texto,"",1,1)</f>
        <v>MOTORISTA CUMPRINDO HORÁRIO NA ESCALA ATUAL</v>
      </c>
    </row>
    <row r="1571" spans="1:10" ht="42" hidden="1" customHeight="1">
      <c r="A1571" s="200">
        <v>45587</v>
      </c>
      <c r="B1571" s="132" t="s">
        <v>71</v>
      </c>
      <c r="C1571" s="133" t="s">
        <v>72</v>
      </c>
      <c r="D1571" s="132" t="s">
        <v>105</v>
      </c>
      <c r="E1571" s="129" t="s">
        <v>292</v>
      </c>
      <c r="F1571" s="132"/>
      <c r="G1571" s="132" t="str">
        <f t="shared" si="48"/>
        <v>1</v>
      </c>
      <c r="H1571" s="137">
        <f t="shared" si="49"/>
        <v>18</v>
      </c>
      <c r="I1571" s="129" t="str" cm="1">
        <f t="array" ref="I1571">_xlfn.XLOOKUP(C1571,gyn_horarios,gyn_trechos_almoco,"",1,1)</f>
        <v>PLANTAO</v>
      </c>
      <c r="J1571" s="201" t="str" cm="1">
        <f t="array" ref="J1571">_xlfn.XLOOKUP(D1571,justificativas_motivos,justificativas_texto,"",1,1)</f>
        <v>MOTORISTA PRESTANDO SERVICO DE PLANTAO NA GARAGEM</v>
      </c>
    </row>
    <row r="1572" spans="1:10" ht="42" hidden="1" customHeight="1">
      <c r="A1572" s="200">
        <v>45588</v>
      </c>
      <c r="B1572" s="132">
        <v>19012</v>
      </c>
      <c r="C1572" s="133">
        <v>0.79166666666666663</v>
      </c>
      <c r="D1572" s="132" t="s">
        <v>11</v>
      </c>
      <c r="E1572" s="132" t="s">
        <v>163</v>
      </c>
      <c r="F1572" s="132"/>
      <c r="G1572" s="132" t="str">
        <f t="shared" si="48"/>
        <v>1</v>
      </c>
      <c r="H1572" s="137">
        <f t="shared" si="49"/>
        <v>18</v>
      </c>
      <c r="I1572" s="129" t="str" cm="1">
        <f t="array" ref="I1572">_xlfn.XLOOKUP(C1572,gyn_horarios,gyn_trechos_almoco,"",1,1)</f>
        <v>GOIANIA X BELEM 19:00</v>
      </c>
      <c r="J1572" s="201" t="str" cm="1">
        <f t="array" ref="J1572">_xlfn.XLOOKUP(D1572,justificativas_motivos,justificativas_texto,"",1,1)</f>
        <v>MOTORISTA CUMPRINDO HORÁRIO NA ESCALA ATUAL</v>
      </c>
    </row>
    <row r="1573" spans="1:10" ht="42" hidden="1" customHeight="1">
      <c r="A1573" s="202">
        <v>45588</v>
      </c>
      <c r="B1573" s="149">
        <v>19012</v>
      </c>
      <c r="C1573" s="147">
        <v>0.79166666666666663</v>
      </c>
      <c r="D1573" s="149" t="s">
        <v>11</v>
      </c>
      <c r="E1573" s="149" t="s">
        <v>121</v>
      </c>
      <c r="F1573" s="149"/>
      <c r="G1573" s="149" t="str">
        <f t="shared" si="48"/>
        <v>1</v>
      </c>
      <c r="H1573" s="150">
        <f t="shared" si="49"/>
        <v>18</v>
      </c>
      <c r="I1573" s="153" t="str" cm="1">
        <f t="array" ref="I1573">_xlfn.XLOOKUP(C1573,gyn_horarios,gyn_trechos_almoco,"",1,1)</f>
        <v>GOIANIA X BELEM 19:00</v>
      </c>
      <c r="J1573" s="164" t="str" cm="1">
        <f t="array" ref="J1573">_xlfn.XLOOKUP(D1573,justificativas_motivos,justificativas_texto,"",1,1)</f>
        <v>MOTORISTA CUMPRINDO HORÁRIO NA ESCALA ATUAL</v>
      </c>
    </row>
    <row r="1574" spans="1:10" ht="42" hidden="1" customHeight="1">
      <c r="A1574" s="202">
        <v>45588</v>
      </c>
      <c r="B1574" s="149">
        <v>24002</v>
      </c>
      <c r="C1574" s="147">
        <v>0.83333333333333337</v>
      </c>
      <c r="D1574" s="149" t="s">
        <v>11</v>
      </c>
      <c r="E1574" s="132" t="s">
        <v>177</v>
      </c>
      <c r="F1574" s="149"/>
      <c r="G1574" s="149" t="str">
        <f t="shared" si="48"/>
        <v>1</v>
      </c>
      <c r="H1574" s="150">
        <f t="shared" si="49"/>
        <v>18</v>
      </c>
      <c r="I1574" s="153" t="str" cm="1">
        <f t="array" ref="I1574">_xlfn.XLOOKUP(C1574,gyn_horarios,gyn_trechos_almoco,"",1,1)</f>
        <v>GOIANIA X SAO LUIS 20:00</v>
      </c>
      <c r="J1574" s="164" t="str" cm="1">
        <f t="array" ref="J1574">_xlfn.XLOOKUP(D1574,justificativas_motivos,justificativas_texto,"",1,1)</f>
        <v>MOTORISTA CUMPRINDO HORÁRIO NA ESCALA ATUAL</v>
      </c>
    </row>
    <row r="1575" spans="1:10" ht="42" hidden="1" customHeight="1">
      <c r="A1575" s="202">
        <v>45588</v>
      </c>
      <c r="B1575" s="149">
        <v>24002</v>
      </c>
      <c r="C1575" s="147">
        <v>0.83333333333333337</v>
      </c>
      <c r="D1575" s="149" t="s">
        <v>11</v>
      </c>
      <c r="E1575" s="132" t="s">
        <v>17</v>
      </c>
      <c r="F1575" s="149"/>
      <c r="G1575" s="149" t="str">
        <f t="shared" si="48"/>
        <v>1</v>
      </c>
      <c r="H1575" s="150">
        <f t="shared" si="49"/>
        <v>18</v>
      </c>
      <c r="I1575" s="153" t="str" cm="1">
        <f t="array" ref="I1575">_xlfn.XLOOKUP(C1575,gyn_horarios,gyn_trechos_almoco,"",1,1)</f>
        <v>GOIANIA X SAO LUIS 20:00</v>
      </c>
      <c r="J1575" s="164" t="str" cm="1">
        <f t="array" ref="J1575">_xlfn.XLOOKUP(D1575,justificativas_motivos,justificativas_texto,"",1,1)</f>
        <v>MOTORISTA CUMPRINDO HORÁRIO NA ESCALA ATUAL</v>
      </c>
    </row>
    <row r="1576" spans="1:10" ht="42" hidden="1" customHeight="1">
      <c r="A1576" s="202">
        <v>45588</v>
      </c>
      <c r="B1576" s="149">
        <v>19020</v>
      </c>
      <c r="C1576" s="147">
        <v>0.39583333333333331</v>
      </c>
      <c r="D1576" s="149" t="s">
        <v>11</v>
      </c>
      <c r="E1576" s="149" t="s">
        <v>262</v>
      </c>
      <c r="F1576" s="149"/>
      <c r="G1576" s="149" t="str">
        <f t="shared" si="48"/>
        <v>1</v>
      </c>
      <c r="H1576" s="150">
        <f t="shared" si="49"/>
        <v>18</v>
      </c>
      <c r="I1576" s="153" t="str" cm="1">
        <f t="array" ref="I1576">_xlfn.XLOOKUP(C1576,gyn_horarios,gyn_trechos_almoco,"",1,1)</f>
        <v>GOIANIA X BELEM 09:30</v>
      </c>
      <c r="J1576" s="164" t="str" cm="1">
        <f t="array" ref="J1576">_xlfn.XLOOKUP(D1576,justificativas_motivos,justificativas_texto,"",1,1)</f>
        <v>MOTORISTA CUMPRINDO HORÁRIO NA ESCALA ATUAL</v>
      </c>
    </row>
    <row r="1577" spans="1:10" ht="42" hidden="1" customHeight="1">
      <c r="A1577" s="202">
        <v>45588</v>
      </c>
      <c r="B1577" s="149">
        <v>19020</v>
      </c>
      <c r="C1577" s="147">
        <v>0.39583333333333331</v>
      </c>
      <c r="D1577" s="149" t="s">
        <v>11</v>
      </c>
      <c r="E1577" s="149" t="s">
        <v>26</v>
      </c>
      <c r="F1577" s="149"/>
      <c r="G1577" s="149" t="str">
        <f t="shared" si="48"/>
        <v>1</v>
      </c>
      <c r="H1577" s="150">
        <f t="shared" si="49"/>
        <v>18</v>
      </c>
      <c r="I1577" s="153" t="str" cm="1">
        <f t="array" ref="I1577">_xlfn.XLOOKUP(C1577,gyn_horarios,gyn_trechos_almoco,"",1,1)</f>
        <v>GOIANIA X BELEM 09:30</v>
      </c>
      <c r="J1577" s="164" t="str" cm="1">
        <f t="array" ref="J1577">_xlfn.XLOOKUP(D1577,justificativas_motivos,justificativas_texto,"",1,1)</f>
        <v>MOTORISTA CUMPRINDO HORÁRIO NA ESCALA ATUAL</v>
      </c>
    </row>
    <row r="1578" spans="1:10" ht="42" hidden="1" customHeight="1">
      <c r="A1578" s="202">
        <v>45588</v>
      </c>
      <c r="B1578" s="149" t="s">
        <v>71</v>
      </c>
      <c r="C1578" s="147" t="s">
        <v>72</v>
      </c>
      <c r="D1578" s="149" t="s">
        <v>105</v>
      </c>
      <c r="E1578" s="153" t="s">
        <v>292</v>
      </c>
      <c r="F1578" s="149"/>
      <c r="G1578" s="149" t="str">
        <f t="shared" si="48"/>
        <v>1</v>
      </c>
      <c r="H1578" s="150">
        <f t="shared" si="49"/>
        <v>18</v>
      </c>
      <c r="I1578" s="153" t="str" cm="1">
        <f t="array" ref="I1578">_xlfn.XLOOKUP(C1578,gyn_horarios,gyn_trechos_almoco,"",1,1)</f>
        <v>PLANTAO</v>
      </c>
      <c r="J1578" s="164" t="str" cm="1">
        <f t="array" ref="J1578">_xlfn.XLOOKUP(D1578,justificativas_motivos,justificativas_texto,"",1,1)</f>
        <v>MOTORISTA PRESTANDO SERVICO DE PLANTAO NA GARAGEM</v>
      </c>
    </row>
    <row r="1579" spans="1:10" ht="42" hidden="1" customHeight="1">
      <c r="A1579" s="202">
        <v>45589</v>
      </c>
      <c r="B1579" s="149">
        <v>24013</v>
      </c>
      <c r="C1579" s="147">
        <v>0.79166666666666663</v>
      </c>
      <c r="D1579" s="149" t="s">
        <v>11</v>
      </c>
      <c r="E1579" s="153" t="s">
        <v>208</v>
      </c>
      <c r="F1579" s="149"/>
      <c r="G1579" s="149" t="str">
        <f t="shared" si="48"/>
        <v>1</v>
      </c>
      <c r="H1579" s="150">
        <f t="shared" si="49"/>
        <v>18</v>
      </c>
      <c r="I1579" s="153" t="str" cm="1">
        <f t="array" ref="I1579">_xlfn.XLOOKUP(C1579,gyn_horarios,gyn_trechos_almoco,"",1,1)</f>
        <v>GOIANIA X BELEM 19:00</v>
      </c>
      <c r="J1579" s="164" t="str" cm="1">
        <f t="array" ref="J1579">_xlfn.XLOOKUP(D1579,justificativas_motivos,justificativas_texto,"",1,1)</f>
        <v>MOTORISTA CUMPRINDO HORÁRIO NA ESCALA ATUAL</v>
      </c>
    </row>
    <row r="1580" spans="1:10" ht="42" hidden="1" customHeight="1">
      <c r="A1580" s="202">
        <v>45589</v>
      </c>
      <c r="B1580" s="149">
        <v>24013</v>
      </c>
      <c r="C1580" s="147">
        <v>0.79166666666666663</v>
      </c>
      <c r="D1580" s="149" t="s">
        <v>11</v>
      </c>
      <c r="E1580" s="153" t="s">
        <v>207</v>
      </c>
      <c r="F1580" s="149"/>
      <c r="G1580" s="149" t="str">
        <f t="shared" si="48"/>
        <v>1</v>
      </c>
      <c r="H1580" s="150">
        <f t="shared" si="49"/>
        <v>18</v>
      </c>
      <c r="I1580" s="153" t="str" cm="1">
        <f t="array" ref="I1580">_xlfn.XLOOKUP(C1580,gyn_horarios,gyn_trechos_almoco,"",1,1)</f>
        <v>GOIANIA X BELEM 19:00</v>
      </c>
      <c r="J1580" s="164" t="str" cm="1">
        <f t="array" ref="J1580">_xlfn.XLOOKUP(D1580,justificativas_motivos,justificativas_texto,"",1,1)</f>
        <v>MOTORISTA CUMPRINDO HORÁRIO NA ESCALA ATUAL</v>
      </c>
    </row>
    <row r="1581" spans="1:10" ht="42" hidden="1" customHeight="1">
      <c r="A1581" s="202">
        <v>45589</v>
      </c>
      <c r="B1581" s="149">
        <v>24011</v>
      </c>
      <c r="C1581" s="147">
        <v>0.83333333333333337</v>
      </c>
      <c r="D1581" s="149" t="s">
        <v>11</v>
      </c>
      <c r="E1581" s="153" t="s">
        <v>119</v>
      </c>
      <c r="F1581" s="149"/>
      <c r="G1581" s="149" t="str">
        <f t="shared" si="48"/>
        <v>1</v>
      </c>
      <c r="H1581" s="150">
        <f t="shared" si="49"/>
        <v>18</v>
      </c>
      <c r="I1581" s="153" t="str" cm="1">
        <f t="array" ref="I1581">_xlfn.XLOOKUP(C1581,gyn_horarios,gyn_trechos_almoco,"",1,1)</f>
        <v>GOIANIA X SAO LUIS 20:00</v>
      </c>
      <c r="J1581" s="164" t="str" cm="1">
        <f t="array" ref="J1581">_xlfn.XLOOKUP(D1581,justificativas_motivos,justificativas_texto,"",1,1)</f>
        <v>MOTORISTA CUMPRINDO HORÁRIO NA ESCALA ATUAL</v>
      </c>
    </row>
    <row r="1582" spans="1:10" ht="42" hidden="1" customHeight="1">
      <c r="A1582" s="202">
        <v>45589</v>
      </c>
      <c r="B1582" s="149">
        <v>24011</v>
      </c>
      <c r="C1582" s="147">
        <v>0.83333333333333337</v>
      </c>
      <c r="D1582" s="149" t="s">
        <v>11</v>
      </c>
      <c r="E1582" s="153" t="s">
        <v>64</v>
      </c>
      <c r="F1582" s="149"/>
      <c r="G1582" s="149" t="str">
        <f t="shared" si="48"/>
        <v>1</v>
      </c>
      <c r="H1582" s="150">
        <f t="shared" si="49"/>
        <v>18</v>
      </c>
      <c r="I1582" s="153" t="str" cm="1">
        <f t="array" ref="I1582">_xlfn.XLOOKUP(C1582,gyn_horarios,gyn_trechos_almoco,"",1,1)</f>
        <v>GOIANIA X SAO LUIS 20:00</v>
      </c>
      <c r="J1582" s="164" t="str" cm="1">
        <f t="array" ref="J1582">_xlfn.XLOOKUP(D1582,justificativas_motivos,justificativas_texto,"",1,1)</f>
        <v>MOTORISTA CUMPRINDO HORÁRIO NA ESCALA ATUAL</v>
      </c>
    </row>
    <row r="1583" spans="1:10" ht="42" hidden="1" customHeight="1">
      <c r="A1583" s="202">
        <v>45589</v>
      </c>
      <c r="B1583" s="149">
        <v>15800</v>
      </c>
      <c r="C1583" s="147">
        <v>0.39583333333333331</v>
      </c>
      <c r="D1583" s="149" t="s">
        <v>11</v>
      </c>
      <c r="E1583" s="153" t="s">
        <v>171</v>
      </c>
      <c r="F1583" s="149"/>
      <c r="G1583" s="149" t="str">
        <f t="shared" si="48"/>
        <v>1</v>
      </c>
      <c r="H1583" s="150">
        <f t="shared" si="49"/>
        <v>18</v>
      </c>
      <c r="I1583" s="153" t="str" cm="1">
        <f t="array" ref="I1583">_xlfn.XLOOKUP(C1583,gyn_horarios,gyn_trechos_almoco,"",1,1)</f>
        <v>GOIANIA X BELEM 09:30</v>
      </c>
      <c r="J1583" s="164" t="str" cm="1">
        <f t="array" ref="J1583">_xlfn.XLOOKUP(D1583,justificativas_motivos,justificativas_texto,"",1,1)</f>
        <v>MOTORISTA CUMPRINDO HORÁRIO NA ESCALA ATUAL</v>
      </c>
    </row>
    <row r="1584" spans="1:10" ht="42" hidden="1" customHeight="1">
      <c r="A1584" s="202">
        <v>45589</v>
      </c>
      <c r="B1584" s="149">
        <v>15800</v>
      </c>
      <c r="C1584" s="147">
        <v>0.39583333333333331</v>
      </c>
      <c r="D1584" s="149" t="s">
        <v>11</v>
      </c>
      <c r="E1584" s="153" t="s">
        <v>153</v>
      </c>
      <c r="F1584" s="149"/>
      <c r="G1584" s="149" t="str">
        <f t="shared" si="48"/>
        <v>1</v>
      </c>
      <c r="H1584" s="150">
        <f t="shared" si="49"/>
        <v>18</v>
      </c>
      <c r="I1584" s="153" t="str" cm="1">
        <f t="array" ref="I1584">_xlfn.XLOOKUP(C1584,gyn_horarios,gyn_trechos_almoco,"",1,1)</f>
        <v>GOIANIA X BELEM 09:30</v>
      </c>
      <c r="J1584" s="164" t="str" cm="1">
        <f t="array" ref="J1584">_xlfn.XLOOKUP(D1584,justificativas_motivos,justificativas_texto,"",1,1)</f>
        <v>MOTORISTA CUMPRINDO HORÁRIO NA ESCALA ATUAL</v>
      </c>
    </row>
    <row r="1585" spans="1:10" ht="42" hidden="1" customHeight="1">
      <c r="A1585" s="202">
        <v>45589</v>
      </c>
      <c r="B1585" s="149" t="s">
        <v>71</v>
      </c>
      <c r="C1585" s="147" t="s">
        <v>72</v>
      </c>
      <c r="D1585" s="149" t="s">
        <v>105</v>
      </c>
      <c r="E1585" s="153" t="s">
        <v>292</v>
      </c>
      <c r="F1585" s="149"/>
      <c r="G1585" s="149" t="str">
        <f t="shared" si="48"/>
        <v>1</v>
      </c>
      <c r="H1585" s="150">
        <f t="shared" si="49"/>
        <v>18</v>
      </c>
      <c r="I1585" s="153" t="str" cm="1">
        <f t="array" ref="I1585">_xlfn.XLOOKUP(C1585,gyn_horarios,gyn_trechos_almoco,"",1,1)</f>
        <v>PLANTAO</v>
      </c>
      <c r="J1585" s="164" t="str" cm="1">
        <f t="array" ref="J1585">_xlfn.XLOOKUP(D1585,justificativas_motivos,justificativas_texto,"",1,1)</f>
        <v>MOTORISTA PRESTANDO SERVICO DE PLANTAO NA GARAGEM</v>
      </c>
    </row>
    <row r="1586" spans="1:10" ht="42" hidden="1" customHeight="1">
      <c r="A1586" s="202">
        <v>45590</v>
      </c>
      <c r="B1586" s="149">
        <v>24014</v>
      </c>
      <c r="C1586" s="147">
        <v>0.79166666666666663</v>
      </c>
      <c r="D1586" s="149" t="s">
        <v>11</v>
      </c>
      <c r="E1586" s="149" t="s">
        <v>83</v>
      </c>
      <c r="F1586" s="149"/>
      <c r="G1586" s="149" t="str">
        <f t="shared" si="48"/>
        <v>1</v>
      </c>
      <c r="H1586" s="150">
        <f t="shared" si="49"/>
        <v>18</v>
      </c>
      <c r="I1586" s="153" t="str" cm="1">
        <f t="array" ref="I1586">_xlfn.XLOOKUP(C1586,gyn_horarios,gyn_trechos_almoco,"",1,1)</f>
        <v>GOIANIA X BELEM 19:00</v>
      </c>
      <c r="J1586" s="164" t="str" cm="1">
        <f t="array" ref="J1586">_xlfn.XLOOKUP(D1586,justificativas_motivos,justificativas_texto,"",1,1)</f>
        <v>MOTORISTA CUMPRINDO HORÁRIO NA ESCALA ATUAL</v>
      </c>
    </row>
    <row r="1587" spans="1:10" ht="42" hidden="1" customHeight="1">
      <c r="A1587" s="202">
        <v>45590</v>
      </c>
      <c r="B1587" s="149">
        <v>24014</v>
      </c>
      <c r="C1587" s="147">
        <v>0.79166666666666663</v>
      </c>
      <c r="D1587" s="151" t="s">
        <v>11</v>
      </c>
      <c r="E1587" s="132" t="s">
        <v>246</v>
      </c>
      <c r="F1587" s="165"/>
      <c r="G1587" s="149" t="str">
        <f t="shared" si="48"/>
        <v>1</v>
      </c>
      <c r="H1587" s="150">
        <f t="shared" si="49"/>
        <v>18</v>
      </c>
      <c r="I1587" s="153" t="str" cm="1">
        <f t="array" ref="I1587">_xlfn.XLOOKUP(C1587,gyn_horarios,gyn_trechos_almoco,"",1,1)</f>
        <v>GOIANIA X BELEM 19:00</v>
      </c>
      <c r="J1587" s="164" t="str" cm="1">
        <f t="array" ref="J1587">_xlfn.XLOOKUP(D1587,justificativas_motivos,justificativas_texto,"",1,1)</f>
        <v>MOTORISTA CUMPRINDO HORÁRIO NA ESCALA ATUAL</v>
      </c>
    </row>
    <row r="1588" spans="1:10" ht="42" hidden="1" customHeight="1">
      <c r="A1588" s="202">
        <v>45590</v>
      </c>
      <c r="B1588" s="149">
        <v>24005</v>
      </c>
      <c r="C1588" s="147">
        <v>0.83333333333333337</v>
      </c>
      <c r="D1588" s="151" t="s">
        <v>11</v>
      </c>
      <c r="E1588" s="132" t="s">
        <v>12</v>
      </c>
      <c r="F1588" s="165"/>
      <c r="G1588" s="149" t="str">
        <f t="shared" si="48"/>
        <v>1</v>
      </c>
      <c r="H1588" s="150">
        <f t="shared" si="49"/>
        <v>18</v>
      </c>
      <c r="I1588" s="153" t="str" cm="1">
        <f t="array" ref="I1588">_xlfn.XLOOKUP(C1588,gyn_horarios,gyn_trechos_almoco,"",1,1)</f>
        <v>GOIANIA X SAO LUIS 20:00</v>
      </c>
      <c r="J1588" s="164" t="str" cm="1">
        <f t="array" ref="J1588">_xlfn.XLOOKUP(D1588,justificativas_motivos,justificativas_texto,"",1,1)</f>
        <v>MOTORISTA CUMPRINDO HORÁRIO NA ESCALA ATUAL</v>
      </c>
    </row>
    <row r="1589" spans="1:10" ht="42" hidden="1" customHeight="1">
      <c r="A1589" s="202">
        <v>45590</v>
      </c>
      <c r="B1589" s="149">
        <v>24005</v>
      </c>
      <c r="C1589" s="147">
        <v>0.83333333333333337</v>
      </c>
      <c r="D1589" s="151" t="s">
        <v>11</v>
      </c>
      <c r="E1589" s="132" t="s">
        <v>301</v>
      </c>
      <c r="F1589" s="165"/>
      <c r="G1589" s="149" t="str">
        <f t="shared" si="48"/>
        <v>1</v>
      </c>
      <c r="H1589" s="150">
        <f t="shared" si="49"/>
        <v>18</v>
      </c>
      <c r="I1589" s="153" t="str" cm="1">
        <f t="array" ref="I1589">_xlfn.XLOOKUP(C1589,gyn_horarios,gyn_trechos_almoco,"",1,1)</f>
        <v>GOIANIA X SAO LUIS 20:00</v>
      </c>
      <c r="J1589" s="164" t="str" cm="1">
        <f t="array" ref="J1589">_xlfn.XLOOKUP(D1589,justificativas_motivos,justificativas_texto,"",1,1)</f>
        <v>MOTORISTA CUMPRINDO HORÁRIO NA ESCALA ATUAL</v>
      </c>
    </row>
    <row r="1590" spans="1:10" ht="42" hidden="1" customHeight="1">
      <c r="A1590" s="202">
        <v>45590</v>
      </c>
      <c r="B1590" s="149">
        <v>221301</v>
      </c>
      <c r="C1590" s="147">
        <v>0.39583333333333331</v>
      </c>
      <c r="D1590" s="151" t="s">
        <v>11</v>
      </c>
      <c r="E1590" s="129" t="s">
        <v>55</v>
      </c>
      <c r="F1590" s="165"/>
      <c r="G1590" s="149" t="str">
        <f t="shared" si="48"/>
        <v>1</v>
      </c>
      <c r="H1590" s="150">
        <f t="shared" si="49"/>
        <v>18</v>
      </c>
      <c r="I1590" s="153" t="str" cm="1">
        <f t="array" ref="I1590">_xlfn.XLOOKUP(C1590,gyn_horarios,gyn_trechos_almoco,"",1,1)</f>
        <v>GOIANIA X BELEM 09:30</v>
      </c>
      <c r="J1590" s="164" t="str" cm="1">
        <f t="array" ref="J1590">_xlfn.XLOOKUP(D1590,justificativas_motivos,justificativas_texto,"",1,1)</f>
        <v>MOTORISTA CUMPRINDO HORÁRIO NA ESCALA ATUAL</v>
      </c>
    </row>
    <row r="1591" spans="1:10" ht="42" hidden="1" customHeight="1">
      <c r="A1591" s="202">
        <v>45590</v>
      </c>
      <c r="B1591" s="149">
        <v>221301</v>
      </c>
      <c r="C1591" s="147">
        <v>0.39583333333333331</v>
      </c>
      <c r="D1591" s="151" t="s">
        <v>11</v>
      </c>
      <c r="E1591" s="129" t="s">
        <v>333</v>
      </c>
      <c r="F1591" s="165"/>
      <c r="G1591" s="149" t="str">
        <f t="shared" si="48"/>
        <v>1</v>
      </c>
      <c r="H1591" s="150">
        <f t="shared" si="49"/>
        <v>18</v>
      </c>
      <c r="I1591" s="153" t="str" cm="1">
        <f t="array" ref="I1591">_xlfn.XLOOKUP(C1591,gyn_horarios,gyn_trechos_almoco,"",1,1)</f>
        <v>GOIANIA X BELEM 09:30</v>
      </c>
      <c r="J1591" s="164" t="str" cm="1">
        <f t="array" ref="J1591">_xlfn.XLOOKUP(D1591,justificativas_motivos,justificativas_texto,"",1,1)</f>
        <v>MOTORISTA CUMPRINDO HORÁRIO NA ESCALA ATUAL</v>
      </c>
    </row>
    <row r="1592" spans="1:10" ht="42" hidden="1" customHeight="1">
      <c r="A1592" s="202">
        <v>45590</v>
      </c>
      <c r="B1592" s="149">
        <v>12400</v>
      </c>
      <c r="C1592" s="147">
        <v>0.75</v>
      </c>
      <c r="D1592" s="151" t="s">
        <v>11</v>
      </c>
      <c r="E1592" s="129" t="s">
        <v>334</v>
      </c>
      <c r="F1592" s="165"/>
      <c r="G1592" s="149" t="str">
        <f t="shared" si="48"/>
        <v>1</v>
      </c>
      <c r="H1592" s="150">
        <f t="shared" si="49"/>
        <v>18</v>
      </c>
      <c r="I1592" s="153" t="str" cm="1">
        <f t="array" ref="I1592">_xlfn.XLOOKUP(C1592,gyn_horarios,gyn_trechos_almoco,"",1,1)</f>
        <v>GOIANIA X TERESINA 18:00</v>
      </c>
      <c r="J1592" s="164" t="str" cm="1">
        <f t="array" ref="J1592">_xlfn.XLOOKUP(D1592,justificativas_motivos,justificativas_texto,"",1,1)</f>
        <v>MOTORISTA CUMPRINDO HORÁRIO NA ESCALA ATUAL</v>
      </c>
    </row>
    <row r="1593" spans="1:10" ht="42" hidden="1" customHeight="1">
      <c r="A1593" s="202">
        <v>45590</v>
      </c>
      <c r="B1593" s="149" t="s">
        <v>71</v>
      </c>
      <c r="C1593" s="147" t="s">
        <v>72</v>
      </c>
      <c r="D1593" s="151" t="s">
        <v>105</v>
      </c>
      <c r="E1593" s="129" t="s">
        <v>292</v>
      </c>
      <c r="F1593" s="165"/>
      <c r="G1593" s="149" t="str">
        <f t="shared" si="48"/>
        <v>1</v>
      </c>
      <c r="H1593" s="150">
        <f t="shared" si="49"/>
        <v>18</v>
      </c>
      <c r="I1593" s="153" t="str" cm="1">
        <f t="array" ref="I1593">_xlfn.XLOOKUP(C1593,gyn_horarios,gyn_trechos_almoco,"",1,1)</f>
        <v>PLANTAO</v>
      </c>
      <c r="J1593" s="164" t="str" cm="1">
        <f t="array" ref="J1593">_xlfn.XLOOKUP(D1593,justificativas_motivos,justificativas_texto,"",1,1)</f>
        <v>MOTORISTA PRESTANDO SERVICO DE PLANTAO NA GARAGEM</v>
      </c>
    </row>
    <row r="1594" spans="1:10" ht="42" hidden="1" customHeight="1">
      <c r="A1594" s="200">
        <v>45591</v>
      </c>
      <c r="B1594" s="132">
        <v>20012</v>
      </c>
      <c r="C1594" s="133">
        <v>0.75</v>
      </c>
      <c r="D1594" s="132" t="s">
        <v>11</v>
      </c>
      <c r="E1594" s="171" t="s">
        <v>232</v>
      </c>
      <c r="F1594" s="132"/>
      <c r="G1594" s="132" t="str">
        <f t="shared" si="48"/>
        <v>1</v>
      </c>
      <c r="H1594" s="137">
        <f t="shared" si="49"/>
        <v>18</v>
      </c>
      <c r="I1594" s="129" t="str" cm="1">
        <f t="array" ref="I1594">_xlfn.XLOOKUP(C1594,gyn_horarios,gyn_trechos_almoco,"",1,1)</f>
        <v>GOIANIA X TERESINA 18:00</v>
      </c>
      <c r="J1594" s="201" t="str" cm="1">
        <f t="array" ref="J1594">_xlfn.XLOOKUP(D1594,justificativas_motivos,justificativas_texto,"",1,1)</f>
        <v>MOTORISTA CUMPRINDO HORÁRIO NA ESCALA ATUAL</v>
      </c>
    </row>
    <row r="1595" spans="1:10" ht="42" hidden="1" customHeight="1">
      <c r="A1595" s="200">
        <v>45591</v>
      </c>
      <c r="B1595" s="132">
        <v>20012</v>
      </c>
      <c r="C1595" s="133">
        <v>0.75</v>
      </c>
      <c r="D1595" s="132" t="s">
        <v>11</v>
      </c>
      <c r="E1595" s="132" t="s">
        <v>103</v>
      </c>
      <c r="F1595" s="132"/>
      <c r="G1595" s="132" t="str">
        <f t="shared" si="48"/>
        <v>1</v>
      </c>
      <c r="H1595" s="137">
        <f t="shared" si="49"/>
        <v>18</v>
      </c>
      <c r="I1595" s="129" t="str" cm="1">
        <f t="array" ref="I1595">_xlfn.XLOOKUP(C1595,gyn_horarios,gyn_trechos_almoco,"",1,1)</f>
        <v>GOIANIA X TERESINA 18:00</v>
      </c>
      <c r="J1595" s="201" t="str" cm="1">
        <f t="array" ref="J1595">_xlfn.XLOOKUP(D1595,justificativas_motivos,justificativas_texto,"",1,1)</f>
        <v>MOTORISTA CUMPRINDO HORÁRIO NA ESCALA ATUAL</v>
      </c>
    </row>
    <row r="1596" spans="1:10" ht="42" hidden="1" customHeight="1">
      <c r="A1596" s="200">
        <v>45591</v>
      </c>
      <c r="B1596" s="132">
        <v>19016</v>
      </c>
      <c r="C1596" s="133">
        <v>0.39583333333333331</v>
      </c>
      <c r="D1596" s="132" t="s">
        <v>11</v>
      </c>
      <c r="E1596" s="132" t="s">
        <v>131</v>
      </c>
      <c r="F1596" s="132"/>
      <c r="G1596" s="132" t="str">
        <f t="shared" si="48"/>
        <v>1</v>
      </c>
      <c r="H1596" s="137">
        <f t="shared" si="49"/>
        <v>18</v>
      </c>
      <c r="I1596" s="129" t="str" cm="1">
        <f t="array" ref="I1596">_xlfn.XLOOKUP(C1596,gyn_horarios,gyn_trechos_almoco,"",1,1)</f>
        <v>GOIANIA X BELEM 09:30</v>
      </c>
      <c r="J1596" s="201" t="str" cm="1">
        <f t="array" ref="J1596">_xlfn.XLOOKUP(D1596,justificativas_motivos,justificativas_texto,"",1,1)</f>
        <v>MOTORISTA CUMPRINDO HORÁRIO NA ESCALA ATUAL</v>
      </c>
    </row>
    <row r="1597" spans="1:10" ht="42" hidden="1" customHeight="1">
      <c r="A1597" s="200">
        <v>45591</v>
      </c>
      <c r="B1597" s="132">
        <v>19016</v>
      </c>
      <c r="C1597" s="133">
        <v>0.39583333333333331</v>
      </c>
      <c r="D1597" s="132" t="s">
        <v>11</v>
      </c>
      <c r="E1597" s="132" t="s">
        <v>132</v>
      </c>
      <c r="F1597" s="132"/>
      <c r="G1597" s="132" t="str">
        <f t="shared" si="48"/>
        <v>1</v>
      </c>
      <c r="H1597" s="137">
        <f t="shared" si="49"/>
        <v>18</v>
      </c>
      <c r="I1597" s="129" t="str" cm="1">
        <f t="array" ref="I1597">_xlfn.XLOOKUP(C1597,gyn_horarios,gyn_trechos_almoco,"",1,1)</f>
        <v>GOIANIA X BELEM 09:30</v>
      </c>
      <c r="J1597" s="201" t="str" cm="1">
        <f t="array" ref="J1597">_xlfn.XLOOKUP(D1597,justificativas_motivos,justificativas_texto,"",1,1)</f>
        <v>MOTORISTA CUMPRINDO HORÁRIO NA ESCALA ATUAL</v>
      </c>
    </row>
    <row r="1598" spans="1:10" ht="42" hidden="1" customHeight="1">
      <c r="A1598" s="200">
        <v>45591</v>
      </c>
      <c r="B1598" s="132">
        <v>24001</v>
      </c>
      <c r="C1598" s="133">
        <v>0.83333333333333337</v>
      </c>
      <c r="D1598" s="132" t="s">
        <v>11</v>
      </c>
      <c r="E1598" s="132" t="s">
        <v>204</v>
      </c>
      <c r="F1598" s="132"/>
      <c r="G1598" s="132" t="str">
        <f t="shared" si="48"/>
        <v>1</v>
      </c>
      <c r="H1598" s="137">
        <f t="shared" si="49"/>
        <v>18</v>
      </c>
      <c r="I1598" s="129" t="str" cm="1">
        <f t="array" ref="I1598">_xlfn.XLOOKUP(C1598,gyn_horarios,gyn_trechos_almoco,"",1,1)</f>
        <v>GOIANIA X SAO LUIS 20:00</v>
      </c>
      <c r="J1598" s="201" t="str" cm="1">
        <f t="array" ref="J1598">_xlfn.XLOOKUP(D1598,justificativas_motivos,justificativas_texto,"",1,1)</f>
        <v>MOTORISTA CUMPRINDO HORÁRIO NA ESCALA ATUAL</v>
      </c>
    </row>
    <row r="1599" spans="1:10" ht="42" hidden="1" customHeight="1">
      <c r="A1599" s="200">
        <v>45591</v>
      </c>
      <c r="B1599" s="132">
        <v>24001</v>
      </c>
      <c r="C1599" s="133">
        <v>0.83333333333333337</v>
      </c>
      <c r="D1599" s="132" t="s">
        <v>11</v>
      </c>
      <c r="E1599" s="132" t="s">
        <v>203</v>
      </c>
      <c r="F1599" s="132"/>
      <c r="G1599" s="132" t="str">
        <f t="shared" si="48"/>
        <v>1</v>
      </c>
      <c r="H1599" s="137">
        <f t="shared" si="49"/>
        <v>18</v>
      </c>
      <c r="I1599" s="129" t="str" cm="1">
        <f t="array" ref="I1599">_xlfn.XLOOKUP(C1599,gyn_horarios,gyn_trechos_almoco,"",1,1)</f>
        <v>GOIANIA X SAO LUIS 20:00</v>
      </c>
      <c r="J1599" s="201" t="str" cm="1">
        <f t="array" ref="J1599">_xlfn.XLOOKUP(D1599,justificativas_motivos,justificativas_texto,"",1,1)</f>
        <v>MOTORISTA CUMPRINDO HORÁRIO NA ESCALA ATUAL</v>
      </c>
    </row>
    <row r="1600" spans="1:10" ht="42" hidden="1" customHeight="1">
      <c r="A1600" s="200">
        <v>45592</v>
      </c>
      <c r="B1600" s="132">
        <v>19024</v>
      </c>
      <c r="C1600" s="133">
        <v>0.79166666666666663</v>
      </c>
      <c r="D1600" s="132" t="s">
        <v>11</v>
      </c>
      <c r="E1600" s="132" t="s">
        <v>87</v>
      </c>
      <c r="F1600" s="132"/>
      <c r="G1600" s="132" t="str">
        <f t="shared" si="48"/>
        <v>1</v>
      </c>
      <c r="H1600" s="137">
        <f t="shared" si="49"/>
        <v>18</v>
      </c>
      <c r="I1600" s="129" t="str" cm="1">
        <f t="array" ref="I1600">_xlfn.XLOOKUP(C1600,gyn_horarios,gyn_trechos_almoco,"",1,1)</f>
        <v>GOIANIA X BELEM 19:00</v>
      </c>
      <c r="J1600" s="201" t="str" cm="1">
        <f t="array" ref="J1600">_xlfn.XLOOKUP(D1600,justificativas_motivos,justificativas_texto,"",1,1)</f>
        <v>MOTORISTA CUMPRINDO HORÁRIO NA ESCALA ATUAL</v>
      </c>
    </row>
    <row r="1601" spans="1:10" ht="42" hidden="1" customHeight="1">
      <c r="A1601" s="200">
        <v>45592</v>
      </c>
      <c r="B1601" s="132">
        <v>19024</v>
      </c>
      <c r="C1601" s="133">
        <v>0.79166666666666663</v>
      </c>
      <c r="D1601" s="132" t="s">
        <v>11</v>
      </c>
      <c r="E1601" s="132" t="s">
        <v>14</v>
      </c>
      <c r="F1601" s="132"/>
      <c r="G1601" s="132" t="str">
        <f t="shared" si="48"/>
        <v>1</v>
      </c>
      <c r="H1601" s="137">
        <f t="shared" si="49"/>
        <v>18</v>
      </c>
      <c r="I1601" s="129" t="str" cm="1">
        <f t="array" ref="I1601">_xlfn.XLOOKUP(C1601,gyn_horarios,gyn_trechos_almoco,"",1,1)</f>
        <v>GOIANIA X BELEM 19:00</v>
      </c>
      <c r="J1601" s="201" t="str" cm="1">
        <f t="array" ref="J1601">_xlfn.XLOOKUP(D1601,justificativas_motivos,justificativas_texto,"",1,1)</f>
        <v>MOTORISTA CUMPRINDO HORÁRIO NA ESCALA ATUAL</v>
      </c>
    </row>
    <row r="1602" spans="1:10" ht="42" hidden="1" customHeight="1">
      <c r="A1602" s="202">
        <v>45592</v>
      </c>
      <c r="B1602" s="149">
        <v>24002</v>
      </c>
      <c r="C1602" s="147">
        <v>0.83333333333333337</v>
      </c>
      <c r="D1602" s="149" t="s">
        <v>11</v>
      </c>
      <c r="E1602" s="149" t="s">
        <v>115</v>
      </c>
      <c r="F1602" s="149"/>
      <c r="G1602" s="149" t="str">
        <f t="shared" si="48"/>
        <v>1</v>
      </c>
      <c r="H1602" s="150">
        <f t="shared" si="49"/>
        <v>18</v>
      </c>
      <c r="I1602" s="153" t="str" cm="1">
        <f t="array" ref="I1602">_xlfn.XLOOKUP(C1602,gyn_horarios,gyn_trechos_almoco,"",1,1)</f>
        <v>GOIANIA X SAO LUIS 20:00</v>
      </c>
      <c r="J1602" s="164" t="str" cm="1">
        <f t="array" ref="J1602">_xlfn.XLOOKUP(D1602,justificativas_motivos,justificativas_texto,"",1,1)</f>
        <v>MOTORISTA CUMPRINDO HORÁRIO NA ESCALA ATUAL</v>
      </c>
    </row>
    <row r="1603" spans="1:10" ht="42" hidden="1" customHeight="1">
      <c r="A1603" s="202">
        <v>45592</v>
      </c>
      <c r="B1603" s="149">
        <v>24002</v>
      </c>
      <c r="C1603" s="147">
        <v>0.83333333333333337</v>
      </c>
      <c r="D1603" s="149" t="s">
        <v>11</v>
      </c>
      <c r="E1603" s="132" t="s">
        <v>114</v>
      </c>
      <c r="F1603" s="132"/>
      <c r="G1603" s="132" t="str">
        <f t="shared" si="48"/>
        <v>1</v>
      </c>
      <c r="H1603" s="137">
        <f t="shared" si="49"/>
        <v>18</v>
      </c>
      <c r="I1603" s="129" t="str" cm="1">
        <f t="array" ref="I1603">_xlfn.XLOOKUP(C1603,gyn_horarios,gyn_trechos_almoco,"",1,1)</f>
        <v>GOIANIA X SAO LUIS 20:00</v>
      </c>
      <c r="J1603" s="164" t="str" cm="1">
        <f t="array" ref="J1603">_xlfn.XLOOKUP(D1603,justificativas_motivos,justificativas_texto,"",1,1)</f>
        <v>MOTORISTA CUMPRINDO HORÁRIO NA ESCALA ATUAL</v>
      </c>
    </row>
    <row r="1604" spans="1:10" ht="42" hidden="1" customHeight="1">
      <c r="A1604" s="202">
        <v>45592</v>
      </c>
      <c r="B1604" s="149">
        <v>19004</v>
      </c>
      <c r="C1604" s="147">
        <v>0.39583333333333331</v>
      </c>
      <c r="D1604" s="149" t="s">
        <v>11</v>
      </c>
      <c r="E1604" s="153" t="s">
        <v>150</v>
      </c>
      <c r="F1604" s="149"/>
      <c r="G1604" s="149" t="str">
        <f t="shared" si="48"/>
        <v>1</v>
      </c>
      <c r="H1604" s="150">
        <f t="shared" si="49"/>
        <v>18</v>
      </c>
      <c r="I1604" s="153" t="str" cm="1">
        <f t="array" ref="I1604">_xlfn.XLOOKUP(C1604,gyn_horarios,gyn_trechos_almoco,"",1,1)</f>
        <v>GOIANIA X BELEM 09:30</v>
      </c>
      <c r="J1604" s="164" t="str" cm="1">
        <f t="array" ref="J1604">_xlfn.XLOOKUP(D1604,justificativas_motivos,justificativas_texto,"",1,1)</f>
        <v>MOTORISTA CUMPRINDO HORÁRIO NA ESCALA ATUAL</v>
      </c>
    </row>
    <row r="1605" spans="1:10" ht="42" hidden="1" customHeight="1">
      <c r="A1605" s="202">
        <v>45592</v>
      </c>
      <c r="B1605" s="132">
        <v>19004</v>
      </c>
      <c r="C1605" s="133">
        <v>0.39583333333333331</v>
      </c>
      <c r="D1605" s="132" t="s">
        <v>11</v>
      </c>
      <c r="E1605" s="129" t="s">
        <v>209</v>
      </c>
      <c r="F1605" s="132"/>
      <c r="G1605" s="132" t="str">
        <f t="shared" si="48"/>
        <v>1</v>
      </c>
      <c r="H1605" s="137">
        <f t="shared" si="49"/>
        <v>18</v>
      </c>
      <c r="I1605" s="129" t="str" cm="1">
        <f t="array" ref="I1605">_xlfn.XLOOKUP(C1605,gyn_horarios,gyn_trechos_almoco,"",1,1)</f>
        <v>GOIANIA X BELEM 09:30</v>
      </c>
      <c r="J1605" s="201" t="str" cm="1">
        <f t="array" ref="J1605">_xlfn.XLOOKUP(D1605,justificativas_motivos,justificativas_texto,"",1,1)</f>
        <v>MOTORISTA CUMPRINDO HORÁRIO NA ESCALA ATUAL</v>
      </c>
    </row>
    <row r="1606" spans="1:10" ht="42" hidden="1" customHeight="1">
      <c r="A1606" s="202">
        <v>45593</v>
      </c>
      <c r="B1606" s="132">
        <v>16400</v>
      </c>
      <c r="C1606" s="133">
        <v>0.75</v>
      </c>
      <c r="D1606" s="132" t="s">
        <v>11</v>
      </c>
      <c r="E1606" s="129" t="s">
        <v>138</v>
      </c>
      <c r="F1606" s="132"/>
      <c r="G1606" s="132" t="str">
        <f t="shared" si="48"/>
        <v>1</v>
      </c>
      <c r="H1606" s="137">
        <f t="shared" si="49"/>
        <v>18</v>
      </c>
      <c r="I1606" s="129" t="str" cm="1">
        <f t="array" ref="I1606">_xlfn.XLOOKUP(C1606,gyn_horarios,gyn_trechos_almoco,"",1,1)</f>
        <v>GOIANIA X TERESINA 18:00</v>
      </c>
      <c r="J1606" s="201" t="str" cm="1">
        <f t="array" ref="J1606">_xlfn.XLOOKUP(D1606,justificativas_motivos,justificativas_texto,"",1,1)</f>
        <v>MOTORISTA CUMPRINDO HORÁRIO NA ESCALA ATUAL</v>
      </c>
    </row>
    <row r="1607" spans="1:10" ht="42" hidden="1" customHeight="1">
      <c r="A1607" s="202">
        <v>45593</v>
      </c>
      <c r="B1607" s="132">
        <v>16400</v>
      </c>
      <c r="C1607" s="133">
        <v>0.75</v>
      </c>
      <c r="D1607" s="132" t="s">
        <v>11</v>
      </c>
      <c r="E1607" s="129" t="s">
        <v>45</v>
      </c>
      <c r="F1607" s="132"/>
      <c r="G1607" s="132" t="str">
        <f t="shared" si="48"/>
        <v>1</v>
      </c>
      <c r="H1607" s="137">
        <f t="shared" si="49"/>
        <v>18</v>
      </c>
      <c r="I1607" s="129" t="str" cm="1">
        <f t="array" ref="I1607">_xlfn.XLOOKUP(C1607,gyn_horarios,gyn_trechos_almoco,"",1,1)</f>
        <v>GOIANIA X TERESINA 18:00</v>
      </c>
      <c r="J1607" s="201" t="str" cm="1">
        <f t="array" ref="J1607">_xlfn.XLOOKUP(D1607,justificativas_motivos,justificativas_texto,"",1,1)</f>
        <v>MOTORISTA CUMPRINDO HORÁRIO NA ESCALA ATUAL</v>
      </c>
    </row>
    <row r="1608" spans="1:10" ht="42" hidden="1" customHeight="1">
      <c r="A1608" s="202">
        <v>45593</v>
      </c>
      <c r="B1608" s="149">
        <v>24009</v>
      </c>
      <c r="C1608" s="147">
        <v>0.79166666666666663</v>
      </c>
      <c r="D1608" s="132" t="s">
        <v>11</v>
      </c>
      <c r="E1608" s="153" t="s">
        <v>78</v>
      </c>
      <c r="F1608" s="149"/>
      <c r="G1608" s="149" t="str">
        <f t="shared" si="48"/>
        <v>1</v>
      </c>
      <c r="H1608" s="150">
        <f t="shared" si="49"/>
        <v>18</v>
      </c>
      <c r="I1608" s="153" t="str" cm="1">
        <f t="array" ref="I1608">_xlfn.XLOOKUP(C1608,gyn_horarios,gyn_trechos_almoco,"",1,1)</f>
        <v>GOIANIA X BELEM 19:00</v>
      </c>
      <c r="J1608" s="164" t="str" cm="1">
        <f t="array" ref="J1608">_xlfn.XLOOKUP(D1608,justificativas_motivos,justificativas_texto,"",1,1)</f>
        <v>MOTORISTA CUMPRINDO HORÁRIO NA ESCALA ATUAL</v>
      </c>
    </row>
    <row r="1609" spans="1:10" ht="42" hidden="1" customHeight="1">
      <c r="A1609" s="202">
        <v>45593</v>
      </c>
      <c r="B1609" s="132">
        <v>24009</v>
      </c>
      <c r="C1609" s="133">
        <v>0.79166666666666663</v>
      </c>
      <c r="D1609" s="132" t="s">
        <v>11</v>
      </c>
      <c r="E1609" s="129" t="s">
        <v>80</v>
      </c>
      <c r="F1609" s="132"/>
      <c r="G1609" s="132" t="str">
        <f t="shared" si="48"/>
        <v>1</v>
      </c>
      <c r="H1609" s="137">
        <f t="shared" si="49"/>
        <v>18</v>
      </c>
      <c r="I1609" s="129" t="str" cm="1">
        <f t="array" ref="I1609">_xlfn.XLOOKUP(C1609,gyn_horarios,gyn_trechos_almoco,"",1,1)</f>
        <v>GOIANIA X BELEM 19:00</v>
      </c>
      <c r="J1609" s="201" t="str" cm="1">
        <f t="array" ref="J1609">_xlfn.XLOOKUP(D1609,justificativas_motivos,justificativas_texto,"",1,1)</f>
        <v>MOTORISTA CUMPRINDO HORÁRIO NA ESCALA ATUAL</v>
      </c>
    </row>
    <row r="1610" spans="1:10" ht="42" hidden="1" customHeight="1">
      <c r="A1610" s="202">
        <v>45593</v>
      </c>
      <c r="B1610" s="132">
        <v>24011</v>
      </c>
      <c r="C1610" s="133">
        <v>0.83333333333333337</v>
      </c>
      <c r="D1610" s="132" t="s">
        <v>11</v>
      </c>
      <c r="E1610" s="153" t="s">
        <v>92</v>
      </c>
      <c r="F1610" s="149"/>
      <c r="G1610" s="149" t="str">
        <f t="shared" si="48"/>
        <v>1</v>
      </c>
      <c r="H1610" s="150">
        <f t="shared" si="49"/>
        <v>18</v>
      </c>
      <c r="I1610" s="153" t="str" cm="1">
        <f t="array" ref="I1610">_xlfn.XLOOKUP(C1610,gyn_horarios,gyn_trechos_almoco,"",1,1)</f>
        <v>GOIANIA X SAO LUIS 20:00</v>
      </c>
      <c r="J1610" s="164" t="str" cm="1">
        <f t="array" ref="J1610">_xlfn.XLOOKUP(D1610,justificativas_motivos,justificativas_texto,"",1,1)</f>
        <v>MOTORISTA CUMPRINDO HORÁRIO NA ESCALA ATUAL</v>
      </c>
    </row>
    <row r="1611" spans="1:10" ht="42" hidden="1" customHeight="1">
      <c r="A1611" s="202">
        <v>45593</v>
      </c>
      <c r="B1611" s="149">
        <v>24011</v>
      </c>
      <c r="C1611" s="147">
        <v>0.83333333333333337</v>
      </c>
      <c r="D1611" s="149" t="s">
        <v>11</v>
      </c>
      <c r="E1611" s="153" t="s">
        <v>102</v>
      </c>
      <c r="F1611" s="149"/>
      <c r="G1611" s="149" t="str">
        <f t="shared" si="48"/>
        <v>1</v>
      </c>
      <c r="H1611" s="150">
        <f t="shared" si="49"/>
        <v>18</v>
      </c>
      <c r="I1611" s="153" t="str" cm="1">
        <f t="array" ref="I1611">_xlfn.XLOOKUP(C1611,gyn_horarios,gyn_trechos_almoco,"",1,1)</f>
        <v>GOIANIA X SAO LUIS 20:00</v>
      </c>
      <c r="J1611" s="164" t="str" cm="1">
        <f t="array" ref="J1611">_xlfn.XLOOKUP(D1611,justificativas_motivos,justificativas_texto,"",1,1)</f>
        <v>MOTORISTA CUMPRINDO HORÁRIO NA ESCALA ATUAL</v>
      </c>
    </row>
    <row r="1612" spans="1:10" ht="42" hidden="1" customHeight="1">
      <c r="A1612" s="200">
        <v>45593</v>
      </c>
      <c r="B1612" s="132">
        <v>19001</v>
      </c>
      <c r="C1612" s="133">
        <v>0.39583333333333331</v>
      </c>
      <c r="D1612" s="132" t="s">
        <v>11</v>
      </c>
      <c r="E1612" s="129" t="s">
        <v>187</v>
      </c>
      <c r="F1612" s="132"/>
      <c r="G1612" s="132" t="str">
        <f t="shared" si="48"/>
        <v>1</v>
      </c>
      <c r="H1612" s="137">
        <f t="shared" si="49"/>
        <v>18</v>
      </c>
      <c r="I1612" s="129" t="str" cm="1">
        <f t="array" ref="I1612">_xlfn.XLOOKUP(C1612,gyn_horarios,gyn_trechos_almoco,"",1,1)</f>
        <v>GOIANIA X BELEM 09:30</v>
      </c>
      <c r="J1612" s="201" t="str" cm="1">
        <f t="array" ref="J1612">_xlfn.XLOOKUP(D1612,justificativas_motivos,justificativas_texto,"",1,1)</f>
        <v>MOTORISTA CUMPRINDO HORÁRIO NA ESCALA ATUAL</v>
      </c>
    </row>
    <row r="1613" spans="1:10" ht="42" hidden="1" customHeight="1">
      <c r="A1613" s="200">
        <v>45593</v>
      </c>
      <c r="B1613" s="132">
        <v>19001</v>
      </c>
      <c r="C1613" s="133">
        <v>0.39583333333333331</v>
      </c>
      <c r="D1613" s="132" t="s">
        <v>11</v>
      </c>
      <c r="E1613" s="129" t="s">
        <v>335</v>
      </c>
      <c r="F1613" s="132"/>
      <c r="G1613" s="132" t="str">
        <f t="shared" si="48"/>
        <v>1</v>
      </c>
      <c r="H1613" s="137">
        <f t="shared" si="49"/>
        <v>18</v>
      </c>
      <c r="I1613" s="129" t="str" cm="1">
        <f t="array" ref="I1613">_xlfn.XLOOKUP(C1613,gyn_horarios,gyn_trechos_almoco,"",1,1)</f>
        <v>GOIANIA X BELEM 09:30</v>
      </c>
      <c r="J1613" s="201" t="str" cm="1">
        <f t="array" ref="J1613">_xlfn.XLOOKUP(D1613,justificativas_motivos,justificativas_texto,"",1,1)</f>
        <v>MOTORISTA CUMPRINDO HORÁRIO NA ESCALA ATUAL</v>
      </c>
    </row>
    <row r="1614" spans="1:10" ht="42" hidden="1" customHeight="1">
      <c r="A1614" s="200">
        <v>45593</v>
      </c>
      <c r="B1614" s="132" t="s">
        <v>71</v>
      </c>
      <c r="C1614" s="133" t="s">
        <v>72</v>
      </c>
      <c r="D1614" s="132" t="s">
        <v>105</v>
      </c>
      <c r="E1614" s="129" t="s">
        <v>292</v>
      </c>
      <c r="F1614" s="132"/>
      <c r="G1614" s="132" t="str">
        <f t="shared" si="48"/>
        <v>1</v>
      </c>
      <c r="H1614" s="137">
        <f t="shared" si="49"/>
        <v>18</v>
      </c>
      <c r="I1614" s="129" t="str" cm="1">
        <f t="array" ref="I1614">_xlfn.XLOOKUP(C1614,gyn_horarios,gyn_trechos_almoco,"",1,1)</f>
        <v>PLANTAO</v>
      </c>
      <c r="J1614" s="201" t="str" cm="1">
        <f t="array" ref="J1614">_xlfn.XLOOKUP(D1614,justificativas_motivos,justificativas_texto,"",1,1)</f>
        <v>MOTORISTA PRESTANDO SERVICO DE PLANTAO NA GARAGEM</v>
      </c>
    </row>
    <row r="1615" spans="1:10" ht="42" hidden="1" customHeight="1">
      <c r="A1615" s="200">
        <v>45593</v>
      </c>
      <c r="B1615" s="132" t="s">
        <v>71</v>
      </c>
      <c r="C1615" s="133" t="s">
        <v>72</v>
      </c>
      <c r="D1615" s="132" t="s">
        <v>105</v>
      </c>
      <c r="E1615" s="129" t="s">
        <v>278</v>
      </c>
      <c r="F1615" s="132"/>
      <c r="G1615" s="132" t="str">
        <f t="shared" si="48"/>
        <v>1</v>
      </c>
      <c r="H1615" s="137">
        <f t="shared" si="49"/>
        <v>18</v>
      </c>
      <c r="I1615" s="129" t="str" cm="1">
        <f t="array" ref="I1615">_xlfn.XLOOKUP(C1615,gyn_horarios,gyn_trechos_almoco,"",1,1)</f>
        <v>PLANTAO</v>
      </c>
      <c r="J1615" s="201" t="s">
        <v>336</v>
      </c>
    </row>
    <row r="1616" spans="1:10" ht="42" hidden="1" customHeight="1">
      <c r="A1616" s="200">
        <v>45594</v>
      </c>
      <c r="B1616" s="132" t="s">
        <v>71</v>
      </c>
      <c r="C1616" s="133" t="s">
        <v>72</v>
      </c>
      <c r="D1616" s="132" t="s">
        <v>105</v>
      </c>
      <c r="E1616" s="129" t="s">
        <v>292</v>
      </c>
      <c r="F1616" s="132"/>
      <c r="G1616" s="132" t="str">
        <f t="shared" si="48"/>
        <v>1</v>
      </c>
      <c r="H1616" s="137">
        <f t="shared" si="49"/>
        <v>18</v>
      </c>
      <c r="I1616" s="129" t="str" cm="1">
        <f t="array" ref="I1616">_xlfn.XLOOKUP(C1616,gyn_horarios,gyn_trechos_almoco,"",1,1)</f>
        <v>PLANTAO</v>
      </c>
      <c r="J1616" s="201" t="str" cm="1">
        <f t="array" ref="J1616">_xlfn.XLOOKUP(D1616,justificativas_motivos,justificativas_texto,"",1,1)</f>
        <v>MOTORISTA PRESTANDO SERVICO DE PLANTAO NA GARAGEM</v>
      </c>
    </row>
    <row r="1617" spans="1:10" ht="42" hidden="1" customHeight="1">
      <c r="A1617" s="200">
        <v>45594</v>
      </c>
      <c r="B1617" s="135">
        <v>24010</v>
      </c>
      <c r="C1617" s="133">
        <v>0.79166666666666663</v>
      </c>
      <c r="D1617" s="132" t="s">
        <v>11</v>
      </c>
      <c r="E1617" s="129" t="s">
        <v>208</v>
      </c>
      <c r="F1617" s="132"/>
      <c r="G1617" s="132" t="str">
        <f t="shared" si="48"/>
        <v>1</v>
      </c>
      <c r="H1617" s="137">
        <f t="shared" si="49"/>
        <v>18</v>
      </c>
      <c r="I1617" s="129" t="str" cm="1">
        <f t="array" ref="I1617">_xlfn.XLOOKUP(C1617,gyn_horarios,gyn_trechos_almoco,"",1,1)</f>
        <v>GOIANIA X BELEM 19:00</v>
      </c>
      <c r="J1617" s="201" t="str" cm="1">
        <f t="array" ref="J1617">_xlfn.XLOOKUP(D1617,justificativas_motivos,justificativas_texto,"",1,1)</f>
        <v>MOTORISTA CUMPRINDO HORÁRIO NA ESCALA ATUAL</v>
      </c>
    </row>
    <row r="1618" spans="1:10" ht="42" hidden="1" customHeight="1">
      <c r="A1618" s="200">
        <v>45594</v>
      </c>
      <c r="B1618" s="135">
        <v>24010</v>
      </c>
      <c r="C1618" s="133">
        <v>0.79166666666666663</v>
      </c>
      <c r="D1618" s="132" t="s">
        <v>11</v>
      </c>
      <c r="E1618" s="129" t="s">
        <v>207</v>
      </c>
      <c r="F1618" s="132"/>
      <c r="G1618" s="132" t="str">
        <f t="shared" si="48"/>
        <v>1</v>
      </c>
      <c r="H1618" s="137">
        <f t="shared" si="49"/>
        <v>18</v>
      </c>
      <c r="I1618" s="129" t="str" cm="1">
        <f t="array" ref="I1618">_xlfn.XLOOKUP(C1618,gyn_horarios,gyn_trechos_almoco,"",1,1)</f>
        <v>GOIANIA X BELEM 19:00</v>
      </c>
      <c r="J1618" s="201" t="str" cm="1">
        <f t="array" ref="J1618">_xlfn.XLOOKUP(D1618,justificativas_motivos,justificativas_texto,"",1,1)</f>
        <v>MOTORISTA CUMPRINDO HORÁRIO NA ESCALA ATUAL</v>
      </c>
    </row>
    <row r="1619" spans="1:10" ht="42" hidden="1" customHeight="1">
      <c r="A1619" s="200">
        <v>45594</v>
      </c>
      <c r="B1619" s="135">
        <v>24005</v>
      </c>
      <c r="C1619" s="133">
        <v>0.83333333333333337</v>
      </c>
      <c r="D1619" s="132" t="s">
        <v>11</v>
      </c>
      <c r="E1619" s="129" t="s">
        <v>15</v>
      </c>
      <c r="F1619" s="132"/>
      <c r="G1619" s="132" t="str">
        <f t="shared" si="48"/>
        <v>1</v>
      </c>
      <c r="H1619" s="137">
        <f t="shared" si="49"/>
        <v>18</v>
      </c>
      <c r="I1619" s="129" t="str" cm="1">
        <f t="array" ref="I1619">_xlfn.XLOOKUP(C1619,gyn_horarios,gyn_trechos_almoco,"",1,1)</f>
        <v>GOIANIA X SAO LUIS 20:00</v>
      </c>
      <c r="J1619" s="201" t="str" cm="1">
        <f t="array" ref="J1619">_xlfn.XLOOKUP(D1619,justificativas_motivos,justificativas_texto,"",1,1)</f>
        <v>MOTORISTA CUMPRINDO HORÁRIO NA ESCALA ATUAL</v>
      </c>
    </row>
    <row r="1620" spans="1:10" ht="42" hidden="1" customHeight="1">
      <c r="A1620" s="202">
        <v>45594</v>
      </c>
      <c r="B1620" s="146">
        <v>24005</v>
      </c>
      <c r="C1620" s="147">
        <v>0.83333333333333337</v>
      </c>
      <c r="D1620" s="149" t="s">
        <v>11</v>
      </c>
      <c r="E1620" s="129" t="s">
        <v>118</v>
      </c>
      <c r="F1620" s="149"/>
      <c r="G1620" s="149" t="str">
        <f t="shared" ref="G1620:G1683" si="50">IF(E1620="MOTORISTA","","1")</f>
        <v>1</v>
      </c>
      <c r="H1620" s="150">
        <f t="shared" ref="H1620:H1683" si="51">IF(E1620="MOTORISTA","",18)</f>
        <v>18</v>
      </c>
      <c r="I1620" s="153" t="str" cm="1">
        <f t="array" ref="I1620">_xlfn.XLOOKUP(C1620,gyn_horarios,gyn_trechos_almoco,"",1,1)</f>
        <v>GOIANIA X SAO LUIS 20:00</v>
      </c>
      <c r="J1620" s="164" t="str" cm="1">
        <f t="array" ref="J1620">_xlfn.XLOOKUP(D1620,justificativas_motivos,justificativas_texto,"",1,1)</f>
        <v>MOTORISTA CUMPRINDO HORÁRIO NA ESCALA ATUAL</v>
      </c>
    </row>
    <row r="1621" spans="1:10" ht="42" hidden="1" customHeight="1">
      <c r="A1621" s="202">
        <v>45594</v>
      </c>
      <c r="B1621" s="146">
        <v>19001</v>
      </c>
      <c r="C1621" s="147">
        <v>0.39583333333333331</v>
      </c>
      <c r="D1621" s="149" t="s">
        <v>11</v>
      </c>
      <c r="E1621" s="129" t="s">
        <v>187</v>
      </c>
      <c r="F1621" s="149"/>
      <c r="G1621" s="149" t="str">
        <f t="shared" si="50"/>
        <v>1</v>
      </c>
      <c r="H1621" s="150">
        <f t="shared" si="51"/>
        <v>18</v>
      </c>
      <c r="I1621" s="153" t="str" cm="1">
        <f t="array" ref="I1621">_xlfn.XLOOKUP(C1621,gyn_horarios,gyn_trechos_almoco,"",1,1)</f>
        <v>GOIANIA X BELEM 09:30</v>
      </c>
      <c r="J1621" s="164" t="str" cm="1">
        <f t="array" ref="J1621">_xlfn.XLOOKUP(D1621,justificativas_motivos,justificativas_texto,"",1,1)</f>
        <v>MOTORISTA CUMPRINDO HORÁRIO NA ESCALA ATUAL</v>
      </c>
    </row>
    <row r="1622" spans="1:10" ht="42" hidden="1" customHeight="1">
      <c r="A1622" s="202">
        <v>45594</v>
      </c>
      <c r="B1622" s="146">
        <v>19001</v>
      </c>
      <c r="C1622" s="147">
        <v>0.39583333333333331</v>
      </c>
      <c r="D1622" s="149" t="s">
        <v>11</v>
      </c>
      <c r="E1622" s="129" t="s">
        <v>335</v>
      </c>
      <c r="F1622" s="149"/>
      <c r="G1622" s="149" t="str">
        <f t="shared" si="50"/>
        <v>1</v>
      </c>
      <c r="H1622" s="150">
        <f t="shared" si="51"/>
        <v>18</v>
      </c>
      <c r="I1622" s="153" t="str" cm="1">
        <f t="array" ref="I1622">_xlfn.XLOOKUP(C1622,gyn_horarios,gyn_trechos_almoco,"",1,1)</f>
        <v>GOIANIA X BELEM 09:30</v>
      </c>
      <c r="J1622" s="164" t="str" cm="1">
        <f t="array" ref="J1622">_xlfn.XLOOKUP(D1622,justificativas_motivos,justificativas_texto,"",1,1)</f>
        <v>MOTORISTA CUMPRINDO HORÁRIO NA ESCALA ATUAL</v>
      </c>
    </row>
    <row r="1623" spans="1:10" ht="42" hidden="1" customHeight="1">
      <c r="A1623" s="202">
        <v>45594</v>
      </c>
      <c r="B1623" s="149" t="s">
        <v>71</v>
      </c>
      <c r="C1623" s="147" t="s">
        <v>72</v>
      </c>
      <c r="D1623" s="149" t="s">
        <v>105</v>
      </c>
      <c r="E1623" s="129" t="s">
        <v>278</v>
      </c>
      <c r="F1623" s="149"/>
      <c r="G1623" s="149" t="str">
        <f t="shared" si="50"/>
        <v>1</v>
      </c>
      <c r="H1623" s="150">
        <f t="shared" si="51"/>
        <v>18</v>
      </c>
      <c r="I1623" s="153" t="str" cm="1">
        <f t="array" ref="I1623">_xlfn.XLOOKUP(C1623,gyn_horarios,gyn_trechos_almoco,"",1,1)</f>
        <v>PLANTAO</v>
      </c>
      <c r="J1623" s="164" t="str" cm="1">
        <f t="array" ref="J1623">_xlfn.XLOOKUP(D1623,justificativas_motivos,justificativas_texto,"",1,1)</f>
        <v>MOTORISTA PRESTANDO SERVICO DE PLANTAO NA GARAGEM</v>
      </c>
    </row>
    <row r="1624" spans="1:10" ht="42" hidden="1" customHeight="1">
      <c r="A1624" s="202">
        <v>45595</v>
      </c>
      <c r="B1624" s="149">
        <v>16300</v>
      </c>
      <c r="C1624" s="147">
        <v>0.75</v>
      </c>
      <c r="D1624" s="149" t="s">
        <v>11</v>
      </c>
      <c r="E1624" s="129" t="s">
        <v>188</v>
      </c>
      <c r="F1624" s="149"/>
      <c r="G1624" s="149" t="str">
        <f t="shared" si="50"/>
        <v>1</v>
      </c>
      <c r="H1624" s="150">
        <f t="shared" si="51"/>
        <v>18</v>
      </c>
      <c r="I1624" s="153" t="str" cm="1">
        <f t="array" ref="I1624">_xlfn.XLOOKUP(C1624,gyn_horarios,gyn_trechos_almoco,"",1,1)</f>
        <v>GOIANIA X TERESINA 18:00</v>
      </c>
      <c r="J1624" s="164" t="str" cm="1">
        <f t="array" ref="J1624">_xlfn.XLOOKUP(D1624,justificativas_motivos,justificativas_texto,"",1,1)</f>
        <v>MOTORISTA CUMPRINDO HORÁRIO NA ESCALA ATUAL</v>
      </c>
    </row>
    <row r="1625" spans="1:10" ht="42" hidden="1" customHeight="1">
      <c r="A1625" s="202">
        <v>45595</v>
      </c>
      <c r="B1625" s="149">
        <v>16300</v>
      </c>
      <c r="C1625" s="147">
        <v>0.75</v>
      </c>
      <c r="D1625" s="149" t="s">
        <v>11</v>
      </c>
      <c r="E1625" s="153" t="s">
        <v>37</v>
      </c>
      <c r="F1625" s="149"/>
      <c r="G1625" s="149" t="str">
        <f t="shared" si="50"/>
        <v>1</v>
      </c>
      <c r="H1625" s="150">
        <f t="shared" si="51"/>
        <v>18</v>
      </c>
      <c r="I1625" s="153" t="str" cm="1">
        <f t="array" ref="I1625">_xlfn.XLOOKUP(C1625,gyn_horarios,gyn_trechos_almoco,"",1,1)</f>
        <v>GOIANIA X TERESINA 18:00</v>
      </c>
      <c r="J1625" s="164" t="str" cm="1">
        <f t="array" ref="J1625">_xlfn.XLOOKUP(D1625,justificativas_motivos,justificativas_texto,"",1,1)</f>
        <v>MOTORISTA CUMPRINDO HORÁRIO NA ESCALA ATUAL</v>
      </c>
    </row>
    <row r="1626" spans="1:10" ht="42" hidden="1" customHeight="1">
      <c r="A1626" s="202">
        <v>45595</v>
      </c>
      <c r="B1626" s="149">
        <v>16900</v>
      </c>
      <c r="C1626" s="147">
        <v>0.79166666666666663</v>
      </c>
      <c r="D1626" s="149" t="s">
        <v>11</v>
      </c>
      <c r="E1626" s="153" t="s">
        <v>148</v>
      </c>
      <c r="F1626" s="149"/>
      <c r="G1626" s="149" t="str">
        <f t="shared" si="50"/>
        <v>1</v>
      </c>
      <c r="H1626" s="150">
        <f t="shared" si="51"/>
        <v>18</v>
      </c>
      <c r="I1626" s="153" t="str" cm="1">
        <f t="array" ref="I1626">_xlfn.XLOOKUP(C1626,gyn_horarios,gyn_trechos_almoco,"",1,1)</f>
        <v>GOIANIA X BELEM 19:00</v>
      </c>
      <c r="J1626" s="164" t="str" cm="1">
        <f t="array" ref="J1626">_xlfn.XLOOKUP(D1626,justificativas_motivos,justificativas_texto,"",1,1)</f>
        <v>MOTORISTA CUMPRINDO HORÁRIO NA ESCALA ATUAL</v>
      </c>
    </row>
    <row r="1627" spans="1:10" ht="42" hidden="1" customHeight="1">
      <c r="A1627" s="202">
        <v>45595</v>
      </c>
      <c r="B1627" s="149">
        <v>16900</v>
      </c>
      <c r="C1627" s="147">
        <v>0.79166666666666663</v>
      </c>
      <c r="D1627" s="149" t="s">
        <v>11</v>
      </c>
      <c r="E1627" s="153" t="s">
        <v>211</v>
      </c>
      <c r="F1627" s="149"/>
      <c r="G1627" s="149" t="str">
        <f t="shared" si="50"/>
        <v>1</v>
      </c>
      <c r="H1627" s="150">
        <f t="shared" si="51"/>
        <v>18</v>
      </c>
      <c r="I1627" s="153" t="str" cm="1">
        <f t="array" ref="I1627">_xlfn.XLOOKUP(C1627,gyn_horarios,gyn_trechos_almoco,"",1,1)</f>
        <v>GOIANIA X BELEM 19:00</v>
      </c>
      <c r="J1627" s="164" t="str" cm="1">
        <f t="array" ref="J1627">_xlfn.XLOOKUP(D1627,justificativas_motivos,justificativas_texto,"",1,1)</f>
        <v>MOTORISTA CUMPRINDO HORÁRIO NA ESCALA ATUAL</v>
      </c>
    </row>
    <row r="1628" spans="1:10" ht="42" hidden="1" customHeight="1">
      <c r="A1628" s="202">
        <v>45595</v>
      </c>
      <c r="B1628" s="149">
        <v>24001</v>
      </c>
      <c r="C1628" s="147">
        <v>0.83333333333333337</v>
      </c>
      <c r="D1628" s="149" t="s">
        <v>11</v>
      </c>
      <c r="E1628" s="153" t="s">
        <v>226</v>
      </c>
      <c r="F1628" s="149"/>
      <c r="G1628" s="149" t="str">
        <f t="shared" si="50"/>
        <v>1</v>
      </c>
      <c r="H1628" s="150">
        <f t="shared" si="51"/>
        <v>18</v>
      </c>
      <c r="I1628" s="153" t="str" cm="1">
        <f t="array" ref="I1628">_xlfn.XLOOKUP(C1628,gyn_horarios,gyn_trechos_almoco,"",1,1)</f>
        <v>GOIANIA X SAO LUIS 20:00</v>
      </c>
      <c r="J1628" s="164" t="str" cm="1">
        <f t="array" ref="J1628">_xlfn.XLOOKUP(D1628,justificativas_motivos,justificativas_texto,"",1,1)</f>
        <v>MOTORISTA CUMPRINDO HORÁRIO NA ESCALA ATUAL</v>
      </c>
    </row>
    <row r="1629" spans="1:10" ht="42" hidden="1" customHeight="1">
      <c r="A1629" s="200">
        <v>45595</v>
      </c>
      <c r="B1629" s="132">
        <v>24001</v>
      </c>
      <c r="C1629" s="133">
        <v>0.83333333333333337</v>
      </c>
      <c r="D1629" s="132" t="s">
        <v>11</v>
      </c>
      <c r="E1629" s="129" t="s">
        <v>67</v>
      </c>
      <c r="F1629" s="132"/>
      <c r="G1629" s="132" t="str">
        <f t="shared" si="50"/>
        <v>1</v>
      </c>
      <c r="H1629" s="137">
        <f t="shared" si="51"/>
        <v>18</v>
      </c>
      <c r="I1629" s="129" t="str" cm="1">
        <f t="array" ref="I1629">_xlfn.XLOOKUP(C1629,gyn_horarios,gyn_trechos_almoco,"",1,1)</f>
        <v>GOIANIA X SAO LUIS 20:00</v>
      </c>
      <c r="J1629" s="201" t="str" cm="1">
        <f t="array" ref="J1629">_xlfn.XLOOKUP(D1629,justificativas_motivos,justificativas_texto,"",1,1)</f>
        <v>MOTORISTA CUMPRINDO HORÁRIO NA ESCALA ATUAL</v>
      </c>
    </row>
    <row r="1630" spans="1:10" ht="42" hidden="1" customHeight="1">
      <c r="A1630" s="200">
        <v>45595</v>
      </c>
      <c r="B1630" s="132">
        <v>19021</v>
      </c>
      <c r="C1630" s="133">
        <v>0.39583333333333331</v>
      </c>
      <c r="D1630" s="132" t="s">
        <v>11</v>
      </c>
      <c r="E1630" s="129" t="s">
        <v>337</v>
      </c>
      <c r="F1630" s="132"/>
      <c r="G1630" s="132" t="str">
        <f t="shared" si="50"/>
        <v>1</v>
      </c>
      <c r="H1630" s="137">
        <f t="shared" si="51"/>
        <v>18</v>
      </c>
      <c r="I1630" s="129" t="str" cm="1">
        <f t="array" ref="I1630">_xlfn.XLOOKUP(C1630,gyn_horarios,gyn_trechos_almoco,"",1,1)</f>
        <v>GOIANIA X BELEM 09:30</v>
      </c>
      <c r="J1630" s="201" t="str" cm="1">
        <f t="array" ref="J1630">_xlfn.XLOOKUP(D1630,justificativas_motivos,justificativas_texto,"",1,1)</f>
        <v>MOTORISTA CUMPRINDO HORÁRIO NA ESCALA ATUAL</v>
      </c>
    </row>
    <row r="1631" spans="1:10" ht="42" hidden="1" customHeight="1">
      <c r="A1631" s="200">
        <v>45595</v>
      </c>
      <c r="B1631" s="132">
        <v>19021</v>
      </c>
      <c r="C1631" s="133">
        <v>0.39583333333333331</v>
      </c>
      <c r="D1631" s="132" t="s">
        <v>11</v>
      </c>
      <c r="E1631" s="129" t="s">
        <v>224</v>
      </c>
      <c r="F1631" s="132"/>
      <c r="G1631" s="132" t="str">
        <f t="shared" si="50"/>
        <v>1</v>
      </c>
      <c r="H1631" s="137">
        <f t="shared" si="51"/>
        <v>18</v>
      </c>
      <c r="I1631" s="129" t="str" cm="1">
        <f t="array" ref="I1631">_xlfn.XLOOKUP(C1631,gyn_horarios,gyn_trechos_almoco,"",1,1)</f>
        <v>GOIANIA X BELEM 09:30</v>
      </c>
      <c r="J1631" s="201" t="str" cm="1">
        <f t="array" ref="J1631">_xlfn.XLOOKUP(D1631,justificativas_motivos,justificativas_texto,"",1,1)</f>
        <v>MOTORISTA CUMPRINDO HORÁRIO NA ESCALA ATUAL</v>
      </c>
    </row>
    <row r="1632" spans="1:10" ht="42" hidden="1" customHeight="1">
      <c r="A1632" s="200">
        <v>45596</v>
      </c>
      <c r="B1632" s="132" t="s">
        <v>137</v>
      </c>
      <c r="C1632" s="133" t="s">
        <v>137</v>
      </c>
      <c r="D1632" s="132" t="s">
        <v>137</v>
      </c>
      <c r="E1632" s="132" t="s">
        <v>337</v>
      </c>
      <c r="F1632" s="132"/>
      <c r="G1632" s="132" t="str">
        <f t="shared" si="50"/>
        <v>1</v>
      </c>
      <c r="H1632" s="137">
        <f t="shared" si="51"/>
        <v>18</v>
      </c>
      <c r="I1632" s="129" t="str" cm="1">
        <f t="array" ref="I1632">_xlfn.XLOOKUP(C1632,gyn_horarios,gyn_trechos_almoco,"",1,1)</f>
        <v>ESPERA</v>
      </c>
      <c r="J1632" s="201" t="str" cm="1">
        <f t="array" ref="J1632">_xlfn.XLOOKUP(D1632,justificativas_motivos,justificativas_texto,"",1,1)</f>
        <v>MOTORISTA NA GARAGEM EM ESPERA PARA DISPONIBILIDADE DE HORARIOS</v>
      </c>
    </row>
    <row r="1633" spans="1:10" ht="42" hidden="1" customHeight="1">
      <c r="A1633" s="200">
        <v>45596</v>
      </c>
      <c r="B1633" s="132" t="s">
        <v>137</v>
      </c>
      <c r="C1633" s="133" t="s">
        <v>137</v>
      </c>
      <c r="D1633" s="132" t="s">
        <v>137</v>
      </c>
      <c r="E1633" s="132" t="s">
        <v>224</v>
      </c>
      <c r="F1633" s="132"/>
      <c r="G1633" s="132" t="str">
        <f t="shared" si="50"/>
        <v>1</v>
      </c>
      <c r="H1633" s="137">
        <f t="shared" si="51"/>
        <v>18</v>
      </c>
      <c r="I1633" s="129" t="str" cm="1">
        <f t="array" ref="I1633">_xlfn.XLOOKUP(C1633,gyn_horarios,gyn_trechos_almoco,"",1,1)</f>
        <v>ESPERA</v>
      </c>
      <c r="J1633" s="201" t="str" cm="1">
        <f t="array" ref="J1633">_xlfn.XLOOKUP(D1633,justificativas_motivos,justificativas_texto,"",1,1)</f>
        <v>MOTORISTA NA GARAGEM EM ESPERA PARA DISPONIBILIDADE DE HORARIOS</v>
      </c>
    </row>
    <row r="1634" spans="1:10" ht="42" hidden="1" customHeight="1">
      <c r="A1634" s="202">
        <v>45596</v>
      </c>
      <c r="B1634" s="149">
        <v>24002</v>
      </c>
      <c r="C1634" s="147">
        <v>0.83333333333333337</v>
      </c>
      <c r="D1634" s="211" t="s">
        <v>11</v>
      </c>
      <c r="E1634" s="149" t="s">
        <v>219</v>
      </c>
      <c r="F1634" s="149"/>
      <c r="G1634" s="149" t="str">
        <f t="shared" si="50"/>
        <v>1</v>
      </c>
      <c r="H1634" s="150">
        <f t="shared" si="51"/>
        <v>18</v>
      </c>
      <c r="I1634" s="153" t="str" cm="1">
        <f t="array" ref="I1634">_xlfn.XLOOKUP(C1634,gyn_horarios,gyn_trechos_almoco,"",1,1)</f>
        <v>GOIANIA X SAO LUIS 20:00</v>
      </c>
      <c r="J1634" s="164" t="str" cm="1">
        <f t="array" ref="J1634">_xlfn.XLOOKUP(D1634,justificativas_motivos,justificativas_texto,"",1,1)</f>
        <v>MOTORISTA CUMPRINDO HORÁRIO NA ESCALA ATUAL</v>
      </c>
    </row>
    <row r="1635" spans="1:10" ht="42" hidden="1" customHeight="1">
      <c r="A1635" s="202">
        <v>45596</v>
      </c>
      <c r="B1635" s="149">
        <v>24002</v>
      </c>
      <c r="C1635" s="147">
        <v>0.83333333333333337</v>
      </c>
      <c r="D1635" s="211" t="s">
        <v>11</v>
      </c>
      <c r="E1635" s="149" t="s">
        <v>218</v>
      </c>
      <c r="F1635" s="149"/>
      <c r="G1635" s="149" t="str">
        <f t="shared" si="50"/>
        <v>1</v>
      </c>
      <c r="H1635" s="150">
        <f t="shared" si="51"/>
        <v>18</v>
      </c>
      <c r="I1635" s="153" t="str" cm="1">
        <f t="array" ref="I1635">_xlfn.XLOOKUP(C1635,gyn_horarios,gyn_trechos_almoco,"",1,1)</f>
        <v>GOIANIA X SAO LUIS 20:00</v>
      </c>
      <c r="J1635" s="164" t="str" cm="1">
        <f t="array" ref="J1635">_xlfn.XLOOKUP(D1635,justificativas_motivos,justificativas_texto,"",1,1)</f>
        <v>MOTORISTA CUMPRINDO HORÁRIO NA ESCALA ATUAL</v>
      </c>
    </row>
    <row r="1636" spans="1:10" ht="42" hidden="1" customHeight="1">
      <c r="A1636" s="202">
        <v>45596</v>
      </c>
      <c r="B1636" s="149">
        <v>19016</v>
      </c>
      <c r="C1636" s="147">
        <v>0.79166666666666663</v>
      </c>
      <c r="D1636" s="211" t="s">
        <v>11</v>
      </c>
      <c r="E1636" s="149" t="s">
        <v>232</v>
      </c>
      <c r="F1636" s="149"/>
      <c r="G1636" s="149" t="str">
        <f t="shared" si="50"/>
        <v>1</v>
      </c>
      <c r="H1636" s="150">
        <f t="shared" si="51"/>
        <v>18</v>
      </c>
      <c r="I1636" s="153" t="str" cm="1">
        <f t="array" ref="I1636">_xlfn.XLOOKUP(C1636,gyn_horarios,gyn_trechos_almoco,"",1,1)</f>
        <v>GOIANIA X BELEM 19:00</v>
      </c>
      <c r="J1636" s="164" t="str" cm="1">
        <f t="array" ref="J1636">_xlfn.XLOOKUP(D1636,justificativas_motivos,justificativas_texto,"",1,1)</f>
        <v>MOTORISTA CUMPRINDO HORÁRIO NA ESCALA ATUAL</v>
      </c>
    </row>
    <row r="1637" spans="1:10" ht="42" hidden="1" customHeight="1">
      <c r="A1637" s="202">
        <v>45596</v>
      </c>
      <c r="B1637" s="149">
        <v>19016</v>
      </c>
      <c r="C1637" s="147">
        <v>0.79166666666666663</v>
      </c>
      <c r="D1637" s="211" t="s">
        <v>11</v>
      </c>
      <c r="E1637" s="149" t="s">
        <v>103</v>
      </c>
      <c r="F1637" s="149"/>
      <c r="G1637" s="149" t="str">
        <f t="shared" si="50"/>
        <v>1</v>
      </c>
      <c r="H1637" s="150">
        <f t="shared" si="51"/>
        <v>18</v>
      </c>
      <c r="I1637" s="153" t="str" cm="1">
        <f t="array" ref="I1637">_xlfn.XLOOKUP(C1637,gyn_horarios,gyn_trechos_almoco,"",1,1)</f>
        <v>GOIANIA X BELEM 19:00</v>
      </c>
      <c r="J1637" s="164" t="str" cm="1">
        <f t="array" ref="J1637">_xlfn.XLOOKUP(D1637,justificativas_motivos,justificativas_texto,"",1,1)</f>
        <v>MOTORISTA CUMPRINDO HORÁRIO NA ESCALA ATUAL</v>
      </c>
    </row>
    <row r="1638" spans="1:10" ht="42" hidden="1" customHeight="1">
      <c r="A1638" s="202">
        <v>45596</v>
      </c>
      <c r="B1638" s="149">
        <v>20022</v>
      </c>
      <c r="C1638" s="147">
        <v>0.39583333333333331</v>
      </c>
      <c r="D1638" s="149" t="s">
        <v>11</v>
      </c>
      <c r="E1638" s="153" t="s">
        <v>23</v>
      </c>
      <c r="F1638" s="149"/>
      <c r="G1638" s="149" t="str">
        <f t="shared" si="50"/>
        <v>1</v>
      </c>
      <c r="H1638" s="150">
        <f t="shared" si="51"/>
        <v>18</v>
      </c>
      <c r="I1638" s="153" t="str" cm="1">
        <f t="array" ref="I1638">_xlfn.XLOOKUP(C1638,gyn_horarios,gyn_trechos_almoco,"",1,1)</f>
        <v>GOIANIA X BELEM 09:30</v>
      </c>
      <c r="J1638" s="164" t="str" cm="1">
        <f t="array" ref="J1638">_xlfn.XLOOKUP(D1638,justificativas_motivos,justificativas_texto,"",1,1)</f>
        <v>MOTORISTA CUMPRINDO HORÁRIO NA ESCALA ATUAL</v>
      </c>
    </row>
    <row r="1639" spans="1:10" ht="42" hidden="1" customHeight="1">
      <c r="A1639" s="202">
        <v>45596</v>
      </c>
      <c r="B1639" s="149">
        <v>20022</v>
      </c>
      <c r="C1639" s="147">
        <v>0.39583333333333331</v>
      </c>
      <c r="D1639" s="149" t="s">
        <v>11</v>
      </c>
      <c r="E1639" s="153" t="s">
        <v>84</v>
      </c>
      <c r="F1639" s="149"/>
      <c r="G1639" s="149" t="str">
        <f t="shared" si="50"/>
        <v>1</v>
      </c>
      <c r="H1639" s="150">
        <f t="shared" si="51"/>
        <v>18</v>
      </c>
      <c r="I1639" s="153" t="str" cm="1">
        <f t="array" ref="I1639">_xlfn.XLOOKUP(C1639,gyn_horarios,gyn_trechos_almoco,"",1,1)</f>
        <v>GOIANIA X BELEM 09:30</v>
      </c>
      <c r="J1639" s="164" t="str" cm="1">
        <f t="array" ref="J1639">_xlfn.XLOOKUP(D1639,justificativas_motivos,justificativas_texto,"",1,1)</f>
        <v>MOTORISTA CUMPRINDO HORÁRIO NA ESCALA ATUAL</v>
      </c>
    </row>
    <row r="1640" spans="1:10" ht="42" hidden="1" customHeight="1">
      <c r="A1640" s="202">
        <v>45596</v>
      </c>
      <c r="B1640" s="149">
        <v>20022</v>
      </c>
      <c r="C1640" s="147">
        <v>0.39583333333333331</v>
      </c>
      <c r="D1640" s="149" t="s">
        <v>294</v>
      </c>
      <c r="E1640" s="153" t="s">
        <v>338</v>
      </c>
      <c r="F1640" s="149"/>
      <c r="G1640" s="149" t="str">
        <f t="shared" si="50"/>
        <v>1</v>
      </c>
      <c r="H1640" s="150">
        <f t="shared" si="51"/>
        <v>18</v>
      </c>
      <c r="I1640" s="153" t="str" cm="1">
        <f t="array" ref="I1640">_xlfn.XLOOKUP(C1640,gyn_horarios,gyn_trechos_almoco,"",1,1)</f>
        <v>GOIANIA X BELEM 09:30</v>
      </c>
      <c r="J1640" s="164" t="str" cm="1">
        <f t="array" ref="J1640">_xlfn.XLOOKUP(D1640,justificativas_motivos,justificativas_texto,"",1,1)</f>
        <v>MOTORISTA ESTA DE TREINAMENTO NA GARAGEM</v>
      </c>
    </row>
    <row r="1641" spans="1:10" ht="42" hidden="1" customHeight="1">
      <c r="A1641" s="202">
        <v>45597</v>
      </c>
      <c r="B1641" s="149" t="s">
        <v>137</v>
      </c>
      <c r="C1641" s="147" t="s">
        <v>137</v>
      </c>
      <c r="D1641" s="149" t="s">
        <v>137</v>
      </c>
      <c r="E1641" s="153" t="s">
        <v>23</v>
      </c>
      <c r="F1641" s="149"/>
      <c r="G1641" s="149" t="str">
        <f t="shared" si="50"/>
        <v>1</v>
      </c>
      <c r="H1641" s="150">
        <f t="shared" si="51"/>
        <v>18</v>
      </c>
      <c r="I1641" s="153" t="str" cm="1">
        <f t="array" ref="I1641">_xlfn.XLOOKUP(C1641,gyn_horarios,gyn_trechos_almoco,"",1,1)</f>
        <v>ESPERA</v>
      </c>
      <c r="J1641" s="164" t="str" cm="1">
        <f t="array" ref="J1641">_xlfn.XLOOKUP(D1641,justificativas_motivos,justificativas_texto,"",1,1)</f>
        <v>MOTORISTA NA GARAGEM EM ESPERA PARA DISPONIBILIDADE DE HORARIOS</v>
      </c>
    </row>
    <row r="1642" spans="1:10" ht="42" hidden="1" customHeight="1">
      <c r="A1642" s="202">
        <v>45597</v>
      </c>
      <c r="B1642" s="149" t="s">
        <v>137</v>
      </c>
      <c r="C1642" s="147" t="s">
        <v>137</v>
      </c>
      <c r="D1642" s="149" t="s">
        <v>137</v>
      </c>
      <c r="E1642" s="153" t="s">
        <v>84</v>
      </c>
      <c r="F1642" s="149"/>
      <c r="G1642" s="149" t="str">
        <f t="shared" si="50"/>
        <v>1</v>
      </c>
      <c r="H1642" s="150">
        <f t="shared" si="51"/>
        <v>18</v>
      </c>
      <c r="I1642" s="153" t="str" cm="1">
        <f t="array" ref="I1642">_xlfn.XLOOKUP(C1642,gyn_horarios,gyn_trechos_almoco,"",1,1)</f>
        <v>ESPERA</v>
      </c>
      <c r="J1642" s="164" t="str" cm="1">
        <f t="array" ref="J1642">_xlfn.XLOOKUP(D1642,justificativas_motivos,justificativas_texto,"",1,1)</f>
        <v>MOTORISTA NA GARAGEM EM ESPERA PARA DISPONIBILIDADE DE HORARIOS</v>
      </c>
    </row>
    <row r="1643" spans="1:10" ht="42" hidden="1" customHeight="1">
      <c r="A1643" s="202">
        <v>45597</v>
      </c>
      <c r="B1643" s="149">
        <v>24011</v>
      </c>
      <c r="C1643" s="147">
        <v>0.79166666666666663</v>
      </c>
      <c r="D1643" s="149" t="s">
        <v>11</v>
      </c>
      <c r="E1643" s="153" t="s">
        <v>302</v>
      </c>
      <c r="F1643" s="149"/>
      <c r="G1643" s="149" t="str">
        <f t="shared" si="50"/>
        <v>1</v>
      </c>
      <c r="H1643" s="150">
        <f t="shared" si="51"/>
        <v>18</v>
      </c>
      <c r="I1643" s="153" t="str" cm="1">
        <f t="array" ref="I1643">_xlfn.XLOOKUP(C1643,gyn_horarios,gyn_trechos_almoco,"",1,1)</f>
        <v>GOIANIA X BELEM 19:00</v>
      </c>
      <c r="J1643" s="164" t="str" cm="1">
        <f t="array" ref="J1643">_xlfn.XLOOKUP(D1643,justificativas_motivos,justificativas_texto,"",1,1)</f>
        <v>MOTORISTA CUMPRINDO HORÁRIO NA ESCALA ATUAL</v>
      </c>
    </row>
    <row r="1644" spans="1:10" ht="42" hidden="1" customHeight="1">
      <c r="A1644" s="202">
        <v>45597</v>
      </c>
      <c r="B1644" s="149">
        <v>24011</v>
      </c>
      <c r="C1644" s="147">
        <v>0.79166666666666663</v>
      </c>
      <c r="D1644" s="149" t="s">
        <v>11</v>
      </c>
      <c r="E1644" s="153" t="s">
        <v>320</v>
      </c>
      <c r="F1644" s="149"/>
      <c r="G1644" s="149" t="str">
        <f t="shared" si="50"/>
        <v>1</v>
      </c>
      <c r="H1644" s="150">
        <f t="shared" si="51"/>
        <v>18</v>
      </c>
      <c r="I1644" s="153" t="str" cm="1">
        <f t="array" ref="I1644">_xlfn.XLOOKUP(C1644,gyn_horarios,gyn_trechos_almoco,"",1,1)</f>
        <v>GOIANIA X BELEM 19:00</v>
      </c>
      <c r="J1644" s="164" t="str" cm="1">
        <f t="array" ref="J1644">_xlfn.XLOOKUP(D1644,justificativas_motivos,justificativas_texto,"",1,1)</f>
        <v>MOTORISTA CUMPRINDO HORÁRIO NA ESCALA ATUAL</v>
      </c>
    </row>
    <row r="1645" spans="1:10" ht="42" hidden="1" customHeight="1">
      <c r="A1645" s="202">
        <v>45597</v>
      </c>
      <c r="B1645" s="149">
        <v>24009</v>
      </c>
      <c r="C1645" s="147">
        <v>0.83333333333333337</v>
      </c>
      <c r="D1645" s="149" t="s">
        <v>11</v>
      </c>
      <c r="E1645" s="153" t="s">
        <v>179</v>
      </c>
      <c r="F1645" s="149"/>
      <c r="G1645" s="149" t="str">
        <f t="shared" si="50"/>
        <v>1</v>
      </c>
      <c r="H1645" s="150">
        <f t="shared" si="51"/>
        <v>18</v>
      </c>
      <c r="I1645" s="153" t="str" cm="1">
        <f t="array" ref="I1645">_xlfn.XLOOKUP(C1645,gyn_horarios,gyn_trechos_almoco,"",1,1)</f>
        <v>GOIANIA X SAO LUIS 20:00</v>
      </c>
      <c r="J1645" s="164" t="str" cm="1">
        <f t="array" ref="J1645">_xlfn.XLOOKUP(D1645,justificativas_motivos,justificativas_texto,"",1,1)</f>
        <v>MOTORISTA CUMPRINDO HORÁRIO NA ESCALA ATUAL</v>
      </c>
    </row>
    <row r="1646" spans="1:10" ht="42" hidden="1" customHeight="1">
      <c r="A1646" s="200">
        <v>45597</v>
      </c>
      <c r="B1646" s="132">
        <v>24009</v>
      </c>
      <c r="C1646" s="133">
        <v>0.83333333333333337</v>
      </c>
      <c r="D1646" s="149" t="s">
        <v>11</v>
      </c>
      <c r="E1646" s="129" t="s">
        <v>14</v>
      </c>
      <c r="F1646" s="132"/>
      <c r="G1646" s="132" t="str">
        <f t="shared" si="50"/>
        <v>1</v>
      </c>
      <c r="H1646" s="137">
        <f t="shared" si="51"/>
        <v>18</v>
      </c>
      <c r="I1646" s="129" t="str" cm="1">
        <f t="array" ref="I1646">_xlfn.XLOOKUP(C1646,gyn_horarios,gyn_trechos_almoco,"",1,1)</f>
        <v>GOIANIA X SAO LUIS 20:00</v>
      </c>
      <c r="J1646" s="201" t="str" cm="1">
        <f t="array" ref="J1646">_xlfn.XLOOKUP(D1646,justificativas_motivos,justificativas_texto,"",1,1)</f>
        <v>MOTORISTA CUMPRINDO HORÁRIO NA ESCALA ATUAL</v>
      </c>
    </row>
    <row r="1647" spans="1:10" ht="42" hidden="1" customHeight="1">
      <c r="A1647" s="200">
        <v>45597</v>
      </c>
      <c r="B1647" s="132">
        <v>24009</v>
      </c>
      <c r="C1647" s="133">
        <v>0.83333333333333337</v>
      </c>
      <c r="D1647" s="132" t="s">
        <v>294</v>
      </c>
      <c r="E1647" s="129" t="s">
        <v>339</v>
      </c>
      <c r="F1647" s="132"/>
      <c r="G1647" s="132" t="str">
        <f t="shared" si="50"/>
        <v>1</v>
      </c>
      <c r="H1647" s="137">
        <f t="shared" si="51"/>
        <v>18</v>
      </c>
      <c r="I1647" s="129" t="str" cm="1">
        <f t="array" ref="I1647">_xlfn.XLOOKUP(C1647,gyn_horarios,gyn_trechos_almoco,"",1,1)</f>
        <v>GOIANIA X SAO LUIS 20:00</v>
      </c>
      <c r="J1647" s="201" t="str" cm="1">
        <f t="array" ref="J1647">_xlfn.XLOOKUP(D1647,justificativas_motivos,justificativas_texto,"",1,1)</f>
        <v>MOTORISTA ESTA DE TREINAMENTO NA GARAGEM</v>
      </c>
    </row>
    <row r="1648" spans="1:10" ht="42" hidden="1" customHeight="1">
      <c r="A1648" s="200">
        <v>45598</v>
      </c>
      <c r="B1648" s="132">
        <v>19024</v>
      </c>
      <c r="C1648" s="133">
        <v>0.75</v>
      </c>
      <c r="D1648" s="149" t="s">
        <v>11</v>
      </c>
      <c r="E1648" s="129" t="s">
        <v>101</v>
      </c>
      <c r="F1648" s="132"/>
      <c r="G1648" s="132" t="str">
        <f t="shared" si="50"/>
        <v>1</v>
      </c>
      <c r="H1648" s="137">
        <f t="shared" si="51"/>
        <v>18</v>
      </c>
      <c r="I1648" s="129" t="str" cm="1">
        <f t="array" ref="I1648">_xlfn.XLOOKUP(C1648,gyn_horarios,gyn_trechos_almoco,"",1,1)</f>
        <v>GOIANIA X TERESINA 18:00</v>
      </c>
      <c r="J1648" s="201" t="str" cm="1">
        <f t="array" ref="J1648">_xlfn.XLOOKUP(D1648,justificativas_motivos,justificativas_texto,"",1,1)</f>
        <v>MOTORISTA CUMPRINDO HORÁRIO NA ESCALA ATUAL</v>
      </c>
    </row>
    <row r="1649" spans="1:10" ht="42" hidden="1" customHeight="1">
      <c r="A1649" s="200">
        <v>45598</v>
      </c>
      <c r="B1649" s="132">
        <v>19024</v>
      </c>
      <c r="C1649" s="147">
        <v>0.75</v>
      </c>
      <c r="D1649" s="149" t="s">
        <v>11</v>
      </c>
      <c r="E1649" s="153" t="s">
        <v>340</v>
      </c>
      <c r="F1649" s="132"/>
      <c r="G1649" s="149" t="str">
        <f t="shared" si="50"/>
        <v>1</v>
      </c>
      <c r="H1649" s="150">
        <f t="shared" si="51"/>
        <v>18</v>
      </c>
      <c r="I1649" s="153" t="str" cm="1">
        <f t="array" ref="I1649">_xlfn.XLOOKUP(C1649,gyn_horarios,gyn_trechos_almoco,"",1,1)</f>
        <v>GOIANIA X TERESINA 18:00</v>
      </c>
      <c r="J1649" s="164" t="str" cm="1">
        <f t="array" ref="J1649">_xlfn.XLOOKUP(D1649,justificativas_motivos,justificativas_texto,"",1,1)</f>
        <v>MOTORISTA CUMPRINDO HORÁRIO NA ESCALA ATUAL</v>
      </c>
    </row>
    <row r="1650" spans="1:10" ht="42" hidden="1" customHeight="1">
      <c r="A1650" s="200">
        <v>45598</v>
      </c>
      <c r="B1650" s="132">
        <v>24005</v>
      </c>
      <c r="C1650" s="133">
        <v>0.79166666666666663</v>
      </c>
      <c r="D1650" s="149" t="s">
        <v>11</v>
      </c>
      <c r="E1650" s="129" t="s">
        <v>122</v>
      </c>
      <c r="F1650" s="132"/>
      <c r="G1650" s="132" t="str">
        <f t="shared" si="50"/>
        <v>1</v>
      </c>
      <c r="H1650" s="137">
        <f t="shared" si="51"/>
        <v>18</v>
      </c>
      <c r="I1650" s="129" t="str" cm="1">
        <f t="array" ref="I1650">_xlfn.XLOOKUP(C1650,gyn_horarios,gyn_trechos_almoco,"",1,1)</f>
        <v>GOIANIA X BELEM 19:00</v>
      </c>
      <c r="J1650" s="201" t="str" cm="1">
        <f t="array" ref="J1650">_xlfn.XLOOKUP(D1650,justificativas_motivos,justificativas_texto,"",1,1)</f>
        <v>MOTORISTA CUMPRINDO HORÁRIO NA ESCALA ATUAL</v>
      </c>
    </row>
    <row r="1651" spans="1:10" ht="42" hidden="1" customHeight="1">
      <c r="A1651" s="200">
        <v>45598</v>
      </c>
      <c r="B1651" s="132">
        <v>24005</v>
      </c>
      <c r="C1651" s="147">
        <v>0.79166666666666663</v>
      </c>
      <c r="D1651" s="149" t="s">
        <v>11</v>
      </c>
      <c r="E1651" s="153" t="s">
        <v>121</v>
      </c>
      <c r="F1651" s="149"/>
      <c r="G1651" s="149" t="str">
        <f t="shared" si="50"/>
        <v>1</v>
      </c>
      <c r="H1651" s="150">
        <f t="shared" si="51"/>
        <v>18</v>
      </c>
      <c r="I1651" s="153" t="str" cm="1">
        <f t="array" ref="I1651">_xlfn.XLOOKUP(C1651,gyn_horarios,gyn_trechos_almoco,"",1,1)</f>
        <v>GOIANIA X BELEM 19:00</v>
      </c>
      <c r="J1651" s="164" t="str" cm="1">
        <f t="array" ref="J1651">_xlfn.XLOOKUP(D1651,justificativas_motivos,justificativas_texto,"",1,1)</f>
        <v>MOTORISTA CUMPRINDO HORÁRIO NA ESCALA ATUAL</v>
      </c>
    </row>
    <row r="1652" spans="1:10" ht="42" hidden="1" customHeight="1">
      <c r="A1652" s="200">
        <v>45598</v>
      </c>
      <c r="B1652" s="132">
        <v>24013</v>
      </c>
      <c r="C1652" s="147">
        <v>0.83333333333333337</v>
      </c>
      <c r="D1652" s="149" t="s">
        <v>11</v>
      </c>
      <c r="E1652" s="153" t="s">
        <v>201</v>
      </c>
      <c r="F1652" s="132"/>
      <c r="G1652" s="149" t="str">
        <f t="shared" si="50"/>
        <v>1</v>
      </c>
      <c r="H1652" s="150">
        <f t="shared" si="51"/>
        <v>18</v>
      </c>
      <c r="I1652" s="153" t="str" cm="1">
        <f t="array" ref="I1652">_xlfn.XLOOKUP(C1652,gyn_horarios,gyn_trechos_almoco,"",1,1)</f>
        <v>GOIANIA X SAO LUIS 20:00</v>
      </c>
      <c r="J1652" s="164" t="str" cm="1">
        <f t="array" ref="J1652">_xlfn.XLOOKUP(D1652,justificativas_motivos,justificativas_texto,"",1,1)</f>
        <v>MOTORISTA CUMPRINDO HORÁRIO NA ESCALA ATUAL</v>
      </c>
    </row>
    <row r="1653" spans="1:10" ht="42" hidden="1" customHeight="1">
      <c r="A1653" s="200">
        <v>45598</v>
      </c>
      <c r="B1653" s="132">
        <v>24013</v>
      </c>
      <c r="C1653" s="133">
        <v>0.83333333333333337</v>
      </c>
      <c r="D1653" s="132" t="s">
        <v>11</v>
      </c>
      <c r="E1653" s="129" t="s">
        <v>290</v>
      </c>
      <c r="F1653" s="132"/>
      <c r="G1653" s="132" t="str">
        <f t="shared" si="50"/>
        <v>1</v>
      </c>
      <c r="H1653" s="137">
        <f t="shared" si="51"/>
        <v>18</v>
      </c>
      <c r="I1653" s="129" t="str" cm="1">
        <f t="array" ref="I1653">_xlfn.XLOOKUP(C1653,gyn_horarios,gyn_trechos_almoco,"",1,1)</f>
        <v>GOIANIA X SAO LUIS 20:00</v>
      </c>
      <c r="J1653" s="201" t="str" cm="1">
        <f t="array" ref="J1653">_xlfn.XLOOKUP(D1653,justificativas_motivos,justificativas_texto,"",1,1)</f>
        <v>MOTORISTA CUMPRINDO HORÁRIO NA ESCALA ATUAL</v>
      </c>
    </row>
    <row r="1654" spans="1:10" ht="42" hidden="1" customHeight="1">
      <c r="A1654" s="200">
        <v>45598</v>
      </c>
      <c r="B1654" s="132">
        <v>20013</v>
      </c>
      <c r="C1654" s="133">
        <v>0.39583333333333331</v>
      </c>
      <c r="D1654" s="149" t="s">
        <v>11</v>
      </c>
      <c r="E1654" s="129" t="s">
        <v>24</v>
      </c>
      <c r="F1654" s="132"/>
      <c r="G1654" s="132" t="str">
        <f t="shared" si="50"/>
        <v>1</v>
      </c>
      <c r="H1654" s="137">
        <f t="shared" si="51"/>
        <v>18</v>
      </c>
      <c r="I1654" s="129" t="str" cm="1">
        <f t="array" ref="I1654">_xlfn.XLOOKUP(C1654,gyn_horarios,gyn_trechos_almoco,"",1,1)</f>
        <v>GOIANIA X BELEM 09:30</v>
      </c>
      <c r="J1654" s="201" t="str" cm="1">
        <f t="array" ref="J1654">_xlfn.XLOOKUP(D1654,justificativas_motivos,justificativas_texto,"",1,1)</f>
        <v>MOTORISTA CUMPRINDO HORÁRIO NA ESCALA ATUAL</v>
      </c>
    </row>
    <row r="1655" spans="1:10" ht="42" hidden="1" customHeight="1">
      <c r="A1655" s="200">
        <v>45598</v>
      </c>
      <c r="B1655" s="132">
        <v>20013</v>
      </c>
      <c r="C1655" s="133">
        <v>0.39583333333333331</v>
      </c>
      <c r="D1655" s="132" t="s">
        <v>11</v>
      </c>
      <c r="E1655" s="129" t="s">
        <v>41</v>
      </c>
      <c r="F1655" s="132"/>
      <c r="G1655" s="132" t="str">
        <f t="shared" si="50"/>
        <v>1</v>
      </c>
      <c r="H1655" s="137">
        <f t="shared" si="51"/>
        <v>18</v>
      </c>
      <c r="I1655" s="129" t="str" cm="1">
        <f t="array" ref="I1655">_xlfn.XLOOKUP(C1655,gyn_horarios,gyn_trechos_almoco,"",1,1)</f>
        <v>GOIANIA X BELEM 09:30</v>
      </c>
      <c r="J1655" s="201" t="str" cm="1">
        <f t="array" ref="J1655">_xlfn.XLOOKUP(D1655,justificativas_motivos,justificativas_texto,"",1,1)</f>
        <v>MOTORISTA CUMPRINDO HORÁRIO NA ESCALA ATUAL</v>
      </c>
    </row>
    <row r="1656" spans="1:10" ht="42" hidden="1" customHeight="1">
      <c r="A1656" s="200">
        <v>45598</v>
      </c>
      <c r="B1656" s="132">
        <v>16900</v>
      </c>
      <c r="C1656" s="133">
        <v>0.79166666666666663</v>
      </c>
      <c r="D1656" s="132" t="s">
        <v>11</v>
      </c>
      <c r="E1656" s="129" t="s">
        <v>251</v>
      </c>
      <c r="F1656" s="132"/>
      <c r="G1656" s="132" t="str">
        <f t="shared" si="50"/>
        <v>1</v>
      </c>
      <c r="H1656" s="137">
        <f t="shared" si="51"/>
        <v>18</v>
      </c>
      <c r="I1656" s="129" t="s">
        <v>308</v>
      </c>
      <c r="J1656" s="201" t="str" cm="1">
        <f t="array" ref="J1656">_xlfn.XLOOKUP(D1656,justificativas_motivos,justificativas_texto,"",1,1)</f>
        <v>MOTORISTA CUMPRINDO HORÁRIO NA ESCALA ATUAL</v>
      </c>
    </row>
    <row r="1657" spans="1:10" ht="42" hidden="1" customHeight="1">
      <c r="A1657" s="200">
        <v>45598</v>
      </c>
      <c r="B1657" s="132">
        <v>16900</v>
      </c>
      <c r="C1657" s="133">
        <v>0.79166666666666663</v>
      </c>
      <c r="D1657" s="132" t="s">
        <v>11</v>
      </c>
      <c r="E1657" s="129" t="s">
        <v>341</v>
      </c>
      <c r="F1657" s="132"/>
      <c r="G1657" s="132" t="str">
        <f t="shared" si="50"/>
        <v>1</v>
      </c>
      <c r="H1657" s="137">
        <f t="shared" si="51"/>
        <v>18</v>
      </c>
      <c r="I1657" s="129" t="s">
        <v>308</v>
      </c>
      <c r="J1657" s="201" t="str" cm="1">
        <f t="array" ref="J1657">_xlfn.XLOOKUP(D1657,justificativas_motivos,justificativas_texto,"",1,1)</f>
        <v>MOTORISTA CUMPRINDO HORÁRIO NA ESCALA ATUAL</v>
      </c>
    </row>
    <row r="1658" spans="1:10" ht="42" hidden="1" customHeight="1">
      <c r="A1658" s="200">
        <v>45599</v>
      </c>
      <c r="B1658" s="132">
        <v>16900</v>
      </c>
      <c r="C1658" s="133">
        <v>0.75</v>
      </c>
      <c r="D1658" s="132" t="s">
        <v>11</v>
      </c>
      <c r="E1658" s="129" t="s">
        <v>133</v>
      </c>
      <c r="F1658" s="132"/>
      <c r="G1658" s="132" t="str">
        <f t="shared" si="50"/>
        <v>1</v>
      </c>
      <c r="H1658" s="137">
        <f t="shared" si="51"/>
        <v>18</v>
      </c>
      <c r="I1658" s="129" t="str" cm="1">
        <f t="array" ref="I1658">_xlfn.XLOOKUP(C1658,gyn_horarios,gyn_trechos_almoco,"",1,1)</f>
        <v>GOIANIA X TERESINA 18:00</v>
      </c>
      <c r="J1658" s="201" t="str" cm="1">
        <f t="array" ref="J1658">_xlfn.XLOOKUP(D1658,justificativas_motivos,justificativas_texto,"",1,1)</f>
        <v>MOTORISTA CUMPRINDO HORÁRIO NA ESCALA ATUAL</v>
      </c>
    </row>
    <row r="1659" spans="1:10" ht="42" hidden="1" customHeight="1">
      <c r="A1659" s="200">
        <v>45599</v>
      </c>
      <c r="B1659" s="132">
        <f>B1658</f>
        <v>16900</v>
      </c>
      <c r="C1659" s="133">
        <v>0.75</v>
      </c>
      <c r="D1659" s="132" t="s">
        <v>11</v>
      </c>
      <c r="E1659" s="129" t="s">
        <v>189</v>
      </c>
      <c r="F1659" s="132"/>
      <c r="G1659" s="132" t="str">
        <f t="shared" si="50"/>
        <v>1</v>
      </c>
      <c r="H1659" s="137">
        <f t="shared" si="51"/>
        <v>18</v>
      </c>
      <c r="I1659" s="129" t="str" cm="1">
        <f t="array" ref="I1659">_xlfn.XLOOKUP(C1659,gyn_horarios,gyn_trechos_almoco,"",1,1)</f>
        <v>GOIANIA X TERESINA 18:00</v>
      </c>
      <c r="J1659" s="201" t="str" cm="1">
        <f t="array" ref="J1659">_xlfn.XLOOKUP(D1659,justificativas_motivos,justificativas_texto,"",1,1)</f>
        <v>MOTORISTA CUMPRINDO HORÁRIO NA ESCALA ATUAL</v>
      </c>
    </row>
    <row r="1660" spans="1:10" ht="42" hidden="1" customHeight="1">
      <c r="A1660" s="202">
        <v>45599</v>
      </c>
      <c r="B1660" s="149">
        <v>24001</v>
      </c>
      <c r="C1660" s="147">
        <v>0.79166666666666663</v>
      </c>
      <c r="D1660" s="149" t="s">
        <v>11</v>
      </c>
      <c r="E1660" s="153" t="s">
        <v>177</v>
      </c>
      <c r="F1660" s="149"/>
      <c r="G1660" s="149" t="str">
        <f t="shared" si="50"/>
        <v>1</v>
      </c>
      <c r="H1660" s="150">
        <f t="shared" si="51"/>
        <v>18</v>
      </c>
      <c r="I1660" s="153" t="str" cm="1">
        <f t="array" ref="I1660">_xlfn.XLOOKUP(C1660,gyn_horarios,gyn_trechos_almoco,"",1,1)</f>
        <v>GOIANIA X BELEM 19:00</v>
      </c>
      <c r="J1660" s="164" t="str" cm="1">
        <f t="array" ref="J1660">_xlfn.XLOOKUP(D1660,justificativas_motivos,justificativas_texto,"",1,1)</f>
        <v>MOTORISTA CUMPRINDO HORÁRIO NA ESCALA ATUAL</v>
      </c>
    </row>
    <row r="1661" spans="1:10" ht="42" hidden="1" customHeight="1">
      <c r="A1661" s="202">
        <v>45599</v>
      </c>
      <c r="B1661" s="149">
        <f>B1660</f>
        <v>24001</v>
      </c>
      <c r="C1661" s="147">
        <v>0.79166666666666663</v>
      </c>
      <c r="D1661" s="149" t="s">
        <v>11</v>
      </c>
      <c r="E1661" s="153" t="s">
        <v>17</v>
      </c>
      <c r="F1661" s="149"/>
      <c r="G1661" s="149" t="str">
        <f t="shared" si="50"/>
        <v>1</v>
      </c>
      <c r="H1661" s="150">
        <f t="shared" si="51"/>
        <v>18</v>
      </c>
      <c r="I1661" s="153" t="str" cm="1">
        <f t="array" ref="I1661">_xlfn.XLOOKUP(C1661,gyn_horarios,gyn_trechos_almoco,"",1,1)</f>
        <v>GOIANIA X BELEM 19:00</v>
      </c>
      <c r="J1661" s="164" t="str" cm="1">
        <f t="array" ref="J1661">_xlfn.XLOOKUP(D1661,justificativas_motivos,justificativas_texto,"",1,1)</f>
        <v>MOTORISTA CUMPRINDO HORÁRIO NA ESCALA ATUAL</v>
      </c>
    </row>
    <row r="1662" spans="1:10" ht="42" hidden="1" customHeight="1">
      <c r="A1662" s="202">
        <v>45599</v>
      </c>
      <c r="B1662" s="149">
        <v>24012</v>
      </c>
      <c r="C1662" s="147">
        <v>0.83333333333333337</v>
      </c>
      <c r="D1662" s="149" t="s">
        <v>11</v>
      </c>
      <c r="E1662" s="153" t="s">
        <v>340</v>
      </c>
      <c r="F1662" s="149"/>
      <c r="G1662" s="149" t="str">
        <f t="shared" si="50"/>
        <v>1</v>
      </c>
      <c r="H1662" s="150">
        <f t="shared" si="51"/>
        <v>18</v>
      </c>
      <c r="I1662" s="153" t="str" cm="1">
        <f t="array" ref="I1662">_xlfn.XLOOKUP(C1662,gyn_horarios,gyn_trechos_almoco,"",1,1)</f>
        <v>GOIANIA X SAO LUIS 20:00</v>
      </c>
      <c r="J1662" s="164" t="str" cm="1">
        <f t="array" ref="J1662">_xlfn.XLOOKUP(D1662,justificativas_motivos,justificativas_texto,"",1,1)</f>
        <v>MOTORISTA CUMPRINDO HORÁRIO NA ESCALA ATUAL</v>
      </c>
    </row>
    <row r="1663" spans="1:10" ht="42" hidden="1" customHeight="1">
      <c r="A1663" s="202">
        <v>45599</v>
      </c>
      <c r="B1663" s="149">
        <f>B1662</f>
        <v>24012</v>
      </c>
      <c r="C1663" s="147">
        <v>0.83333333333333337</v>
      </c>
      <c r="D1663" s="149" t="s">
        <v>11</v>
      </c>
      <c r="E1663" s="153" t="s">
        <v>41</v>
      </c>
      <c r="F1663" s="149"/>
      <c r="G1663" s="149" t="str">
        <f t="shared" si="50"/>
        <v>1</v>
      </c>
      <c r="H1663" s="150">
        <f t="shared" si="51"/>
        <v>18</v>
      </c>
      <c r="I1663" s="153" t="str" cm="1">
        <f t="array" ref="I1663">_xlfn.XLOOKUP(C1663,gyn_horarios,gyn_trechos_almoco,"",1,1)</f>
        <v>GOIANIA X SAO LUIS 20:00</v>
      </c>
      <c r="J1663" s="164" t="str" cm="1">
        <f t="array" ref="J1663">_xlfn.XLOOKUP(D1663,justificativas_motivos,justificativas_texto,"",1,1)</f>
        <v>MOTORISTA CUMPRINDO HORÁRIO NA ESCALA ATUAL</v>
      </c>
    </row>
    <row r="1664" spans="1:10" ht="42" hidden="1" customHeight="1">
      <c r="A1664" s="202">
        <v>45599</v>
      </c>
      <c r="B1664" s="149">
        <v>16400</v>
      </c>
      <c r="C1664" s="147">
        <v>0.4375</v>
      </c>
      <c r="D1664" s="149" t="s">
        <v>11</v>
      </c>
      <c r="E1664" s="153" t="s">
        <v>161</v>
      </c>
      <c r="F1664" s="149"/>
      <c r="G1664" s="149" t="str">
        <f t="shared" si="50"/>
        <v>1</v>
      </c>
      <c r="H1664" s="150">
        <f t="shared" si="51"/>
        <v>18</v>
      </c>
      <c r="I1664" s="153" t="str" cm="1">
        <f t="array" ref="I1664">_xlfn.XLOOKUP(C1664,gyn_horarios,gyn_trechos_almoco,"",1,1)</f>
        <v>GOIANIA X SAO LUIS 10:30</v>
      </c>
      <c r="J1664" s="164" t="str" cm="1">
        <f t="array" ref="J1664">_xlfn.XLOOKUP(D1664,justificativas_motivos,justificativas_texto,"",1,1)</f>
        <v>MOTORISTA CUMPRINDO HORÁRIO NA ESCALA ATUAL</v>
      </c>
    </row>
    <row r="1665" spans="1:10" ht="42" hidden="1" customHeight="1">
      <c r="A1665" s="202">
        <v>45599</v>
      </c>
      <c r="B1665" s="149">
        <f>B1664</f>
        <v>16400</v>
      </c>
      <c r="C1665" s="147">
        <v>0.4375</v>
      </c>
      <c r="D1665" s="149" t="s">
        <v>11</v>
      </c>
      <c r="E1665" s="153" t="s">
        <v>108</v>
      </c>
      <c r="F1665" s="149"/>
      <c r="G1665" s="149" t="str">
        <f t="shared" si="50"/>
        <v>1</v>
      </c>
      <c r="H1665" s="150">
        <f t="shared" si="51"/>
        <v>18</v>
      </c>
      <c r="I1665" s="153" t="str" cm="1">
        <f t="array" ref="I1665">_xlfn.XLOOKUP(C1665,gyn_horarios,gyn_trechos_almoco,"",1,1)</f>
        <v>GOIANIA X SAO LUIS 10:30</v>
      </c>
      <c r="J1665" s="164" t="str" cm="1">
        <f t="array" ref="J1665">_xlfn.XLOOKUP(D1665,justificativas_motivos,justificativas_texto,"",1,1)</f>
        <v>MOTORISTA CUMPRINDO HORÁRIO NA ESCALA ATUAL</v>
      </c>
    </row>
    <row r="1666" spans="1:10" ht="42" hidden="1" customHeight="1">
      <c r="A1666" s="202">
        <v>45599</v>
      </c>
      <c r="B1666" s="149">
        <v>19006</v>
      </c>
      <c r="C1666" s="147">
        <v>0.25</v>
      </c>
      <c r="D1666" s="149" t="s">
        <v>11</v>
      </c>
      <c r="E1666" s="153" t="s">
        <v>245</v>
      </c>
      <c r="F1666" s="149"/>
      <c r="G1666" s="149" t="str">
        <f t="shared" si="50"/>
        <v>1</v>
      </c>
      <c r="H1666" s="150">
        <f t="shared" si="51"/>
        <v>18</v>
      </c>
      <c r="I1666" s="153" t="str" cm="1">
        <f t="array" ref="I1666">_xlfn.XLOOKUP(C1666,gyn_horarios,gyn_trechos_almoco,"",1,1)</f>
        <v>IMPERATRIZ X GOIANIA 06:00</v>
      </c>
      <c r="J1666" s="164" t="str" cm="1">
        <f t="array" ref="J1666">_xlfn.XLOOKUP(D1666,justificativas_motivos,justificativas_texto,"",1,1)</f>
        <v>MOTORISTA CUMPRINDO HORÁRIO NA ESCALA ATUAL</v>
      </c>
    </row>
    <row r="1667" spans="1:10" ht="42" hidden="1" customHeight="1">
      <c r="A1667" s="202">
        <v>45599</v>
      </c>
      <c r="B1667" s="149">
        <f>B1666</f>
        <v>19006</v>
      </c>
      <c r="C1667" s="147">
        <v>0.25</v>
      </c>
      <c r="D1667" s="149" t="s">
        <v>11</v>
      </c>
      <c r="E1667" s="153" t="s">
        <v>305</v>
      </c>
      <c r="F1667" s="149"/>
      <c r="G1667" s="149" t="str">
        <f t="shared" si="50"/>
        <v>1</v>
      </c>
      <c r="H1667" s="150">
        <f t="shared" si="51"/>
        <v>18</v>
      </c>
      <c r="I1667" s="153" t="str" cm="1">
        <f t="array" ref="I1667">_xlfn.XLOOKUP(C1667,gyn_horarios,gyn_trechos_almoco,"",1,1)</f>
        <v>IMPERATRIZ X GOIANIA 06:00</v>
      </c>
      <c r="J1667" s="164" t="str" cm="1">
        <f t="array" ref="J1667">_xlfn.XLOOKUP(D1667,justificativas_motivos,justificativas_texto,"",1,1)</f>
        <v>MOTORISTA CUMPRINDO HORÁRIO NA ESCALA ATUAL</v>
      </c>
    </row>
    <row r="1668" spans="1:10" ht="42" hidden="1" customHeight="1">
      <c r="A1668" s="202">
        <v>45599</v>
      </c>
      <c r="B1668" s="149">
        <v>14700</v>
      </c>
      <c r="C1668" s="147">
        <v>0.39583333333333331</v>
      </c>
      <c r="D1668" s="149" t="s">
        <v>11</v>
      </c>
      <c r="E1668" s="153" t="s">
        <v>27</v>
      </c>
      <c r="F1668" s="149"/>
      <c r="G1668" s="149" t="str">
        <f t="shared" si="50"/>
        <v>1</v>
      </c>
      <c r="H1668" s="150">
        <f t="shared" si="51"/>
        <v>18</v>
      </c>
      <c r="I1668" s="153" t="str" cm="1">
        <f t="array" ref="I1668">_xlfn.XLOOKUP(C1668,gyn_horarios,gyn_trechos_almoco,"",1,1)</f>
        <v>GOIANIA X BELEM 09:30</v>
      </c>
      <c r="J1668" s="164" t="str" cm="1">
        <f t="array" ref="J1668">_xlfn.XLOOKUP(D1668,justificativas_motivos,justificativas_texto,"",1,1)</f>
        <v>MOTORISTA CUMPRINDO HORÁRIO NA ESCALA ATUAL</v>
      </c>
    </row>
    <row r="1669" spans="1:10" ht="42" hidden="1" customHeight="1">
      <c r="A1669" s="202">
        <v>45599</v>
      </c>
      <c r="B1669" s="149">
        <v>14700</v>
      </c>
      <c r="C1669" s="147">
        <v>0.39583333333333331</v>
      </c>
      <c r="D1669" s="149" t="s">
        <v>11</v>
      </c>
      <c r="E1669" s="153" t="s">
        <v>342</v>
      </c>
      <c r="F1669" s="149"/>
      <c r="G1669" s="149" t="str">
        <f t="shared" si="50"/>
        <v>1</v>
      </c>
      <c r="H1669" s="150">
        <f t="shared" si="51"/>
        <v>18</v>
      </c>
      <c r="I1669" s="153" t="str" cm="1">
        <f t="array" ref="I1669">_xlfn.XLOOKUP(C1669,gyn_horarios,gyn_trechos_almoco,"",1,1)</f>
        <v>GOIANIA X BELEM 09:30</v>
      </c>
      <c r="J1669" s="164" t="str" cm="1">
        <f t="array" ref="J1669">_xlfn.XLOOKUP(D1669,justificativas_motivos,justificativas_texto,"",1,1)</f>
        <v>MOTORISTA CUMPRINDO HORÁRIO NA ESCALA ATUAL</v>
      </c>
    </row>
    <row r="1670" spans="1:10" ht="42" hidden="1" customHeight="1">
      <c r="A1670" s="200">
        <v>45599</v>
      </c>
      <c r="B1670" s="132" t="s">
        <v>137</v>
      </c>
      <c r="C1670" s="132" t="s">
        <v>137</v>
      </c>
      <c r="D1670" s="132" t="s">
        <v>137</v>
      </c>
      <c r="E1670" s="129" t="s">
        <v>312</v>
      </c>
      <c r="F1670" s="132"/>
      <c r="G1670" s="132" t="str">
        <f t="shared" si="50"/>
        <v>1</v>
      </c>
      <c r="H1670" s="137">
        <f t="shared" si="51"/>
        <v>18</v>
      </c>
      <c r="I1670" s="129" t="str" cm="1">
        <f t="array" ref="I1670">_xlfn.XLOOKUP(C1670,gyn_horarios,gyn_trechos_almoco,"",1,1)</f>
        <v>ESPERA</v>
      </c>
      <c r="J1670" s="201" t="str" cm="1">
        <f t="array" ref="J1670">_xlfn.XLOOKUP(D1670,justificativas_motivos,justificativas_texto,"",1,1)</f>
        <v>MOTORISTA NA GARAGEM EM ESPERA PARA DISPONIBILIDADE DE HORARIOS</v>
      </c>
    </row>
    <row r="1671" spans="1:10" ht="42" hidden="1" customHeight="1">
      <c r="A1671" s="200">
        <v>45599</v>
      </c>
      <c r="B1671" s="132" t="s">
        <v>137</v>
      </c>
      <c r="C1671" s="132" t="s">
        <v>137</v>
      </c>
      <c r="D1671" s="132" t="s">
        <v>137</v>
      </c>
      <c r="E1671" s="129" t="s">
        <v>307</v>
      </c>
      <c r="F1671" s="132"/>
      <c r="G1671" s="132" t="str">
        <f t="shared" si="50"/>
        <v>1</v>
      </c>
      <c r="H1671" s="137">
        <f t="shared" si="51"/>
        <v>18</v>
      </c>
      <c r="I1671" s="129" t="str" cm="1">
        <f t="array" ref="I1671">_xlfn.XLOOKUP(C1671,gyn_horarios,gyn_trechos_almoco,"",1,1)</f>
        <v>ESPERA</v>
      </c>
      <c r="J1671" s="201" t="str" cm="1">
        <f t="array" ref="J1671">_xlfn.XLOOKUP(D1671,justificativas_motivos,justificativas_texto,"",1,1)</f>
        <v>MOTORISTA NA GARAGEM EM ESPERA PARA DISPONIBILIDADE DE HORARIOS</v>
      </c>
    </row>
    <row r="1672" spans="1:10" ht="42" hidden="1" customHeight="1">
      <c r="A1672" s="202">
        <v>45600</v>
      </c>
      <c r="B1672" s="149" t="s">
        <v>137</v>
      </c>
      <c r="C1672" s="147" t="s">
        <v>137</v>
      </c>
      <c r="D1672" s="149" t="s">
        <v>137</v>
      </c>
      <c r="E1672" s="153" t="s">
        <v>108</v>
      </c>
      <c r="F1672" s="149"/>
      <c r="G1672" s="149" t="str">
        <f t="shared" si="50"/>
        <v>1</v>
      </c>
      <c r="H1672" s="150">
        <f t="shared" si="51"/>
        <v>18</v>
      </c>
      <c r="I1672" s="153" t="str" cm="1">
        <f t="array" ref="I1672">_xlfn.XLOOKUP(C1672,gyn_horarios,gyn_trechos_almoco,"",1,1)</f>
        <v>ESPERA</v>
      </c>
      <c r="J1672" s="164" t="str" cm="1">
        <f t="array" ref="J1672">_xlfn.XLOOKUP(D1672,justificativas_motivos,justificativas_texto,"",1,1)</f>
        <v>MOTORISTA NA GARAGEM EM ESPERA PARA DISPONIBILIDADE DE HORARIOS</v>
      </c>
    </row>
    <row r="1673" spans="1:10" ht="42" hidden="1" customHeight="1">
      <c r="A1673" s="202">
        <v>45600</v>
      </c>
      <c r="B1673" s="149" t="s">
        <v>137</v>
      </c>
      <c r="C1673" s="147" t="s">
        <v>137</v>
      </c>
      <c r="D1673" s="149" t="s">
        <v>137</v>
      </c>
      <c r="E1673" s="153" t="s">
        <v>343</v>
      </c>
      <c r="F1673" s="149"/>
      <c r="G1673" s="149" t="str">
        <f t="shared" si="50"/>
        <v>1</v>
      </c>
      <c r="H1673" s="150">
        <f t="shared" si="51"/>
        <v>18</v>
      </c>
      <c r="I1673" s="153" t="str" cm="1">
        <f t="array" ref="I1673">_xlfn.XLOOKUP(C1673,gyn_horarios,gyn_trechos_almoco,"",1,1)</f>
        <v>ESPERA</v>
      </c>
      <c r="J1673" s="164" t="str" cm="1">
        <f t="array" ref="J1673">_xlfn.XLOOKUP(D1673,justificativas_motivos,justificativas_texto,"",1,1)</f>
        <v>MOTORISTA NA GARAGEM EM ESPERA PARA DISPONIBILIDADE DE HORARIOS</v>
      </c>
    </row>
    <row r="1674" spans="1:10" ht="42" hidden="1" customHeight="1">
      <c r="A1674" s="202">
        <v>45600</v>
      </c>
      <c r="B1674" s="149" t="s">
        <v>137</v>
      </c>
      <c r="C1674" s="147" t="s">
        <v>137</v>
      </c>
      <c r="D1674" s="149" t="s">
        <v>137</v>
      </c>
      <c r="E1674" s="153" t="s">
        <v>27</v>
      </c>
      <c r="F1674" s="149"/>
      <c r="G1674" s="149" t="str">
        <f t="shared" si="50"/>
        <v>1</v>
      </c>
      <c r="H1674" s="150">
        <f t="shared" si="51"/>
        <v>18</v>
      </c>
      <c r="I1674" s="153" t="str" cm="1">
        <f t="array" ref="I1674">_xlfn.XLOOKUP(C1674,gyn_horarios,gyn_trechos_almoco,"",1,1)</f>
        <v>ESPERA</v>
      </c>
      <c r="J1674" s="164" t="str" cm="1">
        <f t="array" ref="J1674">_xlfn.XLOOKUP(D1674,justificativas_motivos,justificativas_texto,"",1,1)</f>
        <v>MOTORISTA NA GARAGEM EM ESPERA PARA DISPONIBILIDADE DE HORARIOS</v>
      </c>
    </row>
    <row r="1675" spans="1:10" ht="42" hidden="1" customHeight="1">
      <c r="A1675" s="200">
        <v>45600</v>
      </c>
      <c r="B1675" s="132" t="s">
        <v>137</v>
      </c>
      <c r="C1675" s="133" t="s">
        <v>137</v>
      </c>
      <c r="D1675" s="132" t="s">
        <v>137</v>
      </c>
      <c r="E1675" s="129" t="s">
        <v>29</v>
      </c>
      <c r="F1675" s="132"/>
      <c r="G1675" s="132" t="str">
        <f t="shared" si="50"/>
        <v>1</v>
      </c>
      <c r="H1675" s="137">
        <f t="shared" si="51"/>
        <v>18</v>
      </c>
      <c r="I1675" s="129" t="str" cm="1">
        <f t="array" ref="I1675">_xlfn.XLOOKUP(C1675,gyn_horarios,gyn_trechos_almoco,"",1,1)</f>
        <v>ESPERA</v>
      </c>
      <c r="J1675" s="201" t="str" cm="1">
        <f t="array" ref="J1675">_xlfn.XLOOKUP(D1675,justificativas_motivos,justificativas_texto,"",1,1)</f>
        <v>MOTORISTA NA GARAGEM EM ESPERA PARA DISPONIBILIDADE DE HORARIOS</v>
      </c>
    </row>
    <row r="1676" spans="1:10" ht="42" hidden="1" customHeight="1">
      <c r="A1676" s="200">
        <v>45600</v>
      </c>
      <c r="B1676" s="132">
        <v>20018</v>
      </c>
      <c r="C1676" s="133">
        <v>0.79166666666666663</v>
      </c>
      <c r="D1676" s="132" t="s">
        <v>11</v>
      </c>
      <c r="E1676" s="129" t="s">
        <v>15</v>
      </c>
      <c r="F1676" s="132"/>
      <c r="G1676" s="132" t="str">
        <f t="shared" si="50"/>
        <v>1</v>
      </c>
      <c r="H1676" s="137">
        <f t="shared" si="51"/>
        <v>18</v>
      </c>
      <c r="I1676" s="129" t="str" cm="1">
        <f t="array" ref="I1676">_xlfn.XLOOKUP(C1676,gyn_horarios,gyn_trechos_almoco,"",1,1)</f>
        <v>GOIANIA X BELEM 19:00</v>
      </c>
      <c r="J1676" s="201" t="str" cm="1">
        <f t="array" ref="J1676">_xlfn.XLOOKUP(D1676,justificativas_motivos,justificativas_texto,"",1,1)</f>
        <v>MOTORISTA CUMPRINDO HORÁRIO NA ESCALA ATUAL</v>
      </c>
    </row>
    <row r="1677" spans="1:10" ht="42" hidden="1" customHeight="1">
      <c r="A1677" s="200">
        <v>45600</v>
      </c>
      <c r="B1677" s="132">
        <v>20018</v>
      </c>
      <c r="C1677" s="133">
        <v>0.79166666666666663</v>
      </c>
      <c r="D1677" s="132" t="s">
        <v>11</v>
      </c>
      <c r="E1677" s="129" t="s">
        <v>118</v>
      </c>
      <c r="F1677" s="132"/>
      <c r="G1677" s="132" t="str">
        <f t="shared" si="50"/>
        <v>1</v>
      </c>
      <c r="H1677" s="137">
        <f t="shared" si="51"/>
        <v>18</v>
      </c>
      <c r="I1677" s="129" t="str" cm="1">
        <f t="array" ref="I1677">_xlfn.XLOOKUP(C1677,gyn_horarios,gyn_trechos_almoco,"",1,1)</f>
        <v>GOIANIA X BELEM 19:00</v>
      </c>
      <c r="J1677" s="201" t="str" cm="1">
        <f t="array" ref="J1677">_xlfn.XLOOKUP(D1677,justificativas_motivos,justificativas_texto,"",1,1)</f>
        <v>MOTORISTA CUMPRINDO HORÁRIO NA ESCALA ATUAL</v>
      </c>
    </row>
    <row r="1678" spans="1:10" ht="42" hidden="1" customHeight="1">
      <c r="A1678" s="200">
        <v>45600</v>
      </c>
      <c r="B1678" s="132">
        <v>24004</v>
      </c>
      <c r="C1678" s="133">
        <v>0.83333333333333337</v>
      </c>
      <c r="D1678" s="132" t="s">
        <v>11</v>
      </c>
      <c r="E1678" s="129" t="s">
        <v>65</v>
      </c>
      <c r="F1678" s="132"/>
      <c r="G1678" s="132" t="str">
        <f t="shared" si="50"/>
        <v>1</v>
      </c>
      <c r="H1678" s="137">
        <f t="shared" si="51"/>
        <v>18</v>
      </c>
      <c r="I1678" s="129" t="str" cm="1">
        <f t="array" ref="I1678">_xlfn.XLOOKUP(C1678,gyn_horarios,gyn_trechos_almoco,"",1,1)</f>
        <v>GOIANIA X SAO LUIS 20:00</v>
      </c>
      <c r="J1678" s="201" t="str" cm="1">
        <f t="array" ref="J1678">_xlfn.XLOOKUP(D1678,justificativas_motivos,justificativas_texto,"",1,1)</f>
        <v>MOTORISTA CUMPRINDO HORÁRIO NA ESCALA ATUAL</v>
      </c>
    </row>
    <row r="1679" spans="1:10" ht="42" hidden="1" customHeight="1">
      <c r="A1679" s="200">
        <v>45600</v>
      </c>
      <c r="B1679" s="132">
        <v>24004</v>
      </c>
      <c r="C1679" s="133">
        <v>0.83333333333333337</v>
      </c>
      <c r="D1679" s="132" t="s">
        <v>11</v>
      </c>
      <c r="E1679" s="129" t="s">
        <v>119</v>
      </c>
      <c r="F1679" s="132"/>
      <c r="G1679" s="132" t="str">
        <f t="shared" si="50"/>
        <v>1</v>
      </c>
      <c r="H1679" s="137">
        <f t="shared" si="51"/>
        <v>18</v>
      </c>
      <c r="I1679" s="129" t="str" cm="1">
        <f t="array" ref="I1679">_xlfn.XLOOKUP(C1679,gyn_horarios,gyn_trechos_almoco,"",1,1)</f>
        <v>GOIANIA X SAO LUIS 20:00</v>
      </c>
      <c r="J1679" s="201" t="str" cm="1">
        <f t="array" ref="J1679">_xlfn.XLOOKUP(D1679,justificativas_motivos,justificativas_texto,"",1,1)</f>
        <v>MOTORISTA CUMPRINDO HORÁRIO NA ESCALA ATUAL</v>
      </c>
    </row>
    <row r="1680" spans="1:10" ht="42" hidden="1" customHeight="1">
      <c r="A1680" s="202">
        <v>45600</v>
      </c>
      <c r="B1680" s="149">
        <v>19013</v>
      </c>
      <c r="C1680" s="147">
        <v>0.75</v>
      </c>
      <c r="D1680" s="149" t="s">
        <v>11</v>
      </c>
      <c r="E1680" s="153" t="s">
        <v>30</v>
      </c>
      <c r="F1680" s="149"/>
      <c r="G1680" s="149" t="str">
        <f t="shared" si="50"/>
        <v>1</v>
      </c>
      <c r="H1680" s="150">
        <f t="shared" si="51"/>
        <v>18</v>
      </c>
      <c r="I1680" s="153" t="str" cm="1">
        <f t="array" ref="I1680">_xlfn.XLOOKUP(C1680,gyn_horarios,gyn_trechos_almoco,"",1,1)</f>
        <v>GOIANIA X TERESINA 18:00</v>
      </c>
      <c r="J1680" s="164" t="str" cm="1">
        <f t="array" ref="J1680">_xlfn.XLOOKUP(D1680,justificativas_motivos,justificativas_texto,"",1,1)</f>
        <v>MOTORISTA CUMPRINDO HORÁRIO NA ESCALA ATUAL</v>
      </c>
    </row>
    <row r="1681" spans="1:10" ht="42" hidden="1" customHeight="1">
      <c r="A1681" s="200">
        <v>45600</v>
      </c>
      <c r="B1681" s="132">
        <v>19013</v>
      </c>
      <c r="C1681" s="133">
        <v>0.75</v>
      </c>
      <c r="D1681" s="132" t="s">
        <v>11</v>
      </c>
      <c r="E1681" s="129" t="s">
        <v>31</v>
      </c>
      <c r="F1681" s="132"/>
      <c r="G1681" s="132" t="str">
        <f t="shared" si="50"/>
        <v>1</v>
      </c>
      <c r="H1681" s="137">
        <f t="shared" si="51"/>
        <v>18</v>
      </c>
      <c r="I1681" s="129" t="str" cm="1">
        <f t="array" ref="I1681">_xlfn.XLOOKUP(C1681,gyn_horarios,gyn_trechos_almoco,"",1,1)</f>
        <v>GOIANIA X TERESINA 18:00</v>
      </c>
      <c r="J1681" s="201" t="str" cm="1">
        <f t="array" ref="J1681">_xlfn.XLOOKUP(D1681,justificativas_motivos,justificativas_texto,"",1,1)</f>
        <v>MOTORISTA CUMPRINDO HORÁRIO NA ESCALA ATUAL</v>
      </c>
    </row>
    <row r="1682" spans="1:10" ht="42" hidden="1" customHeight="1">
      <c r="A1682" s="202">
        <v>45600</v>
      </c>
      <c r="B1682" s="149">
        <v>19014</v>
      </c>
      <c r="C1682" s="147">
        <v>0.39583333333333331</v>
      </c>
      <c r="D1682" s="149" t="s">
        <v>11</v>
      </c>
      <c r="E1682" s="153" t="s">
        <v>110</v>
      </c>
      <c r="F1682" s="149"/>
      <c r="G1682" s="149" t="str">
        <f t="shared" si="50"/>
        <v>1</v>
      </c>
      <c r="H1682" s="150">
        <f t="shared" si="51"/>
        <v>18</v>
      </c>
      <c r="I1682" s="153" t="str" cm="1">
        <f t="array" ref="I1682">_xlfn.XLOOKUP(C1682,gyn_horarios,gyn_trechos_almoco,"",1,1)</f>
        <v>GOIANIA X BELEM 09:30</v>
      </c>
      <c r="J1682" s="164" t="str" cm="1">
        <f t="array" ref="J1682">_xlfn.XLOOKUP(D1682,justificativas_motivos,justificativas_texto,"",1,1)</f>
        <v>MOTORISTA CUMPRINDO HORÁRIO NA ESCALA ATUAL</v>
      </c>
    </row>
    <row r="1683" spans="1:10" ht="42" hidden="1" customHeight="1">
      <c r="A1683" s="202">
        <v>45600</v>
      </c>
      <c r="B1683" s="149">
        <v>19014</v>
      </c>
      <c r="C1683" s="147">
        <v>0.39583333333333331</v>
      </c>
      <c r="D1683" s="149" t="s">
        <v>11</v>
      </c>
      <c r="E1683" s="129" t="s">
        <v>70</v>
      </c>
      <c r="F1683" s="132"/>
      <c r="G1683" s="132" t="str">
        <f t="shared" si="50"/>
        <v>1</v>
      </c>
      <c r="H1683" s="137">
        <f t="shared" si="51"/>
        <v>18</v>
      </c>
      <c r="I1683" s="129" t="str" cm="1">
        <f t="array" ref="I1683">_xlfn.XLOOKUP(C1683,gyn_horarios,gyn_trechos_almoco,"",1,1)</f>
        <v>GOIANIA X BELEM 09:30</v>
      </c>
      <c r="J1683" s="201" t="str" cm="1">
        <f t="array" ref="J1683">_xlfn.XLOOKUP(D1683,justificativas_motivos,justificativas_texto,"",1,1)</f>
        <v>MOTORISTA CUMPRINDO HORÁRIO NA ESCALA ATUAL</v>
      </c>
    </row>
    <row r="1684" spans="1:10" ht="42" hidden="1" customHeight="1">
      <c r="A1684" s="202">
        <v>45600</v>
      </c>
      <c r="B1684" s="149">
        <v>19009</v>
      </c>
      <c r="C1684" s="147">
        <v>0.25</v>
      </c>
      <c r="D1684" s="149" t="s">
        <v>11</v>
      </c>
      <c r="E1684" s="129" t="s">
        <v>288</v>
      </c>
      <c r="F1684" s="149"/>
      <c r="G1684" s="149" t="str">
        <f t="shared" ref="G1684:G1747" si="52">IF(E1684="MOTORISTA","","1")</f>
        <v>1</v>
      </c>
      <c r="H1684" s="150">
        <f t="shared" ref="H1684:H1747" si="53">IF(E1684="MOTORISTA","",18)</f>
        <v>18</v>
      </c>
      <c r="I1684" s="153" t="s">
        <v>311</v>
      </c>
      <c r="J1684" s="164" t="str" cm="1">
        <f t="array" ref="J1684">_xlfn.XLOOKUP(D1684,justificativas_motivos,justificativas_texto,"",1,1)</f>
        <v>MOTORISTA CUMPRINDO HORÁRIO NA ESCALA ATUAL</v>
      </c>
    </row>
    <row r="1685" spans="1:10" ht="42" hidden="1" customHeight="1">
      <c r="A1685" s="202">
        <v>45600</v>
      </c>
      <c r="B1685" s="149">
        <v>19009</v>
      </c>
      <c r="C1685" s="147">
        <v>0.25</v>
      </c>
      <c r="D1685" s="149" t="s">
        <v>11</v>
      </c>
      <c r="E1685" s="129" t="s">
        <v>344</v>
      </c>
      <c r="F1685" s="149"/>
      <c r="G1685" s="149" t="str">
        <f t="shared" si="52"/>
        <v>1</v>
      </c>
      <c r="H1685" s="150">
        <f t="shared" si="53"/>
        <v>18</v>
      </c>
      <c r="I1685" s="153" t="s">
        <v>311</v>
      </c>
      <c r="J1685" s="164" t="str" cm="1">
        <f t="array" ref="J1685">_xlfn.XLOOKUP(D1685,justificativas_motivos,justificativas_texto,"",1,1)</f>
        <v>MOTORISTA CUMPRINDO HORÁRIO NA ESCALA ATUAL</v>
      </c>
    </row>
    <row r="1686" spans="1:10" ht="42" hidden="1" customHeight="1">
      <c r="A1686" s="202">
        <v>45600</v>
      </c>
      <c r="B1686" s="149" t="s">
        <v>71</v>
      </c>
      <c r="C1686" s="147" t="s">
        <v>72</v>
      </c>
      <c r="D1686" s="149" t="s">
        <v>107</v>
      </c>
      <c r="E1686" s="129" t="s">
        <v>292</v>
      </c>
      <c r="F1686" s="149"/>
      <c r="G1686" s="149" t="str">
        <f t="shared" si="52"/>
        <v>1</v>
      </c>
      <c r="H1686" s="150">
        <f t="shared" si="53"/>
        <v>18</v>
      </c>
      <c r="I1686" s="153" t="str" cm="1">
        <f t="array" ref="I1686">_xlfn.XLOOKUP(C1686,gyn_horarios,gyn_trechos_almoco,"",1,1)</f>
        <v>PLANTAO</v>
      </c>
      <c r="J1686" s="164" t="str" cm="1">
        <f t="array" ref="J1686">_xlfn.XLOOKUP(D1686,justificativas_motivos,justificativas_texto,"",1,1)</f>
        <v>MOTORISTA PRESTANDO SERVICO DE PLANTAO NA GARAGEM</v>
      </c>
    </row>
    <row r="1687" spans="1:10" ht="42" hidden="1" customHeight="1">
      <c r="A1687" s="202">
        <v>45601</v>
      </c>
      <c r="B1687" s="149">
        <v>15300</v>
      </c>
      <c r="C1687" s="147">
        <v>0.75</v>
      </c>
      <c r="D1687" s="149" t="s">
        <v>11</v>
      </c>
      <c r="E1687" s="153" t="s">
        <v>110</v>
      </c>
      <c r="F1687" s="149"/>
      <c r="G1687" s="149" t="str">
        <f t="shared" si="52"/>
        <v>1</v>
      </c>
      <c r="H1687" s="150">
        <f t="shared" si="53"/>
        <v>18</v>
      </c>
      <c r="I1687" s="153" t="str" cm="1">
        <f t="array" ref="I1687">_xlfn.XLOOKUP(C1687,gyn_horarios,gyn_trechos_almoco,"",1,1)</f>
        <v>GOIANIA X TERESINA 18:00</v>
      </c>
      <c r="J1687" s="164" t="str" cm="1">
        <f t="array" ref="J1687">_xlfn.XLOOKUP(D1687,justificativas_motivos,justificativas_texto,"",1,1)</f>
        <v>MOTORISTA CUMPRINDO HORÁRIO NA ESCALA ATUAL</v>
      </c>
    </row>
    <row r="1688" spans="1:10" ht="42" hidden="1" customHeight="1">
      <c r="A1688" s="202">
        <v>45601</v>
      </c>
      <c r="B1688" s="149">
        <v>15300</v>
      </c>
      <c r="C1688" s="147">
        <v>0.75</v>
      </c>
      <c r="D1688" s="149" t="s">
        <v>11</v>
      </c>
      <c r="E1688" s="153" t="s">
        <v>70</v>
      </c>
      <c r="F1688" s="149"/>
      <c r="G1688" s="149" t="str">
        <f t="shared" si="52"/>
        <v>1</v>
      </c>
      <c r="H1688" s="150">
        <f t="shared" si="53"/>
        <v>18</v>
      </c>
      <c r="I1688" s="153" t="str" cm="1">
        <f t="array" ref="I1688">_xlfn.XLOOKUP(C1688,gyn_horarios,gyn_trechos_almoco,"",1,1)</f>
        <v>GOIANIA X TERESINA 18:00</v>
      </c>
      <c r="J1688" s="164" t="str" cm="1">
        <f t="array" ref="J1688">_xlfn.XLOOKUP(D1688,justificativas_motivos,justificativas_texto,"",1,1)</f>
        <v>MOTORISTA CUMPRINDO HORÁRIO NA ESCALA ATUAL</v>
      </c>
    </row>
    <row r="1689" spans="1:10" ht="42" hidden="1" customHeight="1">
      <c r="A1689" s="202">
        <v>45601</v>
      </c>
      <c r="B1689" s="149">
        <v>24006</v>
      </c>
      <c r="C1689" s="147">
        <v>0.79166666666666663</v>
      </c>
      <c r="D1689" s="149" t="s">
        <v>11</v>
      </c>
      <c r="E1689" s="153" t="s">
        <v>157</v>
      </c>
      <c r="F1689" s="149"/>
      <c r="G1689" s="149" t="str">
        <f t="shared" si="52"/>
        <v>1</v>
      </c>
      <c r="H1689" s="150">
        <f t="shared" si="53"/>
        <v>18</v>
      </c>
      <c r="I1689" s="153" t="str" cm="1">
        <f t="array" ref="I1689">_xlfn.XLOOKUP(C1689,gyn_horarios,gyn_trechos_almoco,"",1,1)</f>
        <v>GOIANIA X BELEM 19:00</v>
      </c>
      <c r="J1689" s="164" t="str" cm="1">
        <f t="array" ref="J1689">_xlfn.XLOOKUP(D1689,justificativas_motivos,justificativas_texto,"",1,1)</f>
        <v>MOTORISTA CUMPRINDO HORÁRIO NA ESCALA ATUAL</v>
      </c>
    </row>
    <row r="1690" spans="1:10" ht="42" hidden="1" customHeight="1">
      <c r="A1690" s="202">
        <v>45601</v>
      </c>
      <c r="B1690" s="149">
        <v>24006</v>
      </c>
      <c r="C1690" s="147">
        <v>0.79166666666666663</v>
      </c>
      <c r="D1690" s="149" t="s">
        <v>11</v>
      </c>
      <c r="E1690" s="153" t="s">
        <v>156</v>
      </c>
      <c r="F1690" s="149"/>
      <c r="G1690" s="149" t="str">
        <f t="shared" si="52"/>
        <v>1</v>
      </c>
      <c r="H1690" s="150">
        <f t="shared" si="53"/>
        <v>18</v>
      </c>
      <c r="I1690" s="153" t="str" cm="1">
        <f t="array" ref="I1690">_xlfn.XLOOKUP(C1690,gyn_horarios,gyn_trechos_almoco,"",1,1)</f>
        <v>GOIANIA X BELEM 19:00</v>
      </c>
      <c r="J1690" s="164" t="str" cm="1">
        <f t="array" ref="J1690">_xlfn.XLOOKUP(D1690,justificativas_motivos,justificativas_texto,"",1,1)</f>
        <v>MOTORISTA CUMPRINDO HORÁRIO NA ESCALA ATUAL</v>
      </c>
    </row>
    <row r="1691" spans="1:10" ht="42" hidden="1" customHeight="1">
      <c r="A1691" s="202">
        <v>45601</v>
      </c>
      <c r="B1691" s="149">
        <v>24011</v>
      </c>
      <c r="C1691" s="147">
        <v>0.83333333333333337</v>
      </c>
      <c r="D1691" s="149" t="s">
        <v>11</v>
      </c>
      <c r="E1691" s="153" t="s">
        <v>12</v>
      </c>
      <c r="F1691" s="149"/>
      <c r="G1691" s="149" t="str">
        <f t="shared" si="52"/>
        <v>1</v>
      </c>
      <c r="H1691" s="150">
        <f t="shared" si="53"/>
        <v>18</v>
      </c>
      <c r="I1691" s="153" t="str" cm="1">
        <f t="array" ref="I1691">_xlfn.XLOOKUP(C1691,gyn_horarios,gyn_trechos_almoco,"",1,1)</f>
        <v>GOIANIA X SAO LUIS 20:00</v>
      </c>
      <c r="J1691" s="164" t="str" cm="1">
        <f t="array" ref="J1691">_xlfn.XLOOKUP(D1691,justificativas_motivos,justificativas_texto,"",1,1)</f>
        <v>MOTORISTA CUMPRINDO HORÁRIO NA ESCALA ATUAL</v>
      </c>
    </row>
    <row r="1692" spans="1:10" ht="42" hidden="1" customHeight="1">
      <c r="A1692" s="202">
        <v>45601</v>
      </c>
      <c r="B1692" s="149">
        <v>24011</v>
      </c>
      <c r="C1692" s="147">
        <v>0.83333333333333337</v>
      </c>
      <c r="D1692" s="149" t="s">
        <v>11</v>
      </c>
      <c r="E1692" s="153" t="s">
        <v>13</v>
      </c>
      <c r="F1692" s="149"/>
      <c r="G1692" s="149" t="str">
        <f t="shared" si="52"/>
        <v>1</v>
      </c>
      <c r="H1692" s="150">
        <f t="shared" si="53"/>
        <v>18</v>
      </c>
      <c r="I1692" s="153" t="str" cm="1">
        <f t="array" ref="I1692">_xlfn.XLOOKUP(C1692,gyn_horarios,gyn_trechos_almoco,"",1,1)</f>
        <v>GOIANIA X SAO LUIS 20:00</v>
      </c>
      <c r="J1692" s="164" t="str" cm="1">
        <f t="array" ref="J1692">_xlfn.XLOOKUP(D1692,justificativas_motivos,justificativas_texto,"",1,1)</f>
        <v>MOTORISTA CUMPRINDO HORÁRIO NA ESCALA ATUAL</v>
      </c>
    </row>
    <row r="1693" spans="1:10" ht="42" hidden="1" customHeight="1">
      <c r="A1693" s="202">
        <v>45601</v>
      </c>
      <c r="B1693" s="149" t="s">
        <v>71</v>
      </c>
      <c r="C1693" s="147" t="s">
        <v>72</v>
      </c>
      <c r="D1693" s="149" t="s">
        <v>105</v>
      </c>
      <c r="E1693" s="153" t="s">
        <v>292</v>
      </c>
      <c r="F1693" s="149"/>
      <c r="G1693" s="149" t="str">
        <f t="shared" si="52"/>
        <v>1</v>
      </c>
      <c r="H1693" s="150">
        <f t="shared" si="53"/>
        <v>18</v>
      </c>
      <c r="I1693" s="153" t="str" cm="1">
        <f t="array" ref="I1693">_xlfn.XLOOKUP(C1693,gyn_horarios,gyn_trechos_almoco,"",1,1)</f>
        <v>PLANTAO</v>
      </c>
      <c r="J1693" s="164" t="str" cm="1">
        <f t="array" ref="J1693">_xlfn.XLOOKUP(D1693,justificativas_motivos,justificativas_texto,"",1,1)</f>
        <v>MOTORISTA PRESTANDO SERVICO DE PLANTAO NA GARAGEM</v>
      </c>
    </row>
    <row r="1694" spans="1:10" ht="42" hidden="1" customHeight="1">
      <c r="A1694" s="202">
        <v>45601</v>
      </c>
      <c r="B1694" s="149" t="s">
        <v>345</v>
      </c>
      <c r="C1694" s="147">
        <v>0.70833333333333337</v>
      </c>
      <c r="D1694" s="149" t="s">
        <v>231</v>
      </c>
      <c r="E1694" s="153" t="s">
        <v>259</v>
      </c>
      <c r="F1694" s="149"/>
      <c r="G1694" s="149" t="str">
        <f t="shared" si="52"/>
        <v>1</v>
      </c>
      <c r="H1694" s="150">
        <f t="shared" si="53"/>
        <v>18</v>
      </c>
      <c r="I1694" s="153" t="str" cm="1">
        <f t="array" ref="I1694">_xlfn.XLOOKUP(C1694,gyn_horarios,gyn_trechos_almoco,"",1,1)</f>
        <v>GOIANIA X TERESINA 18:00</v>
      </c>
      <c r="J1694" s="164" t="str" cm="1">
        <f t="array" ref="J1694">_xlfn.XLOOKUP(D1694,justificativas_motivos,justificativas_texto,"",1,1)</f>
        <v>MOTORISTA CUMPRINDO ESCALA EXTRA</v>
      </c>
    </row>
    <row r="1695" spans="1:10" ht="42" hidden="1" customHeight="1">
      <c r="A1695" s="202">
        <v>45601</v>
      </c>
      <c r="B1695" s="132">
        <v>16500</v>
      </c>
      <c r="C1695" s="133">
        <v>0.75</v>
      </c>
      <c r="D1695" s="132" t="s">
        <v>11</v>
      </c>
      <c r="E1695" s="129" t="s">
        <v>180</v>
      </c>
      <c r="F1695" s="132"/>
      <c r="G1695" s="132" t="str">
        <f t="shared" si="52"/>
        <v>1</v>
      </c>
      <c r="H1695" s="137">
        <f t="shared" si="53"/>
        <v>18</v>
      </c>
      <c r="I1695" s="129" t="str" cm="1">
        <f t="array" ref="I1695">_xlfn.XLOOKUP(C1695,gyn_horarios,gyn_trechos_almoco,"",1,1)</f>
        <v>GOIANIA X TERESINA 18:00</v>
      </c>
      <c r="J1695" s="201" t="str" cm="1">
        <f t="array" ref="J1695">_xlfn.XLOOKUP(D1695,justificativas_motivos,justificativas_texto,"",1,1)</f>
        <v>MOTORISTA CUMPRINDO HORÁRIO NA ESCALA ATUAL</v>
      </c>
    </row>
    <row r="1696" spans="1:10" ht="42" hidden="1" customHeight="1">
      <c r="A1696" s="202">
        <v>45601</v>
      </c>
      <c r="B1696" s="149">
        <v>16500</v>
      </c>
      <c r="C1696" s="147">
        <v>0.75</v>
      </c>
      <c r="D1696" s="149" t="s">
        <v>11</v>
      </c>
      <c r="E1696" s="153" t="s">
        <v>193</v>
      </c>
      <c r="F1696" s="149"/>
      <c r="G1696" s="149" t="str">
        <f t="shared" si="52"/>
        <v>1</v>
      </c>
      <c r="H1696" s="150">
        <f t="shared" si="53"/>
        <v>18</v>
      </c>
      <c r="I1696" s="153" t="str" cm="1">
        <f t="array" ref="I1696">_xlfn.XLOOKUP(C1696,gyn_horarios,gyn_trechos_almoco,"",1,1)</f>
        <v>GOIANIA X TERESINA 18:00</v>
      </c>
      <c r="J1696" s="164" t="str" cm="1">
        <f t="array" ref="J1696">_xlfn.XLOOKUP(D1696,justificativas_motivos,justificativas_texto,"",1,1)</f>
        <v>MOTORISTA CUMPRINDO HORÁRIO NA ESCALA ATUAL</v>
      </c>
    </row>
    <row r="1697" spans="1:10" ht="42" hidden="1" customHeight="1">
      <c r="A1697" s="202">
        <v>45602</v>
      </c>
      <c r="B1697" s="149">
        <v>24006</v>
      </c>
      <c r="C1697" s="147">
        <v>0.79166666666666663</v>
      </c>
      <c r="D1697" s="149" t="s">
        <v>11</v>
      </c>
      <c r="E1697" s="149" t="s">
        <v>141</v>
      </c>
      <c r="F1697" s="149"/>
      <c r="G1697" s="149" t="str">
        <f t="shared" si="52"/>
        <v>1</v>
      </c>
      <c r="H1697" s="150">
        <f t="shared" si="53"/>
        <v>18</v>
      </c>
      <c r="I1697" s="153" t="str" cm="1">
        <f t="array" ref="I1697">_xlfn.XLOOKUP(C1697,gyn_horarios,gyn_trechos_almoco,"",1,1)</f>
        <v>GOIANIA X BELEM 19:00</v>
      </c>
      <c r="J1697" s="164" t="str" cm="1">
        <f t="array" ref="J1697">_xlfn.XLOOKUP(D1697,justificativas_motivos,justificativas_texto,"",1,1)</f>
        <v>MOTORISTA CUMPRINDO HORÁRIO NA ESCALA ATUAL</v>
      </c>
    </row>
    <row r="1698" spans="1:10" ht="42" hidden="1" customHeight="1">
      <c r="A1698" s="202">
        <v>45602</v>
      </c>
      <c r="B1698" s="149">
        <v>24006</v>
      </c>
      <c r="C1698" s="147">
        <v>0.79166666666666663</v>
      </c>
      <c r="D1698" s="149" t="s">
        <v>11</v>
      </c>
      <c r="E1698" s="149" t="s">
        <v>326</v>
      </c>
      <c r="F1698" s="149"/>
      <c r="G1698" s="149" t="str">
        <f t="shared" si="52"/>
        <v>1</v>
      </c>
      <c r="H1698" s="150">
        <f t="shared" si="53"/>
        <v>18</v>
      </c>
      <c r="I1698" s="153" t="str" cm="1">
        <f t="array" ref="I1698">_xlfn.XLOOKUP(C1698,gyn_horarios,gyn_trechos_almoco,"",1,1)</f>
        <v>GOIANIA X BELEM 19:00</v>
      </c>
      <c r="J1698" s="164" t="str" cm="1">
        <f t="array" ref="J1698">_xlfn.XLOOKUP(D1698,justificativas_motivos,justificativas_texto,"",1,1)</f>
        <v>MOTORISTA CUMPRINDO HORÁRIO NA ESCALA ATUAL</v>
      </c>
    </row>
    <row r="1699" spans="1:10" ht="42" hidden="1" customHeight="1">
      <c r="A1699" s="202">
        <v>45602</v>
      </c>
      <c r="B1699" s="149">
        <v>24013</v>
      </c>
      <c r="C1699" s="147">
        <v>0.83333333333333337</v>
      </c>
      <c r="D1699" s="149" t="s">
        <v>11</v>
      </c>
      <c r="E1699" s="149" t="s">
        <v>203</v>
      </c>
      <c r="F1699" s="149"/>
      <c r="G1699" s="149" t="str">
        <f t="shared" si="52"/>
        <v>1</v>
      </c>
      <c r="H1699" s="150">
        <f t="shared" si="53"/>
        <v>18</v>
      </c>
      <c r="I1699" s="153" t="str" cm="1">
        <f t="array" ref="I1699">_xlfn.XLOOKUP(C1699,gyn_horarios,gyn_trechos_almoco,"",1,1)</f>
        <v>GOIANIA X SAO LUIS 20:00</v>
      </c>
      <c r="J1699" s="164" t="str" cm="1">
        <f t="array" ref="J1699">_xlfn.XLOOKUP(D1699,justificativas_motivos,justificativas_texto,"",1,1)</f>
        <v>MOTORISTA CUMPRINDO HORÁRIO NA ESCALA ATUAL</v>
      </c>
    </row>
    <row r="1700" spans="1:10" ht="42" hidden="1" customHeight="1">
      <c r="A1700" s="202">
        <v>45602</v>
      </c>
      <c r="B1700" s="149">
        <v>24013</v>
      </c>
      <c r="C1700" s="147">
        <v>0.83333333333333337</v>
      </c>
      <c r="D1700" s="149" t="s">
        <v>11</v>
      </c>
      <c r="E1700" s="149" t="s">
        <v>204</v>
      </c>
      <c r="F1700" s="149"/>
      <c r="G1700" s="149" t="str">
        <f t="shared" si="52"/>
        <v>1</v>
      </c>
      <c r="H1700" s="150">
        <f t="shared" si="53"/>
        <v>18</v>
      </c>
      <c r="I1700" s="153" t="str" cm="1">
        <f t="array" ref="I1700">_xlfn.XLOOKUP(C1700,gyn_horarios,gyn_trechos_almoco,"",1,1)</f>
        <v>GOIANIA X SAO LUIS 20:00</v>
      </c>
      <c r="J1700" s="164" t="str" cm="1">
        <f t="array" ref="J1700">_xlfn.XLOOKUP(D1700,justificativas_motivos,justificativas_texto,"",1,1)</f>
        <v>MOTORISTA CUMPRINDO HORÁRIO NA ESCALA ATUAL</v>
      </c>
    </row>
    <row r="1701" spans="1:10" ht="42" hidden="1" customHeight="1">
      <c r="A1701" s="202">
        <v>45602</v>
      </c>
      <c r="B1701" s="149">
        <v>19025</v>
      </c>
      <c r="C1701" s="147">
        <v>0.39583333333333331</v>
      </c>
      <c r="D1701" s="149" t="s">
        <v>11</v>
      </c>
      <c r="E1701" s="153" t="s">
        <v>260</v>
      </c>
      <c r="F1701" s="149"/>
      <c r="G1701" s="149" t="str">
        <f t="shared" si="52"/>
        <v>1</v>
      </c>
      <c r="H1701" s="150">
        <f t="shared" si="53"/>
        <v>18</v>
      </c>
      <c r="I1701" s="153" t="str" cm="1">
        <f t="array" ref="I1701">_xlfn.XLOOKUP(C1701,gyn_horarios,gyn_trechos_almoco,"",1,1)</f>
        <v>GOIANIA X BELEM 09:30</v>
      </c>
      <c r="J1701" s="164" t="str" cm="1">
        <f t="array" ref="J1701">_xlfn.XLOOKUP(D1701,justificativas_motivos,justificativas_texto,"",1,1)</f>
        <v>MOTORISTA CUMPRINDO HORÁRIO NA ESCALA ATUAL</v>
      </c>
    </row>
    <row r="1702" spans="1:10" ht="42" hidden="1" customHeight="1">
      <c r="A1702" s="202">
        <v>45602</v>
      </c>
      <c r="B1702" s="149">
        <v>19025</v>
      </c>
      <c r="C1702" s="147">
        <v>0.39583333333333331</v>
      </c>
      <c r="D1702" s="149" t="s">
        <v>11</v>
      </c>
      <c r="E1702" s="153" t="s">
        <v>266</v>
      </c>
      <c r="F1702" s="149"/>
      <c r="G1702" s="149" t="str">
        <f t="shared" si="52"/>
        <v>1</v>
      </c>
      <c r="H1702" s="150">
        <f t="shared" si="53"/>
        <v>18</v>
      </c>
      <c r="I1702" s="153" t="str" cm="1">
        <f t="array" ref="I1702">_xlfn.XLOOKUP(C1702,gyn_horarios,gyn_trechos_almoco,"",1,1)</f>
        <v>GOIANIA X BELEM 09:30</v>
      </c>
      <c r="J1702" s="164" t="str" cm="1">
        <f t="array" ref="J1702">_xlfn.XLOOKUP(D1702,justificativas_motivos,justificativas_texto,"",1,1)</f>
        <v>MOTORISTA CUMPRINDO HORÁRIO NA ESCALA ATUAL</v>
      </c>
    </row>
    <row r="1703" spans="1:10" ht="42" hidden="1" customHeight="1">
      <c r="A1703" s="202">
        <v>45602</v>
      </c>
      <c r="B1703" s="149" t="s">
        <v>71</v>
      </c>
      <c r="C1703" s="147" t="s">
        <v>72</v>
      </c>
      <c r="D1703" s="149" t="s">
        <v>105</v>
      </c>
      <c r="E1703" s="153" t="s">
        <v>292</v>
      </c>
      <c r="F1703" s="149"/>
      <c r="G1703" s="149" t="str">
        <f t="shared" si="52"/>
        <v>1</v>
      </c>
      <c r="H1703" s="150">
        <f t="shared" si="53"/>
        <v>18</v>
      </c>
      <c r="I1703" s="153" t="str" cm="1">
        <f t="array" ref="I1703">_xlfn.XLOOKUP(C1703,gyn_horarios,gyn_trechos_almoco,"",1,1)</f>
        <v>PLANTAO</v>
      </c>
      <c r="J1703" s="164" t="str" cm="1">
        <f t="array" ref="J1703">_xlfn.XLOOKUP(D1703,justificativas_motivos,justificativas_texto,"",1,1)</f>
        <v>MOTORISTA PRESTANDO SERVICO DE PLANTAO NA GARAGEM</v>
      </c>
    </row>
    <row r="1704" spans="1:10" ht="42" hidden="1" customHeight="1">
      <c r="A1704" s="202">
        <v>45603</v>
      </c>
      <c r="B1704" s="149">
        <v>14200</v>
      </c>
      <c r="C1704" s="147">
        <v>0.75</v>
      </c>
      <c r="D1704" s="149" t="s">
        <v>11</v>
      </c>
      <c r="E1704" s="149" t="s">
        <v>35</v>
      </c>
      <c r="F1704" s="149"/>
      <c r="G1704" s="149" t="str">
        <f t="shared" si="52"/>
        <v>1</v>
      </c>
      <c r="H1704" s="150">
        <f t="shared" si="53"/>
        <v>18</v>
      </c>
      <c r="I1704" s="153" t="str" cm="1">
        <f t="array" ref="I1704">_xlfn.XLOOKUP(C1704,gyn_horarios,gyn_trechos_almoco,"",1,1)</f>
        <v>GOIANIA X TERESINA 18:00</v>
      </c>
      <c r="J1704" s="164" t="str" cm="1">
        <f t="array" ref="J1704">_xlfn.XLOOKUP(D1704,justificativas_motivos,justificativas_texto,"",1,1)</f>
        <v>MOTORISTA CUMPRINDO HORÁRIO NA ESCALA ATUAL</v>
      </c>
    </row>
    <row r="1705" spans="1:10" ht="42" hidden="1" customHeight="1">
      <c r="A1705" s="202">
        <v>45603</v>
      </c>
      <c r="B1705" s="149">
        <v>14200</v>
      </c>
      <c r="C1705" s="147">
        <v>0.75</v>
      </c>
      <c r="D1705" s="149" t="s">
        <v>11</v>
      </c>
      <c r="E1705" s="153" t="s">
        <v>238</v>
      </c>
      <c r="F1705" s="149"/>
      <c r="G1705" s="149" t="str">
        <f t="shared" si="52"/>
        <v>1</v>
      </c>
      <c r="H1705" s="150">
        <f t="shared" si="53"/>
        <v>18</v>
      </c>
      <c r="I1705" s="153" t="str" cm="1">
        <f t="array" ref="I1705">_xlfn.XLOOKUP(C1705,gyn_horarios,gyn_trechos_almoco,"",1,1)</f>
        <v>GOIANIA X TERESINA 18:00</v>
      </c>
      <c r="J1705" s="164" t="str" cm="1">
        <f t="array" ref="J1705">_xlfn.XLOOKUP(D1705,justificativas_motivos,justificativas_texto,"",1,1)</f>
        <v>MOTORISTA CUMPRINDO HORÁRIO NA ESCALA ATUAL</v>
      </c>
    </row>
    <row r="1706" spans="1:10" ht="42" hidden="1" customHeight="1">
      <c r="A1706" s="202">
        <v>45603</v>
      </c>
      <c r="B1706" s="149">
        <v>24003</v>
      </c>
      <c r="C1706" s="147">
        <v>0.79166666666666663</v>
      </c>
      <c r="D1706" s="149" t="s">
        <v>11</v>
      </c>
      <c r="E1706" s="149" t="s">
        <v>60</v>
      </c>
      <c r="F1706" s="149"/>
      <c r="G1706" s="149" t="str">
        <f t="shared" si="52"/>
        <v>1</v>
      </c>
      <c r="H1706" s="150">
        <f t="shared" si="53"/>
        <v>18</v>
      </c>
      <c r="I1706" s="153" t="str" cm="1">
        <f t="array" ref="I1706">_xlfn.XLOOKUP(C1706,gyn_horarios,gyn_trechos_almoco,"",1,1)</f>
        <v>GOIANIA X BELEM 19:00</v>
      </c>
      <c r="J1706" s="164" t="str" cm="1">
        <f t="array" ref="J1706">_xlfn.XLOOKUP(D1706,justificativas_motivos,justificativas_texto,"",1,1)</f>
        <v>MOTORISTA CUMPRINDO HORÁRIO NA ESCALA ATUAL</v>
      </c>
    </row>
    <row r="1707" spans="1:10" ht="42" hidden="1" customHeight="1">
      <c r="A1707" s="202">
        <v>45603</v>
      </c>
      <c r="B1707" s="149">
        <v>24003</v>
      </c>
      <c r="C1707" s="147">
        <v>0.79166666666666663</v>
      </c>
      <c r="D1707" s="149" t="s">
        <v>11</v>
      </c>
      <c r="E1707" s="149" t="s">
        <v>61</v>
      </c>
      <c r="F1707" s="149"/>
      <c r="G1707" s="149" t="str">
        <f t="shared" si="52"/>
        <v>1</v>
      </c>
      <c r="H1707" s="150">
        <f t="shared" si="53"/>
        <v>18</v>
      </c>
      <c r="I1707" s="153" t="str" cm="1">
        <f t="array" ref="I1707">_xlfn.XLOOKUP(C1707,gyn_horarios,gyn_trechos_almoco,"",1,1)</f>
        <v>GOIANIA X BELEM 19:00</v>
      </c>
      <c r="J1707" s="164" t="str" cm="1">
        <f t="array" ref="J1707">_xlfn.XLOOKUP(D1707,justificativas_motivos,justificativas_texto,"",1,1)</f>
        <v>MOTORISTA CUMPRINDO HORÁRIO NA ESCALA ATUAL</v>
      </c>
    </row>
    <row r="1708" spans="1:10" ht="42" hidden="1" customHeight="1">
      <c r="A1708" s="202">
        <v>45603</v>
      </c>
      <c r="B1708" s="149">
        <v>19019</v>
      </c>
      <c r="C1708" s="147">
        <v>0.39583333333333331</v>
      </c>
      <c r="D1708" s="149" t="s">
        <v>11</v>
      </c>
      <c r="E1708" s="153" t="s">
        <v>126</v>
      </c>
      <c r="F1708" s="149"/>
      <c r="G1708" s="149" t="str">
        <f t="shared" si="52"/>
        <v>1</v>
      </c>
      <c r="H1708" s="150">
        <f t="shared" si="53"/>
        <v>18</v>
      </c>
      <c r="I1708" s="153" t="str" cm="1">
        <f t="array" ref="I1708">_xlfn.XLOOKUP(C1708,gyn_horarios,gyn_trechos_almoco,"",1,1)</f>
        <v>GOIANIA X BELEM 09:30</v>
      </c>
      <c r="J1708" s="164" t="str" cm="1">
        <f t="array" ref="J1708">_xlfn.XLOOKUP(D1708,justificativas_motivos,justificativas_texto,"",1,1)</f>
        <v>MOTORISTA CUMPRINDO HORÁRIO NA ESCALA ATUAL</v>
      </c>
    </row>
    <row r="1709" spans="1:10" ht="42" hidden="1" customHeight="1">
      <c r="A1709" s="202">
        <v>45603</v>
      </c>
      <c r="B1709" s="149">
        <v>19019</v>
      </c>
      <c r="C1709" s="147">
        <v>0.39583333333333331</v>
      </c>
      <c r="D1709" s="149" t="s">
        <v>11</v>
      </c>
      <c r="E1709" s="153" t="s">
        <v>346</v>
      </c>
      <c r="F1709" s="149"/>
      <c r="G1709" s="149" t="str">
        <f t="shared" si="52"/>
        <v>1</v>
      </c>
      <c r="H1709" s="150">
        <f t="shared" si="53"/>
        <v>18</v>
      </c>
      <c r="I1709" s="153" t="str" cm="1">
        <f t="array" ref="I1709">_xlfn.XLOOKUP(C1709,gyn_horarios,gyn_trechos_almoco,"",1,1)</f>
        <v>GOIANIA X BELEM 09:30</v>
      </c>
      <c r="J1709" s="164" t="str" cm="1">
        <f t="array" ref="J1709">_xlfn.XLOOKUP(D1709,justificativas_motivos,justificativas_texto,"",1,1)</f>
        <v>MOTORISTA CUMPRINDO HORÁRIO NA ESCALA ATUAL</v>
      </c>
    </row>
    <row r="1710" spans="1:10" ht="42" hidden="1" customHeight="1">
      <c r="A1710" s="202">
        <v>45603</v>
      </c>
      <c r="B1710" s="149" t="s">
        <v>71</v>
      </c>
      <c r="C1710" s="147" t="s">
        <v>72</v>
      </c>
      <c r="D1710" s="149" t="s">
        <v>105</v>
      </c>
      <c r="E1710" s="153" t="s">
        <v>292</v>
      </c>
      <c r="F1710" s="149"/>
      <c r="G1710" s="149" t="str">
        <f t="shared" si="52"/>
        <v>1</v>
      </c>
      <c r="H1710" s="150">
        <f t="shared" si="53"/>
        <v>18</v>
      </c>
      <c r="I1710" s="153" t="str" cm="1">
        <f t="array" ref="I1710">_xlfn.XLOOKUP(C1710,gyn_horarios,gyn_trechos_almoco,"",1,1)</f>
        <v>PLANTAO</v>
      </c>
      <c r="J1710" s="164" t="str" cm="1">
        <f t="array" ref="J1710">_xlfn.XLOOKUP(D1710,justificativas_motivos,justificativas_texto,"",1,1)</f>
        <v>MOTORISTA PRESTANDO SERVICO DE PLANTAO NA GARAGEM</v>
      </c>
    </row>
    <row r="1711" spans="1:10" ht="42" hidden="1" customHeight="1">
      <c r="A1711" s="202">
        <v>45604</v>
      </c>
      <c r="B1711" s="149">
        <v>19012</v>
      </c>
      <c r="C1711" s="147">
        <v>0.75</v>
      </c>
      <c r="D1711" s="149" t="s">
        <v>11</v>
      </c>
      <c r="E1711" s="149" t="s">
        <v>37</v>
      </c>
      <c r="F1711" s="149"/>
      <c r="G1711" s="149" t="str">
        <f t="shared" si="52"/>
        <v>1</v>
      </c>
      <c r="H1711" s="150">
        <f t="shared" si="53"/>
        <v>18</v>
      </c>
      <c r="I1711" s="153" t="str" cm="1">
        <f t="array" ref="I1711">_xlfn.XLOOKUP(C1711,gyn_horarios,gyn_trechos_almoco,"",1,1)</f>
        <v>GOIANIA X TERESINA 18:00</v>
      </c>
      <c r="J1711" s="164" t="str" cm="1">
        <f t="array" ref="J1711">_xlfn.XLOOKUP(D1711,justificativas_motivos,justificativas_texto,"",1,1)</f>
        <v>MOTORISTA CUMPRINDO HORÁRIO NA ESCALA ATUAL</v>
      </c>
    </row>
    <row r="1712" spans="1:10" ht="42" hidden="1" customHeight="1">
      <c r="A1712" s="202">
        <v>45604</v>
      </c>
      <c r="B1712" s="149">
        <v>19012</v>
      </c>
      <c r="C1712" s="147">
        <v>0.75</v>
      </c>
      <c r="D1712" s="149" t="s">
        <v>11</v>
      </c>
      <c r="E1712" s="149" t="s">
        <v>188</v>
      </c>
      <c r="F1712" s="149"/>
      <c r="G1712" s="149" t="str">
        <f t="shared" si="52"/>
        <v>1</v>
      </c>
      <c r="H1712" s="150">
        <f t="shared" si="53"/>
        <v>18</v>
      </c>
      <c r="I1712" s="153" t="str" cm="1">
        <f t="array" ref="I1712">_xlfn.XLOOKUP(C1712,gyn_horarios,gyn_trechos_almoco,"",1,1)</f>
        <v>GOIANIA X TERESINA 18:00</v>
      </c>
      <c r="J1712" s="164" t="str" cm="1">
        <f t="array" ref="J1712">_xlfn.XLOOKUP(D1712,justificativas_motivos,justificativas_texto,"",1,1)</f>
        <v>MOTORISTA CUMPRINDO HORÁRIO NA ESCALA ATUAL</v>
      </c>
    </row>
    <row r="1713" spans="1:10" ht="42" hidden="1" customHeight="1">
      <c r="A1713" s="202">
        <v>45604</v>
      </c>
      <c r="B1713" s="149">
        <v>19024</v>
      </c>
      <c r="C1713" s="147">
        <v>0.79166666666666663</v>
      </c>
      <c r="D1713" s="149" t="s">
        <v>11</v>
      </c>
      <c r="E1713" s="149" t="s">
        <v>101</v>
      </c>
      <c r="F1713" s="149"/>
      <c r="G1713" s="149" t="str">
        <f t="shared" si="52"/>
        <v>1</v>
      </c>
      <c r="H1713" s="150">
        <f t="shared" si="53"/>
        <v>18</v>
      </c>
      <c r="I1713" s="153" t="str" cm="1">
        <f t="array" ref="I1713">_xlfn.XLOOKUP(C1713,gyn_horarios,gyn_trechos_almoco,"",1,1)</f>
        <v>GOIANIA X BELEM 19:00</v>
      </c>
      <c r="J1713" s="164" t="str" cm="1">
        <f t="array" ref="J1713">_xlfn.XLOOKUP(D1713,justificativas_motivos,justificativas_texto,"",1,1)</f>
        <v>MOTORISTA CUMPRINDO HORÁRIO NA ESCALA ATUAL</v>
      </c>
    </row>
    <row r="1714" spans="1:10" ht="42" hidden="1" customHeight="1">
      <c r="A1714" s="202">
        <v>45604</v>
      </c>
      <c r="B1714" s="149">
        <v>19024</v>
      </c>
      <c r="C1714" s="147">
        <v>0.79166666666666663</v>
      </c>
      <c r="D1714" s="149" t="s">
        <v>11</v>
      </c>
      <c r="E1714" s="149" t="s">
        <v>340</v>
      </c>
      <c r="F1714" s="149"/>
      <c r="G1714" s="149" t="str">
        <f t="shared" si="52"/>
        <v>1</v>
      </c>
      <c r="H1714" s="150">
        <f t="shared" si="53"/>
        <v>18</v>
      </c>
      <c r="I1714" s="153" t="str" cm="1">
        <f t="array" ref="I1714">_xlfn.XLOOKUP(C1714,gyn_horarios,gyn_trechos_almoco,"",1,1)</f>
        <v>GOIANIA X BELEM 19:00</v>
      </c>
      <c r="J1714" s="164" t="str" cm="1">
        <f t="array" ref="J1714">_xlfn.XLOOKUP(D1714,justificativas_motivos,justificativas_texto,"",1,1)</f>
        <v>MOTORISTA CUMPRINDO HORÁRIO NA ESCALA ATUAL</v>
      </c>
    </row>
    <row r="1715" spans="1:10" ht="42" hidden="1" customHeight="1">
      <c r="A1715" s="202">
        <v>45604</v>
      </c>
      <c r="B1715" s="149">
        <v>20017</v>
      </c>
      <c r="C1715" s="147">
        <v>0.39583333333333331</v>
      </c>
      <c r="D1715" s="149" t="s">
        <v>11</v>
      </c>
      <c r="E1715" s="153" t="s">
        <v>113</v>
      </c>
      <c r="F1715" s="149"/>
      <c r="G1715" s="149" t="str">
        <f t="shared" si="52"/>
        <v>1</v>
      </c>
      <c r="H1715" s="150">
        <f t="shared" si="53"/>
        <v>18</v>
      </c>
      <c r="I1715" s="153" t="str" cm="1">
        <f t="array" ref="I1715">_xlfn.XLOOKUP(C1715,gyn_horarios,gyn_trechos_almoco,"",1,1)</f>
        <v>GOIANIA X BELEM 09:30</v>
      </c>
      <c r="J1715" s="164" t="str" cm="1">
        <f t="array" ref="J1715">_xlfn.XLOOKUP(D1715,justificativas_motivos,justificativas_texto,"",1,1)</f>
        <v>MOTORISTA CUMPRINDO HORÁRIO NA ESCALA ATUAL</v>
      </c>
    </row>
    <row r="1716" spans="1:10" ht="42" hidden="1" customHeight="1">
      <c r="A1716" s="202">
        <v>45604</v>
      </c>
      <c r="B1716" s="149">
        <v>20017</v>
      </c>
      <c r="C1716" s="147">
        <v>0.39583333333333331</v>
      </c>
      <c r="D1716" s="149" t="s">
        <v>11</v>
      </c>
      <c r="E1716" s="153" t="s">
        <v>112</v>
      </c>
      <c r="F1716" s="149"/>
      <c r="G1716" s="149" t="str">
        <f t="shared" si="52"/>
        <v>1</v>
      </c>
      <c r="H1716" s="150">
        <f t="shared" si="53"/>
        <v>18</v>
      </c>
      <c r="I1716" s="153" t="str" cm="1">
        <f t="array" ref="I1716">_xlfn.XLOOKUP(C1716,gyn_horarios,gyn_trechos_almoco,"",1,1)</f>
        <v>GOIANIA X BELEM 09:30</v>
      </c>
      <c r="J1716" s="164" t="str" cm="1">
        <f t="array" ref="J1716">_xlfn.XLOOKUP(D1716,justificativas_motivos,justificativas_texto,"",1,1)</f>
        <v>MOTORISTA CUMPRINDO HORÁRIO NA ESCALA ATUAL</v>
      </c>
    </row>
    <row r="1717" spans="1:10" ht="42" hidden="1" customHeight="1">
      <c r="A1717" s="202">
        <v>45604</v>
      </c>
      <c r="B1717" s="149">
        <v>14700</v>
      </c>
      <c r="C1717" s="147">
        <v>0.25</v>
      </c>
      <c r="D1717" s="149" t="s">
        <v>11</v>
      </c>
      <c r="E1717" s="153" t="s">
        <v>227</v>
      </c>
      <c r="F1717" s="149"/>
      <c r="G1717" s="149" t="str">
        <f t="shared" si="52"/>
        <v>1</v>
      </c>
      <c r="H1717" s="150">
        <f t="shared" si="53"/>
        <v>18</v>
      </c>
      <c r="I1717" s="153" t="s">
        <v>347</v>
      </c>
      <c r="J1717" s="164" t="str" cm="1">
        <f t="array" ref="J1717">_xlfn.XLOOKUP(D1717,justificativas_motivos,justificativas_texto,"",1,1)</f>
        <v>MOTORISTA CUMPRINDO HORÁRIO NA ESCALA ATUAL</v>
      </c>
    </row>
    <row r="1718" spans="1:10" ht="42" hidden="1" customHeight="1">
      <c r="A1718" s="202">
        <v>45604</v>
      </c>
      <c r="B1718" s="149">
        <v>14700</v>
      </c>
      <c r="C1718" s="147">
        <v>0.25</v>
      </c>
      <c r="D1718" s="149" t="s">
        <v>11</v>
      </c>
      <c r="E1718" s="153" t="s">
        <v>348</v>
      </c>
      <c r="F1718" s="149"/>
      <c r="G1718" s="149" t="str">
        <f t="shared" si="52"/>
        <v>1</v>
      </c>
      <c r="H1718" s="150">
        <f t="shared" si="53"/>
        <v>18</v>
      </c>
      <c r="I1718" s="153" t="s">
        <v>347</v>
      </c>
      <c r="J1718" s="164" t="str" cm="1">
        <f t="array" ref="J1718">_xlfn.XLOOKUP(D1718,justificativas_motivos,justificativas_texto,"",1,1)</f>
        <v>MOTORISTA CUMPRINDO HORÁRIO NA ESCALA ATUAL</v>
      </c>
    </row>
    <row r="1719" spans="1:10" ht="42" hidden="1" customHeight="1">
      <c r="A1719" s="202">
        <v>45604</v>
      </c>
      <c r="B1719" s="149" t="s">
        <v>71</v>
      </c>
      <c r="C1719" s="147" t="s">
        <v>72</v>
      </c>
      <c r="D1719" s="149" t="s">
        <v>105</v>
      </c>
      <c r="E1719" s="153" t="s">
        <v>292</v>
      </c>
      <c r="F1719" s="149"/>
      <c r="G1719" s="149" t="str">
        <f t="shared" si="52"/>
        <v>1</v>
      </c>
      <c r="H1719" s="150">
        <f t="shared" si="53"/>
        <v>18</v>
      </c>
      <c r="I1719" s="153" t="str" cm="1">
        <f t="array" ref="I1719">_xlfn.XLOOKUP(C1719,gyn_horarios,gyn_trechos_almoco,"",1,1)</f>
        <v>PLANTAO</v>
      </c>
      <c r="J1719" s="164" t="str" cm="1">
        <f t="array" ref="J1719">_xlfn.XLOOKUP(D1719,justificativas_motivos,justificativas_texto,"",1,1)</f>
        <v>MOTORISTA PRESTANDO SERVICO DE PLANTAO NA GARAGEM</v>
      </c>
    </row>
    <row r="1720" spans="1:10" ht="42" hidden="1" customHeight="1">
      <c r="A1720" s="200">
        <v>45605</v>
      </c>
      <c r="B1720" s="132">
        <v>24014</v>
      </c>
      <c r="C1720" s="133">
        <v>0.79166666666666663</v>
      </c>
      <c r="D1720" s="132" t="s">
        <v>11</v>
      </c>
      <c r="E1720" s="132" t="s">
        <v>207</v>
      </c>
      <c r="F1720" s="132"/>
      <c r="G1720" s="132" t="str">
        <f t="shared" si="52"/>
        <v>1</v>
      </c>
      <c r="H1720" s="137">
        <f t="shared" si="53"/>
        <v>18</v>
      </c>
      <c r="I1720" s="129" t="str" cm="1">
        <f t="array" ref="I1720">_xlfn.XLOOKUP(C1720,gyn_horarios,gyn_trechos_almoco,"",1,1)</f>
        <v>GOIANIA X BELEM 19:00</v>
      </c>
      <c r="J1720" s="201" t="str" cm="1">
        <f t="array" ref="J1720">_xlfn.XLOOKUP(D1720,justificativas_motivos,justificativas_texto,"",1,1)</f>
        <v>MOTORISTA CUMPRINDO HORÁRIO NA ESCALA ATUAL</v>
      </c>
    </row>
    <row r="1721" spans="1:10" ht="42" hidden="1" customHeight="1">
      <c r="A1721" s="200">
        <v>45605</v>
      </c>
      <c r="B1721" s="132">
        <v>24014</v>
      </c>
      <c r="C1721" s="133">
        <v>0.79166666666666663</v>
      </c>
      <c r="D1721" s="132" t="s">
        <v>11</v>
      </c>
      <c r="E1721" s="129" t="s">
        <v>208</v>
      </c>
      <c r="F1721" s="132"/>
      <c r="G1721" s="132" t="str">
        <f t="shared" si="52"/>
        <v>1</v>
      </c>
      <c r="H1721" s="137">
        <f t="shared" si="53"/>
        <v>18</v>
      </c>
      <c r="I1721" s="129" t="str" cm="1">
        <f t="array" ref="I1721">_xlfn.XLOOKUP(C1721,gyn_horarios,gyn_trechos_almoco,"",1,1)</f>
        <v>GOIANIA X BELEM 19:00</v>
      </c>
      <c r="J1721" s="201" t="str" cm="1">
        <f t="array" ref="J1721">_xlfn.XLOOKUP(D1721,justificativas_motivos,justificativas_texto,"",1,1)</f>
        <v>MOTORISTA CUMPRINDO HORÁRIO NA ESCALA ATUAL</v>
      </c>
    </row>
    <row r="1722" spans="1:10" ht="42" hidden="1" customHeight="1">
      <c r="A1722" s="200">
        <v>45605</v>
      </c>
      <c r="B1722" s="132">
        <v>24011</v>
      </c>
      <c r="C1722" s="133">
        <v>0.83333333333333337</v>
      </c>
      <c r="D1722" s="132" t="s">
        <v>11</v>
      </c>
      <c r="E1722" s="132" t="s">
        <v>127</v>
      </c>
      <c r="F1722" s="132"/>
      <c r="G1722" s="132" t="str">
        <f t="shared" si="52"/>
        <v>1</v>
      </c>
      <c r="H1722" s="137">
        <f t="shared" si="53"/>
        <v>18</v>
      </c>
      <c r="I1722" s="129" t="str" cm="1">
        <f t="array" ref="I1722">_xlfn.XLOOKUP(C1722,gyn_horarios,gyn_trechos_almoco,"",1,1)</f>
        <v>GOIANIA X SAO LUIS 20:00</v>
      </c>
      <c r="J1722" s="201" t="str" cm="1">
        <f t="array" ref="J1722">_xlfn.XLOOKUP(D1722,justificativas_motivos,justificativas_texto,"",1,1)</f>
        <v>MOTORISTA CUMPRINDO HORÁRIO NA ESCALA ATUAL</v>
      </c>
    </row>
    <row r="1723" spans="1:10" ht="42" hidden="1" customHeight="1">
      <c r="A1723" s="200">
        <v>45605</v>
      </c>
      <c r="B1723" s="132">
        <v>24011</v>
      </c>
      <c r="C1723" s="133">
        <v>0.83333333333333337</v>
      </c>
      <c r="D1723" s="132" t="s">
        <v>11</v>
      </c>
      <c r="E1723" s="132" t="s">
        <v>128</v>
      </c>
      <c r="F1723" s="132"/>
      <c r="G1723" s="132" t="str">
        <f t="shared" si="52"/>
        <v>1</v>
      </c>
      <c r="H1723" s="137">
        <f t="shared" si="53"/>
        <v>18</v>
      </c>
      <c r="I1723" s="129" t="str" cm="1">
        <f t="array" ref="I1723">_xlfn.XLOOKUP(C1723,gyn_horarios,gyn_trechos_almoco,"",1,1)</f>
        <v>GOIANIA X SAO LUIS 20:00</v>
      </c>
      <c r="J1723" s="201" t="str" cm="1">
        <f t="array" ref="J1723">_xlfn.XLOOKUP(D1723,justificativas_motivos,justificativas_texto,"",1,1)</f>
        <v>MOTORISTA CUMPRINDO HORÁRIO NA ESCALA ATUAL</v>
      </c>
    </row>
    <row r="1724" spans="1:10" ht="42" hidden="1" customHeight="1">
      <c r="A1724" s="200">
        <v>45605</v>
      </c>
      <c r="B1724" s="132">
        <v>19010</v>
      </c>
      <c r="C1724" s="133">
        <v>0.39583333333333331</v>
      </c>
      <c r="D1724" s="132" t="s">
        <v>11</v>
      </c>
      <c r="E1724" s="129" t="s">
        <v>36</v>
      </c>
      <c r="F1724" s="132"/>
      <c r="G1724" s="132" t="str">
        <f t="shared" si="52"/>
        <v>1</v>
      </c>
      <c r="H1724" s="137">
        <f t="shared" si="53"/>
        <v>18</v>
      </c>
      <c r="I1724" s="129" t="str" cm="1">
        <f t="array" ref="I1724">_xlfn.XLOOKUP(C1724,gyn_horarios,gyn_trechos_almoco,"",1,1)</f>
        <v>GOIANIA X BELEM 09:30</v>
      </c>
      <c r="J1724" s="201" t="str" cm="1">
        <f t="array" ref="J1724">_xlfn.XLOOKUP(D1724,justificativas_motivos,justificativas_texto,"",1,1)</f>
        <v>MOTORISTA CUMPRINDO HORÁRIO NA ESCALA ATUAL</v>
      </c>
    </row>
    <row r="1725" spans="1:10" ht="42" hidden="1" customHeight="1">
      <c r="A1725" s="200">
        <v>45605</v>
      </c>
      <c r="B1725" s="132">
        <v>19010</v>
      </c>
      <c r="C1725" s="133">
        <v>0.39583333333333331</v>
      </c>
      <c r="D1725" s="132" t="s">
        <v>11</v>
      </c>
      <c r="E1725" s="129" t="s">
        <v>96</v>
      </c>
      <c r="F1725" s="132"/>
      <c r="G1725" s="132" t="str">
        <f t="shared" si="52"/>
        <v>1</v>
      </c>
      <c r="H1725" s="137">
        <f t="shared" si="53"/>
        <v>18</v>
      </c>
      <c r="I1725" s="129" t="str" cm="1">
        <f t="array" ref="I1725">_xlfn.XLOOKUP(C1725,gyn_horarios,gyn_trechos_almoco,"",1,1)</f>
        <v>GOIANIA X BELEM 09:30</v>
      </c>
      <c r="J1725" s="201" t="str" cm="1">
        <f t="array" ref="J1725">_xlfn.XLOOKUP(D1725,justificativas_motivos,justificativas_texto,"",1,1)</f>
        <v>MOTORISTA CUMPRINDO HORÁRIO NA ESCALA ATUAL</v>
      </c>
    </row>
    <row r="1726" spans="1:10" ht="42" hidden="1" customHeight="1">
      <c r="A1726" s="200">
        <v>45606</v>
      </c>
      <c r="B1726" s="132">
        <v>15600</v>
      </c>
      <c r="C1726" s="133">
        <v>0.75</v>
      </c>
      <c r="D1726" s="132" t="s">
        <v>11</v>
      </c>
      <c r="E1726" s="132" t="s">
        <v>41</v>
      </c>
      <c r="F1726" s="132"/>
      <c r="G1726" s="132" t="str">
        <f t="shared" si="52"/>
        <v>1</v>
      </c>
      <c r="H1726" s="137">
        <f t="shared" si="53"/>
        <v>18</v>
      </c>
      <c r="I1726" s="129" t="str" cm="1">
        <f t="array" ref="I1726">_xlfn.XLOOKUP(C1726,gyn_horarios,gyn_trechos_almoco,"",1,1)</f>
        <v>GOIANIA X TERESINA 18:00</v>
      </c>
      <c r="J1726" s="201" t="str" cm="1">
        <f t="array" ref="J1726">_xlfn.XLOOKUP(D1726,justificativas_motivos,justificativas_texto,"",1,1)</f>
        <v>MOTORISTA CUMPRINDO HORÁRIO NA ESCALA ATUAL</v>
      </c>
    </row>
    <row r="1727" spans="1:10" ht="42" hidden="1" customHeight="1">
      <c r="A1727" s="200">
        <v>45606</v>
      </c>
      <c r="B1727" s="132">
        <v>15600</v>
      </c>
      <c r="C1727" s="133">
        <v>0.75</v>
      </c>
      <c r="D1727" s="132" t="s">
        <v>11</v>
      </c>
      <c r="E1727" s="129" t="s">
        <v>349</v>
      </c>
      <c r="F1727" s="132"/>
      <c r="G1727" s="132" t="str">
        <f t="shared" si="52"/>
        <v>1</v>
      </c>
      <c r="H1727" s="137">
        <f t="shared" si="53"/>
        <v>18</v>
      </c>
      <c r="I1727" s="129" t="str" cm="1">
        <f t="array" ref="I1727">_xlfn.XLOOKUP(C1727,gyn_horarios,gyn_trechos_almoco,"",1,1)</f>
        <v>GOIANIA X TERESINA 18:00</v>
      </c>
      <c r="J1727" s="201" t="str" cm="1">
        <f t="array" ref="J1727">_xlfn.XLOOKUP(D1727,justificativas_motivos,justificativas_texto,"",1,1)</f>
        <v>MOTORISTA CUMPRINDO HORÁRIO NA ESCALA ATUAL</v>
      </c>
    </row>
    <row r="1728" spans="1:10" ht="42" hidden="1" customHeight="1">
      <c r="A1728" s="202">
        <v>45606</v>
      </c>
      <c r="B1728" s="149">
        <v>19022</v>
      </c>
      <c r="C1728" s="147">
        <v>0.39583333333333331</v>
      </c>
      <c r="D1728" s="149" t="s">
        <v>11</v>
      </c>
      <c r="E1728" s="149" t="s">
        <v>30</v>
      </c>
      <c r="F1728" s="149"/>
      <c r="G1728" s="149" t="str">
        <f t="shared" si="52"/>
        <v>1</v>
      </c>
      <c r="H1728" s="150">
        <f t="shared" si="53"/>
        <v>18</v>
      </c>
      <c r="I1728" s="153" t="str" cm="1">
        <f t="array" ref="I1728">_xlfn.XLOOKUP(C1728,gyn_horarios,gyn_trechos_almoco,"",1,1)</f>
        <v>GOIANIA X BELEM 09:30</v>
      </c>
      <c r="J1728" s="164" t="str" cm="1">
        <f t="array" ref="J1728">_xlfn.XLOOKUP(D1728,justificativas_motivos,justificativas_texto,"",1,1)</f>
        <v>MOTORISTA CUMPRINDO HORÁRIO NA ESCALA ATUAL</v>
      </c>
    </row>
    <row r="1729" spans="1:10" ht="42" hidden="1" customHeight="1">
      <c r="A1729" s="202">
        <v>45606</v>
      </c>
      <c r="B1729" s="149">
        <v>19022</v>
      </c>
      <c r="C1729" s="147">
        <v>0.39583333333333331</v>
      </c>
      <c r="D1729" s="149" t="s">
        <v>11</v>
      </c>
      <c r="E1729" s="149" t="s">
        <v>31</v>
      </c>
      <c r="F1729" s="149"/>
      <c r="G1729" s="149" t="str">
        <f t="shared" si="52"/>
        <v>1</v>
      </c>
      <c r="H1729" s="150">
        <f t="shared" si="53"/>
        <v>18</v>
      </c>
      <c r="I1729" s="153" t="str" cm="1">
        <f t="array" ref="I1729">_xlfn.XLOOKUP(C1729,gyn_horarios,gyn_trechos_almoco,"",1,1)</f>
        <v>GOIANIA X BELEM 09:30</v>
      </c>
      <c r="J1729" s="164" t="str" cm="1">
        <f t="array" ref="J1729">_xlfn.XLOOKUP(D1729,justificativas_motivos,justificativas_texto,"",1,1)</f>
        <v>MOTORISTA CUMPRINDO HORÁRIO NA ESCALA ATUAL</v>
      </c>
    </row>
    <row r="1730" spans="1:10" ht="42" hidden="1" customHeight="1">
      <c r="A1730" s="202">
        <v>45606</v>
      </c>
      <c r="B1730" s="149">
        <v>24013</v>
      </c>
      <c r="C1730" s="147">
        <v>0.83333333333333337</v>
      </c>
      <c r="D1730" s="149" t="s">
        <v>11</v>
      </c>
      <c r="E1730" s="149" t="s">
        <v>219</v>
      </c>
      <c r="F1730" s="149"/>
      <c r="G1730" s="149" t="str">
        <f t="shared" si="52"/>
        <v>1</v>
      </c>
      <c r="H1730" s="150">
        <f t="shared" si="53"/>
        <v>18</v>
      </c>
      <c r="I1730" s="153" t="str" cm="1">
        <f t="array" ref="I1730">_xlfn.XLOOKUP(C1730,gyn_horarios,gyn_trechos_almoco,"",1,1)</f>
        <v>GOIANIA X SAO LUIS 20:00</v>
      </c>
      <c r="J1730" s="164" t="str" cm="1">
        <f t="array" ref="J1730">_xlfn.XLOOKUP(D1730,justificativas_motivos,justificativas_texto,"",1,1)</f>
        <v>MOTORISTA CUMPRINDO HORÁRIO NA ESCALA ATUAL</v>
      </c>
    </row>
    <row r="1731" spans="1:10" ht="42" hidden="1" customHeight="1">
      <c r="A1731" s="200">
        <v>45606</v>
      </c>
      <c r="B1731" s="132">
        <v>24013</v>
      </c>
      <c r="C1731" s="133">
        <v>0.83333333333333337</v>
      </c>
      <c r="D1731" s="132" t="s">
        <v>11</v>
      </c>
      <c r="E1731" s="132" t="s">
        <v>218</v>
      </c>
      <c r="F1731" s="132"/>
      <c r="G1731" s="132" t="str">
        <f t="shared" si="52"/>
        <v>1</v>
      </c>
      <c r="H1731" s="137">
        <f t="shared" si="53"/>
        <v>18</v>
      </c>
      <c r="I1731" s="129" t="str" cm="1">
        <f t="array" ref="I1731">_xlfn.XLOOKUP(C1731,gyn_horarios,gyn_trechos_almoco,"",1,1)</f>
        <v>GOIANIA X SAO LUIS 20:00</v>
      </c>
      <c r="J1731" s="201" t="str" cm="1">
        <f t="array" ref="J1731">_xlfn.XLOOKUP(D1731,justificativas_motivos,justificativas_texto,"",1,1)</f>
        <v>MOTORISTA CUMPRINDO HORÁRIO NA ESCALA ATUAL</v>
      </c>
    </row>
    <row r="1732" spans="1:10" ht="42" hidden="1" customHeight="1">
      <c r="A1732" s="200">
        <v>45606</v>
      </c>
      <c r="B1732" s="132">
        <v>24009</v>
      </c>
      <c r="C1732" s="133">
        <v>0.83333333333333337</v>
      </c>
      <c r="D1732" s="132" t="s">
        <v>11</v>
      </c>
      <c r="E1732" s="129" t="s">
        <v>211</v>
      </c>
      <c r="F1732" s="132"/>
      <c r="G1732" s="132" t="str">
        <f t="shared" si="52"/>
        <v>1</v>
      </c>
      <c r="H1732" s="137">
        <f t="shared" si="53"/>
        <v>18</v>
      </c>
      <c r="I1732" s="129" t="str" cm="1">
        <f t="array" ref="I1732">_xlfn.XLOOKUP(C1732,gyn_horarios,gyn_trechos_almoco,"",1,1)</f>
        <v>GOIANIA X SAO LUIS 20:00</v>
      </c>
      <c r="J1732" s="201" t="str" cm="1">
        <f t="array" ref="J1732">_xlfn.XLOOKUP(D1732,justificativas_motivos,justificativas_texto,"",1,1)</f>
        <v>MOTORISTA CUMPRINDO HORÁRIO NA ESCALA ATUAL</v>
      </c>
    </row>
    <row r="1733" spans="1:10" ht="42" hidden="1" customHeight="1">
      <c r="A1733" s="200">
        <v>45606</v>
      </c>
      <c r="B1733" s="132">
        <v>24009</v>
      </c>
      <c r="C1733" s="133">
        <v>0.83333333333333337</v>
      </c>
      <c r="D1733" s="132" t="s">
        <v>11</v>
      </c>
      <c r="E1733" s="129" t="s">
        <v>148</v>
      </c>
      <c r="F1733" s="132"/>
      <c r="G1733" s="132" t="str">
        <f t="shared" si="52"/>
        <v>1</v>
      </c>
      <c r="H1733" s="137">
        <f t="shared" si="53"/>
        <v>18</v>
      </c>
      <c r="I1733" s="129" t="str" cm="1">
        <f t="array" ref="I1733">_xlfn.XLOOKUP(C1733,gyn_horarios,gyn_trechos_almoco,"",1,1)</f>
        <v>GOIANIA X SAO LUIS 20:00</v>
      </c>
      <c r="J1733" s="201" t="str" cm="1">
        <f t="array" ref="J1733">_xlfn.XLOOKUP(D1733,justificativas_motivos,justificativas_texto,"",1,1)</f>
        <v>MOTORISTA CUMPRINDO HORÁRIO NA ESCALA ATUAL</v>
      </c>
    </row>
    <row r="1734" spans="1:10" ht="42" hidden="1" customHeight="1">
      <c r="A1734" s="202">
        <v>45607</v>
      </c>
      <c r="B1734" s="149">
        <v>15900</v>
      </c>
      <c r="C1734" s="147">
        <v>0.75</v>
      </c>
      <c r="D1734" s="149" t="s">
        <v>11</v>
      </c>
      <c r="E1734" s="153" t="s">
        <v>168</v>
      </c>
      <c r="F1734" s="149"/>
      <c r="G1734" s="149" t="str">
        <f t="shared" si="52"/>
        <v>1</v>
      </c>
      <c r="H1734" s="150">
        <f t="shared" si="53"/>
        <v>18</v>
      </c>
      <c r="I1734" s="153" t="str" cm="1">
        <f t="array" ref="I1734">_xlfn.XLOOKUP(C1734,gyn_horarios,gyn_trechos_almoco,"",1,1)</f>
        <v>GOIANIA X TERESINA 18:00</v>
      </c>
      <c r="J1734" s="164" t="str" cm="1">
        <f t="array" ref="J1734">_xlfn.XLOOKUP(D1734,justificativas_motivos,justificativas_texto,"",1,1)</f>
        <v>MOTORISTA CUMPRINDO HORÁRIO NA ESCALA ATUAL</v>
      </c>
    </row>
    <row r="1735" spans="1:10" ht="42" hidden="1" customHeight="1">
      <c r="A1735" s="202">
        <v>45607</v>
      </c>
      <c r="B1735" s="149">
        <v>15900</v>
      </c>
      <c r="C1735" s="147">
        <v>0.75</v>
      </c>
      <c r="D1735" s="149" t="s">
        <v>11</v>
      </c>
      <c r="E1735" s="153" t="s">
        <v>193</v>
      </c>
      <c r="F1735" s="149"/>
      <c r="G1735" s="149" t="str">
        <f t="shared" si="52"/>
        <v>1</v>
      </c>
      <c r="H1735" s="150">
        <f t="shared" si="53"/>
        <v>18</v>
      </c>
      <c r="I1735" s="153" t="str" cm="1">
        <f t="array" ref="I1735">_xlfn.XLOOKUP(C1735,gyn_horarios,gyn_trechos_almoco,"",1,1)</f>
        <v>GOIANIA X TERESINA 18:00</v>
      </c>
      <c r="J1735" s="164" t="str" cm="1">
        <f t="array" ref="J1735">_xlfn.XLOOKUP(D1735,justificativas_motivos,justificativas_texto,"",1,1)</f>
        <v>MOTORISTA CUMPRINDO HORÁRIO NA ESCALA ATUAL</v>
      </c>
    </row>
    <row r="1736" spans="1:10" ht="42" hidden="1" customHeight="1">
      <c r="A1736" s="202">
        <v>45607</v>
      </c>
      <c r="B1736" s="149">
        <v>24001</v>
      </c>
      <c r="C1736" s="147">
        <v>0.79166666666666663</v>
      </c>
      <c r="D1736" s="149" t="s">
        <v>11</v>
      </c>
      <c r="E1736" s="153" t="s">
        <v>140</v>
      </c>
      <c r="F1736" s="149"/>
      <c r="G1736" s="149" t="str">
        <f t="shared" si="52"/>
        <v>1</v>
      </c>
      <c r="H1736" s="150">
        <f t="shared" si="53"/>
        <v>18</v>
      </c>
      <c r="I1736" s="153" t="str" cm="1">
        <f t="array" ref="I1736">_xlfn.XLOOKUP(C1736,gyn_horarios,gyn_trechos_almoco,"",1,1)</f>
        <v>GOIANIA X BELEM 19:00</v>
      </c>
      <c r="J1736" s="164" t="str" cm="1">
        <f t="array" ref="J1736">_xlfn.XLOOKUP(D1736,justificativas_motivos,justificativas_texto,"",1,1)</f>
        <v>MOTORISTA CUMPRINDO HORÁRIO NA ESCALA ATUAL</v>
      </c>
    </row>
    <row r="1737" spans="1:10" ht="42" hidden="1" customHeight="1">
      <c r="A1737" s="202">
        <v>45607</v>
      </c>
      <c r="B1737" s="149">
        <v>24001</v>
      </c>
      <c r="C1737" s="147">
        <v>0.79166666666666663</v>
      </c>
      <c r="D1737" s="149" t="s">
        <v>11</v>
      </c>
      <c r="E1737" s="153" t="s">
        <v>180</v>
      </c>
      <c r="F1737" s="149"/>
      <c r="G1737" s="149" t="str">
        <f t="shared" si="52"/>
        <v>1</v>
      </c>
      <c r="H1737" s="150">
        <f t="shared" si="53"/>
        <v>18</v>
      </c>
      <c r="I1737" s="153" t="str" cm="1">
        <f t="array" ref="I1737">_xlfn.XLOOKUP(C1737,gyn_horarios,gyn_trechos_almoco,"",1,1)</f>
        <v>GOIANIA X BELEM 19:00</v>
      </c>
      <c r="J1737" s="164" t="str" cm="1">
        <f t="array" ref="J1737">_xlfn.XLOOKUP(D1737,justificativas_motivos,justificativas_texto,"",1,1)</f>
        <v>MOTORISTA CUMPRINDO HORÁRIO NA ESCALA ATUAL</v>
      </c>
    </row>
    <row r="1738" spans="1:10" ht="42" hidden="1" customHeight="1">
      <c r="A1738" s="200">
        <v>45607</v>
      </c>
      <c r="B1738" s="132">
        <v>24003</v>
      </c>
      <c r="C1738" s="133">
        <v>0.83333333333333337</v>
      </c>
      <c r="D1738" s="132" t="s">
        <v>11</v>
      </c>
      <c r="E1738" s="129" t="s">
        <v>23</v>
      </c>
      <c r="F1738" s="132"/>
      <c r="G1738" s="132" t="str">
        <f t="shared" si="52"/>
        <v>1</v>
      </c>
      <c r="H1738" s="137">
        <f t="shared" si="53"/>
        <v>18</v>
      </c>
      <c r="I1738" s="129" t="str" cm="1">
        <f t="array" ref="I1738">_xlfn.XLOOKUP(C1738,gyn_horarios,gyn_trechos_almoco,"",1,1)</f>
        <v>GOIANIA X SAO LUIS 20:00</v>
      </c>
      <c r="J1738" s="201" t="str" cm="1">
        <f t="array" ref="J1738">_xlfn.XLOOKUP(D1738,justificativas_motivos,justificativas_texto,"",1,1)</f>
        <v>MOTORISTA CUMPRINDO HORÁRIO NA ESCALA ATUAL</v>
      </c>
    </row>
    <row r="1739" spans="1:10" ht="42" hidden="1" customHeight="1">
      <c r="A1739" s="200">
        <v>45607</v>
      </c>
      <c r="B1739" s="132">
        <v>24003</v>
      </c>
      <c r="C1739" s="133">
        <v>0.83333333333333337</v>
      </c>
      <c r="D1739" s="132" t="s">
        <v>11</v>
      </c>
      <c r="E1739" s="129" t="s">
        <v>243</v>
      </c>
      <c r="F1739" s="132"/>
      <c r="G1739" s="132" t="str">
        <f t="shared" si="52"/>
        <v>1</v>
      </c>
      <c r="H1739" s="137">
        <f t="shared" si="53"/>
        <v>18</v>
      </c>
      <c r="I1739" s="129" t="str" cm="1">
        <f t="array" ref="I1739">_xlfn.XLOOKUP(C1739,gyn_horarios,gyn_trechos_almoco,"",1,1)</f>
        <v>GOIANIA X SAO LUIS 20:00</v>
      </c>
      <c r="J1739" s="201" t="str" cm="1">
        <f t="array" ref="J1739">_xlfn.XLOOKUP(D1739,justificativas_motivos,justificativas_texto,"",1,1)</f>
        <v>MOTORISTA CUMPRINDO HORÁRIO NA ESCALA ATUAL</v>
      </c>
    </row>
    <row r="1740" spans="1:10" ht="42" hidden="1" customHeight="1">
      <c r="A1740" s="200">
        <v>45607</v>
      </c>
      <c r="B1740" s="132">
        <v>14300</v>
      </c>
      <c r="C1740" s="133">
        <v>0.39583333333333331</v>
      </c>
      <c r="D1740" s="132" t="s">
        <v>11</v>
      </c>
      <c r="E1740" s="129" t="s">
        <v>83</v>
      </c>
      <c r="F1740" s="132"/>
      <c r="G1740" s="132" t="str">
        <f t="shared" si="52"/>
        <v>1</v>
      </c>
      <c r="H1740" s="137">
        <f t="shared" si="53"/>
        <v>18</v>
      </c>
      <c r="I1740" s="129" t="str" cm="1">
        <f t="array" ref="I1740">_xlfn.XLOOKUP(C1740,gyn_horarios,gyn_trechos_almoco,"",1,1)</f>
        <v>GOIANIA X BELEM 09:30</v>
      </c>
      <c r="J1740" s="201" t="str" cm="1">
        <f t="array" ref="J1740">_xlfn.XLOOKUP(D1740,justificativas_motivos,justificativas_texto,"",1,1)</f>
        <v>MOTORISTA CUMPRINDO HORÁRIO NA ESCALA ATUAL</v>
      </c>
    </row>
    <row r="1741" spans="1:10" ht="42" hidden="1" customHeight="1">
      <c r="A1741" s="200">
        <v>45607</v>
      </c>
      <c r="B1741" s="132">
        <v>14300</v>
      </c>
      <c r="C1741" s="133">
        <v>0.39583333333333331</v>
      </c>
      <c r="D1741" s="132" t="s">
        <v>11</v>
      </c>
      <c r="E1741" s="129" t="s">
        <v>93</v>
      </c>
      <c r="F1741" s="132"/>
      <c r="G1741" s="132" t="str">
        <f t="shared" si="52"/>
        <v>1</v>
      </c>
      <c r="H1741" s="137">
        <f t="shared" si="53"/>
        <v>18</v>
      </c>
      <c r="I1741" s="129" t="str" cm="1">
        <f t="array" ref="I1741">_xlfn.XLOOKUP(C1741,gyn_horarios,gyn_trechos_almoco,"",1,1)</f>
        <v>GOIANIA X BELEM 09:30</v>
      </c>
      <c r="J1741" s="201" t="str" cm="1">
        <f t="array" ref="J1741">_xlfn.XLOOKUP(D1741,justificativas_motivos,justificativas_texto,"",1,1)</f>
        <v>MOTORISTA CUMPRINDO HORÁRIO NA ESCALA ATUAL</v>
      </c>
    </row>
    <row r="1742" spans="1:10" ht="42" hidden="1" customHeight="1">
      <c r="A1742" s="200">
        <v>45607</v>
      </c>
      <c r="B1742" s="132" t="s">
        <v>71</v>
      </c>
      <c r="C1742" s="133" t="s">
        <v>72</v>
      </c>
      <c r="D1742" s="132" t="s">
        <v>350</v>
      </c>
      <c r="E1742" s="129" t="s">
        <v>278</v>
      </c>
      <c r="F1742" s="132"/>
      <c r="G1742" s="132" t="str">
        <f t="shared" si="52"/>
        <v>1</v>
      </c>
      <c r="H1742" s="137">
        <f t="shared" si="53"/>
        <v>18</v>
      </c>
      <c r="I1742" s="129" t="str" cm="1">
        <f t="array" ref="I1742">_xlfn.XLOOKUP(C1742,gyn_horarios,gyn_trechos_almoco,"",1,1)</f>
        <v>PLANTAO</v>
      </c>
      <c r="J1742" s="201" t="str" cm="1">
        <f t="array" ref="J1742">_xlfn.XLOOKUP(D1742,justificativas_motivos,justificativas_texto,"",1,1)</f>
        <v>JUSTIFICATIVAS</v>
      </c>
    </row>
    <row r="1743" spans="1:10" ht="42" hidden="1" customHeight="1">
      <c r="A1743" s="200">
        <v>45608</v>
      </c>
      <c r="B1743" s="132">
        <v>14400</v>
      </c>
      <c r="C1743" s="133">
        <v>0.75</v>
      </c>
      <c r="D1743" s="132" t="s">
        <v>11</v>
      </c>
      <c r="E1743" s="132" t="s">
        <v>316</v>
      </c>
      <c r="F1743" s="132"/>
      <c r="G1743" s="132" t="str">
        <f t="shared" si="52"/>
        <v>1</v>
      </c>
      <c r="H1743" s="137">
        <f t="shared" si="53"/>
        <v>18</v>
      </c>
      <c r="I1743" s="129" t="str" cm="1">
        <f t="array" ref="I1743">_xlfn.XLOOKUP(C1743,gyn_horarios,gyn_trechos_almoco,"",1,1)</f>
        <v>GOIANIA X TERESINA 18:00</v>
      </c>
      <c r="J1743" s="201" t="str" cm="1">
        <f t="array" ref="J1743">_xlfn.XLOOKUP(D1743,justificativas_motivos,justificativas_texto,"",1,1)</f>
        <v>MOTORISTA CUMPRINDO HORÁRIO NA ESCALA ATUAL</v>
      </c>
    </row>
    <row r="1744" spans="1:10" ht="42" hidden="1" customHeight="1">
      <c r="A1744" s="200">
        <v>45608</v>
      </c>
      <c r="B1744" s="132">
        <v>14400</v>
      </c>
      <c r="C1744" s="133">
        <v>0.75</v>
      </c>
      <c r="D1744" s="132" t="s">
        <v>11</v>
      </c>
      <c r="E1744" s="132" t="s">
        <v>351</v>
      </c>
      <c r="F1744" s="132"/>
      <c r="G1744" s="132" t="str">
        <f t="shared" si="52"/>
        <v>1</v>
      </c>
      <c r="H1744" s="137">
        <f t="shared" si="53"/>
        <v>18</v>
      </c>
      <c r="I1744" s="129" t="str" cm="1">
        <f t="array" ref="I1744">_xlfn.XLOOKUP(C1744,gyn_horarios,gyn_trechos_almoco,"",1,1)</f>
        <v>GOIANIA X TERESINA 18:00</v>
      </c>
      <c r="J1744" s="201" t="str" cm="1">
        <f t="array" ref="J1744">_xlfn.XLOOKUP(D1744,justificativas_motivos,justificativas_texto,"",1,1)</f>
        <v>MOTORISTA CUMPRINDO HORÁRIO NA ESCALA ATUAL</v>
      </c>
    </row>
    <row r="1745" spans="1:10" ht="42" hidden="1" customHeight="1">
      <c r="A1745" s="200">
        <v>45608</v>
      </c>
      <c r="B1745" s="132">
        <v>19019</v>
      </c>
      <c r="C1745" s="133">
        <v>0.79166666666666663</v>
      </c>
      <c r="D1745" s="132" t="s">
        <v>11</v>
      </c>
      <c r="E1745" s="129" t="s">
        <v>35</v>
      </c>
      <c r="F1745" s="132"/>
      <c r="G1745" s="132" t="str">
        <f t="shared" si="52"/>
        <v>1</v>
      </c>
      <c r="H1745" s="137">
        <f t="shared" si="53"/>
        <v>18</v>
      </c>
      <c r="I1745" s="129" t="str" cm="1">
        <f t="array" ref="I1745">_xlfn.XLOOKUP(C1745,gyn_horarios,gyn_trechos_almoco,"",1,1)</f>
        <v>GOIANIA X BELEM 19:00</v>
      </c>
      <c r="J1745" s="201" t="str" cm="1">
        <f t="array" ref="J1745">_xlfn.XLOOKUP(D1745,justificativas_motivos,justificativas_texto,"",1,1)</f>
        <v>MOTORISTA CUMPRINDO HORÁRIO NA ESCALA ATUAL</v>
      </c>
    </row>
    <row r="1746" spans="1:10" ht="42" hidden="1" customHeight="1">
      <c r="A1746" s="200">
        <v>45608</v>
      </c>
      <c r="B1746" s="132">
        <v>19019</v>
      </c>
      <c r="C1746" s="133">
        <v>0.79166666666666663</v>
      </c>
      <c r="D1746" s="132" t="s">
        <v>11</v>
      </c>
      <c r="E1746" s="129" t="s">
        <v>238</v>
      </c>
      <c r="F1746" s="132"/>
      <c r="G1746" s="132" t="str">
        <f t="shared" si="52"/>
        <v>1</v>
      </c>
      <c r="H1746" s="137">
        <f t="shared" si="53"/>
        <v>18</v>
      </c>
      <c r="I1746" s="129" t="str" cm="1">
        <f t="array" ref="I1746">_xlfn.XLOOKUP(C1746,gyn_horarios,gyn_trechos_almoco,"",1,1)</f>
        <v>GOIANIA X BELEM 19:00</v>
      </c>
      <c r="J1746" s="201" t="str" cm="1">
        <f t="array" ref="J1746">_xlfn.XLOOKUP(D1746,justificativas_motivos,justificativas_texto,"",1,1)</f>
        <v>MOTORISTA CUMPRINDO HORÁRIO NA ESCALA ATUAL</v>
      </c>
    </row>
    <row r="1747" spans="1:10" ht="42" hidden="1" customHeight="1">
      <c r="A1747" s="200">
        <v>45608</v>
      </c>
      <c r="B1747" s="132">
        <v>24004</v>
      </c>
      <c r="C1747" s="133">
        <v>0.83333333333333337</v>
      </c>
      <c r="D1747" s="132" t="s">
        <v>11</v>
      </c>
      <c r="E1747" s="129" t="s">
        <v>302</v>
      </c>
      <c r="F1747" s="132"/>
      <c r="G1747" s="132" t="str">
        <f t="shared" si="52"/>
        <v>1</v>
      </c>
      <c r="H1747" s="137">
        <f t="shared" si="53"/>
        <v>18</v>
      </c>
      <c r="I1747" s="129" t="str" cm="1">
        <f t="array" ref="I1747">_xlfn.XLOOKUP(C1747,gyn_horarios,gyn_trechos_almoco,"",1,1)</f>
        <v>GOIANIA X SAO LUIS 20:00</v>
      </c>
      <c r="J1747" s="201" t="str" cm="1">
        <f t="array" ref="J1747">_xlfn.XLOOKUP(D1747,justificativas_motivos,justificativas_texto,"",1,1)</f>
        <v>MOTORISTA CUMPRINDO HORÁRIO NA ESCALA ATUAL</v>
      </c>
    </row>
    <row r="1748" spans="1:10" ht="42" hidden="1" customHeight="1">
      <c r="A1748" s="200">
        <v>45608</v>
      </c>
      <c r="B1748" s="132">
        <v>24004</v>
      </c>
      <c r="C1748" s="133">
        <v>0.83333333333333337</v>
      </c>
      <c r="D1748" s="132" t="s">
        <v>11</v>
      </c>
      <c r="E1748" s="129" t="s">
        <v>320</v>
      </c>
      <c r="F1748" s="132"/>
      <c r="G1748" s="132" t="str">
        <f t="shared" ref="G1748:G1811" si="54">IF(E1748="MOTORISTA","","1")</f>
        <v>1</v>
      </c>
      <c r="H1748" s="137">
        <f t="shared" ref="H1748:H1811" si="55">IF(E1748="MOTORISTA","",18)</f>
        <v>18</v>
      </c>
      <c r="I1748" s="129" t="str" cm="1">
        <f t="array" ref="I1748">_xlfn.XLOOKUP(C1748,gyn_horarios,gyn_trechos_almoco,"",1,1)</f>
        <v>GOIANIA X SAO LUIS 20:00</v>
      </c>
      <c r="J1748" s="201" t="str" cm="1">
        <f t="array" ref="J1748">_xlfn.XLOOKUP(D1748,justificativas_motivos,justificativas_texto,"",1,1)</f>
        <v>MOTORISTA CUMPRINDO HORÁRIO NA ESCALA ATUAL</v>
      </c>
    </row>
    <row r="1749" spans="1:10" ht="42" hidden="1" customHeight="1">
      <c r="A1749" s="200">
        <v>45608</v>
      </c>
      <c r="B1749" s="132" t="s">
        <v>71</v>
      </c>
      <c r="C1749" s="133" t="s">
        <v>72</v>
      </c>
      <c r="D1749" s="132" t="s">
        <v>107</v>
      </c>
      <c r="E1749" s="129" t="s">
        <v>292</v>
      </c>
      <c r="F1749" s="132"/>
      <c r="G1749" s="132" t="str">
        <f t="shared" si="54"/>
        <v>1</v>
      </c>
      <c r="H1749" s="137">
        <f t="shared" si="55"/>
        <v>18</v>
      </c>
      <c r="I1749" s="129" t="str" cm="1">
        <f t="array" ref="I1749">_xlfn.XLOOKUP(C1749,gyn_horarios,gyn_trechos_almoco,"",1,1)</f>
        <v>PLANTAO</v>
      </c>
      <c r="J1749" s="201" t="str" cm="1">
        <f t="array" ref="J1749">_xlfn.XLOOKUP(D1749,justificativas_motivos,justificativas_texto,"",1,1)</f>
        <v>MOTORISTA PRESTANDO SERVICO DE PLANTAO NA GARAGEM</v>
      </c>
    </row>
    <row r="1750" spans="1:10" ht="42" hidden="1" customHeight="1">
      <c r="A1750" s="200">
        <v>45608</v>
      </c>
      <c r="B1750" s="132" t="s">
        <v>71</v>
      </c>
      <c r="C1750" s="133" t="s">
        <v>72</v>
      </c>
      <c r="D1750" s="132" t="s">
        <v>350</v>
      </c>
      <c r="E1750" s="129" t="s">
        <v>278</v>
      </c>
      <c r="F1750" s="132"/>
      <c r="G1750" s="132" t="str">
        <f t="shared" si="54"/>
        <v>1</v>
      </c>
      <c r="H1750" s="137">
        <f t="shared" si="55"/>
        <v>18</v>
      </c>
      <c r="I1750" s="129" t="str" cm="1">
        <f t="array" ref="I1750">_xlfn.XLOOKUP(C1750,gyn_horarios,gyn_trechos_almoco,"",1,1)</f>
        <v>PLANTAO</v>
      </c>
      <c r="J1750" s="201" t="str" cm="1">
        <f t="array" ref="J1750">_xlfn.XLOOKUP(D1750,justificativas_motivos,justificativas_texto,"",1,1)</f>
        <v>JUSTIFICATIVAS</v>
      </c>
    </row>
    <row r="1751" spans="1:10" ht="42" hidden="1" customHeight="1">
      <c r="A1751" s="200">
        <v>45609</v>
      </c>
      <c r="B1751" s="132">
        <v>19025</v>
      </c>
      <c r="C1751" s="133">
        <v>0.75</v>
      </c>
      <c r="D1751" s="132" t="s">
        <v>11</v>
      </c>
      <c r="E1751" s="129" t="s">
        <v>104</v>
      </c>
      <c r="F1751" s="132"/>
      <c r="G1751" s="132" t="str">
        <f t="shared" si="54"/>
        <v>1</v>
      </c>
      <c r="H1751" s="137">
        <f t="shared" si="55"/>
        <v>18</v>
      </c>
      <c r="I1751" s="129" t="str" cm="1">
        <f t="array" ref="I1751">_xlfn.XLOOKUP(C1751,gyn_horarios,gyn_trechos_almoco,"",1,1)</f>
        <v>GOIANIA X TERESINA 18:00</v>
      </c>
      <c r="J1751" s="201" t="str" cm="1">
        <f t="array" ref="J1751">_xlfn.XLOOKUP(D1751,justificativas_motivos,justificativas_texto,"",1,1)</f>
        <v>MOTORISTA CUMPRINDO HORÁRIO NA ESCALA ATUAL</v>
      </c>
    </row>
    <row r="1752" spans="1:10" ht="42" hidden="1" customHeight="1">
      <c r="A1752" s="200">
        <v>45609</v>
      </c>
      <c r="B1752" s="132">
        <v>19025</v>
      </c>
      <c r="C1752" s="133">
        <v>0.75</v>
      </c>
      <c r="D1752" s="132" t="s">
        <v>11</v>
      </c>
      <c r="E1752" s="129" t="s">
        <v>151</v>
      </c>
      <c r="F1752" s="132"/>
      <c r="G1752" s="132" t="str">
        <f t="shared" si="54"/>
        <v>1</v>
      </c>
      <c r="H1752" s="137">
        <f t="shared" si="55"/>
        <v>18</v>
      </c>
      <c r="I1752" s="129" t="str" cm="1">
        <f t="array" ref="I1752">_xlfn.XLOOKUP(C1752,gyn_horarios,gyn_trechos_almoco,"",1,1)</f>
        <v>GOIANIA X TERESINA 18:00</v>
      </c>
      <c r="J1752" s="201" t="str" cm="1">
        <f t="array" ref="J1752">_xlfn.XLOOKUP(D1752,justificativas_motivos,justificativas_texto,"",1,1)</f>
        <v>MOTORISTA CUMPRINDO HORÁRIO NA ESCALA ATUAL</v>
      </c>
    </row>
    <row r="1753" spans="1:10" ht="42" hidden="1" customHeight="1">
      <c r="A1753" s="200">
        <v>45609</v>
      </c>
      <c r="B1753" s="132">
        <v>24014</v>
      </c>
      <c r="C1753" s="133">
        <v>0.79166666666666663</v>
      </c>
      <c r="D1753" s="132" t="s">
        <v>11</v>
      </c>
      <c r="E1753" s="129" t="s">
        <v>37</v>
      </c>
      <c r="F1753" s="132"/>
      <c r="G1753" s="132" t="str">
        <f t="shared" si="54"/>
        <v>1</v>
      </c>
      <c r="H1753" s="137">
        <f t="shared" si="55"/>
        <v>18</v>
      </c>
      <c r="I1753" s="129" t="str" cm="1">
        <f t="array" ref="I1753">_xlfn.XLOOKUP(C1753,gyn_horarios,gyn_trechos_almoco,"",1,1)</f>
        <v>GOIANIA X BELEM 19:00</v>
      </c>
      <c r="J1753" s="201" t="str" cm="1">
        <f t="array" ref="J1753">_xlfn.XLOOKUP(D1753,justificativas_motivos,justificativas_texto,"",1,1)</f>
        <v>MOTORISTA CUMPRINDO HORÁRIO NA ESCALA ATUAL</v>
      </c>
    </row>
    <row r="1754" spans="1:10" ht="42" hidden="1" customHeight="1">
      <c r="A1754" s="200">
        <v>45609</v>
      </c>
      <c r="B1754" s="132">
        <v>24014</v>
      </c>
      <c r="C1754" s="133">
        <v>0.79166666666666663</v>
      </c>
      <c r="D1754" s="132" t="s">
        <v>11</v>
      </c>
      <c r="E1754" s="129" t="s">
        <v>188</v>
      </c>
      <c r="F1754" s="132"/>
      <c r="G1754" s="132" t="str">
        <f t="shared" si="54"/>
        <v>1</v>
      </c>
      <c r="H1754" s="137">
        <f t="shared" si="55"/>
        <v>18</v>
      </c>
      <c r="I1754" s="129" t="str" cm="1">
        <f t="array" ref="I1754">_xlfn.XLOOKUP(C1754,gyn_horarios,gyn_trechos_almoco,"",1,1)</f>
        <v>GOIANIA X BELEM 19:00</v>
      </c>
      <c r="J1754" s="201" t="str" cm="1">
        <f t="array" ref="J1754">_xlfn.XLOOKUP(D1754,justificativas_motivos,justificativas_texto,"",1,1)</f>
        <v>MOTORISTA CUMPRINDO HORÁRIO NA ESCALA ATUAL</v>
      </c>
    </row>
    <row r="1755" spans="1:10" ht="42" hidden="1" customHeight="1">
      <c r="A1755" s="200">
        <v>45609</v>
      </c>
      <c r="B1755" s="132">
        <v>16500</v>
      </c>
      <c r="C1755" s="133">
        <v>0.39583333333333331</v>
      </c>
      <c r="D1755" s="132" t="s">
        <v>11</v>
      </c>
      <c r="E1755" s="129" t="s">
        <v>91</v>
      </c>
      <c r="F1755" s="132"/>
      <c r="G1755" s="132" t="str">
        <f t="shared" si="54"/>
        <v>1</v>
      </c>
      <c r="H1755" s="137">
        <f t="shared" si="55"/>
        <v>18</v>
      </c>
      <c r="I1755" s="129" t="str" cm="1">
        <f t="array" ref="I1755">_xlfn.XLOOKUP(C1755,gyn_horarios,gyn_trechos_almoco,"",1,1)</f>
        <v>GOIANIA X BELEM 09:30</v>
      </c>
      <c r="J1755" s="201" t="str" cm="1">
        <f t="array" ref="J1755">_xlfn.XLOOKUP(D1755,justificativas_motivos,justificativas_texto,"",1,1)</f>
        <v>MOTORISTA CUMPRINDO HORÁRIO NA ESCALA ATUAL</v>
      </c>
    </row>
    <row r="1756" spans="1:10" ht="42" hidden="1" customHeight="1">
      <c r="A1756" s="200">
        <v>45609</v>
      </c>
      <c r="B1756" s="132">
        <v>16500</v>
      </c>
      <c r="C1756" s="133">
        <v>0.39583333333333331</v>
      </c>
      <c r="D1756" s="132" t="s">
        <v>11</v>
      </c>
      <c r="E1756" s="129" t="s">
        <v>89</v>
      </c>
      <c r="F1756" s="132"/>
      <c r="G1756" s="132" t="str">
        <f t="shared" si="54"/>
        <v>1</v>
      </c>
      <c r="H1756" s="137">
        <f t="shared" si="55"/>
        <v>18</v>
      </c>
      <c r="I1756" s="129" t="str" cm="1">
        <f t="array" ref="I1756">_xlfn.XLOOKUP(C1756,gyn_horarios,gyn_trechos_almoco,"",1,1)</f>
        <v>GOIANIA X BELEM 09:30</v>
      </c>
      <c r="J1756" s="201" t="str" cm="1">
        <f t="array" ref="J1756">_xlfn.XLOOKUP(D1756,justificativas_motivos,justificativas_texto,"",1,1)</f>
        <v>MOTORISTA CUMPRINDO HORÁRIO NA ESCALA ATUAL</v>
      </c>
    </row>
    <row r="1757" spans="1:10" ht="42" hidden="1" customHeight="1">
      <c r="A1757" s="202">
        <v>45609</v>
      </c>
      <c r="B1757" s="149" t="s">
        <v>71</v>
      </c>
      <c r="C1757" s="147" t="s">
        <v>72</v>
      </c>
      <c r="D1757" s="149" t="s">
        <v>105</v>
      </c>
      <c r="E1757" s="153" t="s">
        <v>292</v>
      </c>
      <c r="F1757" s="149"/>
      <c r="G1757" s="149" t="str">
        <f t="shared" si="54"/>
        <v>1</v>
      </c>
      <c r="H1757" s="150">
        <f t="shared" si="55"/>
        <v>18</v>
      </c>
      <c r="I1757" s="153" t="str" cm="1">
        <f t="array" ref="I1757">_xlfn.XLOOKUP(C1757,gyn_horarios,gyn_trechos_almoco,"",1,1)</f>
        <v>PLANTAO</v>
      </c>
      <c r="J1757" s="164" t="str" cm="1">
        <f t="array" ref="J1757">_xlfn.XLOOKUP(D1757,justificativas_motivos,justificativas_texto,"",1,1)</f>
        <v>MOTORISTA PRESTANDO SERVICO DE PLANTAO NA GARAGEM</v>
      </c>
    </row>
    <row r="1758" spans="1:10" ht="42" hidden="1" customHeight="1">
      <c r="A1758" s="202">
        <v>45610</v>
      </c>
      <c r="B1758" s="149">
        <v>24009</v>
      </c>
      <c r="C1758" s="147">
        <v>0.83333333333333337</v>
      </c>
      <c r="D1758" s="149" t="s">
        <v>11</v>
      </c>
      <c r="E1758" s="132" t="s">
        <v>177</v>
      </c>
      <c r="F1758" s="149"/>
      <c r="G1758" s="149" t="str">
        <f t="shared" si="54"/>
        <v>1</v>
      </c>
      <c r="H1758" s="150">
        <f t="shared" si="55"/>
        <v>18</v>
      </c>
      <c r="I1758" s="153" t="str" cm="1">
        <f t="array" ref="I1758">_xlfn.XLOOKUP(C1758,gyn_horarios,gyn_trechos_almoco,"",1,1)</f>
        <v>GOIANIA X SAO LUIS 20:00</v>
      </c>
      <c r="J1758" s="164" t="str" cm="1">
        <f t="array" ref="J1758">_xlfn.XLOOKUP(D1758,justificativas_motivos,justificativas_texto,"",1,1)</f>
        <v>MOTORISTA CUMPRINDO HORÁRIO NA ESCALA ATUAL</v>
      </c>
    </row>
    <row r="1759" spans="1:10" ht="42" hidden="1" customHeight="1">
      <c r="A1759" s="202">
        <v>45610</v>
      </c>
      <c r="B1759" s="149">
        <v>24009</v>
      </c>
      <c r="C1759" s="147">
        <v>0.83333333333333337</v>
      </c>
      <c r="D1759" s="149" t="s">
        <v>11</v>
      </c>
      <c r="E1759" s="132" t="s">
        <v>17</v>
      </c>
      <c r="F1759" s="149"/>
      <c r="G1759" s="149" t="str">
        <f t="shared" si="54"/>
        <v>1</v>
      </c>
      <c r="H1759" s="150">
        <f t="shared" si="55"/>
        <v>18</v>
      </c>
      <c r="I1759" s="153" t="str" cm="1">
        <f t="array" ref="I1759">_xlfn.XLOOKUP(C1759,gyn_horarios,gyn_trechos_almoco,"",1,1)</f>
        <v>GOIANIA X SAO LUIS 20:00</v>
      </c>
      <c r="J1759" s="164" t="str" cm="1">
        <f t="array" ref="J1759">_xlfn.XLOOKUP(D1759,justificativas_motivos,justificativas_texto,"",1,1)</f>
        <v>MOTORISTA CUMPRINDO HORÁRIO NA ESCALA ATUAL</v>
      </c>
    </row>
    <row r="1760" spans="1:10" ht="42" hidden="1" customHeight="1">
      <c r="A1760" s="202">
        <v>45610</v>
      </c>
      <c r="B1760" s="149">
        <v>19025</v>
      </c>
      <c r="C1760" s="147">
        <v>0.39583333333333331</v>
      </c>
      <c r="D1760" s="149" t="s">
        <v>11</v>
      </c>
      <c r="E1760" s="153" t="s">
        <v>26</v>
      </c>
      <c r="F1760" s="149"/>
      <c r="G1760" s="149" t="str">
        <f t="shared" si="54"/>
        <v>1</v>
      </c>
      <c r="H1760" s="150">
        <f t="shared" si="55"/>
        <v>18</v>
      </c>
      <c r="I1760" s="153" t="str" cm="1">
        <f t="array" ref="I1760">_xlfn.XLOOKUP(C1760,gyn_horarios,gyn_trechos_almoco,"",1,1)</f>
        <v>GOIANIA X BELEM 09:30</v>
      </c>
      <c r="J1760" s="164" t="str" cm="1">
        <f t="array" ref="J1760">_xlfn.XLOOKUP(D1760,justificativas_motivos,justificativas_texto,"",1,1)</f>
        <v>MOTORISTA CUMPRINDO HORÁRIO NA ESCALA ATUAL</v>
      </c>
    </row>
    <row r="1761" spans="1:10" ht="42" hidden="1" customHeight="1">
      <c r="A1761" s="202">
        <v>45610</v>
      </c>
      <c r="B1761" s="149">
        <v>19025</v>
      </c>
      <c r="C1761" s="147">
        <v>0.39583333333333331</v>
      </c>
      <c r="D1761" s="149" t="s">
        <v>11</v>
      </c>
      <c r="E1761" s="153" t="s">
        <v>24</v>
      </c>
      <c r="F1761" s="149"/>
      <c r="G1761" s="149" t="str">
        <f t="shared" si="54"/>
        <v>1</v>
      </c>
      <c r="H1761" s="150">
        <f t="shared" si="55"/>
        <v>18</v>
      </c>
      <c r="I1761" s="153" t="str" cm="1">
        <f t="array" ref="I1761">_xlfn.XLOOKUP(C1761,gyn_horarios,gyn_trechos_almoco,"",1,1)</f>
        <v>GOIANIA X BELEM 09:30</v>
      </c>
      <c r="J1761" s="164" t="str" cm="1">
        <f t="array" ref="J1761">_xlfn.XLOOKUP(D1761,justificativas_motivos,justificativas_texto,"",1,1)</f>
        <v>MOTORISTA CUMPRINDO HORÁRIO NA ESCALA ATUAL</v>
      </c>
    </row>
    <row r="1762" spans="1:10" ht="42" hidden="1" customHeight="1">
      <c r="A1762" s="202">
        <v>45610</v>
      </c>
      <c r="B1762" s="149" t="s">
        <v>71</v>
      </c>
      <c r="C1762" s="147" t="s">
        <v>72</v>
      </c>
      <c r="D1762" s="149" t="s">
        <v>105</v>
      </c>
      <c r="E1762" s="153" t="s">
        <v>292</v>
      </c>
      <c r="F1762" s="149"/>
      <c r="G1762" s="149" t="str">
        <f t="shared" si="54"/>
        <v>1</v>
      </c>
      <c r="H1762" s="150">
        <f t="shared" si="55"/>
        <v>18</v>
      </c>
      <c r="I1762" s="153" t="str" cm="1">
        <f t="array" ref="I1762">_xlfn.XLOOKUP(C1762,gyn_horarios,gyn_trechos_almoco,"",1,1)</f>
        <v>PLANTAO</v>
      </c>
      <c r="J1762" s="164" t="str" cm="1">
        <f t="array" ref="J1762">_xlfn.XLOOKUP(D1762,justificativas_motivos,justificativas_texto,"",1,1)</f>
        <v>MOTORISTA PRESTANDO SERVICO DE PLANTAO NA GARAGEM</v>
      </c>
    </row>
    <row r="1763" spans="1:10" ht="42" hidden="1" customHeight="1">
      <c r="A1763" s="202">
        <v>45610</v>
      </c>
      <c r="B1763" s="132">
        <v>221101</v>
      </c>
      <c r="C1763" s="133">
        <v>0.37708333333333333</v>
      </c>
      <c r="D1763" s="132" t="s">
        <v>20</v>
      </c>
      <c r="E1763" s="129" t="s">
        <v>352</v>
      </c>
      <c r="F1763" s="132"/>
      <c r="G1763" s="132" t="str">
        <f t="shared" si="54"/>
        <v>1</v>
      </c>
      <c r="H1763" s="137">
        <f t="shared" si="55"/>
        <v>18</v>
      </c>
      <c r="I1763" s="129" t="str" cm="1">
        <f t="array" ref="I1763">_xlfn.XLOOKUP(C1763,gyn_horarios,gyn_trechos_almoco,"",1,1)</f>
        <v>GOIANIA X BELEM 09:30</v>
      </c>
      <c r="J1763" s="201" t="str" cm="1">
        <f t="array" ref="J1763">_xlfn.XLOOKUP(D1763,justificativas_motivos,justificativas_texto,"",1,1)</f>
        <v>MOTORISTA TEVE QUE FAZER REFEIÇÃO DEVIDO AO ATRASO DO HORARIO DO ONIBUS</v>
      </c>
    </row>
    <row r="1764" spans="1:10" ht="42" hidden="1" customHeight="1">
      <c r="A1764" s="202">
        <v>45610</v>
      </c>
      <c r="B1764" s="132">
        <v>221101</v>
      </c>
      <c r="C1764" s="133">
        <v>0.37708333333333333</v>
      </c>
      <c r="D1764" s="132" t="s">
        <v>20</v>
      </c>
      <c r="E1764" s="129" t="s">
        <v>229</v>
      </c>
      <c r="F1764" s="132"/>
      <c r="G1764" s="132" t="str">
        <f t="shared" si="54"/>
        <v>1</v>
      </c>
      <c r="H1764" s="137">
        <f t="shared" si="55"/>
        <v>18</v>
      </c>
      <c r="I1764" s="129" t="str" cm="1">
        <f t="array" ref="I1764">_xlfn.XLOOKUP(C1764,gyn_horarios,gyn_trechos_almoco,"",1,1)</f>
        <v>GOIANIA X BELEM 09:30</v>
      </c>
      <c r="J1764" s="201" t="str" cm="1">
        <f t="array" ref="J1764">_xlfn.XLOOKUP(D1764,justificativas_motivos,justificativas_texto,"",1,1)</f>
        <v>MOTORISTA TEVE QUE FAZER REFEIÇÃO DEVIDO AO ATRASO DO HORARIO DO ONIBUS</v>
      </c>
    </row>
    <row r="1765" spans="1:10" ht="42" hidden="1" customHeight="1">
      <c r="A1765" s="200">
        <v>45611</v>
      </c>
      <c r="B1765" s="132">
        <v>19001</v>
      </c>
      <c r="C1765" s="133">
        <v>0.79166666666666663</v>
      </c>
      <c r="D1765" s="132" t="s">
        <v>11</v>
      </c>
      <c r="E1765" s="129" t="s">
        <v>65</v>
      </c>
      <c r="F1765" s="132"/>
      <c r="G1765" s="132" t="str">
        <f t="shared" si="54"/>
        <v>1</v>
      </c>
      <c r="H1765" s="137">
        <f t="shared" si="55"/>
        <v>18</v>
      </c>
      <c r="I1765" s="129" t="str" cm="1">
        <f t="array" ref="I1765">_xlfn.XLOOKUP(C1765,gyn_horarios,gyn_trechos_almoco,"",1,1)</f>
        <v>GOIANIA X BELEM 19:00</v>
      </c>
      <c r="J1765" s="201" t="str" cm="1">
        <f t="array" ref="J1765">_xlfn.XLOOKUP(D1765,justificativas_motivos,justificativas_texto,"",1,1)</f>
        <v>MOTORISTA CUMPRINDO HORÁRIO NA ESCALA ATUAL</v>
      </c>
    </row>
    <row r="1766" spans="1:10" ht="42" hidden="1" customHeight="1">
      <c r="A1766" s="200">
        <v>45611</v>
      </c>
      <c r="B1766" s="132">
        <v>19001</v>
      </c>
      <c r="C1766" s="133">
        <v>0.79166666666666663</v>
      </c>
      <c r="D1766" s="132" t="s">
        <v>11</v>
      </c>
      <c r="E1766" s="129" t="s">
        <v>119</v>
      </c>
      <c r="F1766" s="132"/>
      <c r="G1766" s="132" t="str">
        <f t="shared" si="54"/>
        <v>1</v>
      </c>
      <c r="H1766" s="137">
        <f t="shared" si="55"/>
        <v>18</v>
      </c>
      <c r="I1766" s="129" t="str" cm="1">
        <f t="array" ref="I1766">_xlfn.XLOOKUP(C1766,gyn_horarios,gyn_trechos_almoco,"",1,1)</f>
        <v>GOIANIA X BELEM 19:00</v>
      </c>
      <c r="J1766" s="201" t="str" cm="1">
        <f t="array" ref="J1766">_xlfn.XLOOKUP(D1766,justificativas_motivos,justificativas_texto,"",1,1)</f>
        <v>MOTORISTA CUMPRINDO HORÁRIO NA ESCALA ATUAL</v>
      </c>
    </row>
    <row r="1767" spans="1:10" ht="42" hidden="1" customHeight="1">
      <c r="A1767" s="200">
        <v>45611</v>
      </c>
      <c r="B1767" s="132">
        <v>24012</v>
      </c>
      <c r="C1767" s="133">
        <v>0.83333333333333337</v>
      </c>
      <c r="D1767" s="132" t="s">
        <v>11</v>
      </c>
      <c r="E1767" s="129" t="s">
        <v>15</v>
      </c>
      <c r="F1767" s="132"/>
      <c r="G1767" s="132" t="str">
        <f t="shared" si="54"/>
        <v>1</v>
      </c>
      <c r="H1767" s="137">
        <f t="shared" si="55"/>
        <v>18</v>
      </c>
      <c r="I1767" s="129" t="str" cm="1">
        <f t="array" ref="I1767">_xlfn.XLOOKUP(C1767,gyn_horarios,gyn_trechos_almoco,"",1,1)</f>
        <v>GOIANIA X SAO LUIS 20:00</v>
      </c>
      <c r="J1767" s="201" t="str" cm="1">
        <f t="array" ref="J1767">_xlfn.XLOOKUP(D1767,justificativas_motivos,justificativas_texto,"",1,1)</f>
        <v>MOTORISTA CUMPRINDO HORÁRIO NA ESCALA ATUAL</v>
      </c>
    </row>
    <row r="1768" spans="1:10" ht="42" hidden="1" customHeight="1">
      <c r="A1768" s="200">
        <v>45611</v>
      </c>
      <c r="B1768" s="132">
        <v>24012</v>
      </c>
      <c r="C1768" s="133">
        <v>0.83333333333333337</v>
      </c>
      <c r="D1768" s="132" t="s">
        <v>11</v>
      </c>
      <c r="E1768" s="129" t="s">
        <v>118</v>
      </c>
      <c r="F1768" s="132"/>
      <c r="G1768" s="132" t="str">
        <f t="shared" si="54"/>
        <v>1</v>
      </c>
      <c r="H1768" s="137">
        <f t="shared" si="55"/>
        <v>18</v>
      </c>
      <c r="I1768" s="129" t="str" cm="1">
        <f t="array" ref="I1768">_xlfn.XLOOKUP(C1768,gyn_horarios,gyn_trechos_almoco,"",1,1)</f>
        <v>GOIANIA X SAO LUIS 20:00</v>
      </c>
      <c r="J1768" s="201" t="str" cm="1">
        <f t="array" ref="J1768">_xlfn.XLOOKUP(D1768,justificativas_motivos,justificativas_texto,"",1,1)</f>
        <v>MOTORISTA CUMPRINDO HORÁRIO NA ESCALA ATUAL</v>
      </c>
    </row>
    <row r="1769" spans="1:10" ht="42" hidden="1" customHeight="1">
      <c r="A1769" s="200">
        <v>45611</v>
      </c>
      <c r="B1769" s="132">
        <v>19005</v>
      </c>
      <c r="C1769" s="133">
        <v>0.39583333333333331</v>
      </c>
      <c r="D1769" s="132" t="s">
        <v>11</v>
      </c>
      <c r="E1769" s="129" t="s">
        <v>141</v>
      </c>
      <c r="F1769" s="132"/>
      <c r="G1769" s="132" t="str">
        <f t="shared" si="54"/>
        <v>1</v>
      </c>
      <c r="H1769" s="137">
        <f t="shared" si="55"/>
        <v>18</v>
      </c>
      <c r="I1769" s="129" t="str" cm="1">
        <f t="array" ref="I1769">_xlfn.XLOOKUP(C1769,gyn_horarios,gyn_trechos_almoco,"",1,1)</f>
        <v>GOIANIA X BELEM 09:30</v>
      </c>
      <c r="J1769" s="201" t="str" cm="1">
        <f t="array" ref="J1769">_xlfn.XLOOKUP(D1769,justificativas_motivos,justificativas_texto,"",1,1)</f>
        <v>MOTORISTA CUMPRINDO HORÁRIO NA ESCALA ATUAL</v>
      </c>
    </row>
    <row r="1770" spans="1:10" ht="42" hidden="1" customHeight="1">
      <c r="A1770" s="200">
        <v>45611</v>
      </c>
      <c r="B1770" s="132">
        <v>19005</v>
      </c>
      <c r="C1770" s="133">
        <v>0.39583333333333331</v>
      </c>
      <c r="D1770" s="132" t="s">
        <v>11</v>
      </c>
      <c r="E1770" s="129" t="s">
        <v>326</v>
      </c>
      <c r="F1770" s="132"/>
      <c r="G1770" s="132" t="str">
        <f t="shared" si="54"/>
        <v>1</v>
      </c>
      <c r="H1770" s="137">
        <f t="shared" si="55"/>
        <v>18</v>
      </c>
      <c r="I1770" s="129" t="str" cm="1">
        <f t="array" ref="I1770">_xlfn.XLOOKUP(C1770,gyn_horarios,gyn_trechos_almoco,"",1,1)</f>
        <v>GOIANIA X BELEM 09:30</v>
      </c>
      <c r="J1770" s="201" t="str" cm="1">
        <f t="array" ref="J1770">_xlfn.XLOOKUP(D1770,justificativas_motivos,justificativas_texto,"",1,1)</f>
        <v>MOTORISTA CUMPRINDO HORÁRIO NA ESCALA ATUAL</v>
      </c>
    </row>
    <row r="1771" spans="1:10" ht="42" hidden="1" customHeight="1">
      <c r="A1771" s="202">
        <v>45611</v>
      </c>
      <c r="B1771" s="149" t="s">
        <v>71</v>
      </c>
      <c r="C1771" s="147" t="s">
        <v>72</v>
      </c>
      <c r="D1771" s="149" t="s">
        <v>105</v>
      </c>
      <c r="E1771" s="153" t="s">
        <v>292</v>
      </c>
      <c r="F1771" s="149"/>
      <c r="G1771" s="149" t="str">
        <f t="shared" si="54"/>
        <v>1</v>
      </c>
      <c r="H1771" s="150">
        <f t="shared" si="55"/>
        <v>18</v>
      </c>
      <c r="I1771" s="153" t="str" cm="1">
        <f t="array" ref="I1771">_xlfn.XLOOKUP(C1771,gyn_horarios,gyn_trechos_almoco,"",1,1)</f>
        <v>PLANTAO</v>
      </c>
      <c r="J1771" s="164" t="str" cm="1">
        <f t="array" ref="J1771">_xlfn.XLOOKUP(D1771,justificativas_motivos,justificativas_texto,"",1,1)</f>
        <v>MOTORISTA PRESTANDO SERVICO DE PLANTAO NA GARAGEM</v>
      </c>
    </row>
    <row r="1772" spans="1:10" ht="42" hidden="1" customHeight="1">
      <c r="A1772" s="202">
        <v>45611</v>
      </c>
      <c r="B1772" s="132">
        <v>19005</v>
      </c>
      <c r="C1772" s="133">
        <v>0.39583333333333331</v>
      </c>
      <c r="D1772" s="132" t="s">
        <v>11</v>
      </c>
      <c r="E1772" s="129" t="s">
        <v>309</v>
      </c>
      <c r="F1772" s="132"/>
      <c r="G1772" s="132" t="str">
        <f t="shared" si="54"/>
        <v>1</v>
      </c>
      <c r="H1772" s="137">
        <f t="shared" si="55"/>
        <v>18</v>
      </c>
      <c r="I1772" s="129" t="str" cm="1">
        <f t="array" ref="I1772">_xlfn.XLOOKUP(C1772,gyn_horarios,gyn_trechos_almoco,"",1,1)</f>
        <v>GOIANIA X BELEM 09:30</v>
      </c>
      <c r="J1772" s="201" t="str" cm="1">
        <f t="array" ref="J1772">_xlfn.XLOOKUP(D1772,justificativas_motivos,justificativas_texto,"",1,1)</f>
        <v>MOTORISTA CUMPRINDO HORÁRIO NA ESCALA ATUAL</v>
      </c>
    </row>
    <row r="1773" spans="1:10" ht="42" hidden="1" customHeight="1">
      <c r="A1773" s="202">
        <v>45611</v>
      </c>
      <c r="B1773" s="132">
        <v>19005</v>
      </c>
      <c r="C1773" s="133">
        <v>0.39583333333333331</v>
      </c>
      <c r="D1773" s="132" t="s">
        <v>11</v>
      </c>
      <c r="E1773" s="129" t="s">
        <v>86</v>
      </c>
      <c r="F1773" s="132"/>
      <c r="G1773" s="132" t="str">
        <f t="shared" si="54"/>
        <v>1</v>
      </c>
      <c r="H1773" s="137">
        <f t="shared" si="55"/>
        <v>18</v>
      </c>
      <c r="I1773" s="129" t="str" cm="1">
        <f t="array" ref="I1773">_xlfn.XLOOKUP(C1773,gyn_horarios,gyn_trechos_almoco,"",1,1)</f>
        <v>GOIANIA X BELEM 09:30</v>
      </c>
      <c r="J1773" s="201" t="str" cm="1">
        <f t="array" ref="J1773">_xlfn.XLOOKUP(D1773,justificativas_motivos,justificativas_texto,"",1,1)</f>
        <v>MOTORISTA CUMPRINDO HORÁRIO NA ESCALA ATUAL</v>
      </c>
    </row>
    <row r="1774" spans="1:10" ht="42" hidden="1" customHeight="1">
      <c r="A1774" s="202">
        <v>45612</v>
      </c>
      <c r="B1774" s="149">
        <v>19014</v>
      </c>
      <c r="C1774" s="147">
        <v>0.79166666666666663</v>
      </c>
      <c r="D1774" s="149" t="s">
        <v>11</v>
      </c>
      <c r="E1774" s="153" t="s">
        <v>168</v>
      </c>
      <c r="F1774" s="149"/>
      <c r="G1774" s="149" t="str">
        <f t="shared" si="54"/>
        <v>1</v>
      </c>
      <c r="H1774" s="150">
        <f t="shared" si="55"/>
        <v>18</v>
      </c>
      <c r="I1774" s="153" t="str" cm="1">
        <f t="array" ref="I1774">_xlfn.XLOOKUP(C1774,gyn_horarios,gyn_trechos_almoco,"",1,1)</f>
        <v>GOIANIA X BELEM 19:00</v>
      </c>
      <c r="J1774" s="164" t="str" cm="1">
        <f t="array" ref="J1774">_xlfn.XLOOKUP(D1774,justificativas_motivos,justificativas_texto,"",1,1)</f>
        <v>MOTORISTA CUMPRINDO HORÁRIO NA ESCALA ATUAL</v>
      </c>
    </row>
    <row r="1775" spans="1:10" ht="42" hidden="1" customHeight="1">
      <c r="A1775" s="202">
        <v>45612</v>
      </c>
      <c r="B1775" s="149">
        <v>19014</v>
      </c>
      <c r="C1775" s="147">
        <v>0.79166666666666663</v>
      </c>
      <c r="D1775" s="149" t="s">
        <v>11</v>
      </c>
      <c r="E1775" s="153" t="s">
        <v>193</v>
      </c>
      <c r="F1775" s="149"/>
      <c r="G1775" s="149" t="str">
        <f t="shared" si="54"/>
        <v>1</v>
      </c>
      <c r="H1775" s="150">
        <f t="shared" si="55"/>
        <v>18</v>
      </c>
      <c r="I1775" s="153" t="str" cm="1">
        <f t="array" ref="I1775">_xlfn.XLOOKUP(C1775,gyn_horarios,gyn_trechos_almoco,"",1,1)</f>
        <v>GOIANIA X BELEM 19:00</v>
      </c>
      <c r="J1775" s="164" t="str" cm="1">
        <f t="array" ref="J1775">_xlfn.XLOOKUP(D1775,justificativas_motivos,justificativas_texto,"",1,1)</f>
        <v>MOTORISTA CUMPRINDO HORÁRIO NA ESCALA ATUAL</v>
      </c>
    </row>
    <row r="1776" spans="1:10" ht="42" hidden="1" customHeight="1">
      <c r="A1776" s="202">
        <v>45612</v>
      </c>
      <c r="B1776" s="149">
        <v>24011</v>
      </c>
      <c r="C1776" s="147">
        <v>0.83333333333333337</v>
      </c>
      <c r="D1776" s="149" t="s">
        <v>11</v>
      </c>
      <c r="E1776" s="153" t="s">
        <v>12</v>
      </c>
      <c r="F1776" s="149"/>
      <c r="G1776" s="149" t="str">
        <f t="shared" si="54"/>
        <v>1</v>
      </c>
      <c r="H1776" s="150">
        <f t="shared" si="55"/>
        <v>18</v>
      </c>
      <c r="I1776" s="153" t="str" cm="1">
        <f t="array" ref="I1776">_xlfn.XLOOKUP(C1776,gyn_horarios,gyn_trechos_almoco,"",1,1)</f>
        <v>GOIANIA X SAO LUIS 20:00</v>
      </c>
      <c r="J1776" s="164" t="str" cm="1">
        <f t="array" ref="J1776">_xlfn.XLOOKUP(D1776,justificativas_motivos,justificativas_texto,"",1,1)</f>
        <v>MOTORISTA CUMPRINDO HORÁRIO NA ESCALA ATUAL</v>
      </c>
    </row>
    <row r="1777" spans="1:10" ht="42" hidden="1" customHeight="1">
      <c r="A1777" s="202">
        <v>45612</v>
      </c>
      <c r="B1777" s="149">
        <v>24011</v>
      </c>
      <c r="C1777" s="147">
        <v>0.83333333333333337</v>
      </c>
      <c r="D1777" s="149" t="s">
        <v>11</v>
      </c>
      <c r="E1777" s="153" t="s">
        <v>13</v>
      </c>
      <c r="F1777" s="149"/>
      <c r="G1777" s="149" t="str">
        <f t="shared" si="54"/>
        <v>1</v>
      </c>
      <c r="H1777" s="150">
        <f t="shared" si="55"/>
        <v>18</v>
      </c>
      <c r="I1777" s="153" t="str" cm="1">
        <f t="array" ref="I1777">_xlfn.XLOOKUP(C1777,gyn_horarios,gyn_trechos_almoco,"",1,1)</f>
        <v>GOIANIA X SAO LUIS 20:00</v>
      </c>
      <c r="J1777" s="164" t="str" cm="1">
        <f t="array" ref="J1777">_xlfn.XLOOKUP(D1777,justificativas_motivos,justificativas_texto,"",1,1)</f>
        <v>MOTORISTA CUMPRINDO HORÁRIO NA ESCALA ATUAL</v>
      </c>
    </row>
    <row r="1778" spans="1:10" ht="42" hidden="1" customHeight="1">
      <c r="A1778" s="202">
        <v>45612</v>
      </c>
      <c r="B1778" s="149">
        <v>16900</v>
      </c>
      <c r="C1778" s="147">
        <v>0.39583333333333331</v>
      </c>
      <c r="D1778" s="149" t="s">
        <v>11</v>
      </c>
      <c r="E1778" s="153" t="s">
        <v>122</v>
      </c>
      <c r="F1778" s="149"/>
      <c r="G1778" s="149" t="str">
        <f t="shared" si="54"/>
        <v>1</v>
      </c>
      <c r="H1778" s="150">
        <f t="shared" si="55"/>
        <v>18</v>
      </c>
      <c r="I1778" s="153" t="str" cm="1">
        <f t="array" ref="I1778">_xlfn.XLOOKUP(C1778,gyn_horarios,gyn_trechos_almoco,"",1,1)</f>
        <v>GOIANIA X BELEM 09:30</v>
      </c>
      <c r="J1778" s="164" t="str" cm="1">
        <f t="array" ref="J1778">_xlfn.XLOOKUP(D1778,justificativas_motivos,justificativas_texto,"",1,1)</f>
        <v>MOTORISTA CUMPRINDO HORÁRIO NA ESCALA ATUAL</v>
      </c>
    </row>
    <row r="1779" spans="1:10" ht="42" hidden="1" customHeight="1">
      <c r="A1779" s="202">
        <v>45612</v>
      </c>
      <c r="B1779" s="149">
        <v>16900</v>
      </c>
      <c r="C1779" s="147">
        <v>0.39583333333333331</v>
      </c>
      <c r="D1779" s="149" t="s">
        <v>11</v>
      </c>
      <c r="E1779" s="153" t="s">
        <v>121</v>
      </c>
      <c r="F1779" s="149"/>
      <c r="G1779" s="149" t="str">
        <f t="shared" si="54"/>
        <v>1</v>
      </c>
      <c r="H1779" s="150">
        <f t="shared" si="55"/>
        <v>18</v>
      </c>
      <c r="I1779" s="153" t="str" cm="1">
        <f t="array" ref="I1779">_xlfn.XLOOKUP(C1779,gyn_horarios,gyn_trechos_almoco,"",1,1)</f>
        <v>GOIANIA X BELEM 09:30</v>
      </c>
      <c r="J1779" s="164" t="str" cm="1">
        <f t="array" ref="J1779">_xlfn.XLOOKUP(D1779,justificativas_motivos,justificativas_texto,"",1,1)</f>
        <v>MOTORISTA CUMPRINDO HORÁRIO NA ESCALA ATUAL</v>
      </c>
    </row>
    <row r="1780" spans="1:10" ht="42" hidden="1" customHeight="1">
      <c r="A1780" s="200">
        <v>45613</v>
      </c>
      <c r="B1780" s="132" t="s">
        <v>137</v>
      </c>
      <c r="C1780" s="133" t="s">
        <v>137</v>
      </c>
      <c r="D1780" s="149" t="s">
        <v>137</v>
      </c>
      <c r="E1780" s="129" t="s">
        <v>173</v>
      </c>
      <c r="F1780" s="132"/>
      <c r="G1780" s="132" t="str">
        <f t="shared" si="54"/>
        <v>1</v>
      </c>
      <c r="H1780" s="137">
        <f t="shared" si="55"/>
        <v>18</v>
      </c>
      <c r="I1780" s="129" t="str" cm="1">
        <f t="array" ref="I1780">_xlfn.XLOOKUP(C1780,gyn_horarios,gyn_trechos_almoco,"",1,1)</f>
        <v>ESPERA</v>
      </c>
      <c r="J1780" s="201" t="str" cm="1">
        <f t="array" ref="J1780">_xlfn.XLOOKUP(D1780,justificativas_motivos,justificativas_texto,"",1,1)</f>
        <v>MOTORISTA NA GARAGEM EM ESPERA PARA DISPONIBILIDADE DE HORARIOS</v>
      </c>
    </row>
    <row r="1781" spans="1:10" ht="42" hidden="1" customHeight="1">
      <c r="A1781" s="200">
        <v>45613</v>
      </c>
      <c r="B1781" s="132" t="s">
        <v>137</v>
      </c>
      <c r="C1781" s="133" t="s">
        <v>137</v>
      </c>
      <c r="D1781" s="149" t="s">
        <v>137</v>
      </c>
      <c r="E1781" s="129" t="s">
        <v>130</v>
      </c>
      <c r="F1781" s="132"/>
      <c r="G1781" s="132" t="str">
        <f t="shared" si="54"/>
        <v>1</v>
      </c>
      <c r="H1781" s="137">
        <f t="shared" si="55"/>
        <v>18</v>
      </c>
      <c r="I1781" s="129" t="str" cm="1">
        <f t="array" ref="I1781">_xlfn.XLOOKUP(C1781,gyn_horarios,gyn_trechos_almoco,"",1,1)</f>
        <v>ESPERA</v>
      </c>
      <c r="J1781" s="201" t="str" cm="1">
        <f t="array" ref="J1781">_xlfn.XLOOKUP(D1781,justificativas_motivos,justificativas_texto,"",1,1)</f>
        <v>MOTORISTA NA GARAGEM EM ESPERA PARA DISPONIBILIDADE DE HORARIOS</v>
      </c>
    </row>
    <row r="1782" spans="1:10" ht="42" hidden="1" customHeight="1">
      <c r="A1782" s="200">
        <v>45613</v>
      </c>
      <c r="B1782" s="132">
        <v>24004</v>
      </c>
      <c r="C1782" s="133">
        <v>0.79166666666666663</v>
      </c>
      <c r="D1782" s="149" t="s">
        <v>11</v>
      </c>
      <c r="E1782" s="129" t="s">
        <v>316</v>
      </c>
      <c r="F1782" s="132"/>
      <c r="G1782" s="132" t="str">
        <f t="shared" si="54"/>
        <v>1</v>
      </c>
      <c r="H1782" s="137">
        <f t="shared" si="55"/>
        <v>18</v>
      </c>
      <c r="I1782" s="129" t="str" cm="1">
        <f t="array" ref="I1782">_xlfn.XLOOKUP(C1782,gyn_horarios,gyn_trechos_almoco,"",1,1)</f>
        <v>GOIANIA X BELEM 19:00</v>
      </c>
      <c r="J1782" s="201" t="str" cm="1">
        <f t="array" ref="J1782">_xlfn.XLOOKUP(D1782,justificativas_motivos,justificativas_texto,"",1,1)</f>
        <v>MOTORISTA CUMPRINDO HORÁRIO NA ESCALA ATUAL</v>
      </c>
    </row>
    <row r="1783" spans="1:10" ht="42" hidden="1" customHeight="1">
      <c r="A1783" s="200">
        <v>45613</v>
      </c>
      <c r="B1783" s="132">
        <v>24004</v>
      </c>
      <c r="C1783" s="133">
        <v>0.79166666666666663</v>
      </c>
      <c r="D1783" s="149" t="s">
        <v>11</v>
      </c>
      <c r="E1783" s="129" t="s">
        <v>351</v>
      </c>
      <c r="F1783" s="132"/>
      <c r="G1783" s="132" t="str">
        <f t="shared" si="54"/>
        <v>1</v>
      </c>
      <c r="H1783" s="137">
        <f t="shared" si="55"/>
        <v>18</v>
      </c>
      <c r="I1783" s="129" t="str" cm="1">
        <f t="array" ref="I1783">_xlfn.XLOOKUP(C1783,gyn_horarios,gyn_trechos_almoco,"",1,1)</f>
        <v>GOIANIA X BELEM 19:00</v>
      </c>
      <c r="J1783" s="201" t="str" cm="1">
        <f t="array" ref="J1783">_xlfn.XLOOKUP(D1783,justificativas_motivos,justificativas_texto,"",1,1)</f>
        <v>MOTORISTA CUMPRINDO HORÁRIO NA ESCALA ATUAL</v>
      </c>
    </row>
    <row r="1784" spans="1:10" ht="42" hidden="1" customHeight="1">
      <c r="A1784" s="200">
        <v>45613</v>
      </c>
      <c r="B1784" s="132">
        <v>24014</v>
      </c>
      <c r="C1784" s="133">
        <v>0.83333333333333337</v>
      </c>
      <c r="D1784" s="149" t="s">
        <v>11</v>
      </c>
      <c r="E1784" s="129" t="s">
        <v>63</v>
      </c>
      <c r="F1784" s="132"/>
      <c r="G1784" s="132" t="str">
        <f t="shared" si="54"/>
        <v>1</v>
      </c>
      <c r="H1784" s="137">
        <f t="shared" si="55"/>
        <v>18</v>
      </c>
      <c r="I1784" s="129" t="str" cm="1">
        <f t="array" ref="I1784">_xlfn.XLOOKUP(C1784,gyn_horarios,gyn_trechos_almoco,"",1,1)</f>
        <v>GOIANIA X SAO LUIS 20:00</v>
      </c>
      <c r="J1784" s="201" t="str" cm="1">
        <f t="array" ref="J1784">_xlfn.XLOOKUP(D1784,justificativas_motivos,justificativas_texto,"",1,1)</f>
        <v>MOTORISTA CUMPRINDO HORÁRIO NA ESCALA ATUAL</v>
      </c>
    </row>
    <row r="1785" spans="1:10" ht="42" hidden="1" customHeight="1">
      <c r="A1785" s="200">
        <v>45613</v>
      </c>
      <c r="B1785" s="132">
        <v>24010</v>
      </c>
      <c r="C1785" s="133">
        <v>0.83333333333333337</v>
      </c>
      <c r="D1785" s="149" t="s">
        <v>11</v>
      </c>
      <c r="E1785" s="129" t="s">
        <v>80</v>
      </c>
      <c r="F1785" s="149"/>
      <c r="G1785" s="132" t="str">
        <f t="shared" si="54"/>
        <v>1</v>
      </c>
      <c r="H1785" s="137">
        <f t="shared" si="55"/>
        <v>18</v>
      </c>
      <c r="I1785" s="129" t="str" cm="1">
        <f t="array" ref="I1785">_xlfn.XLOOKUP(C1785,gyn_horarios,gyn_trechos_almoco,"",1,1)</f>
        <v>GOIANIA X SAO LUIS 20:00</v>
      </c>
      <c r="J1785" s="201" t="str" cm="1">
        <f t="array" ref="J1785">_xlfn.XLOOKUP(D1785,justificativas_motivos,justificativas_texto,"",1,1)</f>
        <v>MOTORISTA CUMPRINDO HORÁRIO NA ESCALA ATUAL</v>
      </c>
    </row>
    <row r="1786" spans="1:10" ht="42" hidden="1" customHeight="1">
      <c r="A1786" s="202">
        <v>45614</v>
      </c>
      <c r="B1786" s="149">
        <v>24013</v>
      </c>
      <c r="C1786" s="147">
        <v>0.79166666666666663</v>
      </c>
      <c r="D1786" s="149" t="s">
        <v>11</v>
      </c>
      <c r="E1786" s="153" t="s">
        <v>104</v>
      </c>
      <c r="F1786" s="149"/>
      <c r="G1786" s="149" t="str">
        <f t="shared" si="54"/>
        <v>1</v>
      </c>
      <c r="H1786" s="150">
        <f t="shared" si="55"/>
        <v>18</v>
      </c>
      <c r="I1786" s="153" t="str" cm="1">
        <f t="array" ref="I1786">_xlfn.XLOOKUP(C1786,gyn_horarios,gyn_trechos_almoco,"",1,1)</f>
        <v>GOIANIA X BELEM 19:00</v>
      </c>
      <c r="J1786" s="164" t="str" cm="1">
        <f t="array" ref="J1786">_xlfn.XLOOKUP(D1786,justificativas_motivos,justificativas_texto,"",1,1)</f>
        <v>MOTORISTA CUMPRINDO HORÁRIO NA ESCALA ATUAL</v>
      </c>
    </row>
    <row r="1787" spans="1:10" ht="42" hidden="1" customHeight="1">
      <c r="A1787" s="202">
        <v>45614</v>
      </c>
      <c r="B1787" s="149">
        <v>24013</v>
      </c>
      <c r="C1787" s="147">
        <v>0.79166666666666663</v>
      </c>
      <c r="D1787" s="149" t="s">
        <v>11</v>
      </c>
      <c r="E1787" s="153" t="s">
        <v>166</v>
      </c>
      <c r="F1787" s="149"/>
      <c r="G1787" s="149" t="str">
        <f t="shared" si="54"/>
        <v>1</v>
      </c>
      <c r="H1787" s="150">
        <f t="shared" si="55"/>
        <v>18</v>
      </c>
      <c r="I1787" s="153" t="str" cm="1">
        <f t="array" ref="I1787">_xlfn.XLOOKUP(C1787,gyn_horarios,gyn_trechos_almoco,"",1,1)</f>
        <v>GOIANIA X BELEM 19:00</v>
      </c>
      <c r="J1787" s="164" t="str" cm="1">
        <f t="array" ref="J1787">_xlfn.XLOOKUP(D1787,justificativas_motivos,justificativas_texto,"",1,1)</f>
        <v>MOTORISTA CUMPRINDO HORÁRIO NA ESCALA ATUAL</v>
      </c>
    </row>
    <row r="1788" spans="1:10" ht="42" hidden="1" customHeight="1">
      <c r="A1788" s="202">
        <v>45614</v>
      </c>
      <c r="B1788" s="149">
        <v>24010</v>
      </c>
      <c r="C1788" s="147">
        <v>0.83333333333333337</v>
      </c>
      <c r="D1788" s="149" t="s">
        <v>11</v>
      </c>
      <c r="E1788" s="153" t="s">
        <v>80</v>
      </c>
      <c r="F1788" s="149"/>
      <c r="G1788" s="149" t="str">
        <f t="shared" si="54"/>
        <v>1</v>
      </c>
      <c r="H1788" s="150">
        <f t="shared" si="55"/>
        <v>18</v>
      </c>
      <c r="I1788" s="153" t="str" cm="1">
        <f t="array" ref="I1788">_xlfn.XLOOKUP(C1788,gyn_horarios,gyn_trechos_almoco,"",1,1)</f>
        <v>GOIANIA X SAO LUIS 20:00</v>
      </c>
      <c r="J1788" s="164" t="str" cm="1">
        <f t="array" ref="J1788">_xlfn.XLOOKUP(D1788,justificativas_motivos,justificativas_texto,"",1,1)</f>
        <v>MOTORISTA CUMPRINDO HORÁRIO NA ESCALA ATUAL</v>
      </c>
    </row>
    <row r="1789" spans="1:10" ht="42" hidden="1" customHeight="1">
      <c r="A1789" s="202">
        <v>45614</v>
      </c>
      <c r="B1789" s="149">
        <v>24010</v>
      </c>
      <c r="C1789" s="147">
        <v>0.83333333333333337</v>
      </c>
      <c r="D1789" s="149" t="s">
        <v>11</v>
      </c>
      <c r="E1789" s="153" t="s">
        <v>63</v>
      </c>
      <c r="F1789" s="149"/>
      <c r="G1789" s="149" t="str">
        <f t="shared" si="54"/>
        <v>1</v>
      </c>
      <c r="H1789" s="150">
        <f t="shared" si="55"/>
        <v>18</v>
      </c>
      <c r="I1789" s="153" t="str" cm="1">
        <f t="array" ref="I1789">_xlfn.XLOOKUP(C1789,gyn_horarios,gyn_trechos_almoco,"",1,1)</f>
        <v>GOIANIA X SAO LUIS 20:00</v>
      </c>
      <c r="J1789" s="164" t="str" cm="1">
        <f t="array" ref="J1789">_xlfn.XLOOKUP(D1789,justificativas_motivos,justificativas_texto,"",1,1)</f>
        <v>MOTORISTA CUMPRINDO HORÁRIO NA ESCALA ATUAL</v>
      </c>
    </row>
    <row r="1790" spans="1:10" ht="42" hidden="1" customHeight="1">
      <c r="A1790" s="202">
        <v>45614</v>
      </c>
      <c r="B1790" s="149">
        <v>20022</v>
      </c>
      <c r="C1790" s="147">
        <v>0.39583333333333331</v>
      </c>
      <c r="D1790" s="149" t="s">
        <v>11</v>
      </c>
      <c r="E1790" s="153" t="s">
        <v>124</v>
      </c>
      <c r="F1790" s="149"/>
      <c r="G1790" s="149" t="str">
        <f t="shared" si="54"/>
        <v>1</v>
      </c>
      <c r="H1790" s="150">
        <f t="shared" si="55"/>
        <v>18</v>
      </c>
      <c r="I1790" s="153" t="str" cm="1">
        <f t="array" ref="I1790">_xlfn.XLOOKUP(C1790,gyn_horarios,gyn_trechos_almoco,"",1,1)</f>
        <v>GOIANIA X BELEM 09:30</v>
      </c>
      <c r="J1790" s="164" t="str" cm="1">
        <f t="array" ref="J1790">_xlfn.XLOOKUP(D1790,justificativas_motivos,justificativas_texto,"",1,1)</f>
        <v>MOTORISTA CUMPRINDO HORÁRIO NA ESCALA ATUAL</v>
      </c>
    </row>
    <row r="1791" spans="1:10" ht="42" hidden="1" customHeight="1">
      <c r="A1791" s="202">
        <v>45614</v>
      </c>
      <c r="B1791" s="149">
        <v>20022</v>
      </c>
      <c r="C1791" s="147">
        <v>0.39583333333333331</v>
      </c>
      <c r="D1791" s="149" t="s">
        <v>11</v>
      </c>
      <c r="E1791" s="153" t="s">
        <v>43</v>
      </c>
      <c r="F1791" s="149"/>
      <c r="G1791" s="149" t="str">
        <f t="shared" si="54"/>
        <v>1</v>
      </c>
      <c r="H1791" s="150">
        <f t="shared" si="55"/>
        <v>18</v>
      </c>
      <c r="I1791" s="153" t="str" cm="1">
        <f t="array" ref="I1791">_xlfn.XLOOKUP(C1791,gyn_horarios,gyn_trechos_almoco,"",1,1)</f>
        <v>GOIANIA X BELEM 09:30</v>
      </c>
      <c r="J1791" s="164" t="str" cm="1">
        <f t="array" ref="J1791">_xlfn.XLOOKUP(D1791,justificativas_motivos,justificativas_texto,"",1,1)</f>
        <v>MOTORISTA CUMPRINDO HORÁRIO NA ESCALA ATUAL</v>
      </c>
    </row>
    <row r="1792" spans="1:10" ht="42" hidden="1" customHeight="1">
      <c r="A1792" s="202">
        <v>45615</v>
      </c>
      <c r="B1792" s="149">
        <v>20020</v>
      </c>
      <c r="C1792" s="147">
        <v>0.75</v>
      </c>
      <c r="D1792" s="149" t="s">
        <v>11</v>
      </c>
      <c r="E1792" s="149" t="s">
        <v>60</v>
      </c>
      <c r="F1792" s="149"/>
      <c r="G1792" s="149" t="str">
        <f t="shared" si="54"/>
        <v>1</v>
      </c>
      <c r="H1792" s="150">
        <f t="shared" si="55"/>
        <v>18</v>
      </c>
      <c r="I1792" s="153" t="str" cm="1">
        <f t="array" ref="I1792">_xlfn.XLOOKUP(C1792,gyn_horarios,gyn_trechos_almoco,"",1,1)</f>
        <v>GOIANIA X TERESINA 18:00</v>
      </c>
      <c r="J1792" s="164" t="str" cm="1">
        <f t="array" ref="J1792">_xlfn.XLOOKUP(D1792,justificativas_motivos,justificativas_texto,"",1,1)</f>
        <v>MOTORISTA CUMPRINDO HORÁRIO NA ESCALA ATUAL</v>
      </c>
    </row>
    <row r="1793" spans="1:10" ht="42" hidden="1" customHeight="1">
      <c r="A1793" s="202">
        <v>45615</v>
      </c>
      <c r="B1793" s="149">
        <v>20020</v>
      </c>
      <c r="C1793" s="147">
        <v>0.75</v>
      </c>
      <c r="D1793" s="149" t="s">
        <v>11</v>
      </c>
      <c r="E1793" s="149" t="s">
        <v>61</v>
      </c>
      <c r="F1793" s="149"/>
      <c r="G1793" s="149" t="str">
        <f t="shared" si="54"/>
        <v>1</v>
      </c>
      <c r="H1793" s="150">
        <f t="shared" si="55"/>
        <v>18</v>
      </c>
      <c r="I1793" s="153" t="str" cm="1">
        <f t="array" ref="I1793">_xlfn.XLOOKUP(C1793,gyn_horarios,gyn_trechos_almoco,"",1,1)</f>
        <v>GOIANIA X TERESINA 18:00</v>
      </c>
      <c r="J1793" s="164" t="str" cm="1">
        <f t="array" ref="J1793">_xlfn.XLOOKUP(D1793,justificativas_motivos,justificativas_texto,"",1,1)</f>
        <v>MOTORISTA CUMPRINDO HORÁRIO NA ESCALA ATUAL</v>
      </c>
    </row>
    <row r="1794" spans="1:10" ht="42" hidden="1" customHeight="1">
      <c r="A1794" s="202">
        <v>45615</v>
      </c>
      <c r="B1794" s="149">
        <v>24003</v>
      </c>
      <c r="C1794" s="147">
        <v>0.83333333333333337</v>
      </c>
      <c r="D1794" s="149" t="s">
        <v>11</v>
      </c>
      <c r="E1794" s="149" t="s">
        <v>207</v>
      </c>
      <c r="F1794" s="149"/>
      <c r="G1794" s="149" t="str">
        <f t="shared" si="54"/>
        <v>1</v>
      </c>
      <c r="H1794" s="150">
        <f t="shared" si="55"/>
        <v>18</v>
      </c>
      <c r="I1794" s="153" t="str" cm="1">
        <f t="array" ref="I1794">_xlfn.XLOOKUP(C1794,gyn_horarios,gyn_trechos_almoco,"",1,1)</f>
        <v>GOIANIA X SAO LUIS 20:00</v>
      </c>
      <c r="J1794" s="164" t="str" cm="1">
        <f t="array" ref="J1794">_xlfn.XLOOKUP(D1794,justificativas_motivos,justificativas_texto,"",1,1)</f>
        <v>MOTORISTA CUMPRINDO HORÁRIO NA ESCALA ATUAL</v>
      </c>
    </row>
    <row r="1795" spans="1:10" ht="42" hidden="1" customHeight="1">
      <c r="A1795" s="202">
        <v>45615</v>
      </c>
      <c r="B1795" s="149">
        <v>24003</v>
      </c>
      <c r="C1795" s="147">
        <v>0.83333333333333337</v>
      </c>
      <c r="D1795" s="149" t="s">
        <v>11</v>
      </c>
      <c r="E1795" s="153" t="s">
        <v>208</v>
      </c>
      <c r="F1795" s="149"/>
      <c r="G1795" s="149" t="str">
        <f t="shared" si="54"/>
        <v>1</v>
      </c>
      <c r="H1795" s="150">
        <f t="shared" si="55"/>
        <v>18</v>
      </c>
      <c r="I1795" s="153" t="str" cm="1">
        <f t="array" ref="I1795">_xlfn.XLOOKUP(C1795,gyn_horarios,gyn_trechos_almoco,"",1,1)</f>
        <v>GOIANIA X SAO LUIS 20:00</v>
      </c>
      <c r="J1795" s="164" t="str" cm="1">
        <f t="array" ref="J1795">_xlfn.XLOOKUP(D1795,justificativas_motivos,justificativas_texto,"",1,1)</f>
        <v>MOTORISTA CUMPRINDO HORÁRIO NA ESCALA ATUAL</v>
      </c>
    </row>
    <row r="1796" spans="1:10" ht="42" hidden="1" customHeight="1">
      <c r="A1796" s="202">
        <v>45615</v>
      </c>
      <c r="B1796" s="149">
        <v>19020</v>
      </c>
      <c r="C1796" s="147">
        <v>0.39583333333333331</v>
      </c>
      <c r="D1796" s="149" t="s">
        <v>11</v>
      </c>
      <c r="E1796" s="153" t="s">
        <v>66</v>
      </c>
      <c r="F1796" s="149"/>
      <c r="G1796" s="149" t="str">
        <f t="shared" si="54"/>
        <v>1</v>
      </c>
      <c r="H1796" s="150">
        <f t="shared" si="55"/>
        <v>18</v>
      </c>
      <c r="I1796" s="153" t="str" cm="1">
        <f t="array" ref="I1796">_xlfn.XLOOKUP(C1796,gyn_horarios,gyn_trechos_almoco,"",1,1)</f>
        <v>GOIANIA X BELEM 09:30</v>
      </c>
      <c r="J1796" s="164" t="str" cm="1">
        <f t="array" ref="J1796">_xlfn.XLOOKUP(D1796,justificativas_motivos,justificativas_texto,"",1,1)</f>
        <v>MOTORISTA CUMPRINDO HORÁRIO NA ESCALA ATUAL</v>
      </c>
    </row>
    <row r="1797" spans="1:10" ht="42" hidden="1" customHeight="1">
      <c r="A1797" s="202">
        <v>45615</v>
      </c>
      <c r="B1797" s="149">
        <v>19020</v>
      </c>
      <c r="C1797" s="147">
        <v>0.39583333333333331</v>
      </c>
      <c r="D1797" s="149" t="s">
        <v>11</v>
      </c>
      <c r="E1797" s="153" t="s">
        <v>150</v>
      </c>
      <c r="F1797" s="149"/>
      <c r="G1797" s="149" t="str">
        <f t="shared" si="54"/>
        <v>1</v>
      </c>
      <c r="H1797" s="150">
        <f t="shared" si="55"/>
        <v>18</v>
      </c>
      <c r="I1797" s="153" t="str" cm="1">
        <f t="array" ref="I1797">_xlfn.XLOOKUP(C1797,gyn_horarios,gyn_trechos_almoco,"",1,1)</f>
        <v>GOIANIA X BELEM 09:30</v>
      </c>
      <c r="J1797" s="164" t="str" cm="1">
        <f t="array" ref="J1797">_xlfn.XLOOKUP(D1797,justificativas_motivos,justificativas_texto,"",1,1)</f>
        <v>MOTORISTA CUMPRINDO HORÁRIO NA ESCALA ATUAL</v>
      </c>
    </row>
    <row r="1798" spans="1:10" ht="42" hidden="1" customHeight="1">
      <c r="A1798" s="202">
        <v>45615</v>
      </c>
      <c r="B1798" s="149" t="s">
        <v>285</v>
      </c>
      <c r="C1798" s="147" t="s">
        <v>285</v>
      </c>
      <c r="D1798" s="147" t="s">
        <v>285</v>
      </c>
      <c r="E1798" s="153" t="s">
        <v>353</v>
      </c>
      <c r="F1798" s="149"/>
      <c r="G1798" s="149" t="str">
        <f t="shared" si="54"/>
        <v>1</v>
      </c>
      <c r="H1798" s="150">
        <f t="shared" si="55"/>
        <v>18</v>
      </c>
      <c r="I1798" s="153" t="str" cm="1">
        <f t="array" ref="I1798">_xlfn.XLOOKUP(C1798,gyn_horarios,gyn_trechos_almoco,"",1,1)</f>
        <v>PASSE</v>
      </c>
      <c r="J1798" s="164" t="str" cm="1">
        <f t="array" ref="J1798">_xlfn.XLOOKUP(D1798,justificativas_motivos,justificativas_texto,"",1,1)</f>
        <v>MOTORISTA CHEGANDO/SAINDO DA GARAGEM DE PASSE</v>
      </c>
    </row>
    <row r="1799" spans="1:10" ht="42" hidden="1" customHeight="1">
      <c r="A1799" s="202">
        <v>45615</v>
      </c>
      <c r="B1799" s="149" t="s">
        <v>285</v>
      </c>
      <c r="C1799" s="147" t="s">
        <v>285</v>
      </c>
      <c r="D1799" s="147" t="s">
        <v>285</v>
      </c>
      <c r="E1799" s="153" t="s">
        <v>354</v>
      </c>
      <c r="F1799" s="149"/>
      <c r="G1799" s="149" t="str">
        <f t="shared" si="54"/>
        <v>1</v>
      </c>
      <c r="H1799" s="150">
        <f t="shared" si="55"/>
        <v>18</v>
      </c>
      <c r="I1799" s="153" t="str" cm="1">
        <f t="array" ref="I1799">_xlfn.XLOOKUP(C1799,gyn_horarios,gyn_trechos_almoco,"",1,1)</f>
        <v>PASSE</v>
      </c>
      <c r="J1799" s="164" t="str" cm="1">
        <f t="array" ref="J1799">_xlfn.XLOOKUP(D1799,justificativas_motivos,justificativas_texto,"",1,1)</f>
        <v>MOTORISTA CHEGANDO/SAINDO DA GARAGEM DE PASSE</v>
      </c>
    </row>
    <row r="1800" spans="1:10" ht="42" hidden="1" customHeight="1">
      <c r="A1800" s="202">
        <v>45615</v>
      </c>
      <c r="B1800" s="149">
        <v>19024</v>
      </c>
      <c r="C1800" s="147" t="s">
        <v>355</v>
      </c>
      <c r="D1800" s="149" t="s">
        <v>11</v>
      </c>
      <c r="E1800" s="153" t="s">
        <v>356</v>
      </c>
      <c r="F1800" s="149"/>
      <c r="G1800" s="149" t="str">
        <f t="shared" si="54"/>
        <v>1</v>
      </c>
      <c r="H1800" s="150">
        <f t="shared" si="55"/>
        <v>18</v>
      </c>
      <c r="I1800" s="153" t="s">
        <v>308</v>
      </c>
      <c r="J1800" s="164" t="str" cm="1">
        <f t="array" ref="J1800">_xlfn.XLOOKUP(D1800,justificativas_motivos,justificativas_texto,"",1,1)</f>
        <v>MOTORISTA CUMPRINDO HORÁRIO NA ESCALA ATUAL</v>
      </c>
    </row>
    <row r="1801" spans="1:10" ht="42" hidden="1" customHeight="1">
      <c r="A1801" s="202">
        <v>45615</v>
      </c>
      <c r="B1801" s="149">
        <v>19024</v>
      </c>
      <c r="C1801" s="147" t="s">
        <v>355</v>
      </c>
      <c r="D1801" s="149" t="s">
        <v>11</v>
      </c>
      <c r="E1801" s="153" t="s">
        <v>257</v>
      </c>
      <c r="F1801" s="149"/>
      <c r="G1801" s="149" t="str">
        <f t="shared" si="54"/>
        <v>1</v>
      </c>
      <c r="H1801" s="150">
        <f t="shared" si="55"/>
        <v>18</v>
      </c>
      <c r="I1801" s="153" t="s">
        <v>308</v>
      </c>
      <c r="J1801" s="164" t="str" cm="1">
        <f t="array" ref="J1801">_xlfn.XLOOKUP(D1801,justificativas_motivos,justificativas_texto,"",1,1)</f>
        <v>MOTORISTA CUMPRINDO HORÁRIO NA ESCALA ATUAL</v>
      </c>
    </row>
    <row r="1802" spans="1:10" ht="42" hidden="1" customHeight="1">
      <c r="A1802" s="202">
        <v>45615</v>
      </c>
      <c r="B1802" s="149" t="s">
        <v>71</v>
      </c>
      <c r="C1802" s="147" t="s">
        <v>72</v>
      </c>
      <c r="D1802" s="149" t="s">
        <v>105</v>
      </c>
      <c r="E1802" s="153" t="s">
        <v>292</v>
      </c>
      <c r="F1802" s="149"/>
      <c r="G1802" s="149" t="str">
        <f t="shared" si="54"/>
        <v>1</v>
      </c>
      <c r="H1802" s="150">
        <f t="shared" si="55"/>
        <v>18</v>
      </c>
      <c r="I1802" s="153" t="str" cm="1">
        <f t="array" ref="I1802">_xlfn.XLOOKUP(C1802,gyn_horarios,gyn_trechos_almoco,"",1,1)</f>
        <v>PLANTAO</v>
      </c>
      <c r="J1802" s="164" t="s">
        <v>357</v>
      </c>
    </row>
    <row r="1803" spans="1:10" ht="42" hidden="1" customHeight="1">
      <c r="A1803" s="202">
        <v>45616</v>
      </c>
      <c r="B1803" s="149">
        <v>15600</v>
      </c>
      <c r="C1803" s="147">
        <v>0.79166666666666663</v>
      </c>
      <c r="D1803" s="149" t="s">
        <v>11</v>
      </c>
      <c r="E1803" s="149" t="s">
        <v>132</v>
      </c>
      <c r="F1803" s="149"/>
      <c r="G1803" s="149" t="str">
        <f t="shared" si="54"/>
        <v>1</v>
      </c>
      <c r="H1803" s="150">
        <f t="shared" si="55"/>
        <v>18</v>
      </c>
      <c r="I1803" s="153" t="str" cm="1">
        <f t="array" ref="I1803">_xlfn.XLOOKUP(C1803,gyn_horarios,gyn_trechos_almoco,"",1,1)</f>
        <v>GOIANIA X BELEM 19:00</v>
      </c>
      <c r="J1803" s="164" t="str" cm="1">
        <f t="array" ref="J1803">_xlfn.XLOOKUP(D1803,justificativas_motivos,justificativas_texto,"",1,1)</f>
        <v>MOTORISTA CUMPRINDO HORÁRIO NA ESCALA ATUAL</v>
      </c>
    </row>
    <row r="1804" spans="1:10" ht="42" hidden="1" customHeight="1">
      <c r="A1804" s="202">
        <v>45616</v>
      </c>
      <c r="B1804" s="149">
        <v>15600</v>
      </c>
      <c r="C1804" s="147">
        <v>0.79166666666666663</v>
      </c>
      <c r="D1804" s="149" t="s">
        <v>11</v>
      </c>
      <c r="E1804" s="149" t="s">
        <v>131</v>
      </c>
      <c r="F1804" s="149"/>
      <c r="G1804" s="149" t="str">
        <f t="shared" si="54"/>
        <v>1</v>
      </c>
      <c r="H1804" s="150">
        <f t="shared" si="55"/>
        <v>18</v>
      </c>
      <c r="I1804" s="153" t="str" cm="1">
        <f t="array" ref="I1804">_xlfn.XLOOKUP(C1804,gyn_horarios,gyn_trechos_almoco,"",1,1)</f>
        <v>GOIANIA X BELEM 19:00</v>
      </c>
      <c r="J1804" s="164" t="str" cm="1">
        <f t="array" ref="J1804">_xlfn.XLOOKUP(D1804,justificativas_motivos,justificativas_texto,"",1,1)</f>
        <v>MOTORISTA CUMPRINDO HORÁRIO NA ESCALA ATUAL</v>
      </c>
    </row>
    <row r="1805" spans="1:10" ht="42" hidden="1" customHeight="1">
      <c r="A1805" s="202">
        <v>45616</v>
      </c>
      <c r="B1805" s="149">
        <v>24011</v>
      </c>
      <c r="C1805" s="147">
        <v>0.83333333333333337</v>
      </c>
      <c r="D1805" s="149" t="s">
        <v>11</v>
      </c>
      <c r="E1805" s="149" t="s">
        <v>127</v>
      </c>
      <c r="F1805" s="149"/>
      <c r="G1805" s="149" t="str">
        <f t="shared" si="54"/>
        <v>1</v>
      </c>
      <c r="H1805" s="150">
        <f t="shared" si="55"/>
        <v>18</v>
      </c>
      <c r="I1805" s="153" t="str" cm="1">
        <f t="array" ref="I1805">_xlfn.XLOOKUP(C1805,gyn_horarios,gyn_trechos_almoco,"",1,1)</f>
        <v>GOIANIA X SAO LUIS 20:00</v>
      </c>
      <c r="J1805" s="164" t="str" cm="1">
        <f t="array" ref="J1805">_xlfn.XLOOKUP(D1805,justificativas_motivos,justificativas_texto,"",1,1)</f>
        <v>MOTORISTA CUMPRINDO HORÁRIO NA ESCALA ATUAL</v>
      </c>
    </row>
    <row r="1806" spans="1:10" ht="42" hidden="1" customHeight="1">
      <c r="A1806" s="202">
        <v>45616</v>
      </c>
      <c r="B1806" s="149">
        <v>24011</v>
      </c>
      <c r="C1806" s="147">
        <v>0.83333333333333337</v>
      </c>
      <c r="D1806" s="149" t="s">
        <v>11</v>
      </c>
      <c r="E1806" s="149" t="s">
        <v>128</v>
      </c>
      <c r="F1806" s="149"/>
      <c r="G1806" s="149" t="str">
        <f t="shared" si="54"/>
        <v>1</v>
      </c>
      <c r="H1806" s="150">
        <f t="shared" si="55"/>
        <v>18</v>
      </c>
      <c r="I1806" s="153" t="str" cm="1">
        <f t="array" ref="I1806">_xlfn.XLOOKUP(C1806,gyn_horarios,gyn_trechos_almoco,"",1,1)</f>
        <v>GOIANIA X SAO LUIS 20:00</v>
      </c>
      <c r="J1806" s="164" t="str" cm="1">
        <f t="array" ref="J1806">_xlfn.XLOOKUP(D1806,justificativas_motivos,justificativas_texto,"",1,1)</f>
        <v>MOTORISTA CUMPRINDO HORÁRIO NA ESCALA ATUAL</v>
      </c>
    </row>
    <row r="1807" spans="1:10" ht="42" hidden="1" customHeight="1">
      <c r="A1807" s="202">
        <v>45616</v>
      </c>
      <c r="B1807" s="149">
        <v>19012</v>
      </c>
      <c r="C1807" s="147">
        <v>0.39583333333333331</v>
      </c>
      <c r="D1807" s="149" t="s">
        <v>11</v>
      </c>
      <c r="E1807" s="153" t="s">
        <v>180</v>
      </c>
      <c r="F1807" s="149"/>
      <c r="G1807" s="149" t="str">
        <f t="shared" si="54"/>
        <v>1</v>
      </c>
      <c r="H1807" s="150">
        <f t="shared" si="55"/>
        <v>18</v>
      </c>
      <c r="I1807" s="153" t="str" cm="1">
        <f t="array" ref="I1807">_xlfn.XLOOKUP(C1807,gyn_horarios,gyn_trechos_almoco,"",1,1)</f>
        <v>GOIANIA X BELEM 09:30</v>
      </c>
      <c r="J1807" s="164" t="str" cm="1">
        <f t="array" ref="J1807">_xlfn.XLOOKUP(D1807,justificativas_motivos,justificativas_texto,"",1,1)</f>
        <v>MOTORISTA CUMPRINDO HORÁRIO NA ESCALA ATUAL</v>
      </c>
    </row>
    <row r="1808" spans="1:10" ht="42" hidden="1" customHeight="1">
      <c r="A1808" s="202">
        <v>45616</v>
      </c>
      <c r="B1808" s="149">
        <v>19012</v>
      </c>
      <c r="C1808" s="147">
        <v>0.39583333333333331</v>
      </c>
      <c r="D1808" s="149" t="s">
        <v>11</v>
      </c>
      <c r="E1808" s="153" t="s">
        <v>358</v>
      </c>
      <c r="F1808" s="149"/>
      <c r="G1808" s="149" t="str">
        <f t="shared" si="54"/>
        <v>1</v>
      </c>
      <c r="H1808" s="150">
        <f t="shared" si="55"/>
        <v>18</v>
      </c>
      <c r="I1808" s="153" t="str" cm="1">
        <f t="array" ref="I1808">_xlfn.XLOOKUP(C1808,gyn_horarios,gyn_trechos_almoco,"",1,1)</f>
        <v>GOIANIA X BELEM 09:30</v>
      </c>
      <c r="J1808" s="164" t="str" cm="1">
        <f t="array" ref="J1808">_xlfn.XLOOKUP(D1808,justificativas_motivos,justificativas_texto,"",1,1)</f>
        <v>MOTORISTA CUMPRINDO HORÁRIO NA ESCALA ATUAL</v>
      </c>
    </row>
    <row r="1809" spans="1:10" ht="42" hidden="1" customHeight="1">
      <c r="A1809" s="202">
        <v>45616</v>
      </c>
      <c r="B1809" s="149">
        <v>19002</v>
      </c>
      <c r="C1809" s="147" t="s">
        <v>355</v>
      </c>
      <c r="D1809" s="149" t="s">
        <v>11</v>
      </c>
      <c r="E1809" s="153" t="s">
        <v>315</v>
      </c>
      <c r="F1809" s="149"/>
      <c r="G1809" s="149" t="str">
        <f t="shared" si="54"/>
        <v>1</v>
      </c>
      <c r="H1809" s="150">
        <f t="shared" si="55"/>
        <v>18</v>
      </c>
      <c r="I1809" s="153" t="s">
        <v>308</v>
      </c>
      <c r="J1809" s="164" t="str" cm="1">
        <f t="array" ref="J1809">_xlfn.XLOOKUP(D1809,justificativas_motivos,justificativas_texto,"",1,1)</f>
        <v>MOTORISTA CUMPRINDO HORÁRIO NA ESCALA ATUAL</v>
      </c>
    </row>
    <row r="1810" spans="1:10" ht="42" hidden="1" customHeight="1">
      <c r="A1810" s="202">
        <v>45616</v>
      </c>
      <c r="B1810" s="149">
        <v>19002</v>
      </c>
      <c r="C1810" s="147" t="s">
        <v>355</v>
      </c>
      <c r="D1810" s="149" t="s">
        <v>11</v>
      </c>
      <c r="E1810" s="153" t="s">
        <v>39</v>
      </c>
      <c r="F1810" s="149"/>
      <c r="G1810" s="149" t="str">
        <f t="shared" si="54"/>
        <v>1</v>
      </c>
      <c r="H1810" s="150">
        <f t="shared" si="55"/>
        <v>18</v>
      </c>
      <c r="I1810" s="153" t="s">
        <v>308</v>
      </c>
      <c r="J1810" s="164" t="str" cm="1">
        <f t="array" ref="J1810">_xlfn.XLOOKUP(D1810,justificativas_motivos,justificativas_texto,"",1,1)</f>
        <v>MOTORISTA CUMPRINDO HORÁRIO NA ESCALA ATUAL</v>
      </c>
    </row>
    <row r="1811" spans="1:10" ht="42" hidden="1" customHeight="1">
      <c r="A1811" s="202">
        <v>45616</v>
      </c>
      <c r="B1811" s="149" t="s">
        <v>71</v>
      </c>
      <c r="C1811" s="147" t="s">
        <v>72</v>
      </c>
      <c r="D1811" s="149" t="s">
        <v>105</v>
      </c>
      <c r="E1811" s="153" t="s">
        <v>292</v>
      </c>
      <c r="F1811" s="149"/>
      <c r="G1811" s="149" t="str">
        <f t="shared" si="54"/>
        <v>1</v>
      </c>
      <c r="H1811" s="150">
        <f t="shared" si="55"/>
        <v>18</v>
      </c>
      <c r="I1811" s="153" t="str" cm="1">
        <f t="array" ref="I1811">_xlfn.XLOOKUP(C1811,gyn_horarios,gyn_trechos_almoco,"",1,1)</f>
        <v>PLANTAO</v>
      </c>
      <c r="J1811" s="164" t="s">
        <v>357</v>
      </c>
    </row>
    <row r="1812" spans="1:10" ht="42" hidden="1" customHeight="1">
      <c r="A1812" s="200">
        <v>45617</v>
      </c>
      <c r="B1812" s="132">
        <v>12400</v>
      </c>
      <c r="C1812" s="133">
        <v>0.75</v>
      </c>
      <c r="D1812" s="132" t="s">
        <v>11</v>
      </c>
      <c r="E1812" s="129" t="s">
        <v>18</v>
      </c>
      <c r="F1812" s="132"/>
      <c r="G1812" s="132" t="str">
        <f t="shared" ref="G1812:G1875" si="56">IF(E1812="MOTORISTA","","1")</f>
        <v>1</v>
      </c>
      <c r="H1812" s="137">
        <f t="shared" ref="H1812:H1875" si="57">IF(E1812="MOTORISTA","",18)</f>
        <v>18</v>
      </c>
      <c r="I1812" s="129" t="str" cm="1">
        <f t="array" ref="I1812">_xlfn.XLOOKUP(C1812,gyn_horarios,gyn_trechos_almoco,"",1,1)</f>
        <v>GOIANIA X TERESINA 18:00</v>
      </c>
      <c r="J1812" s="201" t="str" cm="1">
        <f t="array" ref="J1812">_xlfn.XLOOKUP(D1812,justificativas_motivos,justificativas_texto,"",1,1)</f>
        <v>MOTORISTA CUMPRINDO HORÁRIO NA ESCALA ATUAL</v>
      </c>
    </row>
    <row r="1813" spans="1:10" ht="42" hidden="1" customHeight="1">
      <c r="A1813" s="200">
        <v>45617</v>
      </c>
      <c r="B1813" s="132">
        <v>12400</v>
      </c>
      <c r="C1813" s="133">
        <v>0.75</v>
      </c>
      <c r="D1813" s="132" t="s">
        <v>11</v>
      </c>
      <c r="E1813" s="129" t="s">
        <v>211</v>
      </c>
      <c r="F1813" s="132"/>
      <c r="G1813" s="132" t="str">
        <f t="shared" si="56"/>
        <v>1</v>
      </c>
      <c r="H1813" s="137">
        <f t="shared" si="57"/>
        <v>18</v>
      </c>
      <c r="I1813" s="129" t="str" cm="1">
        <f t="array" ref="I1813">_xlfn.XLOOKUP(C1813,gyn_horarios,gyn_trechos_almoco,"",1,1)</f>
        <v>GOIANIA X TERESINA 18:00</v>
      </c>
      <c r="J1813" s="201" t="str" cm="1">
        <f t="array" ref="J1813">_xlfn.XLOOKUP(D1813,justificativas_motivos,justificativas_texto,"",1,1)</f>
        <v>MOTORISTA CUMPRINDO HORÁRIO NA ESCALA ATUAL</v>
      </c>
    </row>
    <row r="1814" spans="1:10" ht="42" hidden="1" customHeight="1">
      <c r="A1814" s="200">
        <v>45617</v>
      </c>
      <c r="B1814" s="132">
        <v>24004</v>
      </c>
      <c r="C1814" s="133">
        <v>0.79166666666666663</v>
      </c>
      <c r="D1814" s="132" t="s">
        <v>11</v>
      </c>
      <c r="E1814" s="129" t="s">
        <v>219</v>
      </c>
      <c r="F1814" s="132"/>
      <c r="G1814" s="132" t="str">
        <f t="shared" si="56"/>
        <v>1</v>
      </c>
      <c r="H1814" s="137">
        <f t="shared" si="57"/>
        <v>18</v>
      </c>
      <c r="I1814" s="129" t="str" cm="1">
        <f t="array" ref="I1814">_xlfn.XLOOKUP(C1814,gyn_horarios,gyn_trechos_almoco,"",1,1)</f>
        <v>GOIANIA X BELEM 19:00</v>
      </c>
      <c r="J1814" s="201" t="str" cm="1">
        <f t="array" ref="J1814">_xlfn.XLOOKUP(D1814,justificativas_motivos,justificativas_texto,"",1,1)</f>
        <v>MOTORISTA CUMPRINDO HORÁRIO NA ESCALA ATUAL</v>
      </c>
    </row>
    <row r="1815" spans="1:10" ht="42" hidden="1" customHeight="1">
      <c r="A1815" s="200">
        <v>45617</v>
      </c>
      <c r="B1815" s="132">
        <v>24004</v>
      </c>
      <c r="C1815" s="133">
        <v>0.79166666666666663</v>
      </c>
      <c r="D1815" s="132" t="s">
        <v>11</v>
      </c>
      <c r="E1815" s="129" t="s">
        <v>218</v>
      </c>
      <c r="F1815" s="132"/>
      <c r="G1815" s="132" t="str">
        <f t="shared" si="56"/>
        <v>1</v>
      </c>
      <c r="H1815" s="137">
        <f t="shared" si="57"/>
        <v>18</v>
      </c>
      <c r="I1815" s="129" t="str" cm="1">
        <f t="array" ref="I1815">_xlfn.XLOOKUP(C1815,gyn_horarios,gyn_trechos_almoco,"",1,1)</f>
        <v>GOIANIA X BELEM 19:00</v>
      </c>
      <c r="J1815" s="201" t="str" cm="1">
        <f t="array" ref="J1815">_xlfn.XLOOKUP(D1815,justificativas_motivos,justificativas_texto,"",1,1)</f>
        <v>MOTORISTA CUMPRINDO HORÁRIO NA ESCALA ATUAL</v>
      </c>
    </row>
    <row r="1816" spans="1:10" ht="42" hidden="1" customHeight="1">
      <c r="A1816" s="200">
        <v>45617</v>
      </c>
      <c r="B1816" s="132">
        <v>24001</v>
      </c>
      <c r="C1816" s="133">
        <v>0.83333333333333337</v>
      </c>
      <c r="D1816" s="132" t="s">
        <v>11</v>
      </c>
      <c r="E1816" s="129" t="s">
        <v>155</v>
      </c>
      <c r="F1816" s="132"/>
      <c r="G1816" s="132" t="str">
        <f t="shared" si="56"/>
        <v>1</v>
      </c>
      <c r="H1816" s="137">
        <f t="shared" si="57"/>
        <v>18</v>
      </c>
      <c r="I1816" s="129" t="str" cm="1">
        <f t="array" ref="I1816">_xlfn.XLOOKUP(C1816,gyn_horarios,gyn_trechos_almoco,"",1,1)</f>
        <v>GOIANIA X SAO LUIS 20:00</v>
      </c>
      <c r="J1816" s="201" t="str" cm="1">
        <f t="array" ref="J1816">_xlfn.XLOOKUP(D1816,justificativas_motivos,justificativas_texto,"",1,1)</f>
        <v>MOTORISTA CUMPRINDO HORÁRIO NA ESCALA ATUAL</v>
      </c>
    </row>
    <row r="1817" spans="1:10" ht="42" hidden="1" customHeight="1">
      <c r="A1817" s="200">
        <v>45617</v>
      </c>
      <c r="B1817" s="132">
        <v>24001</v>
      </c>
      <c r="C1817" s="133">
        <v>0.83333333333333337</v>
      </c>
      <c r="D1817" s="132" t="s">
        <v>11</v>
      </c>
      <c r="E1817" s="129" t="s">
        <v>114</v>
      </c>
      <c r="F1817" s="132"/>
      <c r="G1817" s="132" t="str">
        <f t="shared" si="56"/>
        <v>1</v>
      </c>
      <c r="H1817" s="137">
        <f t="shared" si="57"/>
        <v>18</v>
      </c>
      <c r="I1817" s="129" t="str" cm="1">
        <f t="array" ref="I1817">_xlfn.XLOOKUP(C1817,gyn_horarios,gyn_trechos_almoco,"",1,1)</f>
        <v>GOIANIA X SAO LUIS 20:00</v>
      </c>
      <c r="J1817" s="201" t="str" cm="1">
        <f t="array" ref="J1817">_xlfn.XLOOKUP(D1817,justificativas_motivos,justificativas_texto,"",1,1)</f>
        <v>MOTORISTA CUMPRINDO HORÁRIO NA ESCALA ATUAL</v>
      </c>
    </row>
    <row r="1818" spans="1:10" ht="42" hidden="1" customHeight="1">
      <c r="A1818" s="200">
        <v>45617</v>
      </c>
      <c r="B1818" s="132">
        <v>17400</v>
      </c>
      <c r="C1818" s="133">
        <v>0.39583333333333331</v>
      </c>
      <c r="D1818" s="132" t="s">
        <v>11</v>
      </c>
      <c r="E1818" s="129" t="s">
        <v>232</v>
      </c>
      <c r="F1818" s="132"/>
      <c r="G1818" s="132" t="str">
        <f t="shared" si="56"/>
        <v>1</v>
      </c>
      <c r="H1818" s="137">
        <f t="shared" si="57"/>
        <v>18</v>
      </c>
      <c r="I1818" s="129" t="str" cm="1">
        <f t="array" ref="I1818">_xlfn.XLOOKUP(C1818,gyn_horarios,gyn_trechos_almoco,"",1,1)</f>
        <v>GOIANIA X BELEM 09:30</v>
      </c>
      <c r="J1818" s="201" t="str" cm="1">
        <f t="array" ref="J1818">_xlfn.XLOOKUP(D1818,justificativas_motivos,justificativas_texto,"",1,1)</f>
        <v>MOTORISTA CUMPRINDO HORÁRIO NA ESCALA ATUAL</v>
      </c>
    </row>
    <row r="1819" spans="1:10" ht="42" hidden="1" customHeight="1">
      <c r="A1819" s="200">
        <v>45617</v>
      </c>
      <c r="B1819" s="132">
        <v>17400</v>
      </c>
      <c r="C1819" s="133">
        <v>0.39583333333333331</v>
      </c>
      <c r="D1819" s="132" t="s">
        <v>11</v>
      </c>
      <c r="E1819" s="129" t="s">
        <v>103</v>
      </c>
      <c r="F1819" s="132"/>
      <c r="G1819" s="132" t="str">
        <f t="shared" si="56"/>
        <v>1</v>
      </c>
      <c r="H1819" s="137">
        <f t="shared" si="57"/>
        <v>18</v>
      </c>
      <c r="I1819" s="129" t="str" cm="1">
        <f t="array" ref="I1819">_xlfn.XLOOKUP(C1819,gyn_horarios,gyn_trechos_almoco,"",1,1)</f>
        <v>GOIANIA X BELEM 09:30</v>
      </c>
      <c r="J1819" s="201" t="str" cm="1">
        <f t="array" ref="J1819">_xlfn.XLOOKUP(D1819,justificativas_motivos,justificativas_texto,"",1,1)</f>
        <v>MOTORISTA CUMPRINDO HORÁRIO NA ESCALA ATUAL</v>
      </c>
    </row>
    <row r="1820" spans="1:10" ht="42" hidden="1" customHeight="1">
      <c r="A1820" s="200">
        <v>45617</v>
      </c>
      <c r="B1820" s="132">
        <v>16300</v>
      </c>
      <c r="C1820" s="133" t="s">
        <v>355</v>
      </c>
      <c r="D1820" s="132" t="s">
        <v>11</v>
      </c>
      <c r="E1820" s="129" t="s">
        <v>248</v>
      </c>
      <c r="F1820" s="132"/>
      <c r="G1820" s="132" t="str">
        <f t="shared" si="56"/>
        <v>1</v>
      </c>
      <c r="H1820" s="137">
        <f t="shared" si="57"/>
        <v>18</v>
      </c>
      <c r="I1820" s="153" t="s">
        <v>308</v>
      </c>
      <c r="J1820" s="201" t="str" cm="1">
        <f t="array" ref="J1820">_xlfn.XLOOKUP(D1820,justificativas_motivos,justificativas_texto,"",1,1)</f>
        <v>MOTORISTA CUMPRINDO HORÁRIO NA ESCALA ATUAL</v>
      </c>
    </row>
    <row r="1821" spans="1:10" ht="42" hidden="1" customHeight="1">
      <c r="A1821" s="200">
        <v>45617</v>
      </c>
      <c r="B1821" s="132">
        <v>16300</v>
      </c>
      <c r="C1821" s="133" t="s">
        <v>355</v>
      </c>
      <c r="D1821" s="132" t="s">
        <v>11</v>
      </c>
      <c r="E1821" s="132" t="s">
        <v>144</v>
      </c>
      <c r="F1821" s="132"/>
      <c r="G1821" s="132" t="str">
        <f t="shared" si="56"/>
        <v>1</v>
      </c>
      <c r="H1821" s="137">
        <f t="shared" si="57"/>
        <v>18</v>
      </c>
      <c r="I1821" s="153" t="s">
        <v>308</v>
      </c>
      <c r="J1821" s="201" t="str" cm="1">
        <f t="array" ref="J1821">_xlfn.XLOOKUP(D1821,justificativas_motivos,justificativas_texto,"",1,1)</f>
        <v>MOTORISTA CUMPRINDO HORÁRIO NA ESCALA ATUAL</v>
      </c>
    </row>
    <row r="1822" spans="1:10" ht="42" hidden="1" customHeight="1">
      <c r="A1822" s="202">
        <v>45617</v>
      </c>
      <c r="B1822" s="149" t="s">
        <v>71</v>
      </c>
      <c r="C1822" s="147" t="s">
        <v>72</v>
      </c>
      <c r="D1822" s="149" t="s">
        <v>350</v>
      </c>
      <c r="E1822" s="129" t="s">
        <v>278</v>
      </c>
      <c r="F1822" s="132"/>
      <c r="G1822" s="132" t="str">
        <f t="shared" si="56"/>
        <v>1</v>
      </c>
      <c r="H1822" s="137">
        <f t="shared" si="57"/>
        <v>18</v>
      </c>
      <c r="I1822" s="129" t="str" cm="1">
        <f t="array" ref="I1822">_xlfn.XLOOKUP(C1822,gyn_horarios,gyn_trechos_almoco,"",1,1)</f>
        <v>PLANTAO</v>
      </c>
      <c r="J1822" s="164" t="s">
        <v>357</v>
      </c>
    </row>
    <row r="1823" spans="1:10" ht="42" hidden="1" customHeight="1">
      <c r="A1823" s="202">
        <v>45617</v>
      </c>
      <c r="B1823" s="149" t="s">
        <v>71</v>
      </c>
      <c r="C1823" s="147" t="s">
        <v>72</v>
      </c>
      <c r="D1823" s="149" t="s">
        <v>105</v>
      </c>
      <c r="E1823" s="153" t="s">
        <v>292</v>
      </c>
      <c r="F1823" s="149"/>
      <c r="G1823" s="149" t="str">
        <f t="shared" si="56"/>
        <v>1</v>
      </c>
      <c r="H1823" s="150">
        <f t="shared" si="57"/>
        <v>18</v>
      </c>
      <c r="I1823" s="153" t="str" cm="1">
        <f t="array" ref="I1823">_xlfn.XLOOKUP(C1823,gyn_horarios,gyn_trechos_almoco,"",1,1)</f>
        <v>PLANTAO</v>
      </c>
      <c r="J1823" s="164" t="s">
        <v>357</v>
      </c>
    </row>
    <row r="1824" spans="1:10" ht="42" hidden="1" customHeight="1">
      <c r="A1824" s="202">
        <v>45618</v>
      </c>
      <c r="B1824" s="149">
        <v>24013</v>
      </c>
      <c r="C1824" s="147">
        <v>0.79166666666666663</v>
      </c>
      <c r="D1824" s="149" t="s">
        <v>11</v>
      </c>
      <c r="E1824" s="132" t="s">
        <v>141</v>
      </c>
      <c r="F1824" s="149"/>
      <c r="G1824" s="149" t="str">
        <f t="shared" si="56"/>
        <v>1</v>
      </c>
      <c r="H1824" s="150">
        <f t="shared" si="57"/>
        <v>18</v>
      </c>
      <c r="I1824" s="153" t="str" cm="1">
        <f t="array" ref="I1824">_xlfn.XLOOKUP(C1824,gyn_horarios,gyn_trechos_almoco,"",1,1)</f>
        <v>GOIANIA X BELEM 19:00</v>
      </c>
      <c r="J1824" s="164" t="str" cm="1">
        <f t="array" ref="J1824">_xlfn.XLOOKUP(D1824,justificativas_motivos,justificativas_texto,"",1,1)</f>
        <v>MOTORISTA CUMPRINDO HORÁRIO NA ESCALA ATUAL</v>
      </c>
    </row>
    <row r="1825" spans="1:10" ht="42" hidden="1" customHeight="1">
      <c r="A1825" s="202">
        <v>45618</v>
      </c>
      <c r="B1825" s="149">
        <v>24013</v>
      </c>
      <c r="C1825" s="147">
        <v>0.79166666666666663</v>
      </c>
      <c r="D1825" s="149" t="s">
        <v>11</v>
      </c>
      <c r="E1825" s="132" t="s">
        <v>326</v>
      </c>
      <c r="F1825" s="149"/>
      <c r="G1825" s="149" t="str">
        <f t="shared" si="56"/>
        <v>1</v>
      </c>
      <c r="H1825" s="150">
        <f t="shared" si="57"/>
        <v>18</v>
      </c>
      <c r="I1825" s="153" t="str" cm="1">
        <f t="array" ref="I1825">_xlfn.XLOOKUP(C1825,gyn_horarios,gyn_trechos_almoco,"",1,1)</f>
        <v>GOIANIA X BELEM 19:00</v>
      </c>
      <c r="J1825" s="164" t="str" cm="1">
        <f t="array" ref="J1825">_xlfn.XLOOKUP(D1825,justificativas_motivos,justificativas_texto,"",1,1)</f>
        <v>MOTORISTA CUMPRINDO HORÁRIO NA ESCALA ATUAL</v>
      </c>
    </row>
    <row r="1826" spans="1:10" ht="42" hidden="1" customHeight="1">
      <c r="A1826" s="202">
        <v>45618</v>
      </c>
      <c r="B1826" s="149">
        <v>24010</v>
      </c>
      <c r="C1826" s="147">
        <v>0.83333333333333337</v>
      </c>
      <c r="D1826" s="149" t="s">
        <v>11</v>
      </c>
      <c r="E1826" s="132" t="s">
        <v>23</v>
      </c>
      <c r="F1826" s="149"/>
      <c r="G1826" s="149" t="str">
        <f t="shared" si="56"/>
        <v>1</v>
      </c>
      <c r="H1826" s="150">
        <f t="shared" si="57"/>
        <v>18</v>
      </c>
      <c r="I1826" s="153" t="str" cm="1">
        <f t="array" ref="I1826">_xlfn.XLOOKUP(C1826,gyn_horarios,gyn_trechos_almoco,"",1,1)</f>
        <v>GOIANIA X SAO LUIS 20:00</v>
      </c>
      <c r="J1826" s="164" t="str" cm="1">
        <f t="array" ref="J1826">_xlfn.XLOOKUP(D1826,justificativas_motivos,justificativas_texto,"",1,1)</f>
        <v>MOTORISTA CUMPRINDO HORÁRIO NA ESCALA ATUAL</v>
      </c>
    </row>
    <row r="1827" spans="1:10" ht="42" hidden="1" customHeight="1">
      <c r="A1827" s="202">
        <v>45618</v>
      </c>
      <c r="B1827" s="149">
        <v>24010</v>
      </c>
      <c r="C1827" s="147">
        <v>0.83333333333333337</v>
      </c>
      <c r="D1827" s="149" t="s">
        <v>11</v>
      </c>
      <c r="E1827" s="132" t="s">
        <v>243</v>
      </c>
      <c r="F1827" s="149"/>
      <c r="G1827" s="149" t="str">
        <f t="shared" si="56"/>
        <v>1</v>
      </c>
      <c r="H1827" s="150">
        <f t="shared" si="57"/>
        <v>18</v>
      </c>
      <c r="I1827" s="153" t="str" cm="1">
        <f t="array" ref="I1827">_xlfn.XLOOKUP(C1827,gyn_horarios,gyn_trechos_almoco,"",1,1)</f>
        <v>GOIANIA X SAO LUIS 20:00</v>
      </c>
      <c r="J1827" s="164" t="str" cm="1">
        <f t="array" ref="J1827">_xlfn.XLOOKUP(D1827,justificativas_motivos,justificativas_texto,"",1,1)</f>
        <v>MOTORISTA CUMPRINDO HORÁRIO NA ESCALA ATUAL</v>
      </c>
    </row>
    <row r="1828" spans="1:10" ht="42" hidden="1" customHeight="1">
      <c r="A1828" s="202">
        <v>45618</v>
      </c>
      <c r="B1828" s="149">
        <v>19024</v>
      </c>
      <c r="C1828" s="147">
        <v>0.39583333333333331</v>
      </c>
      <c r="D1828" s="149" t="s">
        <v>11</v>
      </c>
      <c r="E1828" s="153" t="s">
        <v>190</v>
      </c>
      <c r="F1828" s="149"/>
      <c r="G1828" s="149" t="str">
        <f t="shared" si="56"/>
        <v>1</v>
      </c>
      <c r="H1828" s="150">
        <f t="shared" si="57"/>
        <v>18</v>
      </c>
      <c r="I1828" s="153" t="str" cm="1">
        <f t="array" ref="I1828">_xlfn.XLOOKUP(C1828,gyn_horarios,gyn_trechos_almoco,"",1,1)</f>
        <v>GOIANIA X BELEM 09:30</v>
      </c>
      <c r="J1828" s="164" t="str" cm="1">
        <f t="array" ref="J1828">_xlfn.XLOOKUP(D1828,justificativas_motivos,justificativas_texto,"",1,1)</f>
        <v>MOTORISTA CUMPRINDO HORÁRIO NA ESCALA ATUAL</v>
      </c>
    </row>
    <row r="1829" spans="1:10" ht="42" hidden="1" customHeight="1">
      <c r="A1829" s="202">
        <v>45618</v>
      </c>
      <c r="B1829" s="149">
        <v>19024</v>
      </c>
      <c r="C1829" s="147">
        <v>0.39583333333333331</v>
      </c>
      <c r="D1829" s="149" t="s">
        <v>11</v>
      </c>
      <c r="E1829" s="153" t="s">
        <v>138</v>
      </c>
      <c r="F1829" s="149"/>
      <c r="G1829" s="149" t="str">
        <f t="shared" si="56"/>
        <v>1</v>
      </c>
      <c r="H1829" s="150">
        <f t="shared" si="57"/>
        <v>18</v>
      </c>
      <c r="I1829" s="153" t="str" cm="1">
        <f t="array" ref="I1829">_xlfn.XLOOKUP(C1829,gyn_horarios,gyn_trechos_almoco,"",1,1)</f>
        <v>GOIANIA X BELEM 09:30</v>
      </c>
      <c r="J1829" s="164" t="str" cm="1">
        <f t="array" ref="J1829">_xlfn.XLOOKUP(D1829,justificativas_motivos,justificativas_texto,"",1,1)</f>
        <v>MOTORISTA CUMPRINDO HORÁRIO NA ESCALA ATUAL</v>
      </c>
    </row>
    <row r="1830" spans="1:10" ht="42" hidden="1" customHeight="1">
      <c r="A1830" s="202">
        <v>45618</v>
      </c>
      <c r="B1830" s="149">
        <v>17700</v>
      </c>
      <c r="C1830" s="147">
        <v>0.79166666666666663</v>
      </c>
      <c r="D1830" s="149" t="s">
        <v>11</v>
      </c>
      <c r="E1830" s="153" t="s">
        <v>303</v>
      </c>
      <c r="F1830" s="149"/>
      <c r="G1830" s="149" t="str">
        <f t="shared" si="56"/>
        <v>1</v>
      </c>
      <c r="H1830" s="150">
        <f t="shared" si="57"/>
        <v>18</v>
      </c>
      <c r="I1830" s="153" t="s">
        <v>359</v>
      </c>
      <c r="J1830" s="164" t="str" cm="1">
        <f t="array" ref="J1830">_xlfn.XLOOKUP(D1830,justificativas_motivos,justificativas_texto,"",1,1)</f>
        <v>MOTORISTA CUMPRINDO HORÁRIO NA ESCALA ATUAL</v>
      </c>
    </row>
    <row r="1831" spans="1:10" ht="42" hidden="1" customHeight="1">
      <c r="A1831" s="202">
        <v>45618</v>
      </c>
      <c r="B1831" s="149">
        <v>17700</v>
      </c>
      <c r="C1831" s="147" t="s">
        <v>355</v>
      </c>
      <c r="D1831" s="149" t="s">
        <v>11</v>
      </c>
      <c r="E1831" s="153" t="s">
        <v>240</v>
      </c>
      <c r="F1831" s="149"/>
      <c r="G1831" s="149" t="str">
        <f t="shared" si="56"/>
        <v>1</v>
      </c>
      <c r="H1831" s="150">
        <f t="shared" si="57"/>
        <v>18</v>
      </c>
      <c r="I1831" s="153" t="s">
        <v>308</v>
      </c>
      <c r="J1831" s="164" t="str" cm="1">
        <f t="array" ref="J1831">_xlfn.XLOOKUP(D1831,justificativas_motivos,justificativas_texto,"",1,1)</f>
        <v>MOTORISTA CUMPRINDO HORÁRIO NA ESCALA ATUAL</v>
      </c>
    </row>
    <row r="1832" spans="1:10" ht="42" hidden="1" customHeight="1">
      <c r="A1832" s="202">
        <v>45618</v>
      </c>
      <c r="B1832" s="149" t="s">
        <v>71</v>
      </c>
      <c r="C1832" s="147" t="s">
        <v>72</v>
      </c>
      <c r="D1832" s="149" t="s">
        <v>105</v>
      </c>
      <c r="E1832" s="153" t="s">
        <v>292</v>
      </c>
      <c r="F1832" s="149"/>
      <c r="G1832" s="149" t="str">
        <f t="shared" si="56"/>
        <v>1</v>
      </c>
      <c r="H1832" s="150">
        <f t="shared" si="57"/>
        <v>18</v>
      </c>
      <c r="I1832" s="153" t="str" cm="1">
        <f t="array" ref="I1832">_xlfn.XLOOKUP(C1832,gyn_horarios,gyn_trechos_almoco,"",1,1)</f>
        <v>PLANTAO</v>
      </c>
      <c r="J1832" s="164" t="s">
        <v>357</v>
      </c>
    </row>
    <row r="1833" spans="1:10" ht="42" hidden="1" customHeight="1">
      <c r="A1833" s="200">
        <v>45619</v>
      </c>
      <c r="B1833" s="132">
        <v>20014</v>
      </c>
      <c r="C1833" s="133">
        <v>0.75</v>
      </c>
      <c r="D1833" s="132" t="s">
        <v>11</v>
      </c>
      <c r="E1833" s="129" t="s">
        <v>332</v>
      </c>
      <c r="F1833" s="132"/>
      <c r="G1833" s="132" t="str">
        <f t="shared" si="56"/>
        <v>1</v>
      </c>
      <c r="H1833" s="137">
        <f t="shared" si="57"/>
        <v>18</v>
      </c>
      <c r="I1833" s="129" t="str" cm="1">
        <f t="array" ref="I1833">_xlfn.XLOOKUP(C1833,gyn_horarios,gyn_trechos_almoco,"",1,1)</f>
        <v>GOIANIA X TERESINA 18:00</v>
      </c>
      <c r="J1833" s="201" t="str" cm="1">
        <f t="array" ref="J1833">_xlfn.XLOOKUP(D1833,justificativas_motivos,justificativas_texto,"",1,1)</f>
        <v>MOTORISTA CUMPRINDO HORÁRIO NA ESCALA ATUAL</v>
      </c>
    </row>
    <row r="1834" spans="1:10" ht="42" hidden="1" customHeight="1">
      <c r="A1834" s="200">
        <v>45619</v>
      </c>
      <c r="B1834" s="132">
        <v>20014</v>
      </c>
      <c r="C1834" s="133">
        <v>0.75</v>
      </c>
      <c r="D1834" s="132" t="s">
        <v>11</v>
      </c>
      <c r="E1834" s="129" t="s">
        <v>126</v>
      </c>
      <c r="F1834" s="132"/>
      <c r="G1834" s="132" t="str">
        <f t="shared" si="56"/>
        <v>1</v>
      </c>
      <c r="H1834" s="137">
        <f t="shared" si="57"/>
        <v>18</v>
      </c>
      <c r="I1834" s="129" t="str" cm="1">
        <f t="array" ref="I1834">_xlfn.XLOOKUP(C1834,gyn_horarios,gyn_trechos_almoco,"",1,1)</f>
        <v>GOIANIA X TERESINA 18:00</v>
      </c>
      <c r="J1834" s="201" t="str" cm="1">
        <f t="array" ref="J1834">_xlfn.XLOOKUP(D1834,justificativas_motivos,justificativas_texto,"",1,1)</f>
        <v>MOTORISTA CUMPRINDO HORÁRIO NA ESCALA ATUAL</v>
      </c>
    </row>
    <row r="1835" spans="1:10" ht="42" hidden="1" customHeight="1">
      <c r="A1835" s="200">
        <v>45619</v>
      </c>
      <c r="B1835" s="132">
        <v>24009</v>
      </c>
      <c r="C1835" s="133">
        <v>0.83333333333333337</v>
      </c>
      <c r="D1835" s="132" t="s">
        <v>11</v>
      </c>
      <c r="E1835" s="129" t="s">
        <v>302</v>
      </c>
      <c r="F1835" s="132"/>
      <c r="G1835" s="132" t="str">
        <f t="shared" si="56"/>
        <v>1</v>
      </c>
      <c r="H1835" s="137">
        <f t="shared" si="57"/>
        <v>18</v>
      </c>
      <c r="I1835" s="129" t="str" cm="1">
        <f t="array" ref="I1835">_xlfn.XLOOKUP(C1835,gyn_horarios,gyn_trechos_almoco,"",1,1)</f>
        <v>GOIANIA X SAO LUIS 20:00</v>
      </c>
      <c r="J1835" s="201" t="str" cm="1">
        <f t="array" ref="J1835">_xlfn.XLOOKUP(D1835,justificativas_motivos,justificativas_texto,"",1,1)</f>
        <v>MOTORISTA CUMPRINDO HORÁRIO NA ESCALA ATUAL</v>
      </c>
    </row>
    <row r="1836" spans="1:10" ht="42" hidden="1" customHeight="1">
      <c r="A1836" s="200">
        <v>45619</v>
      </c>
      <c r="B1836" s="132">
        <v>24009</v>
      </c>
      <c r="C1836" s="133">
        <v>0.83333333333333337</v>
      </c>
      <c r="D1836" s="132" t="s">
        <v>11</v>
      </c>
      <c r="E1836" s="129" t="s">
        <v>320</v>
      </c>
      <c r="F1836" s="132"/>
      <c r="G1836" s="132" t="str">
        <f t="shared" si="56"/>
        <v>1</v>
      </c>
      <c r="H1836" s="137">
        <f t="shared" si="57"/>
        <v>18</v>
      </c>
      <c r="I1836" s="129" t="str" cm="1">
        <f t="array" ref="I1836">_xlfn.XLOOKUP(C1836,gyn_horarios,gyn_trechos_almoco,"",1,1)</f>
        <v>GOIANIA X SAO LUIS 20:00</v>
      </c>
      <c r="J1836" s="201" t="str" cm="1">
        <f t="array" ref="J1836">_xlfn.XLOOKUP(D1836,justificativas_motivos,justificativas_texto,"",1,1)</f>
        <v>MOTORISTA CUMPRINDO HORÁRIO NA ESCALA ATUAL</v>
      </c>
    </row>
    <row r="1837" spans="1:10" ht="42" hidden="1" customHeight="1">
      <c r="A1837" s="200">
        <v>45619</v>
      </c>
      <c r="B1837" s="132">
        <v>15800</v>
      </c>
      <c r="C1837" s="133">
        <v>0.39583333333333331</v>
      </c>
      <c r="D1837" s="132" t="s">
        <v>11</v>
      </c>
      <c r="E1837" s="129" t="s">
        <v>116</v>
      </c>
      <c r="F1837" s="132"/>
      <c r="G1837" s="132" t="str">
        <f t="shared" si="56"/>
        <v>1</v>
      </c>
      <c r="H1837" s="137">
        <f t="shared" si="57"/>
        <v>18</v>
      </c>
      <c r="I1837" s="129" t="str" cm="1">
        <f t="array" ref="I1837">_xlfn.XLOOKUP(C1837,gyn_horarios,gyn_trechos_almoco,"",1,1)</f>
        <v>GOIANIA X BELEM 09:30</v>
      </c>
      <c r="J1837" s="201" t="str" cm="1">
        <f t="array" ref="J1837">_xlfn.XLOOKUP(D1837,justificativas_motivos,justificativas_texto,"",1,1)</f>
        <v>MOTORISTA CUMPRINDO HORÁRIO NA ESCALA ATUAL</v>
      </c>
    </row>
    <row r="1838" spans="1:10" ht="42" hidden="1" customHeight="1">
      <c r="A1838" s="200">
        <v>45619</v>
      </c>
      <c r="B1838" s="132">
        <v>15800</v>
      </c>
      <c r="C1838" s="133">
        <v>0.39583333333333331</v>
      </c>
      <c r="D1838" s="132" t="s">
        <v>11</v>
      </c>
      <c r="E1838" s="129" t="s">
        <v>117</v>
      </c>
      <c r="F1838" s="132"/>
      <c r="G1838" s="132" t="str">
        <f t="shared" si="56"/>
        <v>1</v>
      </c>
      <c r="H1838" s="137">
        <f t="shared" si="57"/>
        <v>18</v>
      </c>
      <c r="I1838" s="129" t="str" cm="1">
        <f t="array" ref="I1838">_xlfn.XLOOKUP(C1838,gyn_horarios,gyn_trechos_almoco,"",1,1)</f>
        <v>GOIANIA X BELEM 09:30</v>
      </c>
      <c r="J1838" s="201" t="str" cm="1">
        <f t="array" ref="J1838">_xlfn.XLOOKUP(D1838,justificativas_motivos,justificativas_texto,"",1,1)</f>
        <v>MOTORISTA CUMPRINDO HORÁRIO NA ESCALA ATUAL</v>
      </c>
    </row>
    <row r="1839" spans="1:10" ht="42" hidden="1" customHeight="1">
      <c r="A1839" s="200">
        <v>45619</v>
      </c>
      <c r="B1839" s="149">
        <v>14400</v>
      </c>
      <c r="C1839" s="147" t="s">
        <v>355</v>
      </c>
      <c r="D1839" s="149" t="s">
        <v>11</v>
      </c>
      <c r="E1839" s="132" t="s">
        <v>360</v>
      </c>
      <c r="F1839" s="149"/>
      <c r="G1839" s="149" t="str">
        <f t="shared" si="56"/>
        <v>1</v>
      </c>
      <c r="H1839" s="150">
        <f t="shared" si="57"/>
        <v>18</v>
      </c>
      <c r="I1839" s="153" t="s">
        <v>308</v>
      </c>
      <c r="J1839" s="164" t="str" cm="1">
        <f t="array" ref="J1839">_xlfn.XLOOKUP(D1839,justificativas_motivos,justificativas_texto,"",1,1)</f>
        <v>MOTORISTA CUMPRINDO HORÁRIO NA ESCALA ATUAL</v>
      </c>
    </row>
    <row r="1840" spans="1:10" ht="42" hidden="1" customHeight="1">
      <c r="A1840" s="202">
        <v>45619</v>
      </c>
      <c r="B1840" s="149">
        <v>14400</v>
      </c>
      <c r="C1840" s="147" t="s">
        <v>355</v>
      </c>
      <c r="D1840" s="149" t="s">
        <v>11</v>
      </c>
      <c r="E1840" s="132" t="s">
        <v>361</v>
      </c>
      <c r="F1840" s="149"/>
      <c r="G1840" s="149" t="str">
        <f t="shared" si="56"/>
        <v>1</v>
      </c>
      <c r="H1840" s="150">
        <f t="shared" si="57"/>
        <v>18</v>
      </c>
      <c r="I1840" s="153" t="s">
        <v>308</v>
      </c>
      <c r="J1840" s="164" t="str" cm="1">
        <f t="array" ref="J1840">_xlfn.XLOOKUP(D1840,justificativas_motivos,justificativas_texto,"",1,1)</f>
        <v>MOTORISTA CUMPRINDO HORÁRIO NA ESCALA ATUAL</v>
      </c>
    </row>
    <row r="1841" spans="1:10" ht="42" hidden="1" customHeight="1">
      <c r="A1841" s="202">
        <v>45620</v>
      </c>
      <c r="B1841" s="149">
        <v>221101</v>
      </c>
      <c r="C1841" s="147">
        <v>0.75</v>
      </c>
      <c r="D1841" s="149" t="s">
        <v>11</v>
      </c>
      <c r="E1841" s="132" t="s">
        <v>181</v>
      </c>
      <c r="F1841" s="149"/>
      <c r="G1841" s="149" t="str">
        <f t="shared" si="56"/>
        <v>1</v>
      </c>
      <c r="H1841" s="150">
        <f t="shared" si="57"/>
        <v>18</v>
      </c>
      <c r="I1841" s="153" t="str" cm="1">
        <f t="array" ref="I1841">_xlfn.XLOOKUP(C1841,gyn_horarios,gyn_trechos_almoco,"",1,1)</f>
        <v>GOIANIA X TERESINA 18:00</v>
      </c>
      <c r="J1841" s="164" t="str" cm="1">
        <f t="array" ref="J1841">_xlfn.XLOOKUP(D1841,justificativas_motivos,justificativas_texto,"",1,1)</f>
        <v>MOTORISTA CUMPRINDO HORÁRIO NA ESCALA ATUAL</v>
      </c>
    </row>
    <row r="1842" spans="1:10" ht="42" hidden="1" customHeight="1">
      <c r="A1842" s="202">
        <v>45620</v>
      </c>
      <c r="B1842" s="149">
        <v>221101</v>
      </c>
      <c r="C1842" s="147">
        <v>0.75</v>
      </c>
      <c r="D1842" s="149" t="s">
        <v>11</v>
      </c>
      <c r="E1842" s="132" t="s">
        <v>187</v>
      </c>
      <c r="F1842" s="149"/>
      <c r="G1842" s="149" t="str">
        <f t="shared" si="56"/>
        <v>1</v>
      </c>
      <c r="H1842" s="150">
        <f t="shared" si="57"/>
        <v>18</v>
      </c>
      <c r="I1842" s="153" t="str" cm="1">
        <f t="array" ref="I1842">_xlfn.XLOOKUP(C1842,gyn_horarios,gyn_trechos_almoco,"",1,1)</f>
        <v>GOIANIA X TERESINA 18:00</v>
      </c>
      <c r="J1842" s="164" t="str" cm="1">
        <f t="array" ref="J1842">_xlfn.XLOOKUP(D1842,justificativas_motivos,justificativas_texto,"",1,1)</f>
        <v>MOTORISTA CUMPRINDO HORÁRIO NA ESCALA ATUAL</v>
      </c>
    </row>
    <row r="1843" spans="1:10" ht="42" hidden="1" customHeight="1">
      <c r="A1843" s="202">
        <v>45620</v>
      </c>
      <c r="B1843" s="149">
        <v>24003</v>
      </c>
      <c r="C1843" s="147">
        <v>0.83333333333333337</v>
      </c>
      <c r="D1843" s="149" t="s">
        <v>11</v>
      </c>
      <c r="E1843" s="132" t="s">
        <v>101</v>
      </c>
      <c r="F1843" s="149"/>
      <c r="G1843" s="149" t="str">
        <f t="shared" si="56"/>
        <v>1</v>
      </c>
      <c r="H1843" s="150">
        <f t="shared" si="57"/>
        <v>18</v>
      </c>
      <c r="I1843" s="153" t="str" cm="1">
        <f t="array" ref="I1843">_xlfn.XLOOKUP(C1843,gyn_horarios,gyn_trechos_almoco,"",1,1)</f>
        <v>GOIANIA X SAO LUIS 20:00</v>
      </c>
      <c r="J1843" s="164" t="str" cm="1">
        <f t="array" ref="J1843">_xlfn.XLOOKUP(D1843,justificativas_motivos,justificativas_texto,"",1,1)</f>
        <v>MOTORISTA CUMPRINDO HORÁRIO NA ESCALA ATUAL</v>
      </c>
    </row>
    <row r="1844" spans="1:10" ht="42" hidden="1" customHeight="1">
      <c r="A1844" s="202">
        <v>45620</v>
      </c>
      <c r="B1844" s="149">
        <v>24003</v>
      </c>
      <c r="C1844" s="147">
        <v>0.83333333333333337</v>
      </c>
      <c r="D1844" s="149" t="s">
        <v>11</v>
      </c>
      <c r="E1844" s="132" t="s">
        <v>362</v>
      </c>
      <c r="F1844" s="149"/>
      <c r="G1844" s="149" t="str">
        <f t="shared" si="56"/>
        <v>1</v>
      </c>
      <c r="H1844" s="150">
        <f t="shared" si="57"/>
        <v>18</v>
      </c>
      <c r="I1844" s="153" t="str" cm="1">
        <f t="array" ref="I1844">_xlfn.XLOOKUP(C1844,gyn_horarios,gyn_trechos_almoco,"",1,1)</f>
        <v>GOIANIA X SAO LUIS 20:00</v>
      </c>
      <c r="J1844" s="164" t="str" cm="1">
        <f t="array" ref="J1844">_xlfn.XLOOKUP(D1844,justificativas_motivos,justificativas_texto,"",1,1)</f>
        <v>MOTORISTA CUMPRINDO HORÁRIO NA ESCALA ATUAL</v>
      </c>
    </row>
    <row r="1845" spans="1:10" ht="42" hidden="1" customHeight="1">
      <c r="A1845" s="202">
        <v>45620</v>
      </c>
      <c r="B1845" s="149">
        <v>15500</v>
      </c>
      <c r="C1845" s="147" t="s">
        <v>355</v>
      </c>
      <c r="D1845" s="149" t="s">
        <v>11</v>
      </c>
      <c r="E1845" s="132" t="s">
        <v>227</v>
      </c>
      <c r="F1845" s="149"/>
      <c r="G1845" s="149" t="str">
        <f t="shared" si="56"/>
        <v>1</v>
      </c>
      <c r="H1845" s="150">
        <f t="shared" si="57"/>
        <v>18</v>
      </c>
      <c r="I1845" s="153" t="s">
        <v>308</v>
      </c>
      <c r="J1845" s="164" t="str" cm="1">
        <f t="array" ref="J1845">_xlfn.XLOOKUP(D1845,justificativas_motivos,justificativas_texto,"",1,1)</f>
        <v>MOTORISTA CUMPRINDO HORÁRIO NA ESCALA ATUAL</v>
      </c>
    </row>
    <row r="1846" spans="1:10" ht="42" hidden="1" customHeight="1">
      <c r="A1846" s="202">
        <v>45620</v>
      </c>
      <c r="B1846" s="149">
        <v>15500</v>
      </c>
      <c r="C1846" s="147">
        <v>0.79166666666666663</v>
      </c>
      <c r="D1846" s="149" t="s">
        <v>11</v>
      </c>
      <c r="E1846" s="132" t="s">
        <v>264</v>
      </c>
      <c r="F1846" s="149"/>
      <c r="G1846" s="149" t="str">
        <f t="shared" si="56"/>
        <v>1</v>
      </c>
      <c r="H1846" s="150">
        <f t="shared" si="57"/>
        <v>18</v>
      </c>
      <c r="I1846" s="153" t="s">
        <v>359</v>
      </c>
      <c r="J1846" s="164" t="str" cm="1">
        <f t="array" ref="J1846">_xlfn.XLOOKUP(D1846,justificativas_motivos,justificativas_texto,"",1,1)</f>
        <v>MOTORISTA CUMPRINDO HORÁRIO NA ESCALA ATUAL</v>
      </c>
    </row>
    <row r="1847" spans="1:10" ht="42" hidden="1" customHeight="1">
      <c r="A1847" s="202">
        <v>45620</v>
      </c>
      <c r="B1847" s="149">
        <v>19011</v>
      </c>
      <c r="C1847" s="147">
        <v>0.39583333333333331</v>
      </c>
      <c r="D1847" s="149" t="s">
        <v>11</v>
      </c>
      <c r="E1847" s="153" t="s">
        <v>110</v>
      </c>
      <c r="F1847" s="149"/>
      <c r="G1847" s="149" t="str">
        <f t="shared" si="56"/>
        <v>1</v>
      </c>
      <c r="H1847" s="150">
        <f t="shared" si="57"/>
        <v>18</v>
      </c>
      <c r="I1847" s="153" t="str" cm="1">
        <f t="array" ref="I1847">_xlfn.XLOOKUP(C1847,gyn_horarios,gyn_trechos_almoco,"",1,1)</f>
        <v>GOIANIA X BELEM 09:30</v>
      </c>
      <c r="J1847" s="164" t="str" cm="1">
        <f t="array" ref="J1847">_xlfn.XLOOKUP(D1847,justificativas_motivos,justificativas_texto,"",1,1)</f>
        <v>MOTORISTA CUMPRINDO HORÁRIO NA ESCALA ATUAL</v>
      </c>
    </row>
    <row r="1848" spans="1:10" ht="42" hidden="1" customHeight="1">
      <c r="A1848" s="202">
        <v>45620</v>
      </c>
      <c r="B1848" s="149">
        <v>19011</v>
      </c>
      <c r="C1848" s="147">
        <v>0.39583333333333331</v>
      </c>
      <c r="D1848" s="149" t="s">
        <v>11</v>
      </c>
      <c r="E1848" s="153" t="s">
        <v>363</v>
      </c>
      <c r="F1848" s="149"/>
      <c r="G1848" s="149" t="str">
        <f t="shared" si="56"/>
        <v>1</v>
      </c>
      <c r="H1848" s="150">
        <f t="shared" si="57"/>
        <v>18</v>
      </c>
      <c r="I1848" s="153" t="str" cm="1">
        <f t="array" ref="I1848">_xlfn.XLOOKUP(C1848,gyn_horarios,gyn_trechos_almoco,"",1,1)</f>
        <v>GOIANIA X BELEM 09:30</v>
      </c>
      <c r="J1848" s="164" t="str" cm="1">
        <f t="array" ref="J1848">_xlfn.XLOOKUP(D1848,justificativas_motivos,justificativas_texto,"",1,1)</f>
        <v>MOTORISTA CUMPRINDO HORÁRIO NA ESCALA ATUAL</v>
      </c>
    </row>
    <row r="1849" spans="1:10" ht="42" hidden="1" customHeight="1">
      <c r="A1849" s="202">
        <v>45621</v>
      </c>
      <c r="B1849" s="149" t="s">
        <v>137</v>
      </c>
      <c r="C1849" s="147" t="s">
        <v>137</v>
      </c>
      <c r="D1849" s="149" t="s">
        <v>137</v>
      </c>
      <c r="E1849" s="149" t="s">
        <v>157</v>
      </c>
      <c r="F1849" s="149"/>
      <c r="G1849" s="149" t="str">
        <f t="shared" si="56"/>
        <v>1</v>
      </c>
      <c r="H1849" s="150">
        <f t="shared" si="57"/>
        <v>18</v>
      </c>
      <c r="I1849" s="153" t="str" cm="1">
        <f t="array" ref="I1849">_xlfn.XLOOKUP(C1849,gyn_horarios,gyn_trechos_almoco,"",1,1)</f>
        <v>ESPERA</v>
      </c>
      <c r="J1849" s="164" t="str" cm="1">
        <f t="array" ref="J1849">_xlfn.XLOOKUP(D1849,justificativas_motivos,justificativas_texto,"",1,1)</f>
        <v>MOTORISTA NA GARAGEM EM ESPERA PARA DISPONIBILIDADE DE HORARIOS</v>
      </c>
    </row>
    <row r="1850" spans="1:10" ht="42" hidden="1" customHeight="1">
      <c r="A1850" s="202">
        <v>45621</v>
      </c>
      <c r="B1850" s="149" t="s">
        <v>137</v>
      </c>
      <c r="C1850" s="147" t="s">
        <v>137</v>
      </c>
      <c r="D1850" s="149" t="s">
        <v>137</v>
      </c>
      <c r="E1850" s="149" t="s">
        <v>216</v>
      </c>
      <c r="F1850" s="149"/>
      <c r="G1850" s="149" t="str">
        <f t="shared" si="56"/>
        <v>1</v>
      </c>
      <c r="H1850" s="150">
        <f t="shared" si="57"/>
        <v>18</v>
      </c>
      <c r="I1850" s="153" t="str" cm="1">
        <f t="array" ref="I1850">_xlfn.XLOOKUP(C1850,gyn_horarios,gyn_trechos_almoco,"",1,1)</f>
        <v>ESPERA</v>
      </c>
      <c r="J1850" s="164" t="str" cm="1">
        <f t="array" ref="J1850">_xlfn.XLOOKUP(D1850,justificativas_motivos,justificativas_texto,"",1,1)</f>
        <v>MOTORISTA NA GARAGEM EM ESPERA PARA DISPONIBILIDADE DE HORARIOS</v>
      </c>
    </row>
    <row r="1851" spans="1:10" ht="42" hidden="1" customHeight="1">
      <c r="A1851" s="202">
        <v>45621</v>
      </c>
      <c r="B1851" s="149">
        <v>24001</v>
      </c>
      <c r="C1851" s="147">
        <v>0.83333333333333337</v>
      </c>
      <c r="D1851" s="149" t="s">
        <v>11</v>
      </c>
      <c r="E1851" s="149" t="s">
        <v>177</v>
      </c>
      <c r="F1851" s="149"/>
      <c r="G1851" s="149" t="str">
        <f t="shared" si="56"/>
        <v>1</v>
      </c>
      <c r="H1851" s="150">
        <f t="shared" si="57"/>
        <v>18</v>
      </c>
      <c r="I1851" s="153" t="str" cm="1">
        <f t="array" ref="I1851">_xlfn.XLOOKUP(C1851,gyn_horarios,gyn_trechos_almoco,"",1,1)</f>
        <v>GOIANIA X SAO LUIS 20:00</v>
      </c>
      <c r="J1851" s="164" t="str" cm="1">
        <f t="array" ref="J1851">_xlfn.XLOOKUP(D1851,justificativas_motivos,justificativas_texto,"",1,1)</f>
        <v>MOTORISTA CUMPRINDO HORÁRIO NA ESCALA ATUAL</v>
      </c>
    </row>
    <row r="1852" spans="1:10" ht="42" hidden="1" customHeight="1">
      <c r="A1852" s="202">
        <v>45621</v>
      </c>
      <c r="B1852" s="149">
        <v>24001</v>
      </c>
      <c r="C1852" s="147">
        <v>0.83333333333333337</v>
      </c>
      <c r="D1852" s="149" t="s">
        <v>11</v>
      </c>
      <c r="E1852" s="149" t="s">
        <v>17</v>
      </c>
      <c r="F1852" s="149"/>
      <c r="G1852" s="149" t="str">
        <f t="shared" si="56"/>
        <v>1</v>
      </c>
      <c r="H1852" s="150">
        <f t="shared" si="57"/>
        <v>18</v>
      </c>
      <c r="I1852" s="153" t="str" cm="1">
        <f t="array" ref="I1852">_xlfn.XLOOKUP(C1852,gyn_horarios,gyn_trechos_almoco,"",1,1)</f>
        <v>GOIANIA X SAO LUIS 20:00</v>
      </c>
      <c r="J1852" s="164" t="str" cm="1">
        <f t="array" ref="J1852">_xlfn.XLOOKUP(D1852,justificativas_motivos,justificativas_texto,"",1,1)</f>
        <v>MOTORISTA CUMPRINDO HORÁRIO NA ESCALA ATUAL</v>
      </c>
    </row>
    <row r="1853" spans="1:10" ht="42" hidden="1" customHeight="1">
      <c r="A1853" s="202">
        <v>45621</v>
      </c>
      <c r="B1853" s="149">
        <v>24005</v>
      </c>
      <c r="C1853" s="147">
        <v>0.79166666666666663</v>
      </c>
      <c r="D1853" s="149" t="s">
        <v>11</v>
      </c>
      <c r="E1853" s="149" t="s">
        <v>61</v>
      </c>
      <c r="F1853" s="149"/>
      <c r="G1853" s="149" t="str">
        <f t="shared" si="56"/>
        <v>1</v>
      </c>
      <c r="H1853" s="150">
        <f t="shared" si="57"/>
        <v>18</v>
      </c>
      <c r="I1853" s="153" t="str" cm="1">
        <f t="array" ref="I1853">_xlfn.XLOOKUP(C1853,gyn_horarios,gyn_trechos_almoco,"",1,1)</f>
        <v>GOIANIA X BELEM 19:00</v>
      </c>
      <c r="J1853" s="164" t="str" cm="1">
        <f t="array" ref="J1853">_xlfn.XLOOKUP(D1853,justificativas_motivos,justificativas_texto,"",1,1)</f>
        <v>MOTORISTA CUMPRINDO HORÁRIO NA ESCALA ATUAL</v>
      </c>
    </row>
    <row r="1854" spans="1:10" ht="42" hidden="1" customHeight="1">
      <c r="A1854" s="202">
        <v>45621</v>
      </c>
      <c r="B1854" s="149">
        <v>24005</v>
      </c>
      <c r="C1854" s="147">
        <v>0.79166666666666663</v>
      </c>
      <c r="D1854" s="149" t="s">
        <v>11</v>
      </c>
      <c r="E1854" s="153" t="s">
        <v>110</v>
      </c>
      <c r="F1854" s="149"/>
      <c r="G1854" s="149" t="str">
        <f t="shared" si="56"/>
        <v>1</v>
      </c>
      <c r="H1854" s="150">
        <f t="shared" si="57"/>
        <v>18</v>
      </c>
      <c r="I1854" s="153" t="str" cm="1">
        <f t="array" ref="I1854">_xlfn.XLOOKUP(C1854,gyn_horarios,gyn_trechos_almoco,"",1,1)</f>
        <v>GOIANIA X BELEM 19:00</v>
      </c>
      <c r="J1854" s="164" t="str" cm="1">
        <f t="array" ref="J1854">_xlfn.XLOOKUP(D1854,justificativas_motivos,justificativas_texto,"",1,1)</f>
        <v>MOTORISTA CUMPRINDO HORÁRIO NA ESCALA ATUAL</v>
      </c>
    </row>
    <row r="1855" spans="1:10" ht="42" hidden="1" customHeight="1">
      <c r="A1855" s="202">
        <v>45621</v>
      </c>
      <c r="B1855" s="149">
        <v>15700</v>
      </c>
      <c r="C1855" s="147">
        <v>0.39583333333333331</v>
      </c>
      <c r="D1855" s="149" t="s">
        <v>11</v>
      </c>
      <c r="E1855" s="153" t="s">
        <v>19</v>
      </c>
      <c r="F1855" s="149"/>
      <c r="G1855" s="149" t="str">
        <f t="shared" si="56"/>
        <v>1</v>
      </c>
      <c r="H1855" s="150">
        <f t="shared" si="57"/>
        <v>18</v>
      </c>
      <c r="I1855" s="153" t="str" cm="1">
        <f t="array" ref="I1855">_xlfn.XLOOKUP(C1855,gyn_horarios,gyn_trechos_almoco,"",1,1)</f>
        <v>GOIANIA X BELEM 09:30</v>
      </c>
      <c r="J1855" s="164" t="str" cm="1">
        <f t="array" ref="J1855">_xlfn.XLOOKUP(D1855,justificativas_motivos,justificativas_texto,"",1,1)</f>
        <v>MOTORISTA CUMPRINDO HORÁRIO NA ESCALA ATUAL</v>
      </c>
    </row>
    <row r="1856" spans="1:10" ht="42" hidden="1" customHeight="1">
      <c r="A1856" s="202">
        <v>45621</v>
      </c>
      <c r="B1856" s="149">
        <v>15700</v>
      </c>
      <c r="C1856" s="147">
        <v>0.39583333333333331</v>
      </c>
      <c r="D1856" s="149" t="s">
        <v>11</v>
      </c>
      <c r="E1856" s="153" t="s">
        <v>194</v>
      </c>
      <c r="F1856" s="149"/>
      <c r="G1856" s="149" t="str">
        <f t="shared" si="56"/>
        <v>1</v>
      </c>
      <c r="H1856" s="150">
        <f t="shared" si="57"/>
        <v>18</v>
      </c>
      <c r="I1856" s="153" t="str" cm="1">
        <f t="array" ref="I1856">_xlfn.XLOOKUP(C1856,gyn_horarios,gyn_trechos_almoco,"",1,1)</f>
        <v>GOIANIA X BELEM 09:30</v>
      </c>
      <c r="J1856" s="164" t="str" cm="1">
        <f t="array" ref="J1856">_xlfn.XLOOKUP(D1856,justificativas_motivos,justificativas_texto,"",1,1)</f>
        <v>MOTORISTA CUMPRINDO HORÁRIO NA ESCALA ATUAL</v>
      </c>
    </row>
    <row r="1857" spans="1:10" ht="42" hidden="1" customHeight="1">
      <c r="A1857" s="202">
        <v>45621</v>
      </c>
      <c r="B1857" s="149">
        <v>19002</v>
      </c>
      <c r="C1857" s="147" t="s">
        <v>355</v>
      </c>
      <c r="D1857" s="149" t="s">
        <v>11</v>
      </c>
      <c r="E1857" s="153" t="s">
        <v>259</v>
      </c>
      <c r="F1857" s="149"/>
      <c r="G1857" s="149" t="str">
        <f t="shared" si="56"/>
        <v>1</v>
      </c>
      <c r="H1857" s="150">
        <f t="shared" si="57"/>
        <v>18</v>
      </c>
      <c r="I1857" s="153" t="s">
        <v>308</v>
      </c>
      <c r="J1857" s="164" t="str" cm="1">
        <f t="array" ref="J1857">_xlfn.XLOOKUP(D1857,justificativas_motivos,justificativas_texto,"",1,1)</f>
        <v>MOTORISTA CUMPRINDO HORÁRIO NA ESCALA ATUAL</v>
      </c>
    </row>
    <row r="1858" spans="1:10" ht="42" hidden="1" customHeight="1">
      <c r="A1858" s="202">
        <v>45621</v>
      </c>
      <c r="B1858" s="149">
        <v>19002</v>
      </c>
      <c r="C1858" s="147" t="s">
        <v>355</v>
      </c>
      <c r="D1858" s="149" t="s">
        <v>11</v>
      </c>
      <c r="E1858" s="153" t="s">
        <v>341</v>
      </c>
      <c r="F1858" s="149"/>
      <c r="G1858" s="149" t="str">
        <f t="shared" si="56"/>
        <v>1</v>
      </c>
      <c r="H1858" s="150">
        <f t="shared" si="57"/>
        <v>18</v>
      </c>
      <c r="I1858" s="153" t="s">
        <v>308</v>
      </c>
      <c r="J1858" s="164" t="str" cm="1">
        <f t="array" ref="J1858">_xlfn.XLOOKUP(D1858,justificativas_motivos,justificativas_texto,"",1,1)</f>
        <v>MOTORISTA CUMPRINDO HORÁRIO NA ESCALA ATUAL</v>
      </c>
    </row>
    <row r="1859" spans="1:10" ht="42" hidden="1" customHeight="1">
      <c r="A1859" s="202">
        <v>45621</v>
      </c>
      <c r="B1859" s="149" t="s">
        <v>71</v>
      </c>
      <c r="C1859" s="147" t="s">
        <v>72</v>
      </c>
      <c r="D1859" s="149" t="s">
        <v>105</v>
      </c>
      <c r="E1859" s="153" t="s">
        <v>292</v>
      </c>
      <c r="F1859" s="149"/>
      <c r="G1859" s="149" t="str">
        <f t="shared" si="56"/>
        <v>1</v>
      </c>
      <c r="H1859" s="150">
        <f t="shared" si="57"/>
        <v>18</v>
      </c>
      <c r="I1859" s="153" t="str" cm="1">
        <f t="array" ref="I1859">_xlfn.XLOOKUP(C1859,gyn_horarios,gyn_trechos_almoco,"",1,1)</f>
        <v>PLANTAO</v>
      </c>
      <c r="J1859" s="164" t="s">
        <v>357</v>
      </c>
    </row>
    <row r="1860" spans="1:10" ht="42" hidden="1" customHeight="1">
      <c r="A1860" s="202">
        <v>45622</v>
      </c>
      <c r="B1860" s="149">
        <v>19012</v>
      </c>
      <c r="C1860" s="147">
        <v>0.75</v>
      </c>
      <c r="D1860" s="149" t="s">
        <v>11</v>
      </c>
      <c r="E1860" s="149" t="s">
        <v>290</v>
      </c>
      <c r="F1860" s="149"/>
      <c r="G1860" s="149" t="str">
        <f t="shared" si="56"/>
        <v>1</v>
      </c>
      <c r="H1860" s="150">
        <f t="shared" si="57"/>
        <v>18</v>
      </c>
      <c r="I1860" s="153" t="str" cm="1">
        <f t="array" ref="I1860">_xlfn.XLOOKUP(C1860,gyn_horarios,gyn_trechos_almoco,"",1,1)</f>
        <v>GOIANIA X TERESINA 18:00</v>
      </c>
      <c r="J1860" s="164" t="str" cm="1">
        <f t="array" ref="J1860">_xlfn.XLOOKUP(D1860,justificativas_motivos,justificativas_texto,"",1,1)</f>
        <v>MOTORISTA CUMPRINDO HORÁRIO NA ESCALA ATUAL</v>
      </c>
    </row>
    <row r="1861" spans="1:10" ht="42" hidden="1" customHeight="1">
      <c r="A1861" s="202">
        <v>45622</v>
      </c>
      <c r="B1861" s="149">
        <v>19012</v>
      </c>
      <c r="C1861" s="147">
        <v>0.75</v>
      </c>
      <c r="D1861" s="149" t="s">
        <v>11</v>
      </c>
      <c r="E1861" s="149" t="s">
        <v>136</v>
      </c>
      <c r="F1861" s="149"/>
      <c r="G1861" s="149" t="str">
        <f t="shared" si="56"/>
        <v>1</v>
      </c>
      <c r="H1861" s="150">
        <f t="shared" si="57"/>
        <v>18</v>
      </c>
      <c r="I1861" s="153" t="str" cm="1">
        <f t="array" ref="I1861">_xlfn.XLOOKUP(C1861,gyn_horarios,gyn_trechos_almoco,"",1,1)</f>
        <v>GOIANIA X TERESINA 18:00</v>
      </c>
      <c r="J1861" s="164" t="str" cm="1">
        <f t="array" ref="J1861">_xlfn.XLOOKUP(D1861,justificativas_motivos,justificativas_texto,"",1,1)</f>
        <v>MOTORISTA CUMPRINDO HORÁRIO NA ESCALA ATUAL</v>
      </c>
    </row>
    <row r="1862" spans="1:10" ht="42" hidden="1" customHeight="1">
      <c r="A1862" s="202">
        <v>45622</v>
      </c>
      <c r="B1862" s="149">
        <v>24002</v>
      </c>
      <c r="C1862" s="147">
        <v>0.79166666666666663</v>
      </c>
      <c r="D1862" s="149" t="s">
        <v>11</v>
      </c>
      <c r="E1862" s="149" t="s">
        <v>131</v>
      </c>
      <c r="F1862" s="149"/>
      <c r="G1862" s="149" t="str">
        <f t="shared" si="56"/>
        <v>1</v>
      </c>
      <c r="H1862" s="150">
        <f t="shared" si="57"/>
        <v>18</v>
      </c>
      <c r="I1862" s="153" t="str" cm="1">
        <f t="array" ref="I1862">_xlfn.XLOOKUP(C1862,gyn_horarios,gyn_trechos_almoco,"",1,1)</f>
        <v>GOIANIA X BELEM 19:00</v>
      </c>
      <c r="J1862" s="164" t="str" cm="1">
        <f t="array" ref="J1862">_xlfn.XLOOKUP(D1862,justificativas_motivos,justificativas_texto,"",1,1)</f>
        <v>MOTORISTA CUMPRINDO HORÁRIO NA ESCALA ATUAL</v>
      </c>
    </row>
    <row r="1863" spans="1:10" ht="42" hidden="1" customHeight="1">
      <c r="A1863" s="202">
        <v>45622</v>
      </c>
      <c r="B1863" s="149">
        <v>24002</v>
      </c>
      <c r="C1863" s="147">
        <v>0.79166666666666663</v>
      </c>
      <c r="D1863" s="149" t="s">
        <v>11</v>
      </c>
      <c r="E1863" s="149" t="s">
        <v>132</v>
      </c>
      <c r="F1863" s="149"/>
      <c r="G1863" s="149" t="str">
        <f t="shared" si="56"/>
        <v>1</v>
      </c>
      <c r="H1863" s="150">
        <f t="shared" si="57"/>
        <v>18</v>
      </c>
      <c r="I1863" s="153" t="str" cm="1">
        <f t="array" ref="I1863">_xlfn.XLOOKUP(C1863,gyn_horarios,gyn_trechos_almoco,"",1,1)</f>
        <v>GOIANIA X BELEM 19:00</v>
      </c>
      <c r="J1863" s="164" t="str" cm="1">
        <f t="array" ref="J1863">_xlfn.XLOOKUP(D1863,justificativas_motivos,justificativas_texto,"",1,1)</f>
        <v>MOTORISTA CUMPRINDO HORÁRIO NA ESCALA ATUAL</v>
      </c>
    </row>
    <row r="1864" spans="1:10" ht="42" hidden="1" customHeight="1">
      <c r="A1864" s="202">
        <v>45622</v>
      </c>
      <c r="B1864" s="149">
        <v>24010</v>
      </c>
      <c r="C1864" s="147">
        <v>0.83333333333333337</v>
      </c>
      <c r="D1864" s="149" t="s">
        <v>11</v>
      </c>
      <c r="E1864" s="149" t="s">
        <v>65</v>
      </c>
      <c r="F1864" s="149"/>
      <c r="G1864" s="149" t="str">
        <f t="shared" si="56"/>
        <v>1</v>
      </c>
      <c r="H1864" s="150">
        <f t="shared" si="57"/>
        <v>18</v>
      </c>
      <c r="I1864" s="153" t="str" cm="1">
        <f t="array" ref="I1864">_xlfn.XLOOKUP(C1864,gyn_horarios,gyn_trechos_almoco,"",1,1)</f>
        <v>GOIANIA X SAO LUIS 20:00</v>
      </c>
      <c r="J1864" s="164" t="str" cm="1">
        <f t="array" ref="J1864">_xlfn.XLOOKUP(D1864,justificativas_motivos,justificativas_texto,"",1,1)</f>
        <v>MOTORISTA CUMPRINDO HORÁRIO NA ESCALA ATUAL</v>
      </c>
    </row>
    <row r="1865" spans="1:10" ht="42" hidden="1" customHeight="1">
      <c r="A1865" s="202">
        <v>45622</v>
      </c>
      <c r="B1865" s="149">
        <v>24010</v>
      </c>
      <c r="C1865" s="147">
        <v>0.83333333333333337</v>
      </c>
      <c r="D1865" s="149" t="s">
        <v>11</v>
      </c>
      <c r="E1865" s="149" t="s">
        <v>119</v>
      </c>
      <c r="F1865" s="149"/>
      <c r="G1865" s="149" t="str">
        <f t="shared" si="56"/>
        <v>1</v>
      </c>
      <c r="H1865" s="150">
        <f t="shared" si="57"/>
        <v>18</v>
      </c>
      <c r="I1865" s="153" t="str" cm="1">
        <f t="array" ref="I1865">_xlfn.XLOOKUP(C1865,gyn_horarios,gyn_trechos_almoco,"",1,1)</f>
        <v>GOIANIA X SAO LUIS 20:00</v>
      </c>
      <c r="J1865" s="164" t="str" cm="1">
        <f t="array" ref="J1865">_xlfn.XLOOKUP(D1865,justificativas_motivos,justificativas_texto,"",1,1)</f>
        <v>MOTORISTA CUMPRINDO HORÁRIO NA ESCALA ATUAL</v>
      </c>
    </row>
    <row r="1866" spans="1:10" ht="42" hidden="1" customHeight="1">
      <c r="A1866" s="202">
        <v>45622</v>
      </c>
      <c r="B1866" s="149" t="s">
        <v>285</v>
      </c>
      <c r="C1866" s="147" t="s">
        <v>285</v>
      </c>
      <c r="D1866" s="149" t="s">
        <v>285</v>
      </c>
      <c r="E1866" s="153" t="s">
        <v>85</v>
      </c>
      <c r="F1866" s="149"/>
      <c r="G1866" s="149" t="str">
        <f t="shared" si="56"/>
        <v>1</v>
      </c>
      <c r="H1866" s="150">
        <f t="shared" si="57"/>
        <v>18</v>
      </c>
      <c r="I1866" s="153" t="str" cm="1">
        <f t="array" ref="I1866">_xlfn.XLOOKUP(C1866,gyn_horarios,gyn_trechos_almoco,"",1,1)</f>
        <v>PASSE</v>
      </c>
      <c r="J1866" s="164" t="str" cm="1">
        <f t="array" ref="J1866">_xlfn.XLOOKUP(D1866,justificativas_motivos,justificativas_texto,"",1,1)</f>
        <v>MOTORISTA CHEGANDO/SAINDO DA GARAGEM DE PASSE</v>
      </c>
    </row>
    <row r="1867" spans="1:10" ht="42" hidden="1" customHeight="1">
      <c r="A1867" s="202">
        <v>45622</v>
      </c>
      <c r="B1867" s="149" t="s">
        <v>285</v>
      </c>
      <c r="C1867" s="147" t="s">
        <v>285</v>
      </c>
      <c r="D1867" s="149" t="s">
        <v>285</v>
      </c>
      <c r="E1867" s="153" t="s">
        <v>45</v>
      </c>
      <c r="F1867" s="149"/>
      <c r="G1867" s="149" t="str">
        <f t="shared" si="56"/>
        <v>1</v>
      </c>
      <c r="H1867" s="150">
        <f t="shared" si="57"/>
        <v>18</v>
      </c>
      <c r="I1867" s="153" t="str" cm="1">
        <f t="array" ref="I1867">_xlfn.XLOOKUP(C1867,gyn_horarios,gyn_trechos_almoco,"",1,1)</f>
        <v>PASSE</v>
      </c>
      <c r="J1867" s="164" t="str" cm="1">
        <f t="array" ref="J1867">_xlfn.XLOOKUP(D1867,justificativas_motivos,justificativas_texto,"",1,1)</f>
        <v>MOTORISTA CHEGANDO/SAINDO DA GARAGEM DE PASSE</v>
      </c>
    </row>
    <row r="1868" spans="1:10" ht="42" hidden="1" customHeight="1">
      <c r="A1868" s="202">
        <v>45622</v>
      </c>
      <c r="B1868" s="149">
        <v>12400</v>
      </c>
      <c r="C1868" s="147" t="s">
        <v>355</v>
      </c>
      <c r="D1868" s="149" t="s">
        <v>11</v>
      </c>
      <c r="E1868" s="153" t="s">
        <v>251</v>
      </c>
      <c r="F1868" s="149"/>
      <c r="G1868" s="149" t="str">
        <f t="shared" si="56"/>
        <v>1</v>
      </c>
      <c r="H1868" s="150">
        <f t="shared" si="57"/>
        <v>18</v>
      </c>
      <c r="I1868" s="153" t="s">
        <v>308</v>
      </c>
      <c r="J1868" s="164" t="str" cm="1">
        <f t="array" ref="J1868">_xlfn.XLOOKUP(D1868,justificativas_motivos,justificativas_texto,"",1,1)</f>
        <v>MOTORISTA CUMPRINDO HORÁRIO NA ESCALA ATUAL</v>
      </c>
    </row>
    <row r="1869" spans="1:10" ht="42" hidden="1" customHeight="1">
      <c r="A1869" s="202">
        <v>45622</v>
      </c>
      <c r="B1869" s="149">
        <v>12400</v>
      </c>
      <c r="C1869" s="147" t="s">
        <v>355</v>
      </c>
      <c r="D1869" s="149" t="s">
        <v>11</v>
      </c>
      <c r="E1869" s="153" t="s">
        <v>258</v>
      </c>
      <c r="F1869" s="149"/>
      <c r="G1869" s="149" t="str">
        <f t="shared" si="56"/>
        <v>1</v>
      </c>
      <c r="H1869" s="150">
        <f t="shared" si="57"/>
        <v>18</v>
      </c>
      <c r="I1869" s="153" t="s">
        <v>308</v>
      </c>
      <c r="J1869" s="164" t="str" cm="1">
        <f t="array" ref="J1869">_xlfn.XLOOKUP(D1869,justificativas_motivos,justificativas_texto,"",1,1)</f>
        <v>MOTORISTA CUMPRINDO HORÁRIO NA ESCALA ATUAL</v>
      </c>
    </row>
    <row r="1870" spans="1:10" ht="42" hidden="1" customHeight="1">
      <c r="A1870" s="202">
        <v>45622</v>
      </c>
      <c r="B1870" s="149" t="s">
        <v>71</v>
      </c>
      <c r="C1870" s="147" t="s">
        <v>72</v>
      </c>
      <c r="D1870" s="149" t="s">
        <v>105</v>
      </c>
      <c r="E1870" s="153" t="s">
        <v>292</v>
      </c>
      <c r="F1870" s="149"/>
      <c r="G1870" s="149" t="str">
        <f t="shared" si="56"/>
        <v>1</v>
      </c>
      <c r="H1870" s="150">
        <f t="shared" si="57"/>
        <v>18</v>
      </c>
      <c r="I1870" s="153" t="str" cm="1">
        <f t="array" ref="I1870">_xlfn.XLOOKUP(C1870,gyn_horarios,gyn_trechos_almoco,"",1,1)</f>
        <v>PLANTAO</v>
      </c>
      <c r="J1870" s="164" t="s">
        <v>357</v>
      </c>
    </row>
    <row r="1871" spans="1:10" ht="42" hidden="1" customHeight="1">
      <c r="A1871" s="200">
        <v>45623</v>
      </c>
      <c r="B1871" s="132">
        <v>14200</v>
      </c>
      <c r="C1871" s="133">
        <v>0.79166666666666663</v>
      </c>
      <c r="D1871" s="132" t="s">
        <v>11</v>
      </c>
      <c r="E1871" s="129" t="s">
        <v>95</v>
      </c>
      <c r="F1871" s="132"/>
      <c r="G1871" s="132" t="str">
        <f t="shared" si="56"/>
        <v>1</v>
      </c>
      <c r="H1871" s="137">
        <f t="shared" si="57"/>
        <v>18</v>
      </c>
      <c r="I1871" s="129" t="str" cm="1">
        <f t="array" ref="I1871">_xlfn.XLOOKUP(C1871,gyn_horarios,gyn_trechos_almoco,"",1,1)</f>
        <v>GOIANIA X BELEM 19:00</v>
      </c>
      <c r="J1871" s="201" t="str" cm="1">
        <f t="array" ref="J1871">_xlfn.XLOOKUP(D1871,justificativas_motivos,justificativas_texto,"",1,1)</f>
        <v>MOTORISTA CUMPRINDO HORÁRIO NA ESCALA ATUAL</v>
      </c>
    </row>
    <row r="1872" spans="1:10" ht="42" hidden="1" customHeight="1">
      <c r="A1872" s="200">
        <v>45623</v>
      </c>
      <c r="B1872" s="132">
        <v>14200</v>
      </c>
      <c r="C1872" s="133">
        <v>0.79166666666666663</v>
      </c>
      <c r="D1872" s="132" t="s">
        <v>11</v>
      </c>
      <c r="E1872" s="129" t="s">
        <v>16</v>
      </c>
      <c r="F1872" s="132"/>
      <c r="G1872" s="132" t="str">
        <f t="shared" si="56"/>
        <v>1</v>
      </c>
      <c r="H1872" s="137">
        <f t="shared" si="57"/>
        <v>18</v>
      </c>
      <c r="I1872" s="129" t="str" cm="1">
        <f t="array" ref="I1872">_xlfn.XLOOKUP(C1872,gyn_horarios,gyn_trechos_almoco,"",1,1)</f>
        <v>GOIANIA X BELEM 19:00</v>
      </c>
      <c r="J1872" s="201" t="str" cm="1">
        <f t="array" ref="J1872">_xlfn.XLOOKUP(D1872,justificativas_motivos,justificativas_texto,"",1,1)</f>
        <v>MOTORISTA CUMPRINDO HORÁRIO NA ESCALA ATUAL</v>
      </c>
    </row>
    <row r="1873" spans="1:10" ht="42" hidden="1" customHeight="1">
      <c r="A1873" s="200">
        <v>45623</v>
      </c>
      <c r="B1873" s="132">
        <v>24009</v>
      </c>
      <c r="C1873" s="133">
        <v>0.83333333333333337</v>
      </c>
      <c r="D1873" s="132" t="s">
        <v>11</v>
      </c>
      <c r="E1873" s="129" t="s">
        <v>13</v>
      </c>
      <c r="F1873" s="132"/>
      <c r="G1873" s="132" t="str">
        <f t="shared" si="56"/>
        <v>1</v>
      </c>
      <c r="H1873" s="137">
        <f t="shared" si="57"/>
        <v>18</v>
      </c>
      <c r="I1873" s="129" t="str" cm="1">
        <f t="array" ref="I1873">_xlfn.XLOOKUP(C1873,gyn_horarios,gyn_trechos_almoco,"",1,1)</f>
        <v>GOIANIA X SAO LUIS 20:00</v>
      </c>
      <c r="J1873" s="201" t="str" cm="1">
        <f t="array" ref="J1873">_xlfn.XLOOKUP(D1873,justificativas_motivos,justificativas_texto,"",1,1)</f>
        <v>MOTORISTA CUMPRINDO HORÁRIO NA ESCALA ATUAL</v>
      </c>
    </row>
    <row r="1874" spans="1:10" ht="42" hidden="1" customHeight="1">
      <c r="A1874" s="200">
        <v>45623</v>
      </c>
      <c r="B1874" s="132">
        <v>24009</v>
      </c>
      <c r="C1874" s="133">
        <v>0.83333333333333337</v>
      </c>
      <c r="D1874" s="132" t="s">
        <v>11</v>
      </c>
      <c r="E1874" s="129" t="s">
        <v>12</v>
      </c>
      <c r="F1874" s="132"/>
      <c r="G1874" s="132" t="str">
        <f t="shared" si="56"/>
        <v>1</v>
      </c>
      <c r="H1874" s="137">
        <f t="shared" si="57"/>
        <v>18</v>
      </c>
      <c r="I1874" s="129" t="str" cm="1">
        <f t="array" ref="I1874">_xlfn.XLOOKUP(C1874,gyn_horarios,gyn_trechos_almoco,"",1,1)</f>
        <v>GOIANIA X SAO LUIS 20:00</v>
      </c>
      <c r="J1874" s="201" t="str" cm="1">
        <f t="array" ref="J1874">_xlfn.XLOOKUP(D1874,justificativas_motivos,justificativas_texto,"",1,1)</f>
        <v>MOTORISTA CUMPRINDO HORÁRIO NA ESCALA ATUAL</v>
      </c>
    </row>
    <row r="1875" spans="1:10" ht="42" hidden="1" customHeight="1">
      <c r="A1875" s="200">
        <v>45623</v>
      </c>
      <c r="B1875" s="132">
        <v>16500</v>
      </c>
      <c r="C1875" s="133">
        <v>0.39583333333333331</v>
      </c>
      <c r="D1875" s="132" t="s">
        <v>11</v>
      </c>
      <c r="E1875" s="129" t="s">
        <v>209</v>
      </c>
      <c r="F1875" s="132"/>
      <c r="G1875" s="132" t="str">
        <f t="shared" si="56"/>
        <v>1</v>
      </c>
      <c r="H1875" s="137">
        <f t="shared" si="57"/>
        <v>18</v>
      </c>
      <c r="I1875" s="129" t="str" cm="1">
        <f t="array" ref="I1875">_xlfn.XLOOKUP(C1875,gyn_horarios,gyn_trechos_almoco,"",1,1)</f>
        <v>GOIANIA X BELEM 09:30</v>
      </c>
      <c r="J1875" s="201" t="str" cm="1">
        <f t="array" ref="J1875">_xlfn.XLOOKUP(D1875,justificativas_motivos,justificativas_texto,"",1,1)</f>
        <v>MOTORISTA CUMPRINDO HORÁRIO NA ESCALA ATUAL</v>
      </c>
    </row>
    <row r="1876" spans="1:10" ht="42" hidden="1" customHeight="1">
      <c r="A1876" s="200">
        <v>45623</v>
      </c>
      <c r="B1876" s="132">
        <v>16500</v>
      </c>
      <c r="C1876" s="133">
        <v>0.39583333333333331</v>
      </c>
      <c r="D1876" s="132" t="s">
        <v>11</v>
      </c>
      <c r="E1876" s="129" t="s">
        <v>27</v>
      </c>
      <c r="F1876" s="132"/>
      <c r="G1876" s="132" t="str">
        <f t="shared" ref="G1876:G1939" si="58">IF(E1876="MOTORISTA","","1")</f>
        <v>1</v>
      </c>
      <c r="H1876" s="137">
        <f t="shared" ref="H1876:H1939" si="59">IF(E1876="MOTORISTA","",18)</f>
        <v>18</v>
      </c>
      <c r="I1876" s="129" t="str" cm="1">
        <f t="array" ref="I1876">_xlfn.XLOOKUP(C1876,gyn_horarios,gyn_trechos_almoco,"",1,1)</f>
        <v>GOIANIA X BELEM 09:30</v>
      </c>
      <c r="J1876" s="201" t="str" cm="1">
        <f t="array" ref="J1876">_xlfn.XLOOKUP(D1876,justificativas_motivos,justificativas_texto,"",1,1)</f>
        <v>MOTORISTA CUMPRINDO HORÁRIO NA ESCALA ATUAL</v>
      </c>
    </row>
    <row r="1877" spans="1:10" ht="42" hidden="1" customHeight="1">
      <c r="A1877" s="200">
        <v>45623</v>
      </c>
      <c r="B1877" s="132">
        <v>20014</v>
      </c>
      <c r="C1877" s="133">
        <v>0.25</v>
      </c>
      <c r="D1877" s="132" t="s">
        <v>11</v>
      </c>
      <c r="E1877" s="129" t="s">
        <v>244</v>
      </c>
      <c r="F1877" s="132"/>
      <c r="G1877" s="132" t="str">
        <f t="shared" si="58"/>
        <v>1</v>
      </c>
      <c r="H1877" s="137">
        <f t="shared" si="59"/>
        <v>18</v>
      </c>
      <c r="I1877" s="129" t="s">
        <v>311</v>
      </c>
      <c r="J1877" s="201" t="str" cm="1">
        <f t="array" ref="J1877">_xlfn.XLOOKUP(D1877,justificativas_motivos,justificativas_texto,"",1,1)</f>
        <v>MOTORISTA CUMPRINDO HORÁRIO NA ESCALA ATUAL</v>
      </c>
    </row>
    <row r="1878" spans="1:10" ht="42" hidden="1" customHeight="1">
      <c r="A1878" s="200">
        <v>45623</v>
      </c>
      <c r="B1878" s="132">
        <v>20014</v>
      </c>
      <c r="C1878" s="133">
        <v>0.25</v>
      </c>
      <c r="D1878" s="132" t="s">
        <v>11</v>
      </c>
      <c r="E1878" s="129" t="s">
        <v>39</v>
      </c>
      <c r="F1878" s="132"/>
      <c r="G1878" s="132" t="str">
        <f t="shared" si="58"/>
        <v>1</v>
      </c>
      <c r="H1878" s="137">
        <f t="shared" si="59"/>
        <v>18</v>
      </c>
      <c r="I1878" s="129" t="s">
        <v>311</v>
      </c>
      <c r="J1878" s="201" t="str" cm="1">
        <f t="array" ref="J1878">_xlfn.XLOOKUP(D1878,justificativas_motivos,justificativas_texto,"",1,1)</f>
        <v>MOTORISTA CUMPRINDO HORÁRIO NA ESCALA ATUAL</v>
      </c>
    </row>
    <row r="1879" spans="1:10" ht="42" hidden="1" customHeight="1">
      <c r="A1879" s="202">
        <v>45623</v>
      </c>
      <c r="B1879" s="149" t="s">
        <v>71</v>
      </c>
      <c r="C1879" s="147" t="s">
        <v>72</v>
      </c>
      <c r="D1879" s="149" t="s">
        <v>105</v>
      </c>
      <c r="E1879" s="153" t="s">
        <v>292</v>
      </c>
      <c r="F1879" s="149"/>
      <c r="G1879" s="149" t="str">
        <f t="shared" si="58"/>
        <v>1</v>
      </c>
      <c r="H1879" s="150">
        <f t="shared" si="59"/>
        <v>18</v>
      </c>
      <c r="I1879" s="153" t="str" cm="1">
        <f t="array" ref="I1879">_xlfn.XLOOKUP(C1879,gyn_horarios,gyn_trechos_almoco,"",1,1)</f>
        <v>PLANTAO</v>
      </c>
      <c r="J1879" s="164" t="s">
        <v>357</v>
      </c>
    </row>
    <row r="1880" spans="1:10" ht="42" hidden="1" customHeight="1">
      <c r="A1880" s="202">
        <v>45624</v>
      </c>
      <c r="B1880" s="149">
        <v>14200</v>
      </c>
      <c r="C1880" s="147">
        <v>0.79166666666666663</v>
      </c>
      <c r="D1880" s="149" t="s">
        <v>11</v>
      </c>
      <c r="E1880" s="132" t="s">
        <v>332</v>
      </c>
      <c r="F1880" s="149"/>
      <c r="G1880" s="149" t="str">
        <f t="shared" si="58"/>
        <v>1</v>
      </c>
      <c r="H1880" s="150">
        <f t="shared" si="59"/>
        <v>18</v>
      </c>
      <c r="I1880" s="153" t="str" cm="1">
        <f t="array" ref="I1880">_xlfn.XLOOKUP(C1880,gyn_horarios,gyn_trechos_almoco,"",1,1)</f>
        <v>GOIANIA X BELEM 19:00</v>
      </c>
      <c r="J1880" s="164" t="str" cm="1">
        <f t="array" ref="J1880">_xlfn.XLOOKUP(D1880,justificativas_motivos,justificativas_texto,"",1,1)</f>
        <v>MOTORISTA CUMPRINDO HORÁRIO NA ESCALA ATUAL</v>
      </c>
    </row>
    <row r="1881" spans="1:10" ht="42" hidden="1" customHeight="1">
      <c r="A1881" s="202">
        <v>45624</v>
      </c>
      <c r="B1881" s="149">
        <v>14200</v>
      </c>
      <c r="C1881" s="147">
        <v>0.79166666666666663</v>
      </c>
      <c r="D1881" s="149" t="s">
        <v>11</v>
      </c>
      <c r="E1881" s="132" t="s">
        <v>126</v>
      </c>
      <c r="F1881" s="149"/>
      <c r="G1881" s="149" t="str">
        <f t="shared" si="58"/>
        <v>1</v>
      </c>
      <c r="H1881" s="150">
        <f t="shared" si="59"/>
        <v>18</v>
      </c>
      <c r="I1881" s="153" t="str" cm="1">
        <f t="array" ref="I1881">_xlfn.XLOOKUP(C1881,gyn_horarios,gyn_trechos_almoco,"",1,1)</f>
        <v>GOIANIA X BELEM 19:00</v>
      </c>
      <c r="J1881" s="164" t="str" cm="1">
        <f t="array" ref="J1881">_xlfn.XLOOKUP(D1881,justificativas_motivos,justificativas_texto,"",1,1)</f>
        <v>MOTORISTA CUMPRINDO HORÁRIO NA ESCALA ATUAL</v>
      </c>
    </row>
    <row r="1882" spans="1:10" ht="42" hidden="1" customHeight="1">
      <c r="A1882" s="202">
        <v>45624</v>
      </c>
      <c r="B1882" s="149">
        <v>24011</v>
      </c>
      <c r="C1882" s="147">
        <v>0.83333333333333337</v>
      </c>
      <c r="D1882" s="149" t="s">
        <v>11</v>
      </c>
      <c r="E1882" s="149" t="s">
        <v>203</v>
      </c>
      <c r="F1882" s="149"/>
      <c r="G1882" s="149" t="str">
        <f t="shared" si="58"/>
        <v>1</v>
      </c>
      <c r="H1882" s="150">
        <f t="shared" si="59"/>
        <v>18</v>
      </c>
      <c r="I1882" s="153" t="str" cm="1">
        <f t="array" ref="I1882">_xlfn.XLOOKUP(C1882,gyn_horarios,gyn_trechos_almoco,"",1,1)</f>
        <v>GOIANIA X SAO LUIS 20:00</v>
      </c>
      <c r="J1882" s="164" t="str" cm="1">
        <f t="array" ref="J1882">_xlfn.XLOOKUP(D1882,justificativas_motivos,justificativas_texto,"",1,1)</f>
        <v>MOTORISTA CUMPRINDO HORÁRIO NA ESCALA ATUAL</v>
      </c>
    </row>
    <row r="1883" spans="1:10" ht="42" hidden="1" customHeight="1">
      <c r="A1883" s="202">
        <v>45624</v>
      </c>
      <c r="B1883" s="149">
        <v>24011</v>
      </c>
      <c r="C1883" s="147">
        <v>0.83333333333333337</v>
      </c>
      <c r="D1883" s="149" t="s">
        <v>11</v>
      </c>
      <c r="E1883" s="149" t="s">
        <v>204</v>
      </c>
      <c r="F1883" s="149"/>
      <c r="G1883" s="149" t="str">
        <f t="shared" si="58"/>
        <v>1</v>
      </c>
      <c r="H1883" s="150">
        <f t="shared" si="59"/>
        <v>18</v>
      </c>
      <c r="I1883" s="153" t="str" cm="1">
        <f t="array" ref="I1883">_xlfn.XLOOKUP(C1883,gyn_horarios,gyn_trechos_almoco,"",1,1)</f>
        <v>GOIANIA X SAO LUIS 20:00</v>
      </c>
      <c r="J1883" s="164" t="str" cm="1">
        <f t="array" ref="J1883">_xlfn.XLOOKUP(D1883,justificativas_motivos,justificativas_texto,"",1,1)</f>
        <v>MOTORISTA CUMPRINDO HORÁRIO NA ESCALA ATUAL</v>
      </c>
    </row>
    <row r="1884" spans="1:10" ht="42" hidden="1" customHeight="1">
      <c r="A1884" s="202">
        <v>45624</v>
      </c>
      <c r="B1884" s="149">
        <v>14700</v>
      </c>
      <c r="C1884" s="147" t="s">
        <v>355</v>
      </c>
      <c r="D1884" s="149" t="s">
        <v>11</v>
      </c>
      <c r="E1884" s="153" t="s">
        <v>223</v>
      </c>
      <c r="F1884" s="149"/>
      <c r="G1884" s="149" t="str">
        <f t="shared" si="58"/>
        <v>1</v>
      </c>
      <c r="H1884" s="150">
        <f t="shared" si="59"/>
        <v>18</v>
      </c>
      <c r="I1884" s="153" t="s">
        <v>308</v>
      </c>
      <c r="J1884" s="164" t="str" cm="1">
        <f t="array" ref="J1884">_xlfn.XLOOKUP(D1884,justificativas_motivos,justificativas_texto,"",1,1)</f>
        <v>MOTORISTA CUMPRINDO HORÁRIO NA ESCALA ATUAL</v>
      </c>
    </row>
    <row r="1885" spans="1:10" ht="42" hidden="1" customHeight="1">
      <c r="A1885" s="202">
        <v>45624</v>
      </c>
      <c r="B1885" s="149">
        <v>14700</v>
      </c>
      <c r="C1885" s="147" t="s">
        <v>355</v>
      </c>
      <c r="D1885" s="149" t="s">
        <v>11</v>
      </c>
      <c r="E1885" s="153" t="s">
        <v>38</v>
      </c>
      <c r="F1885" s="149"/>
      <c r="G1885" s="149" t="str">
        <f t="shared" si="58"/>
        <v>1</v>
      </c>
      <c r="H1885" s="150">
        <f t="shared" si="59"/>
        <v>18</v>
      </c>
      <c r="I1885" s="153" t="s">
        <v>308</v>
      </c>
      <c r="J1885" s="164" t="str" cm="1">
        <f t="array" ref="J1885">_xlfn.XLOOKUP(D1885,justificativas_motivos,justificativas_texto,"",1,1)</f>
        <v>MOTORISTA CUMPRINDO HORÁRIO NA ESCALA ATUAL</v>
      </c>
    </row>
    <row r="1886" spans="1:10" ht="42" hidden="1" customHeight="1">
      <c r="A1886" s="202">
        <v>45624</v>
      </c>
      <c r="B1886" s="149">
        <v>19018</v>
      </c>
      <c r="C1886" s="147">
        <v>0.39583333333333331</v>
      </c>
      <c r="D1886" s="149" t="s">
        <v>11</v>
      </c>
      <c r="E1886" s="153" t="s">
        <v>179</v>
      </c>
      <c r="F1886" s="149"/>
      <c r="G1886" s="149" t="str">
        <f t="shared" si="58"/>
        <v>1</v>
      </c>
      <c r="H1886" s="150">
        <f t="shared" si="59"/>
        <v>18</v>
      </c>
      <c r="I1886" s="153" t="str" cm="1">
        <f t="array" ref="I1886">_xlfn.XLOOKUP(C1886,gyn_horarios,gyn_trechos_almoco,"",1,1)</f>
        <v>GOIANIA X BELEM 09:30</v>
      </c>
      <c r="J1886" s="164" t="str" cm="1">
        <f t="array" ref="J1886">_xlfn.XLOOKUP(D1886,justificativas_motivos,justificativas_texto,"",1,1)</f>
        <v>MOTORISTA CUMPRINDO HORÁRIO NA ESCALA ATUAL</v>
      </c>
    </row>
    <row r="1887" spans="1:10" ht="42" hidden="1" customHeight="1">
      <c r="A1887" s="202">
        <v>45624</v>
      </c>
      <c r="B1887" s="149">
        <v>19018</v>
      </c>
      <c r="C1887" s="147">
        <v>0.39583333333333331</v>
      </c>
      <c r="D1887" s="149" t="s">
        <v>11</v>
      </c>
      <c r="E1887" s="153" t="s">
        <v>14</v>
      </c>
      <c r="F1887" s="149"/>
      <c r="G1887" s="149" t="str">
        <f t="shared" si="58"/>
        <v>1</v>
      </c>
      <c r="H1887" s="150">
        <f t="shared" si="59"/>
        <v>18</v>
      </c>
      <c r="I1887" s="153" t="str" cm="1">
        <f t="array" ref="I1887">_xlfn.XLOOKUP(C1887,gyn_horarios,gyn_trechos_almoco,"",1,1)</f>
        <v>GOIANIA X BELEM 09:30</v>
      </c>
      <c r="J1887" s="164" t="str" cm="1">
        <f t="array" ref="J1887">_xlfn.XLOOKUP(D1887,justificativas_motivos,justificativas_texto,"",1,1)</f>
        <v>MOTORISTA CUMPRINDO HORÁRIO NA ESCALA ATUAL</v>
      </c>
    </row>
    <row r="1888" spans="1:10" ht="42" hidden="1" customHeight="1">
      <c r="A1888" s="202">
        <v>45624</v>
      </c>
      <c r="B1888" s="149" t="s">
        <v>71</v>
      </c>
      <c r="C1888" s="147" t="s">
        <v>72</v>
      </c>
      <c r="D1888" s="149" t="s">
        <v>105</v>
      </c>
      <c r="E1888" s="153" t="s">
        <v>292</v>
      </c>
      <c r="F1888" s="149"/>
      <c r="G1888" s="149" t="str">
        <f t="shared" si="58"/>
        <v>1</v>
      </c>
      <c r="H1888" s="150">
        <f t="shared" si="59"/>
        <v>18</v>
      </c>
      <c r="I1888" s="153" t="str" cm="1">
        <f t="array" ref="I1888">_xlfn.XLOOKUP(C1888,gyn_horarios,gyn_trechos_almoco,"",1,1)</f>
        <v>PLANTAO</v>
      </c>
      <c r="J1888" s="164" t="s">
        <v>357</v>
      </c>
    </row>
    <row r="1889" spans="1:10" ht="42" hidden="1" customHeight="1">
      <c r="A1889" s="200">
        <v>45625</v>
      </c>
      <c r="B1889" s="132">
        <v>24005</v>
      </c>
      <c r="C1889" s="133">
        <v>0.79166666666666663</v>
      </c>
      <c r="D1889" s="149" t="s">
        <v>11</v>
      </c>
      <c r="E1889" s="129" t="s">
        <v>181</v>
      </c>
      <c r="F1889" s="132"/>
      <c r="G1889" s="132" t="str">
        <f t="shared" si="58"/>
        <v>1</v>
      </c>
      <c r="H1889" s="137">
        <f t="shared" si="59"/>
        <v>18</v>
      </c>
      <c r="I1889" s="129" t="str" cm="1">
        <f t="array" ref="I1889">_xlfn.XLOOKUP(C1889,gyn_horarios,gyn_trechos_almoco,"",1,1)</f>
        <v>GOIANIA X BELEM 19:00</v>
      </c>
      <c r="J1889" s="201" t="str" cm="1">
        <f t="array" ref="J1889">_xlfn.XLOOKUP(D1889,justificativas_motivos,justificativas_texto,"",1,1)</f>
        <v>MOTORISTA CUMPRINDO HORÁRIO NA ESCALA ATUAL</v>
      </c>
    </row>
    <row r="1890" spans="1:10" ht="42" hidden="1" customHeight="1">
      <c r="A1890" s="200">
        <v>45625</v>
      </c>
      <c r="B1890" s="132">
        <v>24005</v>
      </c>
      <c r="C1890" s="133">
        <v>0.79166666666666663</v>
      </c>
      <c r="D1890" s="132" t="s">
        <v>11</v>
      </c>
      <c r="E1890" s="129" t="s">
        <v>187</v>
      </c>
      <c r="F1890" s="132"/>
      <c r="G1890" s="132" t="str">
        <f t="shared" si="58"/>
        <v>1</v>
      </c>
      <c r="H1890" s="137">
        <f t="shared" si="59"/>
        <v>18</v>
      </c>
      <c r="I1890" s="129" t="str" cm="1">
        <f t="array" ref="I1890">_xlfn.XLOOKUP(C1890,gyn_horarios,gyn_trechos_almoco,"",1,1)</f>
        <v>GOIANIA X BELEM 19:00</v>
      </c>
      <c r="J1890" s="201" t="str" cm="1">
        <f t="array" ref="J1890">_xlfn.XLOOKUP(D1890,justificativas_motivos,justificativas_texto,"",1,1)</f>
        <v>MOTORISTA CUMPRINDO HORÁRIO NA ESCALA ATUAL</v>
      </c>
    </row>
    <row r="1891" spans="1:10" ht="42" hidden="1" customHeight="1">
      <c r="A1891" s="200">
        <v>45625</v>
      </c>
      <c r="B1891" s="132">
        <v>24001</v>
      </c>
      <c r="C1891" s="133">
        <v>0.83333333333333337</v>
      </c>
      <c r="D1891" s="149" t="s">
        <v>11</v>
      </c>
      <c r="E1891" s="129" t="s">
        <v>80</v>
      </c>
      <c r="F1891" s="132"/>
      <c r="G1891" s="132" t="str">
        <f t="shared" si="58"/>
        <v>1</v>
      </c>
      <c r="H1891" s="137">
        <f t="shared" si="59"/>
        <v>18</v>
      </c>
      <c r="I1891" s="129" t="str" cm="1">
        <f t="array" ref="I1891">_xlfn.XLOOKUP(C1891,gyn_horarios,gyn_trechos_almoco,"",1,1)</f>
        <v>GOIANIA X SAO LUIS 20:00</v>
      </c>
      <c r="J1891" s="201" t="str" cm="1">
        <f t="array" ref="J1891">_xlfn.XLOOKUP(D1891,justificativas_motivos,justificativas_texto,"",1,1)</f>
        <v>MOTORISTA CUMPRINDO HORÁRIO NA ESCALA ATUAL</v>
      </c>
    </row>
    <row r="1892" spans="1:10" ht="42" hidden="1" customHeight="1">
      <c r="A1892" s="200">
        <v>45625</v>
      </c>
      <c r="B1892" s="132">
        <v>24001</v>
      </c>
      <c r="C1892" s="133">
        <v>0.83333333333333337</v>
      </c>
      <c r="D1892" s="132" t="s">
        <v>11</v>
      </c>
      <c r="E1892" s="129" t="s">
        <v>63</v>
      </c>
      <c r="F1892" s="132"/>
      <c r="G1892" s="132" t="str">
        <f t="shared" si="58"/>
        <v>1</v>
      </c>
      <c r="H1892" s="137">
        <f t="shared" si="59"/>
        <v>18</v>
      </c>
      <c r="I1892" s="129" t="str" cm="1">
        <f t="array" ref="I1892">_xlfn.XLOOKUP(C1892,gyn_horarios,gyn_trechos_almoco,"",1,1)</f>
        <v>GOIANIA X SAO LUIS 20:00</v>
      </c>
      <c r="J1892" s="201" t="str" cm="1">
        <f t="array" ref="J1892">_xlfn.XLOOKUP(D1892,justificativas_motivos,justificativas_texto,"",1,1)</f>
        <v>MOTORISTA CUMPRINDO HORÁRIO NA ESCALA ATUAL</v>
      </c>
    </row>
    <row r="1893" spans="1:10" ht="42" hidden="1" customHeight="1">
      <c r="A1893" s="200">
        <v>45625</v>
      </c>
      <c r="B1893" s="132">
        <v>19016</v>
      </c>
      <c r="C1893" s="133">
        <v>0.39583333333333331</v>
      </c>
      <c r="D1893" s="149" t="s">
        <v>11</v>
      </c>
      <c r="E1893" s="129" t="s">
        <v>67</v>
      </c>
      <c r="F1893" s="132"/>
      <c r="G1893" s="132" t="str">
        <f t="shared" si="58"/>
        <v>1</v>
      </c>
      <c r="H1893" s="137">
        <f t="shared" si="59"/>
        <v>18</v>
      </c>
      <c r="I1893" s="129" t="str" cm="1">
        <f t="array" ref="I1893">_xlfn.XLOOKUP(C1893,gyn_horarios,gyn_trechos_almoco,"",1,1)</f>
        <v>GOIANIA X BELEM 09:30</v>
      </c>
      <c r="J1893" s="201" t="str" cm="1">
        <f t="array" ref="J1893">_xlfn.XLOOKUP(D1893,justificativas_motivos,justificativas_texto,"",1,1)</f>
        <v>MOTORISTA CUMPRINDO HORÁRIO NA ESCALA ATUAL</v>
      </c>
    </row>
    <row r="1894" spans="1:10" ht="42" hidden="1" customHeight="1">
      <c r="A1894" s="200">
        <v>45625</v>
      </c>
      <c r="B1894" s="132">
        <v>19016</v>
      </c>
      <c r="C1894" s="133">
        <v>0.39583333333333331</v>
      </c>
      <c r="D1894" s="132" t="s">
        <v>11</v>
      </c>
      <c r="E1894" s="129" t="s">
        <v>226</v>
      </c>
      <c r="F1894" s="132"/>
      <c r="G1894" s="132" t="str">
        <f t="shared" si="58"/>
        <v>1</v>
      </c>
      <c r="H1894" s="137">
        <f t="shared" si="59"/>
        <v>18</v>
      </c>
      <c r="I1894" s="129" t="str" cm="1">
        <f t="array" ref="I1894">_xlfn.XLOOKUP(C1894,gyn_horarios,gyn_trechos_almoco,"",1,1)</f>
        <v>GOIANIA X BELEM 09:30</v>
      </c>
      <c r="J1894" s="201" t="str" cm="1">
        <f t="array" ref="J1894">_xlfn.XLOOKUP(D1894,justificativas_motivos,justificativas_texto,"",1,1)</f>
        <v>MOTORISTA CUMPRINDO HORÁRIO NA ESCALA ATUAL</v>
      </c>
    </row>
    <row r="1895" spans="1:10" ht="42" hidden="1" customHeight="1">
      <c r="A1895" s="200">
        <v>45625</v>
      </c>
      <c r="B1895" s="132">
        <v>20022</v>
      </c>
      <c r="C1895" s="133">
        <v>0.25</v>
      </c>
      <c r="D1895" s="149" t="s">
        <v>11</v>
      </c>
      <c r="E1895" s="129" t="s">
        <v>303</v>
      </c>
      <c r="F1895" s="132"/>
      <c r="G1895" s="132" t="str">
        <f t="shared" si="58"/>
        <v>1</v>
      </c>
      <c r="H1895" s="137">
        <f t="shared" si="59"/>
        <v>18</v>
      </c>
      <c r="I1895" s="129" t="s">
        <v>311</v>
      </c>
      <c r="J1895" s="201" t="str" cm="1">
        <f t="array" ref="J1895">_xlfn.XLOOKUP(D1895,justificativas_motivos,justificativas_texto,"",1,1)</f>
        <v>MOTORISTA CUMPRINDO HORÁRIO NA ESCALA ATUAL</v>
      </c>
    </row>
    <row r="1896" spans="1:10" ht="42" hidden="1" customHeight="1">
      <c r="A1896" s="200">
        <v>45625</v>
      </c>
      <c r="B1896" s="132">
        <v>20022</v>
      </c>
      <c r="C1896" s="133">
        <v>0.25</v>
      </c>
      <c r="D1896" s="132" t="s">
        <v>11</v>
      </c>
      <c r="E1896" s="129" t="s">
        <v>240</v>
      </c>
      <c r="F1896" s="132"/>
      <c r="G1896" s="132" t="str">
        <f t="shared" si="58"/>
        <v>1</v>
      </c>
      <c r="H1896" s="137">
        <f t="shared" si="59"/>
        <v>18</v>
      </c>
      <c r="I1896" s="129" t="s">
        <v>311</v>
      </c>
      <c r="J1896" s="201" t="str" cm="1">
        <f t="array" ref="J1896">_xlfn.XLOOKUP(D1896,justificativas_motivos,justificativas_texto,"",1,1)</f>
        <v>MOTORISTA CUMPRINDO HORÁRIO NA ESCALA ATUAL</v>
      </c>
    </row>
    <row r="1897" spans="1:10" ht="42" hidden="1" customHeight="1">
      <c r="A1897" s="202">
        <v>45626</v>
      </c>
      <c r="B1897" s="149">
        <v>24013</v>
      </c>
      <c r="C1897" s="147">
        <v>0.79166666666666663</v>
      </c>
      <c r="D1897" s="149" t="s">
        <v>11</v>
      </c>
      <c r="E1897" s="132" t="s">
        <v>96</v>
      </c>
      <c r="F1897" s="149"/>
      <c r="G1897" s="149" t="str">
        <f t="shared" si="58"/>
        <v>1</v>
      </c>
      <c r="H1897" s="150">
        <f t="shared" si="59"/>
        <v>18</v>
      </c>
      <c r="I1897" s="153" t="str" cm="1">
        <f t="array" ref="I1897">_xlfn.XLOOKUP(C1897,gyn_horarios,gyn_trechos_almoco,"",1,1)</f>
        <v>GOIANIA X BELEM 19:00</v>
      </c>
      <c r="J1897" s="164" t="str" cm="1">
        <f t="array" ref="J1897">_xlfn.XLOOKUP(D1897,justificativas_motivos,justificativas_texto,"",1,1)</f>
        <v>MOTORISTA CUMPRINDO HORÁRIO NA ESCALA ATUAL</v>
      </c>
    </row>
    <row r="1898" spans="1:10" ht="42" hidden="1" customHeight="1">
      <c r="A1898" s="202">
        <v>45626</v>
      </c>
      <c r="B1898" s="149">
        <v>24013</v>
      </c>
      <c r="C1898" s="147">
        <v>0.79166666666666663</v>
      </c>
      <c r="D1898" s="149" t="s">
        <v>11</v>
      </c>
      <c r="E1898" s="132" t="s">
        <v>364</v>
      </c>
      <c r="F1898" s="149"/>
      <c r="G1898" s="149" t="str">
        <f t="shared" si="58"/>
        <v>1</v>
      </c>
      <c r="H1898" s="150">
        <f t="shared" si="59"/>
        <v>18</v>
      </c>
      <c r="I1898" s="153" t="str" cm="1">
        <f t="array" ref="I1898">_xlfn.XLOOKUP(C1898,gyn_horarios,gyn_trechos_almoco,"",1,1)</f>
        <v>GOIANIA X BELEM 19:00</v>
      </c>
      <c r="J1898" s="164" t="str" cm="1">
        <f t="array" ref="J1898">_xlfn.XLOOKUP(D1898,justificativas_motivos,justificativas_texto,"",1,1)</f>
        <v>MOTORISTA CUMPRINDO HORÁRIO NA ESCALA ATUAL</v>
      </c>
    </row>
    <row r="1899" spans="1:10" ht="42" hidden="1" customHeight="1">
      <c r="A1899" s="202">
        <v>45626</v>
      </c>
      <c r="B1899" s="149">
        <v>24010</v>
      </c>
      <c r="C1899" s="147">
        <v>0.83333333333333337</v>
      </c>
      <c r="D1899" s="149" t="s">
        <v>11</v>
      </c>
      <c r="E1899" s="132" t="s">
        <v>207</v>
      </c>
      <c r="F1899" s="149"/>
      <c r="G1899" s="149" t="str">
        <f t="shared" si="58"/>
        <v>1</v>
      </c>
      <c r="H1899" s="150">
        <f t="shared" si="59"/>
        <v>18</v>
      </c>
      <c r="I1899" s="153" t="str" cm="1">
        <f t="array" ref="I1899">_xlfn.XLOOKUP(C1899,gyn_horarios,gyn_trechos_almoco,"",1,1)</f>
        <v>GOIANIA X SAO LUIS 20:00</v>
      </c>
      <c r="J1899" s="164" t="str" cm="1">
        <f t="array" ref="J1899">_xlfn.XLOOKUP(D1899,justificativas_motivos,justificativas_texto,"",1,1)</f>
        <v>MOTORISTA CUMPRINDO HORÁRIO NA ESCALA ATUAL</v>
      </c>
    </row>
    <row r="1900" spans="1:10" ht="42" hidden="1" customHeight="1">
      <c r="A1900" s="202">
        <v>45626</v>
      </c>
      <c r="B1900" s="149">
        <v>24010</v>
      </c>
      <c r="C1900" s="147">
        <v>0.83333333333333337</v>
      </c>
      <c r="D1900" s="149" t="s">
        <v>11</v>
      </c>
      <c r="E1900" s="149" t="s">
        <v>208</v>
      </c>
      <c r="F1900" s="149"/>
      <c r="G1900" s="149" t="str">
        <f t="shared" si="58"/>
        <v>1</v>
      </c>
      <c r="H1900" s="150">
        <f t="shared" si="59"/>
        <v>18</v>
      </c>
      <c r="I1900" s="153" t="str" cm="1">
        <f t="array" ref="I1900">_xlfn.XLOOKUP(C1900,gyn_horarios,gyn_trechos_almoco,"",1,1)</f>
        <v>GOIANIA X SAO LUIS 20:00</v>
      </c>
      <c r="J1900" s="164" t="str" cm="1">
        <f t="array" ref="J1900">_xlfn.XLOOKUP(D1900,justificativas_motivos,justificativas_texto,"",1,1)</f>
        <v>MOTORISTA CUMPRINDO HORÁRIO NA ESCALA ATUAL</v>
      </c>
    </row>
    <row r="1901" spans="1:10" ht="42" hidden="1" customHeight="1">
      <c r="A1901" s="202">
        <v>45626</v>
      </c>
      <c r="B1901" s="149">
        <v>19009</v>
      </c>
      <c r="C1901" s="147">
        <v>0.39583333333333331</v>
      </c>
      <c r="D1901" s="149" t="s">
        <v>11</v>
      </c>
      <c r="E1901" s="153" t="s">
        <v>358</v>
      </c>
      <c r="F1901" s="149"/>
      <c r="G1901" s="149" t="str">
        <f t="shared" si="58"/>
        <v>1</v>
      </c>
      <c r="H1901" s="150">
        <f t="shared" si="59"/>
        <v>18</v>
      </c>
      <c r="I1901" s="153" t="str" cm="1">
        <f t="array" ref="I1901">_xlfn.XLOOKUP(C1901,gyn_horarios,gyn_trechos_almoco,"",1,1)</f>
        <v>GOIANIA X BELEM 09:30</v>
      </c>
      <c r="J1901" s="164" t="str" cm="1">
        <f t="array" ref="J1901">_xlfn.XLOOKUP(D1901,justificativas_motivos,justificativas_texto,"",1,1)</f>
        <v>MOTORISTA CUMPRINDO HORÁRIO NA ESCALA ATUAL</v>
      </c>
    </row>
    <row r="1902" spans="1:10" ht="42" hidden="1" customHeight="1">
      <c r="A1902" s="202">
        <v>45626</v>
      </c>
      <c r="B1902" s="149">
        <v>19009</v>
      </c>
      <c r="C1902" s="147">
        <v>0.39583333333333331</v>
      </c>
      <c r="D1902" s="149" t="s">
        <v>11</v>
      </c>
      <c r="E1902" s="153" t="s">
        <v>180</v>
      </c>
      <c r="F1902" s="149"/>
      <c r="G1902" s="149" t="str">
        <f t="shared" si="58"/>
        <v>1</v>
      </c>
      <c r="H1902" s="150">
        <f t="shared" si="59"/>
        <v>18</v>
      </c>
      <c r="I1902" s="153" t="str" cm="1">
        <f t="array" ref="I1902">_xlfn.XLOOKUP(C1902,gyn_horarios,gyn_trechos_almoco,"",1,1)</f>
        <v>GOIANIA X BELEM 09:30</v>
      </c>
      <c r="J1902" s="164" t="str" cm="1">
        <f t="array" ref="J1902">_xlfn.XLOOKUP(D1902,justificativas_motivos,justificativas_texto,"",1,1)</f>
        <v>MOTORISTA CUMPRINDO HORÁRIO NA ESCALA ATUAL</v>
      </c>
    </row>
    <row r="1903" spans="1:10" ht="42" hidden="1" customHeight="1">
      <c r="A1903" s="202">
        <v>45626</v>
      </c>
      <c r="B1903" s="149">
        <v>221101</v>
      </c>
      <c r="C1903" s="147" t="s">
        <v>355</v>
      </c>
      <c r="D1903" s="149" t="s">
        <v>11</v>
      </c>
      <c r="E1903" s="153" t="s">
        <v>356</v>
      </c>
      <c r="F1903" s="149"/>
      <c r="G1903" s="149" t="str">
        <f t="shared" si="58"/>
        <v>1</v>
      </c>
      <c r="H1903" s="150">
        <f t="shared" si="59"/>
        <v>18</v>
      </c>
      <c r="I1903" s="153" t="s">
        <v>308</v>
      </c>
      <c r="J1903" s="164" t="str" cm="1">
        <f t="array" ref="J1903">_xlfn.XLOOKUP(D1903,justificativas_motivos,justificativas_texto,"",1,1)</f>
        <v>MOTORISTA CUMPRINDO HORÁRIO NA ESCALA ATUAL</v>
      </c>
    </row>
    <row r="1904" spans="1:10" ht="42" hidden="1" customHeight="1">
      <c r="A1904" s="202">
        <v>45626</v>
      </c>
      <c r="B1904" s="149">
        <v>221101</v>
      </c>
      <c r="C1904" s="147" t="s">
        <v>355</v>
      </c>
      <c r="D1904" s="149" t="s">
        <v>11</v>
      </c>
      <c r="E1904" s="153" t="s">
        <v>257</v>
      </c>
      <c r="F1904" s="149"/>
      <c r="G1904" s="149" t="str">
        <f t="shared" si="58"/>
        <v>1</v>
      </c>
      <c r="H1904" s="150">
        <f t="shared" si="59"/>
        <v>18</v>
      </c>
      <c r="I1904" s="153" t="s">
        <v>308</v>
      </c>
      <c r="J1904" s="164" t="str" cm="1">
        <f t="array" ref="J1904">_xlfn.XLOOKUP(D1904,justificativas_motivos,justificativas_texto,"",1,1)</f>
        <v>MOTORISTA CUMPRINDO HORÁRIO NA ESCALA ATUAL</v>
      </c>
    </row>
    <row r="1905" spans="1:10" ht="42" hidden="1" customHeight="1">
      <c r="A1905" s="202">
        <v>45627</v>
      </c>
      <c r="B1905" s="149">
        <v>24012</v>
      </c>
      <c r="C1905" s="147">
        <v>0.83333333333333337</v>
      </c>
      <c r="D1905" s="149" t="s">
        <v>11</v>
      </c>
      <c r="E1905" s="149" t="s">
        <v>128</v>
      </c>
      <c r="F1905" s="149"/>
      <c r="G1905" s="149" t="str">
        <f t="shared" si="58"/>
        <v>1</v>
      </c>
      <c r="H1905" s="150">
        <f t="shared" si="59"/>
        <v>18</v>
      </c>
      <c r="I1905" s="153" t="str" cm="1">
        <f t="array" ref="I1905">_xlfn.XLOOKUP(C1905,gyn_horarios,gyn_trechos_almoco,"",1,1)</f>
        <v>GOIANIA X SAO LUIS 20:00</v>
      </c>
      <c r="J1905" s="164" t="str" cm="1">
        <f t="array" ref="J1905">_xlfn.XLOOKUP(D1905,justificativas_motivos,justificativas_texto,"",1,1)</f>
        <v>MOTORISTA CUMPRINDO HORÁRIO NA ESCALA ATUAL</v>
      </c>
    </row>
    <row r="1906" spans="1:10" ht="42" hidden="1" customHeight="1">
      <c r="A1906" s="202">
        <v>45627</v>
      </c>
      <c r="B1906" s="149">
        <v>24012</v>
      </c>
      <c r="C1906" s="147">
        <v>0.83333333333333337</v>
      </c>
      <c r="D1906" s="149" t="s">
        <v>11</v>
      </c>
      <c r="E1906" s="149" t="s">
        <v>127</v>
      </c>
      <c r="F1906" s="149"/>
      <c r="G1906" s="149" t="str">
        <f t="shared" si="58"/>
        <v>1</v>
      </c>
      <c r="H1906" s="150">
        <f t="shared" si="59"/>
        <v>18</v>
      </c>
      <c r="I1906" s="153" t="str" cm="1">
        <f t="array" ref="I1906">_xlfn.XLOOKUP(C1906,gyn_horarios,gyn_trechos_almoco,"",1,1)</f>
        <v>GOIANIA X SAO LUIS 20:00</v>
      </c>
      <c r="J1906" s="164" t="str" cm="1">
        <f t="array" ref="J1906">_xlfn.XLOOKUP(D1906,justificativas_motivos,justificativas_texto,"",1,1)</f>
        <v>MOTORISTA CUMPRINDO HORÁRIO NA ESCALA ATUAL</v>
      </c>
    </row>
    <row r="1907" spans="1:10" ht="42" hidden="1" customHeight="1">
      <c r="A1907" s="202">
        <v>45627</v>
      </c>
      <c r="B1907" s="149">
        <v>12400</v>
      </c>
      <c r="C1907" s="147">
        <v>0.79166666666666663</v>
      </c>
      <c r="D1907" s="149" t="s">
        <v>11</v>
      </c>
      <c r="E1907" s="153" t="s">
        <v>247</v>
      </c>
      <c r="F1907" s="149"/>
      <c r="G1907" s="149" t="str">
        <f t="shared" si="58"/>
        <v>1</v>
      </c>
      <c r="H1907" s="150">
        <f t="shared" si="59"/>
        <v>18</v>
      </c>
      <c r="I1907" s="153" t="s">
        <v>359</v>
      </c>
      <c r="J1907" s="164" t="str" cm="1">
        <f t="array" ref="J1907">_xlfn.XLOOKUP(D1907,justificativas_motivos,justificativas_texto,"",1,1)</f>
        <v>MOTORISTA CUMPRINDO HORÁRIO NA ESCALA ATUAL</v>
      </c>
    </row>
    <row r="1908" spans="1:10" ht="42" hidden="1" customHeight="1">
      <c r="A1908" s="202">
        <v>45627</v>
      </c>
      <c r="B1908" s="149">
        <v>12400</v>
      </c>
      <c r="C1908" s="147">
        <v>0.79166666666666663</v>
      </c>
      <c r="D1908" s="149" t="s">
        <v>11</v>
      </c>
      <c r="E1908" s="153" t="s">
        <v>307</v>
      </c>
      <c r="F1908" s="149"/>
      <c r="G1908" s="149" t="str">
        <f t="shared" si="58"/>
        <v>1</v>
      </c>
      <c r="H1908" s="150">
        <f t="shared" si="59"/>
        <v>18</v>
      </c>
      <c r="I1908" s="153" t="s">
        <v>359</v>
      </c>
      <c r="J1908" s="164" t="str" cm="1">
        <f t="array" ref="J1908">_xlfn.XLOOKUP(D1908,justificativas_motivos,justificativas_texto,"",1,1)</f>
        <v>MOTORISTA CUMPRINDO HORÁRIO NA ESCALA ATUAL</v>
      </c>
    </row>
    <row r="1909" spans="1:10" ht="42" hidden="1" customHeight="1">
      <c r="A1909" s="202">
        <v>45627</v>
      </c>
      <c r="B1909" s="149">
        <v>15300</v>
      </c>
      <c r="C1909" s="147">
        <v>0.39583333333333331</v>
      </c>
      <c r="D1909" s="149" t="s">
        <v>11</v>
      </c>
      <c r="E1909" s="153" t="s">
        <v>41</v>
      </c>
      <c r="F1909" s="149"/>
      <c r="G1909" s="149" t="str">
        <f t="shared" si="58"/>
        <v>1</v>
      </c>
      <c r="H1909" s="150">
        <f t="shared" si="59"/>
        <v>18</v>
      </c>
      <c r="I1909" s="153" t="str" cm="1">
        <f t="array" ref="I1909">_xlfn.XLOOKUP(C1909,gyn_horarios,gyn_trechos_almoco,"",1,1)</f>
        <v>GOIANIA X BELEM 09:30</v>
      </c>
      <c r="J1909" s="164" t="str" cm="1">
        <f t="array" ref="J1909">_xlfn.XLOOKUP(D1909,justificativas_motivos,justificativas_texto,"",1,1)</f>
        <v>MOTORISTA CUMPRINDO HORÁRIO NA ESCALA ATUAL</v>
      </c>
    </row>
    <row r="1910" spans="1:10" ht="42" hidden="1" customHeight="1">
      <c r="A1910" s="202">
        <v>45627</v>
      </c>
      <c r="B1910" s="149">
        <v>15300</v>
      </c>
      <c r="C1910" s="147">
        <v>0.39583333333333331</v>
      </c>
      <c r="D1910" s="149" t="s">
        <v>11</v>
      </c>
      <c r="E1910" s="153" t="s">
        <v>365</v>
      </c>
      <c r="F1910" s="149"/>
      <c r="G1910" s="149" t="str">
        <f t="shared" si="58"/>
        <v>1</v>
      </c>
      <c r="H1910" s="150">
        <f t="shared" si="59"/>
        <v>18</v>
      </c>
      <c r="I1910" s="153" t="str" cm="1">
        <f t="array" ref="I1910">_xlfn.XLOOKUP(C1910,gyn_horarios,gyn_trechos_almoco,"",1,1)</f>
        <v>GOIANIA X BELEM 09:30</v>
      </c>
      <c r="J1910" s="164" t="str" cm="1">
        <f t="array" ref="J1910">_xlfn.XLOOKUP(D1910,justificativas_motivos,justificativas_texto,"",1,1)</f>
        <v>MOTORISTA CUMPRINDO HORÁRIO NA ESCALA ATUAL</v>
      </c>
    </row>
    <row r="1911" spans="1:10" ht="42" hidden="1" customHeight="1">
      <c r="A1911" s="202">
        <v>45627</v>
      </c>
      <c r="B1911" s="132" t="s">
        <v>137</v>
      </c>
      <c r="C1911" s="133" t="s">
        <v>137</v>
      </c>
      <c r="D1911" s="149" t="s">
        <v>137</v>
      </c>
      <c r="E1911" s="129" t="s">
        <v>257</v>
      </c>
      <c r="F1911" s="132"/>
      <c r="G1911" s="132" t="str">
        <f t="shared" si="58"/>
        <v>1</v>
      </c>
      <c r="H1911" s="137">
        <f t="shared" si="59"/>
        <v>18</v>
      </c>
      <c r="I1911" s="129" t="str" cm="1">
        <f t="array" ref="I1911">_xlfn.XLOOKUP(C1911,gyn_horarios,gyn_trechos_almoco,"",1,1)</f>
        <v>ESPERA</v>
      </c>
      <c r="J1911" s="201" t="str" cm="1">
        <f t="array" ref="J1911">_xlfn.XLOOKUP(D1911,justificativas_motivos,justificativas_texto,"",1,1)</f>
        <v>MOTORISTA NA GARAGEM EM ESPERA PARA DISPONIBILIDADE DE HORARIOS</v>
      </c>
    </row>
    <row r="1912" spans="1:10" ht="42" hidden="1" customHeight="1">
      <c r="A1912" s="202">
        <v>45627</v>
      </c>
      <c r="B1912" s="132" t="s">
        <v>137</v>
      </c>
      <c r="C1912" s="133" t="s">
        <v>137</v>
      </c>
      <c r="D1912" s="149" t="s">
        <v>137</v>
      </c>
      <c r="E1912" s="129" t="s">
        <v>356</v>
      </c>
      <c r="F1912" s="132"/>
      <c r="G1912" s="132" t="str">
        <f t="shared" si="58"/>
        <v>1</v>
      </c>
      <c r="H1912" s="137">
        <f t="shared" si="59"/>
        <v>18</v>
      </c>
      <c r="I1912" s="129" t="str" cm="1">
        <f t="array" ref="I1912">_xlfn.XLOOKUP(C1912,gyn_horarios,gyn_trechos_almoco,"",1,1)</f>
        <v>ESPERA</v>
      </c>
      <c r="J1912" s="201" t="str" cm="1">
        <f t="array" ref="J1912">_xlfn.XLOOKUP(D1912,justificativas_motivos,justificativas_texto,"",1,1)</f>
        <v>MOTORISTA NA GARAGEM EM ESPERA PARA DISPONIBILIDADE DE HORARIOS</v>
      </c>
    </row>
    <row r="1913" spans="1:10" ht="42" hidden="1" customHeight="1">
      <c r="A1913" s="202">
        <v>45628</v>
      </c>
      <c r="B1913" s="149">
        <v>24011</v>
      </c>
      <c r="C1913" s="147">
        <v>0.83333333333333337</v>
      </c>
      <c r="D1913" s="149" t="s">
        <v>11</v>
      </c>
      <c r="E1913" s="153" t="s">
        <v>219</v>
      </c>
      <c r="F1913" s="149"/>
      <c r="G1913" s="149" t="str">
        <f t="shared" si="58"/>
        <v>1</v>
      </c>
      <c r="H1913" s="150">
        <f t="shared" si="59"/>
        <v>18</v>
      </c>
      <c r="I1913" s="153" t="str" cm="1">
        <f t="array" ref="I1913">_xlfn.XLOOKUP(C1913,gyn_horarios,gyn_trechos_almoco,"",1,1)</f>
        <v>GOIANIA X SAO LUIS 20:00</v>
      </c>
      <c r="J1913" s="164" t="str" cm="1">
        <f t="array" ref="J1913">_xlfn.XLOOKUP(D1913,justificativas_motivos,justificativas_texto,"",1,1)</f>
        <v>MOTORISTA CUMPRINDO HORÁRIO NA ESCALA ATUAL</v>
      </c>
    </row>
    <row r="1914" spans="1:10" ht="42" hidden="1" customHeight="1">
      <c r="A1914" s="202">
        <v>45628</v>
      </c>
      <c r="B1914" s="149">
        <v>24011</v>
      </c>
      <c r="C1914" s="147">
        <v>0.83333333333333337</v>
      </c>
      <c r="D1914" s="149" t="s">
        <v>11</v>
      </c>
      <c r="E1914" s="153" t="s">
        <v>218</v>
      </c>
      <c r="F1914" s="149"/>
      <c r="G1914" s="149" t="str">
        <f t="shared" si="58"/>
        <v>1</v>
      </c>
      <c r="H1914" s="150">
        <f t="shared" si="59"/>
        <v>18</v>
      </c>
      <c r="I1914" s="153" t="str" cm="1">
        <f t="array" ref="I1914">_xlfn.XLOOKUP(C1914,gyn_horarios,gyn_trechos_almoco,"",1,1)</f>
        <v>GOIANIA X SAO LUIS 20:00</v>
      </c>
      <c r="J1914" s="164" t="str" cm="1">
        <f t="array" ref="J1914">_xlfn.XLOOKUP(D1914,justificativas_motivos,justificativas_texto,"",1,1)</f>
        <v>MOTORISTA CUMPRINDO HORÁRIO NA ESCALA ATUAL</v>
      </c>
    </row>
    <row r="1915" spans="1:10" ht="42" hidden="1" customHeight="1">
      <c r="A1915" s="202">
        <v>45628</v>
      </c>
      <c r="B1915" s="149">
        <v>15500</v>
      </c>
      <c r="C1915" s="147">
        <v>0.39583333333333331</v>
      </c>
      <c r="D1915" s="149" t="s">
        <v>11</v>
      </c>
      <c r="E1915" s="153" t="s">
        <v>225</v>
      </c>
      <c r="F1915" s="149"/>
      <c r="G1915" s="149" t="str">
        <f t="shared" si="58"/>
        <v>1</v>
      </c>
      <c r="H1915" s="150">
        <f t="shared" si="59"/>
        <v>18</v>
      </c>
      <c r="I1915" s="153" t="str" cm="1">
        <f t="array" ref="I1915">_xlfn.XLOOKUP(C1915,gyn_horarios,gyn_trechos_almoco,"",1,1)</f>
        <v>GOIANIA X BELEM 09:30</v>
      </c>
      <c r="J1915" s="164" t="str" cm="1">
        <f t="array" ref="J1915">_xlfn.XLOOKUP(D1915,justificativas_motivos,justificativas_texto,"",1,1)</f>
        <v>MOTORISTA CUMPRINDO HORÁRIO NA ESCALA ATUAL</v>
      </c>
    </row>
    <row r="1916" spans="1:10" ht="42" hidden="1" customHeight="1">
      <c r="A1916" s="202">
        <v>45628</v>
      </c>
      <c r="B1916" s="149">
        <v>15500</v>
      </c>
      <c r="C1916" s="147">
        <v>0.39583333333333331</v>
      </c>
      <c r="D1916" s="149" t="s">
        <v>11</v>
      </c>
      <c r="E1916" s="153" t="s">
        <v>224</v>
      </c>
      <c r="F1916" s="149"/>
      <c r="G1916" s="149" t="str">
        <f t="shared" si="58"/>
        <v>1</v>
      </c>
      <c r="H1916" s="150">
        <f t="shared" si="59"/>
        <v>18</v>
      </c>
      <c r="I1916" s="153" t="str" cm="1">
        <f t="array" ref="I1916">_xlfn.XLOOKUP(C1916,gyn_horarios,gyn_trechos_almoco,"",1,1)</f>
        <v>GOIANIA X BELEM 09:30</v>
      </c>
      <c r="J1916" s="164" t="str" cm="1">
        <f t="array" ref="J1916">_xlfn.XLOOKUP(D1916,justificativas_motivos,justificativas_texto,"",1,1)</f>
        <v>MOTORISTA CUMPRINDO HORÁRIO NA ESCALA ATUAL</v>
      </c>
    </row>
    <row r="1917" spans="1:10" ht="42" hidden="1" customHeight="1">
      <c r="A1917" s="202">
        <v>45628</v>
      </c>
      <c r="B1917" s="149">
        <v>19019</v>
      </c>
      <c r="C1917" s="147">
        <v>0.79166666666666663</v>
      </c>
      <c r="D1917" s="149" t="s">
        <v>11</v>
      </c>
      <c r="E1917" s="153" t="s">
        <v>366</v>
      </c>
      <c r="F1917" s="149"/>
      <c r="G1917" s="149" t="str">
        <f t="shared" si="58"/>
        <v>1</v>
      </c>
      <c r="H1917" s="150">
        <f t="shared" si="59"/>
        <v>18</v>
      </c>
      <c r="I1917" s="153" t="s">
        <v>359</v>
      </c>
      <c r="J1917" s="164" t="str" cm="1">
        <f t="array" ref="J1917">_xlfn.XLOOKUP(D1917,justificativas_motivos,justificativas_texto,"",1,1)</f>
        <v>MOTORISTA CUMPRINDO HORÁRIO NA ESCALA ATUAL</v>
      </c>
    </row>
    <row r="1918" spans="1:10" ht="42" hidden="1" customHeight="1">
      <c r="A1918" s="202">
        <v>45628</v>
      </c>
      <c r="B1918" s="149">
        <v>19019</v>
      </c>
      <c r="C1918" s="147">
        <v>0.79166666666666663</v>
      </c>
      <c r="D1918" s="149" t="s">
        <v>11</v>
      </c>
      <c r="E1918" s="153" t="s">
        <v>360</v>
      </c>
      <c r="F1918" s="149"/>
      <c r="G1918" s="149" t="str">
        <f t="shared" si="58"/>
        <v>1</v>
      </c>
      <c r="H1918" s="150">
        <f t="shared" si="59"/>
        <v>18</v>
      </c>
      <c r="I1918" s="153" t="s">
        <v>359</v>
      </c>
      <c r="J1918" s="164" t="str" cm="1">
        <f t="array" ref="J1918">_xlfn.XLOOKUP(D1918,justificativas_motivos,justificativas_texto,"",1,1)</f>
        <v>MOTORISTA CUMPRINDO HORÁRIO NA ESCALA ATUAL</v>
      </c>
    </row>
    <row r="1919" spans="1:10" ht="42" hidden="1" customHeight="1">
      <c r="A1919" s="202">
        <v>45628</v>
      </c>
      <c r="B1919" s="149" t="s">
        <v>71</v>
      </c>
      <c r="C1919" s="147" t="s">
        <v>72</v>
      </c>
      <c r="D1919" s="149" t="s">
        <v>107</v>
      </c>
      <c r="E1919" s="153" t="s">
        <v>292</v>
      </c>
      <c r="F1919" s="149"/>
      <c r="G1919" s="149" t="str">
        <f t="shared" si="58"/>
        <v>1</v>
      </c>
      <c r="H1919" s="150">
        <f t="shared" si="59"/>
        <v>18</v>
      </c>
      <c r="I1919" s="153" t="str" cm="1">
        <f t="array" ref="I1919">_xlfn.XLOOKUP(C1919,gyn_horarios,gyn_trechos_almoco,"",1,1)</f>
        <v>PLANTAO</v>
      </c>
      <c r="J1919" s="164" t="str" cm="1">
        <f t="array" ref="J1919">_xlfn.XLOOKUP(D1919,justificativas_motivos,justificativas_texto,"",1,1)</f>
        <v>MOTORISTA PRESTANDO SERVICO DE PLANTAO NA GARAGEM</v>
      </c>
    </row>
    <row r="1920" spans="1:10" ht="42" hidden="1" customHeight="1">
      <c r="A1920" s="202">
        <v>45628</v>
      </c>
      <c r="B1920" s="149" t="s">
        <v>71</v>
      </c>
      <c r="C1920" s="147" t="s">
        <v>350</v>
      </c>
      <c r="D1920" s="149" t="s">
        <v>107</v>
      </c>
      <c r="E1920" s="153" t="s">
        <v>278</v>
      </c>
      <c r="F1920" s="149"/>
      <c r="G1920" s="149" t="str">
        <f t="shared" si="58"/>
        <v>1</v>
      </c>
      <c r="H1920" s="150">
        <f t="shared" si="59"/>
        <v>18</v>
      </c>
      <c r="I1920" s="153" t="str" cm="1">
        <f t="array" ref="I1920">_xlfn.XLOOKUP(C1920,gyn_horarios,gyn_trechos_almoco,"",1,1)</f>
        <v>NÃO INFORMADO</v>
      </c>
      <c r="J1920" s="164" t="str" cm="1">
        <f t="array" ref="J1920">_xlfn.XLOOKUP(D1920,justificativas_motivos,justificativas_texto,"",1,1)</f>
        <v>MOTORISTA PRESTANDO SERVICO DE PLANTAO NA GARAGEM</v>
      </c>
    </row>
    <row r="1921" spans="1:10" ht="42" hidden="1" customHeight="1">
      <c r="A1921" s="200">
        <v>45629</v>
      </c>
      <c r="B1921" s="132">
        <v>24005</v>
      </c>
      <c r="C1921" s="133">
        <v>0.83333333333333337</v>
      </c>
      <c r="D1921" s="132" t="s">
        <v>11</v>
      </c>
      <c r="E1921" s="129" t="s">
        <v>23</v>
      </c>
      <c r="F1921" s="132"/>
      <c r="G1921" s="132" t="str">
        <f t="shared" si="58"/>
        <v>1</v>
      </c>
      <c r="H1921" s="137">
        <f t="shared" si="59"/>
        <v>18</v>
      </c>
      <c r="I1921" s="129" t="str" cm="1">
        <f t="array" ref="I1921">_xlfn.XLOOKUP(C1921,gyn_horarios,gyn_trechos_almoco,"",1,1)</f>
        <v>GOIANIA X SAO LUIS 20:00</v>
      </c>
      <c r="J1921" s="201" t="str" cm="1">
        <f t="array" ref="J1921">_xlfn.XLOOKUP(D1921,justificativas_motivos,justificativas_texto,"",1,1)</f>
        <v>MOTORISTA CUMPRINDO HORÁRIO NA ESCALA ATUAL</v>
      </c>
    </row>
    <row r="1922" spans="1:10" ht="42" hidden="1" customHeight="1">
      <c r="A1922" s="200">
        <v>45629</v>
      </c>
      <c r="B1922" s="132">
        <v>24005</v>
      </c>
      <c r="C1922" s="133">
        <v>0.83333333333333337</v>
      </c>
      <c r="D1922" s="132" t="s">
        <v>11</v>
      </c>
      <c r="E1922" s="129" t="s">
        <v>243</v>
      </c>
      <c r="F1922" s="132"/>
      <c r="G1922" s="132" t="str">
        <f t="shared" si="58"/>
        <v>1</v>
      </c>
      <c r="H1922" s="137">
        <f t="shared" si="59"/>
        <v>18</v>
      </c>
      <c r="I1922" s="129" t="str" cm="1">
        <f t="array" ref="I1922">_xlfn.XLOOKUP(C1922,gyn_horarios,gyn_trechos_almoco,"",1,1)</f>
        <v>GOIANIA X SAO LUIS 20:00</v>
      </c>
      <c r="J1922" s="201" t="str" cm="1">
        <f t="array" ref="J1922">_xlfn.XLOOKUP(D1922,justificativas_motivos,justificativas_texto,"",1,1)</f>
        <v>MOTORISTA CUMPRINDO HORÁRIO NA ESCALA ATUAL</v>
      </c>
    </row>
    <row r="1923" spans="1:10" ht="42" hidden="1" customHeight="1">
      <c r="A1923" s="200">
        <v>45629</v>
      </c>
      <c r="B1923" s="132">
        <v>15700</v>
      </c>
      <c r="C1923" s="133">
        <v>0.39583333333333331</v>
      </c>
      <c r="D1923" s="132" t="s">
        <v>11</v>
      </c>
      <c r="E1923" s="129" t="s">
        <v>168</v>
      </c>
      <c r="F1923" s="132"/>
      <c r="G1923" s="132" t="str">
        <f t="shared" si="58"/>
        <v>1</v>
      </c>
      <c r="H1923" s="137">
        <f t="shared" si="59"/>
        <v>18</v>
      </c>
      <c r="I1923" s="129" t="str" cm="1">
        <f t="array" ref="I1923">_xlfn.XLOOKUP(C1923,gyn_horarios,gyn_trechos_almoco,"",1,1)</f>
        <v>GOIANIA X BELEM 09:30</v>
      </c>
      <c r="J1923" s="201" t="str" cm="1">
        <f t="array" ref="J1923">_xlfn.XLOOKUP(D1923,justificativas_motivos,justificativas_texto,"",1,1)</f>
        <v>MOTORISTA CUMPRINDO HORÁRIO NA ESCALA ATUAL</v>
      </c>
    </row>
    <row r="1924" spans="1:10" ht="42" hidden="1" customHeight="1">
      <c r="A1924" s="200">
        <v>45629</v>
      </c>
      <c r="B1924" s="132">
        <v>15700</v>
      </c>
      <c r="C1924" s="133">
        <v>0.39583333333333331</v>
      </c>
      <c r="D1924" s="132" t="s">
        <v>11</v>
      </c>
      <c r="E1924" s="129" t="s">
        <v>193</v>
      </c>
      <c r="F1924" s="132"/>
      <c r="G1924" s="132" t="str">
        <f t="shared" si="58"/>
        <v>1</v>
      </c>
      <c r="H1924" s="137">
        <f t="shared" si="59"/>
        <v>18</v>
      </c>
      <c r="I1924" s="129" t="str" cm="1">
        <f t="array" ref="I1924">_xlfn.XLOOKUP(C1924,gyn_horarios,gyn_trechos_almoco,"",1,1)</f>
        <v>GOIANIA X BELEM 09:30</v>
      </c>
      <c r="J1924" s="201" t="str" cm="1">
        <f t="array" ref="J1924">_xlfn.XLOOKUP(D1924,justificativas_motivos,justificativas_texto,"",1,1)</f>
        <v>MOTORISTA CUMPRINDO HORÁRIO NA ESCALA ATUAL</v>
      </c>
    </row>
    <row r="1925" spans="1:10" ht="42" hidden="1" customHeight="1">
      <c r="A1925" s="200">
        <v>45629</v>
      </c>
      <c r="B1925" s="132">
        <v>16800</v>
      </c>
      <c r="C1925" s="133" t="s">
        <v>355</v>
      </c>
      <c r="D1925" s="132" t="s">
        <v>11</v>
      </c>
      <c r="E1925" s="129" t="s">
        <v>144</v>
      </c>
      <c r="F1925" s="132"/>
      <c r="G1925" s="132" t="str">
        <f t="shared" si="58"/>
        <v>1</v>
      </c>
      <c r="H1925" s="137">
        <f t="shared" si="59"/>
        <v>18</v>
      </c>
      <c r="I1925" s="129" t="str" cm="1">
        <f t="array" ref="I1925">_xlfn.XLOOKUP(C1925,gyn_horarios,gyn_trechos_almoco,"",1,1)</f>
        <v>TERESINA X IMPERATRIZ 19:00</v>
      </c>
      <c r="J1925" s="201" t="str" cm="1">
        <f t="array" ref="J1925">_xlfn.XLOOKUP(D1925,justificativas_motivos,justificativas_texto,"",1,1)</f>
        <v>MOTORISTA CUMPRINDO HORÁRIO NA ESCALA ATUAL</v>
      </c>
    </row>
    <row r="1926" spans="1:10" ht="42" hidden="1" customHeight="1">
      <c r="A1926" s="202">
        <v>45629</v>
      </c>
      <c r="B1926" s="149">
        <v>16800</v>
      </c>
      <c r="C1926" s="147" t="s">
        <v>355</v>
      </c>
      <c r="D1926" s="149" t="s">
        <v>11</v>
      </c>
      <c r="E1926" s="153" t="s">
        <v>367</v>
      </c>
      <c r="F1926" s="149"/>
      <c r="G1926" s="149" t="str">
        <f t="shared" si="58"/>
        <v>1</v>
      </c>
      <c r="H1926" s="150">
        <f t="shared" si="59"/>
        <v>18</v>
      </c>
      <c r="I1926" s="153" t="str" cm="1">
        <f t="array" ref="I1926">_xlfn.XLOOKUP(C1926,gyn_horarios,gyn_trechos_almoco,"",1,1)</f>
        <v>TERESINA X IMPERATRIZ 19:00</v>
      </c>
      <c r="J1926" s="164" t="str" cm="1">
        <f t="array" ref="J1926">_xlfn.XLOOKUP(D1926,justificativas_motivos,justificativas_texto,"",1,1)</f>
        <v>MOTORISTA CUMPRINDO HORÁRIO NA ESCALA ATUAL</v>
      </c>
    </row>
    <row r="1927" spans="1:10" ht="42" hidden="1" customHeight="1">
      <c r="A1927" s="202">
        <v>45629</v>
      </c>
      <c r="B1927" s="132" t="s">
        <v>71</v>
      </c>
      <c r="C1927" s="133" t="s">
        <v>350</v>
      </c>
      <c r="D1927" s="132" t="s">
        <v>107</v>
      </c>
      <c r="E1927" s="129" t="s">
        <v>278</v>
      </c>
      <c r="F1927" s="132"/>
      <c r="G1927" s="132" t="str">
        <f t="shared" si="58"/>
        <v>1</v>
      </c>
      <c r="H1927" s="137">
        <f t="shared" si="59"/>
        <v>18</v>
      </c>
      <c r="I1927" s="129" t="str" cm="1">
        <f t="array" ref="I1927">_xlfn.XLOOKUP(C1927,gyn_horarios,gyn_trechos_almoco,"",1,1)</f>
        <v>NÃO INFORMADO</v>
      </c>
      <c r="J1927" s="201" t="str" cm="1">
        <f t="array" ref="J1927">_xlfn.XLOOKUP(D1927,justificativas_motivos,justificativas_texto,"",1,1)</f>
        <v>MOTORISTA PRESTANDO SERVICO DE PLANTAO NA GARAGEM</v>
      </c>
    </row>
    <row r="1928" spans="1:10" ht="42" hidden="1" customHeight="1">
      <c r="A1928" s="202">
        <v>45630</v>
      </c>
      <c r="B1928" s="149">
        <v>16500</v>
      </c>
      <c r="C1928" s="147">
        <v>0.75</v>
      </c>
      <c r="D1928" s="149" t="s">
        <v>11</v>
      </c>
      <c r="E1928" s="149" t="s">
        <v>267</v>
      </c>
      <c r="F1928" s="149"/>
      <c r="G1928" s="149" t="str">
        <f t="shared" si="58"/>
        <v>1</v>
      </c>
      <c r="H1928" s="150">
        <f t="shared" si="59"/>
        <v>18</v>
      </c>
      <c r="I1928" s="153" t="str" cm="1">
        <f t="array" ref="I1928">_xlfn.XLOOKUP(C1928,gyn_horarios,gyn_trechos_almoco,"",1,1)</f>
        <v>GOIANIA X TERESINA 18:00</v>
      </c>
      <c r="J1928" s="164" t="str" cm="1">
        <f t="array" ref="J1928">_xlfn.XLOOKUP(D1928,justificativas_motivos,justificativas_texto,"",1,1)</f>
        <v>MOTORISTA CUMPRINDO HORÁRIO NA ESCALA ATUAL</v>
      </c>
    </row>
    <row r="1929" spans="1:10" ht="42" hidden="1" customHeight="1">
      <c r="A1929" s="202">
        <v>45630</v>
      </c>
      <c r="B1929" s="149">
        <v>16500</v>
      </c>
      <c r="C1929" s="147">
        <v>0.75</v>
      </c>
      <c r="D1929" s="149" t="s">
        <v>11</v>
      </c>
      <c r="E1929" s="149" t="s">
        <v>165</v>
      </c>
      <c r="F1929" s="149"/>
      <c r="G1929" s="149" t="str">
        <f t="shared" si="58"/>
        <v>1</v>
      </c>
      <c r="H1929" s="150">
        <f t="shared" si="59"/>
        <v>18</v>
      </c>
      <c r="I1929" s="153" t="str" cm="1">
        <f t="array" ref="I1929">_xlfn.XLOOKUP(C1929,gyn_horarios,gyn_trechos_almoco,"",1,1)</f>
        <v>GOIANIA X TERESINA 18:00</v>
      </c>
      <c r="J1929" s="164" t="str" cm="1">
        <f t="array" ref="J1929">_xlfn.XLOOKUP(D1929,justificativas_motivos,justificativas_texto,"",1,1)</f>
        <v>MOTORISTA CUMPRINDO HORÁRIO NA ESCALA ATUAL</v>
      </c>
    </row>
    <row r="1930" spans="1:10" ht="42" hidden="1" customHeight="1">
      <c r="A1930" s="202">
        <v>45630</v>
      </c>
      <c r="B1930" s="149">
        <v>19015</v>
      </c>
      <c r="C1930" s="147">
        <v>0.39583333333333331</v>
      </c>
      <c r="D1930" s="149" t="s">
        <v>11</v>
      </c>
      <c r="E1930" s="153" t="s">
        <v>279</v>
      </c>
      <c r="F1930" s="149"/>
      <c r="G1930" s="149" t="str">
        <f t="shared" si="58"/>
        <v>1</v>
      </c>
      <c r="H1930" s="150">
        <f t="shared" si="59"/>
        <v>18</v>
      </c>
      <c r="I1930" s="153" t="str" cm="1">
        <f t="array" ref="I1930">_xlfn.XLOOKUP(C1930,gyn_horarios,gyn_trechos_almoco,"",1,1)</f>
        <v>GOIANIA X BELEM 09:30</v>
      </c>
      <c r="J1930" s="164" t="str" cm="1">
        <f t="array" ref="J1930">_xlfn.XLOOKUP(D1930,justificativas_motivos,justificativas_texto,"",1,1)</f>
        <v>MOTORISTA CUMPRINDO HORÁRIO NA ESCALA ATUAL</v>
      </c>
    </row>
    <row r="1931" spans="1:10" ht="42" hidden="1" customHeight="1">
      <c r="A1931" s="202">
        <v>45630</v>
      </c>
      <c r="B1931" s="149">
        <v>19015</v>
      </c>
      <c r="C1931" s="147">
        <v>0.39583333333333331</v>
      </c>
      <c r="D1931" s="149" t="s">
        <v>11</v>
      </c>
      <c r="E1931" s="153" t="s">
        <v>330</v>
      </c>
      <c r="F1931" s="149"/>
      <c r="G1931" s="149" t="str">
        <f t="shared" si="58"/>
        <v>1</v>
      </c>
      <c r="H1931" s="150">
        <f t="shared" si="59"/>
        <v>18</v>
      </c>
      <c r="I1931" s="153" t="str" cm="1">
        <f t="array" ref="I1931">_xlfn.XLOOKUP(C1931,gyn_horarios,gyn_trechos_almoco,"",1,1)</f>
        <v>GOIANIA X BELEM 09:30</v>
      </c>
      <c r="J1931" s="164" t="str" cm="1">
        <f t="array" ref="J1931">_xlfn.XLOOKUP(D1931,justificativas_motivos,justificativas_texto,"",1,1)</f>
        <v>MOTORISTA CUMPRINDO HORÁRIO NA ESCALA ATUAL</v>
      </c>
    </row>
    <row r="1932" spans="1:10" ht="42" hidden="1" customHeight="1">
      <c r="A1932" s="202">
        <v>45630</v>
      </c>
      <c r="B1932" s="149">
        <v>19020</v>
      </c>
      <c r="C1932" s="147">
        <v>0.79166666666666663</v>
      </c>
      <c r="D1932" s="149" t="s">
        <v>11</v>
      </c>
      <c r="E1932" s="153" t="s">
        <v>305</v>
      </c>
      <c r="F1932" s="149"/>
      <c r="G1932" s="149" t="str">
        <f t="shared" si="58"/>
        <v>1</v>
      </c>
      <c r="H1932" s="150">
        <f t="shared" si="59"/>
        <v>18</v>
      </c>
      <c r="I1932" s="153" t="s">
        <v>359</v>
      </c>
      <c r="J1932" s="164" t="str" cm="1">
        <f t="array" ref="J1932">_xlfn.XLOOKUP(D1932,justificativas_motivos,justificativas_texto,"",1,1)</f>
        <v>MOTORISTA CUMPRINDO HORÁRIO NA ESCALA ATUAL</v>
      </c>
    </row>
    <row r="1933" spans="1:10" ht="42" hidden="1" customHeight="1">
      <c r="A1933" s="202">
        <v>45630</v>
      </c>
      <c r="B1933" s="149">
        <v>19020</v>
      </c>
      <c r="C1933" s="147">
        <v>0.79166666666666663</v>
      </c>
      <c r="D1933" s="149" t="s">
        <v>11</v>
      </c>
      <c r="E1933" s="153" t="s">
        <v>304</v>
      </c>
      <c r="F1933" s="149"/>
      <c r="G1933" s="149" t="str">
        <f t="shared" si="58"/>
        <v>1</v>
      </c>
      <c r="H1933" s="150">
        <f t="shared" si="59"/>
        <v>18</v>
      </c>
      <c r="I1933" s="153" t="s">
        <v>359</v>
      </c>
      <c r="J1933" s="164" t="str" cm="1">
        <f t="array" ref="J1933">_xlfn.XLOOKUP(D1933,justificativas_motivos,justificativas_texto,"",1,1)</f>
        <v>MOTORISTA CUMPRINDO HORÁRIO NA ESCALA ATUAL</v>
      </c>
    </row>
    <row r="1934" spans="1:10" ht="42" hidden="1" customHeight="1">
      <c r="A1934" s="202">
        <v>45630</v>
      </c>
      <c r="B1934" s="149" t="s">
        <v>71</v>
      </c>
      <c r="C1934" s="147" t="s">
        <v>72</v>
      </c>
      <c r="D1934" s="149" t="s">
        <v>107</v>
      </c>
      <c r="E1934" s="153" t="s">
        <v>292</v>
      </c>
      <c r="F1934" s="149"/>
      <c r="G1934" s="149" t="str">
        <f t="shared" si="58"/>
        <v>1</v>
      </c>
      <c r="H1934" s="150">
        <f t="shared" si="59"/>
        <v>18</v>
      </c>
      <c r="I1934" s="153" t="str" cm="1">
        <f t="array" ref="I1934">_xlfn.XLOOKUP(C1934,gyn_horarios,gyn_trechos_almoco,"",1,1)</f>
        <v>PLANTAO</v>
      </c>
      <c r="J1934" s="164" t="str" cm="1">
        <f t="array" ref="J1934">_xlfn.XLOOKUP(D1934,justificativas_motivos,justificativas_texto,"",1,1)</f>
        <v>MOTORISTA PRESTANDO SERVICO DE PLANTAO NA GARAGEM</v>
      </c>
    </row>
    <row r="1935" spans="1:10" ht="42" hidden="1" customHeight="1">
      <c r="A1935" s="202">
        <v>45631</v>
      </c>
      <c r="B1935" s="149">
        <v>24006</v>
      </c>
      <c r="C1935" s="147">
        <v>0.83333333333333337</v>
      </c>
      <c r="D1935" s="149" t="s">
        <v>11</v>
      </c>
      <c r="E1935" s="149" t="s">
        <v>101</v>
      </c>
      <c r="F1935" s="149"/>
      <c r="G1935" s="149" t="str">
        <f t="shared" si="58"/>
        <v>1</v>
      </c>
      <c r="H1935" s="150">
        <f t="shared" si="59"/>
        <v>18</v>
      </c>
      <c r="I1935" s="153" t="str" cm="1">
        <f t="array" ref="I1935">_xlfn.XLOOKUP(C1935,gyn_horarios,gyn_trechos_almoco,"",1,1)</f>
        <v>GOIANIA X SAO LUIS 20:00</v>
      </c>
      <c r="J1935" s="164" t="str" cm="1">
        <f t="array" ref="J1935">_xlfn.XLOOKUP(D1935,justificativas_motivos,justificativas_texto,"",1,1)</f>
        <v>MOTORISTA CUMPRINDO HORÁRIO NA ESCALA ATUAL</v>
      </c>
    </row>
    <row r="1936" spans="1:10" ht="42" hidden="1" customHeight="1">
      <c r="A1936" s="202">
        <v>45631</v>
      </c>
      <c r="B1936" s="149">
        <v>24006</v>
      </c>
      <c r="C1936" s="147">
        <v>0.83333333333333337</v>
      </c>
      <c r="D1936" s="149" t="s">
        <v>11</v>
      </c>
      <c r="E1936" s="149" t="s">
        <v>340</v>
      </c>
      <c r="F1936" s="149"/>
      <c r="G1936" s="149" t="str">
        <f t="shared" si="58"/>
        <v>1</v>
      </c>
      <c r="H1936" s="150">
        <f t="shared" si="59"/>
        <v>18</v>
      </c>
      <c r="I1936" s="153" t="str" cm="1">
        <f t="array" ref="I1936">_xlfn.XLOOKUP(C1936,gyn_horarios,gyn_trechos_almoco,"",1,1)</f>
        <v>GOIANIA X SAO LUIS 20:00</v>
      </c>
      <c r="J1936" s="164" t="str" cm="1">
        <f t="array" ref="J1936">_xlfn.XLOOKUP(D1936,justificativas_motivos,justificativas_texto,"",1,1)</f>
        <v>MOTORISTA CUMPRINDO HORÁRIO NA ESCALA ATUAL</v>
      </c>
    </row>
    <row r="1937" spans="1:10" ht="42" hidden="1" customHeight="1">
      <c r="A1937" s="202">
        <v>45631</v>
      </c>
      <c r="B1937" s="149">
        <v>17400</v>
      </c>
      <c r="C1937" s="147">
        <v>0.39583333333333331</v>
      </c>
      <c r="D1937" s="149" t="s">
        <v>11</v>
      </c>
      <c r="E1937" s="153" t="s">
        <v>89</v>
      </c>
      <c r="F1937" s="149"/>
      <c r="G1937" s="149" t="str">
        <f t="shared" si="58"/>
        <v>1</v>
      </c>
      <c r="H1937" s="150">
        <f t="shared" si="59"/>
        <v>18</v>
      </c>
      <c r="I1937" s="153" t="str" cm="1">
        <f t="array" ref="I1937">_xlfn.XLOOKUP(C1937,gyn_horarios,gyn_trechos_almoco,"",1,1)</f>
        <v>GOIANIA X BELEM 09:30</v>
      </c>
      <c r="J1937" s="164" t="str" cm="1">
        <f t="array" ref="J1937">_xlfn.XLOOKUP(D1937,justificativas_motivos,justificativas_texto,"",1,1)</f>
        <v>MOTORISTA CUMPRINDO HORÁRIO NA ESCALA ATUAL</v>
      </c>
    </row>
    <row r="1938" spans="1:10" ht="42" hidden="1" customHeight="1">
      <c r="A1938" s="202">
        <v>45631</v>
      </c>
      <c r="B1938" s="149">
        <v>17400</v>
      </c>
      <c r="C1938" s="147">
        <v>0.39583333333333331</v>
      </c>
      <c r="D1938" s="149" t="s">
        <v>11</v>
      </c>
      <c r="E1938" s="153" t="s">
        <v>91</v>
      </c>
      <c r="F1938" s="149"/>
      <c r="G1938" s="149" t="str">
        <f t="shared" si="58"/>
        <v>1</v>
      </c>
      <c r="H1938" s="150">
        <f t="shared" si="59"/>
        <v>18</v>
      </c>
      <c r="I1938" s="153" t="str" cm="1">
        <f t="array" ref="I1938">_xlfn.XLOOKUP(C1938,gyn_horarios,gyn_trechos_almoco,"",1,1)</f>
        <v>GOIANIA X BELEM 09:30</v>
      </c>
      <c r="J1938" s="164" t="str" cm="1">
        <f t="array" ref="J1938">_xlfn.XLOOKUP(D1938,justificativas_motivos,justificativas_texto,"",1,1)</f>
        <v>MOTORISTA CUMPRINDO HORÁRIO NA ESCALA ATUAL</v>
      </c>
    </row>
    <row r="1939" spans="1:10" ht="42" hidden="1" customHeight="1">
      <c r="A1939" s="202">
        <v>45631</v>
      </c>
      <c r="B1939" s="149">
        <v>16300</v>
      </c>
      <c r="C1939" s="147">
        <v>0.77083333333333337</v>
      </c>
      <c r="D1939" s="149" t="s">
        <v>11</v>
      </c>
      <c r="E1939" s="153" t="s">
        <v>368</v>
      </c>
      <c r="F1939" s="149"/>
      <c r="G1939" s="149" t="str">
        <f t="shared" si="58"/>
        <v>1</v>
      </c>
      <c r="H1939" s="150">
        <f t="shared" si="59"/>
        <v>18</v>
      </c>
      <c r="I1939" s="149" t="s">
        <v>369</v>
      </c>
      <c r="J1939" s="164" t="str" cm="1">
        <f t="array" ref="J1939">_xlfn.XLOOKUP(D1939,justificativas_motivos,justificativas_texto,"",1,1)</f>
        <v>MOTORISTA CUMPRINDO HORÁRIO NA ESCALA ATUAL</v>
      </c>
    </row>
    <row r="1940" spans="1:10" ht="42" hidden="1" customHeight="1">
      <c r="A1940" s="202">
        <v>45631</v>
      </c>
      <c r="B1940" s="149">
        <v>16300</v>
      </c>
      <c r="C1940" s="147">
        <v>0.77083333333333337</v>
      </c>
      <c r="D1940" s="149" t="s">
        <v>11</v>
      </c>
      <c r="E1940" s="153" t="s">
        <v>370</v>
      </c>
      <c r="F1940" s="149"/>
      <c r="G1940" s="149" t="str">
        <f t="shared" ref="G1940:G2003" si="60">IF(E1940="MOTORISTA","","1")</f>
        <v>1</v>
      </c>
      <c r="H1940" s="150">
        <f t="shared" ref="H1940:H2003" si="61">IF(E1940="MOTORISTA","",18)</f>
        <v>18</v>
      </c>
      <c r="I1940" s="149" t="s">
        <v>369</v>
      </c>
      <c r="J1940" s="164" t="str" cm="1">
        <f t="array" ref="J1940">_xlfn.XLOOKUP(D1940,justificativas_motivos,justificativas_texto,"",1,1)</f>
        <v>MOTORISTA CUMPRINDO HORÁRIO NA ESCALA ATUAL</v>
      </c>
    </row>
    <row r="1941" spans="1:10" ht="42" hidden="1" customHeight="1">
      <c r="A1941" s="202">
        <v>45631</v>
      </c>
      <c r="B1941" s="149">
        <v>221101</v>
      </c>
      <c r="C1941" s="147">
        <v>0.79166666666666663</v>
      </c>
      <c r="D1941" s="149" t="s">
        <v>11</v>
      </c>
      <c r="E1941" s="153" t="s">
        <v>371</v>
      </c>
      <c r="F1941" s="149"/>
      <c r="G1941" s="149" t="str">
        <f t="shared" si="60"/>
        <v>1</v>
      </c>
      <c r="H1941" s="150">
        <f t="shared" si="61"/>
        <v>18</v>
      </c>
      <c r="I1941" s="153" t="s">
        <v>359</v>
      </c>
      <c r="J1941" s="164" t="str" cm="1">
        <f t="array" ref="J1941">_xlfn.XLOOKUP(D1941,justificativas_motivos,justificativas_texto,"",1,1)</f>
        <v>MOTORISTA CUMPRINDO HORÁRIO NA ESCALA ATUAL</v>
      </c>
    </row>
    <row r="1942" spans="1:10" ht="42" hidden="1" customHeight="1">
      <c r="A1942" s="202">
        <v>45631</v>
      </c>
      <c r="B1942" s="149">
        <v>221101</v>
      </c>
      <c r="C1942" s="147">
        <v>0.79166666666666663</v>
      </c>
      <c r="D1942" s="149" t="s">
        <v>11</v>
      </c>
      <c r="E1942" s="153" t="s">
        <v>310</v>
      </c>
      <c r="F1942" s="149"/>
      <c r="G1942" s="149" t="str">
        <f t="shared" si="60"/>
        <v>1</v>
      </c>
      <c r="H1942" s="150">
        <f t="shared" si="61"/>
        <v>18</v>
      </c>
      <c r="I1942" s="153" t="s">
        <v>359</v>
      </c>
      <c r="J1942" s="164" t="str" cm="1">
        <f t="array" ref="J1942">_xlfn.XLOOKUP(D1942,justificativas_motivos,justificativas_texto,"",1,1)</f>
        <v>MOTORISTA CUMPRINDO HORÁRIO NA ESCALA ATUAL</v>
      </c>
    </row>
    <row r="1943" spans="1:10" ht="42" hidden="1" customHeight="1">
      <c r="A1943" s="202">
        <v>45632</v>
      </c>
      <c r="B1943" s="149">
        <v>24011</v>
      </c>
      <c r="C1943" s="147">
        <v>0.83333333333333337</v>
      </c>
      <c r="D1943" s="149" t="s">
        <v>11</v>
      </c>
      <c r="E1943" s="149" t="s">
        <v>18</v>
      </c>
      <c r="F1943" s="149"/>
      <c r="G1943" s="149" t="str">
        <f t="shared" si="60"/>
        <v>1</v>
      </c>
      <c r="H1943" s="150">
        <f t="shared" si="61"/>
        <v>18</v>
      </c>
      <c r="I1943" s="153" t="str" cm="1">
        <f t="array" ref="I1943">_xlfn.XLOOKUP(C1943,gyn_horarios,gyn_trechos_almoco,"",1,1)</f>
        <v>GOIANIA X SAO LUIS 20:00</v>
      </c>
      <c r="J1943" s="164" t="str" cm="1">
        <f t="array" ref="J1943">_xlfn.XLOOKUP(D1943,justificativas_motivos,justificativas_texto,"",1,1)</f>
        <v>MOTORISTA CUMPRINDO HORÁRIO NA ESCALA ATUAL</v>
      </c>
    </row>
    <row r="1944" spans="1:10" ht="42" hidden="1" customHeight="1">
      <c r="A1944" s="202">
        <v>45632</v>
      </c>
      <c r="B1944" s="149">
        <v>24011</v>
      </c>
      <c r="C1944" s="147">
        <v>0.83333333333333337</v>
      </c>
      <c r="D1944" s="149" t="s">
        <v>11</v>
      </c>
      <c r="E1944" s="149" t="s">
        <v>211</v>
      </c>
      <c r="F1944" s="149"/>
      <c r="G1944" s="149" t="str">
        <f t="shared" si="60"/>
        <v>1</v>
      </c>
      <c r="H1944" s="150">
        <f t="shared" si="61"/>
        <v>18</v>
      </c>
      <c r="I1944" s="153" t="str" cm="1">
        <f t="array" ref="I1944">_xlfn.XLOOKUP(C1944,gyn_horarios,gyn_trechos_almoco,"",1,1)</f>
        <v>GOIANIA X SAO LUIS 20:00</v>
      </c>
      <c r="J1944" s="164" t="str" cm="1">
        <f t="array" ref="J1944">_xlfn.XLOOKUP(D1944,justificativas_motivos,justificativas_texto,"",1,1)</f>
        <v>MOTORISTA CUMPRINDO HORÁRIO NA ESCALA ATUAL</v>
      </c>
    </row>
    <row r="1945" spans="1:10" ht="42" hidden="1" customHeight="1">
      <c r="A1945" s="202">
        <v>45632</v>
      </c>
      <c r="B1945" s="149">
        <v>16800</v>
      </c>
      <c r="C1945" s="147">
        <v>0.39583333333333331</v>
      </c>
      <c r="D1945" s="149" t="s">
        <v>11</v>
      </c>
      <c r="E1945" s="153" t="s">
        <v>86</v>
      </c>
      <c r="F1945" s="149"/>
      <c r="G1945" s="149" t="str">
        <f t="shared" si="60"/>
        <v>1</v>
      </c>
      <c r="H1945" s="150">
        <f t="shared" si="61"/>
        <v>18</v>
      </c>
      <c r="I1945" s="153" t="str" cm="1">
        <f t="array" ref="I1945">_xlfn.XLOOKUP(C1945,gyn_horarios,gyn_trechos_almoco,"",1,1)</f>
        <v>GOIANIA X BELEM 09:30</v>
      </c>
      <c r="J1945" s="164" t="str" cm="1">
        <f t="array" ref="J1945">_xlfn.XLOOKUP(D1945,justificativas_motivos,justificativas_texto,"",1,1)</f>
        <v>MOTORISTA CUMPRINDO HORÁRIO NA ESCALA ATUAL</v>
      </c>
    </row>
    <row r="1946" spans="1:10" ht="42" hidden="1" customHeight="1">
      <c r="A1946" s="202">
        <v>45632</v>
      </c>
      <c r="B1946" s="149">
        <v>16800</v>
      </c>
      <c r="C1946" s="147">
        <v>0.39583333333333331</v>
      </c>
      <c r="D1946" s="149" t="s">
        <v>11</v>
      </c>
      <c r="E1946" s="153" t="s">
        <v>309</v>
      </c>
      <c r="F1946" s="149"/>
      <c r="G1946" s="149" t="str">
        <f t="shared" si="60"/>
        <v>1</v>
      </c>
      <c r="H1946" s="150">
        <f t="shared" si="61"/>
        <v>18</v>
      </c>
      <c r="I1946" s="153" t="str" cm="1">
        <f t="array" ref="I1946">_xlfn.XLOOKUP(C1946,gyn_horarios,gyn_trechos_almoco,"",1,1)</f>
        <v>GOIANIA X BELEM 09:30</v>
      </c>
      <c r="J1946" s="164" t="str" cm="1">
        <f t="array" ref="J1946">_xlfn.XLOOKUP(D1946,justificativas_motivos,justificativas_texto,"",1,1)</f>
        <v>MOTORISTA CUMPRINDO HORÁRIO NA ESCALA ATUAL</v>
      </c>
    </row>
    <row r="1947" spans="1:10" ht="42" hidden="1" customHeight="1">
      <c r="A1947" s="202">
        <v>45632</v>
      </c>
      <c r="B1947" s="149">
        <v>12400</v>
      </c>
      <c r="C1947" s="147">
        <v>0.79166666666666663</v>
      </c>
      <c r="D1947" s="149" t="s">
        <v>11</v>
      </c>
      <c r="E1947" s="153" t="s">
        <v>366</v>
      </c>
      <c r="F1947" s="149"/>
      <c r="G1947" s="149" t="str">
        <f t="shared" si="60"/>
        <v>1</v>
      </c>
      <c r="H1947" s="150">
        <f t="shared" si="61"/>
        <v>18</v>
      </c>
      <c r="I1947" s="153" t="s">
        <v>359</v>
      </c>
      <c r="J1947" s="164" t="str" cm="1">
        <f t="array" ref="J1947">_xlfn.XLOOKUP(D1947,justificativas_motivos,justificativas_texto,"",1,1)</f>
        <v>MOTORISTA CUMPRINDO HORÁRIO NA ESCALA ATUAL</v>
      </c>
    </row>
    <row r="1948" spans="1:10" ht="42" hidden="1" customHeight="1">
      <c r="A1948" s="202">
        <v>45632</v>
      </c>
      <c r="B1948" s="149">
        <v>12400</v>
      </c>
      <c r="C1948" s="147">
        <v>0.79166666666666663</v>
      </c>
      <c r="D1948" s="149" t="s">
        <v>11</v>
      </c>
      <c r="E1948" s="153" t="s">
        <v>360</v>
      </c>
      <c r="F1948" s="149"/>
      <c r="G1948" s="149" t="str">
        <f t="shared" si="60"/>
        <v>1</v>
      </c>
      <c r="H1948" s="150">
        <f t="shared" si="61"/>
        <v>18</v>
      </c>
      <c r="I1948" s="153" t="s">
        <v>359</v>
      </c>
      <c r="J1948" s="164" t="str" cm="1">
        <f t="array" ref="J1948">_xlfn.XLOOKUP(D1948,justificativas_motivos,justificativas_texto,"",1,1)</f>
        <v>MOTORISTA CUMPRINDO HORÁRIO NA ESCALA ATUAL</v>
      </c>
    </row>
    <row r="1949" spans="1:10" ht="42" hidden="1" customHeight="1">
      <c r="A1949" s="202">
        <v>45632</v>
      </c>
      <c r="B1949" s="149">
        <v>19006</v>
      </c>
      <c r="C1949" s="147">
        <v>0.77083333333333337</v>
      </c>
      <c r="D1949" s="149" t="s">
        <v>11</v>
      </c>
      <c r="E1949" s="153" t="s">
        <v>372</v>
      </c>
      <c r="F1949" s="149"/>
      <c r="G1949" s="149" t="str">
        <f t="shared" si="60"/>
        <v>1</v>
      </c>
      <c r="H1949" s="150">
        <f t="shared" si="61"/>
        <v>18</v>
      </c>
      <c r="I1949" s="153" t="s">
        <v>253</v>
      </c>
      <c r="J1949" s="164" t="str" cm="1">
        <f t="array" ref="J1949">_xlfn.XLOOKUP(D1949,justificativas_motivos,justificativas_texto,"",1,1)</f>
        <v>MOTORISTA CUMPRINDO HORÁRIO NA ESCALA ATUAL</v>
      </c>
    </row>
    <row r="1950" spans="1:10" ht="42" hidden="1" customHeight="1">
      <c r="A1950" s="202">
        <v>45632</v>
      </c>
      <c r="B1950" s="149">
        <v>19006</v>
      </c>
      <c r="C1950" s="147">
        <v>0.77083333333333337</v>
      </c>
      <c r="D1950" s="149" t="s">
        <v>11</v>
      </c>
      <c r="E1950" s="153" t="s">
        <v>373</v>
      </c>
      <c r="F1950" s="149"/>
      <c r="G1950" s="149" t="str">
        <f t="shared" si="60"/>
        <v>1</v>
      </c>
      <c r="H1950" s="150">
        <f t="shared" si="61"/>
        <v>18</v>
      </c>
      <c r="I1950" s="153" t="s">
        <v>253</v>
      </c>
      <c r="J1950" s="164" t="str" cm="1">
        <f t="array" ref="J1950">_xlfn.XLOOKUP(D1950,justificativas_motivos,justificativas_texto,"",1,1)</f>
        <v>MOTORISTA CUMPRINDO HORÁRIO NA ESCALA ATUAL</v>
      </c>
    </row>
    <row r="1951" spans="1:10" ht="42" hidden="1" customHeight="1">
      <c r="A1951" s="200">
        <v>45633</v>
      </c>
      <c r="B1951" s="132">
        <v>24001</v>
      </c>
      <c r="C1951" s="133">
        <v>0.83333333333333337</v>
      </c>
      <c r="D1951" s="132" t="s">
        <v>11</v>
      </c>
      <c r="E1951" s="129" t="s">
        <v>92</v>
      </c>
      <c r="F1951" s="132"/>
      <c r="G1951" s="132" t="str">
        <f t="shared" si="60"/>
        <v>1</v>
      </c>
      <c r="H1951" s="137">
        <f t="shared" si="61"/>
        <v>18</v>
      </c>
      <c r="I1951" s="129" t="str" cm="1">
        <f t="array" ref="I1951">_xlfn.XLOOKUP(C1951,gyn_horarios,gyn_trechos_almoco,"",1,1)</f>
        <v>GOIANIA X SAO LUIS 20:00</v>
      </c>
      <c r="J1951" s="201" t="str" cm="1">
        <f t="array" ref="J1951">_xlfn.XLOOKUP(D1951,justificativas_motivos,justificativas_texto,"",1,1)</f>
        <v>MOTORISTA CUMPRINDO HORÁRIO NA ESCALA ATUAL</v>
      </c>
    </row>
    <row r="1952" spans="1:10" ht="42" hidden="1" customHeight="1">
      <c r="A1952" s="200">
        <v>45633</v>
      </c>
      <c r="B1952" s="132">
        <v>24001</v>
      </c>
      <c r="C1952" s="133">
        <v>0.83333333333333337</v>
      </c>
      <c r="D1952" s="132" t="s">
        <v>11</v>
      </c>
      <c r="E1952" s="129" t="s">
        <v>374</v>
      </c>
      <c r="F1952" s="132"/>
      <c r="G1952" s="132" t="str">
        <f t="shared" si="60"/>
        <v>1</v>
      </c>
      <c r="H1952" s="137">
        <f t="shared" si="61"/>
        <v>18</v>
      </c>
      <c r="I1952" s="129" t="str" cm="1">
        <f t="array" ref="I1952">_xlfn.XLOOKUP(C1952,gyn_horarios,gyn_trechos_almoco,"",1,1)</f>
        <v>GOIANIA X SAO LUIS 20:00</v>
      </c>
      <c r="J1952" s="201" t="str" cm="1">
        <f t="array" ref="J1952">_xlfn.XLOOKUP(D1952,justificativas_motivos,justificativas_texto,"",1,1)</f>
        <v>MOTORISTA CUMPRINDO HORÁRIO NA ESCALA ATUAL</v>
      </c>
    </row>
    <row r="1953" spans="1:10" ht="42" hidden="1" customHeight="1">
      <c r="A1953" s="200">
        <v>45633</v>
      </c>
      <c r="B1953" s="132">
        <v>14200</v>
      </c>
      <c r="C1953" s="133">
        <v>0.39583333333333331</v>
      </c>
      <c r="D1953" s="132" t="s">
        <v>11</v>
      </c>
      <c r="E1953" s="129" t="s">
        <v>188</v>
      </c>
      <c r="F1953" s="132"/>
      <c r="G1953" s="132" t="str">
        <f t="shared" si="60"/>
        <v>1</v>
      </c>
      <c r="H1953" s="137">
        <f t="shared" si="61"/>
        <v>18</v>
      </c>
      <c r="I1953" s="129" t="str" cm="1">
        <f t="array" ref="I1953">_xlfn.XLOOKUP(C1953,gyn_horarios,gyn_trechos_almoco,"",1,1)</f>
        <v>GOIANIA X BELEM 09:30</v>
      </c>
      <c r="J1953" s="201" t="str" cm="1">
        <f t="array" ref="J1953">_xlfn.XLOOKUP(D1953,justificativas_motivos,justificativas_texto,"",1,1)</f>
        <v>MOTORISTA CUMPRINDO HORÁRIO NA ESCALA ATUAL</v>
      </c>
    </row>
    <row r="1954" spans="1:10" ht="42" hidden="1" customHeight="1">
      <c r="A1954" s="200">
        <v>45633</v>
      </c>
      <c r="B1954" s="132">
        <v>14200</v>
      </c>
      <c r="C1954" s="133">
        <v>0.39583333333333331</v>
      </c>
      <c r="D1954" s="132" t="s">
        <v>11</v>
      </c>
      <c r="E1954" s="129" t="s">
        <v>37</v>
      </c>
      <c r="F1954" s="132"/>
      <c r="G1954" s="132" t="str">
        <f t="shared" si="60"/>
        <v>1</v>
      </c>
      <c r="H1954" s="137">
        <f t="shared" si="61"/>
        <v>18</v>
      </c>
      <c r="I1954" s="129" t="str" cm="1">
        <f t="array" ref="I1954">_xlfn.XLOOKUP(C1954,gyn_horarios,gyn_trechos_almoco,"",1,1)</f>
        <v>GOIANIA X BELEM 09:30</v>
      </c>
      <c r="J1954" s="201" t="str" cm="1">
        <f t="array" ref="J1954">_xlfn.XLOOKUP(D1954,justificativas_motivos,justificativas_texto,"",1,1)</f>
        <v>MOTORISTA CUMPRINDO HORÁRIO NA ESCALA ATUAL</v>
      </c>
    </row>
    <row r="1955" spans="1:10" ht="42" hidden="1" customHeight="1">
      <c r="A1955" s="200">
        <v>45633</v>
      </c>
      <c r="B1955" s="132">
        <v>19007</v>
      </c>
      <c r="C1955" s="133" t="s">
        <v>355</v>
      </c>
      <c r="D1955" s="132" t="s">
        <v>11</v>
      </c>
      <c r="E1955" s="129" t="s">
        <v>305</v>
      </c>
      <c r="F1955" s="132"/>
      <c r="G1955" s="132" t="str">
        <f t="shared" si="60"/>
        <v>1</v>
      </c>
      <c r="H1955" s="137">
        <f t="shared" si="61"/>
        <v>18</v>
      </c>
      <c r="I1955" s="129" t="str" cm="1">
        <f t="array" ref="I1955">_xlfn.XLOOKUP(C1955,gyn_horarios,gyn_trechos_almoco,"",1,1)</f>
        <v>TERESINA X IMPERATRIZ 19:00</v>
      </c>
      <c r="J1955" s="201" t="str" cm="1">
        <f t="array" ref="J1955">_xlfn.XLOOKUP(D1955,justificativas_motivos,justificativas_texto,"",1,1)</f>
        <v>MOTORISTA CUMPRINDO HORÁRIO NA ESCALA ATUAL</v>
      </c>
    </row>
    <row r="1956" spans="1:10" ht="42" hidden="1" customHeight="1">
      <c r="A1956" s="200">
        <v>45633</v>
      </c>
      <c r="B1956" s="132">
        <v>19007</v>
      </c>
      <c r="C1956" s="133" t="s">
        <v>355</v>
      </c>
      <c r="D1956" s="132" t="s">
        <v>11</v>
      </c>
      <c r="E1956" s="129" t="s">
        <v>240</v>
      </c>
      <c r="F1956" s="132"/>
      <c r="G1956" s="132" t="str">
        <f t="shared" si="60"/>
        <v>1</v>
      </c>
      <c r="H1956" s="137">
        <f t="shared" si="61"/>
        <v>18</v>
      </c>
      <c r="I1956" s="129" t="str" cm="1">
        <f t="array" ref="I1956">_xlfn.XLOOKUP(C1956,gyn_horarios,gyn_trechos_almoco,"",1,1)</f>
        <v>TERESINA X IMPERATRIZ 19:00</v>
      </c>
      <c r="J1956" s="201" t="str" cm="1">
        <f t="array" ref="J1956">_xlfn.XLOOKUP(D1956,justificativas_motivos,justificativas_texto,"",1,1)</f>
        <v>MOTORISTA CUMPRINDO HORÁRIO NA ESCALA ATUAL</v>
      </c>
    </row>
    <row r="1957" spans="1:10" ht="42" hidden="1" customHeight="1">
      <c r="A1957" s="202">
        <v>45634</v>
      </c>
      <c r="B1957" s="149">
        <v>24004</v>
      </c>
      <c r="C1957" s="147">
        <v>0.83333333333333337</v>
      </c>
      <c r="D1957" s="149" t="s">
        <v>11</v>
      </c>
      <c r="E1957" s="149" t="s">
        <v>65</v>
      </c>
      <c r="F1957" s="149"/>
      <c r="G1957" s="149" t="str">
        <f t="shared" si="60"/>
        <v>1</v>
      </c>
      <c r="H1957" s="150">
        <f t="shared" si="61"/>
        <v>18</v>
      </c>
      <c r="I1957" s="153" t="str" cm="1">
        <f t="array" ref="I1957">_xlfn.XLOOKUP(C1957,gyn_horarios,gyn_trechos_almoco,"",1,1)</f>
        <v>GOIANIA X SAO LUIS 20:00</v>
      </c>
      <c r="J1957" s="164" t="str" cm="1">
        <f t="array" ref="J1957">_xlfn.XLOOKUP(D1957,justificativas_motivos,justificativas_texto,"",1,1)</f>
        <v>MOTORISTA CUMPRINDO HORÁRIO NA ESCALA ATUAL</v>
      </c>
    </row>
    <row r="1958" spans="1:10" ht="42" hidden="1" customHeight="1">
      <c r="A1958" s="202">
        <v>45634</v>
      </c>
      <c r="B1958" s="149">
        <v>24004</v>
      </c>
      <c r="C1958" s="147">
        <v>0.83333333333333337</v>
      </c>
      <c r="D1958" s="149" t="s">
        <v>11</v>
      </c>
      <c r="E1958" s="149" t="s">
        <v>64</v>
      </c>
      <c r="F1958" s="149"/>
      <c r="G1958" s="149" t="str">
        <f t="shared" si="60"/>
        <v>1</v>
      </c>
      <c r="H1958" s="150">
        <f t="shared" si="61"/>
        <v>18</v>
      </c>
      <c r="I1958" s="153" t="str" cm="1">
        <f t="array" ref="I1958">_xlfn.XLOOKUP(C1958,gyn_horarios,gyn_trechos_almoco,"",1,1)</f>
        <v>GOIANIA X SAO LUIS 20:00</v>
      </c>
      <c r="J1958" s="164" t="str" cm="1">
        <f t="array" ref="J1958">_xlfn.XLOOKUP(D1958,justificativas_motivos,justificativas_texto,"",1,1)</f>
        <v>MOTORISTA CUMPRINDO HORÁRIO NA ESCALA ATUAL</v>
      </c>
    </row>
    <row r="1959" spans="1:10" ht="42" hidden="1" customHeight="1">
      <c r="A1959" s="202">
        <v>45634</v>
      </c>
      <c r="B1959" s="149">
        <v>19007</v>
      </c>
      <c r="C1959" s="147">
        <v>0.79166666666666663</v>
      </c>
      <c r="D1959" s="149" t="s">
        <v>11</v>
      </c>
      <c r="E1959" s="153" t="s">
        <v>367</v>
      </c>
      <c r="F1959" s="149"/>
      <c r="G1959" s="149" t="str">
        <f t="shared" si="60"/>
        <v>1</v>
      </c>
      <c r="H1959" s="150">
        <f t="shared" si="61"/>
        <v>18</v>
      </c>
      <c r="I1959" s="153" t="s">
        <v>359</v>
      </c>
      <c r="J1959" s="164" t="str" cm="1">
        <f t="array" ref="J1959">_xlfn.XLOOKUP(D1959,justificativas_motivos,justificativas_texto,"",1,1)</f>
        <v>MOTORISTA CUMPRINDO HORÁRIO NA ESCALA ATUAL</v>
      </c>
    </row>
    <row r="1960" spans="1:10" ht="42" hidden="1" customHeight="1">
      <c r="A1960" s="202">
        <v>45634</v>
      </c>
      <c r="B1960" s="149">
        <v>19007</v>
      </c>
      <c r="C1960" s="147">
        <v>0.79166666666666663</v>
      </c>
      <c r="D1960" s="149" t="s">
        <v>11</v>
      </c>
      <c r="E1960" s="153" t="s">
        <v>229</v>
      </c>
      <c r="F1960" s="149"/>
      <c r="G1960" s="149" t="str">
        <f t="shared" si="60"/>
        <v>1</v>
      </c>
      <c r="H1960" s="150">
        <f t="shared" si="61"/>
        <v>18</v>
      </c>
      <c r="I1960" s="153" t="s">
        <v>359</v>
      </c>
      <c r="J1960" s="164" t="str" cm="1">
        <f t="array" ref="J1960">_xlfn.XLOOKUP(D1960,justificativas_motivos,justificativas_texto,"",1,1)</f>
        <v>MOTORISTA CUMPRINDO HORÁRIO NA ESCALA ATUAL</v>
      </c>
    </row>
    <row r="1961" spans="1:10" ht="42" hidden="1" customHeight="1">
      <c r="A1961" s="202">
        <v>45634</v>
      </c>
      <c r="B1961" s="149">
        <v>221101</v>
      </c>
      <c r="C1961" s="147">
        <v>0.39583333333333331</v>
      </c>
      <c r="D1961" s="149" t="s">
        <v>11</v>
      </c>
      <c r="E1961" s="153" t="s">
        <v>52</v>
      </c>
      <c r="F1961" s="149"/>
      <c r="G1961" s="149" t="str">
        <f t="shared" si="60"/>
        <v>1</v>
      </c>
      <c r="H1961" s="150">
        <f t="shared" si="61"/>
        <v>18</v>
      </c>
      <c r="I1961" s="153" t="str" cm="1">
        <f t="array" ref="I1961">_xlfn.XLOOKUP(C1961,gyn_horarios,gyn_trechos_almoco,"",1,1)</f>
        <v>GOIANIA X BELEM 09:30</v>
      </c>
      <c r="J1961" s="164" t="str" cm="1">
        <f t="array" ref="J1961">_xlfn.XLOOKUP(D1961,justificativas_motivos,justificativas_texto,"",1,1)</f>
        <v>MOTORISTA CUMPRINDO HORÁRIO NA ESCALA ATUAL</v>
      </c>
    </row>
    <row r="1962" spans="1:10" ht="42" hidden="1" customHeight="1">
      <c r="A1962" s="202">
        <v>45634</v>
      </c>
      <c r="B1962" s="149">
        <v>221101</v>
      </c>
      <c r="C1962" s="147">
        <v>0.39583333333333331</v>
      </c>
      <c r="D1962" s="149" t="s">
        <v>11</v>
      </c>
      <c r="E1962" s="153" t="s">
        <v>238</v>
      </c>
      <c r="F1962" s="149"/>
      <c r="G1962" s="149" t="str">
        <f t="shared" si="60"/>
        <v>1</v>
      </c>
      <c r="H1962" s="150">
        <f t="shared" si="61"/>
        <v>18</v>
      </c>
      <c r="I1962" s="153" t="str" cm="1">
        <f t="array" ref="I1962">_xlfn.XLOOKUP(C1962,gyn_horarios,gyn_trechos_almoco,"",1,1)</f>
        <v>GOIANIA X BELEM 09:30</v>
      </c>
      <c r="J1962" s="164" t="str" cm="1">
        <f t="array" ref="J1962">_xlfn.XLOOKUP(D1962,justificativas_motivos,justificativas_texto,"",1,1)</f>
        <v>MOTORISTA CUMPRINDO HORÁRIO NA ESCALA ATUAL</v>
      </c>
    </row>
    <row r="1963" spans="1:10" ht="42" hidden="1" customHeight="1">
      <c r="A1963" s="200">
        <v>45635</v>
      </c>
      <c r="B1963" s="132" t="s">
        <v>137</v>
      </c>
      <c r="C1963" s="133" t="s">
        <v>137</v>
      </c>
      <c r="D1963" s="132" t="s">
        <v>137</v>
      </c>
      <c r="E1963" s="129" t="s">
        <v>12</v>
      </c>
      <c r="F1963" s="132"/>
      <c r="G1963" s="132" t="str">
        <f t="shared" si="60"/>
        <v>1</v>
      </c>
      <c r="H1963" s="137">
        <f t="shared" si="61"/>
        <v>18</v>
      </c>
      <c r="I1963" s="129" t="str" cm="1">
        <f t="array" ref="I1963">_xlfn.XLOOKUP(C1963,gyn_horarios,gyn_trechos_almoco,"",1,1)</f>
        <v>ESPERA</v>
      </c>
      <c r="J1963" s="201" t="str" cm="1">
        <f t="array" ref="J1963">_xlfn.XLOOKUP(D1963,justificativas_motivos,justificativas_texto,"",1,1)</f>
        <v>MOTORISTA NA GARAGEM EM ESPERA PARA DISPONIBILIDADE DE HORARIOS</v>
      </c>
    </row>
    <row r="1964" spans="1:10" ht="42" hidden="1" customHeight="1">
      <c r="A1964" s="200">
        <v>45635</v>
      </c>
      <c r="B1964" s="132" t="s">
        <v>137</v>
      </c>
      <c r="C1964" s="133" t="s">
        <v>137</v>
      </c>
      <c r="D1964" s="132" t="s">
        <v>137</v>
      </c>
      <c r="E1964" s="129" t="s">
        <v>13</v>
      </c>
      <c r="F1964" s="132"/>
      <c r="G1964" s="132" t="str">
        <f t="shared" si="60"/>
        <v>1</v>
      </c>
      <c r="H1964" s="137">
        <f t="shared" si="61"/>
        <v>18</v>
      </c>
      <c r="I1964" s="129" t="str" cm="1">
        <f t="array" ref="I1964">_xlfn.XLOOKUP(C1964,gyn_horarios,gyn_trechos_almoco,"",1,1)</f>
        <v>ESPERA</v>
      </c>
      <c r="J1964" s="201" t="str" cm="1">
        <f t="array" ref="J1964">_xlfn.XLOOKUP(D1964,justificativas_motivos,justificativas_texto,"",1,1)</f>
        <v>MOTORISTA NA GARAGEM EM ESPERA PARA DISPONIBILIDADE DE HORARIOS</v>
      </c>
    </row>
    <row r="1965" spans="1:10" ht="42" hidden="1" customHeight="1">
      <c r="A1965" s="200">
        <v>45635</v>
      </c>
      <c r="B1965" s="132">
        <v>19013</v>
      </c>
      <c r="C1965" s="133">
        <v>0.39583333333333331</v>
      </c>
      <c r="D1965" s="132" t="s">
        <v>11</v>
      </c>
      <c r="E1965" s="129" t="s">
        <v>135</v>
      </c>
      <c r="F1965" s="132"/>
      <c r="G1965" s="132" t="str">
        <f t="shared" si="60"/>
        <v>1</v>
      </c>
      <c r="H1965" s="137">
        <f t="shared" si="61"/>
        <v>18</v>
      </c>
      <c r="I1965" s="129" t="str" cm="1">
        <f t="array" ref="I1965">_xlfn.XLOOKUP(C1965,gyn_horarios,gyn_trechos_almoco,"",1,1)</f>
        <v>GOIANIA X BELEM 09:30</v>
      </c>
      <c r="J1965" s="201" t="str" cm="1">
        <f t="array" ref="J1965">_xlfn.XLOOKUP(D1965,justificativas_motivos,justificativas_texto,"",1,1)</f>
        <v>MOTORISTA CUMPRINDO HORÁRIO NA ESCALA ATUAL</v>
      </c>
    </row>
    <row r="1966" spans="1:10" ht="42" hidden="1" customHeight="1">
      <c r="A1966" s="200">
        <v>45635</v>
      </c>
      <c r="B1966" s="132">
        <v>19013</v>
      </c>
      <c r="C1966" s="133">
        <v>0.39583333333333331</v>
      </c>
      <c r="D1966" s="132" t="s">
        <v>11</v>
      </c>
      <c r="E1966" s="129" t="s">
        <v>174</v>
      </c>
      <c r="F1966" s="132"/>
      <c r="G1966" s="132" t="str">
        <f t="shared" si="60"/>
        <v>1</v>
      </c>
      <c r="H1966" s="137">
        <f t="shared" si="61"/>
        <v>18</v>
      </c>
      <c r="I1966" s="129" t="str" cm="1">
        <f t="array" ref="I1966">_xlfn.XLOOKUP(C1966,gyn_horarios,gyn_trechos_almoco,"",1,1)</f>
        <v>GOIANIA X BELEM 09:30</v>
      </c>
      <c r="J1966" s="201" t="str" cm="1">
        <f t="array" ref="J1966">_xlfn.XLOOKUP(D1966,justificativas_motivos,justificativas_texto,"",1,1)</f>
        <v>MOTORISTA CUMPRINDO HORÁRIO NA ESCALA ATUAL</v>
      </c>
    </row>
    <row r="1967" spans="1:10" ht="42" hidden="1" customHeight="1">
      <c r="A1967" s="200">
        <v>45635</v>
      </c>
      <c r="B1967" s="149">
        <v>14200</v>
      </c>
      <c r="C1967" s="147" t="s">
        <v>355</v>
      </c>
      <c r="D1967" s="132" t="s">
        <v>11</v>
      </c>
      <c r="E1967" s="153" t="s">
        <v>366</v>
      </c>
      <c r="F1967" s="149"/>
      <c r="G1967" s="149" t="str">
        <f t="shared" si="60"/>
        <v>1</v>
      </c>
      <c r="H1967" s="150">
        <f t="shared" si="61"/>
        <v>18</v>
      </c>
      <c r="I1967" s="153" t="str" cm="1">
        <f t="array" ref="I1967">_xlfn.XLOOKUP(C1967,gyn_horarios,gyn_trechos_almoco,"",1,1)</f>
        <v>TERESINA X IMPERATRIZ 19:00</v>
      </c>
      <c r="J1967" s="164" t="str" cm="1">
        <f t="array" ref="J1967">_xlfn.XLOOKUP(D1967,justificativas_motivos,justificativas_texto,"",1,1)</f>
        <v>MOTORISTA CUMPRINDO HORÁRIO NA ESCALA ATUAL</v>
      </c>
    </row>
    <row r="1968" spans="1:10" ht="42" hidden="1" customHeight="1">
      <c r="A1968" s="200">
        <v>45635</v>
      </c>
      <c r="B1968" s="149">
        <v>14200</v>
      </c>
      <c r="C1968" s="147" t="s">
        <v>355</v>
      </c>
      <c r="D1968" s="132" t="s">
        <v>11</v>
      </c>
      <c r="E1968" s="153" t="s">
        <v>360</v>
      </c>
      <c r="F1968" s="149"/>
      <c r="G1968" s="149" t="str">
        <f t="shared" si="60"/>
        <v>1</v>
      </c>
      <c r="H1968" s="150">
        <f t="shared" si="61"/>
        <v>18</v>
      </c>
      <c r="I1968" s="153" t="str" cm="1">
        <f t="array" ref="I1968">_xlfn.XLOOKUP(C1968,gyn_horarios,gyn_trechos_almoco,"",1,1)</f>
        <v>TERESINA X IMPERATRIZ 19:00</v>
      </c>
      <c r="J1968" s="164" t="str" cm="1">
        <f t="array" ref="J1968">_xlfn.XLOOKUP(D1968,justificativas_motivos,justificativas_texto,"",1,1)</f>
        <v>MOTORISTA CUMPRINDO HORÁRIO NA ESCALA ATUAL</v>
      </c>
    </row>
    <row r="1969" spans="1:10" ht="42" hidden="1" customHeight="1">
      <c r="A1969" s="202">
        <v>45636</v>
      </c>
      <c r="B1969" s="149">
        <v>19019</v>
      </c>
      <c r="C1969" s="147">
        <v>0.79166666666666663</v>
      </c>
      <c r="D1969" s="149" t="s">
        <v>11</v>
      </c>
      <c r="E1969" s="149" t="s">
        <v>267</v>
      </c>
      <c r="F1969" s="149"/>
      <c r="G1969" s="149" t="str">
        <f t="shared" si="60"/>
        <v>1</v>
      </c>
      <c r="H1969" s="150">
        <f t="shared" si="61"/>
        <v>18</v>
      </c>
      <c r="I1969" s="153" t="str" cm="1">
        <f t="array" ref="I1969">_xlfn.XLOOKUP(C1969,gyn_horarios,gyn_trechos_almoco,"",1,1)</f>
        <v>GOIANIA X BELEM 19:00</v>
      </c>
      <c r="J1969" s="164" t="str" cm="1">
        <f t="array" ref="J1969">_xlfn.XLOOKUP(D1969,justificativas_motivos,justificativas_texto,"",1,1)</f>
        <v>MOTORISTA CUMPRINDO HORÁRIO NA ESCALA ATUAL</v>
      </c>
    </row>
    <row r="1970" spans="1:10" ht="42" hidden="1" customHeight="1">
      <c r="A1970" s="202">
        <v>45636</v>
      </c>
      <c r="B1970" s="149">
        <v>19019</v>
      </c>
      <c r="C1970" s="147">
        <v>0.79166666666666663</v>
      </c>
      <c r="D1970" s="149" t="s">
        <v>11</v>
      </c>
      <c r="E1970" s="132" t="s">
        <v>165</v>
      </c>
      <c r="F1970" s="149"/>
      <c r="G1970" s="149" t="str">
        <f t="shared" si="60"/>
        <v>1</v>
      </c>
      <c r="H1970" s="150">
        <f t="shared" si="61"/>
        <v>18</v>
      </c>
      <c r="I1970" s="153" t="str" cm="1">
        <f t="array" ref="I1970">_xlfn.XLOOKUP(C1970,gyn_horarios,gyn_trechos_almoco,"",1,1)</f>
        <v>GOIANIA X BELEM 19:00</v>
      </c>
      <c r="J1970" s="164" t="str" cm="1">
        <f t="array" ref="J1970">_xlfn.XLOOKUP(D1970,justificativas_motivos,justificativas_texto,"",1,1)</f>
        <v>MOTORISTA CUMPRINDO HORÁRIO NA ESCALA ATUAL</v>
      </c>
    </row>
    <row r="1971" spans="1:10" ht="42" hidden="1" customHeight="1">
      <c r="A1971" s="202">
        <v>45636</v>
      </c>
      <c r="B1971" s="149">
        <v>24011</v>
      </c>
      <c r="C1971" s="147">
        <v>0.83333333333333337</v>
      </c>
      <c r="D1971" s="149" t="s">
        <v>11</v>
      </c>
      <c r="E1971" s="132" t="s">
        <v>203</v>
      </c>
      <c r="F1971" s="149"/>
      <c r="G1971" s="149" t="str">
        <f t="shared" si="60"/>
        <v>1</v>
      </c>
      <c r="H1971" s="150">
        <f t="shared" si="61"/>
        <v>18</v>
      </c>
      <c r="I1971" s="153" t="str" cm="1">
        <f t="array" ref="I1971">_xlfn.XLOOKUP(C1971,gyn_horarios,gyn_trechos_almoco,"",1,1)</f>
        <v>GOIANIA X SAO LUIS 20:00</v>
      </c>
      <c r="J1971" s="164" t="str" cm="1">
        <f t="array" ref="J1971">_xlfn.XLOOKUP(D1971,justificativas_motivos,justificativas_texto,"",1,1)</f>
        <v>MOTORISTA CUMPRINDO HORÁRIO NA ESCALA ATUAL</v>
      </c>
    </row>
    <row r="1972" spans="1:10" ht="42" hidden="1" customHeight="1">
      <c r="A1972" s="202">
        <v>45636</v>
      </c>
      <c r="B1972" s="149">
        <v>24011</v>
      </c>
      <c r="C1972" s="147">
        <v>0.83333333333333337</v>
      </c>
      <c r="D1972" s="149" t="s">
        <v>11</v>
      </c>
      <c r="E1972" s="149" t="s">
        <v>204</v>
      </c>
      <c r="F1972" s="149"/>
      <c r="G1972" s="149" t="str">
        <f t="shared" si="60"/>
        <v>1</v>
      </c>
      <c r="H1972" s="150">
        <f t="shared" si="61"/>
        <v>18</v>
      </c>
      <c r="I1972" s="153" t="str" cm="1">
        <f t="array" ref="I1972">_xlfn.XLOOKUP(C1972,gyn_horarios,gyn_trechos_almoco,"",1,1)</f>
        <v>GOIANIA X SAO LUIS 20:00</v>
      </c>
      <c r="J1972" s="164" t="str" cm="1">
        <f t="array" ref="J1972">_xlfn.XLOOKUP(D1972,justificativas_motivos,justificativas_texto,"",1,1)</f>
        <v>MOTORISTA CUMPRINDO HORÁRIO NA ESCALA ATUAL</v>
      </c>
    </row>
    <row r="1973" spans="1:10" ht="42" hidden="1" customHeight="1">
      <c r="A1973" s="202">
        <v>45636</v>
      </c>
      <c r="B1973" s="149">
        <v>19025</v>
      </c>
      <c r="C1973" s="147">
        <v>0.39583333333333331</v>
      </c>
      <c r="D1973" s="149" t="s">
        <v>11</v>
      </c>
      <c r="E1973" s="153" t="s">
        <v>60</v>
      </c>
      <c r="F1973" s="149"/>
      <c r="G1973" s="149" t="str">
        <f t="shared" si="60"/>
        <v>1</v>
      </c>
      <c r="H1973" s="150">
        <f t="shared" si="61"/>
        <v>18</v>
      </c>
      <c r="I1973" s="153" t="str" cm="1">
        <f t="array" ref="I1973">_xlfn.XLOOKUP(C1973,gyn_horarios,gyn_trechos_almoco,"",1,1)</f>
        <v>GOIANIA X BELEM 09:30</v>
      </c>
      <c r="J1973" s="164" t="str" cm="1">
        <f t="array" ref="J1973">_xlfn.XLOOKUP(D1973,justificativas_motivos,justificativas_texto,"",1,1)</f>
        <v>MOTORISTA CUMPRINDO HORÁRIO NA ESCALA ATUAL</v>
      </c>
    </row>
    <row r="1974" spans="1:10" ht="42" hidden="1" customHeight="1">
      <c r="A1974" s="202">
        <v>45636</v>
      </c>
      <c r="B1974" s="149">
        <v>19025</v>
      </c>
      <c r="C1974" s="147">
        <v>0.39583333333333331</v>
      </c>
      <c r="D1974" s="149" t="s">
        <v>11</v>
      </c>
      <c r="E1974" s="153" t="s">
        <v>335</v>
      </c>
      <c r="F1974" s="149"/>
      <c r="G1974" s="149" t="str">
        <f t="shared" si="60"/>
        <v>1</v>
      </c>
      <c r="H1974" s="150">
        <f t="shared" si="61"/>
        <v>18</v>
      </c>
      <c r="I1974" s="153" t="str" cm="1">
        <f t="array" ref="I1974">_xlfn.XLOOKUP(C1974,gyn_horarios,gyn_trechos_almoco,"",1,1)</f>
        <v>GOIANIA X BELEM 09:30</v>
      </c>
      <c r="J1974" s="164" t="str" cm="1">
        <f t="array" ref="J1974">_xlfn.XLOOKUP(D1974,justificativas_motivos,justificativas_texto,"",1,1)</f>
        <v>MOTORISTA CUMPRINDO HORÁRIO NA ESCALA ATUAL</v>
      </c>
    </row>
    <row r="1975" spans="1:10" ht="42" hidden="1" customHeight="1">
      <c r="A1975" s="202">
        <v>45636</v>
      </c>
      <c r="B1975" s="149">
        <v>19017</v>
      </c>
      <c r="C1975" s="147">
        <v>0.79166666666666663</v>
      </c>
      <c r="D1975" s="149" t="s">
        <v>11</v>
      </c>
      <c r="E1975" s="153" t="s">
        <v>375</v>
      </c>
      <c r="F1975" s="149"/>
      <c r="G1975" s="149" t="str">
        <f t="shared" si="60"/>
        <v>1</v>
      </c>
      <c r="H1975" s="150">
        <f t="shared" si="61"/>
        <v>18</v>
      </c>
      <c r="I1975" s="153" t="s">
        <v>359</v>
      </c>
      <c r="J1975" s="164" t="str" cm="1">
        <f t="array" ref="J1975">_xlfn.XLOOKUP(D1975,justificativas_motivos,justificativas_texto,"",1,1)</f>
        <v>MOTORISTA CUMPRINDO HORÁRIO NA ESCALA ATUAL</v>
      </c>
    </row>
    <row r="1976" spans="1:10" ht="42" hidden="1" customHeight="1">
      <c r="A1976" s="202">
        <v>45636</v>
      </c>
      <c r="B1976" s="149">
        <v>19017</v>
      </c>
      <c r="C1976" s="147">
        <v>0.79166666666666663</v>
      </c>
      <c r="D1976" s="149" t="s">
        <v>11</v>
      </c>
      <c r="E1976" s="153" t="s">
        <v>313</v>
      </c>
      <c r="F1976" s="149"/>
      <c r="G1976" s="149" t="str">
        <f t="shared" si="60"/>
        <v>1</v>
      </c>
      <c r="H1976" s="150">
        <f t="shared" si="61"/>
        <v>18</v>
      </c>
      <c r="I1976" s="153" t="s">
        <v>359</v>
      </c>
      <c r="J1976" s="164" t="str" cm="1">
        <f t="array" ref="J1976">_xlfn.XLOOKUP(D1976,justificativas_motivos,justificativas_texto,"",1,1)</f>
        <v>MOTORISTA CUMPRINDO HORÁRIO NA ESCALA ATUAL</v>
      </c>
    </row>
    <row r="1977" spans="1:10" ht="42" hidden="1" customHeight="1">
      <c r="A1977" s="202">
        <v>45636</v>
      </c>
      <c r="B1977" s="149" t="s">
        <v>71</v>
      </c>
      <c r="C1977" s="147" t="s">
        <v>72</v>
      </c>
      <c r="D1977" s="149" t="s">
        <v>107</v>
      </c>
      <c r="E1977" s="153" t="s">
        <v>292</v>
      </c>
      <c r="F1977" s="149"/>
      <c r="G1977" s="149" t="str">
        <f t="shared" si="60"/>
        <v>1</v>
      </c>
      <c r="H1977" s="150">
        <f t="shared" si="61"/>
        <v>18</v>
      </c>
      <c r="I1977" s="153" t="str" cm="1">
        <f t="array" ref="I1977">_xlfn.XLOOKUP(C1977,gyn_horarios,gyn_trechos_almoco,"",1,1)</f>
        <v>PLANTAO</v>
      </c>
      <c r="J1977" s="164" t="str" cm="1">
        <f t="array" ref="J1977">_xlfn.XLOOKUP(D1977,justificativas_motivos,justificativas_texto,"",1,1)</f>
        <v>MOTORISTA PRESTANDO SERVICO DE PLANTAO NA GARAGEM</v>
      </c>
    </row>
    <row r="1978" spans="1:10" ht="42" hidden="1" customHeight="1">
      <c r="A1978" s="200">
        <v>45637</v>
      </c>
      <c r="B1978" s="132">
        <v>24001</v>
      </c>
      <c r="C1978" s="133">
        <v>0.83333333333333337</v>
      </c>
      <c r="D1978" s="132" t="s">
        <v>11</v>
      </c>
      <c r="E1978" s="129" t="s">
        <v>78</v>
      </c>
      <c r="F1978" s="132"/>
      <c r="G1978" s="132" t="str">
        <f t="shared" si="60"/>
        <v>1</v>
      </c>
      <c r="H1978" s="137">
        <f t="shared" si="61"/>
        <v>18</v>
      </c>
      <c r="I1978" s="129" t="str" cm="1">
        <f t="array" ref="I1978">_xlfn.XLOOKUP(C1978,gyn_horarios,gyn_trechos_almoco,"",1,1)</f>
        <v>GOIANIA X SAO LUIS 20:00</v>
      </c>
      <c r="J1978" s="201" t="str" cm="1">
        <f t="array" ref="J1978">_xlfn.XLOOKUP(D1978,justificativas_motivos,justificativas_texto,"",1,1)</f>
        <v>MOTORISTA CUMPRINDO HORÁRIO NA ESCALA ATUAL</v>
      </c>
    </row>
    <row r="1979" spans="1:10" ht="42" hidden="1" customHeight="1">
      <c r="A1979" s="200">
        <v>45637</v>
      </c>
      <c r="B1979" s="132">
        <v>24001</v>
      </c>
      <c r="C1979" s="133">
        <v>0.83333333333333337</v>
      </c>
      <c r="D1979" s="132" t="s">
        <v>11</v>
      </c>
      <c r="E1979" s="129" t="s">
        <v>80</v>
      </c>
      <c r="F1979" s="132"/>
      <c r="G1979" s="132" t="str">
        <f t="shared" si="60"/>
        <v>1</v>
      </c>
      <c r="H1979" s="137">
        <f t="shared" si="61"/>
        <v>18</v>
      </c>
      <c r="I1979" s="129" t="str" cm="1">
        <f t="array" ref="I1979">_xlfn.XLOOKUP(C1979,gyn_horarios,gyn_trechos_almoco,"",1,1)</f>
        <v>GOIANIA X SAO LUIS 20:00</v>
      </c>
      <c r="J1979" s="201" t="str" cm="1">
        <f t="array" ref="J1979">_xlfn.XLOOKUP(D1979,justificativas_motivos,justificativas_texto,"",1,1)</f>
        <v>MOTORISTA CUMPRINDO HORÁRIO NA ESCALA ATUAL</v>
      </c>
    </row>
    <row r="1980" spans="1:10" ht="42" hidden="1" customHeight="1">
      <c r="A1980" s="200">
        <v>45637</v>
      </c>
      <c r="B1980" s="132">
        <v>19014</v>
      </c>
      <c r="C1980" s="133">
        <v>0.39583333333333331</v>
      </c>
      <c r="D1980" s="132" t="s">
        <v>11</v>
      </c>
      <c r="E1980" s="129" t="s">
        <v>209</v>
      </c>
      <c r="F1980" s="132"/>
      <c r="G1980" s="132" t="str">
        <f t="shared" si="60"/>
        <v>1</v>
      </c>
      <c r="H1980" s="137">
        <f t="shared" si="61"/>
        <v>18</v>
      </c>
      <c r="I1980" s="129" t="str" cm="1">
        <f t="array" ref="I1980">_xlfn.XLOOKUP(C1980,gyn_horarios,gyn_trechos_almoco,"",1,1)</f>
        <v>GOIANIA X BELEM 09:30</v>
      </c>
      <c r="J1980" s="201" t="str" cm="1">
        <f t="array" ref="J1980">_xlfn.XLOOKUP(D1980,justificativas_motivos,justificativas_texto,"",1,1)</f>
        <v>MOTORISTA CUMPRINDO HORÁRIO NA ESCALA ATUAL</v>
      </c>
    </row>
    <row r="1981" spans="1:10" ht="42" hidden="1" customHeight="1">
      <c r="A1981" s="200">
        <v>45637</v>
      </c>
      <c r="B1981" s="132">
        <v>19014</v>
      </c>
      <c r="C1981" s="133">
        <v>0.39583333333333331</v>
      </c>
      <c r="D1981" s="132" t="s">
        <v>11</v>
      </c>
      <c r="E1981" s="129" t="s">
        <v>150</v>
      </c>
      <c r="F1981" s="132"/>
      <c r="G1981" s="132" t="str">
        <f t="shared" si="60"/>
        <v>1</v>
      </c>
      <c r="H1981" s="137">
        <f t="shared" si="61"/>
        <v>18</v>
      </c>
      <c r="I1981" s="129" t="str" cm="1">
        <f t="array" ref="I1981">_xlfn.XLOOKUP(C1981,gyn_horarios,gyn_trechos_almoco,"",1,1)</f>
        <v>GOIANIA X BELEM 09:30</v>
      </c>
      <c r="J1981" s="201" t="str" cm="1">
        <f t="array" ref="J1981">_xlfn.XLOOKUP(D1981,justificativas_motivos,justificativas_texto,"",1,1)</f>
        <v>MOTORISTA CUMPRINDO HORÁRIO NA ESCALA ATUAL</v>
      </c>
    </row>
    <row r="1982" spans="1:10" ht="42" hidden="1" customHeight="1">
      <c r="A1982" s="200">
        <v>45637</v>
      </c>
      <c r="B1982" s="132">
        <v>19004</v>
      </c>
      <c r="C1982" s="133" t="s">
        <v>355</v>
      </c>
      <c r="D1982" s="132" t="s">
        <v>11</v>
      </c>
      <c r="E1982" s="129" t="s">
        <v>288</v>
      </c>
      <c r="F1982" s="132"/>
      <c r="G1982" s="132" t="str">
        <f t="shared" si="60"/>
        <v>1</v>
      </c>
      <c r="H1982" s="137">
        <f t="shared" si="61"/>
        <v>18</v>
      </c>
      <c r="I1982" s="129" t="str" cm="1">
        <f t="array" ref="I1982">_xlfn.XLOOKUP(C1982,gyn_horarios,gyn_trechos_almoco,"",1,1)</f>
        <v>TERESINA X IMPERATRIZ 19:00</v>
      </c>
      <c r="J1982" s="201" t="str" cm="1">
        <f t="array" ref="J1982">_xlfn.XLOOKUP(D1982,justificativas_motivos,justificativas_texto,"",1,1)</f>
        <v>MOTORISTA CUMPRINDO HORÁRIO NA ESCALA ATUAL</v>
      </c>
    </row>
    <row r="1983" spans="1:10" ht="42" hidden="1" customHeight="1">
      <c r="A1983" s="200">
        <v>45637</v>
      </c>
      <c r="B1983" s="132">
        <v>19004</v>
      </c>
      <c r="C1983" s="133" t="s">
        <v>355</v>
      </c>
      <c r="D1983" s="132" t="s">
        <v>11</v>
      </c>
      <c r="E1983" s="129" t="s">
        <v>303</v>
      </c>
      <c r="F1983" s="132"/>
      <c r="G1983" s="132" t="str">
        <f t="shared" si="60"/>
        <v>1</v>
      </c>
      <c r="H1983" s="137">
        <f t="shared" si="61"/>
        <v>18</v>
      </c>
      <c r="I1983" s="129" t="str" cm="1">
        <f t="array" ref="I1983">_xlfn.XLOOKUP(C1983,gyn_horarios,gyn_trechos_almoco,"",1,1)</f>
        <v>TERESINA X IMPERATRIZ 19:00</v>
      </c>
      <c r="J1983" s="201" t="str" cm="1">
        <f t="array" ref="J1983">_xlfn.XLOOKUP(D1983,justificativas_motivos,justificativas_texto,"",1,1)</f>
        <v>MOTORISTA CUMPRINDO HORÁRIO NA ESCALA ATUAL</v>
      </c>
    </row>
    <row r="1984" spans="1:10" ht="42" hidden="1" customHeight="1">
      <c r="A1984" s="202">
        <v>45637</v>
      </c>
      <c r="B1984" s="149" t="s">
        <v>71</v>
      </c>
      <c r="C1984" s="147" t="s">
        <v>72</v>
      </c>
      <c r="D1984" s="149" t="s">
        <v>107</v>
      </c>
      <c r="E1984" s="153" t="s">
        <v>292</v>
      </c>
      <c r="F1984" s="149"/>
      <c r="G1984" s="149" t="str">
        <f t="shared" si="60"/>
        <v>1</v>
      </c>
      <c r="H1984" s="150">
        <f t="shared" si="61"/>
        <v>18</v>
      </c>
      <c r="I1984" s="153" t="str" cm="1">
        <f t="array" ref="I1984">_xlfn.XLOOKUP(C1984,gyn_horarios,gyn_trechos_almoco,"",1,1)</f>
        <v>PLANTAO</v>
      </c>
      <c r="J1984" s="164" t="str" cm="1">
        <f t="array" ref="J1984">_xlfn.XLOOKUP(D1984,justificativas_motivos,justificativas_texto,"",1,1)</f>
        <v>MOTORISTA PRESTANDO SERVICO DE PLANTAO NA GARAGEM</v>
      </c>
    </row>
    <row r="1985" spans="1:10" ht="42" hidden="1" customHeight="1">
      <c r="A1985" s="202">
        <v>45638</v>
      </c>
      <c r="B1985" s="149">
        <v>24006</v>
      </c>
      <c r="C1985" s="147">
        <v>0.83333333333333337</v>
      </c>
      <c r="D1985" s="149" t="s">
        <v>11</v>
      </c>
      <c r="E1985" s="132" t="s">
        <v>320</v>
      </c>
      <c r="F1985" s="149"/>
      <c r="G1985" s="149" t="str">
        <f t="shared" si="60"/>
        <v>1</v>
      </c>
      <c r="H1985" s="150">
        <f t="shared" si="61"/>
        <v>18</v>
      </c>
      <c r="I1985" s="153" t="str" cm="1">
        <f t="array" ref="I1985">_xlfn.XLOOKUP(C1985,gyn_horarios,gyn_trechos_almoco,"",1,1)</f>
        <v>GOIANIA X SAO LUIS 20:00</v>
      </c>
      <c r="J1985" s="164" t="str" cm="1">
        <f t="array" ref="J1985">_xlfn.XLOOKUP(D1985,justificativas_motivos,justificativas_texto,"",1,1)</f>
        <v>MOTORISTA CUMPRINDO HORÁRIO NA ESCALA ATUAL</v>
      </c>
    </row>
    <row r="1986" spans="1:10" ht="42" hidden="1" customHeight="1">
      <c r="A1986" s="202">
        <v>45638</v>
      </c>
      <c r="B1986" s="149">
        <v>24006</v>
      </c>
      <c r="C1986" s="147">
        <v>0.83333333333333337</v>
      </c>
      <c r="D1986" s="149" t="s">
        <v>11</v>
      </c>
      <c r="E1986" s="132" t="s">
        <v>208</v>
      </c>
      <c r="F1986" s="149"/>
      <c r="G1986" s="149" t="str">
        <f t="shared" si="60"/>
        <v>1</v>
      </c>
      <c r="H1986" s="150">
        <f t="shared" si="61"/>
        <v>18</v>
      </c>
      <c r="I1986" s="153" t="str" cm="1">
        <f t="array" ref="I1986">_xlfn.XLOOKUP(C1986,gyn_horarios,gyn_trechos_almoco,"",1,1)</f>
        <v>GOIANIA X SAO LUIS 20:00</v>
      </c>
      <c r="J1986" s="164" t="str" cm="1">
        <f t="array" ref="J1986">_xlfn.XLOOKUP(D1986,justificativas_motivos,justificativas_texto,"",1,1)</f>
        <v>MOTORISTA CUMPRINDO HORÁRIO NA ESCALA ATUAL</v>
      </c>
    </row>
    <row r="1987" spans="1:10" ht="42" hidden="1" customHeight="1">
      <c r="A1987" s="202">
        <v>45638</v>
      </c>
      <c r="B1987" s="149" t="s">
        <v>137</v>
      </c>
      <c r="C1987" s="147" t="s">
        <v>137</v>
      </c>
      <c r="D1987" s="149" t="s">
        <v>11</v>
      </c>
      <c r="E1987" s="132" t="s">
        <v>144</v>
      </c>
      <c r="F1987" s="149"/>
      <c r="G1987" s="149" t="str">
        <f t="shared" si="60"/>
        <v>1</v>
      </c>
      <c r="H1987" s="150">
        <f t="shared" si="61"/>
        <v>18</v>
      </c>
      <c r="I1987" s="153" t="str" cm="1">
        <f t="array" ref="I1987">_xlfn.XLOOKUP(C1987,gyn_horarios,gyn_trechos_almoco,"",1,1)</f>
        <v>ESPERA</v>
      </c>
      <c r="J1987" s="164" t="str" cm="1">
        <f t="array" ref="J1987">_xlfn.XLOOKUP(D1987,justificativas_motivos,justificativas_texto,"",1,1)</f>
        <v>MOTORISTA CUMPRINDO HORÁRIO NA ESCALA ATUAL</v>
      </c>
    </row>
    <row r="1988" spans="1:10" ht="42" hidden="1" customHeight="1">
      <c r="A1988" s="202">
        <v>45638</v>
      </c>
      <c r="B1988" s="149" t="s">
        <v>137</v>
      </c>
      <c r="C1988" s="147" t="s">
        <v>137</v>
      </c>
      <c r="D1988" s="149" t="s">
        <v>11</v>
      </c>
      <c r="E1988" s="149" t="s">
        <v>303</v>
      </c>
      <c r="F1988" s="149"/>
      <c r="G1988" s="149" t="str">
        <f t="shared" si="60"/>
        <v>1</v>
      </c>
      <c r="H1988" s="150">
        <f t="shared" si="61"/>
        <v>18</v>
      </c>
      <c r="I1988" s="153" t="str" cm="1">
        <f t="array" ref="I1988">_xlfn.XLOOKUP(C1988,gyn_horarios,gyn_trechos_almoco,"",1,1)</f>
        <v>ESPERA</v>
      </c>
      <c r="J1988" s="164" t="str" cm="1">
        <f t="array" ref="J1988">_xlfn.XLOOKUP(D1988,justificativas_motivos,justificativas_texto,"",1,1)</f>
        <v>MOTORISTA CUMPRINDO HORÁRIO NA ESCALA ATUAL</v>
      </c>
    </row>
    <row r="1989" spans="1:10" ht="42" hidden="1" customHeight="1">
      <c r="A1989" s="202">
        <v>45638</v>
      </c>
      <c r="B1989" s="149">
        <v>14200</v>
      </c>
      <c r="C1989" s="147">
        <v>0.39583333333333331</v>
      </c>
      <c r="D1989" s="149" t="s">
        <v>11</v>
      </c>
      <c r="E1989" s="153" t="s">
        <v>141</v>
      </c>
      <c r="F1989" s="149"/>
      <c r="G1989" s="149" t="str">
        <f t="shared" si="60"/>
        <v>1</v>
      </c>
      <c r="H1989" s="150">
        <f t="shared" si="61"/>
        <v>18</v>
      </c>
      <c r="I1989" s="153" t="str" cm="1">
        <f t="array" ref="I1989">_xlfn.XLOOKUP(C1989,gyn_horarios,gyn_trechos_almoco,"",1,1)</f>
        <v>GOIANIA X BELEM 09:30</v>
      </c>
      <c r="J1989" s="164" t="str" cm="1">
        <f t="array" ref="J1989">_xlfn.XLOOKUP(D1989,justificativas_motivos,justificativas_texto,"",1,1)</f>
        <v>MOTORISTA CUMPRINDO HORÁRIO NA ESCALA ATUAL</v>
      </c>
    </row>
    <row r="1990" spans="1:10" ht="42" hidden="1" customHeight="1">
      <c r="A1990" s="202">
        <v>45638</v>
      </c>
      <c r="B1990" s="149">
        <v>14200</v>
      </c>
      <c r="C1990" s="147">
        <v>0.39583333333333331</v>
      </c>
      <c r="D1990" s="149" t="s">
        <v>11</v>
      </c>
      <c r="E1990" s="153" t="s">
        <v>326</v>
      </c>
      <c r="F1990" s="149"/>
      <c r="G1990" s="149" t="str">
        <f t="shared" si="60"/>
        <v>1</v>
      </c>
      <c r="H1990" s="150">
        <f t="shared" si="61"/>
        <v>18</v>
      </c>
      <c r="I1990" s="153" t="str" cm="1">
        <f t="array" ref="I1990">_xlfn.XLOOKUP(C1990,gyn_horarios,gyn_trechos_almoco,"",1,1)</f>
        <v>GOIANIA X BELEM 09:30</v>
      </c>
      <c r="J1990" s="164" t="str" cm="1">
        <f t="array" ref="J1990">_xlfn.XLOOKUP(D1990,justificativas_motivos,justificativas_texto,"",1,1)</f>
        <v>MOTORISTA CUMPRINDO HORÁRIO NA ESCALA ATUAL</v>
      </c>
    </row>
    <row r="1991" spans="1:10" ht="42" hidden="1" customHeight="1">
      <c r="A1991" s="202">
        <v>45638</v>
      </c>
      <c r="B1991" s="149">
        <v>12400</v>
      </c>
      <c r="C1991" s="147">
        <v>0.79166666666666663</v>
      </c>
      <c r="D1991" s="149" t="s">
        <v>11</v>
      </c>
      <c r="E1991" s="153" t="s">
        <v>287</v>
      </c>
      <c r="F1991" s="149"/>
      <c r="G1991" s="149" t="str">
        <f t="shared" si="60"/>
        <v>1</v>
      </c>
      <c r="H1991" s="150">
        <f t="shared" si="61"/>
        <v>18</v>
      </c>
      <c r="I1991" s="153" t="s">
        <v>359</v>
      </c>
      <c r="J1991" s="164" t="str" cm="1">
        <f t="array" ref="J1991">_xlfn.XLOOKUP(D1991,justificativas_motivos,justificativas_texto,"",1,1)</f>
        <v>MOTORISTA CUMPRINDO HORÁRIO NA ESCALA ATUAL</v>
      </c>
    </row>
    <row r="1992" spans="1:10" ht="42" hidden="1" customHeight="1">
      <c r="A1992" s="202">
        <v>45638</v>
      </c>
      <c r="B1992" s="149">
        <v>12400</v>
      </c>
      <c r="C1992" s="147">
        <v>0.79166666666666663</v>
      </c>
      <c r="D1992" s="149" t="s">
        <v>11</v>
      </c>
      <c r="E1992" s="153" t="s">
        <v>146</v>
      </c>
      <c r="F1992" s="149"/>
      <c r="G1992" s="149" t="str">
        <f t="shared" si="60"/>
        <v>1</v>
      </c>
      <c r="H1992" s="150">
        <f t="shared" si="61"/>
        <v>18</v>
      </c>
      <c r="I1992" s="153" t="s">
        <v>359</v>
      </c>
      <c r="J1992" s="164" t="str" cm="1">
        <f t="array" ref="J1992">_xlfn.XLOOKUP(D1992,justificativas_motivos,justificativas_texto,"",1,1)</f>
        <v>MOTORISTA CUMPRINDO HORÁRIO NA ESCALA ATUAL</v>
      </c>
    </row>
    <row r="1993" spans="1:10" ht="42" hidden="1" customHeight="1">
      <c r="A1993" s="202">
        <v>45638</v>
      </c>
      <c r="B1993" s="149" t="s">
        <v>71</v>
      </c>
      <c r="C1993" s="147" t="s">
        <v>72</v>
      </c>
      <c r="D1993" s="149" t="s">
        <v>107</v>
      </c>
      <c r="E1993" s="153" t="s">
        <v>292</v>
      </c>
      <c r="F1993" s="149"/>
      <c r="G1993" s="149" t="str">
        <f t="shared" si="60"/>
        <v>1</v>
      </c>
      <c r="H1993" s="150">
        <f t="shared" si="61"/>
        <v>18</v>
      </c>
      <c r="I1993" s="153" t="str" cm="1">
        <f t="array" ref="I1993">_xlfn.XLOOKUP(C1993,gyn_horarios,gyn_trechos_almoco,"",1,1)</f>
        <v>PLANTAO</v>
      </c>
      <c r="J1993" s="164" t="str" cm="1">
        <f t="array" ref="J1993">_xlfn.XLOOKUP(D1993,justificativas_motivos,justificativas_texto,"",1,1)</f>
        <v>MOTORISTA PRESTANDO SERVICO DE PLANTAO NA GARAGEM</v>
      </c>
    </row>
    <row r="1994" spans="1:10" ht="42" hidden="1" customHeight="1">
      <c r="A1994" s="200">
        <v>45639</v>
      </c>
      <c r="B1994" s="132">
        <v>24006</v>
      </c>
      <c r="C1994" s="133">
        <v>0.83333333333333337</v>
      </c>
      <c r="D1994" s="149" t="s">
        <v>11</v>
      </c>
      <c r="E1994" s="129" t="s">
        <v>219</v>
      </c>
      <c r="F1994" s="132"/>
      <c r="G1994" s="132" t="str">
        <f t="shared" si="60"/>
        <v>1</v>
      </c>
      <c r="H1994" s="137">
        <f t="shared" si="61"/>
        <v>18</v>
      </c>
      <c r="I1994" s="129" t="str" cm="1">
        <f t="array" ref="I1994">_xlfn.XLOOKUP(C1994,gyn_horarios,gyn_trechos_almoco,"",1,1)</f>
        <v>GOIANIA X SAO LUIS 20:00</v>
      </c>
      <c r="J1994" s="201" t="str" cm="1">
        <f t="array" ref="J1994">_xlfn.XLOOKUP(D1994,justificativas_motivos,justificativas_texto,"",1,1)</f>
        <v>MOTORISTA CUMPRINDO HORÁRIO NA ESCALA ATUAL</v>
      </c>
    </row>
    <row r="1995" spans="1:10" ht="42" hidden="1" customHeight="1">
      <c r="A1995" s="200">
        <v>45639</v>
      </c>
      <c r="B1995" s="132">
        <v>24006</v>
      </c>
      <c r="C1995" s="133">
        <v>0.83333333333333337</v>
      </c>
      <c r="D1995" s="149" t="s">
        <v>11</v>
      </c>
      <c r="E1995" s="129" t="s">
        <v>218</v>
      </c>
      <c r="F1995" s="132"/>
      <c r="G1995" s="132" t="str">
        <f t="shared" si="60"/>
        <v>1</v>
      </c>
      <c r="H1995" s="137">
        <f t="shared" si="61"/>
        <v>18</v>
      </c>
      <c r="I1995" s="129" t="str" cm="1">
        <f t="array" ref="I1995">_xlfn.XLOOKUP(C1995,gyn_horarios,gyn_trechos_almoco,"",1,1)</f>
        <v>GOIANIA X SAO LUIS 20:00</v>
      </c>
      <c r="J1995" s="201" t="str" cm="1">
        <f t="array" ref="J1995">_xlfn.XLOOKUP(D1995,justificativas_motivos,justificativas_texto,"",1,1)</f>
        <v>MOTORISTA CUMPRINDO HORÁRIO NA ESCALA ATUAL</v>
      </c>
    </row>
    <row r="1996" spans="1:10" ht="42" hidden="1" customHeight="1">
      <c r="A1996" s="200">
        <v>45639</v>
      </c>
      <c r="B1996" s="132">
        <v>19006</v>
      </c>
      <c r="C1996" s="133">
        <v>0.375</v>
      </c>
      <c r="D1996" s="149" t="s">
        <v>285</v>
      </c>
      <c r="E1996" s="129" t="s">
        <v>36</v>
      </c>
      <c r="F1996" s="132"/>
      <c r="G1996" s="132" t="str">
        <f t="shared" si="60"/>
        <v>1</v>
      </c>
      <c r="H1996" s="137">
        <f t="shared" si="61"/>
        <v>18</v>
      </c>
      <c r="I1996" s="129" t="str" cm="1">
        <f t="array" ref="I1996">_xlfn.XLOOKUP(C1996,gyn_horarios,gyn_trechos_almoco,"",1,1)</f>
        <v>SINOP X FORTALEZA 09:00</v>
      </c>
      <c r="J1996" s="201" t="str" cm="1">
        <f t="array" ref="J1996">_xlfn.XLOOKUP(D1996,justificativas_motivos,justificativas_texto,"",1,1)</f>
        <v>MOTORISTA CHEGANDO/SAINDO DA GARAGEM DE PASSE</v>
      </c>
    </row>
    <row r="1997" spans="1:10" ht="42" hidden="1" customHeight="1">
      <c r="A1997" s="202">
        <v>45639</v>
      </c>
      <c r="B1997" s="149">
        <v>19006</v>
      </c>
      <c r="C1997" s="147">
        <v>0.375</v>
      </c>
      <c r="D1997" s="149" t="s">
        <v>285</v>
      </c>
      <c r="E1997" s="153" t="s">
        <v>109</v>
      </c>
      <c r="F1997" s="149"/>
      <c r="G1997" s="149" t="str">
        <f t="shared" si="60"/>
        <v>1</v>
      </c>
      <c r="H1997" s="150">
        <f t="shared" si="61"/>
        <v>18</v>
      </c>
      <c r="I1997" s="129" t="str" cm="1">
        <f t="array" ref="I1997">_xlfn.XLOOKUP(C1997,gyn_horarios,gyn_trechos_almoco,"",1,1)</f>
        <v>SINOP X FORTALEZA 09:00</v>
      </c>
      <c r="J1997" s="201" t="str" cm="1">
        <f t="array" ref="J1997">_xlfn.XLOOKUP(D1997,justificativas_motivos,justificativas_texto,"",1,1)</f>
        <v>MOTORISTA CHEGANDO/SAINDO DA GARAGEM DE PASSE</v>
      </c>
    </row>
    <row r="1998" spans="1:10" ht="42" hidden="1" customHeight="1">
      <c r="A1998" s="200">
        <v>45639</v>
      </c>
      <c r="B1998" s="132">
        <v>12400</v>
      </c>
      <c r="C1998" s="133" t="s">
        <v>355</v>
      </c>
      <c r="D1998" s="149" t="s">
        <v>11</v>
      </c>
      <c r="E1998" s="129" t="s">
        <v>240</v>
      </c>
      <c r="F1998" s="132"/>
      <c r="G1998" s="132" t="str">
        <f t="shared" si="60"/>
        <v>1</v>
      </c>
      <c r="H1998" s="137">
        <f t="shared" si="61"/>
        <v>18</v>
      </c>
      <c r="I1998" s="129" t="str" cm="1">
        <f t="array" ref="I1998">_xlfn.XLOOKUP(C1998,gyn_horarios,gyn_trechos_almoco,"",1,1)</f>
        <v>TERESINA X IMPERATRIZ 19:00</v>
      </c>
      <c r="J1998" s="201" t="str" cm="1">
        <f t="array" ref="J1998">_xlfn.XLOOKUP(D1998,justificativas_motivos,justificativas_texto,"",1,1)</f>
        <v>MOTORISTA CUMPRINDO HORÁRIO NA ESCALA ATUAL</v>
      </c>
    </row>
    <row r="1999" spans="1:10" ht="42" hidden="1" customHeight="1">
      <c r="A1999" s="200">
        <v>45639</v>
      </c>
      <c r="B1999" s="132">
        <v>12400</v>
      </c>
      <c r="C1999" s="133" t="s">
        <v>355</v>
      </c>
      <c r="D1999" s="149" t="s">
        <v>11</v>
      </c>
      <c r="E1999" s="132" t="s">
        <v>305</v>
      </c>
      <c r="F1999" s="132"/>
      <c r="G1999" s="132" t="str">
        <f t="shared" si="60"/>
        <v>1</v>
      </c>
      <c r="H1999" s="137">
        <f t="shared" si="61"/>
        <v>18</v>
      </c>
      <c r="I1999" s="129" t="str" cm="1">
        <f t="array" ref="I1999">_xlfn.XLOOKUP(C1999,gyn_horarios,gyn_trechos_almoco,"",1,1)</f>
        <v>TERESINA X IMPERATRIZ 19:00</v>
      </c>
      <c r="J1999" s="201" t="str" cm="1">
        <f t="array" ref="J1999">_xlfn.XLOOKUP(D1999,justificativas_motivos,justificativas_texto,"",1,1)</f>
        <v>MOTORISTA CUMPRINDO HORÁRIO NA ESCALA ATUAL</v>
      </c>
    </row>
    <row r="2000" spans="1:10" ht="42" hidden="1" customHeight="1">
      <c r="A2000" s="202">
        <v>45639</v>
      </c>
      <c r="B2000" s="149" t="s">
        <v>71</v>
      </c>
      <c r="C2000" s="147" t="s">
        <v>72</v>
      </c>
      <c r="D2000" s="149" t="s">
        <v>107</v>
      </c>
      <c r="E2000" s="153" t="s">
        <v>292</v>
      </c>
      <c r="F2000" s="149"/>
      <c r="G2000" s="149" t="str">
        <f t="shared" si="60"/>
        <v>1</v>
      </c>
      <c r="H2000" s="150">
        <f t="shared" si="61"/>
        <v>18</v>
      </c>
      <c r="I2000" s="153" t="str" cm="1">
        <f t="array" ref="I2000">_xlfn.XLOOKUP(C2000,gyn_horarios,gyn_trechos_almoco,"",1,1)</f>
        <v>PLANTAO</v>
      </c>
      <c r="J2000" s="164" t="str" cm="1">
        <f t="array" ref="J2000">_xlfn.XLOOKUP(D2000,justificativas_motivos,justificativas_texto,"",1,1)</f>
        <v>MOTORISTA PRESTANDO SERVICO DE PLANTAO NA GARAGEM</v>
      </c>
    </row>
    <row r="2001" spans="1:10" ht="42" hidden="1" customHeight="1">
      <c r="A2001" s="200">
        <v>45640</v>
      </c>
      <c r="B2001" s="132">
        <v>24002</v>
      </c>
      <c r="C2001" s="133">
        <v>0.83333333333333337</v>
      </c>
      <c r="D2001" s="132" t="s">
        <v>11</v>
      </c>
      <c r="E2001" s="129" t="s">
        <v>302</v>
      </c>
      <c r="F2001" s="132"/>
      <c r="G2001" s="132" t="str">
        <f t="shared" si="60"/>
        <v>1</v>
      </c>
      <c r="H2001" s="137">
        <f t="shared" si="61"/>
        <v>18</v>
      </c>
      <c r="I2001" s="129" t="str" cm="1">
        <f t="array" ref="I2001">_xlfn.XLOOKUP(C2001,gyn_horarios,gyn_trechos_almoco,"",1,1)</f>
        <v>GOIANIA X SAO LUIS 20:00</v>
      </c>
      <c r="J2001" s="201" t="str" cm="1">
        <f t="array" ref="J2001">_xlfn.XLOOKUP(D2001,justificativas_motivos,justificativas_texto,"",1,1)</f>
        <v>MOTORISTA CUMPRINDO HORÁRIO NA ESCALA ATUAL</v>
      </c>
    </row>
    <row r="2002" spans="1:10" ht="42" hidden="1" customHeight="1">
      <c r="A2002" s="200">
        <v>45640</v>
      </c>
      <c r="B2002" s="132">
        <v>24002</v>
      </c>
      <c r="C2002" s="133">
        <v>0.83333333333333337</v>
      </c>
      <c r="D2002" s="132" t="s">
        <v>11</v>
      </c>
      <c r="E2002" s="129" t="s">
        <v>171</v>
      </c>
      <c r="F2002" s="132"/>
      <c r="G2002" s="132" t="str">
        <f t="shared" si="60"/>
        <v>1</v>
      </c>
      <c r="H2002" s="137">
        <f t="shared" si="61"/>
        <v>18</v>
      </c>
      <c r="I2002" s="129" t="str" cm="1">
        <f t="array" ref="I2002">_xlfn.XLOOKUP(C2002,gyn_horarios,gyn_trechos_almoco,"",1,1)</f>
        <v>GOIANIA X SAO LUIS 20:00</v>
      </c>
      <c r="J2002" s="201" t="str" cm="1">
        <f t="array" ref="J2002">_xlfn.XLOOKUP(D2002,justificativas_motivos,justificativas_texto,"",1,1)</f>
        <v>MOTORISTA CUMPRINDO HORÁRIO NA ESCALA ATUAL</v>
      </c>
    </row>
    <row r="2003" spans="1:10" ht="42" hidden="1" customHeight="1">
      <c r="A2003" s="200">
        <v>45640</v>
      </c>
      <c r="B2003" s="132">
        <v>16600</v>
      </c>
      <c r="C2003" s="133">
        <v>0.39583333333333331</v>
      </c>
      <c r="D2003" s="132" t="s">
        <v>11</v>
      </c>
      <c r="E2003" s="129" t="s">
        <v>189</v>
      </c>
      <c r="F2003" s="132"/>
      <c r="G2003" s="132" t="str">
        <f t="shared" si="60"/>
        <v>1</v>
      </c>
      <c r="H2003" s="137">
        <f t="shared" si="61"/>
        <v>18</v>
      </c>
      <c r="I2003" s="129" t="str" cm="1">
        <f t="array" ref="I2003">_xlfn.XLOOKUP(C2003,gyn_horarios,gyn_trechos_almoco,"",1,1)</f>
        <v>GOIANIA X BELEM 09:30</v>
      </c>
      <c r="J2003" s="201" t="str" cm="1">
        <f t="array" ref="J2003">_xlfn.XLOOKUP(D2003,justificativas_motivos,justificativas_texto,"",1,1)</f>
        <v>MOTORISTA CUMPRINDO HORÁRIO NA ESCALA ATUAL</v>
      </c>
    </row>
    <row r="2004" spans="1:10" ht="42" hidden="1" customHeight="1">
      <c r="A2004" s="200">
        <v>45640</v>
      </c>
      <c r="B2004" s="132">
        <v>16600</v>
      </c>
      <c r="C2004" s="133">
        <v>0.39583333333333331</v>
      </c>
      <c r="D2004" s="132" t="s">
        <v>11</v>
      </c>
      <c r="E2004" s="129" t="s">
        <v>133</v>
      </c>
      <c r="F2004" s="132"/>
      <c r="G2004" s="132" t="str">
        <f t="shared" ref="G2004:G2067" si="62">IF(E2004="MOTORISTA","","1")</f>
        <v>1</v>
      </c>
      <c r="H2004" s="137">
        <f t="shared" ref="H2004:H2067" si="63">IF(E2004="MOTORISTA","",18)</f>
        <v>18</v>
      </c>
      <c r="I2004" s="129" t="str" cm="1">
        <f t="array" ref="I2004">_xlfn.XLOOKUP(C2004,gyn_horarios,gyn_trechos_almoco,"",1,1)</f>
        <v>GOIANIA X BELEM 09:30</v>
      </c>
      <c r="J2004" s="201" t="str" cm="1">
        <f t="array" ref="J2004">_xlfn.XLOOKUP(D2004,justificativas_motivos,justificativas_texto,"",1,1)</f>
        <v>MOTORISTA CUMPRINDO HORÁRIO NA ESCALA ATUAL</v>
      </c>
    </row>
    <row r="2005" spans="1:10" ht="42" hidden="1" customHeight="1">
      <c r="A2005" s="200">
        <v>45640</v>
      </c>
      <c r="B2005" s="132">
        <v>16600</v>
      </c>
      <c r="C2005" s="133">
        <v>0.39583333333333331</v>
      </c>
      <c r="D2005" s="132" t="s">
        <v>285</v>
      </c>
      <c r="E2005" s="129" t="s">
        <v>180</v>
      </c>
      <c r="F2005" s="132"/>
      <c r="G2005" s="132" t="str">
        <f t="shared" si="62"/>
        <v>1</v>
      </c>
      <c r="H2005" s="137">
        <f t="shared" si="63"/>
        <v>18</v>
      </c>
      <c r="I2005" s="129" t="str" cm="1">
        <f t="array" ref="I2005">_xlfn.XLOOKUP(C2005,gyn_horarios,gyn_trechos_almoco,"",1,1)</f>
        <v>GOIANIA X BELEM 09:30</v>
      </c>
      <c r="J2005" s="201" t="str" cm="1">
        <f t="array" ref="J2005">_xlfn.XLOOKUP(D2005,justificativas_motivos,justificativas_texto,"",1,1)</f>
        <v>MOTORISTA CHEGANDO/SAINDO DA GARAGEM DE PASSE</v>
      </c>
    </row>
    <row r="2006" spans="1:10" ht="42" hidden="1" customHeight="1">
      <c r="A2006" s="200">
        <v>45640</v>
      </c>
      <c r="B2006" s="132">
        <v>16600</v>
      </c>
      <c r="C2006" s="133">
        <v>0.39583333333333331</v>
      </c>
      <c r="D2006" s="132" t="s">
        <v>285</v>
      </c>
      <c r="E2006" s="129" t="s">
        <v>358</v>
      </c>
      <c r="F2006" s="132"/>
      <c r="G2006" s="132" t="str">
        <f t="shared" si="62"/>
        <v>1</v>
      </c>
      <c r="H2006" s="137">
        <f t="shared" si="63"/>
        <v>18</v>
      </c>
      <c r="I2006" s="129" t="str" cm="1">
        <f t="array" ref="I2006">_xlfn.XLOOKUP(C2006,gyn_horarios,gyn_trechos_almoco,"",1,1)</f>
        <v>GOIANIA X BELEM 09:30</v>
      </c>
      <c r="J2006" s="201" t="str" cm="1">
        <f t="array" ref="J2006">_xlfn.XLOOKUP(D2006,justificativas_motivos,justificativas_texto,"",1,1)</f>
        <v>MOTORISTA CHEGANDO/SAINDO DA GARAGEM DE PASSE</v>
      </c>
    </row>
    <row r="2007" spans="1:10" ht="42" hidden="1" customHeight="1">
      <c r="A2007" s="200">
        <v>45640</v>
      </c>
      <c r="B2007" s="132" t="s">
        <v>376</v>
      </c>
      <c r="C2007" s="133" t="s">
        <v>355</v>
      </c>
      <c r="D2007" s="132" t="s">
        <v>11</v>
      </c>
      <c r="E2007" s="129" t="s">
        <v>39</v>
      </c>
      <c r="F2007" s="132"/>
      <c r="G2007" s="132" t="str">
        <f t="shared" si="62"/>
        <v>1</v>
      </c>
      <c r="H2007" s="137">
        <f t="shared" si="63"/>
        <v>18</v>
      </c>
      <c r="I2007" s="129" t="str" cm="1">
        <f t="array" ref="I2007">_xlfn.XLOOKUP(C2007,gyn_horarios,gyn_trechos_almoco,"",1,1)</f>
        <v>TERESINA X IMPERATRIZ 19:00</v>
      </c>
      <c r="J2007" s="201" t="str" cm="1">
        <f t="array" ref="J2007">_xlfn.XLOOKUP(D2007,justificativas_motivos,justificativas_texto,"",1,1)</f>
        <v>MOTORISTA CUMPRINDO HORÁRIO NA ESCALA ATUAL</v>
      </c>
    </row>
    <row r="2008" spans="1:10" ht="42" hidden="1" customHeight="1">
      <c r="A2008" s="200">
        <v>45640</v>
      </c>
      <c r="B2008" s="132" t="s">
        <v>376</v>
      </c>
      <c r="C2008" s="133" t="s">
        <v>355</v>
      </c>
      <c r="D2008" s="132" t="s">
        <v>11</v>
      </c>
      <c r="E2008" s="129" t="s">
        <v>315</v>
      </c>
      <c r="F2008" s="132"/>
      <c r="G2008" s="132" t="str">
        <f t="shared" si="62"/>
        <v>1</v>
      </c>
      <c r="H2008" s="137">
        <f t="shared" si="63"/>
        <v>18</v>
      </c>
      <c r="I2008" s="129" t="str" cm="1">
        <f t="array" ref="I2008">_xlfn.XLOOKUP(C2008,gyn_horarios,gyn_trechos_almoco,"",1,1)</f>
        <v>TERESINA X IMPERATRIZ 19:00</v>
      </c>
      <c r="J2008" s="201" t="str" cm="1">
        <f t="array" ref="J2008">_xlfn.XLOOKUP(D2008,justificativas_motivos,justificativas_texto,"",1,1)</f>
        <v>MOTORISTA CUMPRINDO HORÁRIO NA ESCALA ATUAL</v>
      </c>
    </row>
    <row r="2009" spans="1:10" ht="42" hidden="1" customHeight="1">
      <c r="A2009" s="200">
        <v>45641</v>
      </c>
      <c r="B2009" s="132">
        <v>19004</v>
      </c>
      <c r="C2009" s="133">
        <v>0.75</v>
      </c>
      <c r="D2009" s="132" t="s">
        <v>11</v>
      </c>
      <c r="E2009" s="129" t="s">
        <v>42</v>
      </c>
      <c r="F2009" s="132"/>
      <c r="G2009" s="132" t="str">
        <f t="shared" si="62"/>
        <v>1</v>
      </c>
      <c r="H2009" s="137">
        <f t="shared" si="63"/>
        <v>18</v>
      </c>
      <c r="I2009" s="129" t="str" cm="1">
        <f t="array" ref="I2009">_xlfn.XLOOKUP(C2009,gyn_horarios,gyn_trechos_almoco,"",1,1)</f>
        <v>GOIANIA X TERESINA 18:00</v>
      </c>
      <c r="J2009" s="201" t="str" cm="1">
        <f t="array" ref="J2009">_xlfn.XLOOKUP(D2009,justificativas_motivos,justificativas_texto,"",1,1)</f>
        <v>MOTORISTA CUMPRINDO HORÁRIO NA ESCALA ATUAL</v>
      </c>
    </row>
    <row r="2010" spans="1:10" ht="42" hidden="1" customHeight="1">
      <c r="A2010" s="200">
        <v>45641</v>
      </c>
      <c r="B2010" s="132">
        <v>19004</v>
      </c>
      <c r="C2010" s="133">
        <v>0.75</v>
      </c>
      <c r="D2010" s="132" t="s">
        <v>11</v>
      </c>
      <c r="E2010" s="129" t="s">
        <v>43</v>
      </c>
      <c r="F2010" s="132"/>
      <c r="G2010" s="132" t="str">
        <f t="shared" si="62"/>
        <v>1</v>
      </c>
      <c r="H2010" s="137">
        <f t="shared" si="63"/>
        <v>18</v>
      </c>
      <c r="I2010" s="129" t="str" cm="1">
        <f t="array" ref="I2010">_xlfn.XLOOKUP(C2010,gyn_horarios,gyn_trechos_almoco,"",1,1)</f>
        <v>GOIANIA X TERESINA 18:00</v>
      </c>
      <c r="J2010" s="201" t="str" cm="1">
        <f t="array" ref="J2010">_xlfn.XLOOKUP(D2010,justificativas_motivos,justificativas_texto,"",1,1)</f>
        <v>MOTORISTA CUMPRINDO HORÁRIO NA ESCALA ATUAL</v>
      </c>
    </row>
    <row r="2011" spans="1:10" ht="42" hidden="1" customHeight="1">
      <c r="A2011" s="200">
        <v>45641</v>
      </c>
      <c r="B2011" s="132">
        <v>19013</v>
      </c>
      <c r="C2011" s="133">
        <v>0.39583333333333331</v>
      </c>
      <c r="D2011" s="132" t="s">
        <v>285</v>
      </c>
      <c r="E2011" s="129" t="s">
        <v>96</v>
      </c>
      <c r="F2011" s="132"/>
      <c r="G2011" s="132" t="str">
        <f t="shared" si="62"/>
        <v>1</v>
      </c>
      <c r="H2011" s="137">
        <f t="shared" si="63"/>
        <v>18</v>
      </c>
      <c r="I2011" s="129" t="str" cm="1">
        <f t="array" ref="I2011">_xlfn.XLOOKUP(C2011,gyn_horarios,gyn_trechos_almoco,"",1,1)</f>
        <v>GOIANIA X BELEM 09:30</v>
      </c>
      <c r="J2011" s="201" t="str" cm="1">
        <f t="array" ref="J2011">_xlfn.XLOOKUP(D2011,justificativas_motivos,justificativas_texto,"",1,1)</f>
        <v>MOTORISTA CHEGANDO/SAINDO DA GARAGEM DE PASSE</v>
      </c>
    </row>
    <row r="2012" spans="1:10" ht="42" hidden="1" customHeight="1">
      <c r="A2012" s="200">
        <v>45641</v>
      </c>
      <c r="B2012" s="132">
        <v>19013</v>
      </c>
      <c r="C2012" s="133">
        <v>0.39583333333333331</v>
      </c>
      <c r="D2012" s="132" t="s">
        <v>285</v>
      </c>
      <c r="E2012" s="129" t="s">
        <v>35</v>
      </c>
      <c r="F2012" s="132"/>
      <c r="G2012" s="132" t="str">
        <f t="shared" si="62"/>
        <v>1</v>
      </c>
      <c r="H2012" s="137">
        <f t="shared" si="63"/>
        <v>18</v>
      </c>
      <c r="I2012" s="129" t="str" cm="1">
        <f t="array" ref="I2012">_xlfn.XLOOKUP(C2012,gyn_horarios,gyn_trechos_almoco,"",1,1)</f>
        <v>GOIANIA X BELEM 09:30</v>
      </c>
      <c r="J2012" s="201" t="str" cm="1">
        <f t="array" ref="J2012">_xlfn.XLOOKUP(D2012,justificativas_motivos,justificativas_texto,"",1,1)</f>
        <v>MOTORISTA CHEGANDO/SAINDO DA GARAGEM DE PASSE</v>
      </c>
    </row>
    <row r="2013" spans="1:10" ht="42" hidden="1" customHeight="1">
      <c r="A2013" s="200">
        <v>45641</v>
      </c>
      <c r="B2013" s="132">
        <v>19013</v>
      </c>
      <c r="C2013" s="133">
        <v>0.39583333333333331</v>
      </c>
      <c r="D2013" s="132" t="s">
        <v>11</v>
      </c>
      <c r="E2013" s="129" t="s">
        <v>62</v>
      </c>
      <c r="F2013" s="132"/>
      <c r="G2013" s="132" t="str">
        <f t="shared" si="62"/>
        <v>1</v>
      </c>
      <c r="H2013" s="137">
        <f t="shared" si="63"/>
        <v>18</v>
      </c>
      <c r="I2013" s="129" t="str" cm="1">
        <f t="array" ref="I2013">_xlfn.XLOOKUP(C2013,gyn_horarios,gyn_trechos_almoco,"",1,1)</f>
        <v>GOIANIA X BELEM 09:30</v>
      </c>
      <c r="J2013" s="201" t="str" cm="1">
        <f t="array" ref="J2013">_xlfn.XLOOKUP(D2013,justificativas_motivos,justificativas_texto,"",1,1)</f>
        <v>MOTORISTA CUMPRINDO HORÁRIO NA ESCALA ATUAL</v>
      </c>
    </row>
    <row r="2014" spans="1:10" ht="42" hidden="1" customHeight="1">
      <c r="A2014" s="200">
        <v>45641</v>
      </c>
      <c r="B2014" s="132">
        <v>19013</v>
      </c>
      <c r="C2014" s="133">
        <v>0.39583333333333331</v>
      </c>
      <c r="D2014" s="132" t="s">
        <v>11</v>
      </c>
      <c r="E2014" s="129" t="s">
        <v>63</v>
      </c>
      <c r="F2014" s="132"/>
      <c r="G2014" s="132" t="str">
        <f t="shared" si="62"/>
        <v>1</v>
      </c>
      <c r="H2014" s="137">
        <f t="shared" si="63"/>
        <v>18</v>
      </c>
      <c r="I2014" s="129" t="str" cm="1">
        <f t="array" ref="I2014">_xlfn.XLOOKUP(C2014,gyn_horarios,gyn_trechos_almoco,"",1,1)</f>
        <v>GOIANIA X BELEM 09:30</v>
      </c>
      <c r="J2014" s="201" t="str" cm="1">
        <f t="array" ref="J2014">_xlfn.XLOOKUP(D2014,justificativas_motivos,justificativas_texto,"",1,1)</f>
        <v>MOTORISTA CUMPRINDO HORÁRIO NA ESCALA ATUAL</v>
      </c>
    </row>
    <row r="2015" spans="1:10" ht="42" hidden="1" customHeight="1">
      <c r="A2015" s="200">
        <v>45641</v>
      </c>
      <c r="B2015" s="132">
        <v>16800</v>
      </c>
      <c r="C2015" s="133" t="s">
        <v>355</v>
      </c>
      <c r="D2015" s="132" t="s">
        <v>11</v>
      </c>
      <c r="E2015" s="129" t="s">
        <v>38</v>
      </c>
      <c r="F2015" s="132"/>
      <c r="G2015" s="132" t="str">
        <f t="shared" si="62"/>
        <v>1</v>
      </c>
      <c r="H2015" s="137">
        <f t="shared" si="63"/>
        <v>18</v>
      </c>
      <c r="I2015" s="129" t="str" cm="1">
        <f t="array" ref="I2015">_xlfn.XLOOKUP(C2015,gyn_horarios,gyn_trechos_almoco,"",1,1)</f>
        <v>TERESINA X IMPERATRIZ 19:00</v>
      </c>
      <c r="J2015" s="201" t="str" cm="1">
        <f t="array" ref="J2015">_xlfn.XLOOKUP(D2015,justificativas_motivos,justificativas_texto,"",1,1)</f>
        <v>MOTORISTA CUMPRINDO HORÁRIO NA ESCALA ATUAL</v>
      </c>
    </row>
    <row r="2016" spans="1:10" ht="42" hidden="1" customHeight="1">
      <c r="A2016" s="200">
        <v>45641</v>
      </c>
      <c r="B2016" s="132">
        <v>16800</v>
      </c>
      <c r="C2016" s="133" t="s">
        <v>355</v>
      </c>
      <c r="D2016" s="132" t="s">
        <v>11</v>
      </c>
      <c r="E2016" s="129" t="s">
        <v>377</v>
      </c>
      <c r="F2016" s="132"/>
      <c r="G2016" s="132" t="str">
        <f t="shared" si="62"/>
        <v>1</v>
      </c>
      <c r="H2016" s="137">
        <f t="shared" si="63"/>
        <v>18</v>
      </c>
      <c r="I2016" s="129" t="str" cm="1">
        <f t="array" ref="I2016">_xlfn.XLOOKUP(C2016,gyn_horarios,gyn_trechos_almoco,"",1,1)</f>
        <v>TERESINA X IMPERATRIZ 19:00</v>
      </c>
      <c r="J2016" s="201" t="str" cm="1">
        <f t="array" ref="J2016">_xlfn.XLOOKUP(D2016,justificativas_motivos,justificativas_texto,"",1,1)</f>
        <v>MOTORISTA CUMPRINDO HORÁRIO NA ESCALA ATUAL</v>
      </c>
    </row>
    <row r="2017" spans="1:10" ht="42" hidden="1" customHeight="1">
      <c r="A2017" s="202">
        <v>45642</v>
      </c>
      <c r="B2017" s="149">
        <v>24010</v>
      </c>
      <c r="C2017" s="147">
        <v>0.79166666666666663</v>
      </c>
      <c r="D2017" s="149" t="s">
        <v>11</v>
      </c>
      <c r="E2017" s="132" t="s">
        <v>126</v>
      </c>
      <c r="F2017" s="149"/>
      <c r="G2017" s="149" t="str">
        <f t="shared" si="62"/>
        <v>1</v>
      </c>
      <c r="H2017" s="150">
        <f t="shared" si="63"/>
        <v>18</v>
      </c>
      <c r="I2017" s="153" t="str" cm="1">
        <f t="array" ref="I2017">_xlfn.XLOOKUP(C2017,gyn_horarios,gyn_trechos_almoco,"",1,1)</f>
        <v>GOIANIA X BELEM 19:00</v>
      </c>
      <c r="J2017" s="164" t="str" cm="1">
        <f t="array" ref="J2017">_xlfn.XLOOKUP(D2017,justificativas_motivos,justificativas_texto,"",1,1)</f>
        <v>MOTORISTA CUMPRINDO HORÁRIO NA ESCALA ATUAL</v>
      </c>
    </row>
    <row r="2018" spans="1:10" ht="42" hidden="1" customHeight="1">
      <c r="A2018" s="202">
        <v>45642</v>
      </c>
      <c r="B2018" s="149">
        <v>24010</v>
      </c>
      <c r="C2018" s="147">
        <v>0.79166666666666663</v>
      </c>
      <c r="D2018" s="149" t="s">
        <v>11</v>
      </c>
      <c r="E2018" s="132" t="s">
        <v>41</v>
      </c>
      <c r="F2018" s="149"/>
      <c r="G2018" s="149" t="str">
        <f t="shared" si="62"/>
        <v>1</v>
      </c>
      <c r="H2018" s="150">
        <f t="shared" si="63"/>
        <v>18</v>
      </c>
      <c r="I2018" s="153" t="str" cm="1">
        <f t="array" ref="I2018">_xlfn.XLOOKUP(C2018,gyn_horarios,gyn_trechos_almoco,"",1,1)</f>
        <v>GOIANIA X BELEM 19:00</v>
      </c>
      <c r="J2018" s="164" t="str" cm="1">
        <f t="array" ref="J2018">_xlfn.XLOOKUP(D2018,justificativas_motivos,justificativas_texto,"",1,1)</f>
        <v>MOTORISTA CUMPRINDO HORÁRIO NA ESCALA ATUAL</v>
      </c>
    </row>
    <row r="2019" spans="1:10" ht="42" hidden="1" customHeight="1">
      <c r="A2019" s="202">
        <v>45642</v>
      </c>
      <c r="B2019" s="149">
        <v>24014</v>
      </c>
      <c r="C2019" s="147">
        <v>0.83333333333333337</v>
      </c>
      <c r="D2019" s="149" t="s">
        <v>11</v>
      </c>
      <c r="E2019" s="132" t="s">
        <v>203</v>
      </c>
      <c r="F2019" s="149"/>
      <c r="G2019" s="149" t="str">
        <f t="shared" si="62"/>
        <v>1</v>
      </c>
      <c r="H2019" s="150">
        <f t="shared" si="63"/>
        <v>18</v>
      </c>
      <c r="I2019" s="153" t="str" cm="1">
        <f t="array" ref="I2019">_xlfn.XLOOKUP(C2019,gyn_horarios,gyn_trechos_almoco,"",1,1)</f>
        <v>GOIANIA X SAO LUIS 20:00</v>
      </c>
      <c r="J2019" s="164" t="str" cm="1">
        <f t="array" ref="J2019">_xlfn.XLOOKUP(D2019,justificativas_motivos,justificativas_texto,"",1,1)</f>
        <v>MOTORISTA CUMPRINDO HORÁRIO NA ESCALA ATUAL</v>
      </c>
    </row>
    <row r="2020" spans="1:10" ht="42" hidden="1" customHeight="1">
      <c r="A2020" s="202">
        <v>45642</v>
      </c>
      <c r="B2020" s="149">
        <v>24014</v>
      </c>
      <c r="C2020" s="147">
        <v>0.83333333333333337</v>
      </c>
      <c r="D2020" s="149" t="s">
        <v>11</v>
      </c>
      <c r="E2020" s="149" t="s">
        <v>204</v>
      </c>
      <c r="F2020" s="149"/>
      <c r="G2020" s="149" t="str">
        <f t="shared" si="62"/>
        <v>1</v>
      </c>
      <c r="H2020" s="150">
        <f t="shared" si="63"/>
        <v>18</v>
      </c>
      <c r="I2020" s="153" t="str" cm="1">
        <f t="array" ref="I2020">_xlfn.XLOOKUP(C2020,gyn_horarios,gyn_trechos_almoco,"",1,1)</f>
        <v>GOIANIA X SAO LUIS 20:00</v>
      </c>
      <c r="J2020" s="164" t="str" cm="1">
        <f t="array" ref="J2020">_xlfn.XLOOKUP(D2020,justificativas_motivos,justificativas_texto,"",1,1)</f>
        <v>MOTORISTA CUMPRINDO HORÁRIO NA ESCALA ATUAL</v>
      </c>
    </row>
    <row r="2021" spans="1:10" ht="42" hidden="1" customHeight="1">
      <c r="A2021" s="202">
        <v>45642</v>
      </c>
      <c r="B2021" s="149">
        <v>19019</v>
      </c>
      <c r="C2021" s="147">
        <v>0.84375</v>
      </c>
      <c r="D2021" s="149" t="s">
        <v>231</v>
      </c>
      <c r="E2021" s="153" t="s">
        <v>15</v>
      </c>
      <c r="F2021" s="149"/>
      <c r="G2021" s="149" t="str">
        <f t="shared" si="62"/>
        <v>1</v>
      </c>
      <c r="H2021" s="150">
        <f t="shared" si="63"/>
        <v>18</v>
      </c>
      <c r="I2021" s="153" t="s">
        <v>378</v>
      </c>
      <c r="J2021" s="164" t="str" cm="1">
        <f t="array" ref="J2021">_xlfn.XLOOKUP(D2021,justificativas_motivos,justificativas_texto,"",1,1)</f>
        <v>MOTORISTA CUMPRINDO ESCALA EXTRA</v>
      </c>
    </row>
    <row r="2022" spans="1:10" ht="42" hidden="1" customHeight="1">
      <c r="A2022" s="202">
        <v>45642</v>
      </c>
      <c r="B2022" s="149">
        <v>19019</v>
      </c>
      <c r="C2022" s="147">
        <v>0.84375</v>
      </c>
      <c r="D2022" s="149" t="s">
        <v>231</v>
      </c>
      <c r="E2022" s="153" t="s">
        <v>118</v>
      </c>
      <c r="F2022" s="149"/>
      <c r="G2022" s="149" t="str">
        <f t="shared" si="62"/>
        <v>1</v>
      </c>
      <c r="H2022" s="150">
        <f t="shared" si="63"/>
        <v>18</v>
      </c>
      <c r="I2022" s="153" t="s">
        <v>378</v>
      </c>
      <c r="J2022" s="164" t="str" cm="1">
        <f t="array" ref="J2022">_xlfn.XLOOKUP(D2022,justificativas_motivos,justificativas_texto,"",1,1)</f>
        <v>MOTORISTA CUMPRINDO ESCALA EXTRA</v>
      </c>
    </row>
    <row r="2023" spans="1:10" ht="42" hidden="1" customHeight="1">
      <c r="A2023" s="202">
        <v>45642</v>
      </c>
      <c r="B2023" s="149">
        <v>19022</v>
      </c>
      <c r="C2023" s="147">
        <v>0.39583333333333331</v>
      </c>
      <c r="D2023" s="149" t="s">
        <v>11</v>
      </c>
      <c r="E2023" s="153" t="s">
        <v>45</v>
      </c>
      <c r="F2023" s="149"/>
      <c r="G2023" s="149" t="str">
        <f t="shared" si="62"/>
        <v>1</v>
      </c>
      <c r="H2023" s="150">
        <f t="shared" si="63"/>
        <v>18</v>
      </c>
      <c r="I2023" s="153" t="str" cm="1">
        <f t="array" ref="I2023">_xlfn.XLOOKUP(C2023,gyn_horarios,gyn_trechos_almoco,"",1,1)</f>
        <v>GOIANIA X BELEM 09:30</v>
      </c>
      <c r="J2023" s="164" t="str" cm="1">
        <f t="array" ref="J2023">_xlfn.XLOOKUP(D2023,justificativas_motivos,justificativas_texto,"",1,1)</f>
        <v>MOTORISTA CUMPRINDO HORÁRIO NA ESCALA ATUAL</v>
      </c>
    </row>
    <row r="2024" spans="1:10" ht="42" hidden="1" customHeight="1">
      <c r="A2024" s="202">
        <v>45642</v>
      </c>
      <c r="B2024" s="149">
        <v>19022</v>
      </c>
      <c r="C2024" s="147">
        <v>0.39583333333333331</v>
      </c>
      <c r="D2024" s="149" t="s">
        <v>11</v>
      </c>
      <c r="E2024" s="153" t="s">
        <v>330</v>
      </c>
      <c r="F2024" s="149"/>
      <c r="G2024" s="149" t="str">
        <f t="shared" si="62"/>
        <v>1</v>
      </c>
      <c r="H2024" s="150">
        <f t="shared" si="63"/>
        <v>18</v>
      </c>
      <c r="I2024" s="153" t="str" cm="1">
        <f t="array" ref="I2024">_xlfn.XLOOKUP(C2024,gyn_horarios,gyn_trechos_almoco,"",1,1)</f>
        <v>GOIANIA X BELEM 09:30</v>
      </c>
      <c r="J2024" s="164" t="str" cm="1">
        <f t="array" ref="J2024">_xlfn.XLOOKUP(D2024,justificativas_motivos,justificativas_texto,"",1,1)</f>
        <v>MOTORISTA CUMPRINDO HORÁRIO NA ESCALA ATUAL</v>
      </c>
    </row>
    <row r="2025" spans="1:10" ht="42" hidden="1" customHeight="1">
      <c r="A2025" s="202">
        <v>45642</v>
      </c>
      <c r="B2025" s="149">
        <v>16600</v>
      </c>
      <c r="C2025" s="147">
        <v>0.79166666666666663</v>
      </c>
      <c r="D2025" s="149" t="s">
        <v>11</v>
      </c>
      <c r="E2025" s="153" t="s">
        <v>352</v>
      </c>
      <c r="F2025" s="149"/>
      <c r="G2025" s="149" t="str">
        <f t="shared" si="62"/>
        <v>1</v>
      </c>
      <c r="H2025" s="150">
        <f t="shared" si="63"/>
        <v>18</v>
      </c>
      <c r="I2025" s="153" t="s">
        <v>359</v>
      </c>
      <c r="J2025" s="164" t="str" cm="1">
        <f t="array" ref="J2025">_xlfn.XLOOKUP(D2025,justificativas_motivos,justificativas_texto,"",1,1)</f>
        <v>MOTORISTA CUMPRINDO HORÁRIO NA ESCALA ATUAL</v>
      </c>
    </row>
    <row r="2026" spans="1:10" ht="42" hidden="1" customHeight="1">
      <c r="A2026" s="202">
        <v>45642</v>
      </c>
      <c r="B2026" s="149">
        <v>16600</v>
      </c>
      <c r="C2026" s="147">
        <v>0.79166666666666663</v>
      </c>
      <c r="D2026" s="149" t="s">
        <v>11</v>
      </c>
      <c r="E2026" s="153" t="s">
        <v>361</v>
      </c>
      <c r="F2026" s="149"/>
      <c r="G2026" s="149" t="str">
        <f t="shared" si="62"/>
        <v>1</v>
      </c>
      <c r="H2026" s="150">
        <f t="shared" si="63"/>
        <v>18</v>
      </c>
      <c r="I2026" s="153" t="s">
        <v>359</v>
      </c>
      <c r="J2026" s="164" t="str" cm="1">
        <f t="array" ref="J2026">_xlfn.XLOOKUP(D2026,justificativas_motivos,justificativas_texto,"",1,1)</f>
        <v>MOTORISTA CUMPRINDO HORÁRIO NA ESCALA ATUAL</v>
      </c>
    </row>
    <row r="2027" spans="1:10" ht="42" hidden="1" customHeight="1">
      <c r="A2027" s="202">
        <v>45642</v>
      </c>
      <c r="B2027" s="149" t="s">
        <v>137</v>
      </c>
      <c r="C2027" s="149" t="s">
        <v>137</v>
      </c>
      <c r="D2027" s="149" t="s">
        <v>137</v>
      </c>
      <c r="E2027" s="153" t="s">
        <v>356</v>
      </c>
      <c r="F2027" s="149"/>
      <c r="G2027" s="149" t="str">
        <f t="shared" si="62"/>
        <v>1</v>
      </c>
      <c r="H2027" s="150">
        <f t="shared" si="63"/>
        <v>18</v>
      </c>
      <c r="I2027" s="153" t="str" cm="1">
        <f t="array" ref="I2027">_xlfn.XLOOKUP(C2027,gyn_horarios,gyn_trechos_almoco,"",1,1)</f>
        <v>ESPERA</v>
      </c>
      <c r="J2027" s="164" t="str" cm="1">
        <f t="array" ref="J2027">_xlfn.XLOOKUP(D2027,justificativas_motivos,justificativas_texto,"",1,1)</f>
        <v>MOTORISTA NA GARAGEM EM ESPERA PARA DISPONIBILIDADE DE HORARIOS</v>
      </c>
    </row>
    <row r="2028" spans="1:10" ht="42" hidden="1" customHeight="1">
      <c r="A2028" s="202">
        <v>45642</v>
      </c>
      <c r="B2028" s="149" t="s">
        <v>137</v>
      </c>
      <c r="C2028" s="149" t="s">
        <v>137</v>
      </c>
      <c r="D2028" s="149" t="s">
        <v>137</v>
      </c>
      <c r="E2028" s="153" t="s">
        <v>251</v>
      </c>
      <c r="F2028" s="149"/>
      <c r="G2028" s="149" t="str">
        <f t="shared" si="62"/>
        <v>1</v>
      </c>
      <c r="H2028" s="150">
        <f t="shared" si="63"/>
        <v>18</v>
      </c>
      <c r="I2028" s="153" t="str" cm="1">
        <f t="array" ref="I2028">_xlfn.XLOOKUP(C2028,gyn_horarios,gyn_trechos_almoco,"",1,1)</f>
        <v>ESPERA</v>
      </c>
      <c r="J2028" s="164" t="str" cm="1">
        <f t="array" ref="J2028">_xlfn.XLOOKUP(D2028,justificativas_motivos,justificativas_texto,"",1,1)</f>
        <v>MOTORISTA NA GARAGEM EM ESPERA PARA DISPONIBILIDADE DE HORARIOS</v>
      </c>
    </row>
    <row r="2029" spans="1:10" ht="42" hidden="1" customHeight="1">
      <c r="A2029" s="202">
        <v>45642</v>
      </c>
      <c r="B2029" s="149" t="s">
        <v>71</v>
      </c>
      <c r="C2029" s="147" t="s">
        <v>72</v>
      </c>
      <c r="D2029" s="149" t="s">
        <v>107</v>
      </c>
      <c r="E2029" s="153" t="s">
        <v>292</v>
      </c>
      <c r="F2029" s="149"/>
      <c r="G2029" s="149" t="str">
        <f t="shared" si="62"/>
        <v>1</v>
      </c>
      <c r="H2029" s="150">
        <f t="shared" si="63"/>
        <v>18</v>
      </c>
      <c r="I2029" s="153" t="str" cm="1">
        <f t="array" ref="I2029">_xlfn.XLOOKUP(C2029,gyn_horarios,gyn_trechos_almoco,"",1,1)</f>
        <v>PLANTAO</v>
      </c>
      <c r="J2029" s="164" t="str" cm="1">
        <f t="array" ref="J2029">_xlfn.XLOOKUP(D2029,justificativas_motivos,justificativas_texto,"",1,1)</f>
        <v>MOTORISTA PRESTANDO SERVICO DE PLANTAO NA GARAGEM</v>
      </c>
    </row>
    <row r="2030" spans="1:10" ht="42" hidden="1" customHeight="1">
      <c r="A2030" s="202">
        <v>45642</v>
      </c>
      <c r="B2030" s="149" t="s">
        <v>285</v>
      </c>
      <c r="C2030" s="147" t="s">
        <v>285</v>
      </c>
      <c r="D2030" s="149" t="s">
        <v>11</v>
      </c>
      <c r="E2030" s="149" t="s">
        <v>58</v>
      </c>
      <c r="F2030" s="149"/>
      <c r="G2030" s="149" t="str">
        <f t="shared" si="62"/>
        <v>1</v>
      </c>
      <c r="H2030" s="150">
        <f t="shared" si="63"/>
        <v>18</v>
      </c>
      <c r="I2030" s="153" t="str" cm="1">
        <f t="array" ref="I2030">_xlfn.XLOOKUP(C2030,gyn_horarios,gyn_trechos_almoco,"",1,1)</f>
        <v>PASSE</v>
      </c>
      <c r="J2030" s="164" t="str" cm="1">
        <f t="array" ref="J2030">_xlfn.XLOOKUP(D2030,justificativas_motivos,justificativas_texto,"",1,1)</f>
        <v>MOTORISTA CUMPRINDO HORÁRIO NA ESCALA ATUAL</v>
      </c>
    </row>
    <row r="2031" spans="1:10" ht="42" hidden="1" customHeight="1">
      <c r="A2031" s="202">
        <v>45642</v>
      </c>
      <c r="B2031" s="149" t="s">
        <v>285</v>
      </c>
      <c r="C2031" s="147" t="s">
        <v>285</v>
      </c>
      <c r="D2031" s="149" t="s">
        <v>11</v>
      </c>
      <c r="E2031" s="149" t="s">
        <v>143</v>
      </c>
      <c r="F2031" s="149"/>
      <c r="G2031" s="149" t="str">
        <f t="shared" si="62"/>
        <v>1</v>
      </c>
      <c r="H2031" s="150">
        <f t="shared" si="63"/>
        <v>18</v>
      </c>
      <c r="I2031" s="153" t="str" cm="1">
        <f t="array" ref="I2031">_xlfn.XLOOKUP(C2031,gyn_horarios,gyn_trechos_almoco,"",1,1)</f>
        <v>PASSE</v>
      </c>
      <c r="J2031" s="164" t="str" cm="1">
        <f t="array" ref="J2031">_xlfn.XLOOKUP(D2031,justificativas_motivos,justificativas_texto,"",1,1)</f>
        <v>MOTORISTA CUMPRINDO HORÁRIO NA ESCALA ATUAL</v>
      </c>
    </row>
    <row r="2032" spans="1:10" ht="42" hidden="1" customHeight="1">
      <c r="A2032" s="200">
        <v>45643</v>
      </c>
      <c r="B2032" s="149" t="s">
        <v>137</v>
      </c>
      <c r="C2032" s="149" t="s">
        <v>137</v>
      </c>
      <c r="D2032" s="149" t="s">
        <v>137</v>
      </c>
      <c r="E2032" s="129" t="s">
        <v>121</v>
      </c>
      <c r="F2032" s="132"/>
      <c r="G2032" s="132" t="str">
        <f t="shared" si="62"/>
        <v>1</v>
      </c>
      <c r="H2032" s="137">
        <f t="shared" si="63"/>
        <v>18</v>
      </c>
      <c r="I2032" s="129" t="str" cm="1">
        <f t="array" ref="I2032">_xlfn.XLOOKUP(C2032,gyn_horarios,gyn_trechos_almoco,"",1,1)</f>
        <v>ESPERA</v>
      </c>
      <c r="J2032" s="201" t="str" cm="1">
        <f t="array" ref="J2032">_xlfn.XLOOKUP(D2032,justificativas_motivos,justificativas_texto,"",1,1)</f>
        <v>MOTORISTA NA GARAGEM EM ESPERA PARA DISPONIBILIDADE DE HORARIOS</v>
      </c>
    </row>
    <row r="2033" spans="1:10" ht="42" hidden="1" customHeight="1">
      <c r="A2033" s="200">
        <v>45643</v>
      </c>
      <c r="B2033" s="149" t="s">
        <v>137</v>
      </c>
      <c r="C2033" s="149" t="s">
        <v>137</v>
      </c>
      <c r="D2033" s="149" t="s">
        <v>137</v>
      </c>
      <c r="E2033" s="129" t="s">
        <v>163</v>
      </c>
      <c r="F2033" s="132"/>
      <c r="G2033" s="132" t="str">
        <f t="shared" si="62"/>
        <v>1</v>
      </c>
      <c r="H2033" s="137">
        <f t="shared" si="63"/>
        <v>18</v>
      </c>
      <c r="I2033" s="129" t="str" cm="1">
        <f t="array" ref="I2033">_xlfn.XLOOKUP(C2033,gyn_horarios,gyn_trechos_almoco,"",1,1)</f>
        <v>ESPERA</v>
      </c>
      <c r="J2033" s="201" t="str" cm="1">
        <f t="array" ref="J2033">_xlfn.XLOOKUP(D2033,justificativas_motivos,justificativas_texto,"",1,1)</f>
        <v>MOTORISTA NA GARAGEM EM ESPERA PARA DISPONIBILIDADE DE HORARIOS</v>
      </c>
    </row>
    <row r="2034" spans="1:10" ht="42" hidden="1" customHeight="1">
      <c r="A2034" s="200">
        <v>45643</v>
      </c>
      <c r="B2034" s="132">
        <v>19014</v>
      </c>
      <c r="C2034" s="133">
        <v>0.75</v>
      </c>
      <c r="D2034" s="132" t="s">
        <v>11</v>
      </c>
      <c r="E2034" s="129" t="s">
        <v>167</v>
      </c>
      <c r="F2034" s="132"/>
      <c r="G2034" s="132" t="str">
        <f t="shared" si="62"/>
        <v>1</v>
      </c>
      <c r="H2034" s="137">
        <f t="shared" si="63"/>
        <v>18</v>
      </c>
      <c r="I2034" s="129" t="str" cm="1">
        <f t="array" ref="I2034">_xlfn.XLOOKUP(C2034,gyn_horarios,gyn_trechos_almoco,"",1,1)</f>
        <v>GOIANIA X TERESINA 18:00</v>
      </c>
      <c r="J2034" s="201" t="str" cm="1">
        <f t="array" ref="J2034">_xlfn.XLOOKUP(D2034,justificativas_motivos,justificativas_texto,"",1,1)</f>
        <v>MOTORISTA CUMPRINDO HORÁRIO NA ESCALA ATUAL</v>
      </c>
    </row>
    <row r="2035" spans="1:10" ht="42" hidden="1" customHeight="1">
      <c r="A2035" s="200">
        <v>45643</v>
      </c>
      <c r="B2035" s="132">
        <v>19014</v>
      </c>
      <c r="C2035" s="133">
        <v>0.75</v>
      </c>
      <c r="D2035" s="132" t="s">
        <v>11</v>
      </c>
      <c r="E2035" s="129" t="s">
        <v>379</v>
      </c>
      <c r="F2035" s="132"/>
      <c r="G2035" s="132" t="str">
        <f t="shared" si="62"/>
        <v>1</v>
      </c>
      <c r="H2035" s="137">
        <f t="shared" si="63"/>
        <v>18</v>
      </c>
      <c r="I2035" s="129" t="str" cm="1">
        <f t="array" ref="I2035">_xlfn.XLOOKUP(C2035,gyn_horarios,gyn_trechos_almoco,"",1,1)</f>
        <v>GOIANIA X TERESINA 18:00</v>
      </c>
      <c r="J2035" s="201" t="str" cm="1">
        <f t="array" ref="J2035">_xlfn.XLOOKUP(D2035,justificativas_motivos,justificativas_texto,"",1,1)</f>
        <v>MOTORISTA CUMPRINDO HORÁRIO NA ESCALA ATUAL</v>
      </c>
    </row>
    <row r="2036" spans="1:10" ht="42" hidden="1" customHeight="1">
      <c r="A2036" s="200">
        <v>45643</v>
      </c>
      <c r="B2036" s="132">
        <v>24012</v>
      </c>
      <c r="C2036" s="133">
        <v>0.83333333333333337</v>
      </c>
      <c r="D2036" s="132" t="s">
        <v>11</v>
      </c>
      <c r="E2036" s="129" t="s">
        <v>18</v>
      </c>
      <c r="F2036" s="132"/>
      <c r="G2036" s="132" t="str">
        <f t="shared" si="62"/>
        <v>1</v>
      </c>
      <c r="H2036" s="137">
        <f t="shared" si="63"/>
        <v>18</v>
      </c>
      <c r="I2036" s="129" t="str" cm="1">
        <f t="array" ref="I2036">_xlfn.XLOOKUP(C2036,gyn_horarios,gyn_trechos_almoco,"",1,1)</f>
        <v>GOIANIA X SAO LUIS 20:00</v>
      </c>
      <c r="J2036" s="201" t="str" cm="1">
        <f t="array" ref="J2036">_xlfn.XLOOKUP(D2036,justificativas_motivos,justificativas_texto,"",1,1)</f>
        <v>MOTORISTA CUMPRINDO HORÁRIO NA ESCALA ATUAL</v>
      </c>
    </row>
    <row r="2037" spans="1:10" ht="42" hidden="1" customHeight="1">
      <c r="A2037" s="200">
        <v>45643</v>
      </c>
      <c r="B2037" s="132">
        <v>24012</v>
      </c>
      <c r="C2037" s="133">
        <v>0.83333333333333337</v>
      </c>
      <c r="D2037" s="132" t="s">
        <v>11</v>
      </c>
      <c r="E2037" s="129" t="s">
        <v>331</v>
      </c>
      <c r="F2037" s="132"/>
      <c r="G2037" s="132" t="str">
        <f t="shared" si="62"/>
        <v>1</v>
      </c>
      <c r="H2037" s="137">
        <f t="shared" si="63"/>
        <v>18</v>
      </c>
      <c r="I2037" s="129" t="str" cm="1">
        <f t="array" ref="I2037">_xlfn.XLOOKUP(C2037,gyn_horarios,gyn_trechos_almoco,"",1,1)</f>
        <v>GOIANIA X SAO LUIS 20:00</v>
      </c>
      <c r="J2037" s="201" t="str" cm="1">
        <f t="array" ref="J2037">_xlfn.XLOOKUP(D2037,justificativas_motivos,justificativas_texto,"",1,1)</f>
        <v>MOTORISTA CUMPRINDO HORÁRIO NA ESCALA ATUAL</v>
      </c>
    </row>
    <row r="2038" spans="1:10" ht="42" hidden="1" customHeight="1">
      <c r="A2038" s="200">
        <v>45643</v>
      </c>
      <c r="B2038" s="132">
        <v>24009</v>
      </c>
      <c r="C2038" s="147">
        <v>0.79166666666666663</v>
      </c>
      <c r="D2038" s="132" t="s">
        <v>11</v>
      </c>
      <c r="E2038" s="129" t="s">
        <v>85</v>
      </c>
      <c r="F2038" s="132"/>
      <c r="G2038" s="132" t="str">
        <f t="shared" si="62"/>
        <v>1</v>
      </c>
      <c r="H2038" s="137">
        <f t="shared" si="63"/>
        <v>18</v>
      </c>
      <c r="I2038" s="129" t="str" cm="1">
        <f t="array" ref="I2038">_xlfn.XLOOKUP(C2038,gyn_horarios,gyn_trechos_almoco,"",1,1)</f>
        <v>GOIANIA X BELEM 19:00</v>
      </c>
      <c r="J2038" s="201" t="str" cm="1">
        <f t="array" ref="J2038">_xlfn.XLOOKUP(D2038,justificativas_motivos,justificativas_texto,"",1,1)</f>
        <v>MOTORISTA CUMPRINDO HORÁRIO NA ESCALA ATUAL</v>
      </c>
    </row>
    <row r="2039" spans="1:10" ht="42" hidden="1" customHeight="1">
      <c r="A2039" s="200">
        <v>45643</v>
      </c>
      <c r="B2039" s="132">
        <v>24009</v>
      </c>
      <c r="C2039" s="147">
        <v>0.79166666666666663</v>
      </c>
      <c r="D2039" s="132" t="s">
        <v>11</v>
      </c>
      <c r="E2039" s="129" t="s">
        <v>224</v>
      </c>
      <c r="F2039" s="132"/>
      <c r="G2039" s="132" t="str">
        <f t="shared" si="62"/>
        <v>1</v>
      </c>
      <c r="H2039" s="137">
        <f t="shared" si="63"/>
        <v>18</v>
      </c>
      <c r="I2039" s="129" t="str" cm="1">
        <f t="array" ref="I2039">_xlfn.XLOOKUP(C2039,gyn_horarios,gyn_trechos_almoco,"",1,1)</f>
        <v>GOIANIA X BELEM 19:00</v>
      </c>
      <c r="J2039" s="201" t="str" cm="1">
        <f t="array" ref="J2039">_xlfn.XLOOKUP(D2039,justificativas_motivos,justificativas_texto,"",1,1)</f>
        <v>MOTORISTA CUMPRINDO HORÁRIO NA ESCALA ATUAL</v>
      </c>
    </row>
    <row r="2040" spans="1:10" ht="42" hidden="1" customHeight="1">
      <c r="A2040" s="200">
        <v>45643</v>
      </c>
      <c r="B2040" s="132">
        <v>19003</v>
      </c>
      <c r="C2040" s="133">
        <v>0.39583333333333331</v>
      </c>
      <c r="D2040" s="132" t="s">
        <v>11</v>
      </c>
      <c r="E2040" s="129" t="s">
        <v>157</v>
      </c>
      <c r="F2040" s="132"/>
      <c r="G2040" s="132" t="str">
        <f t="shared" si="62"/>
        <v>1</v>
      </c>
      <c r="H2040" s="137">
        <f t="shared" si="63"/>
        <v>18</v>
      </c>
      <c r="I2040" s="129" t="str" cm="1">
        <f t="array" ref="I2040">_xlfn.XLOOKUP(C2040,gyn_horarios,gyn_trechos_almoco,"",1,1)</f>
        <v>GOIANIA X BELEM 09:30</v>
      </c>
      <c r="J2040" s="201" t="str" cm="1">
        <f t="array" ref="J2040">_xlfn.XLOOKUP(D2040,justificativas_motivos,justificativas_texto,"",1,1)</f>
        <v>MOTORISTA CUMPRINDO HORÁRIO NA ESCALA ATUAL</v>
      </c>
    </row>
    <row r="2041" spans="1:10" ht="42" hidden="1" customHeight="1">
      <c r="A2041" s="200">
        <v>45643</v>
      </c>
      <c r="B2041" s="132">
        <v>19003</v>
      </c>
      <c r="C2041" s="133">
        <v>0.39583333333333331</v>
      </c>
      <c r="D2041" s="132" t="s">
        <v>11</v>
      </c>
      <c r="E2041" s="129" t="s">
        <v>156</v>
      </c>
      <c r="F2041" s="132"/>
      <c r="G2041" s="132" t="str">
        <f t="shared" si="62"/>
        <v>1</v>
      </c>
      <c r="H2041" s="137">
        <f t="shared" si="63"/>
        <v>18</v>
      </c>
      <c r="I2041" s="129" t="str" cm="1">
        <f t="array" ref="I2041">_xlfn.XLOOKUP(C2041,gyn_horarios,gyn_trechos_almoco,"",1,1)</f>
        <v>GOIANIA X BELEM 09:30</v>
      </c>
      <c r="J2041" s="201" t="str" cm="1">
        <f t="array" ref="J2041">_xlfn.XLOOKUP(D2041,justificativas_motivos,justificativas_texto,"",1,1)</f>
        <v>MOTORISTA CUMPRINDO HORÁRIO NA ESCALA ATUAL</v>
      </c>
    </row>
    <row r="2042" spans="1:10" ht="42" hidden="1" customHeight="1">
      <c r="A2042" s="200">
        <v>45643</v>
      </c>
      <c r="B2042" s="149" t="s">
        <v>137</v>
      </c>
      <c r="C2042" s="149" t="s">
        <v>137</v>
      </c>
      <c r="D2042" s="149" t="s">
        <v>137</v>
      </c>
      <c r="E2042" s="129" t="s">
        <v>103</v>
      </c>
      <c r="F2042" s="132"/>
      <c r="G2042" s="132" t="str">
        <f t="shared" si="62"/>
        <v>1</v>
      </c>
      <c r="H2042" s="137">
        <f t="shared" si="63"/>
        <v>18</v>
      </c>
      <c r="I2042" s="129" t="str" cm="1">
        <f t="array" ref="I2042">_xlfn.XLOOKUP(C2042,gyn_horarios,gyn_trechos_almoco,"",1,1)</f>
        <v>ESPERA</v>
      </c>
      <c r="J2042" s="201" t="str" cm="1">
        <f t="array" ref="J2042">_xlfn.XLOOKUP(D2042,justificativas_motivos,justificativas_texto,"",1,1)</f>
        <v>MOTORISTA NA GARAGEM EM ESPERA PARA DISPONIBILIDADE DE HORARIOS</v>
      </c>
    </row>
    <row r="2043" spans="1:10" ht="42" hidden="1" customHeight="1">
      <c r="A2043" s="200">
        <v>45643</v>
      </c>
      <c r="B2043" s="149" t="s">
        <v>137</v>
      </c>
      <c r="C2043" s="149" t="s">
        <v>137</v>
      </c>
      <c r="D2043" s="149" t="s">
        <v>137</v>
      </c>
      <c r="E2043" s="129" t="s">
        <v>232</v>
      </c>
      <c r="F2043" s="132"/>
      <c r="G2043" s="132" t="str">
        <f t="shared" si="62"/>
        <v>1</v>
      </c>
      <c r="H2043" s="137">
        <f t="shared" si="63"/>
        <v>18</v>
      </c>
      <c r="I2043" s="129" t="str" cm="1">
        <f t="array" ref="I2043">_xlfn.XLOOKUP(C2043,gyn_horarios,gyn_trechos_almoco,"",1,1)</f>
        <v>ESPERA</v>
      </c>
      <c r="J2043" s="201" t="str" cm="1">
        <f t="array" ref="J2043">_xlfn.XLOOKUP(D2043,justificativas_motivos,justificativas_texto,"",1,1)</f>
        <v>MOTORISTA NA GARAGEM EM ESPERA PARA DISPONIBILIDADE DE HORARIOS</v>
      </c>
    </row>
    <row r="2044" spans="1:10" ht="42" hidden="1" customHeight="1">
      <c r="A2044" s="200">
        <v>45643</v>
      </c>
      <c r="B2044" s="149" t="s">
        <v>137</v>
      </c>
      <c r="C2044" s="149" t="s">
        <v>137</v>
      </c>
      <c r="D2044" s="149" t="s">
        <v>137</v>
      </c>
      <c r="E2044" s="129" t="s">
        <v>352</v>
      </c>
      <c r="F2044" s="132"/>
      <c r="G2044" s="132" t="str">
        <f t="shared" si="62"/>
        <v>1</v>
      </c>
      <c r="H2044" s="137">
        <f t="shared" si="63"/>
        <v>18</v>
      </c>
      <c r="I2044" s="129" t="str" cm="1">
        <f t="array" ref="I2044">_xlfn.XLOOKUP(C2044,gyn_horarios,gyn_trechos_almoco,"",1,1)</f>
        <v>ESPERA</v>
      </c>
      <c r="J2044" s="201" t="str" cm="1">
        <f t="array" ref="J2044">_xlfn.XLOOKUP(D2044,justificativas_motivos,justificativas_texto,"",1,1)</f>
        <v>MOTORISTA NA GARAGEM EM ESPERA PARA DISPONIBILIDADE DE HORARIOS</v>
      </c>
    </row>
    <row r="2045" spans="1:10" ht="42" hidden="1" customHeight="1">
      <c r="A2045" s="200">
        <v>45643</v>
      </c>
      <c r="B2045" s="149" t="s">
        <v>137</v>
      </c>
      <c r="C2045" s="149" t="s">
        <v>137</v>
      </c>
      <c r="D2045" s="149" t="s">
        <v>137</v>
      </c>
      <c r="E2045" s="129" t="s">
        <v>361</v>
      </c>
      <c r="F2045" s="132"/>
      <c r="G2045" s="132" t="str">
        <f t="shared" si="62"/>
        <v>1</v>
      </c>
      <c r="H2045" s="137">
        <f t="shared" si="63"/>
        <v>18</v>
      </c>
      <c r="I2045" s="129" t="str" cm="1">
        <f t="array" ref="I2045">_xlfn.XLOOKUP(C2045,gyn_horarios,gyn_trechos_almoco,"",1,1)</f>
        <v>ESPERA</v>
      </c>
      <c r="J2045" s="201" t="str" cm="1">
        <f t="array" ref="J2045">_xlfn.XLOOKUP(D2045,justificativas_motivos,justificativas_texto,"",1,1)</f>
        <v>MOTORISTA NA GARAGEM EM ESPERA PARA DISPONIBILIDADE DE HORARIOS</v>
      </c>
    </row>
    <row r="2046" spans="1:10" ht="42" hidden="1" customHeight="1">
      <c r="A2046" s="200">
        <v>45643</v>
      </c>
      <c r="B2046" s="132">
        <v>12400</v>
      </c>
      <c r="C2046" s="147">
        <v>0.79166666666666663</v>
      </c>
      <c r="D2046" s="132" t="s">
        <v>11</v>
      </c>
      <c r="E2046" s="129" t="s">
        <v>313</v>
      </c>
      <c r="F2046" s="132"/>
      <c r="G2046" s="132" t="str">
        <f t="shared" si="62"/>
        <v>1</v>
      </c>
      <c r="H2046" s="137">
        <f t="shared" si="63"/>
        <v>18</v>
      </c>
      <c r="I2046" s="129" t="s">
        <v>359</v>
      </c>
      <c r="J2046" s="201" t="str" cm="1">
        <f t="array" ref="J2046">_xlfn.XLOOKUP(D2046,justificativas_motivos,justificativas_texto,"",1,1)</f>
        <v>MOTORISTA CUMPRINDO HORÁRIO NA ESCALA ATUAL</v>
      </c>
    </row>
    <row r="2047" spans="1:10" ht="42" hidden="1" customHeight="1">
      <c r="A2047" s="200">
        <v>45643</v>
      </c>
      <c r="B2047" s="132">
        <v>12400</v>
      </c>
      <c r="C2047" s="147">
        <v>0.79166666666666663</v>
      </c>
      <c r="D2047" s="132" t="s">
        <v>11</v>
      </c>
      <c r="E2047" s="129" t="s">
        <v>375</v>
      </c>
      <c r="F2047" s="132"/>
      <c r="G2047" s="132" t="str">
        <f t="shared" si="62"/>
        <v>1</v>
      </c>
      <c r="H2047" s="137">
        <f t="shared" si="63"/>
        <v>18</v>
      </c>
      <c r="I2047" s="129" t="s">
        <v>359</v>
      </c>
      <c r="J2047" s="201" t="str" cm="1">
        <f t="array" ref="J2047">_xlfn.XLOOKUP(D2047,justificativas_motivos,justificativas_texto,"",1,1)</f>
        <v>MOTORISTA CUMPRINDO HORÁRIO NA ESCALA ATUAL</v>
      </c>
    </row>
    <row r="2048" spans="1:10" ht="42" hidden="1" customHeight="1">
      <c r="A2048" s="202">
        <v>45643</v>
      </c>
      <c r="B2048" s="149" t="s">
        <v>71</v>
      </c>
      <c r="C2048" s="147" t="s">
        <v>72</v>
      </c>
      <c r="D2048" s="149" t="s">
        <v>107</v>
      </c>
      <c r="E2048" s="153" t="s">
        <v>292</v>
      </c>
      <c r="F2048" s="149"/>
      <c r="G2048" s="149" t="str">
        <f t="shared" si="62"/>
        <v>1</v>
      </c>
      <c r="H2048" s="150">
        <f t="shared" si="63"/>
        <v>18</v>
      </c>
      <c r="I2048" s="153" t="str" cm="1">
        <f t="array" ref="I2048">_xlfn.XLOOKUP(C2048,gyn_horarios,gyn_trechos_almoco,"",1,1)</f>
        <v>PLANTAO</v>
      </c>
      <c r="J2048" s="164" t="str" cm="1">
        <f t="array" ref="J2048">_xlfn.XLOOKUP(D2048,justificativas_motivos,justificativas_texto,"",1,1)</f>
        <v>MOTORISTA PRESTANDO SERVICO DE PLANTAO NA GARAGEM</v>
      </c>
    </row>
    <row r="2049" spans="1:10" ht="42" hidden="1" customHeight="1">
      <c r="A2049" s="202">
        <v>45644</v>
      </c>
      <c r="B2049" s="149">
        <v>24002</v>
      </c>
      <c r="C2049" s="147">
        <v>0.83333333333333337</v>
      </c>
      <c r="D2049" s="149" t="s">
        <v>11</v>
      </c>
      <c r="E2049" s="153" t="s">
        <v>92</v>
      </c>
      <c r="F2049" s="149"/>
      <c r="G2049" s="149" t="str">
        <f t="shared" si="62"/>
        <v>1</v>
      </c>
      <c r="H2049" s="150">
        <f t="shared" si="63"/>
        <v>18</v>
      </c>
      <c r="I2049" s="153" t="str" cm="1">
        <f t="array" ref="I2049">_xlfn.XLOOKUP(C2049,gyn_horarios,gyn_trechos_almoco,"",1,1)</f>
        <v>GOIANIA X SAO LUIS 20:00</v>
      </c>
      <c r="J2049" s="164" t="str" cm="1">
        <f t="array" ref="J2049">_xlfn.XLOOKUP(D2049,justificativas_motivos,justificativas_texto,"",1,1)</f>
        <v>MOTORISTA CUMPRINDO HORÁRIO NA ESCALA ATUAL</v>
      </c>
    </row>
    <row r="2050" spans="1:10" ht="42" hidden="1" customHeight="1">
      <c r="A2050" s="202">
        <v>45644</v>
      </c>
      <c r="B2050" s="149">
        <v>24002</v>
      </c>
      <c r="C2050" s="147">
        <v>0.83333333333333337</v>
      </c>
      <c r="D2050" s="149" t="s">
        <v>11</v>
      </c>
      <c r="E2050" s="153" t="s">
        <v>102</v>
      </c>
      <c r="F2050" s="149"/>
      <c r="G2050" s="149" t="str">
        <f t="shared" si="62"/>
        <v>1</v>
      </c>
      <c r="H2050" s="150">
        <f t="shared" si="63"/>
        <v>18</v>
      </c>
      <c r="I2050" s="153" t="str" cm="1">
        <f t="array" ref="I2050">_xlfn.XLOOKUP(C2050,gyn_horarios,gyn_trechos_almoco,"",1,1)</f>
        <v>GOIANIA X SAO LUIS 20:00</v>
      </c>
      <c r="J2050" s="164" t="str" cm="1">
        <f t="array" ref="J2050">_xlfn.XLOOKUP(D2050,justificativas_motivos,justificativas_texto,"",1,1)</f>
        <v>MOTORISTA CUMPRINDO HORÁRIO NA ESCALA ATUAL</v>
      </c>
    </row>
    <row r="2051" spans="1:10" ht="42" hidden="1" customHeight="1">
      <c r="A2051" s="202">
        <v>45644</v>
      </c>
      <c r="B2051" s="149">
        <v>15900</v>
      </c>
      <c r="C2051" s="147" t="s">
        <v>355</v>
      </c>
      <c r="D2051" s="149" t="s">
        <v>11</v>
      </c>
      <c r="E2051" s="153" t="s">
        <v>39</v>
      </c>
      <c r="F2051" s="149"/>
      <c r="G2051" s="149" t="str">
        <f t="shared" si="62"/>
        <v>1</v>
      </c>
      <c r="H2051" s="150">
        <f t="shared" si="63"/>
        <v>18</v>
      </c>
      <c r="I2051" s="129" t="s">
        <v>359</v>
      </c>
      <c r="J2051" s="164" t="str" cm="1">
        <f t="array" ref="J2051">_xlfn.XLOOKUP(D2051,justificativas_motivos,justificativas_texto,"",1,1)</f>
        <v>MOTORISTA CUMPRINDO HORÁRIO NA ESCALA ATUAL</v>
      </c>
    </row>
    <row r="2052" spans="1:10" ht="42" hidden="1" customHeight="1">
      <c r="A2052" s="202">
        <v>45644</v>
      </c>
      <c r="B2052" s="149">
        <v>15900</v>
      </c>
      <c r="C2052" s="147" t="s">
        <v>355</v>
      </c>
      <c r="D2052" s="149" t="s">
        <v>11</v>
      </c>
      <c r="E2052" s="153" t="s">
        <v>310</v>
      </c>
      <c r="F2052" s="149"/>
      <c r="G2052" s="149" t="str">
        <f t="shared" si="62"/>
        <v>1</v>
      </c>
      <c r="H2052" s="150">
        <f t="shared" si="63"/>
        <v>18</v>
      </c>
      <c r="I2052" s="129" t="s">
        <v>359</v>
      </c>
      <c r="J2052" s="164" t="str" cm="1">
        <f t="array" ref="J2052">_xlfn.XLOOKUP(D2052,justificativas_motivos,justificativas_texto,"",1,1)</f>
        <v>MOTORISTA CUMPRINDO HORÁRIO NA ESCALA ATUAL</v>
      </c>
    </row>
    <row r="2053" spans="1:10" ht="42" hidden="1" customHeight="1">
      <c r="A2053" s="202">
        <v>45644</v>
      </c>
      <c r="B2053" s="149">
        <v>19011</v>
      </c>
      <c r="C2053" s="147">
        <v>0.39583333333333331</v>
      </c>
      <c r="D2053" s="149" t="s">
        <v>11</v>
      </c>
      <c r="E2053" s="153" t="s">
        <v>290</v>
      </c>
      <c r="F2053" s="149"/>
      <c r="G2053" s="149" t="str">
        <f t="shared" si="62"/>
        <v>1</v>
      </c>
      <c r="H2053" s="150">
        <f t="shared" si="63"/>
        <v>18</v>
      </c>
      <c r="I2053" s="153" t="str" cm="1">
        <f t="array" ref="I2053">_xlfn.XLOOKUP(C2053,gyn_horarios,gyn_trechos_almoco,"",1,1)</f>
        <v>GOIANIA X BELEM 09:30</v>
      </c>
      <c r="J2053" s="164" t="str" cm="1">
        <f t="array" ref="J2053">_xlfn.XLOOKUP(D2053,justificativas_motivos,justificativas_texto,"",1,1)</f>
        <v>MOTORISTA CUMPRINDO HORÁRIO NA ESCALA ATUAL</v>
      </c>
    </row>
    <row r="2054" spans="1:10" ht="42" hidden="1" customHeight="1">
      <c r="A2054" s="202">
        <v>45644</v>
      </c>
      <c r="B2054" s="149">
        <v>19011</v>
      </c>
      <c r="C2054" s="147">
        <v>0.39583333333333331</v>
      </c>
      <c r="D2054" s="149" t="s">
        <v>11</v>
      </c>
      <c r="E2054" s="153" t="s">
        <v>136</v>
      </c>
      <c r="F2054" s="149"/>
      <c r="G2054" s="149" t="str">
        <f t="shared" si="62"/>
        <v>1</v>
      </c>
      <c r="H2054" s="150">
        <f t="shared" si="63"/>
        <v>18</v>
      </c>
      <c r="I2054" s="153" t="str" cm="1">
        <f t="array" ref="I2054">_xlfn.XLOOKUP(C2054,gyn_horarios,gyn_trechos_almoco,"",1,1)</f>
        <v>GOIANIA X BELEM 09:30</v>
      </c>
      <c r="J2054" s="164" t="str" cm="1">
        <f t="array" ref="J2054">_xlfn.XLOOKUP(D2054,justificativas_motivos,justificativas_texto,"",1,1)</f>
        <v>MOTORISTA CUMPRINDO HORÁRIO NA ESCALA ATUAL</v>
      </c>
    </row>
    <row r="2055" spans="1:10" ht="42" hidden="1" customHeight="1">
      <c r="A2055" s="202">
        <v>45644</v>
      </c>
      <c r="B2055" s="149">
        <v>16500</v>
      </c>
      <c r="C2055" s="147">
        <v>0.39583333333333331</v>
      </c>
      <c r="D2055" s="149" t="s">
        <v>380</v>
      </c>
      <c r="E2055" s="153" t="s">
        <v>381</v>
      </c>
      <c r="F2055" s="149"/>
      <c r="G2055" s="149" t="str">
        <f t="shared" si="62"/>
        <v>1</v>
      </c>
      <c r="H2055" s="150">
        <f t="shared" si="63"/>
        <v>18</v>
      </c>
      <c r="I2055" s="153" t="s">
        <v>382</v>
      </c>
      <c r="J2055" s="164" t="str" cm="1">
        <f t="array" ref="J2055">_xlfn.XLOOKUP(D2055,justificativas_motivos,justificativas_texto,"",1,1)</f>
        <v>MOTORISTA CUMPRINDO ESCALA DE FRETAMENTO</v>
      </c>
    </row>
    <row r="2056" spans="1:10" ht="42" hidden="1" customHeight="1">
      <c r="A2056" s="202">
        <v>45644</v>
      </c>
      <c r="B2056" s="149">
        <v>16500</v>
      </c>
      <c r="C2056" s="147">
        <v>0.39583333333333331</v>
      </c>
      <c r="D2056" s="149" t="s">
        <v>380</v>
      </c>
      <c r="E2056" s="153" t="s">
        <v>138</v>
      </c>
      <c r="F2056" s="149"/>
      <c r="G2056" s="149" t="str">
        <f t="shared" si="62"/>
        <v>1</v>
      </c>
      <c r="H2056" s="150">
        <f t="shared" si="63"/>
        <v>18</v>
      </c>
      <c r="I2056" s="153" t="s">
        <v>382</v>
      </c>
      <c r="J2056" s="164" t="str" cm="1">
        <f t="array" ref="J2056">_xlfn.XLOOKUP(D2056,justificativas_motivos,justificativas_texto,"",1,1)</f>
        <v>MOTORISTA CUMPRINDO ESCALA DE FRETAMENTO</v>
      </c>
    </row>
    <row r="2057" spans="1:10" ht="42" hidden="1" customHeight="1">
      <c r="A2057" s="202">
        <v>45644</v>
      </c>
      <c r="B2057" s="149">
        <v>14400</v>
      </c>
      <c r="C2057" s="147">
        <v>0.92361111111111116</v>
      </c>
      <c r="D2057" s="149" t="s">
        <v>231</v>
      </c>
      <c r="E2057" s="153" t="s">
        <v>70</v>
      </c>
      <c r="F2057" s="149"/>
      <c r="G2057" s="149" t="str">
        <f t="shared" si="62"/>
        <v>1</v>
      </c>
      <c r="H2057" s="150">
        <f t="shared" si="63"/>
        <v>18</v>
      </c>
      <c r="I2057" s="153" t="s">
        <v>383</v>
      </c>
      <c r="J2057" s="164" t="str" cm="1">
        <f t="array" ref="J2057">_xlfn.XLOOKUP(D2057,justificativas_motivos,justificativas_texto,"",1,1)</f>
        <v>MOTORISTA CUMPRINDO ESCALA EXTRA</v>
      </c>
    </row>
    <row r="2058" spans="1:10" ht="42" hidden="1" customHeight="1">
      <c r="A2058" s="202">
        <v>45644</v>
      </c>
      <c r="B2058" s="149">
        <v>14400</v>
      </c>
      <c r="C2058" s="147">
        <v>0.92361111111111116</v>
      </c>
      <c r="D2058" s="149" t="s">
        <v>231</v>
      </c>
      <c r="E2058" s="153" t="s">
        <v>139</v>
      </c>
      <c r="F2058" s="149"/>
      <c r="G2058" s="149" t="str">
        <f t="shared" si="62"/>
        <v>1</v>
      </c>
      <c r="H2058" s="150">
        <f t="shared" si="63"/>
        <v>18</v>
      </c>
      <c r="I2058" s="153" t="s">
        <v>383</v>
      </c>
      <c r="J2058" s="164" t="str" cm="1">
        <f t="array" ref="J2058">_xlfn.XLOOKUP(D2058,justificativas_motivos,justificativas_texto,"",1,1)</f>
        <v>MOTORISTA CUMPRINDO ESCALA EXTRA</v>
      </c>
    </row>
    <row r="2059" spans="1:10" ht="42" hidden="1" customHeight="1">
      <c r="A2059" s="202">
        <v>45644</v>
      </c>
      <c r="B2059" s="149" t="s">
        <v>285</v>
      </c>
      <c r="C2059" s="147" t="s">
        <v>285</v>
      </c>
      <c r="D2059" s="149" t="s">
        <v>285</v>
      </c>
      <c r="E2059" s="153" t="s">
        <v>257</v>
      </c>
      <c r="F2059" s="149"/>
      <c r="G2059" s="149" t="str">
        <f t="shared" si="62"/>
        <v>1</v>
      </c>
      <c r="H2059" s="150">
        <f t="shared" si="63"/>
        <v>18</v>
      </c>
      <c r="I2059" s="153" t="str" cm="1">
        <f t="array" ref="I2059">_xlfn.XLOOKUP(C2059,gyn_horarios,gyn_trechos_almoco,"",1,1)</f>
        <v>PASSE</v>
      </c>
      <c r="J2059" s="164" t="str" cm="1">
        <f t="array" ref="J2059">_xlfn.XLOOKUP(D2059,justificativas_motivos,justificativas_texto,"",1,1)</f>
        <v>MOTORISTA CHEGANDO/SAINDO DA GARAGEM DE PASSE</v>
      </c>
    </row>
    <row r="2060" spans="1:10" ht="42" hidden="1" customHeight="1">
      <c r="A2060" s="202">
        <v>45644</v>
      </c>
      <c r="B2060" s="149">
        <v>16500</v>
      </c>
      <c r="C2060" s="147">
        <v>0.39583333333333331</v>
      </c>
      <c r="D2060" s="142" t="s">
        <v>11</v>
      </c>
      <c r="E2060" s="129" t="s">
        <v>312</v>
      </c>
      <c r="F2060" s="132"/>
      <c r="G2060" s="132" t="str">
        <f t="shared" si="62"/>
        <v>1</v>
      </c>
      <c r="H2060" s="137">
        <f t="shared" si="63"/>
        <v>18</v>
      </c>
      <c r="I2060" s="153" t="s">
        <v>382</v>
      </c>
      <c r="J2060" s="201" t="str" cm="1">
        <f t="array" ref="J2060">_xlfn.XLOOKUP(D2060,justificativas_motivos,justificativas_texto,"",1,1)</f>
        <v>MOTORISTA CUMPRINDO HORÁRIO NA ESCALA ATUAL</v>
      </c>
    </row>
    <row r="2061" spans="1:10" ht="42" hidden="1" customHeight="1">
      <c r="A2061" s="202">
        <v>45644</v>
      </c>
      <c r="B2061" s="149">
        <v>16500</v>
      </c>
      <c r="C2061" s="147">
        <v>0.40277777777777779</v>
      </c>
      <c r="D2061" s="149" t="s">
        <v>384</v>
      </c>
      <c r="E2061" s="129" t="s">
        <v>375</v>
      </c>
      <c r="F2061" s="132"/>
      <c r="G2061" s="132" t="str">
        <f t="shared" si="62"/>
        <v>1</v>
      </c>
      <c r="H2061" s="137">
        <f t="shared" si="63"/>
        <v>18</v>
      </c>
      <c r="I2061" s="153" t="s">
        <v>385</v>
      </c>
      <c r="J2061" s="201" t="str" cm="1">
        <f t="array" ref="J2061">_xlfn.XLOOKUP(D2061,justificativas_motivos,justificativas_texto,"",1,1)</f>
        <v>MOTORISTA CUMPRINDO ESCALA DE FRETAMENTO</v>
      </c>
    </row>
    <row r="2062" spans="1:10" ht="42" hidden="1" customHeight="1">
      <c r="A2062" s="202">
        <v>45644</v>
      </c>
      <c r="B2062" s="149">
        <v>16500</v>
      </c>
      <c r="C2062" s="147">
        <v>0.40277777777777779</v>
      </c>
      <c r="D2062" s="149" t="s">
        <v>384</v>
      </c>
      <c r="E2062" s="153" t="s">
        <v>313</v>
      </c>
      <c r="F2062" s="132"/>
      <c r="G2062" s="132" t="str">
        <f t="shared" si="62"/>
        <v>1</v>
      </c>
      <c r="H2062" s="137">
        <f t="shared" si="63"/>
        <v>18</v>
      </c>
      <c r="I2062" s="153" t="s">
        <v>385</v>
      </c>
      <c r="J2062" s="201" t="str" cm="1">
        <f t="array" ref="J2062">_xlfn.XLOOKUP(D2062,justificativas_motivos,justificativas_texto,"",1,1)</f>
        <v>MOTORISTA CUMPRINDO ESCALA DE FRETAMENTO</v>
      </c>
    </row>
    <row r="2063" spans="1:10" ht="42" hidden="1" customHeight="1">
      <c r="A2063" s="202">
        <v>45644</v>
      </c>
      <c r="B2063" s="149" t="s">
        <v>71</v>
      </c>
      <c r="C2063" s="147" t="s">
        <v>72</v>
      </c>
      <c r="D2063" s="149" t="s">
        <v>107</v>
      </c>
      <c r="E2063" s="153" t="s">
        <v>292</v>
      </c>
      <c r="F2063" s="149"/>
      <c r="G2063" s="149" t="str">
        <f t="shared" si="62"/>
        <v>1</v>
      </c>
      <c r="H2063" s="150">
        <f t="shared" si="63"/>
        <v>18</v>
      </c>
      <c r="I2063" s="153" t="str" cm="1">
        <f t="array" ref="I2063">_xlfn.XLOOKUP(C2063,gyn_horarios,gyn_trechos_almoco,"",1,1)</f>
        <v>PLANTAO</v>
      </c>
      <c r="J2063" s="164" t="str" cm="1">
        <f t="array" ref="J2063">_xlfn.XLOOKUP(D2063,justificativas_motivos,justificativas_texto,"",1,1)</f>
        <v>MOTORISTA PRESTANDO SERVICO DE PLANTAO NA GARAGEM</v>
      </c>
    </row>
    <row r="2064" spans="1:10" ht="42" hidden="1" customHeight="1">
      <c r="A2064" s="202">
        <v>45645</v>
      </c>
      <c r="B2064" s="149">
        <v>24005</v>
      </c>
      <c r="C2064" s="147">
        <v>0.79166666666666663</v>
      </c>
      <c r="D2064" s="149" t="s">
        <v>11</v>
      </c>
      <c r="E2064" s="149" t="s">
        <v>26</v>
      </c>
      <c r="F2064" s="149"/>
      <c r="G2064" s="149" t="str">
        <f t="shared" si="62"/>
        <v>1</v>
      </c>
      <c r="H2064" s="150">
        <f t="shared" si="63"/>
        <v>18</v>
      </c>
      <c r="I2064" s="153" t="str" cm="1">
        <f t="array" ref="I2064">_xlfn.XLOOKUP(C2064,gyn_horarios,gyn_trechos_almoco,"",1,1)</f>
        <v>GOIANIA X BELEM 19:00</v>
      </c>
      <c r="J2064" s="164" t="str" cm="1">
        <f t="array" ref="J2064">_xlfn.XLOOKUP(D2064,justificativas_motivos,justificativas_texto,"",1,1)</f>
        <v>MOTORISTA CUMPRINDO HORÁRIO NA ESCALA ATUAL</v>
      </c>
    </row>
    <row r="2065" spans="1:10" ht="42" hidden="1" customHeight="1">
      <c r="A2065" s="202">
        <v>45645</v>
      </c>
      <c r="B2065" s="149">
        <v>24005</v>
      </c>
      <c r="C2065" s="147">
        <v>0.79166666666666663</v>
      </c>
      <c r="D2065" s="149" t="s">
        <v>11</v>
      </c>
      <c r="E2065" s="149" t="s">
        <v>24</v>
      </c>
      <c r="F2065" s="149"/>
      <c r="G2065" s="149" t="str">
        <f t="shared" si="62"/>
        <v>1</v>
      </c>
      <c r="H2065" s="150">
        <f t="shared" si="63"/>
        <v>18</v>
      </c>
      <c r="I2065" s="153" t="str" cm="1">
        <f t="array" ref="I2065">_xlfn.XLOOKUP(C2065,gyn_horarios,gyn_trechos_almoco,"",1,1)</f>
        <v>GOIANIA X BELEM 19:00</v>
      </c>
      <c r="J2065" s="164" t="str" cm="1">
        <f t="array" ref="J2065">_xlfn.XLOOKUP(D2065,justificativas_motivos,justificativas_texto,"",1,1)</f>
        <v>MOTORISTA CUMPRINDO HORÁRIO NA ESCALA ATUAL</v>
      </c>
    </row>
    <row r="2066" spans="1:10" ht="42" hidden="1" customHeight="1">
      <c r="A2066" s="202">
        <v>45645</v>
      </c>
      <c r="B2066" s="149">
        <v>24001</v>
      </c>
      <c r="C2066" s="147">
        <v>0.83333333333333337</v>
      </c>
      <c r="D2066" s="149" t="s">
        <v>11</v>
      </c>
      <c r="E2066" s="149" t="s">
        <v>23</v>
      </c>
      <c r="F2066" s="149"/>
      <c r="G2066" s="149" t="str">
        <f t="shared" si="62"/>
        <v>1</v>
      </c>
      <c r="H2066" s="150">
        <f t="shared" si="63"/>
        <v>18</v>
      </c>
      <c r="I2066" s="153" t="str" cm="1">
        <f t="array" ref="I2066">_xlfn.XLOOKUP(C2066,gyn_horarios,gyn_trechos_almoco,"",1,1)</f>
        <v>GOIANIA X SAO LUIS 20:00</v>
      </c>
      <c r="J2066" s="164" t="str" cm="1">
        <f t="array" ref="J2066">_xlfn.XLOOKUP(D2066,justificativas_motivos,justificativas_texto,"",1,1)</f>
        <v>MOTORISTA CUMPRINDO HORÁRIO NA ESCALA ATUAL</v>
      </c>
    </row>
    <row r="2067" spans="1:10" ht="42" hidden="1" customHeight="1">
      <c r="A2067" s="202">
        <v>45645</v>
      </c>
      <c r="B2067" s="149">
        <v>24001</v>
      </c>
      <c r="C2067" s="147">
        <v>0.83333333333333337</v>
      </c>
      <c r="D2067" s="149" t="s">
        <v>11</v>
      </c>
      <c r="E2067" s="149" t="s">
        <v>243</v>
      </c>
      <c r="F2067" s="149"/>
      <c r="G2067" s="149" t="str">
        <f t="shared" si="62"/>
        <v>1</v>
      </c>
      <c r="H2067" s="150">
        <f t="shared" si="63"/>
        <v>18</v>
      </c>
      <c r="I2067" s="153" t="str" cm="1">
        <f t="array" ref="I2067">_xlfn.XLOOKUP(C2067,gyn_horarios,gyn_trechos_almoco,"",1,1)</f>
        <v>GOIANIA X SAO LUIS 20:00</v>
      </c>
      <c r="J2067" s="164" t="str" cm="1">
        <f t="array" ref="J2067">_xlfn.XLOOKUP(D2067,justificativas_motivos,justificativas_texto,"",1,1)</f>
        <v>MOTORISTA CUMPRINDO HORÁRIO NA ESCALA ATUAL</v>
      </c>
    </row>
    <row r="2068" spans="1:10" ht="42" hidden="1" customHeight="1">
      <c r="A2068" s="202">
        <v>45645</v>
      </c>
      <c r="B2068" s="149">
        <v>16400</v>
      </c>
      <c r="C2068" s="147">
        <v>0.39583333333333331</v>
      </c>
      <c r="D2068" s="149" t="s">
        <v>11</v>
      </c>
      <c r="E2068" s="153" t="s">
        <v>132</v>
      </c>
      <c r="F2068" s="149"/>
      <c r="G2068" s="149" t="str">
        <f t="shared" ref="G2068:G2131" si="64">IF(E2068="MOTORISTA","","1")</f>
        <v>1</v>
      </c>
      <c r="H2068" s="150">
        <f t="shared" ref="H2068:H2131" si="65">IF(E2068="MOTORISTA","",18)</f>
        <v>18</v>
      </c>
      <c r="I2068" s="153" t="str" cm="1">
        <f t="array" ref="I2068">_xlfn.XLOOKUP(C2068,gyn_horarios,gyn_trechos_almoco,"",1,1)</f>
        <v>GOIANIA X BELEM 09:30</v>
      </c>
      <c r="J2068" s="164" t="str" cm="1">
        <f t="array" ref="J2068">_xlfn.XLOOKUP(D2068,justificativas_motivos,justificativas_texto,"",1,1)</f>
        <v>MOTORISTA CUMPRINDO HORÁRIO NA ESCALA ATUAL</v>
      </c>
    </row>
    <row r="2069" spans="1:10" ht="42" hidden="1" customHeight="1">
      <c r="A2069" s="202">
        <v>45645</v>
      </c>
      <c r="B2069" s="149">
        <v>16400</v>
      </c>
      <c r="C2069" s="147">
        <v>0.39583333333333331</v>
      </c>
      <c r="D2069" s="149" t="s">
        <v>11</v>
      </c>
      <c r="E2069" s="153" t="s">
        <v>131</v>
      </c>
      <c r="F2069" s="149"/>
      <c r="G2069" s="149" t="str">
        <f t="shared" si="64"/>
        <v>1</v>
      </c>
      <c r="H2069" s="150">
        <f t="shared" si="65"/>
        <v>18</v>
      </c>
      <c r="I2069" s="153" t="str" cm="1">
        <f t="array" ref="I2069">_xlfn.XLOOKUP(C2069,gyn_horarios,gyn_trechos_almoco,"",1,1)</f>
        <v>GOIANIA X BELEM 09:30</v>
      </c>
      <c r="J2069" s="164" t="str" cm="1">
        <f t="array" ref="J2069">_xlfn.XLOOKUP(D2069,justificativas_motivos,justificativas_texto,"",1,1)</f>
        <v>MOTORISTA CUMPRINDO HORÁRIO NA ESCALA ATUAL</v>
      </c>
    </row>
    <row r="2070" spans="1:10" ht="42" hidden="1" customHeight="1">
      <c r="A2070" s="202">
        <v>45645</v>
      </c>
      <c r="B2070" s="149">
        <v>15500</v>
      </c>
      <c r="C2070" s="147">
        <v>0.40277777777777779</v>
      </c>
      <c r="D2070" s="149" t="s">
        <v>231</v>
      </c>
      <c r="E2070" s="153" t="s">
        <v>61</v>
      </c>
      <c r="F2070" s="149"/>
      <c r="G2070" s="149" t="str">
        <f t="shared" si="64"/>
        <v>1</v>
      </c>
      <c r="H2070" s="150">
        <f t="shared" si="65"/>
        <v>18</v>
      </c>
      <c r="I2070" s="153" t="s">
        <v>385</v>
      </c>
      <c r="J2070" s="164" t="str" cm="1">
        <f t="array" ref="J2070">_xlfn.XLOOKUP(D2070,justificativas_motivos,justificativas_texto,"",1,1)</f>
        <v>MOTORISTA CUMPRINDO ESCALA EXTRA</v>
      </c>
    </row>
    <row r="2071" spans="1:10" ht="42" hidden="1" customHeight="1">
      <c r="A2071" s="202">
        <v>45645</v>
      </c>
      <c r="B2071" s="149">
        <v>15500</v>
      </c>
      <c r="C2071" s="147">
        <v>0.40277777777777779</v>
      </c>
      <c r="D2071" s="149" t="s">
        <v>231</v>
      </c>
      <c r="E2071" s="153" t="s">
        <v>60</v>
      </c>
      <c r="F2071" s="149"/>
      <c r="G2071" s="149" t="str">
        <f t="shared" si="64"/>
        <v>1</v>
      </c>
      <c r="H2071" s="150">
        <f t="shared" si="65"/>
        <v>18</v>
      </c>
      <c r="I2071" s="153" t="s">
        <v>385</v>
      </c>
      <c r="J2071" s="164" t="str" cm="1">
        <f t="array" ref="J2071">_xlfn.XLOOKUP(D2071,justificativas_motivos,justificativas_texto,"",1,1)</f>
        <v>MOTORISTA CUMPRINDO ESCALA EXTRA</v>
      </c>
    </row>
    <row r="2072" spans="1:10" ht="42" hidden="1" customHeight="1">
      <c r="A2072" s="202">
        <v>45645</v>
      </c>
      <c r="B2072" s="149">
        <v>19020</v>
      </c>
      <c r="C2072" s="147">
        <v>0.4375</v>
      </c>
      <c r="D2072" s="149" t="s">
        <v>231</v>
      </c>
      <c r="E2072" s="153" t="s">
        <v>189</v>
      </c>
      <c r="F2072" s="149"/>
      <c r="G2072" s="149" t="str">
        <f t="shared" si="64"/>
        <v>1</v>
      </c>
      <c r="H2072" s="150">
        <f t="shared" si="65"/>
        <v>18</v>
      </c>
      <c r="I2072" s="153" t="s">
        <v>386</v>
      </c>
      <c r="J2072" s="164" t="str" cm="1">
        <f t="array" ref="J2072">_xlfn.XLOOKUP(D2072,justificativas_motivos,justificativas_texto,"",1,1)</f>
        <v>MOTORISTA CUMPRINDO ESCALA EXTRA</v>
      </c>
    </row>
    <row r="2073" spans="1:10" ht="42" hidden="1" customHeight="1">
      <c r="A2073" s="202">
        <v>45645</v>
      </c>
      <c r="B2073" s="149">
        <v>19020</v>
      </c>
      <c r="C2073" s="147">
        <v>0.4375</v>
      </c>
      <c r="D2073" s="149" t="s">
        <v>231</v>
      </c>
      <c r="E2073" s="153" t="s">
        <v>133</v>
      </c>
      <c r="F2073" s="149"/>
      <c r="G2073" s="149" t="str">
        <f t="shared" si="64"/>
        <v>1</v>
      </c>
      <c r="H2073" s="150">
        <f t="shared" si="65"/>
        <v>18</v>
      </c>
      <c r="I2073" s="153" t="s">
        <v>386</v>
      </c>
      <c r="J2073" s="164" t="str" cm="1">
        <f t="array" ref="J2073">_xlfn.XLOOKUP(D2073,justificativas_motivos,justificativas_texto,"",1,1)</f>
        <v>MOTORISTA CUMPRINDO ESCALA EXTRA</v>
      </c>
    </row>
    <row r="2074" spans="1:10" ht="42" hidden="1" customHeight="1">
      <c r="A2074" s="202">
        <v>45645</v>
      </c>
      <c r="B2074" s="149">
        <v>15300</v>
      </c>
      <c r="C2074" s="147">
        <v>0.79166666666666663</v>
      </c>
      <c r="D2074" s="149" t="s">
        <v>11</v>
      </c>
      <c r="E2074" s="153" t="s">
        <v>227</v>
      </c>
      <c r="F2074" s="149"/>
      <c r="G2074" s="149" t="str">
        <f t="shared" si="64"/>
        <v>1</v>
      </c>
      <c r="H2074" s="150">
        <f t="shared" si="65"/>
        <v>18</v>
      </c>
      <c r="I2074" s="129" t="s">
        <v>359</v>
      </c>
      <c r="J2074" s="164" t="str" cm="1">
        <f t="array" ref="J2074">_xlfn.XLOOKUP(D2074,justificativas_motivos,justificativas_texto,"",1,1)</f>
        <v>MOTORISTA CUMPRINDO HORÁRIO NA ESCALA ATUAL</v>
      </c>
    </row>
    <row r="2075" spans="1:10" ht="42" hidden="1" customHeight="1">
      <c r="A2075" s="202">
        <v>45645</v>
      </c>
      <c r="B2075" s="149">
        <v>15300</v>
      </c>
      <c r="C2075" s="147">
        <v>0.79166666666666663</v>
      </c>
      <c r="D2075" s="149" t="s">
        <v>11</v>
      </c>
      <c r="E2075" s="153" t="s">
        <v>344</v>
      </c>
      <c r="F2075" s="149"/>
      <c r="G2075" s="149" t="str">
        <f t="shared" si="64"/>
        <v>1</v>
      </c>
      <c r="H2075" s="150">
        <f t="shared" si="65"/>
        <v>18</v>
      </c>
      <c r="I2075" s="129" t="s">
        <v>359</v>
      </c>
      <c r="J2075" s="164" t="str" cm="1">
        <f t="array" ref="J2075">_xlfn.XLOOKUP(D2075,justificativas_motivos,justificativas_texto,"",1,1)</f>
        <v>MOTORISTA CUMPRINDO HORÁRIO NA ESCALA ATUAL</v>
      </c>
    </row>
    <row r="2076" spans="1:10" ht="42" hidden="1" customHeight="1">
      <c r="A2076" s="202">
        <v>45645</v>
      </c>
      <c r="B2076" s="149" t="s">
        <v>71</v>
      </c>
      <c r="C2076" s="147" t="s">
        <v>72</v>
      </c>
      <c r="D2076" s="149" t="s">
        <v>107</v>
      </c>
      <c r="E2076" s="153" t="s">
        <v>292</v>
      </c>
      <c r="F2076" s="149"/>
      <c r="G2076" s="149" t="str">
        <f t="shared" si="64"/>
        <v>1</v>
      </c>
      <c r="H2076" s="150">
        <f t="shared" si="65"/>
        <v>18</v>
      </c>
      <c r="I2076" s="153" t="str" cm="1">
        <f t="array" ref="I2076">_xlfn.XLOOKUP(C2076,gyn_horarios,gyn_trechos_almoco,"",1,1)</f>
        <v>PLANTAO</v>
      </c>
      <c r="J2076" s="164" t="str" cm="1">
        <f t="array" ref="J2076">_xlfn.XLOOKUP(D2076,justificativas_motivos,justificativas_texto,"",1,1)</f>
        <v>MOTORISTA PRESTANDO SERVICO DE PLANTAO NA GARAGEM</v>
      </c>
    </row>
    <row r="2077" spans="1:10" ht="42" hidden="1" customHeight="1">
      <c r="A2077" s="202">
        <v>45646</v>
      </c>
      <c r="B2077" s="149">
        <v>18002</v>
      </c>
      <c r="C2077" s="147">
        <v>0.75</v>
      </c>
      <c r="D2077" s="149" t="s">
        <v>11</v>
      </c>
      <c r="E2077" s="149" t="s">
        <v>91</v>
      </c>
      <c r="F2077" s="149"/>
      <c r="G2077" s="149" t="str">
        <f t="shared" si="64"/>
        <v>1</v>
      </c>
      <c r="H2077" s="150">
        <f t="shared" si="65"/>
        <v>18</v>
      </c>
      <c r="I2077" s="153" t="s">
        <v>387</v>
      </c>
      <c r="J2077" s="164" t="str" cm="1">
        <f t="array" ref="J2077">_xlfn.XLOOKUP(D2077,justificativas_motivos,justificativas_texto,"",1,1)</f>
        <v>MOTORISTA CUMPRINDO HORÁRIO NA ESCALA ATUAL</v>
      </c>
    </row>
    <row r="2078" spans="1:10" ht="42" hidden="1" customHeight="1">
      <c r="A2078" s="202">
        <v>45646</v>
      </c>
      <c r="B2078" s="149">
        <v>18002</v>
      </c>
      <c r="C2078" s="147">
        <v>0.75</v>
      </c>
      <c r="D2078" s="149" t="s">
        <v>11</v>
      </c>
      <c r="E2078" s="149" t="s">
        <v>89</v>
      </c>
      <c r="F2078" s="149"/>
      <c r="G2078" s="149" t="str">
        <f t="shared" si="64"/>
        <v>1</v>
      </c>
      <c r="H2078" s="150">
        <f t="shared" si="65"/>
        <v>18</v>
      </c>
      <c r="I2078" s="153" t="s">
        <v>387</v>
      </c>
      <c r="J2078" s="164" t="str" cm="1">
        <f t="array" ref="J2078">_xlfn.XLOOKUP(D2078,justificativas_motivos,justificativas_texto,"",1,1)</f>
        <v>MOTORISTA CUMPRINDO HORÁRIO NA ESCALA ATUAL</v>
      </c>
    </row>
    <row r="2079" spans="1:10" ht="42" hidden="1" customHeight="1">
      <c r="A2079" s="202">
        <v>45646</v>
      </c>
      <c r="B2079" s="149">
        <v>19002</v>
      </c>
      <c r="C2079" s="147">
        <v>0.77083333333333337</v>
      </c>
      <c r="D2079" s="149" t="s">
        <v>231</v>
      </c>
      <c r="E2079" s="149" t="s">
        <v>19</v>
      </c>
      <c r="F2079" s="149"/>
      <c r="G2079" s="149" t="str">
        <f t="shared" si="64"/>
        <v>1</v>
      </c>
      <c r="H2079" s="150">
        <f t="shared" si="65"/>
        <v>18</v>
      </c>
      <c r="I2079" s="153" t="s">
        <v>388</v>
      </c>
      <c r="J2079" s="164" t="str" cm="1">
        <f t="array" ref="J2079">_xlfn.XLOOKUP(D2079,justificativas_motivos,justificativas_texto,"",1,1)</f>
        <v>MOTORISTA CUMPRINDO ESCALA EXTRA</v>
      </c>
    </row>
    <row r="2080" spans="1:10" ht="42" hidden="1" customHeight="1">
      <c r="A2080" s="202">
        <v>45646</v>
      </c>
      <c r="B2080" s="149">
        <v>19002</v>
      </c>
      <c r="C2080" s="147">
        <v>0.77083333333333337</v>
      </c>
      <c r="D2080" s="149" t="s">
        <v>231</v>
      </c>
      <c r="E2080" s="149" t="s">
        <v>194</v>
      </c>
      <c r="F2080" s="149"/>
      <c r="G2080" s="149" t="str">
        <f t="shared" si="64"/>
        <v>1</v>
      </c>
      <c r="H2080" s="150">
        <f t="shared" si="65"/>
        <v>18</v>
      </c>
      <c r="I2080" s="153" t="s">
        <v>388</v>
      </c>
      <c r="J2080" s="164" t="str" cm="1">
        <f t="array" ref="J2080">_xlfn.XLOOKUP(D2080,justificativas_motivos,justificativas_texto,"",1,1)</f>
        <v>MOTORISTA CUMPRINDO ESCALA EXTRA</v>
      </c>
    </row>
    <row r="2081" spans="1:10" ht="42" hidden="1" customHeight="1">
      <c r="A2081" s="202">
        <v>45646</v>
      </c>
      <c r="B2081" s="149">
        <v>24014</v>
      </c>
      <c r="C2081" s="147">
        <v>0.79166666666666663</v>
      </c>
      <c r="D2081" s="149" t="s">
        <v>11</v>
      </c>
      <c r="E2081" s="149" t="s">
        <v>42</v>
      </c>
      <c r="F2081" s="149"/>
      <c r="G2081" s="149" t="str">
        <f t="shared" si="64"/>
        <v>1</v>
      </c>
      <c r="H2081" s="150">
        <f t="shared" si="65"/>
        <v>18</v>
      </c>
      <c r="I2081" s="153" t="str" cm="1">
        <f t="array" ref="I2081">_xlfn.XLOOKUP(C2081,gyn_horarios,gyn_trechos_almoco,"",1,1)</f>
        <v>GOIANIA X BELEM 19:00</v>
      </c>
      <c r="J2081" s="164" t="str" cm="1">
        <f t="array" ref="J2081">_xlfn.XLOOKUP(D2081,justificativas_motivos,justificativas_texto,"",1,1)</f>
        <v>MOTORISTA CUMPRINDO HORÁRIO NA ESCALA ATUAL</v>
      </c>
    </row>
    <row r="2082" spans="1:10" ht="42" hidden="1" customHeight="1">
      <c r="A2082" s="202">
        <v>45646</v>
      </c>
      <c r="B2082" s="149">
        <v>24014</v>
      </c>
      <c r="C2082" s="147">
        <v>0.79166666666666663</v>
      </c>
      <c r="D2082" s="149" t="s">
        <v>11</v>
      </c>
      <c r="E2082" s="149" t="s">
        <v>43</v>
      </c>
      <c r="F2082" s="149"/>
      <c r="G2082" s="149" t="str">
        <f t="shared" si="64"/>
        <v>1</v>
      </c>
      <c r="H2082" s="150">
        <f t="shared" si="65"/>
        <v>18</v>
      </c>
      <c r="I2082" s="153" t="str" cm="1">
        <f t="array" ref="I2082">_xlfn.XLOOKUP(C2082,gyn_horarios,gyn_trechos_almoco,"",1,1)</f>
        <v>GOIANIA X BELEM 19:00</v>
      </c>
      <c r="J2082" s="164" t="str" cm="1">
        <f t="array" ref="J2082">_xlfn.XLOOKUP(D2082,justificativas_motivos,justificativas_texto,"",1,1)</f>
        <v>MOTORISTA CUMPRINDO HORÁRIO NA ESCALA ATUAL</v>
      </c>
    </row>
    <row r="2083" spans="1:10" ht="42" hidden="1" customHeight="1">
      <c r="A2083" s="202">
        <v>45646</v>
      </c>
      <c r="B2083" s="149">
        <v>24010</v>
      </c>
      <c r="C2083" s="147">
        <v>0.83333333333333337</v>
      </c>
      <c r="D2083" s="149" t="s">
        <v>11</v>
      </c>
      <c r="E2083" s="149" t="s">
        <v>64</v>
      </c>
      <c r="F2083" s="149"/>
      <c r="G2083" s="149" t="str">
        <f t="shared" si="64"/>
        <v>1</v>
      </c>
      <c r="H2083" s="150">
        <f t="shared" si="65"/>
        <v>18</v>
      </c>
      <c r="I2083" s="153" t="str" cm="1">
        <f t="array" ref="I2083">_xlfn.XLOOKUP(C2083,gyn_horarios,gyn_trechos_almoco,"",1,1)</f>
        <v>GOIANIA X SAO LUIS 20:00</v>
      </c>
      <c r="J2083" s="164" t="str" cm="1">
        <f t="array" ref="J2083">_xlfn.XLOOKUP(D2083,justificativas_motivos,justificativas_texto,"",1,1)</f>
        <v>MOTORISTA CUMPRINDO HORÁRIO NA ESCALA ATUAL</v>
      </c>
    </row>
    <row r="2084" spans="1:10" ht="42" hidden="1" customHeight="1">
      <c r="A2084" s="202">
        <v>45646</v>
      </c>
      <c r="B2084" s="149">
        <v>24010</v>
      </c>
      <c r="C2084" s="147">
        <v>0.83333333333333337</v>
      </c>
      <c r="D2084" s="149" t="s">
        <v>11</v>
      </c>
      <c r="E2084" s="149" t="s">
        <v>65</v>
      </c>
      <c r="F2084" s="149"/>
      <c r="G2084" s="149" t="str">
        <f t="shared" si="64"/>
        <v>1</v>
      </c>
      <c r="H2084" s="150">
        <f t="shared" si="65"/>
        <v>18</v>
      </c>
      <c r="I2084" s="153" t="str" cm="1">
        <f t="array" ref="I2084">_xlfn.XLOOKUP(C2084,gyn_horarios,gyn_trechos_almoco,"",1,1)</f>
        <v>GOIANIA X SAO LUIS 20:00</v>
      </c>
      <c r="J2084" s="164" t="str" cm="1">
        <f t="array" ref="J2084">_xlfn.XLOOKUP(D2084,justificativas_motivos,justificativas_texto,"",1,1)</f>
        <v>MOTORISTA CUMPRINDO HORÁRIO NA ESCALA ATUAL</v>
      </c>
    </row>
    <row r="2085" spans="1:10" ht="42" hidden="1" customHeight="1">
      <c r="A2085" s="202">
        <v>45646</v>
      </c>
      <c r="B2085" s="149">
        <v>15700</v>
      </c>
      <c r="C2085" s="147">
        <v>0.84375</v>
      </c>
      <c r="D2085" s="149" t="s">
        <v>231</v>
      </c>
      <c r="E2085" s="149" t="s">
        <v>96</v>
      </c>
      <c r="F2085" s="149"/>
      <c r="G2085" s="149" t="str">
        <f t="shared" si="64"/>
        <v>1</v>
      </c>
      <c r="H2085" s="150">
        <f t="shared" si="65"/>
        <v>18</v>
      </c>
      <c r="I2085" s="153" t="s">
        <v>378</v>
      </c>
      <c r="J2085" s="164" t="str" cm="1">
        <f t="array" ref="J2085">_xlfn.XLOOKUP(D2085,justificativas_motivos,justificativas_texto,"",1,1)</f>
        <v>MOTORISTA CUMPRINDO ESCALA EXTRA</v>
      </c>
    </row>
    <row r="2086" spans="1:10" ht="42" hidden="1" customHeight="1">
      <c r="A2086" s="202">
        <v>45646</v>
      </c>
      <c r="B2086" s="149">
        <v>15700</v>
      </c>
      <c r="C2086" s="147">
        <v>0.84375</v>
      </c>
      <c r="D2086" s="149" t="s">
        <v>231</v>
      </c>
      <c r="E2086" s="149" t="s">
        <v>35</v>
      </c>
      <c r="F2086" s="149"/>
      <c r="G2086" s="149" t="str">
        <f t="shared" si="64"/>
        <v>1</v>
      </c>
      <c r="H2086" s="150">
        <f t="shared" si="65"/>
        <v>18</v>
      </c>
      <c r="I2086" s="153" t="s">
        <v>378</v>
      </c>
      <c r="J2086" s="164" t="str" cm="1">
        <f t="array" ref="J2086">_xlfn.XLOOKUP(D2086,justificativas_motivos,justificativas_texto,"",1,1)</f>
        <v>MOTORISTA CUMPRINDO ESCALA EXTRA</v>
      </c>
    </row>
    <row r="2087" spans="1:10" ht="42" hidden="1" customHeight="1">
      <c r="A2087" s="202">
        <v>45646</v>
      </c>
      <c r="B2087" s="149" t="s">
        <v>285</v>
      </c>
      <c r="C2087" s="147" t="s">
        <v>285</v>
      </c>
      <c r="D2087" s="149" t="s">
        <v>11</v>
      </c>
      <c r="E2087" s="149" t="s">
        <v>366</v>
      </c>
      <c r="F2087" s="149"/>
      <c r="G2087" s="149" t="str">
        <f t="shared" si="64"/>
        <v>1</v>
      </c>
      <c r="H2087" s="150">
        <f t="shared" si="65"/>
        <v>18</v>
      </c>
      <c r="I2087" s="153" t="str" cm="1">
        <f t="array" ref="I2087">_xlfn.XLOOKUP(C2087,gyn_horarios,gyn_trechos_almoco,"",1,1)</f>
        <v>PASSE</v>
      </c>
      <c r="J2087" s="164" t="str" cm="1">
        <f t="array" ref="J2087">_xlfn.XLOOKUP(D2087,justificativas_motivos,justificativas_texto,"",1,1)</f>
        <v>MOTORISTA CUMPRINDO HORÁRIO NA ESCALA ATUAL</v>
      </c>
    </row>
    <row r="2088" spans="1:10" ht="42" hidden="1" customHeight="1">
      <c r="A2088" s="202">
        <v>45646</v>
      </c>
      <c r="B2088" s="149" t="s">
        <v>285</v>
      </c>
      <c r="C2088" s="147" t="s">
        <v>285</v>
      </c>
      <c r="D2088" s="149" t="s">
        <v>11</v>
      </c>
      <c r="E2088" s="149" t="s">
        <v>304</v>
      </c>
      <c r="F2088" s="149"/>
      <c r="G2088" s="149" t="str">
        <f t="shared" si="64"/>
        <v>1</v>
      </c>
      <c r="H2088" s="150">
        <f t="shared" si="65"/>
        <v>18</v>
      </c>
      <c r="I2088" s="153" t="str" cm="1">
        <f t="array" ref="I2088">_xlfn.XLOOKUP(C2088,gyn_horarios,gyn_trechos_almoco,"",1,1)</f>
        <v>PASSE</v>
      </c>
      <c r="J2088" s="164" t="str" cm="1">
        <f t="array" ref="J2088">_xlfn.XLOOKUP(D2088,justificativas_motivos,justificativas_texto,"",1,1)</f>
        <v>MOTORISTA CUMPRINDO HORÁRIO NA ESCALA ATUAL</v>
      </c>
    </row>
    <row r="2089" spans="1:10" ht="42" hidden="1" customHeight="1">
      <c r="A2089" s="202">
        <v>45646</v>
      </c>
      <c r="B2089" s="149">
        <v>16500</v>
      </c>
      <c r="C2089" s="147">
        <v>0.79166666666666663</v>
      </c>
      <c r="D2089" s="149" t="s">
        <v>11</v>
      </c>
      <c r="E2089" s="153" t="s">
        <v>144</v>
      </c>
      <c r="F2089" s="149"/>
      <c r="G2089" s="149" t="str">
        <f t="shared" si="64"/>
        <v>1</v>
      </c>
      <c r="H2089" s="150">
        <f t="shared" si="65"/>
        <v>18</v>
      </c>
      <c r="I2089" s="153" t="s">
        <v>359</v>
      </c>
      <c r="J2089" s="164" t="str" cm="1">
        <f t="array" ref="J2089">_xlfn.XLOOKUP(D2089,justificativas_motivos,justificativas_texto,"",1,1)</f>
        <v>MOTORISTA CUMPRINDO HORÁRIO NA ESCALA ATUAL</v>
      </c>
    </row>
    <row r="2090" spans="1:10" ht="42" hidden="1" customHeight="1">
      <c r="A2090" s="202">
        <v>45646</v>
      </c>
      <c r="B2090" s="149">
        <v>16500</v>
      </c>
      <c r="C2090" s="147">
        <v>0.79166666666666663</v>
      </c>
      <c r="D2090" s="149" t="s">
        <v>11</v>
      </c>
      <c r="E2090" s="153" t="s">
        <v>248</v>
      </c>
      <c r="F2090" s="149"/>
      <c r="G2090" s="149" t="str">
        <f t="shared" si="64"/>
        <v>1</v>
      </c>
      <c r="H2090" s="150">
        <f t="shared" si="65"/>
        <v>18</v>
      </c>
      <c r="I2090" s="153" t="s">
        <v>359</v>
      </c>
      <c r="J2090" s="164" t="str" cm="1">
        <f t="array" ref="J2090">_xlfn.XLOOKUP(D2090,justificativas_motivos,justificativas_texto,"",1,1)</f>
        <v>MOTORISTA CUMPRINDO HORÁRIO NA ESCALA ATUAL</v>
      </c>
    </row>
    <row r="2091" spans="1:10" ht="42" hidden="1" customHeight="1">
      <c r="A2091" s="202">
        <v>45646</v>
      </c>
      <c r="B2091" s="149">
        <v>16800</v>
      </c>
      <c r="C2091" s="147" t="s">
        <v>355</v>
      </c>
      <c r="D2091" s="149" t="s">
        <v>11</v>
      </c>
      <c r="E2091" s="153" t="s">
        <v>315</v>
      </c>
      <c r="F2091" s="149"/>
      <c r="G2091" s="149" t="str">
        <f t="shared" si="64"/>
        <v>1</v>
      </c>
      <c r="H2091" s="150">
        <f t="shared" si="65"/>
        <v>18</v>
      </c>
      <c r="I2091" s="153" t="s">
        <v>389</v>
      </c>
      <c r="J2091" s="164" t="str" cm="1">
        <f t="array" ref="J2091">_xlfn.XLOOKUP(D2091,justificativas_motivos,justificativas_texto,"",1,1)</f>
        <v>MOTORISTA CUMPRINDO HORÁRIO NA ESCALA ATUAL</v>
      </c>
    </row>
    <row r="2092" spans="1:10" ht="42" hidden="1" customHeight="1">
      <c r="A2092" s="202">
        <v>45646</v>
      </c>
      <c r="B2092" s="149">
        <v>16800</v>
      </c>
      <c r="C2092" s="147" t="s">
        <v>355</v>
      </c>
      <c r="D2092" s="149" t="s">
        <v>11</v>
      </c>
      <c r="E2092" s="153" t="s">
        <v>354</v>
      </c>
      <c r="F2092" s="149"/>
      <c r="G2092" s="149" t="str">
        <f t="shared" si="64"/>
        <v>1</v>
      </c>
      <c r="H2092" s="150">
        <f t="shared" si="65"/>
        <v>18</v>
      </c>
      <c r="I2092" s="153" t="s">
        <v>389</v>
      </c>
      <c r="J2092" s="164" t="str" cm="1">
        <f t="array" ref="J2092">_xlfn.XLOOKUP(D2092,justificativas_motivos,justificativas_texto,"",1,1)</f>
        <v>MOTORISTA CUMPRINDO HORÁRIO NA ESCALA ATUAL</v>
      </c>
    </row>
    <row r="2093" spans="1:10" ht="42" hidden="1" customHeight="1">
      <c r="A2093" s="202">
        <v>45646</v>
      </c>
      <c r="B2093" s="149">
        <v>19019</v>
      </c>
      <c r="C2093" s="147">
        <v>0.39583333333333331</v>
      </c>
      <c r="D2093" s="149" t="s">
        <v>11</v>
      </c>
      <c r="E2093" s="153" t="s">
        <v>101</v>
      </c>
      <c r="F2093" s="149"/>
      <c r="G2093" s="149" t="str">
        <f t="shared" si="64"/>
        <v>1</v>
      </c>
      <c r="H2093" s="150">
        <f t="shared" si="65"/>
        <v>18</v>
      </c>
      <c r="I2093" s="153" t="str" cm="1">
        <f t="array" ref="I2093">_xlfn.XLOOKUP(C2093,gyn_horarios,gyn_trechos_almoco,"",1,1)</f>
        <v>GOIANIA X BELEM 09:30</v>
      </c>
      <c r="J2093" s="164" t="str" cm="1">
        <f t="array" ref="J2093">_xlfn.XLOOKUP(D2093,justificativas_motivos,justificativas_texto,"",1,1)</f>
        <v>MOTORISTA CUMPRINDO HORÁRIO NA ESCALA ATUAL</v>
      </c>
    </row>
    <row r="2094" spans="1:10" ht="42" hidden="1" customHeight="1">
      <c r="A2094" s="202">
        <v>45646</v>
      </c>
      <c r="B2094" s="149">
        <v>19019</v>
      </c>
      <c r="C2094" s="147">
        <v>0.39583333333333331</v>
      </c>
      <c r="D2094" s="149" t="s">
        <v>11</v>
      </c>
      <c r="E2094" s="153" t="s">
        <v>340</v>
      </c>
      <c r="F2094" s="149"/>
      <c r="G2094" s="149" t="str">
        <f t="shared" si="64"/>
        <v>1</v>
      </c>
      <c r="H2094" s="150">
        <f t="shared" si="65"/>
        <v>18</v>
      </c>
      <c r="I2094" s="153" t="str" cm="1">
        <f t="array" ref="I2094">_xlfn.XLOOKUP(C2094,gyn_horarios,gyn_trechos_almoco,"",1,1)</f>
        <v>GOIANIA X BELEM 09:30</v>
      </c>
      <c r="J2094" s="164" t="str" cm="1">
        <f t="array" ref="J2094">_xlfn.XLOOKUP(D2094,justificativas_motivos,justificativas_texto,"",1,1)</f>
        <v>MOTORISTA CUMPRINDO HORÁRIO NA ESCALA ATUAL</v>
      </c>
    </row>
    <row r="2095" spans="1:10" ht="42" hidden="1" customHeight="1">
      <c r="A2095" s="202">
        <v>45646</v>
      </c>
      <c r="B2095" s="149" t="s">
        <v>71</v>
      </c>
      <c r="C2095" s="147" t="s">
        <v>72</v>
      </c>
      <c r="D2095" s="149" t="s">
        <v>107</v>
      </c>
      <c r="E2095" s="153" t="s">
        <v>292</v>
      </c>
      <c r="F2095" s="149"/>
      <c r="G2095" s="149" t="str">
        <f t="shared" si="64"/>
        <v>1</v>
      </c>
      <c r="H2095" s="150">
        <f t="shared" si="65"/>
        <v>18</v>
      </c>
      <c r="I2095" s="153" t="str" cm="1">
        <f t="array" ref="I2095">_xlfn.XLOOKUP(C2095,gyn_horarios,gyn_trechos_almoco,"",1,1)</f>
        <v>PLANTAO</v>
      </c>
      <c r="J2095" s="164" t="str" cm="1">
        <f t="array" ref="J2095">_xlfn.XLOOKUP(D2095,justificativas_motivos,justificativas_texto,"",1,1)</f>
        <v>MOTORISTA PRESTANDO SERVICO DE PLANTAO NA GARAGEM</v>
      </c>
    </row>
    <row r="2096" spans="1:10" ht="42" hidden="1" customHeight="1">
      <c r="A2096" s="202">
        <v>45647</v>
      </c>
      <c r="B2096" s="149">
        <v>24006</v>
      </c>
      <c r="C2096" s="147">
        <v>0.79166666666666663</v>
      </c>
      <c r="D2096" s="149" t="s">
        <v>11</v>
      </c>
      <c r="E2096" s="149" t="s">
        <v>66</v>
      </c>
      <c r="F2096" s="149"/>
      <c r="G2096" s="149" t="str">
        <f t="shared" si="64"/>
        <v>1</v>
      </c>
      <c r="H2096" s="150">
        <f t="shared" si="65"/>
        <v>18</v>
      </c>
      <c r="I2096" s="153" t="str" cm="1">
        <f t="array" ref="I2096">_xlfn.XLOOKUP(C2096,gyn_horarios,gyn_trechos_almoco,"",1,1)</f>
        <v>GOIANIA X BELEM 19:00</v>
      </c>
      <c r="J2096" s="164" t="str" cm="1">
        <f t="array" ref="J2096">_xlfn.XLOOKUP(D2096,justificativas_motivos,justificativas_texto,"",1,1)</f>
        <v>MOTORISTA CUMPRINDO HORÁRIO NA ESCALA ATUAL</v>
      </c>
    </row>
    <row r="2097" spans="1:10" ht="42" hidden="1" customHeight="1">
      <c r="A2097" s="202">
        <v>45647</v>
      </c>
      <c r="B2097" s="149">
        <v>24006</v>
      </c>
      <c r="C2097" s="147">
        <v>0.79166666666666663</v>
      </c>
      <c r="D2097" s="149" t="s">
        <v>11</v>
      </c>
      <c r="E2097" s="149" t="s">
        <v>164</v>
      </c>
      <c r="F2097" s="149"/>
      <c r="G2097" s="149" t="str">
        <f t="shared" si="64"/>
        <v>1</v>
      </c>
      <c r="H2097" s="150">
        <f t="shared" si="65"/>
        <v>18</v>
      </c>
      <c r="I2097" s="153" t="str" cm="1">
        <f t="array" ref="I2097">_xlfn.XLOOKUP(C2097,gyn_horarios,gyn_trechos_almoco,"",1,1)</f>
        <v>GOIANIA X BELEM 19:00</v>
      </c>
      <c r="J2097" s="164" t="str" cm="1">
        <f t="array" ref="J2097">_xlfn.XLOOKUP(D2097,justificativas_motivos,justificativas_texto,"",1,1)</f>
        <v>MOTORISTA CUMPRINDO HORÁRIO NA ESCALA ATUAL</v>
      </c>
    </row>
    <row r="2098" spans="1:10" ht="42" hidden="1" customHeight="1">
      <c r="A2098" s="202">
        <v>45647</v>
      </c>
      <c r="B2098" s="149">
        <v>24012</v>
      </c>
      <c r="C2098" s="147">
        <v>0.83333333333333337</v>
      </c>
      <c r="D2098" s="149" t="s">
        <v>11</v>
      </c>
      <c r="E2098" s="149" t="s">
        <v>12</v>
      </c>
      <c r="F2098" s="149"/>
      <c r="G2098" s="149" t="str">
        <f t="shared" si="64"/>
        <v>1</v>
      </c>
      <c r="H2098" s="150">
        <f t="shared" si="65"/>
        <v>18</v>
      </c>
      <c r="I2098" s="153" t="str" cm="1">
        <f t="array" ref="I2098">_xlfn.XLOOKUP(C2098,gyn_horarios,gyn_trechos_almoco,"",1,1)</f>
        <v>GOIANIA X SAO LUIS 20:00</v>
      </c>
      <c r="J2098" s="164" t="str" cm="1">
        <f t="array" ref="J2098">_xlfn.XLOOKUP(D2098,justificativas_motivos,justificativas_texto,"",1,1)</f>
        <v>MOTORISTA CUMPRINDO HORÁRIO NA ESCALA ATUAL</v>
      </c>
    </row>
    <row r="2099" spans="1:10" ht="42" hidden="1" customHeight="1">
      <c r="A2099" s="202">
        <v>45647</v>
      </c>
      <c r="B2099" s="149">
        <v>24012</v>
      </c>
      <c r="C2099" s="147">
        <v>0.83333333333333337</v>
      </c>
      <c r="D2099" s="149" t="s">
        <v>11</v>
      </c>
      <c r="E2099" s="149" t="s">
        <v>13</v>
      </c>
      <c r="F2099" s="149"/>
      <c r="G2099" s="149" t="str">
        <f t="shared" si="64"/>
        <v>1</v>
      </c>
      <c r="H2099" s="150">
        <f t="shared" si="65"/>
        <v>18</v>
      </c>
      <c r="I2099" s="153" t="str" cm="1">
        <f t="array" ref="I2099">_xlfn.XLOOKUP(C2099,gyn_horarios,gyn_trechos_almoco,"",1,1)</f>
        <v>GOIANIA X SAO LUIS 20:00</v>
      </c>
      <c r="J2099" s="164" t="str" cm="1">
        <f t="array" ref="J2099">_xlfn.XLOOKUP(D2099,justificativas_motivos,justificativas_texto,"",1,1)</f>
        <v>MOTORISTA CUMPRINDO HORÁRIO NA ESCALA ATUAL</v>
      </c>
    </row>
    <row r="2100" spans="1:10" ht="42" hidden="1" customHeight="1">
      <c r="A2100" s="202">
        <v>45647</v>
      </c>
      <c r="B2100" s="149" t="s">
        <v>137</v>
      </c>
      <c r="C2100" s="149" t="s">
        <v>137</v>
      </c>
      <c r="D2100" s="149" t="s">
        <v>137</v>
      </c>
      <c r="E2100" s="153" t="s">
        <v>144</v>
      </c>
      <c r="F2100" s="149"/>
      <c r="G2100" s="149" t="str">
        <f t="shared" si="64"/>
        <v>1</v>
      </c>
      <c r="H2100" s="150">
        <f t="shared" si="65"/>
        <v>18</v>
      </c>
      <c r="I2100" s="153" t="str" cm="1">
        <f t="array" ref="I2100">_xlfn.XLOOKUP(C2100,gyn_horarios,gyn_trechos_almoco,"",1,1)</f>
        <v>ESPERA</v>
      </c>
      <c r="J2100" s="164" t="str" cm="1">
        <f t="array" ref="J2100">_xlfn.XLOOKUP(D2100,justificativas_motivos,justificativas_texto,"",1,1)</f>
        <v>MOTORISTA NA GARAGEM EM ESPERA PARA DISPONIBILIDADE DE HORARIOS</v>
      </c>
    </row>
    <row r="2101" spans="1:10" ht="42" hidden="1" customHeight="1">
      <c r="A2101" s="202">
        <v>45647</v>
      </c>
      <c r="B2101" s="149" t="s">
        <v>137</v>
      </c>
      <c r="C2101" s="149" t="s">
        <v>137</v>
      </c>
      <c r="D2101" s="149" t="s">
        <v>137</v>
      </c>
      <c r="E2101" s="153" t="s">
        <v>248</v>
      </c>
      <c r="F2101" s="149"/>
      <c r="G2101" s="149" t="str">
        <f t="shared" si="64"/>
        <v>1</v>
      </c>
      <c r="H2101" s="150">
        <f t="shared" si="65"/>
        <v>18</v>
      </c>
      <c r="I2101" s="153" t="str" cm="1">
        <f t="array" ref="I2101">_xlfn.XLOOKUP(C2101,gyn_horarios,gyn_trechos_almoco,"",1,1)</f>
        <v>ESPERA</v>
      </c>
      <c r="J2101" s="164" t="str" cm="1">
        <f t="array" ref="J2101">_xlfn.XLOOKUP(D2101,justificativas_motivos,justificativas_texto,"",1,1)</f>
        <v>MOTORISTA NA GARAGEM EM ESPERA PARA DISPONIBILIDADE DE HORARIOS</v>
      </c>
    </row>
    <row r="2102" spans="1:10" ht="42" hidden="1" customHeight="1">
      <c r="A2102" s="202">
        <v>45647</v>
      </c>
      <c r="B2102" s="149" t="s">
        <v>137</v>
      </c>
      <c r="C2102" s="149" t="s">
        <v>137</v>
      </c>
      <c r="D2102" s="149" t="s">
        <v>137</v>
      </c>
      <c r="E2102" s="153" t="s">
        <v>315</v>
      </c>
      <c r="F2102" s="149"/>
      <c r="G2102" s="149" t="str">
        <f t="shared" si="64"/>
        <v>1</v>
      </c>
      <c r="H2102" s="150">
        <f t="shared" si="65"/>
        <v>18</v>
      </c>
      <c r="I2102" s="153" t="str" cm="1">
        <f t="array" ref="I2102">_xlfn.XLOOKUP(C2102,gyn_horarios,gyn_trechos_almoco,"",1,1)</f>
        <v>ESPERA</v>
      </c>
      <c r="J2102" s="164" t="str" cm="1">
        <f t="array" ref="J2102">_xlfn.XLOOKUP(D2102,justificativas_motivos,justificativas_texto,"",1,1)</f>
        <v>MOTORISTA NA GARAGEM EM ESPERA PARA DISPONIBILIDADE DE HORARIOS</v>
      </c>
    </row>
    <row r="2103" spans="1:10" ht="42" hidden="1" customHeight="1">
      <c r="A2103" s="202">
        <v>45647</v>
      </c>
      <c r="B2103" s="149" t="s">
        <v>137</v>
      </c>
      <c r="C2103" s="149" t="s">
        <v>137</v>
      </c>
      <c r="D2103" s="149" t="s">
        <v>137</v>
      </c>
      <c r="E2103" s="153" t="s">
        <v>354</v>
      </c>
      <c r="F2103" s="149"/>
      <c r="G2103" s="149" t="str">
        <f t="shared" si="64"/>
        <v>1</v>
      </c>
      <c r="H2103" s="150">
        <f t="shared" si="65"/>
        <v>18</v>
      </c>
      <c r="I2103" s="153" t="str" cm="1">
        <f t="array" ref="I2103">_xlfn.XLOOKUP(C2103,gyn_horarios,gyn_trechos_almoco,"",1,1)</f>
        <v>ESPERA</v>
      </c>
      <c r="J2103" s="164" t="str" cm="1">
        <f t="array" ref="J2103">_xlfn.XLOOKUP(D2103,justificativas_motivos,justificativas_texto,"",1,1)</f>
        <v>MOTORISTA NA GARAGEM EM ESPERA PARA DISPONIBILIDADE DE HORARIOS</v>
      </c>
    </row>
    <row r="2104" spans="1:10" ht="42" hidden="1" customHeight="1">
      <c r="A2104" s="202">
        <v>45647</v>
      </c>
      <c r="B2104" s="149" t="s">
        <v>285</v>
      </c>
      <c r="C2104" s="147" t="s">
        <v>285</v>
      </c>
      <c r="D2104" s="149" t="s">
        <v>285</v>
      </c>
      <c r="E2104" s="153" t="s">
        <v>38</v>
      </c>
      <c r="F2104" s="149"/>
      <c r="G2104" s="149" t="str">
        <f t="shared" si="64"/>
        <v>1</v>
      </c>
      <c r="H2104" s="150">
        <f t="shared" si="65"/>
        <v>18</v>
      </c>
      <c r="I2104" s="153" t="str" cm="1">
        <f t="array" ref="I2104">_xlfn.XLOOKUP(C2104,gyn_horarios,gyn_trechos_almoco,"",1,1)</f>
        <v>PASSE</v>
      </c>
      <c r="J2104" s="164" t="str" cm="1">
        <f t="array" ref="J2104">_xlfn.XLOOKUP(D2104,justificativas_motivos,justificativas_texto,"",1,1)</f>
        <v>MOTORISTA CHEGANDO/SAINDO DA GARAGEM DE PASSE</v>
      </c>
    </row>
    <row r="2105" spans="1:10" ht="42" hidden="1" customHeight="1">
      <c r="A2105" s="202">
        <v>45647</v>
      </c>
      <c r="B2105" s="149" t="s">
        <v>285</v>
      </c>
      <c r="C2105" s="147" t="s">
        <v>285</v>
      </c>
      <c r="D2105" s="149" t="s">
        <v>285</v>
      </c>
      <c r="E2105" s="153" t="s">
        <v>377</v>
      </c>
      <c r="F2105" s="149"/>
      <c r="G2105" s="149" t="str">
        <f t="shared" si="64"/>
        <v>1</v>
      </c>
      <c r="H2105" s="150">
        <f t="shared" si="65"/>
        <v>18</v>
      </c>
      <c r="I2105" s="153" t="str" cm="1">
        <f t="array" ref="I2105">_xlfn.XLOOKUP(C2105,gyn_horarios,gyn_trechos_almoco,"",1,1)</f>
        <v>PASSE</v>
      </c>
      <c r="J2105" s="164" t="str" cm="1">
        <f t="array" ref="J2105">_xlfn.XLOOKUP(D2105,justificativas_motivos,justificativas_texto,"",1,1)</f>
        <v>MOTORISTA CHEGANDO/SAINDO DA GARAGEM DE PASSE</v>
      </c>
    </row>
    <row r="2106" spans="1:10" ht="42" hidden="1" customHeight="1">
      <c r="A2106" s="200">
        <v>45647</v>
      </c>
      <c r="B2106" s="132">
        <v>16600</v>
      </c>
      <c r="C2106" s="147">
        <v>0.79166666666666663</v>
      </c>
      <c r="D2106" s="132" t="s">
        <v>11</v>
      </c>
      <c r="E2106" s="129" t="s">
        <v>229</v>
      </c>
      <c r="F2106" s="132"/>
      <c r="G2106" s="132" t="str">
        <f t="shared" si="64"/>
        <v>1</v>
      </c>
      <c r="H2106" s="137">
        <f t="shared" si="65"/>
        <v>18</v>
      </c>
      <c r="I2106" s="129" t="s">
        <v>359</v>
      </c>
      <c r="J2106" s="201" t="str" cm="1">
        <f t="array" ref="J2106">_xlfn.XLOOKUP(D2106,justificativas_motivos,justificativas_texto,"",1,1)</f>
        <v>MOTORISTA CUMPRINDO HORÁRIO NA ESCALA ATUAL</v>
      </c>
    </row>
    <row r="2107" spans="1:10" ht="42" hidden="1" customHeight="1">
      <c r="A2107" s="200">
        <v>45647</v>
      </c>
      <c r="B2107" s="132">
        <v>16600</v>
      </c>
      <c r="C2107" s="147">
        <v>0.79166666666666663</v>
      </c>
      <c r="D2107" s="132" t="s">
        <v>11</v>
      </c>
      <c r="E2107" s="129" t="s">
        <v>367</v>
      </c>
      <c r="F2107" s="132"/>
      <c r="G2107" s="132" t="str">
        <f t="shared" si="64"/>
        <v>1</v>
      </c>
      <c r="H2107" s="137">
        <f t="shared" si="65"/>
        <v>18</v>
      </c>
      <c r="I2107" s="129" t="s">
        <v>359</v>
      </c>
      <c r="J2107" s="201" t="str" cm="1">
        <f t="array" ref="J2107">_xlfn.XLOOKUP(D2107,justificativas_motivos,justificativas_texto,"",1,1)</f>
        <v>MOTORISTA CUMPRINDO HORÁRIO NA ESCALA ATUAL</v>
      </c>
    </row>
    <row r="2108" spans="1:10" ht="42" hidden="1" customHeight="1">
      <c r="A2108" s="202">
        <v>45647</v>
      </c>
      <c r="B2108" s="149">
        <v>221101</v>
      </c>
      <c r="C2108" s="147" t="s">
        <v>355</v>
      </c>
      <c r="D2108" s="149" t="s">
        <v>11</v>
      </c>
      <c r="E2108" s="153" t="s">
        <v>146</v>
      </c>
      <c r="F2108" s="149"/>
      <c r="G2108" s="149" t="str">
        <f t="shared" si="64"/>
        <v>1</v>
      </c>
      <c r="H2108" s="150">
        <f t="shared" si="65"/>
        <v>18</v>
      </c>
      <c r="I2108" s="153" t="s">
        <v>389</v>
      </c>
      <c r="J2108" s="164" t="str" cm="1">
        <f t="array" ref="J2108">_xlfn.XLOOKUP(D2108,justificativas_motivos,justificativas_texto,"",1,1)</f>
        <v>MOTORISTA CUMPRINDO HORÁRIO NA ESCALA ATUAL</v>
      </c>
    </row>
    <row r="2109" spans="1:10" ht="42" hidden="1" customHeight="1">
      <c r="A2109" s="202">
        <v>45647</v>
      </c>
      <c r="B2109" s="149">
        <v>221101</v>
      </c>
      <c r="C2109" s="147" t="s">
        <v>355</v>
      </c>
      <c r="D2109" s="149" t="s">
        <v>11</v>
      </c>
      <c r="E2109" s="153" t="s">
        <v>287</v>
      </c>
      <c r="F2109" s="149"/>
      <c r="G2109" s="149" t="str">
        <f t="shared" si="64"/>
        <v>1</v>
      </c>
      <c r="H2109" s="150">
        <f t="shared" si="65"/>
        <v>18</v>
      </c>
      <c r="I2109" s="153" t="s">
        <v>389</v>
      </c>
      <c r="J2109" s="164" t="str" cm="1">
        <f t="array" ref="J2109">_xlfn.XLOOKUP(D2109,justificativas_motivos,justificativas_texto,"",1,1)</f>
        <v>MOTORISTA CUMPRINDO HORÁRIO NA ESCALA ATUAL</v>
      </c>
    </row>
    <row r="2110" spans="1:10" ht="42" hidden="1" customHeight="1">
      <c r="A2110" s="202">
        <v>45647</v>
      </c>
      <c r="B2110" s="149">
        <v>20020</v>
      </c>
      <c r="C2110" s="147">
        <v>0.39583333333333331</v>
      </c>
      <c r="D2110" s="149" t="s">
        <v>11</v>
      </c>
      <c r="E2110" s="153" t="s">
        <v>15</v>
      </c>
      <c r="F2110" s="149"/>
      <c r="G2110" s="149" t="str">
        <f t="shared" si="64"/>
        <v>1</v>
      </c>
      <c r="H2110" s="150">
        <f t="shared" si="65"/>
        <v>18</v>
      </c>
      <c r="I2110" s="153" t="str" cm="1">
        <f t="array" ref="I2110">_xlfn.XLOOKUP(C2110,gyn_horarios,gyn_trechos_almoco,"",1,1)</f>
        <v>GOIANIA X BELEM 09:30</v>
      </c>
      <c r="J2110" s="164" t="str" cm="1">
        <f t="array" ref="J2110">_xlfn.XLOOKUP(D2110,justificativas_motivos,justificativas_texto,"",1,1)</f>
        <v>MOTORISTA CUMPRINDO HORÁRIO NA ESCALA ATUAL</v>
      </c>
    </row>
    <row r="2111" spans="1:10" ht="42" hidden="1" customHeight="1">
      <c r="A2111" s="202">
        <v>45647</v>
      </c>
      <c r="B2111" s="149">
        <v>20020</v>
      </c>
      <c r="C2111" s="147">
        <v>0.39583333333333331</v>
      </c>
      <c r="D2111" s="149" t="s">
        <v>11</v>
      </c>
      <c r="E2111" s="153" t="s">
        <v>118</v>
      </c>
      <c r="F2111" s="149"/>
      <c r="G2111" s="149" t="str">
        <f t="shared" si="64"/>
        <v>1</v>
      </c>
      <c r="H2111" s="150">
        <f t="shared" si="65"/>
        <v>18</v>
      </c>
      <c r="I2111" s="153" t="str" cm="1">
        <f t="array" ref="I2111">_xlfn.XLOOKUP(C2111,gyn_horarios,gyn_trechos_almoco,"",1,1)</f>
        <v>GOIANIA X BELEM 09:30</v>
      </c>
      <c r="J2111" s="164" t="str" cm="1">
        <f t="array" ref="J2111">_xlfn.XLOOKUP(D2111,justificativas_motivos,justificativas_texto,"",1,1)</f>
        <v>MOTORISTA CUMPRINDO HORÁRIO NA ESCALA ATUAL</v>
      </c>
    </row>
    <row r="2112" spans="1:10" ht="42" hidden="1" customHeight="1">
      <c r="A2112" s="202">
        <v>45647</v>
      </c>
      <c r="B2112" s="149">
        <v>19003</v>
      </c>
      <c r="C2112" s="147">
        <v>0.44791666666666669</v>
      </c>
      <c r="D2112" s="149" t="s">
        <v>231</v>
      </c>
      <c r="E2112" s="153" t="s">
        <v>17</v>
      </c>
      <c r="F2112" s="149"/>
      <c r="G2112" s="149" t="str">
        <f t="shared" si="64"/>
        <v>1</v>
      </c>
      <c r="H2112" s="150">
        <f t="shared" si="65"/>
        <v>18</v>
      </c>
      <c r="I2112" s="153" t="s">
        <v>390</v>
      </c>
      <c r="J2112" s="164" t="str" cm="1">
        <f t="array" ref="J2112">_xlfn.XLOOKUP(D2112,justificativas_motivos,justificativas_texto,"",1,1)</f>
        <v>MOTORISTA CUMPRINDO ESCALA EXTRA</v>
      </c>
    </row>
    <row r="2113" spans="1:10" ht="42" hidden="1" customHeight="1">
      <c r="A2113" s="202">
        <v>45647</v>
      </c>
      <c r="B2113" s="149">
        <v>19003</v>
      </c>
      <c r="C2113" s="147">
        <v>0.44791666666666669</v>
      </c>
      <c r="D2113" s="149" t="s">
        <v>231</v>
      </c>
      <c r="E2113" s="153" t="s">
        <v>391</v>
      </c>
      <c r="F2113" s="149"/>
      <c r="G2113" s="149" t="str">
        <f t="shared" si="64"/>
        <v>1</v>
      </c>
      <c r="H2113" s="150">
        <f t="shared" si="65"/>
        <v>18</v>
      </c>
      <c r="I2113" s="153" t="s">
        <v>390</v>
      </c>
      <c r="J2113" s="164" t="str" cm="1">
        <f t="array" ref="J2113">_xlfn.XLOOKUP(D2113,justificativas_motivos,justificativas_texto,"",1,1)</f>
        <v>MOTORISTA CUMPRINDO ESCALA EXTRA</v>
      </c>
    </row>
    <row r="2114" spans="1:10" ht="42" hidden="1" customHeight="1">
      <c r="A2114" s="202">
        <v>45647</v>
      </c>
      <c r="B2114" s="149" t="s">
        <v>71</v>
      </c>
      <c r="C2114" s="147" t="s">
        <v>72</v>
      </c>
      <c r="D2114" s="149" t="s">
        <v>107</v>
      </c>
      <c r="E2114" s="153" t="s">
        <v>292</v>
      </c>
      <c r="F2114" s="149"/>
      <c r="G2114" s="149" t="str">
        <f t="shared" si="64"/>
        <v>1</v>
      </c>
      <c r="H2114" s="150">
        <f t="shared" si="65"/>
        <v>18</v>
      </c>
      <c r="I2114" s="153" t="str" cm="1">
        <f t="array" ref="I2114">_xlfn.XLOOKUP(C2114,gyn_horarios,gyn_trechos_almoco,"",1,1)</f>
        <v>PLANTAO</v>
      </c>
      <c r="J2114" s="164" t="str" cm="1">
        <f t="array" ref="J2114">_xlfn.XLOOKUP(D2114,justificativas_motivos,justificativas_texto,"",1,1)</f>
        <v>MOTORISTA PRESTANDO SERVICO DE PLANTAO NA GARAGEM</v>
      </c>
    </row>
    <row r="2115" spans="1:10" ht="42" hidden="1" customHeight="1">
      <c r="A2115" s="202">
        <v>45648</v>
      </c>
      <c r="B2115" s="149">
        <v>14200</v>
      </c>
      <c r="C2115" s="147">
        <v>0.79166666666666663</v>
      </c>
      <c r="D2115" s="149" t="s">
        <v>11</v>
      </c>
      <c r="E2115" s="149" t="s">
        <v>103</v>
      </c>
      <c r="F2115" s="149"/>
      <c r="G2115" s="149" t="str">
        <f t="shared" si="64"/>
        <v>1</v>
      </c>
      <c r="H2115" s="150">
        <f t="shared" si="65"/>
        <v>18</v>
      </c>
      <c r="I2115" s="153" t="str" cm="1">
        <f t="array" ref="I2115">_xlfn.XLOOKUP(C2115,gyn_horarios,gyn_trechos_almoco,"",1,1)</f>
        <v>GOIANIA X BELEM 19:00</v>
      </c>
      <c r="J2115" s="164" t="str" cm="1">
        <f t="array" ref="J2115">_xlfn.XLOOKUP(D2115,justificativas_motivos,justificativas_texto,"",1,1)</f>
        <v>MOTORISTA CUMPRINDO HORÁRIO NA ESCALA ATUAL</v>
      </c>
    </row>
    <row r="2116" spans="1:10" ht="42" hidden="1" customHeight="1">
      <c r="A2116" s="202">
        <v>45648</v>
      </c>
      <c r="B2116" s="132">
        <v>14200</v>
      </c>
      <c r="C2116" s="147">
        <v>0.79166666666666663</v>
      </c>
      <c r="D2116" s="132" t="s">
        <v>11</v>
      </c>
      <c r="E2116" s="149" t="s">
        <v>232</v>
      </c>
      <c r="F2116" s="132"/>
      <c r="G2116" s="132" t="str">
        <f t="shared" si="64"/>
        <v>1</v>
      </c>
      <c r="H2116" s="137">
        <f t="shared" si="65"/>
        <v>18</v>
      </c>
      <c r="I2116" s="129" t="str" cm="1">
        <f t="array" ref="I2116">_xlfn.XLOOKUP(C2116,gyn_horarios,gyn_trechos_almoco,"",1,1)</f>
        <v>GOIANIA X BELEM 19:00</v>
      </c>
      <c r="J2116" s="201" t="str" cm="1">
        <f t="array" ref="J2116">_xlfn.XLOOKUP(D2116,justificativas_motivos,justificativas_texto,"",1,1)</f>
        <v>MOTORISTA CUMPRINDO HORÁRIO NA ESCALA ATUAL</v>
      </c>
    </row>
    <row r="2117" spans="1:10" ht="42" hidden="1" customHeight="1">
      <c r="A2117" s="202">
        <v>45648</v>
      </c>
      <c r="B2117" s="132">
        <v>15300</v>
      </c>
      <c r="C2117" s="133">
        <v>0.8125</v>
      </c>
      <c r="D2117" s="149" t="s">
        <v>231</v>
      </c>
      <c r="E2117" s="149" t="s">
        <v>115</v>
      </c>
      <c r="F2117" s="132"/>
      <c r="G2117" s="132" t="str">
        <f t="shared" si="64"/>
        <v>1</v>
      </c>
      <c r="H2117" s="137">
        <f t="shared" si="65"/>
        <v>18</v>
      </c>
      <c r="I2117" s="129" t="s">
        <v>392</v>
      </c>
      <c r="J2117" s="201" t="str" cm="1">
        <f t="array" ref="J2117">_xlfn.XLOOKUP(D2117,justificativas_motivos,justificativas_texto,"",1,1)</f>
        <v>MOTORISTA CUMPRINDO ESCALA EXTRA</v>
      </c>
    </row>
    <row r="2118" spans="1:10" ht="42" hidden="1" customHeight="1">
      <c r="A2118" s="202">
        <v>45648</v>
      </c>
      <c r="B2118" s="132">
        <v>15300</v>
      </c>
      <c r="C2118" s="133">
        <v>0.8125</v>
      </c>
      <c r="D2118" s="149" t="s">
        <v>231</v>
      </c>
      <c r="E2118" s="149" t="s">
        <v>114</v>
      </c>
      <c r="F2118" s="132"/>
      <c r="G2118" s="132" t="str">
        <f t="shared" si="64"/>
        <v>1</v>
      </c>
      <c r="H2118" s="137">
        <f t="shared" si="65"/>
        <v>18</v>
      </c>
      <c r="I2118" s="129" t="s">
        <v>392</v>
      </c>
      <c r="J2118" s="201" t="str" cm="1">
        <f t="array" ref="J2118">_xlfn.XLOOKUP(D2118,justificativas_motivos,justificativas_texto,"",1,1)</f>
        <v>MOTORISTA CUMPRINDO ESCALA EXTRA</v>
      </c>
    </row>
    <row r="2119" spans="1:10" ht="42" hidden="1" customHeight="1">
      <c r="A2119" s="202">
        <v>45648</v>
      </c>
      <c r="B2119" s="132">
        <v>24002</v>
      </c>
      <c r="C2119" s="133">
        <v>0.83333333333333337</v>
      </c>
      <c r="D2119" s="132" t="s">
        <v>11</v>
      </c>
      <c r="E2119" s="149" t="s">
        <v>78</v>
      </c>
      <c r="F2119" s="132"/>
      <c r="G2119" s="132" t="str">
        <f t="shared" si="64"/>
        <v>1</v>
      </c>
      <c r="H2119" s="137">
        <f t="shared" si="65"/>
        <v>18</v>
      </c>
      <c r="I2119" s="129" t="str" cm="1">
        <f t="array" ref="I2119">_xlfn.XLOOKUP(C2119,gyn_horarios,gyn_trechos_almoco,"",1,1)</f>
        <v>GOIANIA X SAO LUIS 20:00</v>
      </c>
      <c r="J2119" s="201" t="str" cm="1">
        <f t="array" ref="J2119">_xlfn.XLOOKUP(D2119,justificativas_motivos,justificativas_texto,"",1,1)</f>
        <v>MOTORISTA CUMPRINDO HORÁRIO NA ESCALA ATUAL</v>
      </c>
    </row>
    <row r="2120" spans="1:10" ht="42" hidden="1" customHeight="1">
      <c r="A2120" s="202">
        <v>45648</v>
      </c>
      <c r="B2120" s="132">
        <v>24002</v>
      </c>
      <c r="C2120" s="133">
        <v>0.83333333333333337</v>
      </c>
      <c r="D2120" s="132" t="s">
        <v>11</v>
      </c>
      <c r="E2120" s="149" t="s">
        <v>80</v>
      </c>
      <c r="F2120" s="132"/>
      <c r="G2120" s="132" t="str">
        <f t="shared" si="64"/>
        <v>1</v>
      </c>
      <c r="H2120" s="137">
        <f t="shared" si="65"/>
        <v>18</v>
      </c>
      <c r="I2120" s="129" t="str" cm="1">
        <f t="array" ref="I2120">_xlfn.XLOOKUP(C2120,gyn_horarios,gyn_trechos_almoco,"",1,1)</f>
        <v>GOIANIA X SAO LUIS 20:00</v>
      </c>
      <c r="J2120" s="201" t="str" cm="1">
        <f t="array" ref="J2120">_xlfn.XLOOKUP(D2120,justificativas_motivos,justificativas_texto,"",1,1)</f>
        <v>MOTORISTA CUMPRINDO HORÁRIO NA ESCALA ATUAL</v>
      </c>
    </row>
    <row r="2121" spans="1:10" ht="42" hidden="1" customHeight="1">
      <c r="A2121" s="202">
        <v>45648</v>
      </c>
      <c r="B2121" s="132">
        <v>15900</v>
      </c>
      <c r="C2121" s="133">
        <v>0.78125</v>
      </c>
      <c r="D2121" s="149" t="s">
        <v>231</v>
      </c>
      <c r="E2121" s="129" t="s">
        <v>70</v>
      </c>
      <c r="F2121" s="132"/>
      <c r="G2121" s="132" t="str">
        <f t="shared" si="64"/>
        <v>1</v>
      </c>
      <c r="H2121" s="137">
        <f t="shared" si="65"/>
        <v>18</v>
      </c>
      <c r="I2121" s="129" t="s">
        <v>393</v>
      </c>
      <c r="J2121" s="201" t="str" cm="1">
        <f t="array" ref="J2121">_xlfn.XLOOKUP(D2121,justificativas_motivos,justificativas_texto,"",1,1)</f>
        <v>MOTORISTA CUMPRINDO ESCALA EXTRA</v>
      </c>
    </row>
    <row r="2122" spans="1:10" ht="42" hidden="1" customHeight="1">
      <c r="A2122" s="202">
        <v>45648</v>
      </c>
      <c r="B2122" s="149">
        <v>15900</v>
      </c>
      <c r="C2122" s="147">
        <v>0.78125</v>
      </c>
      <c r="D2122" s="149" t="s">
        <v>231</v>
      </c>
      <c r="E2122" s="153" t="s">
        <v>139</v>
      </c>
      <c r="F2122" s="149"/>
      <c r="G2122" s="149" t="str">
        <f t="shared" si="64"/>
        <v>1</v>
      </c>
      <c r="H2122" s="150">
        <f t="shared" si="65"/>
        <v>18</v>
      </c>
      <c r="I2122" s="129" t="s">
        <v>393</v>
      </c>
      <c r="J2122" s="164" t="str" cm="1">
        <f t="array" ref="J2122">_xlfn.XLOOKUP(D2122,justificativas_motivos,justificativas_texto,"",1,1)</f>
        <v>MOTORISTA CUMPRINDO ESCALA EXTRA</v>
      </c>
    </row>
    <row r="2123" spans="1:10" ht="42" hidden="1" customHeight="1">
      <c r="A2123" s="202">
        <v>45648</v>
      </c>
      <c r="B2123" s="149">
        <v>19014</v>
      </c>
      <c r="C2123" s="147">
        <v>0.39583333333333331</v>
      </c>
      <c r="D2123" s="149" t="s">
        <v>11</v>
      </c>
      <c r="E2123" s="153" t="s">
        <v>173</v>
      </c>
      <c r="F2123" s="149"/>
      <c r="G2123" s="149" t="str">
        <f t="shared" si="64"/>
        <v>1</v>
      </c>
      <c r="H2123" s="150">
        <f t="shared" si="65"/>
        <v>18</v>
      </c>
      <c r="I2123" s="153" t="str" cm="1">
        <f t="array" ref="I2123">_xlfn.XLOOKUP(C2123,gyn_horarios,gyn_trechos_almoco,"",1,1)</f>
        <v>GOIANIA X BELEM 09:30</v>
      </c>
      <c r="J2123" s="164" t="str" cm="1">
        <f t="array" ref="J2123">_xlfn.XLOOKUP(D2123,justificativas_motivos,justificativas_texto,"",1,1)</f>
        <v>MOTORISTA CUMPRINDO HORÁRIO NA ESCALA ATUAL</v>
      </c>
    </row>
    <row r="2124" spans="1:10" ht="42" hidden="1" customHeight="1">
      <c r="A2124" s="202">
        <v>45648</v>
      </c>
      <c r="B2124" s="149">
        <v>19014</v>
      </c>
      <c r="C2124" s="147">
        <v>0.39583333333333331</v>
      </c>
      <c r="D2124" s="149" t="s">
        <v>11</v>
      </c>
      <c r="E2124" s="153" t="s">
        <v>130</v>
      </c>
      <c r="F2124" s="149"/>
      <c r="G2124" s="149" t="str">
        <f t="shared" si="64"/>
        <v>1</v>
      </c>
      <c r="H2124" s="150">
        <f t="shared" si="65"/>
        <v>18</v>
      </c>
      <c r="I2124" s="153" t="str" cm="1">
        <f t="array" ref="I2124">_xlfn.XLOOKUP(C2124,gyn_horarios,gyn_trechos_almoco,"",1,1)</f>
        <v>GOIANIA X BELEM 09:30</v>
      </c>
      <c r="J2124" s="164" t="str" cm="1">
        <f t="array" ref="J2124">_xlfn.XLOOKUP(D2124,justificativas_motivos,justificativas_texto,"",1,1)</f>
        <v>MOTORISTA CUMPRINDO HORÁRIO NA ESCALA ATUAL</v>
      </c>
    </row>
    <row r="2125" spans="1:10" ht="42" hidden="1" customHeight="1">
      <c r="A2125" s="202">
        <v>45648</v>
      </c>
      <c r="B2125" s="149">
        <v>19011</v>
      </c>
      <c r="C2125" s="147">
        <v>0.45833333333333331</v>
      </c>
      <c r="D2125" s="149" t="s">
        <v>231</v>
      </c>
      <c r="E2125" s="153" t="s">
        <v>68</v>
      </c>
      <c r="F2125" s="149"/>
      <c r="G2125" s="149" t="str">
        <f t="shared" si="64"/>
        <v>1</v>
      </c>
      <c r="H2125" s="150">
        <f t="shared" si="65"/>
        <v>18</v>
      </c>
      <c r="I2125" s="153" t="s">
        <v>394</v>
      </c>
      <c r="J2125" s="164" t="str" cm="1">
        <f t="array" ref="J2125">_xlfn.XLOOKUP(D2125,justificativas_motivos,justificativas_texto,"",1,1)</f>
        <v>MOTORISTA CUMPRINDO ESCALA EXTRA</v>
      </c>
    </row>
    <row r="2126" spans="1:10" ht="42" hidden="1" customHeight="1">
      <c r="A2126" s="202">
        <v>45648</v>
      </c>
      <c r="B2126" s="149">
        <v>19011</v>
      </c>
      <c r="C2126" s="147">
        <v>0.45833333333333331</v>
      </c>
      <c r="D2126" s="149" t="s">
        <v>231</v>
      </c>
      <c r="E2126" s="153" t="s">
        <v>109</v>
      </c>
      <c r="F2126" s="149"/>
      <c r="G2126" s="149" t="str">
        <f t="shared" si="64"/>
        <v>1</v>
      </c>
      <c r="H2126" s="150">
        <f t="shared" si="65"/>
        <v>18</v>
      </c>
      <c r="I2126" s="153" t="s">
        <v>394</v>
      </c>
      <c r="J2126" s="164" t="str" cm="1">
        <f t="array" ref="J2126">_xlfn.XLOOKUP(D2126,justificativas_motivos,justificativas_texto,"",1,1)</f>
        <v>MOTORISTA CUMPRINDO ESCALA EXTRA</v>
      </c>
    </row>
    <row r="2127" spans="1:10" ht="42" hidden="1" customHeight="1">
      <c r="A2127" s="202">
        <v>45648</v>
      </c>
      <c r="B2127" s="149">
        <v>19018</v>
      </c>
      <c r="C2127" s="147" t="s">
        <v>355</v>
      </c>
      <c r="D2127" s="149" t="s">
        <v>11</v>
      </c>
      <c r="E2127" s="153" t="s">
        <v>341</v>
      </c>
      <c r="F2127" s="149"/>
      <c r="G2127" s="149" t="str">
        <f t="shared" si="64"/>
        <v>1</v>
      </c>
      <c r="H2127" s="150">
        <f t="shared" si="65"/>
        <v>18</v>
      </c>
      <c r="I2127" s="153" t="s">
        <v>395</v>
      </c>
      <c r="J2127" s="164" t="str" cm="1">
        <f t="array" ref="J2127">_xlfn.XLOOKUP(D2127,justificativas_motivos,justificativas_texto,"",1,1)</f>
        <v>MOTORISTA CUMPRINDO HORÁRIO NA ESCALA ATUAL</v>
      </c>
    </row>
    <row r="2128" spans="1:10" ht="42" hidden="1" customHeight="1">
      <c r="A2128" s="202">
        <v>45648</v>
      </c>
      <c r="B2128" s="149">
        <v>19018</v>
      </c>
      <c r="C2128" s="147" t="s">
        <v>355</v>
      </c>
      <c r="D2128" s="149" t="s">
        <v>11</v>
      </c>
      <c r="E2128" s="153" t="s">
        <v>259</v>
      </c>
      <c r="F2128" s="149"/>
      <c r="G2128" s="149" t="str">
        <f t="shared" si="64"/>
        <v>1</v>
      </c>
      <c r="H2128" s="150">
        <f t="shared" si="65"/>
        <v>18</v>
      </c>
      <c r="I2128" s="153" t="s">
        <v>395</v>
      </c>
      <c r="J2128" s="164" t="str" cm="1">
        <f t="array" ref="J2128">_xlfn.XLOOKUP(D2128,justificativas_motivos,justificativas_texto,"",1,1)</f>
        <v>MOTORISTA CUMPRINDO HORÁRIO NA ESCALA ATUAL</v>
      </c>
    </row>
    <row r="2129" spans="1:10" ht="42" hidden="1" customHeight="1">
      <c r="A2129" s="202">
        <v>45648</v>
      </c>
      <c r="B2129" s="149" t="s">
        <v>137</v>
      </c>
      <c r="C2129" s="149" t="s">
        <v>137</v>
      </c>
      <c r="D2129" s="149" t="s">
        <v>137</v>
      </c>
      <c r="E2129" s="129" t="s">
        <v>229</v>
      </c>
      <c r="F2129" s="149"/>
      <c r="G2129" s="149" t="str">
        <f t="shared" si="64"/>
        <v>1</v>
      </c>
      <c r="H2129" s="150">
        <f t="shared" si="65"/>
        <v>18</v>
      </c>
      <c r="I2129" s="153" t="str" cm="1">
        <f t="array" ref="I2129">_xlfn.XLOOKUP(C2129,gyn_horarios,gyn_trechos_almoco,"",1,1)</f>
        <v>ESPERA</v>
      </c>
      <c r="J2129" s="164" t="str" cm="1">
        <f t="array" ref="J2129">_xlfn.XLOOKUP(D2129,justificativas_motivos,justificativas_texto,"",1,1)</f>
        <v>MOTORISTA NA GARAGEM EM ESPERA PARA DISPONIBILIDADE DE HORARIOS</v>
      </c>
    </row>
    <row r="2130" spans="1:10" ht="42" hidden="1" customHeight="1">
      <c r="A2130" s="202">
        <v>45648</v>
      </c>
      <c r="B2130" s="149" t="s">
        <v>137</v>
      </c>
      <c r="C2130" s="149" t="s">
        <v>137</v>
      </c>
      <c r="D2130" s="149" t="s">
        <v>137</v>
      </c>
      <c r="E2130" s="129" t="s">
        <v>367</v>
      </c>
      <c r="F2130" s="149"/>
      <c r="G2130" s="149" t="str">
        <f t="shared" si="64"/>
        <v>1</v>
      </c>
      <c r="H2130" s="150">
        <f t="shared" si="65"/>
        <v>18</v>
      </c>
      <c r="I2130" s="153" t="str" cm="1">
        <f t="array" ref="I2130">_xlfn.XLOOKUP(C2130,gyn_horarios,gyn_trechos_almoco,"",1,1)</f>
        <v>ESPERA</v>
      </c>
      <c r="J2130" s="164" t="str" cm="1">
        <f t="array" ref="J2130">_xlfn.XLOOKUP(D2130,justificativas_motivos,justificativas_texto,"",1,1)</f>
        <v>MOTORISTA NA GARAGEM EM ESPERA PARA DISPONIBILIDADE DE HORARIOS</v>
      </c>
    </row>
    <row r="2131" spans="1:10" ht="42" hidden="1" customHeight="1">
      <c r="A2131" s="202">
        <v>45648</v>
      </c>
      <c r="B2131" s="149">
        <v>17700</v>
      </c>
      <c r="C2131" s="147">
        <v>0.79166666666666663</v>
      </c>
      <c r="D2131" s="149" t="s">
        <v>11</v>
      </c>
      <c r="E2131" s="153" t="s">
        <v>247</v>
      </c>
      <c r="F2131" s="149"/>
      <c r="G2131" s="149" t="str">
        <f t="shared" si="64"/>
        <v>1</v>
      </c>
      <c r="H2131" s="150">
        <f t="shared" si="65"/>
        <v>18</v>
      </c>
      <c r="I2131" s="153" t="s">
        <v>359</v>
      </c>
      <c r="J2131" s="164" t="str" cm="1">
        <f t="array" ref="J2131">_xlfn.XLOOKUP(D2131,justificativas_motivos,justificativas_texto,"",1,1)</f>
        <v>MOTORISTA CUMPRINDO HORÁRIO NA ESCALA ATUAL</v>
      </c>
    </row>
    <row r="2132" spans="1:10" ht="42" hidden="1" customHeight="1">
      <c r="A2132" s="202">
        <v>45648</v>
      </c>
      <c r="B2132" s="149">
        <v>17700</v>
      </c>
      <c r="C2132" s="147">
        <v>0.79166666666666663</v>
      </c>
      <c r="D2132" s="149" t="s">
        <v>11</v>
      </c>
      <c r="E2132" s="153" t="s">
        <v>307</v>
      </c>
      <c r="F2132" s="149"/>
      <c r="G2132" s="149" t="str">
        <f t="shared" ref="G2132:G2195" si="66">IF(E2132="MOTORISTA","","1")</f>
        <v>1</v>
      </c>
      <c r="H2132" s="150">
        <f t="shared" ref="H2132:H2195" si="67">IF(E2132="MOTORISTA","",18)</f>
        <v>18</v>
      </c>
      <c r="I2132" s="153" t="s">
        <v>359</v>
      </c>
      <c r="J2132" s="164" t="str" cm="1">
        <f t="array" ref="J2132">_xlfn.XLOOKUP(D2132,justificativas_motivos,justificativas_texto,"",1,1)</f>
        <v>MOTORISTA CUMPRINDO HORÁRIO NA ESCALA ATUAL</v>
      </c>
    </row>
    <row r="2133" spans="1:10" ht="42" hidden="1" customHeight="1">
      <c r="A2133" s="202">
        <v>45649</v>
      </c>
      <c r="B2133" s="149">
        <v>20019</v>
      </c>
      <c r="C2133" s="147">
        <v>0.75</v>
      </c>
      <c r="D2133" s="149" t="s">
        <v>11</v>
      </c>
      <c r="E2133" s="149" t="s">
        <v>27</v>
      </c>
      <c r="F2133" s="149"/>
      <c r="G2133" s="149" t="str">
        <f t="shared" si="66"/>
        <v>1</v>
      </c>
      <c r="H2133" s="150">
        <f t="shared" si="67"/>
        <v>18</v>
      </c>
      <c r="I2133" s="153" t="str" cm="1">
        <f t="array" ref="I2133">_xlfn.XLOOKUP(C2133,gyn_horarios,gyn_trechos_almoco,"",1,1)</f>
        <v>GOIANIA X TERESINA 18:00</v>
      </c>
      <c r="J2133" s="164" t="str" cm="1">
        <f t="array" ref="J2133">_xlfn.XLOOKUP(D2133,justificativas_motivos,justificativas_texto,"",1,1)</f>
        <v>MOTORISTA CUMPRINDO HORÁRIO NA ESCALA ATUAL</v>
      </c>
    </row>
    <row r="2134" spans="1:10" ht="42" hidden="1" customHeight="1">
      <c r="A2134" s="202">
        <v>45649</v>
      </c>
      <c r="B2134" s="149">
        <v>20019</v>
      </c>
      <c r="C2134" s="147">
        <v>0.75</v>
      </c>
      <c r="D2134" s="149" t="s">
        <v>11</v>
      </c>
      <c r="E2134" s="149" t="s">
        <v>40</v>
      </c>
      <c r="F2134" s="149"/>
      <c r="G2134" s="149" t="str">
        <f t="shared" si="66"/>
        <v>1</v>
      </c>
      <c r="H2134" s="150">
        <f t="shared" si="67"/>
        <v>18</v>
      </c>
      <c r="I2134" s="153" t="str" cm="1">
        <f t="array" ref="I2134">_xlfn.XLOOKUP(C2134,gyn_horarios,gyn_trechos_almoco,"",1,1)</f>
        <v>GOIANIA X TERESINA 18:00</v>
      </c>
      <c r="J2134" s="164" t="str" cm="1">
        <f t="array" ref="J2134">_xlfn.XLOOKUP(D2134,justificativas_motivos,justificativas_texto,"",1,1)</f>
        <v>MOTORISTA CUMPRINDO HORÁRIO NA ESCALA ATUAL</v>
      </c>
    </row>
    <row r="2135" spans="1:10" ht="42" hidden="1" customHeight="1">
      <c r="A2135" s="202">
        <v>45649</v>
      </c>
      <c r="B2135" s="149">
        <v>24001</v>
      </c>
      <c r="C2135" s="147">
        <v>0.79166666666666663</v>
      </c>
      <c r="D2135" s="149" t="s">
        <v>11</v>
      </c>
      <c r="E2135" s="149" t="s">
        <v>104</v>
      </c>
      <c r="F2135" s="149"/>
      <c r="G2135" s="149" t="str">
        <f t="shared" si="66"/>
        <v>1</v>
      </c>
      <c r="H2135" s="150">
        <f t="shared" si="67"/>
        <v>18</v>
      </c>
      <c r="I2135" s="153" t="str" cm="1">
        <f t="array" ref="I2135">_xlfn.XLOOKUP(C2135,gyn_horarios,gyn_trechos_almoco,"",1,1)</f>
        <v>GOIANIA X BELEM 19:00</v>
      </c>
      <c r="J2135" s="164" t="str" cm="1">
        <f t="array" ref="J2135">_xlfn.XLOOKUP(D2135,justificativas_motivos,justificativas_texto,"",1,1)</f>
        <v>MOTORISTA CUMPRINDO HORÁRIO NA ESCALA ATUAL</v>
      </c>
    </row>
    <row r="2136" spans="1:10" ht="42" hidden="1" customHeight="1">
      <c r="A2136" s="202">
        <v>45649</v>
      </c>
      <c r="B2136" s="149">
        <v>24001</v>
      </c>
      <c r="C2136" s="147">
        <v>0.79166666666666663</v>
      </c>
      <c r="D2136" s="149" t="s">
        <v>11</v>
      </c>
      <c r="E2136" s="149" t="s">
        <v>34</v>
      </c>
      <c r="F2136" s="149"/>
      <c r="G2136" s="149" t="str">
        <f t="shared" si="66"/>
        <v>1</v>
      </c>
      <c r="H2136" s="150">
        <f t="shared" si="67"/>
        <v>18</v>
      </c>
      <c r="I2136" s="153" t="str" cm="1">
        <f t="array" ref="I2136">_xlfn.XLOOKUP(C2136,gyn_horarios,gyn_trechos_almoco,"",1,1)</f>
        <v>GOIANIA X BELEM 19:00</v>
      </c>
      <c r="J2136" s="164" t="str" cm="1">
        <f t="array" ref="J2136">_xlfn.XLOOKUP(D2136,justificativas_motivos,justificativas_texto,"",1,1)</f>
        <v>MOTORISTA CUMPRINDO HORÁRIO NA ESCALA ATUAL</v>
      </c>
    </row>
    <row r="2137" spans="1:10" ht="42" hidden="1" customHeight="1">
      <c r="A2137" s="202">
        <v>45649</v>
      </c>
      <c r="B2137" s="149">
        <v>24005</v>
      </c>
      <c r="C2137" s="147">
        <v>0.83333333333333337</v>
      </c>
      <c r="D2137" s="149" t="s">
        <v>11</v>
      </c>
      <c r="E2137" s="149" t="s">
        <v>219</v>
      </c>
      <c r="F2137" s="149"/>
      <c r="G2137" s="149" t="str">
        <f t="shared" si="66"/>
        <v>1</v>
      </c>
      <c r="H2137" s="150">
        <f t="shared" si="67"/>
        <v>18</v>
      </c>
      <c r="I2137" s="153" t="str" cm="1">
        <f t="array" ref="I2137">_xlfn.XLOOKUP(C2137,gyn_horarios,gyn_trechos_almoco,"",1,1)</f>
        <v>GOIANIA X SAO LUIS 20:00</v>
      </c>
      <c r="J2137" s="164" t="str" cm="1">
        <f t="array" ref="J2137">_xlfn.XLOOKUP(D2137,justificativas_motivos,justificativas_texto,"",1,1)</f>
        <v>MOTORISTA CUMPRINDO HORÁRIO NA ESCALA ATUAL</v>
      </c>
    </row>
    <row r="2138" spans="1:10" ht="42" hidden="1" customHeight="1">
      <c r="A2138" s="202">
        <v>45649</v>
      </c>
      <c r="B2138" s="149">
        <v>24005</v>
      </c>
      <c r="C2138" s="147">
        <v>0.83333333333333337</v>
      </c>
      <c r="D2138" s="149" t="s">
        <v>11</v>
      </c>
      <c r="E2138" s="149" t="s">
        <v>218</v>
      </c>
      <c r="F2138" s="149"/>
      <c r="G2138" s="149" t="str">
        <f t="shared" si="66"/>
        <v>1</v>
      </c>
      <c r="H2138" s="150">
        <f t="shared" si="67"/>
        <v>18</v>
      </c>
      <c r="I2138" s="153" t="str" cm="1">
        <f t="array" ref="I2138">_xlfn.XLOOKUP(C2138,gyn_horarios,gyn_trechos_almoco,"",1,1)</f>
        <v>GOIANIA X SAO LUIS 20:00</v>
      </c>
      <c r="J2138" s="164" t="str" cm="1">
        <f t="array" ref="J2138">_xlfn.XLOOKUP(D2138,justificativas_motivos,justificativas_texto,"",1,1)</f>
        <v>MOTORISTA CUMPRINDO HORÁRIO NA ESCALA ATUAL</v>
      </c>
    </row>
    <row r="2139" spans="1:10" ht="42" hidden="1" customHeight="1">
      <c r="A2139" s="202">
        <v>45649</v>
      </c>
      <c r="B2139" s="149">
        <v>19026</v>
      </c>
      <c r="C2139" s="147">
        <v>0.38194444444444442</v>
      </c>
      <c r="D2139" s="149" t="s">
        <v>231</v>
      </c>
      <c r="E2139" s="153" t="s">
        <v>368</v>
      </c>
      <c r="F2139" s="149"/>
      <c r="G2139" s="149" t="str">
        <f t="shared" si="66"/>
        <v>1</v>
      </c>
      <c r="H2139" s="150">
        <f t="shared" si="67"/>
        <v>18</v>
      </c>
      <c r="I2139" s="153" t="s">
        <v>396</v>
      </c>
      <c r="J2139" s="164" t="str" cm="1">
        <f t="array" ref="J2139">_xlfn.XLOOKUP(D2139,justificativas_motivos,justificativas_texto,"",1,1)</f>
        <v>MOTORISTA CUMPRINDO ESCALA EXTRA</v>
      </c>
    </row>
    <row r="2140" spans="1:10" ht="42" hidden="1" customHeight="1">
      <c r="A2140" s="202">
        <v>45649</v>
      </c>
      <c r="B2140" s="149">
        <v>19026</v>
      </c>
      <c r="C2140" s="147">
        <v>0.38194444444444442</v>
      </c>
      <c r="D2140" s="149" t="s">
        <v>231</v>
      </c>
      <c r="E2140" s="153" t="s">
        <v>138</v>
      </c>
      <c r="F2140" s="149"/>
      <c r="G2140" s="149" t="str">
        <f t="shared" si="66"/>
        <v>1</v>
      </c>
      <c r="H2140" s="150">
        <f t="shared" si="67"/>
        <v>18</v>
      </c>
      <c r="I2140" s="153" t="s">
        <v>396</v>
      </c>
      <c r="J2140" s="164" t="str" cm="1">
        <f t="array" ref="J2140">_xlfn.XLOOKUP(D2140,justificativas_motivos,justificativas_texto,"",1,1)</f>
        <v>MOTORISTA CUMPRINDO ESCALA EXTRA</v>
      </c>
    </row>
    <row r="2141" spans="1:10" ht="42" hidden="1" customHeight="1">
      <c r="A2141" s="202">
        <v>45649</v>
      </c>
      <c r="B2141" s="149">
        <v>221301</v>
      </c>
      <c r="C2141" s="147">
        <v>0.39583333333333331</v>
      </c>
      <c r="D2141" s="149" t="s">
        <v>11</v>
      </c>
      <c r="E2141" s="153" t="s">
        <v>119</v>
      </c>
      <c r="F2141" s="149"/>
      <c r="G2141" s="149" t="str">
        <f t="shared" si="66"/>
        <v>1</v>
      </c>
      <c r="H2141" s="150">
        <f t="shared" si="67"/>
        <v>18</v>
      </c>
      <c r="I2141" s="153" t="str" cm="1">
        <f t="array" ref="I2141">_xlfn.XLOOKUP(C2141,gyn_horarios,gyn_trechos_almoco,"",1,1)</f>
        <v>GOIANIA X BELEM 09:30</v>
      </c>
      <c r="J2141" s="164" t="str" cm="1">
        <f t="array" ref="J2141">_xlfn.XLOOKUP(D2141,justificativas_motivos,justificativas_texto,"",1,1)</f>
        <v>MOTORISTA CUMPRINDO HORÁRIO NA ESCALA ATUAL</v>
      </c>
    </row>
    <row r="2142" spans="1:10" ht="42" hidden="1" customHeight="1">
      <c r="A2142" s="202">
        <v>45649</v>
      </c>
      <c r="B2142" s="149">
        <v>221301</v>
      </c>
      <c r="C2142" s="147">
        <v>0.39583333333333331</v>
      </c>
      <c r="D2142" s="149" t="s">
        <v>11</v>
      </c>
      <c r="E2142" s="153" t="s">
        <v>397</v>
      </c>
      <c r="F2142" s="149"/>
      <c r="G2142" s="149" t="str">
        <f t="shared" si="66"/>
        <v>1</v>
      </c>
      <c r="H2142" s="150">
        <f t="shared" si="67"/>
        <v>18</v>
      </c>
      <c r="I2142" s="153" t="str" cm="1">
        <f t="array" ref="I2142">_xlfn.XLOOKUP(C2142,gyn_horarios,gyn_trechos_almoco,"",1,1)</f>
        <v>GOIANIA X BELEM 09:30</v>
      </c>
      <c r="J2142" s="164" t="str" cm="1">
        <f t="array" ref="J2142">_xlfn.XLOOKUP(D2142,justificativas_motivos,justificativas_texto,"",1,1)</f>
        <v>MOTORISTA CUMPRINDO HORÁRIO NA ESCALA ATUAL</v>
      </c>
    </row>
    <row r="2143" spans="1:10" ht="42" hidden="1" customHeight="1">
      <c r="A2143" s="202">
        <v>45649</v>
      </c>
      <c r="B2143" s="149">
        <v>15800</v>
      </c>
      <c r="C2143" s="147">
        <v>0.79166666666666663</v>
      </c>
      <c r="D2143" s="149" t="s">
        <v>11</v>
      </c>
      <c r="E2143" s="153" t="s">
        <v>144</v>
      </c>
      <c r="F2143" s="149"/>
      <c r="G2143" s="149" t="str">
        <f t="shared" si="66"/>
        <v>1</v>
      </c>
      <c r="H2143" s="150">
        <f t="shared" si="67"/>
        <v>18</v>
      </c>
      <c r="I2143" s="153" t="s">
        <v>359</v>
      </c>
      <c r="J2143" s="164" t="str" cm="1">
        <f t="array" ref="J2143">_xlfn.XLOOKUP(D2143,justificativas_motivos,justificativas_texto,"",1,1)</f>
        <v>MOTORISTA CUMPRINDO HORÁRIO NA ESCALA ATUAL</v>
      </c>
    </row>
    <row r="2144" spans="1:10" ht="42" hidden="1" customHeight="1">
      <c r="A2144" s="202">
        <v>45649</v>
      </c>
      <c r="B2144" s="149">
        <v>15800</v>
      </c>
      <c r="C2144" s="147">
        <v>0.79166666666666663</v>
      </c>
      <c r="D2144" s="149" t="s">
        <v>11</v>
      </c>
      <c r="E2144" s="153" t="s">
        <v>248</v>
      </c>
      <c r="F2144" s="149"/>
      <c r="G2144" s="149" t="str">
        <f t="shared" si="66"/>
        <v>1</v>
      </c>
      <c r="H2144" s="150">
        <f t="shared" si="67"/>
        <v>18</v>
      </c>
      <c r="I2144" s="153" t="s">
        <v>359</v>
      </c>
      <c r="J2144" s="164" t="str" cm="1">
        <f t="array" ref="J2144">_xlfn.XLOOKUP(D2144,justificativas_motivos,justificativas_texto,"",1,1)</f>
        <v>MOTORISTA CUMPRINDO HORÁRIO NA ESCALA ATUAL</v>
      </c>
    </row>
    <row r="2145" spans="1:10" ht="42" hidden="1" customHeight="1">
      <c r="A2145" s="202">
        <v>45650</v>
      </c>
      <c r="B2145" s="149">
        <v>20012</v>
      </c>
      <c r="C2145" s="147">
        <v>0.75</v>
      </c>
      <c r="D2145" s="149" t="s">
        <v>11</v>
      </c>
      <c r="E2145" s="149" t="s">
        <v>67</v>
      </c>
      <c r="F2145" s="149"/>
      <c r="G2145" s="149" t="str">
        <f t="shared" si="66"/>
        <v>1</v>
      </c>
      <c r="H2145" s="150">
        <f t="shared" si="67"/>
        <v>18</v>
      </c>
      <c r="I2145" s="153" t="str" cm="1">
        <f t="array" ref="I2145">_xlfn.XLOOKUP(C2145,gyn_horarios,gyn_trechos_almoco,"",1,1)</f>
        <v>GOIANIA X TERESINA 18:00</v>
      </c>
      <c r="J2145" s="164" t="str" cm="1">
        <f t="array" ref="J2145">_xlfn.XLOOKUP(D2145,justificativas_motivos,justificativas_texto,"",1,1)</f>
        <v>MOTORISTA CUMPRINDO HORÁRIO NA ESCALA ATUAL</v>
      </c>
    </row>
    <row r="2146" spans="1:10" ht="42" hidden="1" customHeight="1">
      <c r="A2146" s="202">
        <v>45650</v>
      </c>
      <c r="B2146" s="149">
        <v>20012</v>
      </c>
      <c r="C2146" s="147">
        <v>0.75</v>
      </c>
      <c r="D2146" s="149" t="s">
        <v>11</v>
      </c>
      <c r="E2146" s="149" t="s">
        <v>226</v>
      </c>
      <c r="F2146" s="149"/>
      <c r="G2146" s="149" t="str">
        <f t="shared" si="66"/>
        <v>1</v>
      </c>
      <c r="H2146" s="150">
        <f t="shared" si="67"/>
        <v>18</v>
      </c>
      <c r="I2146" s="153" t="str" cm="1">
        <f t="array" ref="I2146">_xlfn.XLOOKUP(C2146,gyn_horarios,gyn_trechos_almoco,"",1,1)</f>
        <v>GOIANIA X TERESINA 18:00</v>
      </c>
      <c r="J2146" s="164" t="str" cm="1">
        <f t="array" ref="J2146">_xlfn.XLOOKUP(D2146,justificativas_motivos,justificativas_texto,"",1,1)</f>
        <v>MOTORISTA CUMPRINDO HORÁRIO NA ESCALA ATUAL</v>
      </c>
    </row>
    <row r="2147" spans="1:10" ht="42" hidden="1" customHeight="1">
      <c r="A2147" s="202">
        <v>45650</v>
      </c>
      <c r="B2147" s="149">
        <v>24010</v>
      </c>
      <c r="C2147" s="147">
        <v>0.79166666666666663</v>
      </c>
      <c r="D2147" s="149" t="s">
        <v>11</v>
      </c>
      <c r="E2147" s="149" t="s">
        <v>110</v>
      </c>
      <c r="F2147" s="149"/>
      <c r="G2147" s="149" t="str">
        <f t="shared" si="66"/>
        <v>1</v>
      </c>
      <c r="H2147" s="150">
        <f t="shared" si="67"/>
        <v>18</v>
      </c>
      <c r="I2147" s="153" t="str" cm="1">
        <f t="array" ref="I2147">_xlfn.XLOOKUP(C2147,gyn_horarios,gyn_trechos_almoco,"",1,1)</f>
        <v>GOIANIA X BELEM 19:00</v>
      </c>
      <c r="J2147" s="164" t="str" cm="1">
        <f t="array" ref="J2147">_xlfn.XLOOKUP(D2147,justificativas_motivos,justificativas_texto,"",1,1)</f>
        <v>MOTORISTA CUMPRINDO HORÁRIO NA ESCALA ATUAL</v>
      </c>
    </row>
    <row r="2148" spans="1:10" ht="42" hidden="1" customHeight="1">
      <c r="A2148" s="202">
        <v>45650</v>
      </c>
      <c r="B2148" s="149">
        <v>24010</v>
      </c>
      <c r="C2148" s="147">
        <v>0.79166666666666663</v>
      </c>
      <c r="D2148" s="149" t="s">
        <v>11</v>
      </c>
      <c r="E2148" s="153" t="s">
        <v>363</v>
      </c>
      <c r="F2148" s="149"/>
      <c r="G2148" s="149" t="str">
        <f t="shared" si="66"/>
        <v>1</v>
      </c>
      <c r="H2148" s="150">
        <f t="shared" si="67"/>
        <v>18</v>
      </c>
      <c r="I2148" s="153" t="str" cm="1">
        <f t="array" ref="I2148">_xlfn.XLOOKUP(C2148,gyn_horarios,gyn_trechos_almoco,"",1,1)</f>
        <v>GOIANIA X BELEM 19:00</v>
      </c>
      <c r="J2148" s="164" t="str" cm="1">
        <f t="array" ref="J2148">_xlfn.XLOOKUP(D2148,justificativas_motivos,justificativas_texto,"",1,1)</f>
        <v>MOTORISTA CUMPRINDO HORÁRIO NA ESCALA ATUAL</v>
      </c>
    </row>
    <row r="2149" spans="1:10" ht="42" hidden="1" customHeight="1">
      <c r="A2149" s="202">
        <v>45650</v>
      </c>
      <c r="B2149" s="149">
        <v>18018</v>
      </c>
      <c r="C2149" s="147">
        <v>0.75</v>
      </c>
      <c r="D2149" s="149" t="s">
        <v>11</v>
      </c>
      <c r="E2149" s="149" t="s">
        <v>133</v>
      </c>
      <c r="F2149" s="149"/>
      <c r="G2149" s="149" t="str">
        <f t="shared" si="66"/>
        <v>1</v>
      </c>
      <c r="H2149" s="150">
        <f t="shared" si="67"/>
        <v>18</v>
      </c>
      <c r="I2149" s="153" t="s">
        <v>387</v>
      </c>
      <c r="J2149" s="164" t="str" cm="1">
        <f t="array" ref="J2149">_xlfn.XLOOKUP(D2149,justificativas_motivos,justificativas_texto,"",1,1)</f>
        <v>MOTORISTA CUMPRINDO HORÁRIO NA ESCALA ATUAL</v>
      </c>
    </row>
    <row r="2150" spans="1:10" ht="42" hidden="1" customHeight="1">
      <c r="A2150" s="202">
        <v>45650</v>
      </c>
      <c r="B2150" s="149">
        <v>18018</v>
      </c>
      <c r="C2150" s="147">
        <v>0.75</v>
      </c>
      <c r="D2150" s="149" t="s">
        <v>11</v>
      </c>
      <c r="E2150" s="149" t="s">
        <v>189</v>
      </c>
      <c r="F2150" s="149"/>
      <c r="G2150" s="149" t="str">
        <f t="shared" si="66"/>
        <v>1</v>
      </c>
      <c r="H2150" s="150">
        <f t="shared" si="67"/>
        <v>18</v>
      </c>
      <c r="I2150" s="153" t="s">
        <v>387</v>
      </c>
      <c r="J2150" s="164" t="str" cm="1">
        <f t="array" ref="J2150">_xlfn.XLOOKUP(D2150,justificativas_motivos,justificativas_texto,"",1,1)</f>
        <v>MOTORISTA CUMPRINDO HORÁRIO NA ESCALA ATUAL</v>
      </c>
    </row>
    <row r="2151" spans="1:10" ht="42" hidden="1" customHeight="1">
      <c r="A2151" s="202">
        <v>45650</v>
      </c>
      <c r="B2151" s="149">
        <v>16600</v>
      </c>
      <c r="C2151" s="147">
        <v>0.84375</v>
      </c>
      <c r="D2151" s="149" t="s">
        <v>231</v>
      </c>
      <c r="E2151" s="153" t="s">
        <v>108</v>
      </c>
      <c r="F2151" s="149"/>
      <c r="G2151" s="149" t="str">
        <f t="shared" si="66"/>
        <v>1</v>
      </c>
      <c r="H2151" s="150">
        <f t="shared" si="67"/>
        <v>18</v>
      </c>
      <c r="I2151" s="153" t="s">
        <v>398</v>
      </c>
      <c r="J2151" s="164" t="str" cm="1">
        <f t="array" ref="J2151">_xlfn.XLOOKUP(D2151,justificativas_motivos,justificativas_texto,"",1,1)</f>
        <v>MOTORISTA CUMPRINDO ESCALA EXTRA</v>
      </c>
    </row>
    <row r="2152" spans="1:10" ht="42" hidden="1" customHeight="1">
      <c r="A2152" s="202">
        <v>45650</v>
      </c>
      <c r="B2152" s="149">
        <v>16600</v>
      </c>
      <c r="C2152" s="147">
        <v>0.84375</v>
      </c>
      <c r="D2152" s="149" t="s">
        <v>231</v>
      </c>
      <c r="E2152" s="153" t="s">
        <v>190</v>
      </c>
      <c r="F2152" s="149"/>
      <c r="G2152" s="149" t="str">
        <f t="shared" si="66"/>
        <v>1</v>
      </c>
      <c r="H2152" s="150">
        <f t="shared" si="67"/>
        <v>18</v>
      </c>
      <c r="I2152" s="153" t="s">
        <v>398</v>
      </c>
      <c r="J2152" s="164" t="str" cm="1">
        <f t="array" ref="J2152">_xlfn.XLOOKUP(D2152,justificativas_motivos,justificativas_texto,"",1,1)</f>
        <v>MOTORISTA CUMPRINDO ESCALA EXTRA</v>
      </c>
    </row>
    <row r="2153" spans="1:10" ht="42" hidden="1" customHeight="1">
      <c r="A2153" s="202">
        <v>45650</v>
      </c>
      <c r="B2153" s="149">
        <v>20022</v>
      </c>
      <c r="C2153" s="147">
        <v>0.81944444444444442</v>
      </c>
      <c r="D2153" s="149" t="s">
        <v>231</v>
      </c>
      <c r="E2153" s="153" t="s">
        <v>30</v>
      </c>
      <c r="F2153" s="149"/>
      <c r="G2153" s="149" t="str">
        <f t="shared" si="66"/>
        <v>1</v>
      </c>
      <c r="H2153" s="150">
        <f t="shared" si="67"/>
        <v>18</v>
      </c>
      <c r="I2153" s="153" t="s">
        <v>399</v>
      </c>
      <c r="J2153" s="164" t="str" cm="1">
        <f t="array" ref="J2153">_xlfn.XLOOKUP(D2153,justificativas_motivos,justificativas_texto,"",1,1)</f>
        <v>MOTORISTA CUMPRINDO ESCALA EXTRA</v>
      </c>
    </row>
    <row r="2154" spans="1:10" ht="42" hidden="1" customHeight="1">
      <c r="A2154" s="202">
        <v>45650</v>
      </c>
      <c r="B2154" s="149">
        <v>20022</v>
      </c>
      <c r="C2154" s="147">
        <v>0.81944444444444442</v>
      </c>
      <c r="D2154" s="149" t="s">
        <v>231</v>
      </c>
      <c r="E2154" s="153" t="s">
        <v>31</v>
      </c>
      <c r="F2154" s="149"/>
      <c r="G2154" s="149" t="str">
        <f t="shared" si="66"/>
        <v>1</v>
      </c>
      <c r="H2154" s="150">
        <f t="shared" si="67"/>
        <v>18</v>
      </c>
      <c r="I2154" s="153" t="s">
        <v>399</v>
      </c>
      <c r="J2154" s="164" t="str" cm="1">
        <f t="array" ref="J2154">_xlfn.XLOOKUP(D2154,justificativas_motivos,justificativas_texto,"",1,1)</f>
        <v>MOTORISTA CUMPRINDO ESCALA EXTRA</v>
      </c>
    </row>
    <row r="2155" spans="1:10" ht="42" hidden="1" customHeight="1">
      <c r="A2155" s="202">
        <v>45650</v>
      </c>
      <c r="B2155" s="149">
        <v>24014</v>
      </c>
      <c r="C2155" s="147">
        <v>0.83333333333333337</v>
      </c>
      <c r="D2155" s="149" t="s">
        <v>11</v>
      </c>
      <c r="E2155" s="153" t="s">
        <v>302</v>
      </c>
      <c r="F2155" s="149"/>
      <c r="G2155" s="149" t="str">
        <f t="shared" si="66"/>
        <v>1</v>
      </c>
      <c r="H2155" s="150">
        <f t="shared" si="67"/>
        <v>18</v>
      </c>
      <c r="I2155" s="153" t="str" cm="1">
        <f t="array" ref="I2155">_xlfn.XLOOKUP(C2155,gyn_horarios,gyn_trechos_almoco,"",1,1)</f>
        <v>GOIANIA X SAO LUIS 20:00</v>
      </c>
      <c r="J2155" s="164" t="str" cm="1">
        <f t="array" ref="J2155">_xlfn.XLOOKUP(D2155,justificativas_motivos,justificativas_texto,"",1,1)</f>
        <v>MOTORISTA CUMPRINDO HORÁRIO NA ESCALA ATUAL</v>
      </c>
    </row>
    <row r="2156" spans="1:10" ht="42" hidden="1" customHeight="1">
      <c r="A2156" s="202">
        <v>45650</v>
      </c>
      <c r="B2156" s="149">
        <v>24014</v>
      </c>
      <c r="C2156" s="147">
        <v>0.83333333333333337</v>
      </c>
      <c r="D2156" s="149" t="s">
        <v>11</v>
      </c>
      <c r="E2156" s="153" t="s">
        <v>171</v>
      </c>
      <c r="F2156" s="149"/>
      <c r="G2156" s="149" t="str">
        <f t="shared" si="66"/>
        <v>1</v>
      </c>
      <c r="H2156" s="150">
        <f t="shared" si="67"/>
        <v>18</v>
      </c>
      <c r="I2156" s="153" t="str" cm="1">
        <f t="array" ref="I2156">_xlfn.XLOOKUP(C2156,gyn_horarios,gyn_trechos_almoco,"",1,1)</f>
        <v>GOIANIA X SAO LUIS 20:00</v>
      </c>
      <c r="J2156" s="164" t="str" cm="1">
        <f t="array" ref="J2156">_xlfn.XLOOKUP(D2156,justificativas_motivos,justificativas_texto,"",1,1)</f>
        <v>MOTORISTA CUMPRINDO HORÁRIO NA ESCALA ATUAL</v>
      </c>
    </row>
    <row r="2157" spans="1:10" ht="42" hidden="1" customHeight="1">
      <c r="A2157" s="202">
        <v>45650</v>
      </c>
      <c r="B2157" s="149">
        <v>15500</v>
      </c>
      <c r="C2157" s="147">
        <v>0.38194444444444442</v>
      </c>
      <c r="D2157" s="149" t="s">
        <v>231</v>
      </c>
      <c r="E2157" s="153" t="s">
        <v>41</v>
      </c>
      <c r="F2157" s="149"/>
      <c r="G2157" s="149" t="str">
        <f t="shared" si="66"/>
        <v>1</v>
      </c>
      <c r="H2157" s="150">
        <f t="shared" si="67"/>
        <v>18</v>
      </c>
      <c r="I2157" s="153" t="s">
        <v>396</v>
      </c>
      <c r="J2157" s="164" t="str" cm="1">
        <f t="array" ref="J2157">_xlfn.XLOOKUP(D2157,justificativas_motivos,justificativas_texto,"",1,1)</f>
        <v>MOTORISTA CUMPRINDO ESCALA EXTRA</v>
      </c>
    </row>
    <row r="2158" spans="1:10" ht="42" hidden="1" customHeight="1">
      <c r="A2158" s="202">
        <v>45650</v>
      </c>
      <c r="B2158" s="149">
        <v>15500</v>
      </c>
      <c r="C2158" s="147">
        <v>0.38194444444444442</v>
      </c>
      <c r="D2158" s="149" t="s">
        <v>231</v>
      </c>
      <c r="E2158" s="153" t="s">
        <v>365</v>
      </c>
      <c r="F2158" s="149"/>
      <c r="G2158" s="149" t="str">
        <f t="shared" si="66"/>
        <v>1</v>
      </c>
      <c r="H2158" s="150">
        <f t="shared" si="67"/>
        <v>18</v>
      </c>
      <c r="I2158" s="153" t="s">
        <v>396</v>
      </c>
      <c r="J2158" s="164" t="str" cm="1">
        <f t="array" ref="J2158">_xlfn.XLOOKUP(D2158,justificativas_motivos,justificativas_texto,"",1,1)</f>
        <v>MOTORISTA CUMPRINDO ESCALA EXTRA</v>
      </c>
    </row>
    <row r="2159" spans="1:10" ht="42" hidden="1" customHeight="1">
      <c r="A2159" s="202">
        <v>45650</v>
      </c>
      <c r="B2159" s="149">
        <v>19019</v>
      </c>
      <c r="C2159" s="147">
        <v>0.39583333333333331</v>
      </c>
      <c r="D2159" s="149" t="s">
        <v>11</v>
      </c>
      <c r="E2159" s="153" t="s">
        <v>343</v>
      </c>
      <c r="F2159" s="149"/>
      <c r="G2159" s="149" t="str">
        <f t="shared" si="66"/>
        <v>1</v>
      </c>
      <c r="H2159" s="150">
        <f t="shared" si="67"/>
        <v>18</v>
      </c>
      <c r="I2159" s="153" t="str" cm="1">
        <f t="array" ref="I2159">_xlfn.XLOOKUP(C2159,gyn_horarios,gyn_trechos_almoco,"",1,1)</f>
        <v>GOIANIA X BELEM 09:30</v>
      </c>
      <c r="J2159" s="164" t="str" cm="1">
        <f t="array" ref="J2159">_xlfn.XLOOKUP(D2159,justificativas_motivos,justificativas_texto,"",1,1)</f>
        <v>MOTORISTA CUMPRINDO HORÁRIO NA ESCALA ATUAL</v>
      </c>
    </row>
    <row r="2160" spans="1:10" ht="42" hidden="1" customHeight="1">
      <c r="A2160" s="202">
        <v>45650</v>
      </c>
      <c r="B2160" s="149">
        <v>19019</v>
      </c>
      <c r="C2160" s="147">
        <v>0.39583333333333331</v>
      </c>
      <c r="D2160" s="149" t="s">
        <v>11</v>
      </c>
      <c r="E2160" s="153" t="s">
        <v>400</v>
      </c>
      <c r="F2160" s="149"/>
      <c r="G2160" s="149" t="str">
        <f t="shared" si="66"/>
        <v>1</v>
      </c>
      <c r="H2160" s="150">
        <f t="shared" si="67"/>
        <v>18</v>
      </c>
      <c r="I2160" s="153" t="str" cm="1">
        <f t="array" ref="I2160">_xlfn.XLOOKUP(C2160,gyn_horarios,gyn_trechos_almoco,"",1,1)</f>
        <v>GOIANIA X BELEM 09:30</v>
      </c>
      <c r="J2160" s="164" t="str" cm="1">
        <f t="array" ref="J2160">_xlfn.XLOOKUP(D2160,justificativas_motivos,justificativas_texto,"",1,1)</f>
        <v>MOTORISTA CUMPRINDO HORÁRIO NA ESCALA ATUAL</v>
      </c>
    </row>
    <row r="2161" spans="1:10" ht="42" hidden="1" customHeight="1">
      <c r="A2161" s="202">
        <v>45650</v>
      </c>
      <c r="B2161" s="149">
        <v>19004</v>
      </c>
      <c r="C2161" s="147">
        <v>0.79166666666666663</v>
      </c>
      <c r="D2161" s="149" t="s">
        <v>11</v>
      </c>
      <c r="E2161" s="153" t="s">
        <v>287</v>
      </c>
      <c r="F2161" s="149"/>
      <c r="G2161" s="149" t="str">
        <f t="shared" si="66"/>
        <v>1</v>
      </c>
      <c r="H2161" s="150">
        <f t="shared" si="67"/>
        <v>18</v>
      </c>
      <c r="I2161" s="153" t="s">
        <v>359</v>
      </c>
      <c r="J2161" s="164" t="str" cm="1">
        <f t="array" ref="J2161">_xlfn.XLOOKUP(D2161,justificativas_motivos,justificativas_texto,"",1,1)</f>
        <v>MOTORISTA CUMPRINDO HORÁRIO NA ESCALA ATUAL</v>
      </c>
    </row>
    <row r="2162" spans="1:10" ht="42" hidden="1" customHeight="1">
      <c r="A2162" s="202">
        <v>45650</v>
      </c>
      <c r="B2162" s="149">
        <v>19004</v>
      </c>
      <c r="C2162" s="147">
        <v>0.79166666666666663</v>
      </c>
      <c r="D2162" s="149" t="s">
        <v>11</v>
      </c>
      <c r="E2162" s="153" t="s">
        <v>146</v>
      </c>
      <c r="F2162" s="149"/>
      <c r="G2162" s="149" t="str">
        <f t="shared" si="66"/>
        <v>1</v>
      </c>
      <c r="H2162" s="150">
        <f t="shared" si="67"/>
        <v>18</v>
      </c>
      <c r="I2162" s="153" t="s">
        <v>359</v>
      </c>
      <c r="J2162" s="164" t="str" cm="1">
        <f t="array" ref="J2162">_xlfn.XLOOKUP(D2162,justificativas_motivos,justificativas_texto,"",1,1)</f>
        <v>MOTORISTA CUMPRINDO HORÁRIO NA ESCALA ATUAL</v>
      </c>
    </row>
    <row r="2163" spans="1:10" ht="42" hidden="1" customHeight="1">
      <c r="A2163" s="202">
        <v>45651</v>
      </c>
      <c r="B2163" s="149" t="s">
        <v>137</v>
      </c>
      <c r="C2163" s="149" t="s">
        <v>137</v>
      </c>
      <c r="D2163" s="149" t="s">
        <v>137</v>
      </c>
      <c r="E2163" s="153" t="s">
        <v>108</v>
      </c>
      <c r="F2163" s="149"/>
      <c r="G2163" s="149" t="str">
        <f t="shared" si="66"/>
        <v>1</v>
      </c>
      <c r="H2163" s="150">
        <f t="shared" si="67"/>
        <v>18</v>
      </c>
      <c r="I2163" s="153" t="str" cm="1">
        <f t="array" ref="I2163">_xlfn.XLOOKUP(C2163,gyn_horarios,gyn_trechos_almoco,"",1,1)</f>
        <v>ESPERA</v>
      </c>
      <c r="J2163" s="164" t="str" cm="1">
        <f t="array" ref="J2163">_xlfn.XLOOKUP(D2163,justificativas_motivos,justificativas_texto,"",1,1)</f>
        <v>MOTORISTA NA GARAGEM EM ESPERA PARA DISPONIBILIDADE DE HORARIOS</v>
      </c>
    </row>
    <row r="2164" spans="1:10" ht="42" hidden="1" customHeight="1">
      <c r="A2164" s="202">
        <v>45651</v>
      </c>
      <c r="B2164" s="149" t="s">
        <v>137</v>
      </c>
      <c r="C2164" s="149" t="s">
        <v>137</v>
      </c>
      <c r="D2164" s="149" t="s">
        <v>137</v>
      </c>
      <c r="E2164" s="153" t="s">
        <v>190</v>
      </c>
      <c r="F2164" s="149"/>
      <c r="G2164" s="149" t="str">
        <f t="shared" si="66"/>
        <v>1</v>
      </c>
      <c r="H2164" s="150">
        <f t="shared" si="67"/>
        <v>18</v>
      </c>
      <c r="I2164" s="153" t="str" cm="1">
        <f t="array" ref="I2164">_xlfn.XLOOKUP(C2164,gyn_horarios,gyn_trechos_almoco,"",1,1)</f>
        <v>ESPERA</v>
      </c>
      <c r="J2164" s="164" t="str" cm="1">
        <f t="array" ref="J2164">_xlfn.XLOOKUP(D2164,justificativas_motivos,justificativas_texto,"",1,1)</f>
        <v>MOTORISTA NA GARAGEM EM ESPERA PARA DISPONIBILIDADE DE HORARIOS</v>
      </c>
    </row>
    <row r="2165" spans="1:10" ht="42" hidden="1" customHeight="1">
      <c r="A2165" s="202">
        <v>45651</v>
      </c>
      <c r="B2165" s="149" t="s">
        <v>137</v>
      </c>
      <c r="C2165" s="149" t="s">
        <v>137</v>
      </c>
      <c r="D2165" s="149" t="s">
        <v>137</v>
      </c>
      <c r="E2165" s="153" t="s">
        <v>30</v>
      </c>
      <c r="F2165" s="149"/>
      <c r="G2165" s="149" t="str">
        <f t="shared" si="66"/>
        <v>1</v>
      </c>
      <c r="H2165" s="150">
        <f t="shared" si="67"/>
        <v>18</v>
      </c>
      <c r="I2165" s="153" t="str" cm="1">
        <f t="array" ref="I2165">_xlfn.XLOOKUP(C2165,gyn_horarios,gyn_trechos_almoco,"",1,1)</f>
        <v>ESPERA</v>
      </c>
      <c r="J2165" s="164" t="str" cm="1">
        <f t="array" ref="J2165">_xlfn.XLOOKUP(D2165,justificativas_motivos,justificativas_texto,"",1,1)</f>
        <v>MOTORISTA NA GARAGEM EM ESPERA PARA DISPONIBILIDADE DE HORARIOS</v>
      </c>
    </row>
    <row r="2166" spans="1:10" ht="42" hidden="1" customHeight="1">
      <c r="A2166" s="202">
        <v>45651</v>
      </c>
      <c r="B2166" s="149" t="s">
        <v>137</v>
      </c>
      <c r="C2166" s="149" t="s">
        <v>137</v>
      </c>
      <c r="D2166" s="149" t="s">
        <v>137</v>
      </c>
      <c r="E2166" s="153" t="s">
        <v>31</v>
      </c>
      <c r="F2166" s="149"/>
      <c r="G2166" s="149" t="str">
        <f t="shared" si="66"/>
        <v>1</v>
      </c>
      <c r="H2166" s="150">
        <f t="shared" si="67"/>
        <v>18</v>
      </c>
      <c r="I2166" s="153" t="str" cm="1">
        <f t="array" ref="I2166">_xlfn.XLOOKUP(C2166,gyn_horarios,gyn_trechos_almoco,"",1,1)</f>
        <v>ESPERA</v>
      </c>
      <c r="J2166" s="164" t="str" cm="1">
        <f t="array" ref="J2166">_xlfn.XLOOKUP(D2166,justificativas_motivos,justificativas_texto,"",1,1)</f>
        <v>MOTORISTA NA GARAGEM EM ESPERA PARA DISPONIBILIDADE DE HORARIOS</v>
      </c>
    </row>
    <row r="2167" spans="1:10" ht="42" hidden="1" customHeight="1">
      <c r="A2167" s="202">
        <v>45651</v>
      </c>
      <c r="B2167" s="149" t="s">
        <v>137</v>
      </c>
      <c r="C2167" s="149" t="s">
        <v>137</v>
      </c>
      <c r="D2167" s="149" t="s">
        <v>137</v>
      </c>
      <c r="E2167" s="153" t="s">
        <v>302</v>
      </c>
      <c r="F2167" s="149"/>
      <c r="G2167" s="149" t="str">
        <f t="shared" si="66"/>
        <v>1</v>
      </c>
      <c r="H2167" s="150">
        <f t="shared" si="67"/>
        <v>18</v>
      </c>
      <c r="I2167" s="153" t="str" cm="1">
        <f t="array" ref="I2167">_xlfn.XLOOKUP(C2167,gyn_horarios,gyn_trechos_almoco,"",1,1)</f>
        <v>ESPERA</v>
      </c>
      <c r="J2167" s="164" t="str" cm="1">
        <f t="array" ref="J2167">_xlfn.XLOOKUP(D2167,justificativas_motivos,justificativas_texto,"",1,1)</f>
        <v>MOTORISTA NA GARAGEM EM ESPERA PARA DISPONIBILIDADE DE HORARIOS</v>
      </c>
    </row>
    <row r="2168" spans="1:10" ht="42" hidden="1" customHeight="1">
      <c r="A2168" s="202">
        <v>45651</v>
      </c>
      <c r="B2168" s="149" t="s">
        <v>137</v>
      </c>
      <c r="C2168" s="149" t="s">
        <v>137</v>
      </c>
      <c r="D2168" s="149" t="s">
        <v>137</v>
      </c>
      <c r="E2168" s="153" t="s">
        <v>171</v>
      </c>
      <c r="F2168" s="149"/>
      <c r="G2168" s="149" t="str">
        <f t="shared" si="66"/>
        <v>1</v>
      </c>
      <c r="H2168" s="150">
        <f t="shared" si="67"/>
        <v>18</v>
      </c>
      <c r="I2168" s="153" t="str" cm="1">
        <f t="array" ref="I2168">_xlfn.XLOOKUP(C2168,gyn_horarios,gyn_trechos_almoco,"",1,1)</f>
        <v>ESPERA</v>
      </c>
      <c r="J2168" s="164" t="str" cm="1">
        <f t="array" ref="J2168">_xlfn.XLOOKUP(D2168,justificativas_motivos,justificativas_texto,"",1,1)</f>
        <v>MOTORISTA NA GARAGEM EM ESPERA PARA DISPONIBILIDADE DE HORARIOS</v>
      </c>
    </row>
    <row r="2169" spans="1:10" ht="42" hidden="1" customHeight="1">
      <c r="A2169" s="202">
        <v>45651</v>
      </c>
      <c r="B2169" s="149" t="s">
        <v>137</v>
      </c>
      <c r="C2169" s="149" t="s">
        <v>137</v>
      </c>
      <c r="D2169" s="149" t="s">
        <v>137</v>
      </c>
      <c r="E2169" s="153" t="s">
        <v>41</v>
      </c>
      <c r="F2169" s="149"/>
      <c r="G2169" s="149" t="str">
        <f t="shared" si="66"/>
        <v>1</v>
      </c>
      <c r="H2169" s="150">
        <f t="shared" si="67"/>
        <v>18</v>
      </c>
      <c r="I2169" s="153" t="str" cm="1">
        <f t="array" ref="I2169">_xlfn.XLOOKUP(C2169,gyn_horarios,gyn_trechos_almoco,"",1,1)</f>
        <v>ESPERA</v>
      </c>
      <c r="J2169" s="164" t="str" cm="1">
        <f t="array" ref="J2169">_xlfn.XLOOKUP(D2169,justificativas_motivos,justificativas_texto,"",1,1)</f>
        <v>MOTORISTA NA GARAGEM EM ESPERA PARA DISPONIBILIDADE DE HORARIOS</v>
      </c>
    </row>
    <row r="2170" spans="1:10" ht="42" hidden="1" customHeight="1">
      <c r="A2170" s="202">
        <v>45651</v>
      </c>
      <c r="B2170" s="149" t="s">
        <v>137</v>
      </c>
      <c r="C2170" s="149" t="s">
        <v>137</v>
      </c>
      <c r="D2170" s="149" t="s">
        <v>137</v>
      </c>
      <c r="E2170" s="153" t="s">
        <v>365</v>
      </c>
      <c r="F2170" s="149"/>
      <c r="G2170" s="149" t="str">
        <f t="shared" si="66"/>
        <v>1</v>
      </c>
      <c r="H2170" s="150">
        <f t="shared" si="67"/>
        <v>18</v>
      </c>
      <c r="I2170" s="153" t="str" cm="1">
        <f t="array" ref="I2170">_xlfn.XLOOKUP(C2170,gyn_horarios,gyn_trechos_almoco,"",1,1)</f>
        <v>ESPERA</v>
      </c>
      <c r="J2170" s="164" t="str" cm="1">
        <f t="array" ref="J2170">_xlfn.XLOOKUP(D2170,justificativas_motivos,justificativas_texto,"",1,1)</f>
        <v>MOTORISTA NA GARAGEM EM ESPERA PARA DISPONIBILIDADE DE HORARIOS</v>
      </c>
    </row>
    <row r="2171" spans="1:10" ht="42" hidden="1" customHeight="1">
      <c r="A2171" s="202">
        <v>45651</v>
      </c>
      <c r="B2171" s="149" t="s">
        <v>137</v>
      </c>
      <c r="C2171" s="149" t="s">
        <v>137</v>
      </c>
      <c r="D2171" s="149" t="s">
        <v>137</v>
      </c>
      <c r="E2171" s="153" t="s">
        <v>343</v>
      </c>
      <c r="F2171" s="149"/>
      <c r="G2171" s="149" t="str">
        <f t="shared" si="66"/>
        <v>1</v>
      </c>
      <c r="H2171" s="150">
        <f t="shared" si="67"/>
        <v>18</v>
      </c>
      <c r="I2171" s="153" t="str" cm="1">
        <f t="array" ref="I2171">_xlfn.XLOOKUP(C2171,gyn_horarios,gyn_trechos_almoco,"",1,1)</f>
        <v>ESPERA</v>
      </c>
      <c r="J2171" s="164" t="str" cm="1">
        <f t="array" ref="J2171">_xlfn.XLOOKUP(D2171,justificativas_motivos,justificativas_texto,"",1,1)</f>
        <v>MOTORISTA NA GARAGEM EM ESPERA PARA DISPONIBILIDADE DE HORARIOS</v>
      </c>
    </row>
    <row r="2172" spans="1:10" ht="42" hidden="1" customHeight="1">
      <c r="A2172" s="202">
        <v>45651</v>
      </c>
      <c r="B2172" s="149" t="s">
        <v>137</v>
      </c>
      <c r="C2172" s="149" t="s">
        <v>137</v>
      </c>
      <c r="D2172" s="149" t="s">
        <v>137</v>
      </c>
      <c r="E2172" s="153" t="s">
        <v>400</v>
      </c>
      <c r="F2172" s="149"/>
      <c r="G2172" s="149" t="str">
        <f t="shared" si="66"/>
        <v>1</v>
      </c>
      <c r="H2172" s="150">
        <f t="shared" si="67"/>
        <v>18</v>
      </c>
      <c r="I2172" s="153" t="str" cm="1">
        <f t="array" ref="I2172">_xlfn.XLOOKUP(C2172,gyn_horarios,gyn_trechos_almoco,"",1,1)</f>
        <v>ESPERA</v>
      </c>
      <c r="J2172" s="164" t="str" cm="1">
        <f t="array" ref="J2172">_xlfn.XLOOKUP(D2172,justificativas_motivos,justificativas_texto,"",1,1)</f>
        <v>MOTORISTA NA GARAGEM EM ESPERA PARA DISPONIBILIDADE DE HORARIOS</v>
      </c>
    </row>
    <row r="2173" spans="1:10" ht="42" hidden="1" customHeight="1">
      <c r="A2173" s="202">
        <v>45651</v>
      </c>
      <c r="B2173" s="149">
        <v>20014</v>
      </c>
      <c r="C2173" s="147">
        <v>0.39583333333333331</v>
      </c>
      <c r="D2173" s="149" t="s">
        <v>11</v>
      </c>
      <c r="E2173" s="153" t="s">
        <v>401</v>
      </c>
      <c r="F2173" s="149"/>
      <c r="G2173" s="149" t="str">
        <f t="shared" si="66"/>
        <v>1</v>
      </c>
      <c r="H2173" s="150">
        <f t="shared" si="67"/>
        <v>18</v>
      </c>
      <c r="I2173" s="153" t="str" cm="1">
        <f t="array" ref="I2173">_xlfn.XLOOKUP(C2173,gyn_horarios,gyn_trechos_almoco,"",1,1)</f>
        <v>GOIANIA X BELEM 09:30</v>
      </c>
      <c r="J2173" s="164" t="str" cm="1">
        <f t="array" ref="J2173">_xlfn.XLOOKUP(D2173,justificativas_motivos,justificativas_texto,"",1,1)</f>
        <v>MOTORISTA CUMPRINDO HORÁRIO NA ESCALA ATUAL</v>
      </c>
    </row>
    <row r="2174" spans="1:10" ht="42" hidden="1" customHeight="1">
      <c r="A2174" s="202">
        <v>45651</v>
      </c>
      <c r="B2174" s="149">
        <v>20014</v>
      </c>
      <c r="C2174" s="147">
        <v>0.39583333333333331</v>
      </c>
      <c r="D2174" s="149" t="s">
        <v>11</v>
      </c>
      <c r="E2174" s="153" t="s">
        <v>160</v>
      </c>
      <c r="F2174" s="149"/>
      <c r="G2174" s="149" t="str">
        <f t="shared" si="66"/>
        <v>1</v>
      </c>
      <c r="H2174" s="150">
        <f t="shared" si="67"/>
        <v>18</v>
      </c>
      <c r="I2174" s="153" t="str" cm="1">
        <f t="array" ref="I2174">_xlfn.XLOOKUP(C2174,gyn_horarios,gyn_trechos_almoco,"",1,1)</f>
        <v>GOIANIA X BELEM 09:30</v>
      </c>
      <c r="J2174" s="164" t="str" cm="1">
        <f t="array" ref="J2174">_xlfn.XLOOKUP(D2174,justificativas_motivos,justificativas_texto,"",1,1)</f>
        <v>MOTORISTA CUMPRINDO HORÁRIO NA ESCALA ATUAL</v>
      </c>
    </row>
    <row r="2175" spans="1:10" ht="42" hidden="1" customHeight="1">
      <c r="A2175" s="202">
        <v>45651</v>
      </c>
      <c r="B2175" s="149">
        <v>16800</v>
      </c>
      <c r="C2175" s="147">
        <v>0.79166666666666663</v>
      </c>
      <c r="D2175" s="149" t="s">
        <v>11</v>
      </c>
      <c r="E2175" s="153" t="s">
        <v>312</v>
      </c>
      <c r="F2175" s="149"/>
      <c r="G2175" s="149" t="str">
        <f t="shared" si="66"/>
        <v>1</v>
      </c>
      <c r="H2175" s="150">
        <f t="shared" si="67"/>
        <v>18</v>
      </c>
      <c r="I2175" s="153" t="s">
        <v>359</v>
      </c>
      <c r="J2175" s="164" t="str" cm="1">
        <f t="array" ref="J2175">_xlfn.XLOOKUP(D2175,justificativas_motivos,justificativas_texto,"",1,1)</f>
        <v>MOTORISTA CUMPRINDO HORÁRIO NA ESCALA ATUAL</v>
      </c>
    </row>
    <row r="2176" spans="1:10" ht="42" hidden="1" customHeight="1">
      <c r="A2176" s="202">
        <v>45651</v>
      </c>
      <c r="B2176" s="149">
        <v>16800</v>
      </c>
      <c r="C2176" s="147">
        <v>0.79166666666666663</v>
      </c>
      <c r="D2176" s="149" t="s">
        <v>11</v>
      </c>
      <c r="E2176" s="153" t="s">
        <v>257</v>
      </c>
      <c r="F2176" s="149"/>
      <c r="G2176" s="149" t="str">
        <f t="shared" si="66"/>
        <v>1</v>
      </c>
      <c r="H2176" s="150">
        <f t="shared" si="67"/>
        <v>18</v>
      </c>
      <c r="I2176" s="153" t="s">
        <v>359</v>
      </c>
      <c r="J2176" s="164" t="str" cm="1">
        <f t="array" ref="J2176">_xlfn.XLOOKUP(D2176,justificativas_motivos,justificativas_texto,"",1,1)</f>
        <v>MOTORISTA CUMPRINDO HORÁRIO NA ESCALA ATUAL</v>
      </c>
    </row>
    <row r="2177" spans="1:10" ht="42" hidden="1" customHeight="1">
      <c r="A2177" s="202">
        <v>45651</v>
      </c>
      <c r="B2177" s="149">
        <v>17700</v>
      </c>
      <c r="C2177" s="147">
        <v>0.75</v>
      </c>
      <c r="D2177" s="149" t="s">
        <v>11</v>
      </c>
      <c r="E2177" s="149" t="s">
        <v>96</v>
      </c>
      <c r="F2177" s="149"/>
      <c r="G2177" s="149" t="str">
        <f t="shared" si="66"/>
        <v>1</v>
      </c>
      <c r="H2177" s="150">
        <f t="shared" si="67"/>
        <v>18</v>
      </c>
      <c r="I2177" s="153" t="str" cm="1">
        <f t="array" ref="I2177">_xlfn.XLOOKUP(C2177,gyn_horarios,gyn_trechos_almoco,"",1,1)</f>
        <v>GOIANIA X TERESINA 18:00</v>
      </c>
      <c r="J2177" s="164" t="str" cm="1">
        <f t="array" ref="J2177">_xlfn.XLOOKUP(D2177,justificativas_motivos,justificativas_texto,"",1,1)</f>
        <v>MOTORISTA CUMPRINDO HORÁRIO NA ESCALA ATUAL</v>
      </c>
    </row>
    <row r="2178" spans="1:10" ht="42" hidden="1" customHeight="1">
      <c r="A2178" s="202">
        <v>45651</v>
      </c>
      <c r="B2178" s="149">
        <v>17700</v>
      </c>
      <c r="C2178" s="147">
        <v>0.75</v>
      </c>
      <c r="D2178" s="149" t="s">
        <v>11</v>
      </c>
      <c r="E2178" s="149" t="s">
        <v>35</v>
      </c>
      <c r="F2178" s="149"/>
      <c r="G2178" s="149" t="str">
        <f t="shared" si="66"/>
        <v>1</v>
      </c>
      <c r="H2178" s="150">
        <f t="shared" si="67"/>
        <v>18</v>
      </c>
      <c r="I2178" s="153" t="str" cm="1">
        <f t="array" ref="I2178">_xlfn.XLOOKUP(C2178,gyn_horarios,gyn_trechos_almoco,"",1,1)</f>
        <v>GOIANIA X TERESINA 18:00</v>
      </c>
      <c r="J2178" s="164" t="str" cm="1">
        <f t="array" ref="J2178">_xlfn.XLOOKUP(D2178,justificativas_motivos,justificativas_texto,"",1,1)</f>
        <v>MOTORISTA CUMPRINDO HORÁRIO NA ESCALA ATUAL</v>
      </c>
    </row>
    <row r="2179" spans="1:10" ht="42" hidden="1" customHeight="1">
      <c r="A2179" s="202">
        <v>45651</v>
      </c>
      <c r="B2179" s="149">
        <v>24006</v>
      </c>
      <c r="C2179" s="147">
        <v>0.79166666666666663</v>
      </c>
      <c r="D2179" s="149" t="s">
        <v>11</v>
      </c>
      <c r="E2179" s="149" t="s">
        <v>19</v>
      </c>
      <c r="F2179" s="149"/>
      <c r="G2179" s="149" t="str">
        <f t="shared" si="66"/>
        <v>1</v>
      </c>
      <c r="H2179" s="150">
        <f t="shared" si="67"/>
        <v>18</v>
      </c>
      <c r="I2179" s="153" t="str" cm="1">
        <f t="array" ref="I2179">_xlfn.XLOOKUP(C2179,gyn_horarios,gyn_trechos_almoco,"",1,1)</f>
        <v>GOIANIA X BELEM 19:00</v>
      </c>
      <c r="J2179" s="164" t="str" cm="1">
        <f t="array" ref="J2179">_xlfn.XLOOKUP(D2179,justificativas_motivos,justificativas_texto,"",1,1)</f>
        <v>MOTORISTA CUMPRINDO HORÁRIO NA ESCALA ATUAL</v>
      </c>
    </row>
    <row r="2180" spans="1:10" ht="42" hidden="1" customHeight="1">
      <c r="A2180" s="202">
        <v>45651</v>
      </c>
      <c r="B2180" s="149">
        <v>24006</v>
      </c>
      <c r="C2180" s="147">
        <v>0.79166666666666663</v>
      </c>
      <c r="D2180" s="149" t="s">
        <v>11</v>
      </c>
      <c r="E2180" s="149" t="s">
        <v>194</v>
      </c>
      <c r="F2180" s="149"/>
      <c r="G2180" s="149" t="str">
        <f t="shared" si="66"/>
        <v>1</v>
      </c>
      <c r="H2180" s="150">
        <f t="shared" si="67"/>
        <v>18</v>
      </c>
      <c r="I2180" s="153" t="str" cm="1">
        <f t="array" ref="I2180">_xlfn.XLOOKUP(C2180,gyn_horarios,gyn_trechos_almoco,"",1,1)</f>
        <v>GOIANIA X BELEM 19:00</v>
      </c>
      <c r="J2180" s="164" t="str" cm="1">
        <f t="array" ref="J2180">_xlfn.XLOOKUP(D2180,justificativas_motivos,justificativas_texto,"",1,1)</f>
        <v>MOTORISTA CUMPRINDO HORÁRIO NA ESCALA ATUAL</v>
      </c>
    </row>
    <row r="2181" spans="1:10" ht="42" hidden="1" customHeight="1">
      <c r="A2181" s="202">
        <v>45651</v>
      </c>
      <c r="B2181" s="149">
        <v>24012</v>
      </c>
      <c r="C2181" s="147">
        <v>0.83333333333333337</v>
      </c>
      <c r="D2181" s="149" t="s">
        <v>11</v>
      </c>
      <c r="E2181" s="149" t="s">
        <v>127</v>
      </c>
      <c r="F2181" s="149"/>
      <c r="G2181" s="149" t="str">
        <f t="shared" si="66"/>
        <v>1</v>
      </c>
      <c r="H2181" s="150">
        <f t="shared" si="67"/>
        <v>18</v>
      </c>
      <c r="I2181" s="153" t="str" cm="1">
        <f t="array" ref="I2181">_xlfn.XLOOKUP(C2181,gyn_horarios,gyn_trechos_almoco,"",1,1)</f>
        <v>GOIANIA X SAO LUIS 20:00</v>
      </c>
      <c r="J2181" s="164" t="str" cm="1">
        <f t="array" ref="J2181">_xlfn.XLOOKUP(D2181,justificativas_motivos,justificativas_texto,"",1,1)</f>
        <v>MOTORISTA CUMPRINDO HORÁRIO NA ESCALA ATUAL</v>
      </c>
    </row>
    <row r="2182" spans="1:10" ht="42" hidden="1" customHeight="1">
      <c r="A2182" s="202">
        <v>45651</v>
      </c>
      <c r="B2182" s="149">
        <v>24012</v>
      </c>
      <c r="C2182" s="147">
        <v>0.83333333333333337</v>
      </c>
      <c r="D2182" s="149" t="s">
        <v>11</v>
      </c>
      <c r="E2182" s="149" t="s">
        <v>128</v>
      </c>
      <c r="F2182" s="149"/>
      <c r="G2182" s="149" t="str">
        <f t="shared" si="66"/>
        <v>1</v>
      </c>
      <c r="H2182" s="150">
        <f t="shared" si="67"/>
        <v>18</v>
      </c>
      <c r="I2182" s="153" t="str" cm="1">
        <f t="array" ref="I2182">_xlfn.XLOOKUP(C2182,gyn_horarios,gyn_trechos_almoco,"",1,1)</f>
        <v>GOIANIA X SAO LUIS 20:00</v>
      </c>
      <c r="J2182" s="164" t="str" cm="1">
        <f t="array" ref="J2182">_xlfn.XLOOKUP(D2182,justificativas_motivos,justificativas_texto,"",1,1)</f>
        <v>MOTORISTA CUMPRINDO HORÁRIO NA ESCALA ATUAL</v>
      </c>
    </row>
    <row r="2183" spans="1:10" ht="42" hidden="1" customHeight="1">
      <c r="A2183" s="202">
        <v>45652</v>
      </c>
      <c r="B2183" s="149" t="s">
        <v>137</v>
      </c>
      <c r="C2183" s="149" t="s">
        <v>137</v>
      </c>
      <c r="D2183" s="149" t="s">
        <v>137</v>
      </c>
      <c r="E2183" s="153" t="s">
        <v>41</v>
      </c>
      <c r="F2183" s="149"/>
      <c r="G2183" s="149" t="str">
        <f t="shared" si="66"/>
        <v>1</v>
      </c>
      <c r="H2183" s="150">
        <f t="shared" si="67"/>
        <v>18</v>
      </c>
      <c r="I2183" s="153" t="str" cm="1">
        <f t="array" ref="I2183">_xlfn.XLOOKUP(C2183,gyn_horarios,gyn_trechos_almoco,"",1,1)</f>
        <v>ESPERA</v>
      </c>
      <c r="J2183" s="164" t="str" cm="1">
        <f t="array" ref="J2183">_xlfn.XLOOKUP(D2183,justificativas_motivos,justificativas_texto,"",1,1)</f>
        <v>MOTORISTA NA GARAGEM EM ESPERA PARA DISPONIBILIDADE DE HORARIOS</v>
      </c>
    </row>
    <row r="2184" spans="1:10" ht="42" hidden="1" customHeight="1">
      <c r="A2184" s="202">
        <v>45652</v>
      </c>
      <c r="B2184" s="149" t="s">
        <v>137</v>
      </c>
      <c r="C2184" s="149" t="s">
        <v>137</v>
      </c>
      <c r="D2184" s="149" t="s">
        <v>137</v>
      </c>
      <c r="E2184" s="153" t="s">
        <v>365</v>
      </c>
      <c r="F2184" s="149"/>
      <c r="G2184" s="149" t="str">
        <f t="shared" si="66"/>
        <v>1</v>
      </c>
      <c r="H2184" s="150">
        <f t="shared" si="67"/>
        <v>18</v>
      </c>
      <c r="I2184" s="153" t="str" cm="1">
        <f t="array" ref="I2184">_xlfn.XLOOKUP(C2184,gyn_horarios,gyn_trechos_almoco,"",1,1)</f>
        <v>ESPERA</v>
      </c>
      <c r="J2184" s="164" t="str" cm="1">
        <f t="array" ref="J2184">_xlfn.XLOOKUP(D2184,justificativas_motivos,justificativas_texto,"",1,1)</f>
        <v>MOTORISTA NA GARAGEM EM ESPERA PARA DISPONIBILIDADE DE HORARIOS</v>
      </c>
    </row>
    <row r="2185" spans="1:10" ht="42" hidden="1" customHeight="1">
      <c r="A2185" s="202">
        <v>45652</v>
      </c>
      <c r="B2185" s="149" t="s">
        <v>137</v>
      </c>
      <c r="C2185" s="149" t="s">
        <v>137</v>
      </c>
      <c r="D2185" s="149" t="s">
        <v>137</v>
      </c>
      <c r="E2185" s="153" t="s">
        <v>343</v>
      </c>
      <c r="F2185" s="149"/>
      <c r="G2185" s="149" t="str">
        <f t="shared" si="66"/>
        <v>1</v>
      </c>
      <c r="H2185" s="150">
        <f t="shared" si="67"/>
        <v>18</v>
      </c>
      <c r="I2185" s="153" t="str" cm="1">
        <f t="array" ref="I2185">_xlfn.XLOOKUP(C2185,gyn_horarios,gyn_trechos_almoco,"",1,1)</f>
        <v>ESPERA</v>
      </c>
      <c r="J2185" s="164" t="str" cm="1">
        <f t="array" ref="J2185">_xlfn.XLOOKUP(D2185,justificativas_motivos,justificativas_texto,"",1,1)</f>
        <v>MOTORISTA NA GARAGEM EM ESPERA PARA DISPONIBILIDADE DE HORARIOS</v>
      </c>
    </row>
    <row r="2186" spans="1:10" ht="42" hidden="1" customHeight="1">
      <c r="A2186" s="202">
        <v>45652</v>
      </c>
      <c r="B2186" s="149" t="s">
        <v>137</v>
      </c>
      <c r="C2186" s="149" t="s">
        <v>137</v>
      </c>
      <c r="D2186" s="149" t="s">
        <v>137</v>
      </c>
      <c r="E2186" s="153" t="s">
        <v>400</v>
      </c>
      <c r="F2186" s="149"/>
      <c r="G2186" s="149" t="str">
        <f t="shared" si="66"/>
        <v>1</v>
      </c>
      <c r="H2186" s="150">
        <f t="shared" si="67"/>
        <v>18</v>
      </c>
      <c r="I2186" s="153" t="str" cm="1">
        <f t="array" ref="I2186">_xlfn.XLOOKUP(C2186,gyn_horarios,gyn_trechos_almoco,"",1,1)</f>
        <v>ESPERA</v>
      </c>
      <c r="J2186" s="164" t="str" cm="1">
        <f t="array" ref="J2186">_xlfn.XLOOKUP(D2186,justificativas_motivos,justificativas_texto,"",1,1)</f>
        <v>MOTORISTA NA GARAGEM EM ESPERA PARA DISPONIBILIDADE DE HORARIOS</v>
      </c>
    </row>
    <row r="2187" spans="1:10" ht="42" hidden="1" customHeight="1">
      <c r="A2187" s="202">
        <v>45652</v>
      </c>
      <c r="B2187" s="149" t="s">
        <v>137</v>
      </c>
      <c r="C2187" s="149" t="s">
        <v>137</v>
      </c>
      <c r="D2187" s="149" t="s">
        <v>137</v>
      </c>
      <c r="E2187" s="153" t="s">
        <v>401</v>
      </c>
      <c r="F2187" s="149"/>
      <c r="G2187" s="149" t="str">
        <f t="shared" si="66"/>
        <v>1</v>
      </c>
      <c r="H2187" s="150">
        <f t="shared" si="67"/>
        <v>18</v>
      </c>
      <c r="I2187" s="153" t="str" cm="1">
        <f t="array" ref="I2187">_xlfn.XLOOKUP(C2187,gyn_horarios,gyn_trechos_almoco,"",1,1)</f>
        <v>ESPERA</v>
      </c>
      <c r="J2187" s="164" t="str" cm="1">
        <f t="array" ref="J2187">_xlfn.XLOOKUP(D2187,justificativas_motivos,justificativas_texto,"",1,1)</f>
        <v>MOTORISTA NA GARAGEM EM ESPERA PARA DISPONIBILIDADE DE HORARIOS</v>
      </c>
    </row>
    <row r="2188" spans="1:10" ht="42" hidden="1" customHeight="1">
      <c r="A2188" s="202">
        <v>45652</v>
      </c>
      <c r="B2188" s="149" t="s">
        <v>137</v>
      </c>
      <c r="C2188" s="149" t="s">
        <v>137</v>
      </c>
      <c r="D2188" s="149" t="s">
        <v>137</v>
      </c>
      <c r="E2188" s="153" t="s">
        <v>160</v>
      </c>
      <c r="F2188" s="149"/>
      <c r="G2188" s="149" t="str">
        <f t="shared" si="66"/>
        <v>1</v>
      </c>
      <c r="H2188" s="150">
        <f t="shared" si="67"/>
        <v>18</v>
      </c>
      <c r="I2188" s="153" t="str" cm="1">
        <f t="array" ref="I2188">_xlfn.XLOOKUP(C2188,gyn_horarios,gyn_trechos_almoco,"",1,1)</f>
        <v>ESPERA</v>
      </c>
      <c r="J2188" s="164" t="str" cm="1">
        <f t="array" ref="J2188">_xlfn.XLOOKUP(D2188,justificativas_motivos,justificativas_texto,"",1,1)</f>
        <v>MOTORISTA NA GARAGEM EM ESPERA PARA DISPONIBILIDADE DE HORARIOS</v>
      </c>
    </row>
    <row r="2189" spans="1:10" ht="42" hidden="1" customHeight="1">
      <c r="A2189" s="202">
        <v>45652</v>
      </c>
      <c r="B2189" s="149" t="s">
        <v>137</v>
      </c>
      <c r="C2189" s="149" t="s">
        <v>137</v>
      </c>
      <c r="D2189" s="149" t="s">
        <v>137</v>
      </c>
      <c r="E2189" s="149" t="s">
        <v>96</v>
      </c>
      <c r="F2189" s="149"/>
      <c r="G2189" s="149" t="str">
        <f t="shared" si="66"/>
        <v>1</v>
      </c>
      <c r="H2189" s="150">
        <f t="shared" si="67"/>
        <v>18</v>
      </c>
      <c r="I2189" s="153" t="str" cm="1">
        <f t="array" ref="I2189">_xlfn.XLOOKUP(C2189,gyn_horarios,gyn_trechos_almoco,"",1,1)</f>
        <v>ESPERA</v>
      </c>
      <c r="J2189" s="164" t="str" cm="1">
        <f t="array" ref="J2189">_xlfn.XLOOKUP(D2189,justificativas_motivos,justificativas_texto,"",1,1)</f>
        <v>MOTORISTA NA GARAGEM EM ESPERA PARA DISPONIBILIDADE DE HORARIOS</v>
      </c>
    </row>
    <row r="2190" spans="1:10" ht="42" hidden="1" customHeight="1">
      <c r="A2190" s="202">
        <v>45652</v>
      </c>
      <c r="B2190" s="149" t="s">
        <v>137</v>
      </c>
      <c r="C2190" s="149" t="s">
        <v>137</v>
      </c>
      <c r="D2190" s="149" t="s">
        <v>137</v>
      </c>
      <c r="E2190" s="149" t="s">
        <v>35</v>
      </c>
      <c r="F2190" s="149"/>
      <c r="G2190" s="149" t="str">
        <f t="shared" si="66"/>
        <v>1</v>
      </c>
      <c r="H2190" s="150">
        <f t="shared" si="67"/>
        <v>18</v>
      </c>
      <c r="I2190" s="153" t="str" cm="1">
        <f t="array" ref="I2190">_xlfn.XLOOKUP(C2190,gyn_horarios,gyn_trechos_almoco,"",1,1)</f>
        <v>ESPERA</v>
      </c>
      <c r="J2190" s="164" t="str" cm="1">
        <f t="array" ref="J2190">_xlfn.XLOOKUP(D2190,justificativas_motivos,justificativas_texto,"",1,1)</f>
        <v>MOTORISTA NA GARAGEM EM ESPERA PARA DISPONIBILIDADE DE HORARIOS</v>
      </c>
    </row>
    <row r="2191" spans="1:10" ht="42" hidden="1" customHeight="1">
      <c r="A2191" s="202">
        <v>45652</v>
      </c>
      <c r="B2191" s="149" t="s">
        <v>71</v>
      </c>
      <c r="C2191" s="147" t="s">
        <v>72</v>
      </c>
      <c r="D2191" s="149" t="s">
        <v>107</v>
      </c>
      <c r="E2191" s="149" t="s">
        <v>292</v>
      </c>
      <c r="F2191" s="149"/>
      <c r="G2191" s="149" t="str">
        <f t="shared" si="66"/>
        <v>1</v>
      </c>
      <c r="H2191" s="150">
        <f t="shared" si="67"/>
        <v>18</v>
      </c>
      <c r="I2191" s="153" t="str" cm="1">
        <f t="array" ref="I2191">_xlfn.XLOOKUP(C2191,gyn_horarios,gyn_trechos_almoco,"",1,1)</f>
        <v>PLANTAO</v>
      </c>
      <c r="J2191" s="164" t="str" cm="1">
        <f t="array" ref="J2191">_xlfn.XLOOKUP(D2191,justificativas_motivos,justificativas_texto,"",1,1)</f>
        <v>MOTORISTA PRESTANDO SERVICO DE PLANTAO NA GARAGEM</v>
      </c>
    </row>
    <row r="2192" spans="1:10" ht="42" hidden="1" customHeight="1">
      <c r="A2192" s="202">
        <v>45652</v>
      </c>
      <c r="B2192" s="149" t="s">
        <v>137</v>
      </c>
      <c r="C2192" s="149" t="s">
        <v>137</v>
      </c>
      <c r="D2192" s="149" t="s">
        <v>137</v>
      </c>
      <c r="E2192" s="149" t="s">
        <v>194</v>
      </c>
      <c r="F2192" s="149"/>
      <c r="G2192" s="149" t="str">
        <f t="shared" si="66"/>
        <v>1</v>
      </c>
      <c r="H2192" s="150">
        <f t="shared" si="67"/>
        <v>18</v>
      </c>
      <c r="I2192" s="153" t="str" cm="1">
        <f t="array" ref="I2192">_xlfn.XLOOKUP(C2192,gyn_horarios,gyn_trechos_almoco,"",1,1)</f>
        <v>ESPERA</v>
      </c>
      <c r="J2192" s="164" t="str" cm="1">
        <f t="array" ref="J2192">_xlfn.XLOOKUP(D2192,justificativas_motivos,justificativas_texto,"",1,1)</f>
        <v>MOTORISTA NA GARAGEM EM ESPERA PARA DISPONIBILIDADE DE HORARIOS</v>
      </c>
    </row>
    <row r="2193" spans="1:10" ht="42" hidden="1" customHeight="1">
      <c r="A2193" s="202">
        <v>45652</v>
      </c>
      <c r="B2193" s="149" t="s">
        <v>137</v>
      </c>
      <c r="C2193" s="149" t="s">
        <v>137</v>
      </c>
      <c r="D2193" s="149" t="s">
        <v>137</v>
      </c>
      <c r="E2193" s="149" t="s">
        <v>127</v>
      </c>
      <c r="F2193" s="149"/>
      <c r="G2193" s="149" t="str">
        <f t="shared" si="66"/>
        <v>1</v>
      </c>
      <c r="H2193" s="150">
        <f t="shared" si="67"/>
        <v>18</v>
      </c>
      <c r="I2193" s="153" t="str" cm="1">
        <f t="array" ref="I2193">_xlfn.XLOOKUP(C2193,gyn_horarios,gyn_trechos_almoco,"",1,1)</f>
        <v>ESPERA</v>
      </c>
      <c r="J2193" s="164" t="str" cm="1">
        <f t="array" ref="J2193">_xlfn.XLOOKUP(D2193,justificativas_motivos,justificativas_texto,"",1,1)</f>
        <v>MOTORISTA NA GARAGEM EM ESPERA PARA DISPONIBILIDADE DE HORARIOS</v>
      </c>
    </row>
    <row r="2194" spans="1:10" ht="42" hidden="1" customHeight="1">
      <c r="A2194" s="202">
        <v>45652</v>
      </c>
      <c r="B2194" s="149" t="s">
        <v>137</v>
      </c>
      <c r="C2194" s="149" t="s">
        <v>137</v>
      </c>
      <c r="D2194" s="149" t="s">
        <v>137</v>
      </c>
      <c r="E2194" s="149" t="s">
        <v>128</v>
      </c>
      <c r="F2194" s="149"/>
      <c r="G2194" s="149" t="str">
        <f t="shared" si="66"/>
        <v>1</v>
      </c>
      <c r="H2194" s="150">
        <f t="shared" si="67"/>
        <v>18</v>
      </c>
      <c r="I2194" s="153" t="str" cm="1">
        <f t="array" ref="I2194">_xlfn.XLOOKUP(C2194,gyn_horarios,gyn_trechos_almoco,"",1,1)</f>
        <v>ESPERA</v>
      </c>
      <c r="J2194" s="164" t="str" cm="1">
        <f t="array" ref="J2194">_xlfn.XLOOKUP(D2194,justificativas_motivos,justificativas_texto,"",1,1)</f>
        <v>MOTORISTA NA GARAGEM EM ESPERA PARA DISPONIBILIDADE DE HORARIOS</v>
      </c>
    </row>
    <row r="2195" spans="1:10" ht="42" hidden="1" customHeight="1">
      <c r="A2195" s="202">
        <v>45652</v>
      </c>
      <c r="B2195" s="149">
        <v>16500</v>
      </c>
      <c r="C2195" s="147">
        <v>0.79166666666666663</v>
      </c>
      <c r="D2195" s="149" t="s">
        <v>11</v>
      </c>
      <c r="E2195" s="153" t="s">
        <v>227</v>
      </c>
      <c r="F2195" s="149"/>
      <c r="G2195" s="149" t="str">
        <f t="shared" si="66"/>
        <v>1</v>
      </c>
      <c r="H2195" s="150">
        <f t="shared" si="67"/>
        <v>18</v>
      </c>
      <c r="I2195" s="153" t="s">
        <v>359</v>
      </c>
      <c r="J2195" s="164" t="str" cm="1">
        <f t="array" ref="J2195">_xlfn.XLOOKUP(D2195,justificativas_motivos,justificativas_texto,"",1,1)</f>
        <v>MOTORISTA CUMPRINDO HORÁRIO NA ESCALA ATUAL</v>
      </c>
    </row>
    <row r="2196" spans="1:10" ht="42" hidden="1" customHeight="1">
      <c r="A2196" s="202">
        <v>45652</v>
      </c>
      <c r="B2196" s="149">
        <v>16500</v>
      </c>
      <c r="C2196" s="147">
        <v>0.79166666666666663</v>
      </c>
      <c r="D2196" s="149" t="s">
        <v>11</v>
      </c>
      <c r="E2196" s="153" t="s">
        <v>344</v>
      </c>
      <c r="F2196" s="149"/>
      <c r="G2196" s="149" t="str">
        <f t="shared" ref="G2196:G2259" si="68">IF(E2196="MOTORISTA","","1")</f>
        <v>1</v>
      </c>
      <c r="H2196" s="150">
        <f t="shared" ref="H2196:H2259" si="69">IF(E2196="MOTORISTA","",18)</f>
        <v>18</v>
      </c>
      <c r="I2196" s="153" t="s">
        <v>359</v>
      </c>
      <c r="J2196" s="164" t="str" cm="1">
        <f t="array" ref="J2196">_xlfn.XLOOKUP(D2196,justificativas_motivos,justificativas_texto,"",1,1)</f>
        <v>MOTORISTA CUMPRINDO HORÁRIO NA ESCALA ATUAL</v>
      </c>
    </row>
    <row r="2197" spans="1:10" ht="42" hidden="1" customHeight="1">
      <c r="A2197" s="202">
        <v>45653</v>
      </c>
      <c r="B2197" s="149">
        <v>24003</v>
      </c>
      <c r="C2197" s="147">
        <v>0.79166666666666663</v>
      </c>
      <c r="D2197" s="149" t="s">
        <v>11</v>
      </c>
      <c r="E2197" s="153" t="s">
        <v>166</v>
      </c>
      <c r="F2197" s="149"/>
      <c r="G2197" s="149" t="str">
        <f t="shared" si="68"/>
        <v>1</v>
      </c>
      <c r="H2197" s="150">
        <f t="shared" si="69"/>
        <v>18</v>
      </c>
      <c r="I2197" s="153" t="str" cm="1">
        <f t="array" ref="I2197">_xlfn.XLOOKUP(C2197,gyn_horarios,gyn_trechos_almoco,"",1,1)</f>
        <v>GOIANIA X BELEM 19:00</v>
      </c>
      <c r="J2197" s="164" t="str" cm="1">
        <f t="array" ref="J2197">_xlfn.XLOOKUP(D2197,justificativas_motivos,justificativas_texto,"",1,1)</f>
        <v>MOTORISTA CUMPRINDO HORÁRIO NA ESCALA ATUAL</v>
      </c>
    </row>
    <row r="2198" spans="1:10" ht="42" hidden="1" customHeight="1">
      <c r="A2198" s="202">
        <v>45653</v>
      </c>
      <c r="B2198" s="149">
        <v>24003</v>
      </c>
      <c r="C2198" s="147">
        <v>0.79166666666666663</v>
      </c>
      <c r="D2198" s="149" t="s">
        <v>11</v>
      </c>
      <c r="E2198" s="153" t="s">
        <v>370</v>
      </c>
      <c r="F2198" s="149"/>
      <c r="G2198" s="149" t="str">
        <f t="shared" si="68"/>
        <v>1</v>
      </c>
      <c r="H2198" s="150">
        <f t="shared" si="69"/>
        <v>18</v>
      </c>
      <c r="I2198" s="153" t="str" cm="1">
        <f t="array" ref="I2198">_xlfn.XLOOKUP(C2198,gyn_horarios,gyn_trechos_almoco,"",1,1)</f>
        <v>GOIANIA X BELEM 19:00</v>
      </c>
      <c r="J2198" s="164" t="str" cm="1">
        <f t="array" ref="J2198">_xlfn.XLOOKUP(D2198,justificativas_motivos,justificativas_texto,"",1,1)</f>
        <v>MOTORISTA CUMPRINDO HORÁRIO NA ESCALA ATUAL</v>
      </c>
    </row>
    <row r="2199" spans="1:10" ht="42" hidden="1" customHeight="1">
      <c r="A2199" s="202">
        <v>45653</v>
      </c>
      <c r="B2199" s="149">
        <v>15800</v>
      </c>
      <c r="C2199" s="147">
        <v>0.75</v>
      </c>
      <c r="D2199" s="149" t="s">
        <v>11</v>
      </c>
      <c r="E2199" s="153" t="s">
        <v>84</v>
      </c>
      <c r="F2199" s="149"/>
      <c r="G2199" s="149" t="str">
        <f t="shared" si="68"/>
        <v>1</v>
      </c>
      <c r="H2199" s="150">
        <f t="shared" si="69"/>
        <v>18</v>
      </c>
      <c r="I2199" s="153" t="str" cm="1">
        <f t="array" ref="I2199">_xlfn.XLOOKUP(C2199,gyn_horarios,gyn_trechos_almoco,"",1,1)</f>
        <v>GOIANIA X TERESINA 18:00</v>
      </c>
      <c r="J2199" s="164" t="str" cm="1">
        <f t="array" ref="J2199">_xlfn.XLOOKUP(D2199,justificativas_motivos,justificativas_texto,"",1,1)</f>
        <v>MOTORISTA CUMPRINDO HORÁRIO NA ESCALA ATUAL</v>
      </c>
    </row>
    <row r="2200" spans="1:10" ht="42" hidden="1" customHeight="1">
      <c r="A2200" s="202">
        <v>45653</v>
      </c>
      <c r="B2200" s="149">
        <v>15800</v>
      </c>
      <c r="C2200" s="147">
        <v>0.75</v>
      </c>
      <c r="D2200" s="149" t="s">
        <v>11</v>
      </c>
      <c r="E2200" s="153" t="s">
        <v>339</v>
      </c>
      <c r="F2200" s="149"/>
      <c r="G2200" s="149" t="str">
        <f t="shared" si="68"/>
        <v>1</v>
      </c>
      <c r="H2200" s="150">
        <f t="shared" si="69"/>
        <v>18</v>
      </c>
      <c r="I2200" s="153" t="str" cm="1">
        <f t="array" ref="I2200">_xlfn.XLOOKUP(C2200,gyn_horarios,gyn_trechos_almoco,"",1,1)</f>
        <v>GOIANIA X TERESINA 18:00</v>
      </c>
      <c r="J2200" s="164" t="str" cm="1">
        <f t="array" ref="J2200">_xlfn.XLOOKUP(D2200,justificativas_motivos,justificativas_texto,"",1,1)</f>
        <v>MOTORISTA CUMPRINDO HORÁRIO NA ESCALA ATUAL</v>
      </c>
    </row>
    <row r="2201" spans="1:10" ht="42" hidden="1" customHeight="1">
      <c r="A2201" s="202">
        <v>45653</v>
      </c>
      <c r="B2201" s="149">
        <v>19007</v>
      </c>
      <c r="C2201" s="147">
        <v>0.39583333333333331</v>
      </c>
      <c r="D2201" s="149" t="s">
        <v>11</v>
      </c>
      <c r="E2201" s="153" t="s">
        <v>167</v>
      </c>
      <c r="F2201" s="149"/>
      <c r="G2201" s="149" t="str">
        <f t="shared" si="68"/>
        <v>1</v>
      </c>
      <c r="H2201" s="150">
        <f t="shared" si="69"/>
        <v>18</v>
      </c>
      <c r="I2201" s="153" t="str" cm="1">
        <f t="array" ref="I2201">_xlfn.XLOOKUP(C2201,gyn_horarios,gyn_trechos_almoco,"",1,1)</f>
        <v>GOIANIA X BELEM 09:30</v>
      </c>
      <c r="J2201" s="164" t="str" cm="1">
        <f t="array" ref="J2201">_xlfn.XLOOKUP(D2201,justificativas_motivos,justificativas_texto,"",1,1)</f>
        <v>MOTORISTA CUMPRINDO HORÁRIO NA ESCALA ATUAL</v>
      </c>
    </row>
    <row r="2202" spans="1:10" ht="42" hidden="1" customHeight="1">
      <c r="A2202" s="202">
        <v>45653</v>
      </c>
      <c r="B2202" s="149">
        <v>19007</v>
      </c>
      <c r="C2202" s="147">
        <v>0.39583333333333331</v>
      </c>
      <c r="D2202" s="149" t="s">
        <v>11</v>
      </c>
      <c r="E2202" s="153" t="s">
        <v>402</v>
      </c>
      <c r="F2202" s="149"/>
      <c r="G2202" s="149" t="str">
        <f t="shared" si="68"/>
        <v>1</v>
      </c>
      <c r="H2202" s="150">
        <f t="shared" si="69"/>
        <v>18</v>
      </c>
      <c r="I2202" s="153" t="str" cm="1">
        <f t="array" ref="I2202">_xlfn.XLOOKUP(C2202,gyn_horarios,gyn_trechos_almoco,"",1,1)</f>
        <v>GOIANIA X BELEM 09:30</v>
      </c>
      <c r="J2202" s="164" t="str" cm="1">
        <f t="array" ref="J2202">_xlfn.XLOOKUP(D2202,justificativas_motivos,justificativas_texto,"",1,1)</f>
        <v>MOTORISTA CUMPRINDO HORÁRIO NA ESCALA ATUAL</v>
      </c>
    </row>
    <row r="2203" spans="1:10" ht="42" hidden="1" customHeight="1">
      <c r="A2203" s="202">
        <v>45653</v>
      </c>
      <c r="B2203" s="149">
        <v>16900</v>
      </c>
      <c r="C2203" s="147">
        <v>0.38194444444444442</v>
      </c>
      <c r="D2203" s="149" t="s">
        <v>231</v>
      </c>
      <c r="E2203" s="153" t="s">
        <v>130</v>
      </c>
      <c r="F2203" s="149"/>
      <c r="G2203" s="149" t="str">
        <f t="shared" si="68"/>
        <v>1</v>
      </c>
      <c r="H2203" s="150">
        <f t="shared" si="69"/>
        <v>18</v>
      </c>
      <c r="I2203" s="153" t="s">
        <v>396</v>
      </c>
      <c r="J2203" s="164" t="str" cm="1">
        <f t="array" ref="J2203">_xlfn.XLOOKUP(D2203,justificativas_motivos,justificativas_texto,"",1,1)</f>
        <v>MOTORISTA CUMPRINDO ESCALA EXTRA</v>
      </c>
    </row>
    <row r="2204" spans="1:10" ht="42" hidden="1" customHeight="1">
      <c r="A2204" s="202">
        <v>45653</v>
      </c>
      <c r="B2204" s="149">
        <v>16900</v>
      </c>
      <c r="C2204" s="147">
        <v>0.38194444444444442</v>
      </c>
      <c r="D2204" s="149" t="s">
        <v>231</v>
      </c>
      <c r="E2204" s="153" t="s">
        <v>177</v>
      </c>
      <c r="F2204" s="149"/>
      <c r="G2204" s="149" t="str">
        <f t="shared" si="68"/>
        <v>1</v>
      </c>
      <c r="H2204" s="150">
        <f t="shared" si="69"/>
        <v>18</v>
      </c>
      <c r="I2204" s="153" t="s">
        <v>396</v>
      </c>
      <c r="J2204" s="164" t="str" cm="1">
        <f t="array" ref="J2204">_xlfn.XLOOKUP(D2204,justificativas_motivos,justificativas_texto,"",1,1)</f>
        <v>MOTORISTA CUMPRINDO ESCALA EXTRA</v>
      </c>
    </row>
    <row r="2205" spans="1:10" ht="42" hidden="1" customHeight="1">
      <c r="A2205" s="202">
        <v>45653</v>
      </c>
      <c r="B2205" s="149">
        <v>19002</v>
      </c>
      <c r="C2205" s="147">
        <v>0.79166666666666663</v>
      </c>
      <c r="D2205" s="149" t="s">
        <v>11</v>
      </c>
      <c r="E2205" s="153" t="s">
        <v>39</v>
      </c>
      <c r="F2205" s="149"/>
      <c r="G2205" s="149" t="str">
        <f t="shared" si="68"/>
        <v>1</v>
      </c>
      <c r="H2205" s="150">
        <f t="shared" si="69"/>
        <v>18</v>
      </c>
      <c r="I2205" s="153" t="s">
        <v>359</v>
      </c>
      <c r="J2205" s="164" t="str" cm="1">
        <f t="array" ref="J2205">_xlfn.XLOOKUP(D2205,justificativas_motivos,justificativas_texto,"",1,1)</f>
        <v>MOTORISTA CUMPRINDO HORÁRIO NA ESCALA ATUAL</v>
      </c>
    </row>
    <row r="2206" spans="1:10" ht="42" hidden="1" customHeight="1">
      <c r="A2206" s="202">
        <v>45653</v>
      </c>
      <c r="B2206" s="149">
        <v>19002</v>
      </c>
      <c r="C2206" s="147">
        <v>0.79166666666666663</v>
      </c>
      <c r="D2206" s="149" t="s">
        <v>11</v>
      </c>
      <c r="E2206" s="153" t="s">
        <v>310</v>
      </c>
      <c r="F2206" s="149"/>
      <c r="G2206" s="149" t="str">
        <f t="shared" si="68"/>
        <v>1</v>
      </c>
      <c r="H2206" s="150">
        <f t="shared" si="69"/>
        <v>18</v>
      </c>
      <c r="I2206" s="153" t="s">
        <v>359</v>
      </c>
      <c r="J2206" s="164" t="str" cm="1">
        <f t="array" ref="J2206">_xlfn.XLOOKUP(D2206,justificativas_motivos,justificativas_texto,"",1,1)</f>
        <v>MOTORISTA CUMPRINDO HORÁRIO NA ESCALA ATUAL</v>
      </c>
    </row>
    <row r="2207" spans="1:10" ht="42" hidden="1" customHeight="1">
      <c r="A2207" s="202">
        <v>45653</v>
      </c>
      <c r="B2207" s="149" t="s">
        <v>71</v>
      </c>
      <c r="C2207" s="147" t="s">
        <v>72</v>
      </c>
      <c r="D2207" s="149" t="s">
        <v>107</v>
      </c>
      <c r="E2207" s="153" t="s">
        <v>292</v>
      </c>
      <c r="F2207" s="149"/>
      <c r="G2207" s="149" t="str">
        <f t="shared" si="68"/>
        <v>1</v>
      </c>
      <c r="H2207" s="150">
        <f t="shared" si="69"/>
        <v>18</v>
      </c>
      <c r="I2207" s="153" t="str" cm="1">
        <f t="array" ref="I2207">_xlfn.XLOOKUP(C2207,gyn_horarios,gyn_trechos_almoco,"",1,1)</f>
        <v>PLANTAO</v>
      </c>
      <c r="J2207" s="164" t="str" cm="1">
        <f t="array" ref="J2207">_xlfn.XLOOKUP(D2207,justificativas_motivos,justificativas_texto,"",1,1)</f>
        <v>MOTORISTA PRESTANDO SERVICO DE PLANTAO NA GARAGEM</v>
      </c>
    </row>
    <row r="2208" spans="1:10" ht="42" hidden="1" customHeight="1">
      <c r="A2208" s="202">
        <v>45654</v>
      </c>
      <c r="B2208" s="149">
        <v>24005</v>
      </c>
      <c r="C2208" s="147">
        <v>0.79166666666666663</v>
      </c>
      <c r="D2208" s="149" t="s">
        <v>11</v>
      </c>
      <c r="E2208" s="149" t="s">
        <v>48</v>
      </c>
      <c r="F2208" s="149"/>
      <c r="G2208" s="149" t="str">
        <f t="shared" si="68"/>
        <v>1</v>
      </c>
      <c r="H2208" s="150">
        <f t="shared" si="69"/>
        <v>18</v>
      </c>
      <c r="I2208" s="153" t="str" cm="1">
        <f t="array" ref="I2208">_xlfn.XLOOKUP(C2208,gyn_horarios,gyn_trechos_almoco,"",1,1)</f>
        <v>GOIANIA X BELEM 19:00</v>
      </c>
      <c r="J2208" s="164" t="str" cm="1">
        <f t="array" ref="J2208">_xlfn.XLOOKUP(D2208,justificativas_motivos,justificativas_texto,"",1,1)</f>
        <v>MOTORISTA CUMPRINDO HORÁRIO NA ESCALA ATUAL</v>
      </c>
    </row>
    <row r="2209" spans="1:10" ht="42" hidden="1" customHeight="1">
      <c r="A2209" s="202">
        <v>45654</v>
      </c>
      <c r="B2209" s="149">
        <v>24005</v>
      </c>
      <c r="C2209" s="147">
        <v>0.79166666666666663</v>
      </c>
      <c r="D2209" s="149" t="s">
        <v>11</v>
      </c>
      <c r="E2209" s="149" t="s">
        <v>50</v>
      </c>
      <c r="F2209" s="149"/>
      <c r="G2209" s="149" t="str">
        <f t="shared" si="68"/>
        <v>1</v>
      </c>
      <c r="H2209" s="150">
        <f t="shared" si="69"/>
        <v>18</v>
      </c>
      <c r="I2209" s="153" t="str" cm="1">
        <f t="array" ref="I2209">_xlfn.XLOOKUP(C2209,gyn_horarios,gyn_trechos_almoco,"",1,1)</f>
        <v>GOIANIA X BELEM 19:00</v>
      </c>
      <c r="J2209" s="164" t="str" cm="1">
        <f t="array" ref="J2209">_xlfn.XLOOKUP(D2209,justificativas_motivos,justificativas_texto,"",1,1)</f>
        <v>MOTORISTA CUMPRINDO HORÁRIO NA ESCALA ATUAL</v>
      </c>
    </row>
    <row r="2210" spans="1:10" ht="42" hidden="1" customHeight="1">
      <c r="A2210" s="202">
        <v>45654</v>
      </c>
      <c r="B2210" s="149">
        <v>24013</v>
      </c>
      <c r="C2210" s="147">
        <v>0.83333333333333337</v>
      </c>
      <c r="D2210" s="149" t="s">
        <v>11</v>
      </c>
      <c r="E2210" s="149" t="s">
        <v>203</v>
      </c>
      <c r="F2210" s="149"/>
      <c r="G2210" s="149" t="str">
        <f t="shared" si="68"/>
        <v>1</v>
      </c>
      <c r="H2210" s="150">
        <f t="shared" si="69"/>
        <v>18</v>
      </c>
      <c r="I2210" s="153" t="str" cm="1">
        <f t="array" ref="I2210">_xlfn.XLOOKUP(C2210,gyn_horarios,gyn_trechos_almoco,"",1,1)</f>
        <v>GOIANIA X SAO LUIS 20:00</v>
      </c>
      <c r="J2210" s="164" t="str" cm="1">
        <f t="array" ref="J2210">_xlfn.XLOOKUP(D2210,justificativas_motivos,justificativas_texto,"",1,1)</f>
        <v>MOTORISTA CUMPRINDO HORÁRIO NA ESCALA ATUAL</v>
      </c>
    </row>
    <row r="2211" spans="1:10" ht="42" hidden="1" customHeight="1">
      <c r="A2211" s="202">
        <v>45654</v>
      </c>
      <c r="B2211" s="149">
        <v>24013</v>
      </c>
      <c r="C2211" s="147">
        <v>0.83333333333333337</v>
      </c>
      <c r="D2211" s="149" t="s">
        <v>11</v>
      </c>
      <c r="E2211" s="149" t="s">
        <v>204</v>
      </c>
      <c r="F2211" s="149"/>
      <c r="G2211" s="149" t="str">
        <f t="shared" si="68"/>
        <v>1</v>
      </c>
      <c r="H2211" s="150">
        <f t="shared" si="69"/>
        <v>18</v>
      </c>
      <c r="I2211" s="153" t="str" cm="1">
        <f t="array" ref="I2211">_xlfn.XLOOKUP(C2211,gyn_horarios,gyn_trechos_almoco,"",1,1)</f>
        <v>GOIANIA X SAO LUIS 20:00</v>
      </c>
      <c r="J2211" s="164" t="str" cm="1">
        <f t="array" ref="J2211">_xlfn.XLOOKUP(D2211,justificativas_motivos,justificativas_texto,"",1,1)</f>
        <v>MOTORISTA CUMPRINDO HORÁRIO NA ESCALA ATUAL</v>
      </c>
    </row>
    <row r="2212" spans="1:10" ht="42" hidden="1" customHeight="1">
      <c r="A2212" s="202">
        <v>45654</v>
      </c>
      <c r="B2212" s="149">
        <v>221301</v>
      </c>
      <c r="C2212" s="147">
        <v>0.39583333333333331</v>
      </c>
      <c r="D2212" s="149" t="s">
        <v>11</v>
      </c>
      <c r="E2212" s="153" t="s">
        <v>83</v>
      </c>
      <c r="F2212" s="149"/>
      <c r="G2212" s="149" t="str">
        <f t="shared" si="68"/>
        <v>1</v>
      </c>
      <c r="H2212" s="150">
        <f t="shared" si="69"/>
        <v>18</v>
      </c>
      <c r="I2212" s="153" t="str" cm="1">
        <f t="array" ref="I2212">_xlfn.XLOOKUP(C2212,gyn_horarios,gyn_trechos_almoco,"",1,1)</f>
        <v>GOIANIA X BELEM 09:30</v>
      </c>
      <c r="J2212" s="164" t="str" cm="1">
        <f t="array" ref="J2212">_xlfn.XLOOKUP(D2212,justificativas_motivos,justificativas_texto,"",1,1)</f>
        <v>MOTORISTA CUMPRINDO HORÁRIO NA ESCALA ATUAL</v>
      </c>
    </row>
    <row r="2213" spans="1:10" ht="42" hidden="1" customHeight="1">
      <c r="A2213" s="202">
        <v>45654</v>
      </c>
      <c r="B2213" s="149">
        <v>221301</v>
      </c>
      <c r="C2213" s="147">
        <v>0.39583333333333331</v>
      </c>
      <c r="D2213" s="149" t="s">
        <v>11</v>
      </c>
      <c r="E2213" s="153" t="s">
        <v>85</v>
      </c>
      <c r="F2213" s="149"/>
      <c r="G2213" s="149" t="str">
        <f t="shared" si="68"/>
        <v>1</v>
      </c>
      <c r="H2213" s="150">
        <f t="shared" si="69"/>
        <v>18</v>
      </c>
      <c r="I2213" s="153" t="str" cm="1">
        <f t="array" ref="I2213">_xlfn.XLOOKUP(C2213,gyn_horarios,gyn_trechos_almoco,"",1,1)</f>
        <v>GOIANIA X BELEM 09:30</v>
      </c>
      <c r="J2213" s="164" t="str" cm="1">
        <f t="array" ref="J2213">_xlfn.XLOOKUP(D2213,justificativas_motivos,justificativas_texto,"",1,1)</f>
        <v>MOTORISTA CUMPRINDO HORÁRIO NA ESCALA ATUAL</v>
      </c>
    </row>
    <row r="2214" spans="1:10" ht="42" hidden="1" customHeight="1">
      <c r="A2214" s="202">
        <v>45654</v>
      </c>
      <c r="B2214" s="149">
        <v>16300</v>
      </c>
      <c r="C2214" s="147">
        <v>0.38194444444444442</v>
      </c>
      <c r="D2214" s="149" t="s">
        <v>231</v>
      </c>
      <c r="E2214" s="153" t="s">
        <v>124</v>
      </c>
      <c r="F2214" s="149"/>
      <c r="G2214" s="149" t="str">
        <f t="shared" si="68"/>
        <v>1</v>
      </c>
      <c r="H2214" s="150">
        <f t="shared" si="69"/>
        <v>18</v>
      </c>
      <c r="I2214" s="153" t="s">
        <v>403</v>
      </c>
      <c r="J2214" s="164" t="str" cm="1">
        <f t="array" ref="J2214">_xlfn.XLOOKUP(D2214,justificativas_motivos,justificativas_texto,"",1,1)</f>
        <v>MOTORISTA CUMPRINDO ESCALA EXTRA</v>
      </c>
    </row>
    <row r="2215" spans="1:10" ht="42" hidden="1" customHeight="1">
      <c r="A2215" s="202">
        <v>45654</v>
      </c>
      <c r="B2215" s="149">
        <v>16300</v>
      </c>
      <c r="C2215" s="147">
        <v>0.38194444444444442</v>
      </c>
      <c r="D2215" s="149" t="s">
        <v>231</v>
      </c>
      <c r="E2215" s="153" t="s">
        <v>267</v>
      </c>
      <c r="F2215" s="149"/>
      <c r="G2215" s="149" t="str">
        <f t="shared" si="68"/>
        <v>1</v>
      </c>
      <c r="H2215" s="150">
        <f t="shared" si="69"/>
        <v>18</v>
      </c>
      <c r="I2215" s="153" t="s">
        <v>403</v>
      </c>
      <c r="J2215" s="164" t="str" cm="1">
        <f t="array" ref="J2215">_xlfn.XLOOKUP(D2215,justificativas_motivos,justificativas_texto,"",1,1)</f>
        <v>MOTORISTA CUMPRINDO ESCALA EXTRA</v>
      </c>
    </row>
    <row r="2216" spans="1:10" ht="42" hidden="1" customHeight="1">
      <c r="A2216" s="202">
        <v>45654</v>
      </c>
      <c r="B2216" s="149">
        <v>16800</v>
      </c>
      <c r="C2216" s="147">
        <v>0.39583333333333331</v>
      </c>
      <c r="D2216" s="149" t="s">
        <v>11</v>
      </c>
      <c r="E2216" s="153" t="s">
        <v>67</v>
      </c>
      <c r="F2216" s="149"/>
      <c r="G2216" s="149" t="str">
        <f t="shared" si="68"/>
        <v>1</v>
      </c>
      <c r="H2216" s="150">
        <f t="shared" si="69"/>
        <v>18</v>
      </c>
      <c r="I2216" s="153" t="s">
        <v>382</v>
      </c>
      <c r="J2216" s="164" t="str" cm="1">
        <f t="array" ref="J2216">_xlfn.XLOOKUP(D2216,justificativas_motivos,justificativas_texto,"",1,1)</f>
        <v>MOTORISTA CUMPRINDO HORÁRIO NA ESCALA ATUAL</v>
      </c>
    </row>
    <row r="2217" spans="1:10" ht="42" hidden="1" customHeight="1">
      <c r="A2217" s="202">
        <v>45654</v>
      </c>
      <c r="B2217" s="149">
        <v>16800</v>
      </c>
      <c r="C2217" s="147">
        <v>0.39583333333333331</v>
      </c>
      <c r="D2217" s="149" t="s">
        <v>11</v>
      </c>
      <c r="E2217" s="153" t="s">
        <v>226</v>
      </c>
      <c r="F2217" s="149"/>
      <c r="G2217" s="149" t="str">
        <f t="shared" si="68"/>
        <v>1</v>
      </c>
      <c r="H2217" s="150">
        <f t="shared" si="69"/>
        <v>18</v>
      </c>
      <c r="I2217" s="153" t="s">
        <v>382</v>
      </c>
      <c r="J2217" s="164" t="str" cm="1">
        <f t="array" ref="J2217">_xlfn.XLOOKUP(D2217,justificativas_motivos,justificativas_texto,"",1,1)</f>
        <v>MOTORISTA CUMPRINDO HORÁRIO NA ESCALA ATUAL</v>
      </c>
    </row>
    <row r="2218" spans="1:10" ht="42" hidden="1" customHeight="1">
      <c r="A2218" s="202">
        <v>45654</v>
      </c>
      <c r="B2218" s="149">
        <v>19012</v>
      </c>
      <c r="C2218" s="147">
        <v>0.4375</v>
      </c>
      <c r="D2218" s="149" t="s">
        <v>231</v>
      </c>
      <c r="E2218" s="153" t="s">
        <v>92</v>
      </c>
      <c r="F2218" s="149"/>
      <c r="G2218" s="149" t="str">
        <f t="shared" si="68"/>
        <v>1</v>
      </c>
      <c r="H2218" s="150">
        <f t="shared" si="69"/>
        <v>18</v>
      </c>
      <c r="I2218" s="153" t="str" cm="1">
        <f t="array" ref="I2218">_xlfn.XLOOKUP(C2218,gyn_horarios,gyn_trechos_almoco,"",1,1)</f>
        <v>GOIANIA X SAO LUIS 10:30</v>
      </c>
      <c r="J2218" s="164" t="str" cm="1">
        <f t="array" ref="J2218">_xlfn.XLOOKUP(D2218,justificativas_motivos,justificativas_texto,"",1,1)</f>
        <v>MOTORISTA CUMPRINDO ESCALA EXTRA</v>
      </c>
    </row>
    <row r="2219" spans="1:10" ht="42" hidden="1" customHeight="1">
      <c r="A2219" s="202">
        <v>45654</v>
      </c>
      <c r="B2219" s="149">
        <v>19012</v>
      </c>
      <c r="C2219" s="147">
        <v>0.4375</v>
      </c>
      <c r="D2219" s="149" t="s">
        <v>231</v>
      </c>
      <c r="E2219" s="153" t="s">
        <v>102</v>
      </c>
      <c r="F2219" s="149"/>
      <c r="G2219" s="149" t="str">
        <f t="shared" si="68"/>
        <v>1</v>
      </c>
      <c r="H2219" s="150">
        <f t="shared" si="69"/>
        <v>18</v>
      </c>
      <c r="I2219" s="153" t="str" cm="1">
        <f t="array" ref="I2219">_xlfn.XLOOKUP(C2219,gyn_horarios,gyn_trechos_almoco,"",1,1)</f>
        <v>GOIANIA X SAO LUIS 10:30</v>
      </c>
      <c r="J2219" s="164" t="str" cm="1">
        <f t="array" ref="J2219">_xlfn.XLOOKUP(D2219,justificativas_motivos,justificativas_texto,"",1,1)</f>
        <v>MOTORISTA CUMPRINDO ESCALA EXTRA</v>
      </c>
    </row>
    <row r="2220" spans="1:10" ht="42" hidden="1" customHeight="1">
      <c r="A2220" s="202">
        <v>45654</v>
      </c>
      <c r="B2220" s="149">
        <v>20019</v>
      </c>
      <c r="C2220" s="147">
        <v>0.79166666666666663</v>
      </c>
      <c r="D2220" s="149" t="s">
        <v>11</v>
      </c>
      <c r="E2220" s="153" t="s">
        <v>366</v>
      </c>
      <c r="F2220" s="149"/>
      <c r="G2220" s="149" t="str">
        <f t="shared" si="68"/>
        <v>1</v>
      </c>
      <c r="H2220" s="150">
        <f t="shared" si="69"/>
        <v>18</v>
      </c>
      <c r="I2220" s="153" t="str" cm="1">
        <f t="array" ref="I2220">_xlfn.XLOOKUP(C2220,gyn_horarios,gyn_trechos_almoco,"",1,1)</f>
        <v>GOIANIA X BELEM 19:00</v>
      </c>
      <c r="J2220" s="164" t="str" cm="1">
        <f t="array" ref="J2220">_xlfn.XLOOKUP(D2220,justificativas_motivos,justificativas_texto,"",1,1)</f>
        <v>MOTORISTA CUMPRINDO HORÁRIO NA ESCALA ATUAL</v>
      </c>
    </row>
    <row r="2221" spans="1:10" ht="42" hidden="1" customHeight="1">
      <c r="A2221" s="202">
        <v>45654</v>
      </c>
      <c r="B2221" s="149">
        <v>20019</v>
      </c>
      <c r="C2221" s="147">
        <v>0.79166666666666663</v>
      </c>
      <c r="D2221" s="149" t="s">
        <v>11</v>
      </c>
      <c r="E2221" s="153" t="s">
        <v>304</v>
      </c>
      <c r="F2221" s="149"/>
      <c r="G2221" s="149" t="str">
        <f t="shared" si="68"/>
        <v>1</v>
      </c>
      <c r="H2221" s="150">
        <f t="shared" si="69"/>
        <v>18</v>
      </c>
      <c r="I2221" s="153" t="str" cm="1">
        <f t="array" ref="I2221">_xlfn.XLOOKUP(C2221,gyn_horarios,gyn_trechos_almoco,"",1,1)</f>
        <v>GOIANIA X BELEM 19:00</v>
      </c>
      <c r="J2221" s="164" t="str" cm="1">
        <f t="array" ref="J2221">_xlfn.XLOOKUP(D2221,justificativas_motivos,justificativas_texto,"",1,1)</f>
        <v>MOTORISTA CUMPRINDO HORÁRIO NA ESCALA ATUAL</v>
      </c>
    </row>
    <row r="2222" spans="1:10" ht="42" hidden="1" customHeight="1">
      <c r="A2222" s="202">
        <v>45654</v>
      </c>
      <c r="B2222" s="132">
        <v>221101</v>
      </c>
      <c r="C2222" s="133" t="s">
        <v>355</v>
      </c>
      <c r="D2222" s="149" t="s">
        <v>11</v>
      </c>
      <c r="E2222" s="129" t="s">
        <v>310</v>
      </c>
      <c r="F2222" s="132"/>
      <c r="G2222" s="132" t="str">
        <f t="shared" si="68"/>
        <v>1</v>
      </c>
      <c r="H2222" s="137">
        <f t="shared" si="69"/>
        <v>18</v>
      </c>
      <c r="I2222" s="129" t="str" cm="1">
        <f t="array" ref="I2222">_xlfn.XLOOKUP(C2222,gyn_horarios,gyn_trechos_almoco,"",1,1)</f>
        <v>TERESINA X IMPERATRIZ 19:00</v>
      </c>
      <c r="J2222" s="201" t="str" cm="1">
        <f t="array" ref="J2222">_xlfn.XLOOKUP(D2222,justificativas_motivos,justificativas_texto,"",1,1)</f>
        <v>MOTORISTA CUMPRINDO HORÁRIO NA ESCALA ATUAL</v>
      </c>
    </row>
    <row r="2223" spans="1:10" ht="42" hidden="1" customHeight="1">
      <c r="A2223" s="202">
        <v>45654</v>
      </c>
      <c r="B2223" s="132">
        <v>221101</v>
      </c>
      <c r="C2223" s="133" t="s">
        <v>355</v>
      </c>
      <c r="D2223" s="149" t="s">
        <v>11</v>
      </c>
      <c r="E2223" s="129" t="s">
        <v>39</v>
      </c>
      <c r="F2223" s="132"/>
      <c r="G2223" s="132" t="str">
        <f t="shared" si="68"/>
        <v>1</v>
      </c>
      <c r="H2223" s="137">
        <f t="shared" si="69"/>
        <v>18</v>
      </c>
      <c r="I2223" s="129" t="str" cm="1">
        <f t="array" ref="I2223">_xlfn.XLOOKUP(C2223,gyn_horarios,gyn_trechos_almoco,"",1,1)</f>
        <v>TERESINA X IMPERATRIZ 19:00</v>
      </c>
      <c r="J2223" s="201" t="str" cm="1">
        <f t="array" ref="J2223">_xlfn.XLOOKUP(D2223,justificativas_motivos,justificativas_texto,"",1,1)</f>
        <v>MOTORISTA CUMPRINDO HORÁRIO NA ESCALA ATUAL</v>
      </c>
    </row>
    <row r="2224" spans="1:10" ht="42" hidden="1" customHeight="1">
      <c r="A2224" s="202">
        <v>45655</v>
      </c>
      <c r="B2224" s="149" t="s">
        <v>137</v>
      </c>
      <c r="C2224" s="149" t="s">
        <v>137</v>
      </c>
      <c r="D2224" s="149" t="s">
        <v>137</v>
      </c>
      <c r="E2224" s="153" t="s">
        <v>67</v>
      </c>
      <c r="F2224" s="149"/>
      <c r="G2224" s="149" t="str">
        <f t="shared" si="68"/>
        <v>1</v>
      </c>
      <c r="H2224" s="150">
        <f t="shared" si="69"/>
        <v>18</v>
      </c>
      <c r="I2224" s="153" t="str" cm="1">
        <f t="array" ref="I2224">_xlfn.XLOOKUP(C2224,gyn_horarios,gyn_trechos_almoco,"",1,1)</f>
        <v>ESPERA</v>
      </c>
      <c r="J2224" s="164" t="str" cm="1">
        <f t="array" ref="J2224">_xlfn.XLOOKUP(D2224,justificativas_motivos,justificativas_texto,"",1,1)</f>
        <v>MOTORISTA NA GARAGEM EM ESPERA PARA DISPONIBILIDADE DE HORARIOS</v>
      </c>
    </row>
    <row r="2225" spans="1:10" ht="42" hidden="1" customHeight="1">
      <c r="A2225" s="202">
        <v>45655</v>
      </c>
      <c r="B2225" s="149" t="s">
        <v>137</v>
      </c>
      <c r="C2225" s="149" t="s">
        <v>137</v>
      </c>
      <c r="D2225" s="149" t="s">
        <v>137</v>
      </c>
      <c r="E2225" s="153" t="s">
        <v>226</v>
      </c>
      <c r="F2225" s="149"/>
      <c r="G2225" s="149" t="str">
        <f t="shared" si="68"/>
        <v>1</v>
      </c>
      <c r="H2225" s="150">
        <f t="shared" si="69"/>
        <v>18</v>
      </c>
      <c r="I2225" s="153" t="str" cm="1">
        <f t="array" ref="I2225">_xlfn.XLOOKUP(C2225,gyn_horarios,gyn_trechos_almoco,"",1,1)</f>
        <v>ESPERA</v>
      </c>
      <c r="J2225" s="164" t="str" cm="1">
        <f t="array" ref="J2225">_xlfn.XLOOKUP(D2225,justificativas_motivos,justificativas_texto,"",1,1)</f>
        <v>MOTORISTA NA GARAGEM EM ESPERA PARA DISPONIBILIDADE DE HORARIOS</v>
      </c>
    </row>
    <row r="2226" spans="1:10" ht="42" hidden="1" customHeight="1">
      <c r="A2226" s="202">
        <v>45655</v>
      </c>
      <c r="B2226" s="149" t="s">
        <v>137</v>
      </c>
      <c r="C2226" s="149" t="s">
        <v>137</v>
      </c>
      <c r="D2226" s="149" t="s">
        <v>137</v>
      </c>
      <c r="E2226" s="153" t="s">
        <v>92</v>
      </c>
      <c r="F2226" s="149"/>
      <c r="G2226" s="149" t="str">
        <f t="shared" si="68"/>
        <v>1</v>
      </c>
      <c r="H2226" s="150">
        <f t="shared" si="69"/>
        <v>18</v>
      </c>
      <c r="I2226" s="153" t="str" cm="1">
        <f t="array" ref="I2226">_xlfn.XLOOKUP(C2226,gyn_horarios,gyn_trechos_almoco,"",1,1)</f>
        <v>ESPERA</v>
      </c>
      <c r="J2226" s="164" t="str" cm="1">
        <f t="array" ref="J2226">_xlfn.XLOOKUP(D2226,justificativas_motivos,justificativas_texto,"",1,1)</f>
        <v>MOTORISTA NA GARAGEM EM ESPERA PARA DISPONIBILIDADE DE HORARIOS</v>
      </c>
    </row>
    <row r="2227" spans="1:10" ht="42" hidden="1" customHeight="1">
      <c r="A2227" s="202">
        <v>45655</v>
      </c>
      <c r="B2227" s="149" t="s">
        <v>137</v>
      </c>
      <c r="C2227" s="149" t="s">
        <v>137</v>
      </c>
      <c r="D2227" s="149" t="s">
        <v>137</v>
      </c>
      <c r="E2227" s="153" t="s">
        <v>102</v>
      </c>
      <c r="F2227" s="149"/>
      <c r="G2227" s="149" t="str">
        <f t="shared" si="68"/>
        <v>1</v>
      </c>
      <c r="H2227" s="150">
        <f t="shared" si="69"/>
        <v>18</v>
      </c>
      <c r="I2227" s="153" t="str" cm="1">
        <f t="array" ref="I2227">_xlfn.XLOOKUP(C2227,gyn_horarios,gyn_trechos_almoco,"",1,1)</f>
        <v>ESPERA</v>
      </c>
      <c r="J2227" s="164" t="str" cm="1">
        <f t="array" ref="J2227">_xlfn.XLOOKUP(D2227,justificativas_motivos,justificativas_texto,"",1,1)</f>
        <v>MOTORISTA NA GARAGEM EM ESPERA PARA DISPONIBILIDADE DE HORARIOS</v>
      </c>
    </row>
    <row r="2228" spans="1:10" ht="42" hidden="1" customHeight="1">
      <c r="A2228" s="202">
        <v>45655</v>
      </c>
      <c r="B2228" s="149">
        <v>19022</v>
      </c>
      <c r="C2228" s="147">
        <v>0.75</v>
      </c>
      <c r="D2228" s="149" t="s">
        <v>11</v>
      </c>
      <c r="E2228" s="149" t="s">
        <v>14</v>
      </c>
      <c r="F2228" s="149"/>
      <c r="G2228" s="149" t="str">
        <f t="shared" si="68"/>
        <v>1</v>
      </c>
      <c r="H2228" s="150">
        <f t="shared" si="69"/>
        <v>18</v>
      </c>
      <c r="I2228" s="153" t="str" cm="1">
        <f t="array" ref="I2228">_xlfn.XLOOKUP(C2228,gyn_horarios,gyn_trechos_almoco,"",1,1)</f>
        <v>GOIANIA X TERESINA 18:00</v>
      </c>
      <c r="J2228" s="164" t="str" cm="1">
        <f t="array" ref="J2228">_xlfn.XLOOKUP(D2228,justificativas_motivos,justificativas_texto,"",1,1)</f>
        <v>MOTORISTA CUMPRINDO HORÁRIO NA ESCALA ATUAL</v>
      </c>
    </row>
    <row r="2229" spans="1:10" ht="42" hidden="1" customHeight="1">
      <c r="A2229" s="202">
        <v>45655</v>
      </c>
      <c r="B2229" s="149">
        <v>19022</v>
      </c>
      <c r="C2229" s="147">
        <v>0.75</v>
      </c>
      <c r="D2229" s="149" t="s">
        <v>11</v>
      </c>
      <c r="E2229" s="153" t="s">
        <v>404</v>
      </c>
      <c r="F2229" s="149"/>
      <c r="G2229" s="149" t="str">
        <f t="shared" si="68"/>
        <v>1</v>
      </c>
      <c r="H2229" s="150">
        <f t="shared" si="69"/>
        <v>18</v>
      </c>
      <c r="I2229" s="153" t="str" cm="1">
        <f t="array" ref="I2229">_xlfn.XLOOKUP(C2229,gyn_horarios,gyn_trechos_almoco,"",1,1)</f>
        <v>GOIANIA X TERESINA 18:00</v>
      </c>
      <c r="J2229" s="164" t="str" cm="1">
        <f t="array" ref="J2229">_xlfn.XLOOKUP(D2229,justificativas_motivos,justificativas_texto,"",1,1)</f>
        <v>MOTORISTA CUMPRINDO HORÁRIO NA ESCALA ATUAL</v>
      </c>
    </row>
    <row r="2230" spans="1:10" ht="42" hidden="1" customHeight="1">
      <c r="A2230" s="202">
        <v>45655</v>
      </c>
      <c r="B2230" s="149">
        <v>24009</v>
      </c>
      <c r="C2230" s="147">
        <v>0.79166666666666663</v>
      </c>
      <c r="D2230" s="149" t="s">
        <v>11</v>
      </c>
      <c r="E2230" s="149" t="s">
        <v>40</v>
      </c>
      <c r="F2230" s="149"/>
      <c r="G2230" s="149" t="str">
        <f t="shared" si="68"/>
        <v>1</v>
      </c>
      <c r="H2230" s="150">
        <f t="shared" si="69"/>
        <v>18</v>
      </c>
      <c r="I2230" s="153" t="str" cm="1">
        <f t="array" ref="I2230">_xlfn.XLOOKUP(C2230,gyn_horarios,gyn_trechos_almoco,"",1,1)</f>
        <v>GOIANIA X BELEM 19:00</v>
      </c>
      <c r="J2230" s="164" t="str" cm="1">
        <f t="array" ref="J2230">_xlfn.XLOOKUP(D2230,justificativas_motivos,justificativas_texto,"",1,1)</f>
        <v>MOTORISTA CUMPRINDO HORÁRIO NA ESCALA ATUAL</v>
      </c>
    </row>
    <row r="2231" spans="1:10" ht="42" hidden="1" customHeight="1">
      <c r="A2231" s="202">
        <v>45655</v>
      </c>
      <c r="B2231" s="149">
        <v>24009</v>
      </c>
      <c r="C2231" s="147">
        <v>0.79166666666666663</v>
      </c>
      <c r="D2231" s="149" t="s">
        <v>11</v>
      </c>
      <c r="E2231" s="149" t="s">
        <v>27</v>
      </c>
      <c r="F2231" s="149"/>
      <c r="G2231" s="149" t="str">
        <f t="shared" si="68"/>
        <v>1</v>
      </c>
      <c r="H2231" s="150">
        <f t="shared" si="69"/>
        <v>18</v>
      </c>
      <c r="I2231" s="153" t="str" cm="1">
        <f t="array" ref="I2231">_xlfn.XLOOKUP(C2231,gyn_horarios,gyn_trechos_almoco,"",1,1)</f>
        <v>GOIANIA X BELEM 19:00</v>
      </c>
      <c r="J2231" s="164" t="str" cm="1">
        <f t="array" ref="J2231">_xlfn.XLOOKUP(D2231,justificativas_motivos,justificativas_texto,"",1,1)</f>
        <v>MOTORISTA CUMPRINDO HORÁRIO NA ESCALA ATUAL</v>
      </c>
    </row>
    <row r="2232" spans="1:10" ht="42" hidden="1" customHeight="1">
      <c r="A2232" s="202">
        <v>45655</v>
      </c>
      <c r="B2232" s="149">
        <v>24006</v>
      </c>
      <c r="C2232" s="147">
        <v>0.83333333333333337</v>
      </c>
      <c r="D2232" s="149" t="s">
        <v>11</v>
      </c>
      <c r="E2232" s="149" t="s">
        <v>23</v>
      </c>
      <c r="F2232" s="149"/>
      <c r="G2232" s="149" t="str">
        <f t="shared" si="68"/>
        <v>1</v>
      </c>
      <c r="H2232" s="150">
        <f t="shared" si="69"/>
        <v>18</v>
      </c>
      <c r="I2232" s="153" t="str" cm="1">
        <f t="array" ref="I2232">_xlfn.XLOOKUP(C2232,gyn_horarios,gyn_trechos_almoco,"",1,1)</f>
        <v>GOIANIA X SAO LUIS 20:00</v>
      </c>
      <c r="J2232" s="164" t="str" cm="1">
        <f t="array" ref="J2232">_xlfn.XLOOKUP(D2232,justificativas_motivos,justificativas_texto,"",1,1)</f>
        <v>MOTORISTA CUMPRINDO HORÁRIO NA ESCALA ATUAL</v>
      </c>
    </row>
    <row r="2233" spans="1:10" ht="42" hidden="1" customHeight="1">
      <c r="A2233" s="202">
        <v>45655</v>
      </c>
      <c r="B2233" s="149">
        <v>24006</v>
      </c>
      <c r="C2233" s="147">
        <v>0.83333333333333337</v>
      </c>
      <c r="D2233" s="149" t="s">
        <v>11</v>
      </c>
      <c r="E2233" s="149" t="s">
        <v>243</v>
      </c>
      <c r="F2233" s="149"/>
      <c r="G2233" s="149" t="str">
        <f t="shared" si="68"/>
        <v>1</v>
      </c>
      <c r="H2233" s="150">
        <f t="shared" si="69"/>
        <v>18</v>
      </c>
      <c r="I2233" s="153" t="str" cm="1">
        <f t="array" ref="I2233">_xlfn.XLOOKUP(C2233,gyn_horarios,gyn_trechos_almoco,"",1,1)</f>
        <v>GOIANIA X SAO LUIS 20:00</v>
      </c>
      <c r="J2233" s="164" t="str" cm="1">
        <f t="array" ref="J2233">_xlfn.XLOOKUP(D2233,justificativas_motivos,justificativas_texto,"",1,1)</f>
        <v>MOTORISTA CUMPRINDO HORÁRIO NA ESCALA ATUAL</v>
      </c>
    </row>
    <row r="2234" spans="1:10" ht="42" hidden="1" customHeight="1">
      <c r="A2234" s="202">
        <v>45655</v>
      </c>
      <c r="B2234" s="149">
        <v>16500</v>
      </c>
      <c r="C2234" s="147">
        <v>0.84375</v>
      </c>
      <c r="D2234" s="149" t="s">
        <v>231</v>
      </c>
      <c r="E2234" s="149" t="s">
        <v>80</v>
      </c>
      <c r="F2234" s="149"/>
      <c r="G2234" s="149" t="str">
        <f t="shared" si="68"/>
        <v>1</v>
      </c>
      <c r="H2234" s="150">
        <f t="shared" si="69"/>
        <v>18</v>
      </c>
      <c r="I2234" s="149" t="s">
        <v>398</v>
      </c>
      <c r="J2234" s="164" t="str" cm="1">
        <f t="array" ref="J2234">_xlfn.XLOOKUP(D2234,justificativas_motivos,justificativas_texto,"",1,1)</f>
        <v>MOTORISTA CUMPRINDO ESCALA EXTRA</v>
      </c>
    </row>
    <row r="2235" spans="1:10" ht="42" hidden="1" customHeight="1">
      <c r="A2235" s="202">
        <v>45655</v>
      </c>
      <c r="B2235" s="149">
        <v>16500</v>
      </c>
      <c r="C2235" s="147">
        <v>0.84375</v>
      </c>
      <c r="D2235" s="149" t="s">
        <v>231</v>
      </c>
      <c r="E2235" s="149" t="s">
        <v>78</v>
      </c>
      <c r="F2235" s="149"/>
      <c r="G2235" s="149" t="str">
        <f t="shared" si="68"/>
        <v>1</v>
      </c>
      <c r="H2235" s="150">
        <f t="shared" si="69"/>
        <v>18</v>
      </c>
      <c r="I2235" s="149" t="s">
        <v>398</v>
      </c>
      <c r="J2235" s="164" t="str" cm="1">
        <f t="array" ref="J2235">_xlfn.XLOOKUP(D2235,justificativas_motivos,justificativas_texto,"",1,1)</f>
        <v>MOTORISTA CUMPRINDO ESCALA EXTRA</v>
      </c>
    </row>
    <row r="2236" spans="1:10" ht="42" hidden="1" customHeight="1">
      <c r="A2236" s="202">
        <v>45655</v>
      </c>
      <c r="B2236" s="149">
        <v>19013</v>
      </c>
      <c r="C2236" s="147">
        <v>0.39583333333333331</v>
      </c>
      <c r="D2236" s="149" t="s">
        <v>11</v>
      </c>
      <c r="E2236" s="153" t="s">
        <v>91</v>
      </c>
      <c r="F2236" s="149"/>
      <c r="G2236" s="149" t="str">
        <f t="shared" si="68"/>
        <v>1</v>
      </c>
      <c r="H2236" s="150">
        <f t="shared" si="69"/>
        <v>18</v>
      </c>
      <c r="I2236" s="153" t="str" cm="1">
        <f t="array" ref="I2236">_xlfn.XLOOKUP(C2236,gyn_horarios,gyn_trechos_almoco,"",1,1)</f>
        <v>GOIANIA X BELEM 09:30</v>
      </c>
      <c r="J2236" s="164" t="str" cm="1">
        <f t="array" ref="J2236">_xlfn.XLOOKUP(D2236,justificativas_motivos,justificativas_texto,"",1,1)</f>
        <v>MOTORISTA CUMPRINDO HORÁRIO NA ESCALA ATUAL</v>
      </c>
    </row>
    <row r="2237" spans="1:10" ht="42" hidden="1" customHeight="1">
      <c r="A2237" s="202">
        <v>45655</v>
      </c>
      <c r="B2237" s="149">
        <v>19013</v>
      </c>
      <c r="C2237" s="147">
        <v>0.39583333333333331</v>
      </c>
      <c r="D2237" s="149" t="s">
        <v>11</v>
      </c>
      <c r="E2237" s="153" t="s">
        <v>89</v>
      </c>
      <c r="F2237" s="149"/>
      <c r="G2237" s="149" t="str">
        <f t="shared" si="68"/>
        <v>1</v>
      </c>
      <c r="H2237" s="150">
        <f t="shared" si="69"/>
        <v>18</v>
      </c>
      <c r="I2237" s="153" t="str" cm="1">
        <f t="array" ref="I2237">_xlfn.XLOOKUP(C2237,gyn_horarios,gyn_trechos_almoco,"",1,1)</f>
        <v>GOIANIA X BELEM 09:30</v>
      </c>
      <c r="J2237" s="164" t="str" cm="1">
        <f t="array" ref="J2237">_xlfn.XLOOKUP(D2237,justificativas_motivos,justificativas_texto,"",1,1)</f>
        <v>MOTORISTA CUMPRINDO HORÁRIO NA ESCALA ATUAL</v>
      </c>
    </row>
    <row r="2238" spans="1:10" ht="42" hidden="1" customHeight="1">
      <c r="A2238" s="202">
        <v>45655</v>
      </c>
      <c r="B2238" s="149">
        <v>20013</v>
      </c>
      <c r="C2238" s="147" t="s">
        <v>355</v>
      </c>
      <c r="D2238" s="149" t="s">
        <v>11</v>
      </c>
      <c r="E2238" s="153" t="s">
        <v>251</v>
      </c>
      <c r="F2238" s="149"/>
      <c r="G2238" s="149" t="str">
        <f t="shared" si="68"/>
        <v>1</v>
      </c>
      <c r="H2238" s="150">
        <f t="shared" si="69"/>
        <v>18</v>
      </c>
      <c r="I2238" s="153" t="s">
        <v>359</v>
      </c>
      <c r="J2238" s="164" t="str" cm="1">
        <f t="array" ref="J2238">_xlfn.XLOOKUP(D2238,justificativas_motivos,justificativas_texto,"",1,1)</f>
        <v>MOTORISTA CUMPRINDO HORÁRIO NA ESCALA ATUAL</v>
      </c>
    </row>
    <row r="2239" spans="1:10" ht="42" hidden="1" customHeight="1">
      <c r="A2239" s="202">
        <v>45655</v>
      </c>
      <c r="B2239" s="149">
        <v>20013</v>
      </c>
      <c r="C2239" s="147" t="s">
        <v>355</v>
      </c>
      <c r="D2239" s="149" t="s">
        <v>11</v>
      </c>
      <c r="E2239" s="153" t="s">
        <v>356</v>
      </c>
      <c r="F2239" s="149"/>
      <c r="G2239" s="149" t="str">
        <f t="shared" si="68"/>
        <v>1</v>
      </c>
      <c r="H2239" s="150">
        <f t="shared" si="69"/>
        <v>18</v>
      </c>
      <c r="I2239" s="153" t="s">
        <v>359</v>
      </c>
      <c r="J2239" s="164" t="str" cm="1">
        <f t="array" ref="J2239">_xlfn.XLOOKUP(D2239,justificativas_motivos,justificativas_texto,"",1,1)</f>
        <v>MOTORISTA CUMPRINDO HORÁRIO NA ESCALA ATUAL</v>
      </c>
    </row>
    <row r="2240" spans="1:10" ht="42" hidden="1" customHeight="1">
      <c r="A2240" s="202">
        <v>45655</v>
      </c>
      <c r="B2240" s="149">
        <v>20013</v>
      </c>
      <c r="C2240" s="147" t="s">
        <v>355</v>
      </c>
      <c r="D2240" s="149" t="s">
        <v>285</v>
      </c>
      <c r="E2240" s="129" t="s">
        <v>304</v>
      </c>
      <c r="F2240" s="132"/>
      <c r="G2240" s="132" t="str">
        <f t="shared" si="68"/>
        <v>1</v>
      </c>
      <c r="H2240" s="137">
        <f t="shared" si="69"/>
        <v>18</v>
      </c>
      <c r="I2240" s="129" t="str" cm="1">
        <f t="array" ref="I2240">_xlfn.XLOOKUP(C2240,gyn_horarios,gyn_trechos_almoco,"",1,1)</f>
        <v>TERESINA X IMPERATRIZ 19:00</v>
      </c>
      <c r="J2240" s="201" t="str" cm="1">
        <f t="array" ref="J2240">_xlfn.XLOOKUP(D2240,justificativas_motivos,justificativas_texto,"",1,1)</f>
        <v>MOTORISTA CHEGANDO/SAINDO DA GARAGEM DE PASSE</v>
      </c>
    </row>
    <row r="2241" spans="1:10" ht="42" hidden="1" customHeight="1">
      <c r="A2241" s="202">
        <v>45655</v>
      </c>
      <c r="B2241" s="149">
        <v>20013</v>
      </c>
      <c r="C2241" s="147" t="s">
        <v>355</v>
      </c>
      <c r="D2241" s="149" t="s">
        <v>285</v>
      </c>
      <c r="E2241" s="129" t="s">
        <v>366</v>
      </c>
      <c r="F2241" s="132"/>
      <c r="G2241" s="132" t="str">
        <f t="shared" si="68"/>
        <v>1</v>
      </c>
      <c r="H2241" s="137">
        <f t="shared" si="69"/>
        <v>18</v>
      </c>
      <c r="I2241" s="129" t="str" cm="1">
        <f t="array" ref="I2241">_xlfn.XLOOKUP(C2241,gyn_horarios,gyn_trechos_almoco,"",1,1)</f>
        <v>TERESINA X IMPERATRIZ 19:00</v>
      </c>
      <c r="J2241" s="201" t="str" cm="1">
        <f t="array" ref="J2241">_xlfn.XLOOKUP(D2241,justificativas_motivos,justificativas_texto,"",1,1)</f>
        <v>MOTORISTA CHEGANDO/SAINDO DA GARAGEM DE PASSE</v>
      </c>
    </row>
    <row r="2242" spans="1:10" ht="42" hidden="1" customHeight="1">
      <c r="A2242" s="202">
        <v>45656</v>
      </c>
      <c r="B2242" s="149" t="s">
        <v>137</v>
      </c>
      <c r="C2242" s="149" t="s">
        <v>137</v>
      </c>
      <c r="D2242" s="149" t="s">
        <v>137</v>
      </c>
      <c r="E2242" s="149" t="s">
        <v>23</v>
      </c>
      <c r="F2242" s="149"/>
      <c r="G2242" s="132" t="str">
        <f t="shared" si="68"/>
        <v>1</v>
      </c>
      <c r="H2242" s="137">
        <f t="shared" si="69"/>
        <v>18</v>
      </c>
      <c r="I2242" s="129" t="str" cm="1">
        <f t="array" ref="I2242">_xlfn.XLOOKUP(C2242,gyn_horarios,gyn_trechos_almoco,"",1,1)</f>
        <v>ESPERA</v>
      </c>
      <c r="J2242" s="201" t="str" cm="1">
        <f t="array" ref="J2242">_xlfn.XLOOKUP(D2242,justificativas_motivos,justificativas_texto,"",1,1)</f>
        <v>MOTORISTA NA GARAGEM EM ESPERA PARA DISPONIBILIDADE DE HORARIOS</v>
      </c>
    </row>
    <row r="2243" spans="1:10" ht="42" hidden="1" customHeight="1">
      <c r="A2243" s="202">
        <v>45656</v>
      </c>
      <c r="B2243" s="149" t="s">
        <v>137</v>
      </c>
      <c r="C2243" s="149" t="s">
        <v>137</v>
      </c>
      <c r="D2243" s="149" t="s">
        <v>137</v>
      </c>
      <c r="E2243" s="149" t="s">
        <v>243</v>
      </c>
      <c r="F2243" s="149"/>
      <c r="G2243" s="132" t="str">
        <f t="shared" si="68"/>
        <v>1</v>
      </c>
      <c r="H2243" s="137">
        <f t="shared" si="69"/>
        <v>18</v>
      </c>
      <c r="I2243" s="129" t="str" cm="1">
        <f t="array" ref="I2243">_xlfn.XLOOKUP(C2243,gyn_horarios,gyn_trechos_almoco,"",1,1)</f>
        <v>ESPERA</v>
      </c>
      <c r="J2243" s="201" t="str" cm="1">
        <f t="array" ref="J2243">_xlfn.XLOOKUP(D2243,justificativas_motivos,justificativas_texto,"",1,1)</f>
        <v>MOTORISTA NA GARAGEM EM ESPERA PARA DISPONIBILIDADE DE HORARIOS</v>
      </c>
    </row>
    <row r="2244" spans="1:10" ht="42" hidden="1" customHeight="1">
      <c r="A2244" s="202">
        <v>45656</v>
      </c>
      <c r="B2244" s="149" t="s">
        <v>137</v>
      </c>
      <c r="C2244" s="149" t="s">
        <v>137</v>
      </c>
      <c r="D2244" s="149" t="s">
        <v>137</v>
      </c>
      <c r="E2244" s="149" t="s">
        <v>80</v>
      </c>
      <c r="F2244" s="149"/>
      <c r="G2244" s="132" t="str">
        <f t="shared" si="68"/>
        <v>1</v>
      </c>
      <c r="H2244" s="137">
        <f t="shared" si="69"/>
        <v>18</v>
      </c>
      <c r="I2244" s="129" t="str" cm="1">
        <f t="array" ref="I2244">_xlfn.XLOOKUP(C2244,gyn_horarios,gyn_trechos_almoco,"",1,1)</f>
        <v>ESPERA</v>
      </c>
      <c r="J2244" s="201" t="str" cm="1">
        <f t="array" ref="J2244">_xlfn.XLOOKUP(D2244,justificativas_motivos,justificativas_texto,"",1,1)</f>
        <v>MOTORISTA NA GARAGEM EM ESPERA PARA DISPONIBILIDADE DE HORARIOS</v>
      </c>
    </row>
    <row r="2245" spans="1:10" ht="42" hidden="1" customHeight="1">
      <c r="A2245" s="202">
        <v>45656</v>
      </c>
      <c r="B2245" s="149" t="s">
        <v>137</v>
      </c>
      <c r="C2245" s="149" t="s">
        <v>137</v>
      </c>
      <c r="D2245" s="149" t="s">
        <v>137</v>
      </c>
      <c r="E2245" s="149" t="s">
        <v>78</v>
      </c>
      <c r="F2245" s="149"/>
      <c r="G2245" s="132" t="str">
        <f t="shared" si="68"/>
        <v>1</v>
      </c>
      <c r="H2245" s="137">
        <f t="shared" si="69"/>
        <v>18</v>
      </c>
      <c r="I2245" s="129" t="str" cm="1">
        <f t="array" ref="I2245">_xlfn.XLOOKUP(C2245,gyn_horarios,gyn_trechos_almoco,"",1,1)</f>
        <v>ESPERA</v>
      </c>
      <c r="J2245" s="201" t="str" cm="1">
        <f t="array" ref="J2245">_xlfn.XLOOKUP(D2245,justificativas_motivos,justificativas_texto,"",1,1)</f>
        <v>MOTORISTA NA GARAGEM EM ESPERA PARA DISPONIBILIDADE DE HORARIOS</v>
      </c>
    </row>
    <row r="2246" spans="1:10" ht="42" hidden="1" customHeight="1">
      <c r="A2246" s="202">
        <v>45656</v>
      </c>
      <c r="B2246" s="149" t="s">
        <v>137</v>
      </c>
      <c r="C2246" s="149" t="s">
        <v>137</v>
      </c>
      <c r="D2246" s="149" t="s">
        <v>137</v>
      </c>
      <c r="E2246" s="129" t="s">
        <v>86</v>
      </c>
      <c r="F2246" s="149"/>
      <c r="G2246" s="132" t="str">
        <f t="shared" si="68"/>
        <v>1</v>
      </c>
      <c r="H2246" s="137">
        <f t="shared" si="69"/>
        <v>18</v>
      </c>
      <c r="I2246" s="129" t="str" cm="1">
        <f t="array" ref="I2246">_xlfn.XLOOKUP(C2246,gyn_horarios,gyn_trechos_almoco,"",1,1)</f>
        <v>ESPERA</v>
      </c>
      <c r="J2246" s="201" t="str" cm="1">
        <f t="array" ref="J2246">_xlfn.XLOOKUP(D2246,justificativas_motivos,justificativas_texto,"",1,1)</f>
        <v>MOTORISTA NA GARAGEM EM ESPERA PARA DISPONIBILIDADE DE HORARIOS</v>
      </c>
    </row>
    <row r="2247" spans="1:10" ht="42" hidden="1" customHeight="1">
      <c r="A2247" s="200">
        <v>45656</v>
      </c>
      <c r="B2247" s="149" t="s">
        <v>137</v>
      </c>
      <c r="C2247" s="149" t="s">
        <v>137</v>
      </c>
      <c r="D2247" s="149" t="s">
        <v>137</v>
      </c>
      <c r="E2247" s="129" t="s">
        <v>89</v>
      </c>
      <c r="F2247" s="132"/>
      <c r="G2247" s="132" t="str">
        <f t="shared" si="68"/>
        <v>1</v>
      </c>
      <c r="H2247" s="137">
        <f t="shared" si="69"/>
        <v>18</v>
      </c>
      <c r="I2247" s="129" t="str" cm="1">
        <f t="array" ref="I2247">_xlfn.XLOOKUP(C2247,gyn_horarios,gyn_trechos_almoco,"",1,1)</f>
        <v>ESPERA</v>
      </c>
      <c r="J2247" s="201" t="str" cm="1">
        <f t="array" ref="J2247">_xlfn.XLOOKUP(D2247,justificativas_motivos,justificativas_texto,"",1,1)</f>
        <v>MOTORISTA NA GARAGEM EM ESPERA PARA DISPONIBILIDADE DE HORARIOS</v>
      </c>
    </row>
    <row r="2248" spans="1:10" ht="42" hidden="1" customHeight="1">
      <c r="A2248" s="200">
        <v>45656</v>
      </c>
      <c r="B2248" s="149">
        <v>15500</v>
      </c>
      <c r="C2248" s="147">
        <v>0.75</v>
      </c>
      <c r="D2248" s="149" t="s">
        <v>11</v>
      </c>
      <c r="E2248" s="153" t="s">
        <v>91</v>
      </c>
      <c r="F2248" s="149"/>
      <c r="G2248" s="132" t="str">
        <f t="shared" si="68"/>
        <v>1</v>
      </c>
      <c r="H2248" s="137">
        <f t="shared" si="69"/>
        <v>18</v>
      </c>
      <c r="I2248" s="129" t="str" cm="1">
        <f t="array" ref="I2248">_xlfn.XLOOKUP(C2248,gyn_horarios,gyn_trechos_almoco,"",1,1)</f>
        <v>GOIANIA X TERESINA 18:00</v>
      </c>
      <c r="J2248" s="201" t="str" cm="1">
        <f t="array" ref="J2248">_xlfn.XLOOKUP(D2248,justificativas_motivos,justificativas_texto,"",1,1)</f>
        <v>MOTORISTA CUMPRINDO HORÁRIO NA ESCALA ATUAL</v>
      </c>
    </row>
    <row r="2249" spans="1:10" ht="42" hidden="1" customHeight="1">
      <c r="A2249" s="202">
        <v>45656</v>
      </c>
      <c r="B2249" s="149">
        <v>15500</v>
      </c>
      <c r="C2249" s="147">
        <v>0.75</v>
      </c>
      <c r="D2249" s="149" t="s">
        <v>11</v>
      </c>
      <c r="E2249" s="153" t="s">
        <v>127</v>
      </c>
      <c r="F2249" s="149"/>
      <c r="G2249" s="132" t="str">
        <f t="shared" si="68"/>
        <v>1</v>
      </c>
      <c r="H2249" s="137">
        <f t="shared" si="69"/>
        <v>18</v>
      </c>
      <c r="I2249" s="129" t="str" cm="1">
        <f t="array" ref="I2249">_xlfn.XLOOKUP(C2249,gyn_horarios,gyn_trechos_almoco,"",1,1)</f>
        <v>GOIANIA X TERESINA 18:00</v>
      </c>
      <c r="J2249" s="201" t="str" cm="1">
        <f t="array" ref="J2249">_xlfn.XLOOKUP(D2249,justificativas_motivos,justificativas_texto,"",1,1)</f>
        <v>MOTORISTA CUMPRINDO HORÁRIO NA ESCALA ATUAL</v>
      </c>
    </row>
    <row r="2250" spans="1:10" ht="42" hidden="1" customHeight="1">
      <c r="A2250" s="202">
        <v>45656</v>
      </c>
      <c r="B2250" s="149">
        <v>19014</v>
      </c>
      <c r="C2250" s="147">
        <v>0.79166666666666663</v>
      </c>
      <c r="D2250" s="149" t="s">
        <v>11</v>
      </c>
      <c r="E2250" s="149" t="s">
        <v>55</v>
      </c>
      <c r="F2250" s="149"/>
      <c r="G2250" s="132" t="str">
        <f t="shared" si="68"/>
        <v>1</v>
      </c>
      <c r="H2250" s="137">
        <f t="shared" si="69"/>
        <v>18</v>
      </c>
      <c r="I2250" s="129" t="str" cm="1">
        <f t="array" ref="I2250">_xlfn.XLOOKUP(C2250,gyn_horarios,gyn_trechos_almoco,"",1,1)</f>
        <v>GOIANIA X BELEM 19:00</v>
      </c>
      <c r="J2250" s="201" t="str" cm="1">
        <f t="array" ref="J2250">_xlfn.XLOOKUP(D2250,justificativas_motivos,justificativas_texto,"",1,1)</f>
        <v>MOTORISTA CUMPRINDO HORÁRIO NA ESCALA ATUAL</v>
      </c>
    </row>
    <row r="2251" spans="1:10" ht="42" hidden="1" customHeight="1">
      <c r="A2251" s="202">
        <v>45656</v>
      </c>
      <c r="B2251" s="149">
        <v>19014</v>
      </c>
      <c r="C2251" s="147">
        <v>0.79166666666666663</v>
      </c>
      <c r="D2251" s="149" t="s">
        <v>11</v>
      </c>
      <c r="E2251" s="149" t="s">
        <v>173</v>
      </c>
      <c r="F2251" s="149"/>
      <c r="G2251" s="149" t="str">
        <f t="shared" si="68"/>
        <v>1</v>
      </c>
      <c r="H2251" s="150">
        <f t="shared" si="69"/>
        <v>18</v>
      </c>
      <c r="I2251" s="153" t="str" cm="1">
        <f t="array" ref="I2251">_xlfn.XLOOKUP(C2251,gyn_horarios,gyn_trechos_almoco,"",1,1)</f>
        <v>GOIANIA X BELEM 19:00</v>
      </c>
      <c r="J2251" s="164" t="str" cm="1">
        <f t="array" ref="J2251">_xlfn.XLOOKUP(D2251,justificativas_motivos,justificativas_texto,"",1,1)</f>
        <v>MOTORISTA CUMPRINDO HORÁRIO NA ESCALA ATUAL</v>
      </c>
    </row>
    <row r="2252" spans="1:10" ht="42" hidden="1" customHeight="1">
      <c r="A2252" s="202">
        <v>45656</v>
      </c>
      <c r="B2252" s="149">
        <v>24011</v>
      </c>
      <c r="C2252" s="147">
        <v>0.83333333333333337</v>
      </c>
      <c r="D2252" s="149" t="s">
        <v>11</v>
      </c>
      <c r="E2252" s="149" t="s">
        <v>64</v>
      </c>
      <c r="F2252" s="149"/>
      <c r="G2252" s="149" t="str">
        <f t="shared" si="68"/>
        <v>1</v>
      </c>
      <c r="H2252" s="150">
        <f t="shared" si="69"/>
        <v>18</v>
      </c>
      <c r="I2252" s="153" t="str" cm="1">
        <f t="array" ref="I2252">_xlfn.XLOOKUP(C2252,gyn_horarios,gyn_trechos_almoco,"",1,1)</f>
        <v>GOIANIA X SAO LUIS 20:00</v>
      </c>
      <c r="J2252" s="164" t="str" cm="1">
        <f t="array" ref="J2252">_xlfn.XLOOKUP(D2252,justificativas_motivos,justificativas_texto,"",1,1)</f>
        <v>MOTORISTA CUMPRINDO HORÁRIO NA ESCALA ATUAL</v>
      </c>
    </row>
    <row r="2253" spans="1:10" ht="42" hidden="1" customHeight="1">
      <c r="A2253" s="202">
        <v>45656</v>
      </c>
      <c r="B2253" s="149">
        <v>24011</v>
      </c>
      <c r="C2253" s="147">
        <v>0.83333333333333337</v>
      </c>
      <c r="D2253" s="149" t="s">
        <v>11</v>
      </c>
      <c r="E2253" s="149" t="s">
        <v>65</v>
      </c>
      <c r="F2253" s="149"/>
      <c r="G2253" s="149" t="str">
        <f t="shared" si="68"/>
        <v>1</v>
      </c>
      <c r="H2253" s="150">
        <f t="shared" si="69"/>
        <v>18</v>
      </c>
      <c r="I2253" s="153" t="str" cm="1">
        <f t="array" ref="I2253">_xlfn.XLOOKUP(C2253,gyn_horarios,gyn_trechos_almoco,"",1,1)</f>
        <v>GOIANIA X SAO LUIS 20:00</v>
      </c>
      <c r="J2253" s="164" t="str" cm="1">
        <f t="array" ref="J2253">_xlfn.XLOOKUP(D2253,justificativas_motivos,justificativas_texto,"",1,1)</f>
        <v>MOTORISTA CUMPRINDO HORÁRIO NA ESCALA ATUAL</v>
      </c>
    </row>
    <row r="2254" spans="1:10" ht="42" hidden="1" customHeight="1">
      <c r="A2254" s="202">
        <v>45656</v>
      </c>
      <c r="B2254" s="149">
        <v>14700</v>
      </c>
      <c r="C2254" s="147">
        <v>0.39583333333333331</v>
      </c>
      <c r="D2254" s="149" t="s">
        <v>11</v>
      </c>
      <c r="E2254" s="153" t="s">
        <v>41</v>
      </c>
      <c r="F2254" s="149"/>
      <c r="G2254" s="149" t="str">
        <f t="shared" si="68"/>
        <v>1</v>
      </c>
      <c r="H2254" s="150">
        <f t="shared" si="69"/>
        <v>18</v>
      </c>
      <c r="I2254" s="153" t="str" cm="1">
        <f t="array" ref="I2254">_xlfn.XLOOKUP(C2254,gyn_horarios,gyn_trechos_almoco,"",1,1)</f>
        <v>GOIANIA X BELEM 09:30</v>
      </c>
      <c r="J2254" s="164" t="str" cm="1">
        <f t="array" ref="J2254">_xlfn.XLOOKUP(D2254,justificativas_motivos,justificativas_texto,"",1,1)</f>
        <v>MOTORISTA CUMPRINDO HORÁRIO NA ESCALA ATUAL</v>
      </c>
    </row>
    <row r="2255" spans="1:10" ht="42" hidden="1" customHeight="1">
      <c r="A2255" s="202">
        <v>45656</v>
      </c>
      <c r="B2255" s="149">
        <v>14700</v>
      </c>
      <c r="C2255" s="147">
        <v>0.39583333333333331</v>
      </c>
      <c r="D2255" s="149" t="s">
        <v>11</v>
      </c>
      <c r="E2255" s="153" t="s">
        <v>365</v>
      </c>
      <c r="F2255" s="149"/>
      <c r="G2255" s="149" t="str">
        <f t="shared" si="68"/>
        <v>1</v>
      </c>
      <c r="H2255" s="150">
        <f t="shared" si="69"/>
        <v>18</v>
      </c>
      <c r="I2255" s="153" t="str" cm="1">
        <f t="array" ref="I2255">_xlfn.XLOOKUP(C2255,gyn_horarios,gyn_trechos_almoco,"",1,1)</f>
        <v>GOIANIA X BELEM 09:30</v>
      </c>
      <c r="J2255" s="164" t="str" cm="1">
        <f t="array" ref="J2255">_xlfn.XLOOKUP(D2255,justificativas_motivos,justificativas_texto,"",1,1)</f>
        <v>MOTORISTA CUMPRINDO HORÁRIO NA ESCALA ATUAL</v>
      </c>
    </row>
    <row r="2256" spans="1:10" ht="42" hidden="1" customHeight="1">
      <c r="A2256" s="202">
        <v>45656</v>
      </c>
      <c r="B2256" s="149">
        <v>16600</v>
      </c>
      <c r="C2256" s="147">
        <v>0.44791666666666669</v>
      </c>
      <c r="D2256" s="149" t="s">
        <v>231</v>
      </c>
      <c r="E2256" s="153" t="s">
        <v>47</v>
      </c>
      <c r="F2256" s="149"/>
      <c r="G2256" s="149" t="str">
        <f t="shared" si="68"/>
        <v>1</v>
      </c>
      <c r="H2256" s="150">
        <f t="shared" si="69"/>
        <v>18</v>
      </c>
      <c r="I2256" s="153" t="s">
        <v>390</v>
      </c>
      <c r="J2256" s="164" t="str" cm="1">
        <f t="array" ref="J2256">_xlfn.XLOOKUP(D2256,justificativas_motivos,justificativas_texto,"",1,1)</f>
        <v>MOTORISTA CUMPRINDO ESCALA EXTRA</v>
      </c>
    </row>
    <row r="2257" spans="1:10" ht="42" hidden="1" customHeight="1">
      <c r="A2257" s="202">
        <v>45656</v>
      </c>
      <c r="B2257" s="149">
        <v>16600</v>
      </c>
      <c r="C2257" s="147">
        <v>0.44791666666666669</v>
      </c>
      <c r="D2257" s="149" t="s">
        <v>231</v>
      </c>
      <c r="E2257" s="153" t="s">
        <v>340</v>
      </c>
      <c r="F2257" s="149"/>
      <c r="G2257" s="149" t="str">
        <f t="shared" si="68"/>
        <v>1</v>
      </c>
      <c r="H2257" s="150">
        <f t="shared" si="69"/>
        <v>18</v>
      </c>
      <c r="I2257" s="153" t="s">
        <v>390</v>
      </c>
      <c r="J2257" s="164" t="str" cm="1">
        <f t="array" ref="J2257">_xlfn.XLOOKUP(D2257,justificativas_motivos,justificativas_texto,"",1,1)</f>
        <v>MOTORISTA CUMPRINDO ESCALA EXTRA</v>
      </c>
    </row>
    <row r="2258" spans="1:10" ht="42" hidden="1" customHeight="1">
      <c r="A2258" s="202">
        <v>45656</v>
      </c>
      <c r="B2258" s="149">
        <v>15800</v>
      </c>
      <c r="C2258" s="147">
        <v>0.79166666666666663</v>
      </c>
      <c r="D2258" s="149" t="s">
        <v>11</v>
      </c>
      <c r="E2258" s="153" t="s">
        <v>38</v>
      </c>
      <c r="F2258" s="149"/>
      <c r="G2258" s="149" t="str">
        <f t="shared" si="68"/>
        <v>1</v>
      </c>
      <c r="H2258" s="150">
        <f t="shared" si="69"/>
        <v>18</v>
      </c>
      <c r="I2258" s="153" t="s">
        <v>359</v>
      </c>
      <c r="J2258" s="164" t="str" cm="1">
        <f t="array" ref="J2258">_xlfn.XLOOKUP(D2258,justificativas_motivos,justificativas_texto,"",1,1)</f>
        <v>MOTORISTA CUMPRINDO HORÁRIO NA ESCALA ATUAL</v>
      </c>
    </row>
    <row r="2259" spans="1:10" ht="42" hidden="1" customHeight="1">
      <c r="A2259" s="202">
        <v>45656</v>
      </c>
      <c r="B2259" s="149">
        <v>15800</v>
      </c>
      <c r="C2259" s="147">
        <v>0.79166666666666663</v>
      </c>
      <c r="D2259" s="149" t="s">
        <v>11</v>
      </c>
      <c r="E2259" s="153" t="s">
        <v>377</v>
      </c>
      <c r="F2259" s="149"/>
      <c r="G2259" s="149" t="str">
        <f t="shared" si="68"/>
        <v>1</v>
      </c>
      <c r="H2259" s="150">
        <f t="shared" si="69"/>
        <v>18</v>
      </c>
      <c r="I2259" s="153" t="s">
        <v>359</v>
      </c>
      <c r="J2259" s="164" t="str" cm="1">
        <f t="array" ref="J2259">_xlfn.XLOOKUP(D2259,justificativas_motivos,justificativas_texto,"",1,1)</f>
        <v>MOTORISTA CUMPRINDO HORÁRIO NA ESCALA ATUAL</v>
      </c>
    </row>
    <row r="2260" spans="1:10" ht="42" hidden="1" customHeight="1">
      <c r="A2260" s="202">
        <v>45656</v>
      </c>
      <c r="B2260" s="149" t="s">
        <v>71</v>
      </c>
      <c r="C2260" s="147" t="s">
        <v>72</v>
      </c>
      <c r="D2260" s="149" t="s">
        <v>107</v>
      </c>
      <c r="E2260" s="153" t="s">
        <v>292</v>
      </c>
      <c r="F2260" s="149"/>
      <c r="G2260" s="149" t="str">
        <f t="shared" ref="G2260:G2323" si="70">IF(E2260="MOTORISTA","","1")</f>
        <v>1</v>
      </c>
      <c r="H2260" s="150">
        <f t="shared" ref="H2260:H2323" si="71">IF(E2260="MOTORISTA","",18)</f>
        <v>18</v>
      </c>
      <c r="I2260" s="153" t="str" cm="1">
        <f t="array" ref="I2260">_xlfn.XLOOKUP(C2260,gyn_horarios,gyn_trechos_almoco,"",1,1)</f>
        <v>PLANTAO</v>
      </c>
      <c r="J2260" s="164" t="str" cm="1">
        <f t="array" ref="J2260">_xlfn.XLOOKUP(D2260,justificativas_motivos,justificativas_texto,"",1,1)</f>
        <v>MOTORISTA PRESTANDO SERVICO DE PLANTAO NA GARAGEM</v>
      </c>
    </row>
    <row r="2261" spans="1:10" ht="42" hidden="1" customHeight="1">
      <c r="A2261" s="202">
        <v>45657</v>
      </c>
      <c r="B2261" s="149" t="s">
        <v>137</v>
      </c>
      <c r="C2261" s="149" t="s">
        <v>137</v>
      </c>
      <c r="D2261" s="149" t="s">
        <v>137</v>
      </c>
      <c r="E2261" s="149" t="s">
        <v>55</v>
      </c>
      <c r="F2261" s="149"/>
      <c r="G2261" s="149" t="str">
        <f t="shared" si="70"/>
        <v>1</v>
      </c>
      <c r="H2261" s="150">
        <f t="shared" si="71"/>
        <v>18</v>
      </c>
      <c r="I2261" s="153" t="str" cm="1">
        <f t="array" ref="I2261">_xlfn.XLOOKUP(C2261,gyn_horarios,gyn_trechos_almoco,"",1,1)</f>
        <v>ESPERA</v>
      </c>
      <c r="J2261" s="164" t="str" cm="1">
        <f t="array" ref="J2261">_xlfn.XLOOKUP(D2261,justificativas_motivos,justificativas_texto,"",1,1)</f>
        <v>MOTORISTA NA GARAGEM EM ESPERA PARA DISPONIBILIDADE DE HORARIOS</v>
      </c>
    </row>
    <row r="2262" spans="1:10" ht="42" hidden="1" customHeight="1">
      <c r="A2262" s="202">
        <v>45657</v>
      </c>
      <c r="B2262" s="149" t="s">
        <v>137</v>
      </c>
      <c r="C2262" s="149" t="s">
        <v>137</v>
      </c>
      <c r="D2262" s="149" t="s">
        <v>137</v>
      </c>
      <c r="E2262" s="149" t="s">
        <v>173</v>
      </c>
      <c r="F2262" s="149"/>
      <c r="G2262" s="149" t="str">
        <f t="shared" si="70"/>
        <v>1</v>
      </c>
      <c r="H2262" s="150">
        <f t="shared" si="71"/>
        <v>18</v>
      </c>
      <c r="I2262" s="153" t="str" cm="1">
        <f t="array" ref="I2262">_xlfn.XLOOKUP(C2262,gyn_horarios,gyn_trechos_almoco,"",1,1)</f>
        <v>ESPERA</v>
      </c>
      <c r="J2262" s="164" t="str" cm="1">
        <f t="array" ref="J2262">_xlfn.XLOOKUP(D2262,justificativas_motivos,justificativas_texto,"",1,1)</f>
        <v>MOTORISTA NA GARAGEM EM ESPERA PARA DISPONIBILIDADE DE HORARIOS</v>
      </c>
    </row>
    <row r="2263" spans="1:10" ht="42" hidden="1" customHeight="1">
      <c r="A2263" s="202">
        <v>45657</v>
      </c>
      <c r="B2263" s="149" t="s">
        <v>137</v>
      </c>
      <c r="C2263" s="149" t="s">
        <v>137</v>
      </c>
      <c r="D2263" s="149" t="s">
        <v>137</v>
      </c>
      <c r="E2263" s="149" t="s">
        <v>65</v>
      </c>
      <c r="F2263" s="149"/>
      <c r="G2263" s="149" t="str">
        <f t="shared" si="70"/>
        <v>1</v>
      </c>
      <c r="H2263" s="150">
        <f t="shared" si="71"/>
        <v>18</v>
      </c>
      <c r="I2263" s="153" t="str" cm="1">
        <f t="array" ref="I2263">_xlfn.XLOOKUP(C2263,gyn_horarios,gyn_trechos_almoco,"",1,1)</f>
        <v>ESPERA</v>
      </c>
      <c r="J2263" s="164" t="str" cm="1">
        <f t="array" ref="J2263">_xlfn.XLOOKUP(D2263,justificativas_motivos,justificativas_texto,"",1,1)</f>
        <v>MOTORISTA NA GARAGEM EM ESPERA PARA DISPONIBILIDADE DE HORARIOS</v>
      </c>
    </row>
    <row r="2264" spans="1:10" ht="42" hidden="1" customHeight="1">
      <c r="A2264" s="202">
        <v>45657</v>
      </c>
      <c r="B2264" s="149" t="s">
        <v>137</v>
      </c>
      <c r="C2264" s="149" t="s">
        <v>137</v>
      </c>
      <c r="D2264" s="149" t="s">
        <v>137</v>
      </c>
      <c r="E2264" s="149" t="s">
        <v>64</v>
      </c>
      <c r="F2264" s="149"/>
      <c r="G2264" s="149" t="str">
        <f t="shared" si="70"/>
        <v>1</v>
      </c>
      <c r="H2264" s="150">
        <f t="shared" si="71"/>
        <v>18</v>
      </c>
      <c r="I2264" s="153" t="str" cm="1">
        <f t="array" ref="I2264">_xlfn.XLOOKUP(C2264,gyn_horarios,gyn_trechos_almoco,"",1,1)</f>
        <v>ESPERA</v>
      </c>
      <c r="J2264" s="164" t="str" cm="1">
        <f t="array" ref="J2264">_xlfn.XLOOKUP(D2264,justificativas_motivos,justificativas_texto,"",1,1)</f>
        <v>MOTORISTA NA GARAGEM EM ESPERA PARA DISPONIBILIDADE DE HORARIOS</v>
      </c>
    </row>
    <row r="2265" spans="1:10" ht="42" hidden="1" customHeight="1">
      <c r="A2265" s="202">
        <v>45657</v>
      </c>
      <c r="B2265" s="149" t="s">
        <v>137</v>
      </c>
      <c r="C2265" s="149" t="s">
        <v>137</v>
      </c>
      <c r="D2265" s="149" t="s">
        <v>137</v>
      </c>
      <c r="E2265" s="153" t="s">
        <v>41</v>
      </c>
      <c r="F2265" s="149"/>
      <c r="G2265" s="149" t="str">
        <f t="shared" si="70"/>
        <v>1</v>
      </c>
      <c r="H2265" s="150">
        <f t="shared" si="71"/>
        <v>18</v>
      </c>
      <c r="I2265" s="153" t="str" cm="1">
        <f t="array" ref="I2265">_xlfn.XLOOKUP(C2265,gyn_horarios,gyn_trechos_almoco,"",1,1)</f>
        <v>ESPERA</v>
      </c>
      <c r="J2265" s="164" t="str" cm="1">
        <f t="array" ref="J2265">_xlfn.XLOOKUP(D2265,justificativas_motivos,justificativas_texto,"",1,1)</f>
        <v>MOTORISTA NA GARAGEM EM ESPERA PARA DISPONIBILIDADE DE HORARIOS</v>
      </c>
    </row>
    <row r="2266" spans="1:10" ht="42" hidden="1" customHeight="1">
      <c r="A2266" s="202">
        <v>45657</v>
      </c>
      <c r="B2266" s="149" t="s">
        <v>137</v>
      </c>
      <c r="C2266" s="149" t="s">
        <v>137</v>
      </c>
      <c r="D2266" s="149" t="s">
        <v>137</v>
      </c>
      <c r="E2266" s="153" t="s">
        <v>365</v>
      </c>
      <c r="F2266" s="149"/>
      <c r="G2266" s="149" t="str">
        <f t="shared" si="70"/>
        <v>1</v>
      </c>
      <c r="H2266" s="150">
        <f t="shared" si="71"/>
        <v>18</v>
      </c>
      <c r="I2266" s="153" t="str" cm="1">
        <f t="array" ref="I2266">_xlfn.XLOOKUP(C2266,gyn_horarios,gyn_trechos_almoco,"",1,1)</f>
        <v>ESPERA</v>
      </c>
      <c r="J2266" s="164" t="str" cm="1">
        <f t="array" ref="J2266">_xlfn.XLOOKUP(D2266,justificativas_motivos,justificativas_texto,"",1,1)</f>
        <v>MOTORISTA NA GARAGEM EM ESPERA PARA DISPONIBILIDADE DE HORARIOS</v>
      </c>
    </row>
    <row r="2267" spans="1:10" ht="42" hidden="1" customHeight="1">
      <c r="A2267" s="202">
        <v>45657</v>
      </c>
      <c r="B2267" s="149" t="s">
        <v>137</v>
      </c>
      <c r="C2267" s="149" t="s">
        <v>137</v>
      </c>
      <c r="D2267" s="149" t="s">
        <v>137</v>
      </c>
      <c r="E2267" s="153" t="s">
        <v>47</v>
      </c>
      <c r="F2267" s="149"/>
      <c r="G2267" s="149" t="str">
        <f t="shared" si="70"/>
        <v>1</v>
      </c>
      <c r="H2267" s="150">
        <f t="shared" si="71"/>
        <v>18</v>
      </c>
      <c r="I2267" s="153" t="str" cm="1">
        <f t="array" ref="I2267">_xlfn.XLOOKUP(C2267,gyn_horarios,gyn_trechos_almoco,"",1,1)</f>
        <v>ESPERA</v>
      </c>
      <c r="J2267" s="164" t="str" cm="1">
        <f t="array" ref="J2267">_xlfn.XLOOKUP(D2267,justificativas_motivos,justificativas_texto,"",1,1)</f>
        <v>MOTORISTA NA GARAGEM EM ESPERA PARA DISPONIBILIDADE DE HORARIOS</v>
      </c>
    </row>
    <row r="2268" spans="1:10" ht="42" hidden="1" customHeight="1">
      <c r="A2268" s="202">
        <v>45657</v>
      </c>
      <c r="B2268" s="149" t="s">
        <v>137</v>
      </c>
      <c r="C2268" s="149" t="s">
        <v>137</v>
      </c>
      <c r="D2268" s="149" t="s">
        <v>137</v>
      </c>
      <c r="E2268" s="153" t="s">
        <v>340</v>
      </c>
      <c r="F2268" s="149"/>
      <c r="G2268" s="149" t="str">
        <f t="shared" si="70"/>
        <v>1</v>
      </c>
      <c r="H2268" s="150">
        <f t="shared" si="71"/>
        <v>18</v>
      </c>
      <c r="I2268" s="153" t="str" cm="1">
        <f t="array" ref="I2268">_xlfn.XLOOKUP(C2268,gyn_horarios,gyn_trechos_almoco,"",1,1)</f>
        <v>ESPERA</v>
      </c>
      <c r="J2268" s="164" t="str" cm="1">
        <f t="array" ref="J2268">_xlfn.XLOOKUP(D2268,justificativas_motivos,justificativas_texto,"",1,1)</f>
        <v>MOTORISTA NA GARAGEM EM ESPERA PARA DISPONIBILIDADE DE HORARIOS</v>
      </c>
    </row>
    <row r="2269" spans="1:10" ht="42" hidden="1" customHeight="1">
      <c r="A2269" s="202">
        <v>45657</v>
      </c>
      <c r="B2269" s="149">
        <v>20014</v>
      </c>
      <c r="C2269" s="147">
        <v>0.75</v>
      </c>
      <c r="D2269" s="149" t="s">
        <v>11</v>
      </c>
      <c r="E2269" s="149" t="s">
        <v>179</v>
      </c>
      <c r="F2269" s="149"/>
      <c r="G2269" s="149" t="str">
        <f t="shared" si="70"/>
        <v>1</v>
      </c>
      <c r="H2269" s="150">
        <f t="shared" si="71"/>
        <v>18</v>
      </c>
      <c r="I2269" s="153" t="str" cm="1">
        <f t="array" ref="I2269">_xlfn.XLOOKUP(C2269,gyn_horarios,gyn_trechos_almoco,"",1,1)</f>
        <v>GOIANIA X TERESINA 18:00</v>
      </c>
      <c r="J2269" s="164" t="str" cm="1">
        <f t="array" ref="J2269">_xlfn.XLOOKUP(D2269,justificativas_motivos,justificativas_texto,"",1,1)</f>
        <v>MOTORISTA CUMPRINDO HORÁRIO NA ESCALA ATUAL</v>
      </c>
    </row>
    <row r="2270" spans="1:10" ht="42" hidden="1" customHeight="1">
      <c r="A2270" s="202">
        <v>45657</v>
      </c>
      <c r="B2270" s="149">
        <v>20014</v>
      </c>
      <c r="C2270" s="147">
        <v>0.75</v>
      </c>
      <c r="D2270" s="149" t="s">
        <v>11</v>
      </c>
      <c r="E2270" s="149" t="s">
        <v>148</v>
      </c>
      <c r="F2270" s="149"/>
      <c r="G2270" s="149" t="str">
        <f t="shared" si="70"/>
        <v>1</v>
      </c>
      <c r="H2270" s="150">
        <f t="shared" si="71"/>
        <v>18</v>
      </c>
      <c r="I2270" s="153" t="str" cm="1">
        <f t="array" ref="I2270">_xlfn.XLOOKUP(C2270,gyn_horarios,gyn_trechos_almoco,"",1,1)</f>
        <v>GOIANIA X TERESINA 18:00</v>
      </c>
      <c r="J2270" s="164" t="str" cm="1">
        <f t="array" ref="J2270">_xlfn.XLOOKUP(D2270,justificativas_motivos,justificativas_texto,"",1,1)</f>
        <v>MOTORISTA CUMPRINDO HORÁRIO NA ESCALA ATUAL</v>
      </c>
    </row>
    <row r="2271" spans="1:10" ht="42" hidden="1" customHeight="1">
      <c r="A2271" s="202">
        <v>45657</v>
      </c>
      <c r="B2271" s="149">
        <v>24001</v>
      </c>
      <c r="C2271" s="147">
        <v>0.79166666666666663</v>
      </c>
      <c r="D2271" s="149" t="s">
        <v>11</v>
      </c>
      <c r="E2271" s="149" t="s">
        <v>180</v>
      </c>
      <c r="F2271" s="149"/>
      <c r="G2271" s="149" t="str">
        <f t="shared" si="70"/>
        <v>1</v>
      </c>
      <c r="H2271" s="150">
        <f t="shared" si="71"/>
        <v>18</v>
      </c>
      <c r="I2271" s="153" t="str" cm="1">
        <f t="array" ref="I2271">_xlfn.XLOOKUP(C2271,gyn_horarios,gyn_trechos_almoco,"",1,1)</f>
        <v>GOIANIA X BELEM 19:00</v>
      </c>
      <c r="J2271" s="164" t="str" cm="1">
        <f t="array" ref="J2271">_xlfn.XLOOKUP(D2271,justificativas_motivos,justificativas_texto,"",1,1)</f>
        <v>MOTORISTA CUMPRINDO HORÁRIO NA ESCALA ATUAL</v>
      </c>
    </row>
    <row r="2272" spans="1:10" ht="42" hidden="1" customHeight="1">
      <c r="A2272" s="202">
        <v>45657</v>
      </c>
      <c r="B2272" s="149">
        <v>24001</v>
      </c>
      <c r="C2272" s="147">
        <v>0.79166666666666663</v>
      </c>
      <c r="D2272" s="149" t="s">
        <v>11</v>
      </c>
      <c r="E2272" s="149" t="s">
        <v>93</v>
      </c>
      <c r="F2272" s="149"/>
      <c r="G2272" s="149" t="str">
        <f t="shared" si="70"/>
        <v>1</v>
      </c>
      <c r="H2272" s="150">
        <f t="shared" si="71"/>
        <v>18</v>
      </c>
      <c r="I2272" s="153" t="str" cm="1">
        <f t="array" ref="I2272">_xlfn.XLOOKUP(C2272,gyn_horarios,gyn_trechos_almoco,"",1,1)</f>
        <v>GOIANIA X BELEM 19:00</v>
      </c>
      <c r="J2272" s="164" t="str" cm="1">
        <f t="array" ref="J2272">_xlfn.XLOOKUP(D2272,justificativas_motivos,justificativas_texto,"",1,1)</f>
        <v>MOTORISTA CUMPRINDO HORÁRIO NA ESCALA ATUAL</v>
      </c>
    </row>
    <row r="2273" spans="1:10" ht="42" hidden="1" customHeight="1">
      <c r="A2273" s="202">
        <v>45657</v>
      </c>
      <c r="B2273" s="149">
        <v>24003</v>
      </c>
      <c r="C2273" s="147">
        <v>0.83333333333333337</v>
      </c>
      <c r="D2273" s="149" t="s">
        <v>11</v>
      </c>
      <c r="E2273" s="149" t="s">
        <v>18</v>
      </c>
      <c r="F2273" s="149"/>
      <c r="G2273" s="149" t="str">
        <f t="shared" si="70"/>
        <v>1</v>
      </c>
      <c r="H2273" s="150">
        <f t="shared" si="71"/>
        <v>18</v>
      </c>
      <c r="I2273" s="153" t="str" cm="1">
        <f t="array" ref="I2273">_xlfn.XLOOKUP(C2273,gyn_horarios,gyn_trechos_almoco,"",1,1)</f>
        <v>GOIANIA X SAO LUIS 20:00</v>
      </c>
      <c r="J2273" s="164" t="str" cm="1">
        <f t="array" ref="J2273">_xlfn.XLOOKUP(D2273,justificativas_motivos,justificativas_texto,"",1,1)</f>
        <v>MOTORISTA CUMPRINDO HORÁRIO NA ESCALA ATUAL</v>
      </c>
    </row>
    <row r="2274" spans="1:10" ht="42" hidden="1" customHeight="1">
      <c r="A2274" s="202">
        <v>45657</v>
      </c>
      <c r="B2274" s="149">
        <v>24003</v>
      </c>
      <c r="C2274" s="147">
        <v>0.83333333333333337</v>
      </c>
      <c r="D2274" s="149" t="s">
        <v>11</v>
      </c>
      <c r="E2274" s="149" t="s">
        <v>211</v>
      </c>
      <c r="F2274" s="149"/>
      <c r="G2274" s="149" t="str">
        <f t="shared" si="70"/>
        <v>1</v>
      </c>
      <c r="H2274" s="150">
        <f t="shared" si="71"/>
        <v>18</v>
      </c>
      <c r="I2274" s="153" t="str" cm="1">
        <f t="array" ref="I2274">_xlfn.XLOOKUP(C2274,gyn_horarios,gyn_trechos_almoco,"",1,1)</f>
        <v>GOIANIA X SAO LUIS 20:00</v>
      </c>
      <c r="J2274" s="164" t="str" cm="1">
        <f t="array" ref="J2274">_xlfn.XLOOKUP(D2274,justificativas_motivos,justificativas_texto,"",1,1)</f>
        <v>MOTORISTA CUMPRINDO HORÁRIO NA ESCALA ATUAL</v>
      </c>
    </row>
    <row r="2275" spans="1:10" ht="42" hidden="1" customHeight="1">
      <c r="A2275" s="202">
        <v>45657</v>
      </c>
      <c r="B2275" s="149">
        <v>14400</v>
      </c>
      <c r="C2275" s="147">
        <v>0.39583333333333331</v>
      </c>
      <c r="D2275" s="149" t="s">
        <v>11</v>
      </c>
      <c r="E2275" s="153" t="s">
        <v>126</v>
      </c>
      <c r="F2275" s="149"/>
      <c r="G2275" s="149" t="str">
        <f t="shared" si="70"/>
        <v>1</v>
      </c>
      <c r="H2275" s="150">
        <f t="shared" si="71"/>
        <v>18</v>
      </c>
      <c r="I2275" s="153" t="str" cm="1">
        <f t="array" ref="I2275">_xlfn.XLOOKUP(C2275,gyn_horarios,gyn_trechos_almoco,"",1,1)</f>
        <v>GOIANIA X BELEM 09:30</v>
      </c>
      <c r="J2275" s="164" t="str" cm="1">
        <f t="array" ref="J2275">_xlfn.XLOOKUP(D2275,justificativas_motivos,justificativas_texto,"",1,1)</f>
        <v>MOTORISTA CUMPRINDO HORÁRIO NA ESCALA ATUAL</v>
      </c>
    </row>
    <row r="2276" spans="1:10" ht="42" hidden="1" customHeight="1">
      <c r="A2276" s="202">
        <v>45657</v>
      </c>
      <c r="B2276" s="149">
        <v>14400</v>
      </c>
      <c r="C2276" s="147">
        <v>0.39583333333333331</v>
      </c>
      <c r="D2276" s="149" t="s">
        <v>11</v>
      </c>
      <c r="E2276" s="153" t="s">
        <v>346</v>
      </c>
      <c r="F2276" s="149"/>
      <c r="G2276" s="149" t="str">
        <f t="shared" si="70"/>
        <v>1</v>
      </c>
      <c r="H2276" s="150">
        <f t="shared" si="71"/>
        <v>18</v>
      </c>
      <c r="I2276" s="153" t="str" cm="1">
        <f t="array" ref="I2276">_xlfn.XLOOKUP(C2276,gyn_horarios,gyn_trechos_almoco,"",1,1)</f>
        <v>GOIANIA X BELEM 09:30</v>
      </c>
      <c r="J2276" s="164" t="str" cm="1">
        <f t="array" ref="J2276">_xlfn.XLOOKUP(D2276,justificativas_motivos,justificativas_texto,"",1,1)</f>
        <v>MOTORISTA CUMPRINDO HORÁRIO NA ESCALA ATUAL</v>
      </c>
    </row>
    <row r="2277" spans="1:10" ht="42" hidden="1" customHeight="1">
      <c r="A2277" s="202">
        <v>45657</v>
      </c>
      <c r="B2277" s="149">
        <v>17300</v>
      </c>
      <c r="C2277" s="147">
        <v>0.79166666666666663</v>
      </c>
      <c r="D2277" s="149" t="s">
        <v>11</v>
      </c>
      <c r="E2277" s="153" t="s">
        <v>371</v>
      </c>
      <c r="F2277" s="149"/>
      <c r="G2277" s="149" t="str">
        <f t="shared" si="70"/>
        <v>1</v>
      </c>
      <c r="H2277" s="150">
        <f t="shared" si="71"/>
        <v>18</v>
      </c>
      <c r="I2277" s="153" t="s">
        <v>359</v>
      </c>
      <c r="J2277" s="164" t="str" cm="1">
        <f t="array" ref="J2277">_xlfn.XLOOKUP(D2277,justificativas_motivos,justificativas_texto,"",1,1)</f>
        <v>MOTORISTA CUMPRINDO HORÁRIO NA ESCALA ATUAL</v>
      </c>
    </row>
    <row r="2278" spans="1:10" ht="42" hidden="1" customHeight="1">
      <c r="A2278" s="202">
        <v>45657</v>
      </c>
      <c r="B2278" s="149">
        <v>17300</v>
      </c>
      <c r="C2278" s="147">
        <v>0.79166666666666663</v>
      </c>
      <c r="D2278" s="149" t="s">
        <v>11</v>
      </c>
      <c r="E2278" s="153" t="s">
        <v>360</v>
      </c>
      <c r="F2278" s="149"/>
      <c r="G2278" s="149" t="str">
        <f t="shared" si="70"/>
        <v>1</v>
      </c>
      <c r="H2278" s="150">
        <f t="shared" si="71"/>
        <v>18</v>
      </c>
      <c r="I2278" s="153" t="s">
        <v>359</v>
      </c>
      <c r="J2278" s="164" t="str" cm="1">
        <f t="array" ref="J2278">_xlfn.XLOOKUP(D2278,justificativas_motivos,justificativas_texto,"",1,1)</f>
        <v>MOTORISTA CUMPRINDO HORÁRIO NA ESCALA ATUAL</v>
      </c>
    </row>
    <row r="2279" spans="1:10" ht="42" hidden="1" customHeight="1">
      <c r="A2279" s="202">
        <v>45657</v>
      </c>
      <c r="B2279" s="149" t="s">
        <v>71</v>
      </c>
      <c r="C2279" s="147" t="s">
        <v>72</v>
      </c>
      <c r="D2279" s="149" t="s">
        <v>107</v>
      </c>
      <c r="E2279" s="153" t="s">
        <v>292</v>
      </c>
      <c r="F2279" s="149"/>
      <c r="G2279" s="149" t="str">
        <f t="shared" si="70"/>
        <v>1</v>
      </c>
      <c r="H2279" s="150">
        <f t="shared" si="71"/>
        <v>18</v>
      </c>
      <c r="I2279" s="153" t="str" cm="1">
        <f t="array" ref="I2279">_xlfn.XLOOKUP(C2279,gyn_horarios,gyn_trechos_almoco,"",1,1)</f>
        <v>PLANTAO</v>
      </c>
      <c r="J2279" s="164" t="str" cm="1">
        <f t="array" ref="J2279">_xlfn.XLOOKUP(D2279,justificativas_motivos,justificativas_texto,"",1,1)</f>
        <v>MOTORISTA PRESTANDO SERVICO DE PLANTAO NA GARAGEM</v>
      </c>
    </row>
    <row r="2280" spans="1:10" ht="42" hidden="1" customHeight="1">
      <c r="A2280" s="213">
        <v>45658</v>
      </c>
      <c r="B2280" s="149" t="s">
        <v>137</v>
      </c>
      <c r="C2280" s="147" t="s">
        <v>137</v>
      </c>
      <c r="D2280" s="149" t="s">
        <v>137</v>
      </c>
      <c r="E2280" s="153" t="s">
        <v>41</v>
      </c>
      <c r="F2280" s="149"/>
      <c r="G2280" s="149" t="str">
        <f t="shared" si="70"/>
        <v>1</v>
      </c>
      <c r="H2280" s="150">
        <f t="shared" si="71"/>
        <v>18</v>
      </c>
      <c r="I2280" s="153" t="str" cm="1">
        <f t="array" ref="I2280">_xlfn.XLOOKUP(C2280,gyn_horarios,gyn_trechos_almoco,"",1,1)</f>
        <v>ESPERA</v>
      </c>
      <c r="J2280" s="164" t="str" cm="1">
        <f t="array" ref="J2280">_xlfn.XLOOKUP(D2280,justificativas_motivos,justificativas_texto,"",1,1)</f>
        <v>MOTORISTA NA GARAGEM EM ESPERA PARA DISPONIBILIDADE DE HORARIOS</v>
      </c>
    </row>
    <row r="2281" spans="1:10" ht="42" hidden="1" customHeight="1">
      <c r="A2281" s="213">
        <v>45658</v>
      </c>
      <c r="B2281" s="149" t="s">
        <v>137</v>
      </c>
      <c r="C2281" s="147" t="s">
        <v>137</v>
      </c>
      <c r="D2281" s="149" t="s">
        <v>137</v>
      </c>
      <c r="E2281" s="153" t="s">
        <v>365</v>
      </c>
      <c r="F2281" s="149"/>
      <c r="G2281" s="149" t="str">
        <f t="shared" si="70"/>
        <v>1</v>
      </c>
      <c r="H2281" s="150">
        <f t="shared" si="71"/>
        <v>18</v>
      </c>
      <c r="I2281" s="153" t="str" cm="1">
        <f t="array" ref="I2281">_xlfn.XLOOKUP(C2281,gyn_horarios,gyn_trechos_almoco,"",1,1)</f>
        <v>ESPERA</v>
      </c>
      <c r="J2281" s="164" t="str" cm="1">
        <f t="array" ref="J2281">_xlfn.XLOOKUP(D2281,justificativas_motivos,justificativas_texto,"",1,1)</f>
        <v>MOTORISTA NA GARAGEM EM ESPERA PARA DISPONIBILIDADE DE HORARIOS</v>
      </c>
    </row>
    <row r="2282" spans="1:10" ht="42" hidden="1" customHeight="1">
      <c r="A2282" s="213">
        <v>45658</v>
      </c>
      <c r="B2282" s="149" t="s">
        <v>137</v>
      </c>
      <c r="C2282" s="147" t="s">
        <v>137</v>
      </c>
      <c r="D2282" s="149" t="s">
        <v>137</v>
      </c>
      <c r="E2282" s="153" t="s">
        <v>47</v>
      </c>
      <c r="F2282" s="149"/>
      <c r="G2282" s="149" t="str">
        <f t="shared" si="70"/>
        <v>1</v>
      </c>
      <c r="H2282" s="150">
        <f t="shared" si="71"/>
        <v>18</v>
      </c>
      <c r="I2282" s="153" t="str" cm="1">
        <f t="array" ref="I2282">_xlfn.XLOOKUP(C2282,gyn_horarios,gyn_trechos_almoco,"",1,1)</f>
        <v>ESPERA</v>
      </c>
      <c r="J2282" s="164" t="str" cm="1">
        <f t="array" ref="J2282">_xlfn.XLOOKUP(D2282,justificativas_motivos,justificativas_texto,"",1,1)</f>
        <v>MOTORISTA NA GARAGEM EM ESPERA PARA DISPONIBILIDADE DE HORARIOS</v>
      </c>
    </row>
    <row r="2283" spans="1:10" ht="42" hidden="1" customHeight="1">
      <c r="A2283" s="213">
        <v>45658</v>
      </c>
      <c r="B2283" s="149" t="s">
        <v>137</v>
      </c>
      <c r="C2283" s="147" t="s">
        <v>137</v>
      </c>
      <c r="D2283" s="149" t="s">
        <v>137</v>
      </c>
      <c r="E2283" s="153" t="s">
        <v>340</v>
      </c>
      <c r="F2283" s="149"/>
      <c r="G2283" s="149" t="str">
        <f t="shared" si="70"/>
        <v>1</v>
      </c>
      <c r="H2283" s="150">
        <f t="shared" si="71"/>
        <v>18</v>
      </c>
      <c r="I2283" s="153" t="str" cm="1">
        <f t="array" ref="I2283">_xlfn.XLOOKUP(C2283,gyn_horarios,gyn_trechos_almoco,"",1,1)</f>
        <v>ESPERA</v>
      </c>
      <c r="J2283" s="164" t="str" cm="1">
        <f t="array" ref="J2283">_xlfn.XLOOKUP(D2283,justificativas_motivos,justificativas_texto,"",1,1)</f>
        <v>MOTORISTA NA GARAGEM EM ESPERA PARA DISPONIBILIDADE DE HORARIOS</v>
      </c>
    </row>
    <row r="2284" spans="1:10" ht="42" hidden="1" customHeight="1">
      <c r="A2284" s="213">
        <v>45658</v>
      </c>
      <c r="B2284" s="149" t="s">
        <v>137</v>
      </c>
      <c r="C2284" s="147" t="s">
        <v>137</v>
      </c>
      <c r="D2284" s="149" t="s">
        <v>137</v>
      </c>
      <c r="E2284" s="163" t="s">
        <v>179</v>
      </c>
      <c r="F2284" s="149"/>
      <c r="G2284" s="149" t="str">
        <f t="shared" si="70"/>
        <v>1</v>
      </c>
      <c r="H2284" s="150">
        <f t="shared" si="71"/>
        <v>18</v>
      </c>
      <c r="I2284" s="153" t="str" cm="1">
        <f t="array" ref="I2284">_xlfn.XLOOKUP(C2284,gyn_horarios,gyn_trechos_almoco,"",1,1)</f>
        <v>ESPERA</v>
      </c>
      <c r="J2284" s="164" t="str" cm="1">
        <f t="array" ref="J2284">_xlfn.XLOOKUP(D2284,justificativas_motivos,justificativas_texto,"",1,1)</f>
        <v>MOTORISTA NA GARAGEM EM ESPERA PARA DISPONIBILIDADE DE HORARIOS</v>
      </c>
    </row>
    <row r="2285" spans="1:10" ht="42" hidden="1" customHeight="1">
      <c r="A2285" s="213">
        <v>45658</v>
      </c>
      <c r="B2285" s="149" t="s">
        <v>137</v>
      </c>
      <c r="C2285" s="147" t="s">
        <v>137</v>
      </c>
      <c r="D2285" s="149" t="s">
        <v>137</v>
      </c>
      <c r="E2285" s="163" t="s">
        <v>148</v>
      </c>
      <c r="F2285" s="149"/>
      <c r="G2285" s="149" t="str">
        <f t="shared" si="70"/>
        <v>1</v>
      </c>
      <c r="H2285" s="150">
        <f t="shared" si="71"/>
        <v>18</v>
      </c>
      <c r="I2285" s="153" t="str" cm="1">
        <f t="array" ref="I2285">_xlfn.XLOOKUP(C2285,gyn_horarios,gyn_trechos_almoco,"",1,1)</f>
        <v>ESPERA</v>
      </c>
      <c r="J2285" s="164" t="str" cm="1">
        <f t="array" ref="J2285">_xlfn.XLOOKUP(D2285,justificativas_motivos,justificativas_texto,"",1,1)</f>
        <v>MOTORISTA NA GARAGEM EM ESPERA PARA DISPONIBILIDADE DE HORARIOS</v>
      </c>
    </row>
    <row r="2286" spans="1:10" ht="42" hidden="1" customHeight="1">
      <c r="A2286" s="213">
        <v>45658</v>
      </c>
      <c r="B2286" s="149" t="s">
        <v>137</v>
      </c>
      <c r="C2286" s="147" t="s">
        <v>137</v>
      </c>
      <c r="D2286" s="149" t="s">
        <v>137</v>
      </c>
      <c r="E2286" s="163" t="s">
        <v>180</v>
      </c>
      <c r="F2286" s="149"/>
      <c r="G2286" s="149" t="str">
        <f t="shared" si="70"/>
        <v>1</v>
      </c>
      <c r="H2286" s="150">
        <f t="shared" si="71"/>
        <v>18</v>
      </c>
      <c r="I2286" s="153" t="str" cm="1">
        <f t="array" ref="I2286">_xlfn.XLOOKUP(C2286,gyn_horarios,gyn_trechos_almoco,"",1,1)</f>
        <v>ESPERA</v>
      </c>
      <c r="J2286" s="164" t="str" cm="1">
        <f t="array" ref="J2286">_xlfn.XLOOKUP(D2286,justificativas_motivos,justificativas_texto,"",1,1)</f>
        <v>MOTORISTA NA GARAGEM EM ESPERA PARA DISPONIBILIDADE DE HORARIOS</v>
      </c>
    </row>
    <row r="2287" spans="1:10" ht="42" hidden="1" customHeight="1">
      <c r="A2287" s="213">
        <v>45658</v>
      </c>
      <c r="B2287" s="149" t="s">
        <v>137</v>
      </c>
      <c r="C2287" s="147" t="s">
        <v>137</v>
      </c>
      <c r="D2287" s="149" t="s">
        <v>137</v>
      </c>
      <c r="E2287" s="163" t="s">
        <v>93</v>
      </c>
      <c r="F2287" s="149"/>
      <c r="G2287" s="149" t="str">
        <f t="shared" si="70"/>
        <v>1</v>
      </c>
      <c r="H2287" s="150">
        <f t="shared" si="71"/>
        <v>18</v>
      </c>
      <c r="I2287" s="153" t="str" cm="1">
        <f t="array" ref="I2287">_xlfn.XLOOKUP(C2287,gyn_horarios,gyn_trechos_almoco,"",1,1)</f>
        <v>ESPERA</v>
      </c>
      <c r="J2287" s="164" t="str" cm="1">
        <f t="array" ref="J2287">_xlfn.XLOOKUP(D2287,justificativas_motivos,justificativas_texto,"",1,1)</f>
        <v>MOTORISTA NA GARAGEM EM ESPERA PARA DISPONIBILIDADE DE HORARIOS</v>
      </c>
    </row>
    <row r="2288" spans="1:10" ht="42" hidden="1" customHeight="1">
      <c r="A2288" s="213">
        <v>45658</v>
      </c>
      <c r="B2288" s="149" t="s">
        <v>137</v>
      </c>
      <c r="C2288" s="147" t="s">
        <v>137</v>
      </c>
      <c r="D2288" s="149" t="s">
        <v>137</v>
      </c>
      <c r="E2288" s="163" t="s">
        <v>18</v>
      </c>
      <c r="F2288" s="149"/>
      <c r="G2288" s="149" t="str">
        <f t="shared" si="70"/>
        <v>1</v>
      </c>
      <c r="H2288" s="150">
        <f t="shared" si="71"/>
        <v>18</v>
      </c>
      <c r="I2288" s="153" t="str" cm="1">
        <f t="array" ref="I2288">_xlfn.XLOOKUP(C2288,gyn_horarios,gyn_trechos_almoco,"",1,1)</f>
        <v>ESPERA</v>
      </c>
      <c r="J2288" s="164" t="str" cm="1">
        <f t="array" ref="J2288">_xlfn.XLOOKUP(D2288,justificativas_motivos,justificativas_texto,"",1,1)</f>
        <v>MOTORISTA NA GARAGEM EM ESPERA PARA DISPONIBILIDADE DE HORARIOS</v>
      </c>
    </row>
    <row r="2289" spans="1:10" ht="42" hidden="1" customHeight="1">
      <c r="A2289" s="213">
        <v>45658</v>
      </c>
      <c r="B2289" s="149" t="s">
        <v>137</v>
      </c>
      <c r="C2289" s="147" t="s">
        <v>137</v>
      </c>
      <c r="D2289" s="149" t="s">
        <v>137</v>
      </c>
      <c r="E2289" s="163" t="s">
        <v>211</v>
      </c>
      <c r="F2289" s="149"/>
      <c r="G2289" s="149" t="str">
        <f t="shared" si="70"/>
        <v>1</v>
      </c>
      <c r="H2289" s="150">
        <f t="shared" si="71"/>
        <v>18</v>
      </c>
      <c r="I2289" s="153" t="str" cm="1">
        <f t="array" ref="I2289">_xlfn.XLOOKUP(C2289,gyn_horarios,gyn_trechos_almoco,"",1,1)</f>
        <v>ESPERA</v>
      </c>
      <c r="J2289" s="164" t="str" cm="1">
        <f t="array" ref="J2289">_xlfn.XLOOKUP(D2289,justificativas_motivos,justificativas_texto,"",1,1)</f>
        <v>MOTORISTA NA GARAGEM EM ESPERA PARA DISPONIBILIDADE DE HORARIOS</v>
      </c>
    </row>
    <row r="2290" spans="1:10" ht="42" hidden="1" customHeight="1">
      <c r="A2290" s="213">
        <v>45658</v>
      </c>
      <c r="B2290" s="149" t="s">
        <v>137</v>
      </c>
      <c r="C2290" s="147" t="s">
        <v>137</v>
      </c>
      <c r="D2290" s="149" t="s">
        <v>137</v>
      </c>
      <c r="E2290" s="153" t="s">
        <v>126</v>
      </c>
      <c r="F2290" s="149"/>
      <c r="G2290" s="149" t="str">
        <f t="shared" si="70"/>
        <v>1</v>
      </c>
      <c r="H2290" s="150">
        <f t="shared" si="71"/>
        <v>18</v>
      </c>
      <c r="I2290" s="153" t="str" cm="1">
        <f t="array" ref="I2290">_xlfn.XLOOKUP(C2290,gyn_horarios,gyn_trechos_almoco,"",1,1)</f>
        <v>ESPERA</v>
      </c>
      <c r="J2290" s="164" t="str" cm="1">
        <f t="array" ref="J2290">_xlfn.XLOOKUP(D2290,justificativas_motivos,justificativas_texto,"",1,1)</f>
        <v>MOTORISTA NA GARAGEM EM ESPERA PARA DISPONIBILIDADE DE HORARIOS</v>
      </c>
    </row>
    <row r="2291" spans="1:10" ht="42" hidden="1" customHeight="1">
      <c r="A2291" s="213">
        <v>45658</v>
      </c>
      <c r="B2291" s="149" t="s">
        <v>137</v>
      </c>
      <c r="C2291" s="147" t="s">
        <v>137</v>
      </c>
      <c r="D2291" s="149" t="s">
        <v>137</v>
      </c>
      <c r="E2291" s="153" t="s">
        <v>346</v>
      </c>
      <c r="F2291" s="149"/>
      <c r="G2291" s="149" t="str">
        <f t="shared" si="70"/>
        <v>1</v>
      </c>
      <c r="H2291" s="150">
        <f t="shared" si="71"/>
        <v>18</v>
      </c>
      <c r="I2291" s="153" t="str" cm="1">
        <f t="array" ref="I2291">_xlfn.XLOOKUP(C2291,gyn_horarios,gyn_trechos_almoco,"",1,1)</f>
        <v>ESPERA</v>
      </c>
      <c r="J2291" s="164" t="str" cm="1">
        <f t="array" ref="J2291">_xlfn.XLOOKUP(D2291,justificativas_motivos,justificativas_texto,"",1,1)</f>
        <v>MOTORISTA NA GARAGEM EM ESPERA PARA DISPONIBILIDADE DE HORARIOS</v>
      </c>
    </row>
    <row r="2292" spans="1:10" ht="42" hidden="1" customHeight="1">
      <c r="A2292" s="213">
        <v>45658</v>
      </c>
      <c r="B2292" s="149">
        <v>19002</v>
      </c>
      <c r="C2292" s="147">
        <v>0.75</v>
      </c>
      <c r="D2292" s="149" t="s">
        <v>11</v>
      </c>
      <c r="E2292" s="163" t="s">
        <v>58</v>
      </c>
      <c r="F2292" s="149"/>
      <c r="G2292" s="149" t="str">
        <f t="shared" si="70"/>
        <v>1</v>
      </c>
      <c r="H2292" s="150">
        <f t="shared" si="71"/>
        <v>18</v>
      </c>
      <c r="I2292" s="153" t="str" cm="1">
        <f t="array" ref="I2292">_xlfn.XLOOKUP(C2292,gyn_horarios,gyn_trechos_almoco,"",1,1)</f>
        <v>GOIANIA X TERESINA 18:00</v>
      </c>
      <c r="J2292" s="164" t="str" cm="1">
        <f t="array" ref="J2292">_xlfn.XLOOKUP(D2292,justificativas_motivos,justificativas_texto,"",1,1)</f>
        <v>MOTORISTA CUMPRINDO HORÁRIO NA ESCALA ATUAL</v>
      </c>
    </row>
    <row r="2293" spans="1:10" ht="42" hidden="1" customHeight="1">
      <c r="A2293" s="213">
        <v>45658</v>
      </c>
      <c r="B2293" s="149">
        <v>19002</v>
      </c>
      <c r="C2293" s="147">
        <v>0.75</v>
      </c>
      <c r="D2293" s="149" t="s">
        <v>11</v>
      </c>
      <c r="E2293" s="163" t="s">
        <v>143</v>
      </c>
      <c r="F2293" s="149"/>
      <c r="G2293" s="149" t="str">
        <f t="shared" si="70"/>
        <v>1</v>
      </c>
      <c r="H2293" s="150">
        <f t="shared" si="71"/>
        <v>18</v>
      </c>
      <c r="I2293" s="153" t="str" cm="1">
        <f t="array" ref="I2293">_xlfn.XLOOKUP(C2293,gyn_horarios,gyn_trechos_almoco,"",1,1)</f>
        <v>GOIANIA X TERESINA 18:00</v>
      </c>
      <c r="J2293" s="164" t="str" cm="1">
        <f t="array" ref="J2293">_xlfn.XLOOKUP(D2293,justificativas_motivos,justificativas_texto,"",1,1)</f>
        <v>MOTORISTA CUMPRINDO HORÁRIO NA ESCALA ATUAL</v>
      </c>
    </row>
    <row r="2294" spans="1:10" ht="42" hidden="1" customHeight="1">
      <c r="A2294" s="213">
        <v>45658</v>
      </c>
      <c r="B2294" s="149">
        <v>24005</v>
      </c>
      <c r="C2294" s="147">
        <v>0.79166666666666663</v>
      </c>
      <c r="D2294" s="149" t="s">
        <v>11</v>
      </c>
      <c r="E2294" s="163" t="s">
        <v>84</v>
      </c>
      <c r="F2294" s="149"/>
      <c r="G2294" s="149" t="str">
        <f t="shared" si="70"/>
        <v>1</v>
      </c>
      <c r="H2294" s="150">
        <f t="shared" si="71"/>
        <v>18</v>
      </c>
      <c r="I2294" s="153" t="str" cm="1">
        <f t="array" ref="I2294">_xlfn.XLOOKUP(C2294,gyn_horarios,gyn_trechos_almoco,"",1,1)</f>
        <v>GOIANIA X BELEM 19:00</v>
      </c>
      <c r="J2294" s="164" t="str" cm="1">
        <f t="array" ref="J2294">_xlfn.XLOOKUP(D2294,justificativas_motivos,justificativas_texto,"",1,1)</f>
        <v>MOTORISTA CUMPRINDO HORÁRIO NA ESCALA ATUAL</v>
      </c>
    </row>
    <row r="2295" spans="1:10" ht="42" hidden="1" customHeight="1">
      <c r="A2295" s="213">
        <v>45658</v>
      </c>
      <c r="B2295" s="149">
        <v>24005</v>
      </c>
      <c r="C2295" s="147">
        <v>0.79166666666666663</v>
      </c>
      <c r="D2295" s="149" t="s">
        <v>11</v>
      </c>
      <c r="E2295" s="163" t="s">
        <v>339</v>
      </c>
      <c r="F2295" s="149"/>
      <c r="G2295" s="149" t="str">
        <f t="shared" si="70"/>
        <v>1</v>
      </c>
      <c r="H2295" s="150">
        <f t="shared" si="71"/>
        <v>18</v>
      </c>
      <c r="I2295" s="153" t="str" cm="1">
        <f t="array" ref="I2295">_xlfn.XLOOKUP(C2295,gyn_horarios,gyn_trechos_almoco,"",1,1)</f>
        <v>GOIANIA X BELEM 19:00</v>
      </c>
      <c r="J2295" s="164" t="str" cm="1">
        <f t="array" ref="J2295">_xlfn.XLOOKUP(D2295,justificativas_motivos,justificativas_texto,"",1,1)</f>
        <v>MOTORISTA CUMPRINDO HORÁRIO NA ESCALA ATUAL</v>
      </c>
    </row>
    <row r="2296" spans="1:10" ht="42" hidden="1" customHeight="1">
      <c r="A2296" s="213">
        <v>45658</v>
      </c>
      <c r="B2296" s="149">
        <v>24013</v>
      </c>
      <c r="C2296" s="147">
        <v>0.83333333333333337</v>
      </c>
      <c r="D2296" s="149" t="s">
        <v>11</v>
      </c>
      <c r="E2296" s="163" t="s">
        <v>15</v>
      </c>
      <c r="F2296" s="149"/>
      <c r="G2296" s="149" t="str">
        <f t="shared" si="70"/>
        <v>1</v>
      </c>
      <c r="H2296" s="150">
        <f t="shared" si="71"/>
        <v>18</v>
      </c>
      <c r="I2296" s="153" t="str" cm="1">
        <f t="array" ref="I2296">_xlfn.XLOOKUP(C2296,gyn_horarios,gyn_trechos_almoco,"",1,1)</f>
        <v>GOIANIA X SAO LUIS 20:00</v>
      </c>
      <c r="J2296" s="164" t="str" cm="1">
        <f t="array" ref="J2296">_xlfn.XLOOKUP(D2296,justificativas_motivos,justificativas_texto,"",1,1)</f>
        <v>MOTORISTA CUMPRINDO HORÁRIO NA ESCALA ATUAL</v>
      </c>
    </row>
    <row r="2297" spans="1:10" ht="42" hidden="1" customHeight="1">
      <c r="A2297" s="213">
        <v>45658</v>
      </c>
      <c r="B2297" s="149">
        <v>24013</v>
      </c>
      <c r="C2297" s="147">
        <v>0.83333333333333337</v>
      </c>
      <c r="D2297" s="149" t="s">
        <v>11</v>
      </c>
      <c r="E2297" s="163" t="s">
        <v>118</v>
      </c>
      <c r="F2297" s="149"/>
      <c r="G2297" s="149" t="str">
        <f t="shared" si="70"/>
        <v>1</v>
      </c>
      <c r="H2297" s="150">
        <f t="shared" si="71"/>
        <v>18</v>
      </c>
      <c r="I2297" s="153" t="str" cm="1">
        <f t="array" ref="I2297">_xlfn.XLOOKUP(C2297,gyn_horarios,gyn_trechos_almoco,"",1,1)</f>
        <v>GOIANIA X SAO LUIS 20:00</v>
      </c>
      <c r="J2297" s="164" t="str" cm="1">
        <f t="array" ref="J2297">_xlfn.XLOOKUP(D2297,justificativas_motivos,justificativas_texto,"",1,1)</f>
        <v>MOTORISTA CUMPRINDO HORÁRIO NA ESCALA ATUAL</v>
      </c>
    </row>
    <row r="2298" spans="1:10" ht="42" hidden="1" customHeight="1">
      <c r="A2298" s="213">
        <v>45658</v>
      </c>
      <c r="B2298" s="149">
        <v>19016</v>
      </c>
      <c r="C2298" s="147">
        <v>0.39583333333333331</v>
      </c>
      <c r="D2298" s="149" t="s">
        <v>11</v>
      </c>
      <c r="E2298" s="153" t="s">
        <v>167</v>
      </c>
      <c r="F2298" s="149"/>
      <c r="G2298" s="149" t="str">
        <f t="shared" si="70"/>
        <v>1</v>
      </c>
      <c r="H2298" s="150">
        <f t="shared" si="71"/>
        <v>18</v>
      </c>
      <c r="I2298" s="153" t="str" cm="1">
        <f t="array" ref="I2298">_xlfn.XLOOKUP(C2298,gyn_horarios,gyn_trechos_almoco,"",1,1)</f>
        <v>GOIANIA X BELEM 09:30</v>
      </c>
      <c r="J2298" s="164" t="str" cm="1">
        <f t="array" ref="J2298">_xlfn.XLOOKUP(D2298,justificativas_motivos,justificativas_texto,"",1,1)</f>
        <v>MOTORISTA CUMPRINDO HORÁRIO NA ESCALA ATUAL</v>
      </c>
    </row>
    <row r="2299" spans="1:10" ht="42" hidden="1" customHeight="1">
      <c r="A2299" s="213">
        <v>45658</v>
      </c>
      <c r="B2299" s="149">
        <v>19016</v>
      </c>
      <c r="C2299" s="147">
        <v>0.39583333333333331</v>
      </c>
      <c r="D2299" s="149" t="s">
        <v>11</v>
      </c>
      <c r="E2299" s="153" t="s">
        <v>379</v>
      </c>
      <c r="F2299" s="149"/>
      <c r="G2299" s="149" t="str">
        <f t="shared" si="70"/>
        <v>1</v>
      </c>
      <c r="H2299" s="150">
        <f t="shared" si="71"/>
        <v>18</v>
      </c>
      <c r="I2299" s="153" t="str" cm="1">
        <f t="array" ref="I2299">_xlfn.XLOOKUP(C2299,gyn_horarios,gyn_trechos_almoco,"",1,1)</f>
        <v>GOIANIA X BELEM 09:30</v>
      </c>
      <c r="J2299" s="164" t="str" cm="1">
        <f t="array" ref="J2299">_xlfn.XLOOKUP(D2299,justificativas_motivos,justificativas_texto,"",1,1)</f>
        <v>MOTORISTA CUMPRINDO HORÁRIO NA ESCALA ATUAL</v>
      </c>
    </row>
    <row r="2300" spans="1:10" ht="42" hidden="1" customHeight="1">
      <c r="A2300" s="213">
        <v>45658</v>
      </c>
      <c r="B2300" s="149">
        <v>14200</v>
      </c>
      <c r="C2300" s="147">
        <v>0.79166666666666663</v>
      </c>
      <c r="D2300" s="149" t="s">
        <v>11</v>
      </c>
      <c r="E2300" s="153" t="s">
        <v>39</v>
      </c>
      <c r="F2300" s="149"/>
      <c r="G2300" s="149" t="str">
        <f t="shared" si="70"/>
        <v>1</v>
      </c>
      <c r="H2300" s="150">
        <f t="shared" si="71"/>
        <v>18</v>
      </c>
      <c r="I2300" s="153" t="s">
        <v>359</v>
      </c>
      <c r="J2300" s="164" t="str" cm="1">
        <f t="array" ref="J2300">_xlfn.XLOOKUP(D2300,justificativas_motivos,justificativas_texto,"",1,1)</f>
        <v>MOTORISTA CUMPRINDO HORÁRIO NA ESCALA ATUAL</v>
      </c>
    </row>
    <row r="2301" spans="1:10" ht="42" hidden="1" customHeight="1">
      <c r="A2301" s="213">
        <v>45658</v>
      </c>
      <c r="B2301" s="149">
        <v>14200</v>
      </c>
      <c r="C2301" s="147">
        <v>0.79166666666666663</v>
      </c>
      <c r="D2301" s="149" t="s">
        <v>11</v>
      </c>
      <c r="E2301" s="153" t="s">
        <v>310</v>
      </c>
      <c r="F2301" s="149"/>
      <c r="G2301" s="149" t="str">
        <f t="shared" si="70"/>
        <v>1</v>
      </c>
      <c r="H2301" s="150">
        <f t="shared" si="71"/>
        <v>18</v>
      </c>
      <c r="I2301" s="153" t="s">
        <v>359</v>
      </c>
      <c r="J2301" s="164" t="str" cm="1">
        <f t="array" ref="J2301">_xlfn.XLOOKUP(D2301,justificativas_motivos,justificativas_texto,"",1,1)</f>
        <v>MOTORISTA CUMPRINDO HORÁRIO NA ESCALA ATUAL</v>
      </c>
    </row>
    <row r="2302" spans="1:10" ht="42" hidden="1" customHeight="1">
      <c r="A2302" s="213">
        <v>45658</v>
      </c>
      <c r="B2302" s="149" t="s">
        <v>71</v>
      </c>
      <c r="C2302" s="147" t="s">
        <v>72</v>
      </c>
      <c r="D2302" s="149" t="s">
        <v>107</v>
      </c>
      <c r="E2302" s="153" t="s">
        <v>292</v>
      </c>
      <c r="F2302" s="149"/>
      <c r="G2302" s="149" t="str">
        <f t="shared" si="70"/>
        <v>1</v>
      </c>
      <c r="H2302" s="150">
        <f t="shared" si="71"/>
        <v>18</v>
      </c>
      <c r="I2302" s="153" t="str" cm="1">
        <f t="array" ref="I2302">_xlfn.XLOOKUP(C2302,gyn_horarios,gyn_trechos_almoco,"",1,1)</f>
        <v>PLANTAO</v>
      </c>
      <c r="J2302" s="164" t="str" cm="1">
        <f t="array" ref="J2302">_xlfn.XLOOKUP(D2302,justificativas_motivos,justificativas_texto,"",1,1)</f>
        <v>MOTORISTA PRESTANDO SERVICO DE PLANTAO NA GARAGEM</v>
      </c>
    </row>
    <row r="2303" spans="1:10" ht="42" hidden="1" customHeight="1">
      <c r="A2303" s="202">
        <v>45659</v>
      </c>
      <c r="B2303" s="149" t="s">
        <v>137</v>
      </c>
      <c r="C2303" s="147" t="s">
        <v>137</v>
      </c>
      <c r="D2303" s="149" t="s">
        <v>137</v>
      </c>
      <c r="E2303" s="153" t="s">
        <v>18</v>
      </c>
      <c r="F2303" s="132"/>
      <c r="G2303" s="149" t="str">
        <f t="shared" si="70"/>
        <v>1</v>
      </c>
      <c r="H2303" s="150">
        <f t="shared" si="71"/>
        <v>18</v>
      </c>
      <c r="I2303" s="153" t="str" cm="1">
        <f t="array" ref="I2303">_xlfn.XLOOKUP(C2303,gyn_horarios,gyn_trechos_almoco,"",1,1)</f>
        <v>ESPERA</v>
      </c>
      <c r="J2303" s="164" t="str" cm="1">
        <f t="array" ref="J2303">_xlfn.XLOOKUP(D2303,justificativas_motivos,justificativas_texto,"",1,1)</f>
        <v>MOTORISTA NA GARAGEM EM ESPERA PARA DISPONIBILIDADE DE HORARIOS</v>
      </c>
    </row>
    <row r="2304" spans="1:10" ht="42" hidden="1" customHeight="1">
      <c r="A2304" s="200">
        <v>45659</v>
      </c>
      <c r="B2304" s="132" t="s">
        <v>137</v>
      </c>
      <c r="C2304" s="133" t="s">
        <v>137</v>
      </c>
      <c r="D2304" s="132" t="s">
        <v>137</v>
      </c>
      <c r="E2304" s="129" t="s">
        <v>211</v>
      </c>
      <c r="F2304" s="132"/>
      <c r="G2304" s="132" t="str">
        <f t="shared" si="70"/>
        <v>1</v>
      </c>
      <c r="H2304" s="137">
        <f t="shared" si="71"/>
        <v>18</v>
      </c>
      <c r="I2304" s="129" t="str" cm="1">
        <f t="array" ref="I2304">_xlfn.XLOOKUP(C2304,gyn_horarios,gyn_trechos_almoco,"",1,1)</f>
        <v>ESPERA</v>
      </c>
      <c r="J2304" s="201" t="str" cm="1">
        <f t="array" ref="J2304">_xlfn.XLOOKUP(D2304,justificativas_motivos,justificativas_texto,"",1,1)</f>
        <v>MOTORISTA NA GARAGEM EM ESPERA PARA DISPONIBILIDADE DE HORARIOS</v>
      </c>
    </row>
    <row r="2305" spans="1:10" ht="42" hidden="1" customHeight="1">
      <c r="A2305" s="202">
        <v>45659</v>
      </c>
      <c r="B2305" s="132" t="s">
        <v>137</v>
      </c>
      <c r="C2305" s="133" t="s">
        <v>137</v>
      </c>
      <c r="D2305" s="132" t="s">
        <v>137</v>
      </c>
      <c r="E2305" s="129" t="s">
        <v>126</v>
      </c>
      <c r="F2305" s="132"/>
      <c r="G2305" s="132" t="str">
        <f t="shared" si="70"/>
        <v>1</v>
      </c>
      <c r="H2305" s="137">
        <f t="shared" si="71"/>
        <v>18</v>
      </c>
      <c r="I2305" s="129" t="str" cm="1">
        <f t="array" ref="I2305">_xlfn.XLOOKUP(C2305,gyn_horarios,gyn_trechos_almoco,"",1,1)</f>
        <v>ESPERA</v>
      </c>
      <c r="J2305" s="201" t="str" cm="1">
        <f t="array" ref="J2305">_xlfn.XLOOKUP(D2305,justificativas_motivos,justificativas_texto,"",1,1)</f>
        <v>MOTORISTA NA GARAGEM EM ESPERA PARA DISPONIBILIDADE DE HORARIOS</v>
      </c>
    </row>
    <row r="2306" spans="1:10" ht="42" hidden="1" customHeight="1">
      <c r="A2306" s="200">
        <v>45659</v>
      </c>
      <c r="B2306" s="132" t="s">
        <v>137</v>
      </c>
      <c r="C2306" s="133" t="s">
        <v>137</v>
      </c>
      <c r="D2306" s="132" t="s">
        <v>137</v>
      </c>
      <c r="E2306" s="129" t="s">
        <v>332</v>
      </c>
      <c r="F2306" s="132"/>
      <c r="G2306" s="132" t="str">
        <f t="shared" si="70"/>
        <v>1</v>
      </c>
      <c r="H2306" s="137">
        <f t="shared" si="71"/>
        <v>18</v>
      </c>
      <c r="I2306" s="129" t="str" cm="1">
        <f t="array" ref="I2306">_xlfn.XLOOKUP(C2306,gyn_horarios,gyn_trechos_almoco,"",1,1)</f>
        <v>ESPERA</v>
      </c>
      <c r="J2306" s="201" t="str" cm="1">
        <f t="array" ref="J2306">_xlfn.XLOOKUP(D2306,justificativas_motivos,justificativas_texto,"",1,1)</f>
        <v>MOTORISTA NA GARAGEM EM ESPERA PARA DISPONIBILIDADE DE HORARIOS</v>
      </c>
    </row>
    <row r="2307" spans="1:10" ht="42" hidden="1" customHeight="1">
      <c r="A2307" s="202">
        <v>45659</v>
      </c>
      <c r="B2307" s="132" t="s">
        <v>137</v>
      </c>
      <c r="C2307" s="133" t="s">
        <v>137</v>
      </c>
      <c r="D2307" s="132" t="s">
        <v>137</v>
      </c>
      <c r="E2307" s="129" t="s">
        <v>84</v>
      </c>
      <c r="F2307" s="132"/>
      <c r="G2307" s="132" t="str">
        <f t="shared" si="70"/>
        <v>1</v>
      </c>
      <c r="H2307" s="137">
        <f t="shared" si="71"/>
        <v>18</v>
      </c>
      <c r="I2307" s="129" t="str" cm="1">
        <f t="array" ref="I2307">_xlfn.XLOOKUP(C2307,gyn_horarios,gyn_trechos_almoco,"",1,1)</f>
        <v>ESPERA</v>
      </c>
      <c r="J2307" s="201" t="str" cm="1">
        <f t="array" ref="J2307">_xlfn.XLOOKUP(D2307,justificativas_motivos,justificativas_texto,"",1,1)</f>
        <v>MOTORISTA NA GARAGEM EM ESPERA PARA DISPONIBILIDADE DE HORARIOS</v>
      </c>
    </row>
    <row r="2308" spans="1:10" ht="42" hidden="1" customHeight="1">
      <c r="A2308" s="200">
        <v>45659</v>
      </c>
      <c r="B2308" s="132" t="s">
        <v>137</v>
      </c>
      <c r="C2308" s="133" t="s">
        <v>137</v>
      </c>
      <c r="D2308" s="132" t="s">
        <v>137</v>
      </c>
      <c r="E2308" s="129" t="s">
        <v>364</v>
      </c>
      <c r="F2308" s="132"/>
      <c r="G2308" s="132" t="str">
        <f t="shared" si="70"/>
        <v>1</v>
      </c>
      <c r="H2308" s="137">
        <f t="shared" si="71"/>
        <v>18</v>
      </c>
      <c r="I2308" s="129" t="str" cm="1">
        <f t="array" ref="I2308">_xlfn.XLOOKUP(C2308,gyn_horarios,gyn_trechos_almoco,"",1,1)</f>
        <v>ESPERA</v>
      </c>
      <c r="J2308" s="201" t="str" cm="1">
        <f t="array" ref="J2308">_xlfn.XLOOKUP(D2308,justificativas_motivos,justificativas_texto,"",1,1)</f>
        <v>MOTORISTA NA GARAGEM EM ESPERA PARA DISPONIBILIDADE DE HORARIOS</v>
      </c>
    </row>
    <row r="2309" spans="1:10" ht="42" hidden="1" customHeight="1">
      <c r="A2309" s="202">
        <v>45659</v>
      </c>
      <c r="B2309" s="132" t="s">
        <v>137</v>
      </c>
      <c r="C2309" s="133" t="s">
        <v>137</v>
      </c>
      <c r="D2309" s="132" t="s">
        <v>137</v>
      </c>
      <c r="E2309" s="129" t="s">
        <v>15</v>
      </c>
      <c r="F2309" s="132"/>
      <c r="G2309" s="132" t="str">
        <f t="shared" si="70"/>
        <v>1</v>
      </c>
      <c r="H2309" s="137">
        <f t="shared" si="71"/>
        <v>18</v>
      </c>
      <c r="I2309" s="129" t="str" cm="1">
        <f t="array" ref="I2309">_xlfn.XLOOKUP(C2309,gyn_horarios,gyn_trechos_almoco,"",1,1)</f>
        <v>ESPERA</v>
      </c>
      <c r="J2309" s="201" t="str" cm="1">
        <f t="array" ref="J2309">_xlfn.XLOOKUP(D2309,justificativas_motivos,justificativas_texto,"",1,1)</f>
        <v>MOTORISTA NA GARAGEM EM ESPERA PARA DISPONIBILIDADE DE HORARIOS</v>
      </c>
    </row>
    <row r="2310" spans="1:10" ht="42" hidden="1" customHeight="1">
      <c r="A2310" s="200">
        <v>45659</v>
      </c>
      <c r="B2310" s="132" t="s">
        <v>137</v>
      </c>
      <c r="C2310" s="133" t="s">
        <v>137</v>
      </c>
      <c r="D2310" s="132" t="s">
        <v>137</v>
      </c>
      <c r="E2310" s="129" t="s">
        <v>118</v>
      </c>
      <c r="F2310" s="132"/>
      <c r="G2310" s="132" t="str">
        <f t="shared" si="70"/>
        <v>1</v>
      </c>
      <c r="H2310" s="137">
        <f t="shared" si="71"/>
        <v>18</v>
      </c>
      <c r="I2310" s="129" t="str" cm="1">
        <f t="array" ref="I2310">_xlfn.XLOOKUP(C2310,gyn_horarios,gyn_trechos_almoco,"",1,1)</f>
        <v>ESPERA</v>
      </c>
      <c r="J2310" s="201" t="str" cm="1">
        <f t="array" ref="J2310">_xlfn.XLOOKUP(D2310,justificativas_motivos,justificativas_texto,"",1,1)</f>
        <v>MOTORISTA NA GARAGEM EM ESPERA PARA DISPONIBILIDADE DE HORARIOS</v>
      </c>
    </row>
    <row r="2311" spans="1:10" ht="42" hidden="1" customHeight="1">
      <c r="A2311" s="202">
        <v>45659</v>
      </c>
      <c r="B2311" s="132" t="s">
        <v>137</v>
      </c>
      <c r="C2311" s="133" t="s">
        <v>137</v>
      </c>
      <c r="D2311" s="132" t="s">
        <v>137</v>
      </c>
      <c r="E2311" s="129" t="s">
        <v>70</v>
      </c>
      <c r="F2311" s="132"/>
      <c r="G2311" s="132" t="str">
        <f t="shared" si="70"/>
        <v>1</v>
      </c>
      <c r="H2311" s="137">
        <f t="shared" si="71"/>
        <v>18</v>
      </c>
      <c r="I2311" s="129" t="str" cm="1">
        <f t="array" ref="I2311">_xlfn.XLOOKUP(C2311,gyn_horarios,gyn_trechos_almoco,"",1,1)</f>
        <v>ESPERA</v>
      </c>
      <c r="J2311" s="201" t="str" cm="1">
        <f t="array" ref="J2311">_xlfn.XLOOKUP(D2311,justificativas_motivos,justificativas_texto,"",1,1)</f>
        <v>MOTORISTA NA GARAGEM EM ESPERA PARA DISPONIBILIDADE DE HORARIOS</v>
      </c>
    </row>
    <row r="2312" spans="1:10" ht="42" hidden="1" customHeight="1">
      <c r="A2312" s="200">
        <v>45659</v>
      </c>
      <c r="B2312" s="132" t="s">
        <v>137</v>
      </c>
      <c r="C2312" s="133" t="s">
        <v>137</v>
      </c>
      <c r="D2312" s="132" t="s">
        <v>137</v>
      </c>
      <c r="E2312" s="129" t="s">
        <v>405</v>
      </c>
      <c r="F2312" s="132"/>
      <c r="G2312" s="132" t="str">
        <f t="shared" si="70"/>
        <v>1</v>
      </c>
      <c r="H2312" s="137">
        <f t="shared" si="71"/>
        <v>18</v>
      </c>
      <c r="I2312" s="129" t="str" cm="1">
        <f t="array" ref="I2312">_xlfn.XLOOKUP(C2312,gyn_horarios,gyn_trechos_almoco,"",1,1)</f>
        <v>ESPERA</v>
      </c>
      <c r="J2312" s="201" t="str" cm="1">
        <f t="array" ref="J2312">_xlfn.XLOOKUP(D2312,justificativas_motivos,justificativas_texto,"",1,1)</f>
        <v>MOTORISTA NA GARAGEM EM ESPERA PARA DISPONIBILIDADE DE HORARIOS</v>
      </c>
    </row>
    <row r="2313" spans="1:10" ht="42" hidden="1" customHeight="1">
      <c r="A2313" s="202">
        <v>45659</v>
      </c>
      <c r="B2313" s="132">
        <v>20012</v>
      </c>
      <c r="C2313" s="133">
        <v>0.39583333333333331</v>
      </c>
      <c r="D2313" s="132" t="s">
        <v>11</v>
      </c>
      <c r="E2313" s="129" t="s">
        <v>66</v>
      </c>
      <c r="F2313" s="132"/>
      <c r="G2313" s="132" t="str">
        <f t="shared" si="70"/>
        <v>1</v>
      </c>
      <c r="H2313" s="137">
        <f t="shared" si="71"/>
        <v>18</v>
      </c>
      <c r="I2313" s="129" t="str" cm="1">
        <f t="array" ref="I2313">_xlfn.XLOOKUP(C2313,gyn_horarios,gyn_trechos_almoco,"",1,1)</f>
        <v>GOIANIA X BELEM 09:30</v>
      </c>
      <c r="J2313" s="201" t="str" cm="1">
        <f t="array" ref="J2313">_xlfn.XLOOKUP(D2313,justificativas_motivos,justificativas_texto,"",1,1)</f>
        <v>MOTORISTA CUMPRINDO HORÁRIO NA ESCALA ATUAL</v>
      </c>
    </row>
    <row r="2314" spans="1:10" ht="42" hidden="1" customHeight="1">
      <c r="A2314" s="200">
        <v>45659</v>
      </c>
      <c r="B2314" s="132">
        <v>20012</v>
      </c>
      <c r="C2314" s="133">
        <v>0.39583333333333331</v>
      </c>
      <c r="D2314" s="132" t="s">
        <v>11</v>
      </c>
      <c r="E2314" s="129" t="s">
        <v>164</v>
      </c>
      <c r="F2314" s="132"/>
      <c r="G2314" s="132" t="str">
        <f t="shared" si="70"/>
        <v>1</v>
      </c>
      <c r="H2314" s="137">
        <f t="shared" si="71"/>
        <v>18</v>
      </c>
      <c r="I2314" s="129" t="str" cm="1">
        <f t="array" ref="I2314">_xlfn.XLOOKUP(C2314,gyn_horarios,gyn_trechos_almoco,"",1,1)</f>
        <v>GOIANIA X BELEM 09:30</v>
      </c>
      <c r="J2314" s="201" t="str" cm="1">
        <f t="array" ref="J2314">_xlfn.XLOOKUP(D2314,justificativas_motivos,justificativas_texto,"",1,1)</f>
        <v>MOTORISTA CUMPRINDO HORÁRIO NA ESCALA ATUAL</v>
      </c>
    </row>
    <row r="2315" spans="1:10" ht="42" hidden="1" customHeight="1">
      <c r="A2315" s="202">
        <v>45659</v>
      </c>
      <c r="B2315" s="149">
        <v>20019</v>
      </c>
      <c r="C2315" s="147" t="s">
        <v>355</v>
      </c>
      <c r="D2315" s="149" t="s">
        <v>11</v>
      </c>
      <c r="E2315" s="153" t="s">
        <v>305</v>
      </c>
      <c r="F2315" s="149"/>
      <c r="G2315" s="149" t="str">
        <f t="shared" si="70"/>
        <v>1</v>
      </c>
      <c r="H2315" s="150">
        <f t="shared" si="71"/>
        <v>18</v>
      </c>
      <c r="I2315" s="153" t="str" cm="1">
        <f t="array" ref="I2315">_xlfn.XLOOKUP(C2315,gyn_horarios,gyn_trechos_almoco,"",1,1)</f>
        <v>TERESINA X IMPERATRIZ 19:00</v>
      </c>
      <c r="J2315" s="164" t="str" cm="1">
        <f t="array" ref="J2315">_xlfn.XLOOKUP(D2315,justificativas_motivos,justificativas_texto,"",1,1)</f>
        <v>MOTORISTA CUMPRINDO HORÁRIO NA ESCALA ATUAL</v>
      </c>
    </row>
    <row r="2316" spans="1:10" ht="42" hidden="1" customHeight="1">
      <c r="A2316" s="202">
        <v>45659</v>
      </c>
      <c r="B2316" s="149">
        <v>20019</v>
      </c>
      <c r="C2316" s="147" t="s">
        <v>355</v>
      </c>
      <c r="D2316" s="149" t="s">
        <v>11</v>
      </c>
      <c r="E2316" s="153" t="s">
        <v>375</v>
      </c>
      <c r="F2316" s="149"/>
      <c r="G2316" s="149" t="str">
        <f t="shared" si="70"/>
        <v>1</v>
      </c>
      <c r="H2316" s="150">
        <f t="shared" si="71"/>
        <v>18</v>
      </c>
      <c r="I2316" s="153" t="str" cm="1">
        <f t="array" ref="I2316">_xlfn.XLOOKUP(C2316,gyn_horarios,gyn_trechos_almoco,"",1,1)</f>
        <v>TERESINA X IMPERATRIZ 19:00</v>
      </c>
      <c r="J2316" s="164" t="str" cm="1">
        <f t="array" ref="J2316">_xlfn.XLOOKUP(D2316,justificativas_motivos,justificativas_texto,"",1,1)</f>
        <v>MOTORISTA CUMPRINDO HORÁRIO NA ESCALA ATUAL</v>
      </c>
    </row>
    <row r="2317" spans="1:10" ht="42" hidden="1" customHeight="1">
      <c r="A2317" s="202">
        <v>45659</v>
      </c>
      <c r="B2317" s="149" t="s">
        <v>137</v>
      </c>
      <c r="C2317" s="147" t="s">
        <v>137</v>
      </c>
      <c r="D2317" s="149" t="s">
        <v>137</v>
      </c>
      <c r="E2317" s="129" t="s">
        <v>110</v>
      </c>
      <c r="F2317" s="149"/>
      <c r="G2317" s="149" t="str">
        <f t="shared" si="70"/>
        <v>1</v>
      </c>
      <c r="H2317" s="150">
        <f t="shared" si="71"/>
        <v>18</v>
      </c>
      <c r="I2317" s="153" t="str" cm="1">
        <f t="array" ref="I2317">_xlfn.XLOOKUP(C2317,gyn_horarios,gyn_trechos_almoco,"",1,1)</f>
        <v>ESPERA</v>
      </c>
      <c r="J2317" s="164" t="str" cm="1">
        <f t="array" ref="J2317">_xlfn.XLOOKUP(D2317,justificativas_motivos,justificativas_texto,"",1,1)</f>
        <v>MOTORISTA NA GARAGEM EM ESPERA PARA DISPONIBILIDADE DE HORARIOS</v>
      </c>
    </row>
    <row r="2318" spans="1:10" ht="42" hidden="1" customHeight="1">
      <c r="A2318" s="202">
        <v>45659</v>
      </c>
      <c r="B2318" s="149" t="s">
        <v>137</v>
      </c>
      <c r="C2318" s="147" t="s">
        <v>137</v>
      </c>
      <c r="D2318" s="149" t="s">
        <v>137</v>
      </c>
      <c r="E2318" s="129" t="s">
        <v>143</v>
      </c>
      <c r="F2318" s="149"/>
      <c r="G2318" s="149" t="str">
        <f t="shared" si="70"/>
        <v>1</v>
      </c>
      <c r="H2318" s="150">
        <f t="shared" si="71"/>
        <v>18</v>
      </c>
      <c r="I2318" s="153" t="str" cm="1">
        <f t="array" ref="I2318">_xlfn.XLOOKUP(C2318,gyn_horarios,gyn_trechos_almoco,"",1,1)</f>
        <v>ESPERA</v>
      </c>
      <c r="J2318" s="164" t="str" cm="1">
        <f t="array" ref="J2318">_xlfn.XLOOKUP(D2318,justificativas_motivos,justificativas_texto,"",1,1)</f>
        <v>MOTORISTA NA GARAGEM EM ESPERA PARA DISPONIBILIDADE DE HORARIOS</v>
      </c>
    </row>
    <row r="2319" spans="1:10" ht="42" hidden="1" customHeight="1">
      <c r="A2319" s="202">
        <v>45659</v>
      </c>
      <c r="B2319" s="149" t="s">
        <v>71</v>
      </c>
      <c r="C2319" s="147" t="s">
        <v>72</v>
      </c>
      <c r="D2319" s="149" t="s">
        <v>350</v>
      </c>
      <c r="E2319" s="129" t="s">
        <v>278</v>
      </c>
      <c r="F2319" s="149"/>
      <c r="G2319" s="149" t="str">
        <f t="shared" si="70"/>
        <v>1</v>
      </c>
      <c r="H2319" s="150">
        <f t="shared" si="71"/>
        <v>18</v>
      </c>
      <c r="I2319" s="153" t="str" cm="1">
        <f t="array" ref="I2319">_xlfn.XLOOKUP(C2319,gyn_horarios,gyn_trechos_almoco,"",1,1)</f>
        <v>PLANTAO</v>
      </c>
      <c r="J2319" s="164" t="str" cm="1">
        <f t="array" ref="J2319">_xlfn.XLOOKUP(D2319,justificativas_motivos,justificativas_texto,"",1,1)</f>
        <v>JUSTIFICATIVAS</v>
      </c>
    </row>
    <row r="2320" spans="1:10" ht="42" hidden="1" customHeight="1">
      <c r="A2320" s="202">
        <v>45660</v>
      </c>
      <c r="B2320" s="149">
        <v>12400</v>
      </c>
      <c r="C2320" s="147">
        <v>0.75</v>
      </c>
      <c r="D2320" s="149" t="s">
        <v>11</v>
      </c>
      <c r="E2320" s="132" t="s">
        <v>52</v>
      </c>
      <c r="F2320" s="149"/>
      <c r="G2320" s="149" t="str">
        <f t="shared" si="70"/>
        <v>1</v>
      </c>
      <c r="H2320" s="150">
        <f t="shared" si="71"/>
        <v>18</v>
      </c>
      <c r="I2320" s="153" t="str" cm="1">
        <f t="array" ref="I2320">_xlfn.XLOOKUP(C2320,gyn_horarios,gyn_trechos_almoco,"",1,1)</f>
        <v>GOIANIA X TERESINA 18:00</v>
      </c>
      <c r="J2320" s="164" t="str" cm="1">
        <f t="array" ref="J2320">_xlfn.XLOOKUP(D2320,justificativas_motivos,justificativas_texto,"",1,1)</f>
        <v>MOTORISTA CUMPRINDO HORÁRIO NA ESCALA ATUAL</v>
      </c>
    </row>
    <row r="2321" spans="1:10" ht="42" hidden="1" customHeight="1">
      <c r="A2321" s="202">
        <v>45660</v>
      </c>
      <c r="B2321" s="149">
        <v>12400</v>
      </c>
      <c r="C2321" s="147">
        <v>0.75</v>
      </c>
      <c r="D2321" s="149" t="s">
        <v>11</v>
      </c>
      <c r="E2321" s="132" t="s">
        <v>238</v>
      </c>
      <c r="F2321" s="149"/>
      <c r="G2321" s="149" t="str">
        <f t="shared" si="70"/>
        <v>1</v>
      </c>
      <c r="H2321" s="150">
        <f t="shared" si="71"/>
        <v>18</v>
      </c>
      <c r="I2321" s="153" t="str" cm="1">
        <f t="array" ref="I2321">_xlfn.XLOOKUP(C2321,gyn_horarios,gyn_trechos_almoco,"",1,1)</f>
        <v>GOIANIA X TERESINA 18:00</v>
      </c>
      <c r="J2321" s="164" t="str" cm="1">
        <f t="array" ref="J2321">_xlfn.XLOOKUP(D2321,justificativas_motivos,justificativas_texto,"",1,1)</f>
        <v>MOTORISTA CUMPRINDO HORÁRIO NA ESCALA ATUAL</v>
      </c>
    </row>
    <row r="2322" spans="1:10" ht="42" hidden="1" customHeight="1">
      <c r="A2322" s="202">
        <v>45660</v>
      </c>
      <c r="B2322" s="149">
        <v>19021</v>
      </c>
      <c r="C2322" s="147">
        <v>0.79166666666666663</v>
      </c>
      <c r="D2322" s="149" t="s">
        <v>11</v>
      </c>
      <c r="E2322" s="149" t="s">
        <v>16</v>
      </c>
      <c r="F2322" s="149"/>
      <c r="G2322" s="149" t="str">
        <f t="shared" si="70"/>
        <v>1</v>
      </c>
      <c r="H2322" s="150">
        <f t="shared" si="71"/>
        <v>18</v>
      </c>
      <c r="I2322" s="153" t="str" cm="1">
        <f t="array" ref="I2322">_xlfn.XLOOKUP(C2322,gyn_horarios,gyn_trechos_almoco,"",1,1)</f>
        <v>GOIANIA X BELEM 19:00</v>
      </c>
      <c r="J2322" s="164" t="str" cm="1">
        <f t="array" ref="J2322">_xlfn.XLOOKUP(D2322,justificativas_motivos,justificativas_texto,"",1,1)</f>
        <v>MOTORISTA CUMPRINDO HORÁRIO NA ESCALA ATUAL</v>
      </c>
    </row>
    <row r="2323" spans="1:10" ht="42" hidden="1" customHeight="1">
      <c r="A2323" s="202">
        <v>45660</v>
      </c>
      <c r="B2323" s="149">
        <v>19021</v>
      </c>
      <c r="C2323" s="147">
        <v>0.79166666666666663</v>
      </c>
      <c r="D2323" s="149" t="s">
        <v>11</v>
      </c>
      <c r="E2323" s="149" t="s">
        <v>320</v>
      </c>
      <c r="F2323" s="149"/>
      <c r="G2323" s="149" t="str">
        <f t="shared" si="70"/>
        <v>1</v>
      </c>
      <c r="H2323" s="150">
        <f t="shared" si="71"/>
        <v>18</v>
      </c>
      <c r="I2323" s="153" t="str" cm="1">
        <f t="array" ref="I2323">_xlfn.XLOOKUP(C2323,gyn_horarios,gyn_trechos_almoco,"",1,1)</f>
        <v>GOIANIA X BELEM 19:00</v>
      </c>
      <c r="J2323" s="164" t="str" cm="1">
        <f t="array" ref="J2323">_xlfn.XLOOKUP(D2323,justificativas_motivos,justificativas_texto,"",1,1)</f>
        <v>MOTORISTA CUMPRINDO HORÁRIO NA ESCALA ATUAL</v>
      </c>
    </row>
    <row r="2324" spans="1:10" ht="42" hidden="1" customHeight="1">
      <c r="A2324" s="202">
        <v>45660</v>
      </c>
      <c r="B2324" s="149">
        <v>24006</v>
      </c>
      <c r="C2324" s="147">
        <v>0.83333333333333337</v>
      </c>
      <c r="D2324" s="149" t="s">
        <v>11</v>
      </c>
      <c r="E2324" s="149" t="s">
        <v>12</v>
      </c>
      <c r="F2324" s="149"/>
      <c r="G2324" s="149" t="str">
        <f t="shared" ref="G2324:G2387" si="72">IF(E2324="MOTORISTA","","1")</f>
        <v>1</v>
      </c>
      <c r="H2324" s="150">
        <f t="shared" ref="H2324:H2387" si="73">IF(E2324="MOTORISTA","",18)</f>
        <v>18</v>
      </c>
      <c r="I2324" s="153" t="str" cm="1">
        <f t="array" ref="I2324">_xlfn.XLOOKUP(C2324,gyn_horarios,gyn_trechos_almoco,"",1,1)</f>
        <v>GOIANIA X SAO LUIS 20:00</v>
      </c>
      <c r="J2324" s="164" t="str" cm="1">
        <f t="array" ref="J2324">_xlfn.XLOOKUP(D2324,justificativas_motivos,justificativas_texto,"",1,1)</f>
        <v>MOTORISTA CUMPRINDO HORÁRIO NA ESCALA ATUAL</v>
      </c>
    </row>
    <row r="2325" spans="1:10" ht="42" hidden="1" customHeight="1">
      <c r="A2325" s="202">
        <v>45660</v>
      </c>
      <c r="B2325" s="149">
        <v>24006</v>
      </c>
      <c r="C2325" s="147">
        <v>0.83333333333333337</v>
      </c>
      <c r="D2325" s="149" t="s">
        <v>11</v>
      </c>
      <c r="E2325" s="149" t="s">
        <v>13</v>
      </c>
      <c r="F2325" s="149"/>
      <c r="G2325" s="149" t="str">
        <f t="shared" si="72"/>
        <v>1</v>
      </c>
      <c r="H2325" s="150">
        <f t="shared" si="73"/>
        <v>18</v>
      </c>
      <c r="I2325" s="153" t="str" cm="1">
        <f t="array" ref="I2325">_xlfn.XLOOKUP(C2325,gyn_horarios,gyn_trechos_almoco,"",1,1)</f>
        <v>GOIANIA X SAO LUIS 20:00</v>
      </c>
      <c r="J2325" s="164" t="str" cm="1">
        <f t="array" ref="J2325">_xlfn.XLOOKUP(D2325,justificativas_motivos,justificativas_texto,"",1,1)</f>
        <v>MOTORISTA CUMPRINDO HORÁRIO NA ESCALA ATUAL</v>
      </c>
    </row>
    <row r="2326" spans="1:10" ht="42" hidden="1" customHeight="1">
      <c r="A2326" s="202">
        <v>45660</v>
      </c>
      <c r="B2326" s="149">
        <v>17300</v>
      </c>
      <c r="C2326" s="147">
        <v>0.39583333333333331</v>
      </c>
      <c r="D2326" s="149" t="s">
        <v>11</v>
      </c>
      <c r="E2326" s="153" t="s">
        <v>30</v>
      </c>
      <c r="F2326" s="149"/>
      <c r="G2326" s="149" t="str">
        <f t="shared" si="72"/>
        <v>1</v>
      </c>
      <c r="H2326" s="150">
        <f t="shared" si="73"/>
        <v>18</v>
      </c>
      <c r="I2326" s="153" t="str" cm="1">
        <f t="array" ref="I2326">_xlfn.XLOOKUP(C2326,gyn_horarios,gyn_trechos_almoco,"",1,1)</f>
        <v>GOIANIA X BELEM 09:30</v>
      </c>
      <c r="J2326" s="164" t="str" cm="1">
        <f t="array" ref="J2326">_xlfn.XLOOKUP(D2326,justificativas_motivos,justificativas_texto,"",1,1)</f>
        <v>MOTORISTA CUMPRINDO HORÁRIO NA ESCALA ATUAL</v>
      </c>
    </row>
    <row r="2327" spans="1:10" ht="42" hidden="1" customHeight="1">
      <c r="A2327" s="202">
        <v>45660</v>
      </c>
      <c r="B2327" s="149">
        <v>17300</v>
      </c>
      <c r="C2327" s="147">
        <v>0.39583333333333331</v>
      </c>
      <c r="D2327" s="149" t="s">
        <v>11</v>
      </c>
      <c r="E2327" s="153" t="s">
        <v>31</v>
      </c>
      <c r="F2327" s="149"/>
      <c r="G2327" s="149" t="str">
        <f t="shared" si="72"/>
        <v>1</v>
      </c>
      <c r="H2327" s="150">
        <f t="shared" si="73"/>
        <v>18</v>
      </c>
      <c r="I2327" s="153" t="str" cm="1">
        <f t="array" ref="I2327">_xlfn.XLOOKUP(C2327,gyn_horarios,gyn_trechos_almoco,"",1,1)</f>
        <v>GOIANIA X BELEM 09:30</v>
      </c>
      <c r="J2327" s="164" t="str" cm="1">
        <f t="array" ref="J2327">_xlfn.XLOOKUP(D2327,justificativas_motivos,justificativas_texto,"",1,1)</f>
        <v>MOTORISTA CUMPRINDO HORÁRIO NA ESCALA ATUAL</v>
      </c>
    </row>
    <row r="2328" spans="1:10" ht="42" hidden="1" customHeight="1">
      <c r="A2328" s="202">
        <v>45660</v>
      </c>
      <c r="B2328" s="149">
        <v>19005</v>
      </c>
      <c r="C2328" s="147">
        <v>0.4375</v>
      </c>
      <c r="D2328" s="149" t="s">
        <v>11</v>
      </c>
      <c r="E2328" s="153" t="s">
        <v>119</v>
      </c>
      <c r="F2328" s="149"/>
      <c r="G2328" s="149" t="str">
        <f t="shared" si="72"/>
        <v>1</v>
      </c>
      <c r="H2328" s="150">
        <f t="shared" si="73"/>
        <v>18</v>
      </c>
      <c r="I2328" s="153" t="str" cm="1">
        <f t="array" ref="I2328">_xlfn.XLOOKUP(C2328,gyn_horarios,gyn_trechos_almoco,"",1,1)</f>
        <v>GOIANIA X SAO LUIS 10:30</v>
      </c>
      <c r="J2328" s="164" t="str" cm="1">
        <f t="array" ref="J2328">_xlfn.XLOOKUP(D2328,justificativas_motivos,justificativas_texto,"",1,1)</f>
        <v>MOTORISTA CUMPRINDO HORÁRIO NA ESCALA ATUAL</v>
      </c>
    </row>
    <row r="2329" spans="1:10" ht="42" hidden="1" customHeight="1">
      <c r="A2329" s="202">
        <v>45660</v>
      </c>
      <c r="B2329" s="149">
        <v>19005</v>
      </c>
      <c r="C2329" s="147">
        <v>0.4375</v>
      </c>
      <c r="D2329" s="149" t="s">
        <v>11</v>
      </c>
      <c r="E2329" s="153" t="s">
        <v>397</v>
      </c>
      <c r="F2329" s="149"/>
      <c r="G2329" s="149" t="str">
        <f t="shared" si="72"/>
        <v>1</v>
      </c>
      <c r="H2329" s="150">
        <f t="shared" si="73"/>
        <v>18</v>
      </c>
      <c r="I2329" s="153" t="str" cm="1">
        <f t="array" ref="I2329">_xlfn.XLOOKUP(C2329,gyn_horarios,gyn_trechos_almoco,"",1,1)</f>
        <v>GOIANIA X SAO LUIS 10:30</v>
      </c>
      <c r="J2329" s="164" t="str" cm="1">
        <f t="array" ref="J2329">_xlfn.XLOOKUP(D2329,justificativas_motivos,justificativas_texto,"",1,1)</f>
        <v>MOTORISTA CUMPRINDO HORÁRIO NA ESCALA ATUAL</v>
      </c>
    </row>
    <row r="2330" spans="1:10" ht="42" hidden="1" customHeight="1">
      <c r="A2330" s="202">
        <v>45660</v>
      </c>
      <c r="B2330" s="149" t="s">
        <v>285</v>
      </c>
      <c r="C2330" s="147" t="s">
        <v>285</v>
      </c>
      <c r="D2330" s="149" t="s">
        <v>285</v>
      </c>
      <c r="E2330" s="153" t="s">
        <v>136</v>
      </c>
      <c r="F2330" s="149"/>
      <c r="G2330" s="149" t="str">
        <f t="shared" si="72"/>
        <v>1</v>
      </c>
      <c r="H2330" s="150">
        <f t="shared" si="73"/>
        <v>18</v>
      </c>
      <c r="I2330" s="153" t="str" cm="1">
        <f t="array" ref="I2330">_xlfn.XLOOKUP(C2330,gyn_horarios,gyn_trechos_almoco,"",1,1)</f>
        <v>PASSE</v>
      </c>
      <c r="J2330" s="164" t="str" cm="1">
        <f t="array" ref="J2330">_xlfn.XLOOKUP(D2330,justificativas_motivos,justificativas_texto,"",1,1)</f>
        <v>MOTORISTA CHEGANDO/SAINDO DA GARAGEM DE PASSE</v>
      </c>
    </row>
    <row r="2331" spans="1:10" ht="42" hidden="1" customHeight="1">
      <c r="A2331" s="202">
        <v>45660</v>
      </c>
      <c r="B2331" s="149" t="s">
        <v>285</v>
      </c>
      <c r="C2331" s="147" t="s">
        <v>285</v>
      </c>
      <c r="D2331" s="149" t="s">
        <v>285</v>
      </c>
      <c r="E2331" s="153" t="s">
        <v>290</v>
      </c>
      <c r="F2331" s="149"/>
      <c r="G2331" s="149" t="str">
        <f t="shared" si="72"/>
        <v>1</v>
      </c>
      <c r="H2331" s="150">
        <f t="shared" si="73"/>
        <v>18</v>
      </c>
      <c r="I2331" s="153" t="str" cm="1">
        <f t="array" ref="I2331">_xlfn.XLOOKUP(C2331,gyn_horarios,gyn_trechos_almoco,"",1,1)</f>
        <v>PASSE</v>
      </c>
      <c r="J2331" s="164" t="str" cm="1">
        <f t="array" ref="J2331">_xlfn.XLOOKUP(D2331,justificativas_motivos,justificativas_texto,"",1,1)</f>
        <v>MOTORISTA CHEGANDO/SAINDO DA GARAGEM DE PASSE</v>
      </c>
    </row>
    <row r="2332" spans="1:10" ht="42" hidden="1" customHeight="1">
      <c r="A2332" s="202">
        <v>45660</v>
      </c>
      <c r="B2332" s="149" t="s">
        <v>285</v>
      </c>
      <c r="C2332" s="147" t="s">
        <v>285</v>
      </c>
      <c r="D2332" s="149" t="s">
        <v>285</v>
      </c>
      <c r="E2332" s="153" t="s">
        <v>368</v>
      </c>
      <c r="F2332" s="149"/>
      <c r="G2332" s="149" t="str">
        <f t="shared" si="72"/>
        <v>1</v>
      </c>
      <c r="H2332" s="150">
        <f t="shared" si="73"/>
        <v>18</v>
      </c>
      <c r="I2332" s="153" t="str" cm="1">
        <f t="array" ref="I2332">_xlfn.XLOOKUP(C2332,gyn_horarios,gyn_trechos_almoco,"",1,1)</f>
        <v>PASSE</v>
      </c>
      <c r="J2332" s="164" t="str" cm="1">
        <f t="array" ref="J2332">_xlfn.XLOOKUP(D2332,justificativas_motivos,justificativas_texto,"",1,1)</f>
        <v>MOTORISTA CHEGANDO/SAINDO DA GARAGEM DE PASSE</v>
      </c>
    </row>
    <row r="2333" spans="1:10" ht="42" hidden="1" customHeight="1">
      <c r="A2333" s="202">
        <v>45660</v>
      </c>
      <c r="B2333" s="149" t="s">
        <v>285</v>
      </c>
      <c r="C2333" s="147" t="s">
        <v>285</v>
      </c>
      <c r="D2333" s="149" t="s">
        <v>285</v>
      </c>
      <c r="E2333" s="153" t="s">
        <v>24</v>
      </c>
      <c r="F2333" s="149"/>
      <c r="G2333" s="149" t="str">
        <f t="shared" si="72"/>
        <v>1</v>
      </c>
      <c r="H2333" s="150">
        <f t="shared" si="73"/>
        <v>18</v>
      </c>
      <c r="I2333" s="153" t="str" cm="1">
        <f t="array" ref="I2333">_xlfn.XLOOKUP(C2333,gyn_horarios,gyn_trechos_almoco,"",1,1)</f>
        <v>PASSE</v>
      </c>
      <c r="J2333" s="164" t="str" cm="1">
        <f t="array" ref="J2333">_xlfn.XLOOKUP(D2333,justificativas_motivos,justificativas_texto,"",1,1)</f>
        <v>MOTORISTA CHEGANDO/SAINDO DA GARAGEM DE PASSE</v>
      </c>
    </row>
    <row r="2334" spans="1:10" ht="42" hidden="1" customHeight="1">
      <c r="A2334" s="200">
        <v>45660</v>
      </c>
      <c r="B2334" s="132" t="s">
        <v>285</v>
      </c>
      <c r="C2334" s="133" t="s">
        <v>285</v>
      </c>
      <c r="D2334" s="132" t="s">
        <v>285</v>
      </c>
      <c r="E2334" s="129" t="s">
        <v>194</v>
      </c>
      <c r="F2334" s="132"/>
      <c r="G2334" s="132" t="str">
        <f t="shared" si="72"/>
        <v>1</v>
      </c>
      <c r="H2334" s="137">
        <f t="shared" si="73"/>
        <v>18</v>
      </c>
      <c r="I2334" s="129" t="str" cm="1">
        <f t="array" ref="I2334">_xlfn.XLOOKUP(C2334,gyn_horarios,gyn_trechos_almoco,"",1,1)</f>
        <v>PASSE</v>
      </c>
      <c r="J2334" s="201" t="str" cm="1">
        <f t="array" ref="J2334">_xlfn.XLOOKUP(D2334,justificativas_motivos,justificativas_texto,"",1,1)</f>
        <v>MOTORISTA CHEGANDO/SAINDO DA GARAGEM DE PASSE</v>
      </c>
    </row>
    <row r="2335" spans="1:10" ht="42" hidden="1" customHeight="1">
      <c r="A2335" s="200">
        <v>45660</v>
      </c>
      <c r="B2335" s="132">
        <v>20022</v>
      </c>
      <c r="C2335" s="133">
        <v>0.79166666666666663</v>
      </c>
      <c r="D2335" s="132" t="s">
        <v>11</v>
      </c>
      <c r="E2335" s="129" t="s">
        <v>223</v>
      </c>
      <c r="F2335" s="132"/>
      <c r="G2335" s="132" t="str">
        <f t="shared" si="72"/>
        <v>1</v>
      </c>
      <c r="H2335" s="137">
        <f t="shared" si="73"/>
        <v>18</v>
      </c>
      <c r="I2335" s="129" t="s">
        <v>359</v>
      </c>
      <c r="J2335" s="201" t="str" cm="1">
        <f t="array" ref="J2335">_xlfn.XLOOKUP(D2335,justificativas_motivos,justificativas_texto,"",1,1)</f>
        <v>MOTORISTA CUMPRINDO HORÁRIO NA ESCALA ATUAL</v>
      </c>
    </row>
    <row r="2336" spans="1:10" ht="42" hidden="1" customHeight="1">
      <c r="A2336" s="200">
        <v>45660</v>
      </c>
      <c r="B2336" s="132">
        <v>20022</v>
      </c>
      <c r="C2336" s="133">
        <v>0.79166666666666663</v>
      </c>
      <c r="D2336" s="132" t="s">
        <v>11</v>
      </c>
      <c r="E2336" s="129" t="s">
        <v>348</v>
      </c>
      <c r="F2336" s="132"/>
      <c r="G2336" s="132" t="str">
        <f t="shared" si="72"/>
        <v>1</v>
      </c>
      <c r="H2336" s="137">
        <f t="shared" si="73"/>
        <v>18</v>
      </c>
      <c r="I2336" s="129" t="s">
        <v>359</v>
      </c>
      <c r="J2336" s="201" t="str" cm="1">
        <f t="array" ref="J2336">_xlfn.XLOOKUP(D2336,justificativas_motivos,justificativas_texto,"",1,1)</f>
        <v>MOTORISTA CUMPRINDO HORÁRIO NA ESCALA ATUAL</v>
      </c>
    </row>
    <row r="2337" spans="1:10" ht="42" hidden="1" customHeight="1">
      <c r="A2337" s="200">
        <v>45661</v>
      </c>
      <c r="B2337" s="132">
        <v>15500</v>
      </c>
      <c r="C2337" s="133">
        <v>0.86111111111111116</v>
      </c>
      <c r="D2337" s="132" t="s">
        <v>11</v>
      </c>
      <c r="E2337" s="129" t="s">
        <v>14</v>
      </c>
      <c r="F2337" s="132"/>
      <c r="G2337" s="132" t="str">
        <f t="shared" si="72"/>
        <v>1</v>
      </c>
      <c r="H2337" s="137">
        <f t="shared" si="73"/>
        <v>18</v>
      </c>
      <c r="I2337" s="129" t="str" cm="1">
        <f t="array" ref="I2337">_xlfn.XLOOKUP(C2337,gyn_horarios,gyn_trechos_almoco,"",1,1)</f>
        <v>BELEM X GOIANIA 21:05</v>
      </c>
      <c r="J2337" s="201" t="str" cm="1">
        <f t="array" ref="J2337">_xlfn.XLOOKUP(D2337,justificativas_motivos,justificativas_texto,"",1,1)</f>
        <v>MOTORISTA CUMPRINDO HORÁRIO NA ESCALA ATUAL</v>
      </c>
    </row>
    <row r="2338" spans="1:10" ht="42" hidden="1" customHeight="1">
      <c r="A2338" s="200">
        <v>45661</v>
      </c>
      <c r="B2338" s="132">
        <v>15500</v>
      </c>
      <c r="C2338" s="133">
        <v>0.86111111111111116</v>
      </c>
      <c r="D2338" s="132" t="s">
        <v>11</v>
      </c>
      <c r="E2338" s="129" t="s">
        <v>406</v>
      </c>
      <c r="F2338" s="132"/>
      <c r="G2338" s="132" t="str">
        <f t="shared" si="72"/>
        <v>1</v>
      </c>
      <c r="H2338" s="137">
        <f t="shared" si="73"/>
        <v>18</v>
      </c>
      <c r="I2338" s="129" t="str" cm="1">
        <f t="array" ref="I2338">_xlfn.XLOOKUP(C2338,gyn_horarios,gyn_trechos_almoco,"",1,1)</f>
        <v>BELEM X GOIANIA 21:05</v>
      </c>
      <c r="J2338" s="201" t="str" cm="1">
        <f t="array" ref="J2338">_xlfn.XLOOKUP(D2338,justificativas_motivos,justificativas_texto,"",1,1)</f>
        <v>MOTORISTA CUMPRINDO HORÁRIO NA ESCALA ATUAL</v>
      </c>
    </row>
    <row r="2339" spans="1:10" ht="42" hidden="1" customHeight="1">
      <c r="A2339" s="200">
        <v>45661</v>
      </c>
      <c r="B2339" s="132">
        <v>19022</v>
      </c>
      <c r="C2339" s="133">
        <v>0.86805555555555558</v>
      </c>
      <c r="D2339" s="132" t="s">
        <v>11</v>
      </c>
      <c r="E2339" s="129" t="s">
        <v>219</v>
      </c>
      <c r="F2339" s="132"/>
      <c r="G2339" s="132" t="str">
        <f t="shared" si="72"/>
        <v>1</v>
      </c>
      <c r="H2339" s="137">
        <f t="shared" si="73"/>
        <v>18</v>
      </c>
      <c r="I2339" s="129" t="str" cm="1">
        <f t="array" ref="I2339">_xlfn.XLOOKUP(C2339,gyn_horarios,gyn_trechos_almoco,"",1,1)</f>
        <v>BELEM X GOIANIA 21:05</v>
      </c>
      <c r="J2339" s="201" t="str" cm="1">
        <f t="array" ref="J2339">_xlfn.XLOOKUP(D2339,justificativas_motivos,justificativas_texto,"",1,1)</f>
        <v>MOTORISTA CUMPRINDO HORÁRIO NA ESCALA ATUAL</v>
      </c>
    </row>
    <row r="2340" spans="1:10" ht="42" hidden="1" customHeight="1">
      <c r="A2340" s="200">
        <v>45661</v>
      </c>
      <c r="B2340" s="132">
        <v>19022</v>
      </c>
      <c r="C2340" s="133">
        <v>0.86805555555555558</v>
      </c>
      <c r="D2340" s="132" t="s">
        <v>11</v>
      </c>
      <c r="E2340" s="129" t="s">
        <v>218</v>
      </c>
      <c r="F2340" s="132"/>
      <c r="G2340" s="132" t="str">
        <f t="shared" si="72"/>
        <v>1</v>
      </c>
      <c r="H2340" s="137">
        <f t="shared" si="73"/>
        <v>18</v>
      </c>
      <c r="I2340" s="129" t="str" cm="1">
        <f t="array" ref="I2340">_xlfn.XLOOKUP(C2340,gyn_horarios,gyn_trechos_almoco,"",1,1)</f>
        <v>BELEM X GOIANIA 21:05</v>
      </c>
      <c r="J2340" s="201" t="str" cm="1">
        <f t="array" ref="J2340">_xlfn.XLOOKUP(D2340,justificativas_motivos,justificativas_texto,"",1,1)</f>
        <v>MOTORISTA CUMPRINDO HORÁRIO NA ESCALA ATUAL</v>
      </c>
    </row>
    <row r="2341" spans="1:10" ht="42" hidden="1" customHeight="1">
      <c r="A2341" s="200">
        <v>45661</v>
      </c>
      <c r="B2341" s="132">
        <v>19021</v>
      </c>
      <c r="C2341" s="133">
        <v>0.87847222222222221</v>
      </c>
      <c r="D2341" s="132" t="s">
        <v>11</v>
      </c>
      <c r="E2341" s="129" t="s">
        <v>209</v>
      </c>
      <c r="F2341" s="132"/>
      <c r="G2341" s="132" t="str">
        <f t="shared" si="72"/>
        <v>1</v>
      </c>
      <c r="H2341" s="137">
        <f t="shared" si="73"/>
        <v>18</v>
      </c>
      <c r="I2341" s="129" t="str" cm="1">
        <f t="array" ref="I2341">_xlfn.XLOOKUP(C2341,gyn_horarios,gyn_trechos_almoco,"",1,1)</f>
        <v>BELEM X GOIANIA 21:05</v>
      </c>
      <c r="J2341" s="201" t="str" cm="1">
        <f t="array" ref="J2341">_xlfn.XLOOKUP(D2341,justificativas_motivos,justificativas_texto,"",1,1)</f>
        <v>MOTORISTA CUMPRINDO HORÁRIO NA ESCALA ATUAL</v>
      </c>
    </row>
    <row r="2342" spans="1:10" ht="42" hidden="1" customHeight="1">
      <c r="A2342" s="200">
        <v>45661</v>
      </c>
      <c r="B2342" s="132">
        <v>19021</v>
      </c>
      <c r="C2342" s="133">
        <v>0.87847222222222221</v>
      </c>
      <c r="D2342" s="132" t="s">
        <v>11</v>
      </c>
      <c r="E2342" s="129" t="s">
        <v>150</v>
      </c>
      <c r="F2342" s="132"/>
      <c r="G2342" s="132" t="str">
        <f t="shared" si="72"/>
        <v>1</v>
      </c>
      <c r="H2342" s="137">
        <f t="shared" si="73"/>
        <v>18</v>
      </c>
      <c r="I2342" s="129" t="str" cm="1">
        <f t="array" ref="I2342">_xlfn.XLOOKUP(C2342,gyn_horarios,gyn_trechos_almoco,"",1,1)</f>
        <v>BELEM X GOIANIA 21:05</v>
      </c>
      <c r="J2342" s="201" t="str" cm="1">
        <f t="array" ref="J2342">_xlfn.XLOOKUP(D2342,justificativas_motivos,justificativas_texto,"",1,1)</f>
        <v>MOTORISTA CUMPRINDO HORÁRIO NA ESCALA ATUAL</v>
      </c>
    </row>
    <row r="2343" spans="1:10" ht="42" hidden="1" customHeight="1">
      <c r="A2343" s="200">
        <v>45661</v>
      </c>
      <c r="B2343" s="132">
        <v>19030</v>
      </c>
      <c r="C2343" s="133">
        <v>0.3</v>
      </c>
      <c r="D2343" s="132" t="s">
        <v>11</v>
      </c>
      <c r="E2343" s="129" t="s">
        <v>114</v>
      </c>
      <c r="F2343" s="132"/>
      <c r="G2343" s="132" t="str">
        <f t="shared" si="72"/>
        <v>1</v>
      </c>
      <c r="H2343" s="137">
        <f t="shared" si="73"/>
        <v>18</v>
      </c>
      <c r="I2343" s="129" t="str" cm="1">
        <f t="array" ref="I2343">_xlfn.XLOOKUP(C2343,gyn_horarios,gyn_trechos_almoco,"",1,1)</f>
        <v>SAO LUIS X GOIANIA 08:00</v>
      </c>
      <c r="J2343" s="201" t="str" cm="1">
        <f t="array" ref="J2343">_xlfn.XLOOKUP(D2343,justificativas_motivos,justificativas_texto,"",1,1)</f>
        <v>MOTORISTA CUMPRINDO HORÁRIO NA ESCALA ATUAL</v>
      </c>
    </row>
    <row r="2344" spans="1:10" ht="42" hidden="1" customHeight="1">
      <c r="A2344" s="200">
        <v>45661</v>
      </c>
      <c r="B2344" s="132">
        <v>19030</v>
      </c>
      <c r="C2344" s="133">
        <v>0.3</v>
      </c>
      <c r="D2344" s="132" t="s">
        <v>11</v>
      </c>
      <c r="E2344" s="129" t="s">
        <v>155</v>
      </c>
      <c r="F2344" s="132"/>
      <c r="G2344" s="132" t="str">
        <f t="shared" si="72"/>
        <v>1</v>
      </c>
      <c r="H2344" s="137">
        <f t="shared" si="73"/>
        <v>18</v>
      </c>
      <c r="I2344" s="129" t="str" cm="1">
        <f t="array" ref="I2344">_xlfn.XLOOKUP(C2344,gyn_horarios,gyn_trechos_almoco,"",1,1)</f>
        <v>SAO LUIS X GOIANIA 08:00</v>
      </c>
      <c r="J2344" s="201" t="str" cm="1">
        <f t="array" ref="J2344">_xlfn.XLOOKUP(D2344,justificativas_motivos,justificativas_texto,"",1,1)</f>
        <v>MOTORISTA CUMPRINDO HORÁRIO NA ESCALA ATUAL</v>
      </c>
    </row>
    <row r="2345" spans="1:10" ht="42" hidden="1" customHeight="1">
      <c r="A2345" s="200">
        <v>45661</v>
      </c>
      <c r="B2345" s="132">
        <v>15300</v>
      </c>
      <c r="C2345" s="133">
        <v>0.34027777777777779</v>
      </c>
      <c r="D2345" s="132" t="s">
        <v>11</v>
      </c>
      <c r="E2345" s="129" t="s">
        <v>407</v>
      </c>
      <c r="F2345" s="132"/>
      <c r="G2345" s="132" t="str">
        <f t="shared" si="72"/>
        <v>1</v>
      </c>
      <c r="H2345" s="137">
        <f t="shared" si="73"/>
        <v>18</v>
      </c>
      <c r="I2345" s="129" t="str" cm="1">
        <f t="array" ref="I2345">_xlfn.XLOOKUP(C2345,gyn_horarios,gyn_trechos_almoco,"",1,1)</f>
        <v>SINOP X FORTALEZA 09:00</v>
      </c>
      <c r="J2345" s="201" t="str" cm="1">
        <f t="array" ref="J2345">_xlfn.XLOOKUP(D2345,justificativas_motivos,justificativas_texto,"",1,1)</f>
        <v>MOTORISTA CUMPRINDO HORÁRIO NA ESCALA ATUAL</v>
      </c>
    </row>
    <row r="2346" spans="1:10" ht="42" hidden="1" customHeight="1">
      <c r="A2346" s="200">
        <v>45661</v>
      </c>
      <c r="B2346" s="132">
        <v>15300</v>
      </c>
      <c r="C2346" s="133">
        <v>0.34027777777777779</v>
      </c>
      <c r="D2346" s="132" t="s">
        <v>11</v>
      </c>
      <c r="E2346" s="129" t="s">
        <v>139</v>
      </c>
      <c r="F2346" s="132"/>
      <c r="G2346" s="132" t="str">
        <f t="shared" si="72"/>
        <v>1</v>
      </c>
      <c r="H2346" s="137">
        <f t="shared" si="73"/>
        <v>18</v>
      </c>
      <c r="I2346" s="129" t="str" cm="1">
        <f t="array" ref="I2346">_xlfn.XLOOKUP(C2346,gyn_horarios,gyn_trechos_almoco,"",1,1)</f>
        <v>SINOP X FORTALEZA 09:00</v>
      </c>
      <c r="J2346" s="201" t="str" cm="1">
        <f t="array" ref="J2346">_xlfn.XLOOKUP(D2346,justificativas_motivos,justificativas_texto,"",1,1)</f>
        <v>MOTORISTA CUMPRINDO HORÁRIO NA ESCALA ATUAL</v>
      </c>
    </row>
    <row r="2347" spans="1:10" ht="42" hidden="1" customHeight="1">
      <c r="A2347" s="200">
        <v>45661</v>
      </c>
      <c r="B2347" s="132">
        <v>16800</v>
      </c>
      <c r="C2347" s="133">
        <v>0.39583333333333331</v>
      </c>
      <c r="D2347" s="132" t="s">
        <v>11</v>
      </c>
      <c r="E2347" s="129" t="s">
        <v>138</v>
      </c>
      <c r="F2347" s="132"/>
      <c r="G2347" s="132" t="str">
        <f t="shared" si="72"/>
        <v>1</v>
      </c>
      <c r="H2347" s="137">
        <f t="shared" si="73"/>
        <v>18</v>
      </c>
      <c r="I2347" s="129" t="str" cm="1">
        <f t="array" ref="I2347">_xlfn.XLOOKUP(C2347,gyn_horarios,gyn_trechos_almoco,"",1,1)</f>
        <v>GOIANIA X BELEM 09:30</v>
      </c>
      <c r="J2347" s="201" t="str" cm="1">
        <f t="array" ref="J2347">_xlfn.XLOOKUP(D2347,justificativas_motivos,justificativas_texto,"",1,1)</f>
        <v>MOTORISTA CUMPRINDO HORÁRIO NA ESCALA ATUAL</v>
      </c>
    </row>
    <row r="2348" spans="1:10" ht="42" hidden="1" customHeight="1">
      <c r="A2348" s="200">
        <v>45661</v>
      </c>
      <c r="B2348" s="132">
        <v>16800</v>
      </c>
      <c r="C2348" s="133">
        <v>0.39583333333333331</v>
      </c>
      <c r="D2348" s="132" t="s">
        <v>11</v>
      </c>
      <c r="E2348" s="129" t="s">
        <v>408</v>
      </c>
      <c r="F2348" s="132"/>
      <c r="G2348" s="132" t="str">
        <f t="shared" si="72"/>
        <v>1</v>
      </c>
      <c r="H2348" s="137">
        <f t="shared" si="73"/>
        <v>18</v>
      </c>
      <c r="I2348" s="129" t="str" cm="1">
        <f t="array" ref="I2348">_xlfn.XLOOKUP(C2348,gyn_horarios,gyn_trechos_almoco,"",1,1)</f>
        <v>GOIANIA X BELEM 09:30</v>
      </c>
      <c r="J2348" s="201" t="str" cm="1">
        <f t="array" ref="J2348">_xlfn.XLOOKUP(D2348,justificativas_motivos,justificativas_texto,"",1,1)</f>
        <v>MOTORISTA CUMPRINDO HORÁRIO NA ESCALA ATUAL</v>
      </c>
    </row>
    <row r="2349" spans="1:10" ht="42" hidden="1" customHeight="1">
      <c r="A2349" s="202">
        <v>45661</v>
      </c>
      <c r="B2349" s="149">
        <v>12400</v>
      </c>
      <c r="C2349" s="147">
        <v>0.40277777777777779</v>
      </c>
      <c r="D2349" s="149" t="s">
        <v>11</v>
      </c>
      <c r="E2349" s="153" t="s">
        <v>117</v>
      </c>
      <c r="F2349" s="149"/>
      <c r="G2349" s="149" t="str">
        <f t="shared" si="72"/>
        <v>1</v>
      </c>
      <c r="H2349" s="150">
        <f t="shared" si="73"/>
        <v>18</v>
      </c>
      <c r="I2349" s="153" t="str" cm="1">
        <f t="array" ref="I2349">_xlfn.XLOOKUP(C2349,gyn_horarios,gyn_trechos_almoco,"",1,1)</f>
        <v>GOIANIA X SAO LUIS 10:30</v>
      </c>
      <c r="J2349" s="164" t="str" cm="1">
        <f t="array" ref="J2349">_xlfn.XLOOKUP(D2349,justificativas_motivos,justificativas_texto,"",1,1)</f>
        <v>MOTORISTA CUMPRINDO HORÁRIO NA ESCALA ATUAL</v>
      </c>
    </row>
    <row r="2350" spans="1:10" ht="42" hidden="1" customHeight="1">
      <c r="A2350" s="202">
        <v>45661</v>
      </c>
      <c r="B2350" s="132">
        <v>12400</v>
      </c>
      <c r="C2350" s="133">
        <v>0.40277777777777779</v>
      </c>
      <c r="D2350" s="149" t="s">
        <v>11</v>
      </c>
      <c r="E2350" s="129" t="s">
        <v>116</v>
      </c>
      <c r="F2350" s="132"/>
      <c r="G2350" s="132" t="str">
        <f t="shared" si="72"/>
        <v>1</v>
      </c>
      <c r="H2350" s="137">
        <f t="shared" si="73"/>
        <v>18</v>
      </c>
      <c r="I2350" s="129" t="str" cm="1">
        <f t="array" ref="I2350">_xlfn.XLOOKUP(C2350,gyn_horarios,gyn_trechos_almoco,"",1,1)</f>
        <v>GOIANIA X SAO LUIS 10:30</v>
      </c>
      <c r="J2350" s="201" t="str" cm="1">
        <f t="array" ref="J2350">_xlfn.XLOOKUP(D2350,justificativas_motivos,justificativas_texto,"",1,1)</f>
        <v>MOTORISTA CUMPRINDO HORÁRIO NA ESCALA ATUAL</v>
      </c>
    </row>
    <row r="2351" spans="1:10" ht="42" hidden="1" customHeight="1">
      <c r="A2351" s="202">
        <v>45661</v>
      </c>
      <c r="B2351" s="132">
        <v>19020</v>
      </c>
      <c r="C2351" s="133" t="s">
        <v>355</v>
      </c>
      <c r="D2351" s="149" t="s">
        <v>11</v>
      </c>
      <c r="E2351" s="129" t="s">
        <v>146</v>
      </c>
      <c r="F2351" s="132"/>
      <c r="G2351" s="132" t="str">
        <f t="shared" si="72"/>
        <v>1</v>
      </c>
      <c r="H2351" s="137">
        <f t="shared" si="73"/>
        <v>18</v>
      </c>
      <c r="I2351" s="129" t="str" cm="1">
        <f t="array" ref="I2351">_xlfn.XLOOKUP(C2351,gyn_horarios,gyn_trechos_almoco,"",1,1)</f>
        <v>TERESINA X IMPERATRIZ 19:00</v>
      </c>
      <c r="J2351" s="201" t="str" cm="1">
        <f t="array" ref="J2351">_xlfn.XLOOKUP(D2351,justificativas_motivos,justificativas_texto,"",1,1)</f>
        <v>MOTORISTA CUMPRINDO HORÁRIO NA ESCALA ATUAL</v>
      </c>
    </row>
    <row r="2352" spans="1:10" ht="42" hidden="1" customHeight="1">
      <c r="A2352" s="202">
        <v>45661</v>
      </c>
      <c r="B2352" s="149">
        <v>19020</v>
      </c>
      <c r="C2352" s="147" t="s">
        <v>355</v>
      </c>
      <c r="D2352" s="149" t="s">
        <v>11</v>
      </c>
      <c r="E2352" s="129" t="s">
        <v>313</v>
      </c>
      <c r="F2352" s="149"/>
      <c r="G2352" s="149" t="str">
        <f t="shared" si="72"/>
        <v>1</v>
      </c>
      <c r="H2352" s="150">
        <f t="shared" si="73"/>
        <v>18</v>
      </c>
      <c r="I2352" s="153" t="str" cm="1">
        <f t="array" ref="I2352">_xlfn.XLOOKUP(C2352,gyn_horarios,gyn_trechos_almoco,"",1,1)</f>
        <v>TERESINA X IMPERATRIZ 19:00</v>
      </c>
      <c r="J2352" s="164" t="str" cm="1">
        <f t="array" ref="J2352">_xlfn.XLOOKUP(D2352,justificativas_motivos,justificativas_texto,"",1,1)</f>
        <v>MOTORISTA CUMPRINDO HORÁRIO NA ESCALA ATUAL</v>
      </c>
    </row>
    <row r="2353" spans="1:10" ht="42" hidden="1" customHeight="1">
      <c r="A2353" s="202">
        <v>45661</v>
      </c>
      <c r="B2353" s="149">
        <v>16700</v>
      </c>
      <c r="C2353" s="147">
        <v>0.37708333333333333</v>
      </c>
      <c r="D2353" s="149" t="s">
        <v>20</v>
      </c>
      <c r="E2353" s="129" t="s">
        <v>223</v>
      </c>
      <c r="F2353" s="149"/>
      <c r="G2353" s="149" t="str">
        <f t="shared" si="72"/>
        <v>1</v>
      </c>
      <c r="H2353" s="150">
        <f t="shared" si="73"/>
        <v>18</v>
      </c>
      <c r="I2353" s="153" t="str" cm="1">
        <f t="array" ref="I2353">_xlfn.XLOOKUP(C2353,gyn_horarios,gyn_trechos_almoco,"",1,1)</f>
        <v>GOIANIA X BELEM 09:30</v>
      </c>
      <c r="J2353" s="164" t="str" cm="1">
        <f t="array" ref="J2353">_xlfn.XLOOKUP(D2353,justificativas_motivos,justificativas_texto,"",1,1)</f>
        <v>MOTORISTA TEVE QUE FAZER REFEIÇÃO DEVIDO AO ATRASO DO HORARIO DO ONIBUS</v>
      </c>
    </row>
    <row r="2354" spans="1:10" ht="42" hidden="1" customHeight="1">
      <c r="A2354" s="202">
        <v>45661</v>
      </c>
      <c r="B2354" s="149">
        <v>16700</v>
      </c>
      <c r="C2354" s="147">
        <v>0.37708333333333333</v>
      </c>
      <c r="D2354" s="149" t="s">
        <v>20</v>
      </c>
      <c r="E2354" s="129" t="s">
        <v>409</v>
      </c>
      <c r="F2354" s="149"/>
      <c r="G2354" s="149" t="str">
        <f t="shared" si="72"/>
        <v>1</v>
      </c>
      <c r="H2354" s="150">
        <f t="shared" si="73"/>
        <v>18</v>
      </c>
      <c r="I2354" s="153" t="str" cm="1">
        <f t="array" ref="I2354">_xlfn.XLOOKUP(C2354,gyn_horarios,gyn_trechos_almoco,"",1,1)</f>
        <v>GOIANIA X BELEM 09:30</v>
      </c>
      <c r="J2354" s="164" t="str" cm="1">
        <f t="array" ref="J2354">_xlfn.XLOOKUP(D2354,justificativas_motivos,justificativas_texto,"",1,1)</f>
        <v>MOTORISTA TEVE QUE FAZER REFEIÇÃO DEVIDO AO ATRASO DO HORARIO DO ONIBUS</v>
      </c>
    </row>
    <row r="2355" spans="1:10" ht="42" hidden="1" customHeight="1">
      <c r="A2355" s="202">
        <v>45662</v>
      </c>
      <c r="B2355" s="149">
        <v>19026</v>
      </c>
      <c r="C2355" s="147">
        <v>0.75</v>
      </c>
      <c r="D2355" s="149" t="s">
        <v>11</v>
      </c>
      <c r="E2355" s="132" t="s">
        <v>309</v>
      </c>
      <c r="F2355" s="149"/>
      <c r="G2355" s="149" t="str">
        <f t="shared" si="72"/>
        <v>1</v>
      </c>
      <c r="H2355" s="150">
        <f t="shared" si="73"/>
        <v>18</v>
      </c>
      <c r="I2355" s="153" t="str" cm="1">
        <f t="array" ref="I2355">_xlfn.XLOOKUP(C2355,gyn_horarios,gyn_trechos_almoco,"",1,1)</f>
        <v>GOIANIA X TERESINA 18:00</v>
      </c>
      <c r="J2355" s="164" t="str" cm="1">
        <f t="array" ref="J2355">_xlfn.XLOOKUP(D2355,justificativas_motivos,justificativas_texto,"",1,1)</f>
        <v>MOTORISTA CUMPRINDO HORÁRIO NA ESCALA ATUAL</v>
      </c>
    </row>
    <row r="2356" spans="1:10" ht="42" hidden="1" customHeight="1">
      <c r="A2356" s="202">
        <v>45662</v>
      </c>
      <c r="B2356" s="149">
        <v>19026</v>
      </c>
      <c r="C2356" s="147">
        <v>0.75</v>
      </c>
      <c r="D2356" s="149" t="s">
        <v>11</v>
      </c>
      <c r="E2356" s="149" t="s">
        <v>86</v>
      </c>
      <c r="F2356" s="149"/>
      <c r="G2356" s="149" t="str">
        <f t="shared" si="72"/>
        <v>1</v>
      </c>
      <c r="H2356" s="150">
        <f t="shared" si="73"/>
        <v>18</v>
      </c>
      <c r="I2356" s="153" t="str" cm="1">
        <f t="array" ref="I2356">_xlfn.XLOOKUP(C2356,gyn_horarios,gyn_trechos_almoco,"",1,1)</f>
        <v>GOIANIA X TERESINA 18:00</v>
      </c>
      <c r="J2356" s="164" t="str" cm="1">
        <f t="array" ref="J2356">_xlfn.XLOOKUP(D2356,justificativas_motivos,justificativas_texto,"",1,1)</f>
        <v>MOTORISTA CUMPRINDO HORÁRIO NA ESCALA ATUAL</v>
      </c>
    </row>
    <row r="2357" spans="1:10" ht="42" hidden="1" customHeight="1">
      <c r="A2357" s="202">
        <v>45662</v>
      </c>
      <c r="B2357" s="149">
        <v>24014</v>
      </c>
      <c r="C2357" s="147">
        <v>0.79166666666666663</v>
      </c>
      <c r="D2357" s="149" t="s">
        <v>11</v>
      </c>
      <c r="E2357" s="149" t="s">
        <v>163</v>
      </c>
      <c r="F2357" s="149"/>
      <c r="G2357" s="149" t="str">
        <f t="shared" si="72"/>
        <v>1</v>
      </c>
      <c r="H2357" s="150">
        <f t="shared" si="73"/>
        <v>18</v>
      </c>
      <c r="I2357" s="153" t="str" cm="1">
        <f t="array" ref="I2357">_xlfn.XLOOKUP(C2357,gyn_horarios,gyn_trechos_almoco,"",1,1)</f>
        <v>GOIANIA X BELEM 19:00</v>
      </c>
      <c r="J2357" s="164" t="str" cm="1">
        <f t="array" ref="J2357">_xlfn.XLOOKUP(D2357,justificativas_motivos,justificativas_texto,"",1,1)</f>
        <v>MOTORISTA CUMPRINDO HORÁRIO NA ESCALA ATUAL</v>
      </c>
    </row>
    <row r="2358" spans="1:10" ht="42" hidden="1" customHeight="1">
      <c r="A2358" s="202">
        <v>45662</v>
      </c>
      <c r="B2358" s="149">
        <v>24014</v>
      </c>
      <c r="C2358" s="147">
        <v>0.79166666666666663</v>
      </c>
      <c r="D2358" s="149" t="s">
        <v>11</v>
      </c>
      <c r="E2358" s="149" t="s">
        <v>121</v>
      </c>
      <c r="F2358" s="149"/>
      <c r="G2358" s="149" t="str">
        <f t="shared" si="72"/>
        <v>1</v>
      </c>
      <c r="H2358" s="150">
        <f t="shared" si="73"/>
        <v>18</v>
      </c>
      <c r="I2358" s="153" t="str" cm="1">
        <f t="array" ref="I2358">_xlfn.XLOOKUP(C2358,gyn_horarios,gyn_trechos_almoco,"",1,1)</f>
        <v>GOIANIA X BELEM 19:00</v>
      </c>
      <c r="J2358" s="164" t="str" cm="1">
        <f t="array" ref="J2358">_xlfn.XLOOKUP(D2358,justificativas_motivos,justificativas_texto,"",1,1)</f>
        <v>MOTORISTA CUMPRINDO HORÁRIO NA ESCALA ATUAL</v>
      </c>
    </row>
    <row r="2359" spans="1:10" ht="42" hidden="1" customHeight="1">
      <c r="A2359" s="202">
        <v>45662</v>
      </c>
      <c r="B2359" s="149">
        <v>24003</v>
      </c>
      <c r="C2359" s="147">
        <v>0.83333333333333337</v>
      </c>
      <c r="D2359" s="149" t="s">
        <v>11</v>
      </c>
      <c r="E2359" s="149" t="s">
        <v>302</v>
      </c>
      <c r="F2359" s="149"/>
      <c r="G2359" s="149" t="str">
        <f t="shared" si="72"/>
        <v>1</v>
      </c>
      <c r="H2359" s="150">
        <f t="shared" si="73"/>
        <v>18</v>
      </c>
      <c r="I2359" s="153" t="str" cm="1">
        <f t="array" ref="I2359">_xlfn.XLOOKUP(C2359,gyn_horarios,gyn_trechos_almoco,"",1,1)</f>
        <v>GOIANIA X SAO LUIS 20:00</v>
      </c>
      <c r="J2359" s="164" t="str" cm="1">
        <f t="array" ref="J2359">_xlfn.XLOOKUP(D2359,justificativas_motivos,justificativas_texto,"",1,1)</f>
        <v>MOTORISTA CUMPRINDO HORÁRIO NA ESCALA ATUAL</v>
      </c>
    </row>
    <row r="2360" spans="1:10" ht="42" hidden="1" customHeight="1">
      <c r="A2360" s="202">
        <v>45662</v>
      </c>
      <c r="B2360" s="149">
        <v>24003</v>
      </c>
      <c r="C2360" s="147">
        <v>0.83333333333333337</v>
      </c>
      <c r="D2360" s="149" t="s">
        <v>11</v>
      </c>
      <c r="E2360" s="149" t="s">
        <v>171</v>
      </c>
      <c r="F2360" s="149"/>
      <c r="G2360" s="149" t="str">
        <f t="shared" si="72"/>
        <v>1</v>
      </c>
      <c r="H2360" s="150">
        <f t="shared" si="73"/>
        <v>18</v>
      </c>
      <c r="I2360" s="129" t="str" cm="1">
        <f t="array" ref="I2360">_xlfn.XLOOKUP(C2360,gyn_horarios,gyn_trechos_almoco,"",1,1)</f>
        <v>GOIANIA X SAO LUIS 20:00</v>
      </c>
      <c r="J2360" s="164" t="str" cm="1">
        <f t="array" ref="J2360">_xlfn.XLOOKUP(D2360,justificativas_motivos,justificativas_texto,"",1,1)</f>
        <v>MOTORISTA CUMPRINDO HORÁRIO NA ESCALA ATUAL</v>
      </c>
    </row>
    <row r="2361" spans="1:10" ht="42" hidden="1" customHeight="1">
      <c r="A2361" s="202">
        <v>45662</v>
      </c>
      <c r="B2361" s="149">
        <v>16600</v>
      </c>
      <c r="C2361" s="147">
        <v>0.39583333333333331</v>
      </c>
      <c r="D2361" s="149" t="s">
        <v>11</v>
      </c>
      <c r="E2361" s="153" t="s">
        <v>305</v>
      </c>
      <c r="F2361" s="149"/>
      <c r="G2361" s="149" t="str">
        <f t="shared" si="72"/>
        <v>1</v>
      </c>
      <c r="H2361" s="150">
        <f t="shared" si="73"/>
        <v>18</v>
      </c>
      <c r="I2361" s="129" t="str" cm="1">
        <f t="array" ref="I2361">_xlfn.XLOOKUP(C2361,gyn_horarios,gyn_trechos_almoco,"",1,1)</f>
        <v>GOIANIA X BELEM 09:30</v>
      </c>
      <c r="J2361" s="164" t="str" cm="1">
        <f t="array" ref="J2361">_xlfn.XLOOKUP(D2361,justificativas_motivos,justificativas_texto,"",1,1)</f>
        <v>MOTORISTA CUMPRINDO HORÁRIO NA ESCALA ATUAL</v>
      </c>
    </row>
    <row r="2362" spans="1:10" ht="42" hidden="1" customHeight="1">
      <c r="A2362" s="202">
        <v>45662</v>
      </c>
      <c r="B2362" s="149">
        <v>16600</v>
      </c>
      <c r="C2362" s="147">
        <v>0.39583333333333331</v>
      </c>
      <c r="D2362" s="149" t="s">
        <v>11</v>
      </c>
      <c r="E2362" s="153" t="s">
        <v>375</v>
      </c>
      <c r="F2362" s="149"/>
      <c r="G2362" s="149" t="str">
        <f t="shared" si="72"/>
        <v>1</v>
      </c>
      <c r="H2362" s="150">
        <f t="shared" si="73"/>
        <v>18</v>
      </c>
      <c r="I2362" s="153" t="str" cm="1">
        <f t="array" ref="I2362">_xlfn.XLOOKUP(C2362,gyn_horarios,gyn_trechos_almoco,"",1,1)</f>
        <v>GOIANIA X BELEM 09:30</v>
      </c>
      <c r="J2362" s="164" t="str" cm="1">
        <f t="array" ref="J2362">_xlfn.XLOOKUP(D2362,justificativas_motivos,justificativas_texto,"",1,1)</f>
        <v>MOTORISTA CUMPRINDO HORÁRIO NA ESCALA ATUAL</v>
      </c>
    </row>
    <row r="2363" spans="1:10" ht="42" hidden="1" customHeight="1">
      <c r="A2363" s="202">
        <v>45662</v>
      </c>
      <c r="B2363" s="149">
        <v>12400</v>
      </c>
      <c r="C2363" s="147">
        <v>0.79166666666666663</v>
      </c>
      <c r="D2363" s="149" t="s">
        <v>11</v>
      </c>
      <c r="E2363" s="153" t="s">
        <v>113</v>
      </c>
      <c r="F2363" s="149"/>
      <c r="G2363" s="149" t="str">
        <f t="shared" si="72"/>
        <v>1</v>
      </c>
      <c r="H2363" s="150">
        <f t="shared" si="73"/>
        <v>18</v>
      </c>
      <c r="I2363" s="153" t="s">
        <v>359</v>
      </c>
      <c r="J2363" s="164" t="str" cm="1">
        <f t="array" ref="J2363">_xlfn.XLOOKUP(D2363,justificativas_motivos,justificativas_texto,"",1,1)</f>
        <v>MOTORISTA CUMPRINDO HORÁRIO NA ESCALA ATUAL</v>
      </c>
    </row>
    <row r="2364" spans="1:10" ht="42" hidden="1" customHeight="1">
      <c r="A2364" s="202">
        <v>45662</v>
      </c>
      <c r="B2364" s="149">
        <v>12400</v>
      </c>
      <c r="C2364" s="147">
        <v>0.79166666666666663</v>
      </c>
      <c r="D2364" s="149" t="s">
        <v>11</v>
      </c>
      <c r="E2364" s="153" t="s">
        <v>112</v>
      </c>
      <c r="F2364" s="149"/>
      <c r="G2364" s="149" t="str">
        <f t="shared" si="72"/>
        <v>1</v>
      </c>
      <c r="H2364" s="150">
        <f t="shared" si="73"/>
        <v>18</v>
      </c>
      <c r="I2364" s="153" t="s">
        <v>359</v>
      </c>
      <c r="J2364" s="164" t="str" cm="1">
        <f t="array" ref="J2364">_xlfn.XLOOKUP(D2364,justificativas_motivos,justificativas_texto,"",1,1)</f>
        <v>MOTORISTA CUMPRINDO HORÁRIO NA ESCALA ATUAL</v>
      </c>
    </row>
    <row r="2365" spans="1:10" ht="42" hidden="1" customHeight="1">
      <c r="A2365" s="202">
        <v>45662</v>
      </c>
      <c r="B2365" s="149">
        <v>221301</v>
      </c>
      <c r="C2365" s="147">
        <v>0.4375</v>
      </c>
      <c r="D2365" s="149" t="s">
        <v>11</v>
      </c>
      <c r="E2365" s="153" t="s">
        <v>157</v>
      </c>
      <c r="F2365" s="149"/>
      <c r="G2365" s="149" t="str">
        <f t="shared" si="72"/>
        <v>1</v>
      </c>
      <c r="H2365" s="150">
        <f t="shared" si="73"/>
        <v>18</v>
      </c>
      <c r="I2365" s="153" t="str" cm="1">
        <f t="array" ref="I2365">_xlfn.XLOOKUP(C2365,gyn_horarios,gyn_trechos_almoco,"",1,1)</f>
        <v>GOIANIA X SAO LUIS 10:30</v>
      </c>
      <c r="J2365" s="164" t="str" cm="1">
        <f t="array" ref="J2365">_xlfn.XLOOKUP(D2365,justificativas_motivos,justificativas_texto,"",1,1)</f>
        <v>MOTORISTA CUMPRINDO HORÁRIO NA ESCALA ATUAL</v>
      </c>
    </row>
    <row r="2366" spans="1:10" ht="42" hidden="1" customHeight="1">
      <c r="A2366" s="202">
        <v>45662</v>
      </c>
      <c r="B2366" s="149">
        <v>221301</v>
      </c>
      <c r="C2366" s="147">
        <v>0.4375</v>
      </c>
      <c r="D2366" s="149" t="s">
        <v>11</v>
      </c>
      <c r="E2366" s="153" t="s">
        <v>216</v>
      </c>
      <c r="F2366" s="149"/>
      <c r="G2366" s="149" t="str">
        <f t="shared" si="72"/>
        <v>1</v>
      </c>
      <c r="H2366" s="150">
        <f t="shared" si="73"/>
        <v>18</v>
      </c>
      <c r="I2366" s="153" t="str" cm="1">
        <f t="array" ref="I2366">_xlfn.XLOOKUP(C2366,gyn_horarios,gyn_trechos_almoco,"",1,1)</f>
        <v>GOIANIA X SAO LUIS 10:30</v>
      </c>
      <c r="J2366" s="164" t="str" cm="1">
        <f t="array" ref="J2366">_xlfn.XLOOKUP(D2366,justificativas_motivos,justificativas_texto,"",1,1)</f>
        <v>MOTORISTA CUMPRINDO HORÁRIO NA ESCALA ATUAL</v>
      </c>
    </row>
    <row r="2367" spans="1:10" ht="42" hidden="1" customHeight="1">
      <c r="A2367" s="202">
        <v>45663</v>
      </c>
      <c r="B2367" s="149">
        <v>14300</v>
      </c>
      <c r="C2367" s="147">
        <v>0.75</v>
      </c>
      <c r="D2367" s="149" t="s">
        <v>11</v>
      </c>
      <c r="E2367" s="149" t="s">
        <v>96</v>
      </c>
      <c r="F2367" s="149"/>
      <c r="G2367" s="149" t="str">
        <f t="shared" si="72"/>
        <v>1</v>
      </c>
      <c r="H2367" s="150">
        <f t="shared" si="73"/>
        <v>18</v>
      </c>
      <c r="I2367" s="153" t="str" cm="1">
        <f t="array" ref="I2367">_xlfn.XLOOKUP(C2367,gyn_horarios,gyn_trechos_almoco,"",1,1)</f>
        <v>GOIANIA X TERESINA 18:00</v>
      </c>
      <c r="J2367" s="164" t="str" cm="1">
        <f t="array" ref="J2367">_xlfn.XLOOKUP(D2367,justificativas_motivos,justificativas_texto,"",1,1)</f>
        <v>MOTORISTA CUMPRINDO HORÁRIO NA ESCALA ATUAL</v>
      </c>
    </row>
    <row r="2368" spans="1:10" ht="42" hidden="1" customHeight="1">
      <c r="A2368" s="202">
        <v>45663</v>
      </c>
      <c r="B2368" s="149">
        <v>14300</v>
      </c>
      <c r="C2368" s="147">
        <v>0.75</v>
      </c>
      <c r="D2368" s="149" t="s">
        <v>11</v>
      </c>
      <c r="E2368" s="149" t="s">
        <v>45</v>
      </c>
      <c r="F2368" s="149"/>
      <c r="G2368" s="149" t="str">
        <f t="shared" si="72"/>
        <v>1</v>
      </c>
      <c r="H2368" s="150">
        <f t="shared" si="73"/>
        <v>18</v>
      </c>
      <c r="I2368" s="153" t="str" cm="1">
        <f t="array" ref="I2368">_xlfn.XLOOKUP(C2368,gyn_horarios,gyn_trechos_almoco,"",1,1)</f>
        <v>GOIANIA X TERESINA 18:00</v>
      </c>
      <c r="J2368" s="164" t="str" cm="1">
        <f t="array" ref="J2368">_xlfn.XLOOKUP(D2368,justificativas_motivos,justificativas_texto,"",1,1)</f>
        <v>MOTORISTA CUMPRINDO HORÁRIO NA ESCALA ATUAL</v>
      </c>
    </row>
    <row r="2369" spans="1:10" ht="42" hidden="1" customHeight="1">
      <c r="A2369" s="202">
        <v>45663</v>
      </c>
      <c r="B2369" s="149">
        <v>24013</v>
      </c>
      <c r="C2369" s="147">
        <v>0.83333333333333337</v>
      </c>
      <c r="D2369" s="149" t="s">
        <v>11</v>
      </c>
      <c r="E2369" s="149" t="s">
        <v>127</v>
      </c>
      <c r="F2369" s="149"/>
      <c r="G2369" s="149" t="str">
        <f t="shared" si="72"/>
        <v>1</v>
      </c>
      <c r="H2369" s="150">
        <f t="shared" si="73"/>
        <v>18</v>
      </c>
      <c r="I2369" s="153" t="str" cm="1">
        <f t="array" ref="I2369">_xlfn.XLOOKUP(C2369,gyn_horarios,gyn_trechos_almoco,"",1,1)</f>
        <v>GOIANIA X SAO LUIS 20:00</v>
      </c>
      <c r="J2369" s="164" t="str" cm="1">
        <f t="array" ref="J2369">_xlfn.XLOOKUP(D2369,justificativas_motivos,justificativas_texto,"",1,1)</f>
        <v>MOTORISTA CUMPRINDO HORÁRIO NA ESCALA ATUAL</v>
      </c>
    </row>
    <row r="2370" spans="1:10" ht="42" hidden="1" customHeight="1">
      <c r="A2370" s="202">
        <v>45663</v>
      </c>
      <c r="B2370" s="149">
        <v>24013</v>
      </c>
      <c r="C2370" s="147">
        <v>0.83333333333333337</v>
      </c>
      <c r="D2370" s="149" t="s">
        <v>11</v>
      </c>
      <c r="E2370" s="149" t="s">
        <v>128</v>
      </c>
      <c r="F2370" s="149"/>
      <c r="G2370" s="149" t="str">
        <f t="shared" si="72"/>
        <v>1</v>
      </c>
      <c r="H2370" s="150">
        <f t="shared" si="73"/>
        <v>18</v>
      </c>
      <c r="I2370" s="129" t="str" cm="1">
        <f t="array" ref="I2370">_xlfn.XLOOKUP(C2370,gyn_horarios,gyn_trechos_almoco,"",1,1)</f>
        <v>GOIANIA X SAO LUIS 20:00</v>
      </c>
      <c r="J2370" s="164" t="str" cm="1">
        <f t="array" ref="J2370">_xlfn.XLOOKUP(D2370,justificativas_motivos,justificativas_texto,"",1,1)</f>
        <v>MOTORISTA CUMPRINDO HORÁRIO NA ESCALA ATUAL</v>
      </c>
    </row>
    <row r="2371" spans="1:10" ht="42" hidden="1" customHeight="1">
      <c r="A2371" s="202">
        <v>45663</v>
      </c>
      <c r="B2371" s="149">
        <v>19026</v>
      </c>
      <c r="C2371" s="147">
        <v>0.39583333333333331</v>
      </c>
      <c r="D2371" s="149" t="s">
        <v>11</v>
      </c>
      <c r="E2371" s="153" t="s">
        <v>168</v>
      </c>
      <c r="F2371" s="149"/>
      <c r="G2371" s="149" t="str">
        <f t="shared" si="72"/>
        <v>1</v>
      </c>
      <c r="H2371" s="150">
        <f t="shared" si="73"/>
        <v>18</v>
      </c>
      <c r="I2371" s="129" t="str" cm="1">
        <f t="array" ref="I2371">_xlfn.XLOOKUP(C2371,gyn_horarios,gyn_trechos_almoco,"",1,1)</f>
        <v>GOIANIA X BELEM 09:30</v>
      </c>
      <c r="J2371" s="164" t="str" cm="1">
        <f t="array" ref="J2371">_xlfn.XLOOKUP(D2371,justificativas_motivos,justificativas_texto,"",1,1)</f>
        <v>MOTORISTA CUMPRINDO HORÁRIO NA ESCALA ATUAL</v>
      </c>
    </row>
    <row r="2372" spans="1:10" ht="42" hidden="1" customHeight="1">
      <c r="A2372" s="202">
        <v>45663</v>
      </c>
      <c r="B2372" s="149">
        <v>19026</v>
      </c>
      <c r="C2372" s="147">
        <v>0.39583333333333331</v>
      </c>
      <c r="D2372" s="149" t="s">
        <v>11</v>
      </c>
      <c r="E2372" s="153" t="s">
        <v>160</v>
      </c>
      <c r="F2372" s="149"/>
      <c r="G2372" s="149" t="str">
        <f t="shared" si="72"/>
        <v>1</v>
      </c>
      <c r="H2372" s="150">
        <f t="shared" si="73"/>
        <v>18</v>
      </c>
      <c r="I2372" s="153" t="str" cm="1">
        <f t="array" ref="I2372">_xlfn.XLOOKUP(C2372,gyn_horarios,gyn_trechos_almoco,"",1,1)</f>
        <v>GOIANIA X BELEM 09:30</v>
      </c>
      <c r="J2372" s="164" t="str" cm="1">
        <f t="array" ref="J2372">_xlfn.XLOOKUP(D2372,justificativas_motivos,justificativas_texto,"",1,1)</f>
        <v>MOTORISTA CUMPRINDO HORÁRIO NA ESCALA ATUAL</v>
      </c>
    </row>
    <row r="2373" spans="1:10" ht="42" hidden="1" customHeight="1">
      <c r="A2373" s="202">
        <v>45663</v>
      </c>
      <c r="B2373" s="149">
        <v>16700</v>
      </c>
      <c r="C2373" s="147">
        <v>0.79166666666666663</v>
      </c>
      <c r="D2373" s="149" t="s">
        <v>11</v>
      </c>
      <c r="E2373" s="153" t="s">
        <v>244</v>
      </c>
      <c r="F2373" s="149"/>
      <c r="G2373" s="149" t="str">
        <f t="shared" si="72"/>
        <v>1</v>
      </c>
      <c r="H2373" s="150">
        <f t="shared" si="73"/>
        <v>18</v>
      </c>
      <c r="I2373" s="153" t="s">
        <v>359</v>
      </c>
      <c r="J2373" s="164" t="str" cm="1">
        <f t="array" ref="J2373">_xlfn.XLOOKUP(D2373,justificativas_motivos,justificativas_texto,"",1,1)</f>
        <v>MOTORISTA CUMPRINDO HORÁRIO NA ESCALA ATUAL</v>
      </c>
    </row>
    <row r="2374" spans="1:10" ht="42" hidden="1" customHeight="1">
      <c r="A2374" s="202">
        <v>45663</v>
      </c>
      <c r="B2374" s="149">
        <v>16700</v>
      </c>
      <c r="C2374" s="147">
        <v>0.79166666666666663</v>
      </c>
      <c r="D2374" s="149" t="s">
        <v>11</v>
      </c>
      <c r="E2374" s="153" t="s">
        <v>312</v>
      </c>
      <c r="F2374" s="149"/>
      <c r="G2374" s="149" t="str">
        <f t="shared" si="72"/>
        <v>1</v>
      </c>
      <c r="H2374" s="150">
        <f t="shared" si="73"/>
        <v>18</v>
      </c>
      <c r="I2374" s="153" t="s">
        <v>359</v>
      </c>
      <c r="J2374" s="164" t="str" cm="1">
        <f t="array" ref="J2374">_xlfn.XLOOKUP(D2374,justificativas_motivos,justificativas_texto,"",1,1)</f>
        <v>MOTORISTA CUMPRINDO HORÁRIO NA ESCALA ATUAL</v>
      </c>
    </row>
    <row r="2375" spans="1:10" ht="42" hidden="1" customHeight="1">
      <c r="A2375" s="202">
        <v>45664</v>
      </c>
      <c r="B2375" s="149">
        <v>16500</v>
      </c>
      <c r="C2375" s="147">
        <v>0.75</v>
      </c>
      <c r="D2375" s="149" t="s">
        <v>11</v>
      </c>
      <c r="E2375" s="149" t="s">
        <v>68</v>
      </c>
      <c r="F2375" s="149"/>
      <c r="G2375" s="149" t="str">
        <f t="shared" si="72"/>
        <v>1</v>
      </c>
      <c r="H2375" s="150">
        <f t="shared" si="73"/>
        <v>18</v>
      </c>
      <c r="I2375" s="153" t="str" cm="1">
        <f t="array" ref="I2375">_xlfn.XLOOKUP(C2375,gyn_horarios,gyn_trechos_almoco,"",1,1)</f>
        <v>GOIANIA X TERESINA 18:00</v>
      </c>
      <c r="J2375" s="164" t="str" cm="1">
        <f t="array" ref="J2375">_xlfn.XLOOKUP(D2375,justificativas_motivos,justificativas_texto,"",1,1)</f>
        <v>MOTORISTA CUMPRINDO HORÁRIO NA ESCALA ATUAL</v>
      </c>
    </row>
    <row r="2376" spans="1:10" ht="42" hidden="1" customHeight="1">
      <c r="A2376" s="202">
        <v>45664</v>
      </c>
      <c r="B2376" s="149">
        <v>16500</v>
      </c>
      <c r="C2376" s="147">
        <v>0.75</v>
      </c>
      <c r="D2376" s="149" t="s">
        <v>11</v>
      </c>
      <c r="E2376" s="153" t="s">
        <v>110</v>
      </c>
      <c r="F2376" s="149"/>
      <c r="G2376" s="149" t="str">
        <f t="shared" si="72"/>
        <v>1</v>
      </c>
      <c r="H2376" s="150">
        <f t="shared" si="73"/>
        <v>18</v>
      </c>
      <c r="I2376" s="153" t="str" cm="1">
        <f t="array" ref="I2376">_xlfn.XLOOKUP(C2376,gyn_horarios,gyn_trechos_almoco,"",1,1)</f>
        <v>GOIANIA X TERESINA 18:00</v>
      </c>
      <c r="J2376" s="164" t="str" cm="1">
        <f t="array" ref="J2376">_xlfn.XLOOKUP(D2376,justificativas_motivos,justificativas_texto,"",1,1)</f>
        <v>MOTORISTA CUMPRINDO HORÁRIO NA ESCALA ATUAL</v>
      </c>
    </row>
    <row r="2377" spans="1:10" ht="42" hidden="1" customHeight="1">
      <c r="A2377" s="202">
        <v>45664</v>
      </c>
      <c r="B2377" s="149">
        <v>24002</v>
      </c>
      <c r="C2377" s="147">
        <v>0.83333333333333337</v>
      </c>
      <c r="D2377" s="149" t="s">
        <v>11</v>
      </c>
      <c r="E2377" s="149" t="s">
        <v>203</v>
      </c>
      <c r="F2377" s="149"/>
      <c r="G2377" s="149" t="str">
        <f t="shared" si="72"/>
        <v>1</v>
      </c>
      <c r="H2377" s="150">
        <f t="shared" si="73"/>
        <v>18</v>
      </c>
      <c r="I2377" s="153" t="str" cm="1">
        <f t="array" ref="I2377">_xlfn.XLOOKUP(C2377,gyn_horarios,gyn_trechos_almoco,"",1,1)</f>
        <v>GOIANIA X SAO LUIS 20:00</v>
      </c>
      <c r="J2377" s="164" t="str" cm="1">
        <f t="array" ref="J2377">_xlfn.XLOOKUP(D2377,justificativas_motivos,justificativas_texto,"",1,1)</f>
        <v>MOTORISTA CUMPRINDO HORÁRIO NA ESCALA ATUAL</v>
      </c>
    </row>
    <row r="2378" spans="1:10" ht="42" hidden="1" customHeight="1">
      <c r="A2378" s="202">
        <v>45664</v>
      </c>
      <c r="B2378" s="149">
        <v>24002</v>
      </c>
      <c r="C2378" s="147">
        <v>0.83333333333333337</v>
      </c>
      <c r="D2378" s="149" t="s">
        <v>11</v>
      </c>
      <c r="E2378" s="149" t="s">
        <v>204</v>
      </c>
      <c r="F2378" s="149"/>
      <c r="G2378" s="149" t="str">
        <f t="shared" si="72"/>
        <v>1</v>
      </c>
      <c r="H2378" s="150">
        <f t="shared" si="73"/>
        <v>18</v>
      </c>
      <c r="I2378" s="129" t="str" cm="1">
        <f t="array" ref="I2378">_xlfn.XLOOKUP(C2378,gyn_horarios,gyn_trechos_almoco,"",1,1)</f>
        <v>GOIANIA X SAO LUIS 20:00</v>
      </c>
      <c r="J2378" s="164" t="str" cm="1">
        <f t="array" ref="J2378">_xlfn.XLOOKUP(D2378,justificativas_motivos,justificativas_texto,"",1,1)</f>
        <v>MOTORISTA CUMPRINDO HORÁRIO NA ESCALA ATUAL</v>
      </c>
    </row>
    <row r="2379" spans="1:10" ht="42" hidden="1" customHeight="1">
      <c r="A2379" s="202">
        <v>45664</v>
      </c>
      <c r="B2379" s="149">
        <v>17700</v>
      </c>
      <c r="C2379" s="147">
        <v>0.39583333333333331</v>
      </c>
      <c r="D2379" s="149" t="s">
        <v>11</v>
      </c>
      <c r="E2379" s="153" t="s">
        <v>104</v>
      </c>
      <c r="F2379" s="149"/>
      <c r="G2379" s="149" t="str">
        <f t="shared" si="72"/>
        <v>1</v>
      </c>
      <c r="H2379" s="150">
        <f t="shared" si="73"/>
        <v>18</v>
      </c>
      <c r="I2379" s="129" t="str" cm="1">
        <f t="array" ref="I2379">_xlfn.XLOOKUP(C2379,gyn_horarios,gyn_trechos_almoco,"",1,1)</f>
        <v>GOIANIA X BELEM 09:30</v>
      </c>
      <c r="J2379" s="164" t="str" cm="1">
        <f t="array" ref="J2379">_xlfn.XLOOKUP(D2379,justificativas_motivos,justificativas_texto,"",1,1)</f>
        <v>MOTORISTA CUMPRINDO HORÁRIO NA ESCALA ATUAL</v>
      </c>
    </row>
    <row r="2380" spans="1:10" ht="42" hidden="1" customHeight="1">
      <c r="A2380" s="202">
        <v>45664</v>
      </c>
      <c r="B2380" s="149">
        <v>17700</v>
      </c>
      <c r="C2380" s="147">
        <v>0.39583333333333331</v>
      </c>
      <c r="D2380" s="149" t="s">
        <v>11</v>
      </c>
      <c r="E2380" s="153" t="s">
        <v>410</v>
      </c>
      <c r="F2380" s="149"/>
      <c r="G2380" s="149" t="str">
        <f t="shared" si="72"/>
        <v>1</v>
      </c>
      <c r="H2380" s="150">
        <f t="shared" si="73"/>
        <v>18</v>
      </c>
      <c r="I2380" s="153" t="str" cm="1">
        <f t="array" ref="I2380">_xlfn.XLOOKUP(C2380,gyn_horarios,gyn_trechos_almoco,"",1,1)</f>
        <v>GOIANIA X BELEM 09:30</v>
      </c>
      <c r="J2380" s="164" t="str" cm="1">
        <f t="array" ref="J2380">_xlfn.XLOOKUP(D2380,justificativas_motivos,justificativas_texto,"",1,1)</f>
        <v>MOTORISTA CUMPRINDO HORÁRIO NA ESCALA ATUAL</v>
      </c>
    </row>
    <row r="2381" spans="1:10" ht="42" hidden="1" customHeight="1">
      <c r="A2381" s="200">
        <v>45664</v>
      </c>
      <c r="B2381" s="132">
        <v>19001</v>
      </c>
      <c r="C2381" s="133">
        <v>0.79166666666666663</v>
      </c>
      <c r="D2381" s="132" t="s">
        <v>11</v>
      </c>
      <c r="E2381" s="129" t="s">
        <v>344</v>
      </c>
      <c r="F2381" s="132"/>
      <c r="G2381" s="132" t="str">
        <f t="shared" si="72"/>
        <v>1</v>
      </c>
      <c r="H2381" s="137">
        <f t="shared" si="73"/>
        <v>18</v>
      </c>
      <c r="I2381" s="129" t="s">
        <v>359</v>
      </c>
      <c r="J2381" s="201" t="str" cm="1">
        <f t="array" ref="J2381">_xlfn.XLOOKUP(D2381,justificativas_motivos,justificativas_texto,"",1,1)</f>
        <v>MOTORISTA CUMPRINDO HORÁRIO NA ESCALA ATUAL</v>
      </c>
    </row>
    <row r="2382" spans="1:10" ht="42" hidden="1" customHeight="1">
      <c r="A2382" s="200">
        <v>45664</v>
      </c>
      <c r="B2382" s="132">
        <v>19001</v>
      </c>
      <c r="C2382" s="133">
        <v>0.79166666666666663</v>
      </c>
      <c r="D2382" s="132" t="s">
        <v>11</v>
      </c>
      <c r="E2382" s="129" t="s">
        <v>227</v>
      </c>
      <c r="F2382" s="132"/>
      <c r="G2382" s="132" t="str">
        <f t="shared" si="72"/>
        <v>1</v>
      </c>
      <c r="H2382" s="137">
        <f t="shared" si="73"/>
        <v>18</v>
      </c>
      <c r="I2382" s="129" t="s">
        <v>359</v>
      </c>
      <c r="J2382" s="201" t="str" cm="1">
        <f t="array" ref="J2382">_xlfn.XLOOKUP(D2382,justificativas_motivos,justificativas_texto,"",1,1)</f>
        <v>MOTORISTA CUMPRINDO HORÁRIO NA ESCALA ATUAL</v>
      </c>
    </row>
    <row r="2383" spans="1:10" ht="42" hidden="1" customHeight="1">
      <c r="A2383" s="200">
        <v>45664</v>
      </c>
      <c r="B2383" s="132" t="s">
        <v>71</v>
      </c>
      <c r="C2383" s="133" t="s">
        <v>72</v>
      </c>
      <c r="D2383" s="132" t="s">
        <v>107</v>
      </c>
      <c r="E2383" s="129" t="s">
        <v>292</v>
      </c>
      <c r="F2383" s="132"/>
      <c r="G2383" s="132" t="str">
        <f t="shared" si="72"/>
        <v>1</v>
      </c>
      <c r="H2383" s="137">
        <f t="shared" si="73"/>
        <v>18</v>
      </c>
      <c r="I2383" s="129" t="str" cm="1">
        <f t="array" ref="I2383">_xlfn.XLOOKUP(C2383,gyn_horarios,gyn_trechos_almoco,"",1,1)</f>
        <v>PLANTAO</v>
      </c>
      <c r="J2383" s="201" t="str" cm="1">
        <f t="array" ref="J2383">_xlfn.XLOOKUP(D2383,justificativas_motivos,justificativas_texto,"",1,1)</f>
        <v>MOTORISTA PRESTANDO SERVICO DE PLANTAO NA GARAGEM</v>
      </c>
    </row>
    <row r="2384" spans="1:10" ht="42" hidden="1" customHeight="1">
      <c r="A2384" s="200">
        <v>45665</v>
      </c>
      <c r="B2384" s="132">
        <v>24012</v>
      </c>
      <c r="C2384" s="133">
        <v>0.79166666666666663</v>
      </c>
      <c r="D2384" s="132" t="s">
        <v>11</v>
      </c>
      <c r="E2384" s="129" t="s">
        <v>52</v>
      </c>
      <c r="F2384" s="132"/>
      <c r="G2384" s="132" t="str">
        <f t="shared" si="72"/>
        <v>1</v>
      </c>
      <c r="H2384" s="137">
        <f t="shared" si="73"/>
        <v>18</v>
      </c>
      <c r="I2384" s="129" t="str" cm="1">
        <f t="array" ref="I2384">_xlfn.XLOOKUP(C2384,gyn_horarios,gyn_trechos_almoco,"",1,1)</f>
        <v>GOIANIA X BELEM 19:00</v>
      </c>
      <c r="J2384" s="201" t="str" cm="1">
        <f t="array" ref="J2384">_xlfn.XLOOKUP(D2384,justificativas_motivos,justificativas_texto,"",1,1)</f>
        <v>MOTORISTA CUMPRINDO HORÁRIO NA ESCALA ATUAL</v>
      </c>
    </row>
    <row r="2385" spans="1:10" ht="42" hidden="1" customHeight="1">
      <c r="A2385" s="200">
        <v>45665</v>
      </c>
      <c r="B2385" s="132">
        <v>24012</v>
      </c>
      <c r="C2385" s="133">
        <v>0.79166666666666663</v>
      </c>
      <c r="D2385" s="132" t="s">
        <v>11</v>
      </c>
      <c r="E2385" s="129" t="s">
        <v>238</v>
      </c>
      <c r="F2385" s="132"/>
      <c r="G2385" s="132" t="str">
        <f t="shared" si="72"/>
        <v>1</v>
      </c>
      <c r="H2385" s="137">
        <f t="shared" si="73"/>
        <v>18</v>
      </c>
      <c r="I2385" s="129" t="str" cm="1">
        <f t="array" ref="I2385">_xlfn.XLOOKUP(C2385,gyn_horarios,gyn_trechos_almoco,"",1,1)</f>
        <v>GOIANIA X BELEM 19:00</v>
      </c>
      <c r="J2385" s="201" t="str" cm="1">
        <f t="array" ref="J2385">_xlfn.XLOOKUP(D2385,justificativas_motivos,justificativas_texto,"",1,1)</f>
        <v>MOTORISTA CUMPRINDO HORÁRIO NA ESCALA ATUAL</v>
      </c>
    </row>
    <row r="2386" spans="1:10" ht="42" hidden="1" customHeight="1">
      <c r="A2386" s="200">
        <v>45665</v>
      </c>
      <c r="B2386" s="132">
        <v>24009</v>
      </c>
      <c r="C2386" s="133">
        <v>0.83333333333333337</v>
      </c>
      <c r="D2386" s="132" t="s">
        <v>11</v>
      </c>
      <c r="E2386" s="129" t="s">
        <v>12</v>
      </c>
      <c r="F2386" s="132"/>
      <c r="G2386" s="132" t="str">
        <f t="shared" si="72"/>
        <v>1</v>
      </c>
      <c r="H2386" s="137">
        <f t="shared" si="73"/>
        <v>18</v>
      </c>
      <c r="I2386" s="129" t="str" cm="1">
        <f t="array" ref="I2386">_xlfn.XLOOKUP(C2386,gyn_horarios,gyn_trechos_almoco,"",1,1)</f>
        <v>GOIANIA X SAO LUIS 20:00</v>
      </c>
      <c r="J2386" s="201" t="str" cm="1">
        <f t="array" ref="J2386">_xlfn.XLOOKUP(D2386,justificativas_motivos,justificativas_texto,"",1,1)</f>
        <v>MOTORISTA CUMPRINDO HORÁRIO NA ESCALA ATUAL</v>
      </c>
    </row>
    <row r="2387" spans="1:10" ht="42" hidden="1" customHeight="1">
      <c r="A2387" s="202">
        <v>45665</v>
      </c>
      <c r="B2387" s="149">
        <v>24009</v>
      </c>
      <c r="C2387" s="147">
        <v>0.83333333333333337</v>
      </c>
      <c r="D2387" s="149" t="s">
        <v>11</v>
      </c>
      <c r="E2387" s="153" t="s">
        <v>13</v>
      </c>
      <c r="F2387" s="132"/>
      <c r="G2387" s="149" t="str">
        <f t="shared" si="72"/>
        <v>1</v>
      </c>
      <c r="H2387" s="150">
        <f t="shared" si="73"/>
        <v>18</v>
      </c>
      <c r="I2387" s="153" t="str" cm="1">
        <f t="array" ref="I2387">_xlfn.XLOOKUP(C2387,gyn_horarios,gyn_trechos_almoco,"",1,1)</f>
        <v>GOIANIA X SAO LUIS 20:00</v>
      </c>
      <c r="J2387" s="164" t="str" cm="1">
        <f t="array" ref="J2387">_xlfn.XLOOKUP(D2387,justificativas_motivos,justificativas_texto,"",1,1)</f>
        <v>MOTORISTA CUMPRINDO HORÁRIO NA ESCALA ATUAL</v>
      </c>
    </row>
    <row r="2388" spans="1:10" ht="42" hidden="1" customHeight="1">
      <c r="A2388" s="202">
        <v>45665</v>
      </c>
      <c r="B2388" s="149">
        <v>19006</v>
      </c>
      <c r="C2388" s="147">
        <v>0.39583333333333331</v>
      </c>
      <c r="D2388" s="149" t="s">
        <v>11</v>
      </c>
      <c r="E2388" s="153" t="s">
        <v>290</v>
      </c>
      <c r="F2388" s="149"/>
      <c r="G2388" s="149" t="str">
        <f t="shared" ref="G2388:G2451" si="74">IF(E2388="MOTORISTA","","1")</f>
        <v>1</v>
      </c>
      <c r="H2388" s="150">
        <f t="shared" ref="H2388:H2451" si="75">IF(E2388="MOTORISTA","",18)</f>
        <v>18</v>
      </c>
      <c r="I2388" s="153" t="str" cm="1">
        <f t="array" ref="I2388">_xlfn.XLOOKUP(C2388,gyn_horarios,gyn_trechos_almoco,"",1,1)</f>
        <v>GOIANIA X BELEM 09:30</v>
      </c>
      <c r="J2388" s="164" t="str" cm="1">
        <f t="array" ref="J2388">_xlfn.XLOOKUP(D2388,justificativas_motivos,justificativas_texto,"",1,1)</f>
        <v>MOTORISTA CUMPRINDO HORÁRIO NA ESCALA ATUAL</v>
      </c>
    </row>
    <row r="2389" spans="1:10" ht="42" hidden="1" customHeight="1">
      <c r="A2389" s="202">
        <v>45665</v>
      </c>
      <c r="B2389" s="149">
        <v>19006</v>
      </c>
      <c r="C2389" s="147">
        <v>0.39583333333333331</v>
      </c>
      <c r="D2389" s="149" t="s">
        <v>11</v>
      </c>
      <c r="E2389" s="153" t="s">
        <v>159</v>
      </c>
      <c r="F2389" s="149"/>
      <c r="G2389" s="149" t="str">
        <f t="shared" si="74"/>
        <v>1</v>
      </c>
      <c r="H2389" s="150">
        <f t="shared" si="75"/>
        <v>18</v>
      </c>
      <c r="I2389" s="153" t="str" cm="1">
        <f t="array" ref="I2389">_xlfn.XLOOKUP(C2389,gyn_horarios,gyn_trechos_almoco,"",1,1)</f>
        <v>GOIANIA X BELEM 09:30</v>
      </c>
      <c r="J2389" s="164" t="str" cm="1">
        <f t="array" ref="J2389">_xlfn.XLOOKUP(D2389,justificativas_motivos,justificativas_texto,"",1,1)</f>
        <v>MOTORISTA CUMPRINDO HORÁRIO NA ESCALA ATUAL</v>
      </c>
    </row>
    <row r="2390" spans="1:10" ht="42" hidden="1" customHeight="1">
      <c r="A2390" s="202">
        <v>45665</v>
      </c>
      <c r="B2390" s="149">
        <v>19002</v>
      </c>
      <c r="C2390" s="147" t="s">
        <v>355</v>
      </c>
      <c r="D2390" s="149" t="s">
        <v>11</v>
      </c>
      <c r="E2390" s="153" t="s">
        <v>229</v>
      </c>
      <c r="F2390" s="149"/>
      <c r="G2390" s="149" t="str">
        <f t="shared" si="74"/>
        <v>1</v>
      </c>
      <c r="H2390" s="150">
        <f t="shared" si="75"/>
        <v>18</v>
      </c>
      <c r="I2390" s="153" t="str" cm="1">
        <f t="array" ref="I2390">_xlfn.XLOOKUP(C2390,gyn_horarios,gyn_trechos_almoco,"",1,1)</f>
        <v>TERESINA X IMPERATRIZ 19:00</v>
      </c>
      <c r="J2390" s="164" t="str" cm="1">
        <f t="array" ref="J2390">_xlfn.XLOOKUP(D2390,justificativas_motivos,justificativas_texto,"",1,1)</f>
        <v>MOTORISTA CUMPRINDO HORÁRIO NA ESCALA ATUAL</v>
      </c>
    </row>
    <row r="2391" spans="1:10" ht="42" hidden="1" customHeight="1">
      <c r="A2391" s="202">
        <v>45665</v>
      </c>
      <c r="B2391" s="149">
        <v>19002</v>
      </c>
      <c r="C2391" s="147" t="s">
        <v>355</v>
      </c>
      <c r="D2391" s="149" t="s">
        <v>11</v>
      </c>
      <c r="E2391" s="153" t="s">
        <v>367</v>
      </c>
      <c r="F2391" s="149"/>
      <c r="G2391" s="149" t="str">
        <f t="shared" si="74"/>
        <v>1</v>
      </c>
      <c r="H2391" s="150">
        <f t="shared" si="75"/>
        <v>18</v>
      </c>
      <c r="I2391" s="153" t="str" cm="1">
        <f t="array" ref="I2391">_xlfn.XLOOKUP(C2391,gyn_horarios,gyn_trechos_almoco,"",1,1)</f>
        <v>TERESINA X IMPERATRIZ 19:00</v>
      </c>
      <c r="J2391" s="164" t="str" cm="1">
        <f t="array" ref="J2391">_xlfn.XLOOKUP(D2391,justificativas_motivos,justificativas_texto,"",1,1)</f>
        <v>MOTORISTA CUMPRINDO HORÁRIO NA ESCALA ATUAL</v>
      </c>
    </row>
    <row r="2392" spans="1:10" ht="42" hidden="1" customHeight="1">
      <c r="A2392" s="202">
        <v>45665</v>
      </c>
      <c r="B2392" s="149" t="s">
        <v>71</v>
      </c>
      <c r="C2392" s="147" t="s">
        <v>72</v>
      </c>
      <c r="D2392" s="149" t="s">
        <v>105</v>
      </c>
      <c r="E2392" s="129" t="s">
        <v>292</v>
      </c>
      <c r="F2392" s="149"/>
      <c r="G2392" s="149" t="str">
        <f t="shared" si="74"/>
        <v>1</v>
      </c>
      <c r="H2392" s="150">
        <f t="shared" si="75"/>
        <v>18</v>
      </c>
      <c r="I2392" s="153" t="str" cm="1">
        <f t="array" ref="I2392">_xlfn.XLOOKUP(C2392,gyn_horarios,gyn_trechos_almoco,"",1,1)</f>
        <v>PLANTAO</v>
      </c>
      <c r="J2392" s="164" t="str" cm="1">
        <f t="array" ref="J2392">_xlfn.XLOOKUP(D2392,justificativas_motivos,justificativas_texto,"",1,1)</f>
        <v>MOTORISTA PRESTANDO SERVICO DE PLANTAO NA GARAGEM</v>
      </c>
    </row>
    <row r="2393" spans="1:10" ht="42" hidden="1" customHeight="1">
      <c r="A2393" s="202">
        <v>45666</v>
      </c>
      <c r="B2393" s="149">
        <v>24005</v>
      </c>
      <c r="C2393" s="147">
        <v>0.79166666666666663</v>
      </c>
      <c r="D2393" s="149" t="s">
        <v>11</v>
      </c>
      <c r="E2393" s="153" t="s">
        <v>209</v>
      </c>
      <c r="F2393" s="149"/>
      <c r="G2393" s="149" t="str">
        <f t="shared" si="74"/>
        <v>1</v>
      </c>
      <c r="H2393" s="150">
        <f t="shared" si="75"/>
        <v>18</v>
      </c>
      <c r="I2393" s="153" t="str" cm="1">
        <f t="array" ref="I2393">_xlfn.XLOOKUP(C2393,gyn_horarios,gyn_trechos_almoco,"",1,1)</f>
        <v>GOIANIA X BELEM 19:00</v>
      </c>
      <c r="J2393" s="164" t="str" cm="1">
        <f t="array" ref="J2393">_xlfn.XLOOKUP(D2393,justificativas_motivos,justificativas_texto,"",1,1)</f>
        <v>MOTORISTA CUMPRINDO HORÁRIO NA ESCALA ATUAL</v>
      </c>
    </row>
    <row r="2394" spans="1:10" ht="42" hidden="1" customHeight="1">
      <c r="A2394" s="202">
        <v>45666</v>
      </c>
      <c r="B2394" s="149">
        <v>24005</v>
      </c>
      <c r="C2394" s="147">
        <v>0.79166666666666663</v>
      </c>
      <c r="D2394" s="149" t="s">
        <v>11</v>
      </c>
      <c r="E2394" s="153" t="s">
        <v>150</v>
      </c>
      <c r="F2394" s="149"/>
      <c r="G2394" s="149" t="str">
        <f t="shared" si="74"/>
        <v>1</v>
      </c>
      <c r="H2394" s="150">
        <f t="shared" si="75"/>
        <v>18</v>
      </c>
      <c r="I2394" s="153" t="str" cm="1">
        <f t="array" ref="I2394">_xlfn.XLOOKUP(C2394,gyn_horarios,gyn_trechos_almoco,"",1,1)</f>
        <v>GOIANIA X BELEM 19:00</v>
      </c>
      <c r="J2394" s="164" t="str" cm="1">
        <f t="array" ref="J2394">_xlfn.XLOOKUP(D2394,justificativas_motivos,justificativas_texto,"",1,1)</f>
        <v>MOTORISTA CUMPRINDO HORÁRIO NA ESCALA ATUAL</v>
      </c>
    </row>
    <row r="2395" spans="1:10" ht="42" hidden="1" customHeight="1">
      <c r="A2395" s="202">
        <v>45666</v>
      </c>
      <c r="B2395" s="149">
        <v>24014</v>
      </c>
      <c r="C2395" s="147">
        <v>0.83333333333333337</v>
      </c>
      <c r="D2395" s="149" t="s">
        <v>11</v>
      </c>
      <c r="E2395" s="149" t="s">
        <v>102</v>
      </c>
      <c r="F2395" s="149"/>
      <c r="G2395" s="149" t="str">
        <f t="shared" si="74"/>
        <v>1</v>
      </c>
      <c r="H2395" s="150">
        <f t="shared" si="75"/>
        <v>18</v>
      </c>
      <c r="I2395" s="153" t="str" cm="1">
        <f t="array" ref="I2395">_xlfn.XLOOKUP(C2395,gyn_horarios,gyn_trechos_almoco,"",1,1)</f>
        <v>GOIANIA X SAO LUIS 20:00</v>
      </c>
      <c r="J2395" s="164" t="str" cm="1">
        <f t="array" ref="J2395">_xlfn.XLOOKUP(D2395,justificativas_motivos,justificativas_texto,"",1,1)</f>
        <v>MOTORISTA CUMPRINDO HORÁRIO NA ESCALA ATUAL</v>
      </c>
    </row>
    <row r="2396" spans="1:10" ht="42" hidden="1" customHeight="1">
      <c r="A2396" s="202">
        <v>45666</v>
      </c>
      <c r="B2396" s="149">
        <v>24014</v>
      </c>
      <c r="C2396" s="147">
        <v>0.83333333333333337</v>
      </c>
      <c r="D2396" s="149" t="s">
        <v>11</v>
      </c>
      <c r="E2396" s="149" t="s">
        <v>92</v>
      </c>
      <c r="F2396" s="149"/>
      <c r="G2396" s="149" t="str">
        <f t="shared" si="74"/>
        <v>1</v>
      </c>
      <c r="H2396" s="150">
        <f t="shared" si="75"/>
        <v>18</v>
      </c>
      <c r="I2396" s="153" t="str" cm="1">
        <f t="array" ref="I2396">_xlfn.XLOOKUP(C2396,gyn_horarios,gyn_trechos_almoco,"",1,1)</f>
        <v>GOIANIA X SAO LUIS 20:00</v>
      </c>
      <c r="J2396" s="164" t="str" cm="1">
        <f t="array" ref="J2396">_xlfn.XLOOKUP(D2396,justificativas_motivos,justificativas_texto,"",1,1)</f>
        <v>MOTORISTA CUMPRINDO HORÁRIO NA ESCALA ATUAL</v>
      </c>
    </row>
    <row r="2397" spans="1:10" ht="42" hidden="1" customHeight="1">
      <c r="A2397" s="202">
        <v>45666</v>
      </c>
      <c r="B2397" s="149">
        <v>19020</v>
      </c>
      <c r="C2397" s="147">
        <v>0.79166666666666663</v>
      </c>
      <c r="D2397" s="149" t="s">
        <v>11</v>
      </c>
      <c r="E2397" s="153" t="s">
        <v>247</v>
      </c>
      <c r="F2397" s="149"/>
      <c r="G2397" s="149" t="str">
        <f t="shared" si="74"/>
        <v>1</v>
      </c>
      <c r="H2397" s="150">
        <f t="shared" si="75"/>
        <v>18</v>
      </c>
      <c r="I2397" s="153" t="s">
        <v>359</v>
      </c>
      <c r="J2397" s="164" t="str" cm="1">
        <f t="array" ref="J2397">_xlfn.XLOOKUP(D2397,justificativas_motivos,justificativas_texto,"",1,1)</f>
        <v>MOTORISTA CUMPRINDO HORÁRIO NA ESCALA ATUAL</v>
      </c>
    </row>
    <row r="2398" spans="1:10" ht="42" hidden="1" customHeight="1">
      <c r="A2398" s="202">
        <v>45666</v>
      </c>
      <c r="B2398" s="149">
        <v>19020</v>
      </c>
      <c r="C2398" s="147">
        <v>0.79166666666666663</v>
      </c>
      <c r="D2398" s="149" t="s">
        <v>11</v>
      </c>
      <c r="E2398" s="153" t="s">
        <v>360</v>
      </c>
      <c r="F2398" s="149"/>
      <c r="G2398" s="149" t="str">
        <f t="shared" si="74"/>
        <v>1</v>
      </c>
      <c r="H2398" s="150">
        <f t="shared" si="75"/>
        <v>18</v>
      </c>
      <c r="I2398" s="153" t="s">
        <v>359</v>
      </c>
      <c r="J2398" s="164" t="str" cm="1">
        <f t="array" ref="J2398">_xlfn.XLOOKUP(D2398,justificativas_motivos,justificativas_texto,"",1,1)</f>
        <v>MOTORISTA CUMPRINDO HORÁRIO NA ESCALA ATUAL</v>
      </c>
    </row>
    <row r="2399" spans="1:10" ht="42" hidden="1" customHeight="1">
      <c r="A2399" s="202">
        <v>45666</v>
      </c>
      <c r="B2399" s="132">
        <v>19021</v>
      </c>
      <c r="C2399" s="133">
        <v>0.39583333333333331</v>
      </c>
      <c r="D2399" s="132" t="s">
        <v>11</v>
      </c>
      <c r="E2399" s="129" t="s">
        <v>26</v>
      </c>
      <c r="F2399" s="132"/>
      <c r="G2399" s="132" t="str">
        <f t="shared" si="74"/>
        <v>1</v>
      </c>
      <c r="H2399" s="137">
        <f t="shared" si="75"/>
        <v>18</v>
      </c>
      <c r="I2399" s="129" t="str" cm="1">
        <f t="array" ref="I2399">_xlfn.XLOOKUP(C2399,gyn_horarios,gyn_trechos_almoco,"",1,1)</f>
        <v>GOIANIA X BELEM 09:30</v>
      </c>
      <c r="J2399" s="201" t="str" cm="1">
        <f t="array" ref="J2399">_xlfn.XLOOKUP(D2399,justificativas_motivos,justificativas_texto,"",1,1)</f>
        <v>MOTORISTA CUMPRINDO HORÁRIO NA ESCALA ATUAL</v>
      </c>
    </row>
    <row r="2400" spans="1:10" ht="42" hidden="1" customHeight="1">
      <c r="A2400" s="202">
        <v>45666</v>
      </c>
      <c r="B2400" s="132">
        <v>19021</v>
      </c>
      <c r="C2400" s="133">
        <v>0.39583333333333331</v>
      </c>
      <c r="D2400" s="132" t="s">
        <v>11</v>
      </c>
      <c r="E2400" s="129" t="s">
        <v>24</v>
      </c>
      <c r="F2400" s="132"/>
      <c r="G2400" s="132" t="str">
        <f t="shared" si="74"/>
        <v>1</v>
      </c>
      <c r="H2400" s="137">
        <f t="shared" si="75"/>
        <v>18</v>
      </c>
      <c r="I2400" s="129" t="str" cm="1">
        <f t="array" ref="I2400">_xlfn.XLOOKUP(C2400,gyn_horarios,gyn_trechos_almoco,"",1,1)</f>
        <v>GOIANIA X BELEM 09:30</v>
      </c>
      <c r="J2400" s="201" t="str" cm="1">
        <f t="array" ref="J2400">_xlfn.XLOOKUP(D2400,justificativas_motivos,justificativas_texto,"",1,1)</f>
        <v>MOTORISTA CUMPRINDO HORÁRIO NA ESCALA ATUAL</v>
      </c>
    </row>
    <row r="2401" spans="1:10" ht="42" hidden="1" customHeight="1">
      <c r="A2401" s="202">
        <v>45666</v>
      </c>
      <c r="B2401" s="132" t="s">
        <v>71</v>
      </c>
      <c r="C2401" s="133" t="s">
        <v>72</v>
      </c>
      <c r="D2401" s="132" t="s">
        <v>105</v>
      </c>
      <c r="E2401" s="129" t="s">
        <v>292</v>
      </c>
      <c r="F2401" s="132"/>
      <c r="G2401" s="132" t="str">
        <f t="shared" si="74"/>
        <v>1</v>
      </c>
      <c r="H2401" s="137">
        <f t="shared" si="75"/>
        <v>18</v>
      </c>
      <c r="I2401" s="129" t="str" cm="1">
        <f t="array" ref="I2401">_xlfn.XLOOKUP(C2401,gyn_horarios,gyn_trechos_almoco,"",1,1)</f>
        <v>PLANTAO</v>
      </c>
      <c r="J2401" s="201" t="str" cm="1">
        <f t="array" ref="J2401">_xlfn.XLOOKUP(D2401,justificativas_motivos,justificativas_texto,"",1,1)</f>
        <v>MOTORISTA PRESTANDO SERVICO DE PLANTAO NA GARAGEM</v>
      </c>
    </row>
    <row r="2402" spans="1:10" ht="42" hidden="1" customHeight="1">
      <c r="A2402" s="202">
        <v>45666</v>
      </c>
      <c r="B2402" s="149">
        <v>15800</v>
      </c>
      <c r="C2402" s="147">
        <v>0.85416666666666663</v>
      </c>
      <c r="D2402" s="149" t="s">
        <v>20</v>
      </c>
      <c r="E2402" s="129" t="s">
        <v>411</v>
      </c>
      <c r="F2402" s="149"/>
      <c r="G2402" s="149" t="str">
        <f t="shared" si="74"/>
        <v>1</v>
      </c>
      <c r="H2402" s="150">
        <f t="shared" si="75"/>
        <v>18</v>
      </c>
      <c r="I2402" s="153" t="str" cm="1">
        <f t="array" ref="I2402">_xlfn.XLOOKUP(C2402,gyn_horarios,gyn_trechos_almoco,"",1,1)</f>
        <v>FORTALEZA X SINOP 20:30</v>
      </c>
      <c r="J2402" s="164" t="str" cm="1">
        <f t="array" ref="J2402">_xlfn.XLOOKUP(D2402,justificativas_motivos,justificativas_texto,"",1,1)</f>
        <v>MOTORISTA TEVE QUE FAZER REFEIÇÃO DEVIDO AO ATRASO DO HORARIO DO ONIBUS</v>
      </c>
    </row>
    <row r="2403" spans="1:10" ht="42" hidden="1" customHeight="1">
      <c r="A2403" s="202">
        <v>45666</v>
      </c>
      <c r="B2403" s="149">
        <v>19020</v>
      </c>
      <c r="C2403" s="147" t="s">
        <v>355</v>
      </c>
      <c r="D2403" s="149" t="s">
        <v>11</v>
      </c>
      <c r="E2403" s="129" t="s">
        <v>412</v>
      </c>
      <c r="F2403" s="149"/>
      <c r="G2403" s="149" t="str">
        <f t="shared" si="74"/>
        <v>1</v>
      </c>
      <c r="H2403" s="150">
        <f t="shared" si="75"/>
        <v>18</v>
      </c>
      <c r="I2403" s="153" t="str" cm="1">
        <f t="array" ref="I2403">_xlfn.XLOOKUP(C2403,gyn_horarios,gyn_trechos_almoco,"",1,1)</f>
        <v>TERESINA X IMPERATRIZ 19:00</v>
      </c>
      <c r="J2403" s="164" t="str" cm="1">
        <f t="array" ref="J2403">_xlfn.XLOOKUP(D2403,justificativas_motivos,justificativas_texto,"",1,1)</f>
        <v>MOTORISTA CUMPRINDO HORÁRIO NA ESCALA ATUAL</v>
      </c>
    </row>
    <row r="2404" spans="1:10" ht="42" hidden="1" customHeight="1">
      <c r="A2404" s="202">
        <v>45666</v>
      </c>
      <c r="B2404" s="149">
        <v>19020</v>
      </c>
      <c r="C2404" s="147" t="s">
        <v>355</v>
      </c>
      <c r="D2404" s="149" t="s">
        <v>11</v>
      </c>
      <c r="E2404" s="153" t="s">
        <v>229</v>
      </c>
      <c r="F2404" s="149"/>
      <c r="G2404" s="149" t="str">
        <f t="shared" si="74"/>
        <v>1</v>
      </c>
      <c r="H2404" s="150">
        <f t="shared" si="75"/>
        <v>18</v>
      </c>
      <c r="I2404" s="153" t="str" cm="1">
        <f t="array" ref="I2404">_xlfn.XLOOKUP(C2404,gyn_horarios,gyn_trechos_almoco,"",1,1)</f>
        <v>TERESINA X IMPERATRIZ 19:00</v>
      </c>
      <c r="J2404" s="164" t="str" cm="1">
        <f t="array" ref="J2404">_xlfn.XLOOKUP(D2404,justificativas_motivos,justificativas_texto,"",1,1)</f>
        <v>MOTORISTA CUMPRINDO HORÁRIO NA ESCALA ATUAL</v>
      </c>
    </row>
    <row r="2405" spans="1:10" ht="42" hidden="1" customHeight="1">
      <c r="A2405" s="202">
        <v>45667</v>
      </c>
      <c r="B2405" s="149" t="s">
        <v>137</v>
      </c>
      <c r="C2405" s="147" t="s">
        <v>137</v>
      </c>
      <c r="D2405" s="149" t="s">
        <v>137</v>
      </c>
      <c r="E2405" s="149" t="s">
        <v>19</v>
      </c>
      <c r="F2405" s="149"/>
      <c r="G2405" s="149" t="str">
        <f t="shared" si="74"/>
        <v>1</v>
      </c>
      <c r="H2405" s="150">
        <f t="shared" si="75"/>
        <v>18</v>
      </c>
      <c r="I2405" s="153" t="str" cm="1">
        <f t="array" ref="I2405">_xlfn.XLOOKUP(C2405,gyn_horarios,gyn_trechos_almoco,"",1,1)</f>
        <v>ESPERA</v>
      </c>
      <c r="J2405" s="164" t="str" cm="1">
        <f t="array" ref="J2405">_xlfn.XLOOKUP(D2405,justificativas_motivos,justificativas_texto,"",1,1)</f>
        <v>MOTORISTA NA GARAGEM EM ESPERA PARA DISPONIBILIDADE DE HORARIOS</v>
      </c>
    </row>
    <row r="2406" spans="1:10" ht="42" hidden="1" customHeight="1">
      <c r="A2406" s="202">
        <v>45667</v>
      </c>
      <c r="B2406" s="149" t="s">
        <v>137</v>
      </c>
      <c r="C2406" s="147" t="s">
        <v>137</v>
      </c>
      <c r="D2406" s="149" t="s">
        <v>137</v>
      </c>
      <c r="E2406" s="149" t="s">
        <v>194</v>
      </c>
      <c r="F2406" s="149"/>
      <c r="G2406" s="149" t="str">
        <f t="shared" si="74"/>
        <v>1</v>
      </c>
      <c r="H2406" s="150">
        <f t="shared" si="75"/>
        <v>18</v>
      </c>
      <c r="I2406" s="153" t="str" cm="1">
        <f t="array" ref="I2406">_xlfn.XLOOKUP(C2406,gyn_horarios,gyn_trechos_almoco,"",1,1)</f>
        <v>ESPERA</v>
      </c>
      <c r="J2406" s="164" t="str" cm="1">
        <f t="array" ref="J2406">_xlfn.XLOOKUP(D2406,justificativas_motivos,justificativas_texto,"",1,1)</f>
        <v>MOTORISTA NA GARAGEM EM ESPERA PARA DISPONIBILIDADE DE HORARIOS</v>
      </c>
    </row>
    <row r="2407" spans="1:10" ht="42" hidden="1" customHeight="1">
      <c r="A2407" s="202">
        <v>45667</v>
      </c>
      <c r="B2407" s="149" t="s">
        <v>137</v>
      </c>
      <c r="C2407" s="147" t="s">
        <v>137</v>
      </c>
      <c r="D2407" s="149" t="s">
        <v>137</v>
      </c>
      <c r="E2407" s="149" t="s">
        <v>407</v>
      </c>
      <c r="F2407" s="149"/>
      <c r="G2407" s="149" t="str">
        <f t="shared" si="74"/>
        <v>1</v>
      </c>
      <c r="H2407" s="150">
        <f t="shared" si="75"/>
        <v>18</v>
      </c>
      <c r="I2407" s="153" t="str" cm="1">
        <f t="array" ref="I2407">_xlfn.XLOOKUP(C2407,gyn_horarios,gyn_trechos_almoco,"",1,1)</f>
        <v>ESPERA</v>
      </c>
      <c r="J2407" s="164" t="str" cm="1">
        <f t="array" ref="J2407">_xlfn.XLOOKUP(D2407,justificativas_motivos,justificativas_texto,"",1,1)</f>
        <v>MOTORISTA NA GARAGEM EM ESPERA PARA DISPONIBILIDADE DE HORARIOS</v>
      </c>
    </row>
    <row r="2408" spans="1:10" ht="42" hidden="1" customHeight="1">
      <c r="A2408" s="202">
        <v>45667</v>
      </c>
      <c r="B2408" s="149" t="s">
        <v>137</v>
      </c>
      <c r="C2408" s="147" t="s">
        <v>137</v>
      </c>
      <c r="D2408" s="149" t="s">
        <v>137</v>
      </c>
      <c r="E2408" s="149" t="s">
        <v>139</v>
      </c>
      <c r="F2408" s="149"/>
      <c r="G2408" s="149" t="str">
        <f t="shared" si="74"/>
        <v>1</v>
      </c>
      <c r="H2408" s="150">
        <f t="shared" si="75"/>
        <v>18</v>
      </c>
      <c r="I2408" s="153" t="str" cm="1">
        <f t="array" ref="I2408">_xlfn.XLOOKUP(C2408,gyn_horarios,gyn_trechos_almoco,"",1,1)</f>
        <v>ESPERA</v>
      </c>
      <c r="J2408" s="164" t="str" cm="1">
        <f t="array" ref="J2408">_xlfn.XLOOKUP(D2408,justificativas_motivos,justificativas_texto,"",1,1)</f>
        <v>MOTORISTA NA GARAGEM EM ESPERA PARA DISPONIBILIDADE DE HORARIOS</v>
      </c>
    </row>
    <row r="2409" spans="1:10" ht="42" hidden="1" customHeight="1">
      <c r="A2409" s="202">
        <v>45667</v>
      </c>
      <c r="B2409" s="149">
        <v>24010</v>
      </c>
      <c r="C2409" s="147">
        <v>0.79166666666666663</v>
      </c>
      <c r="D2409" s="149" t="s">
        <v>11</v>
      </c>
      <c r="E2409" s="149" t="s">
        <v>309</v>
      </c>
      <c r="F2409" s="149"/>
      <c r="G2409" s="149" t="str">
        <f t="shared" si="74"/>
        <v>1</v>
      </c>
      <c r="H2409" s="150">
        <f t="shared" si="75"/>
        <v>18</v>
      </c>
      <c r="I2409" s="153" t="str" cm="1">
        <f t="array" ref="I2409">_xlfn.XLOOKUP(C2409,gyn_horarios,gyn_trechos_almoco,"",1,1)</f>
        <v>GOIANIA X BELEM 19:00</v>
      </c>
      <c r="J2409" s="164" t="str" cm="1">
        <f t="array" ref="J2409">_xlfn.XLOOKUP(D2409,justificativas_motivos,justificativas_texto,"",1,1)</f>
        <v>MOTORISTA CUMPRINDO HORÁRIO NA ESCALA ATUAL</v>
      </c>
    </row>
    <row r="2410" spans="1:10" ht="42" hidden="1" customHeight="1">
      <c r="A2410" s="202">
        <v>45667</v>
      </c>
      <c r="B2410" s="149">
        <v>24010</v>
      </c>
      <c r="C2410" s="147">
        <v>0.79166666666666663</v>
      </c>
      <c r="D2410" s="149" t="s">
        <v>11</v>
      </c>
      <c r="E2410" s="149" t="s">
        <v>86</v>
      </c>
      <c r="F2410" s="149"/>
      <c r="G2410" s="149" t="str">
        <f t="shared" si="74"/>
        <v>1</v>
      </c>
      <c r="H2410" s="150">
        <f t="shared" si="75"/>
        <v>18</v>
      </c>
      <c r="I2410" s="153" t="str" cm="1">
        <f t="array" ref="I2410">_xlfn.XLOOKUP(C2410,gyn_horarios,gyn_trechos_almoco,"",1,1)</f>
        <v>GOIANIA X BELEM 19:00</v>
      </c>
      <c r="J2410" s="164" t="str" cm="1">
        <f t="array" ref="J2410">_xlfn.XLOOKUP(D2410,justificativas_motivos,justificativas_texto,"",1,1)</f>
        <v>MOTORISTA CUMPRINDO HORÁRIO NA ESCALA ATUAL</v>
      </c>
    </row>
    <row r="2411" spans="1:10" ht="42" hidden="1" customHeight="1">
      <c r="A2411" s="202">
        <v>45667</v>
      </c>
      <c r="B2411" s="149">
        <v>24013</v>
      </c>
      <c r="C2411" s="147">
        <v>0.83333333333333337</v>
      </c>
      <c r="D2411" s="149" t="s">
        <v>11</v>
      </c>
      <c r="E2411" s="149" t="s">
        <v>78</v>
      </c>
      <c r="F2411" s="149"/>
      <c r="G2411" s="149" t="str">
        <f t="shared" si="74"/>
        <v>1</v>
      </c>
      <c r="H2411" s="150">
        <f t="shared" si="75"/>
        <v>18</v>
      </c>
      <c r="I2411" s="153" t="str" cm="1">
        <f t="array" ref="I2411">_xlfn.XLOOKUP(C2411,gyn_horarios,gyn_trechos_almoco,"",1,1)</f>
        <v>GOIANIA X SAO LUIS 20:00</v>
      </c>
      <c r="J2411" s="164" t="str" cm="1">
        <f t="array" ref="J2411">_xlfn.XLOOKUP(D2411,justificativas_motivos,justificativas_texto,"",1,1)</f>
        <v>MOTORISTA CUMPRINDO HORÁRIO NA ESCALA ATUAL</v>
      </c>
    </row>
    <row r="2412" spans="1:10" ht="42" hidden="1" customHeight="1">
      <c r="A2412" s="202">
        <v>45667</v>
      </c>
      <c r="B2412" s="149">
        <v>24013</v>
      </c>
      <c r="C2412" s="147">
        <v>0.83333333333333337</v>
      </c>
      <c r="D2412" s="149" t="s">
        <v>11</v>
      </c>
      <c r="E2412" s="149" t="s">
        <v>80</v>
      </c>
      <c r="F2412" s="149"/>
      <c r="G2412" s="149" t="str">
        <f t="shared" si="74"/>
        <v>1</v>
      </c>
      <c r="H2412" s="150">
        <f t="shared" si="75"/>
        <v>18</v>
      </c>
      <c r="I2412" s="153" t="str" cm="1">
        <f t="array" ref="I2412">_xlfn.XLOOKUP(C2412,gyn_horarios,gyn_trechos_almoco,"",1,1)</f>
        <v>GOIANIA X SAO LUIS 20:00</v>
      </c>
      <c r="J2412" s="164" t="str" cm="1">
        <f t="array" ref="J2412">_xlfn.XLOOKUP(D2412,justificativas_motivos,justificativas_texto,"",1,1)</f>
        <v>MOTORISTA CUMPRINDO HORÁRIO NA ESCALA ATUAL</v>
      </c>
    </row>
    <row r="2413" spans="1:10" ht="42" hidden="1" customHeight="1">
      <c r="A2413" s="202">
        <v>45667</v>
      </c>
      <c r="B2413" s="149">
        <v>19025</v>
      </c>
      <c r="C2413" s="147">
        <v>0.39583333333333331</v>
      </c>
      <c r="D2413" s="149" t="s">
        <v>11</v>
      </c>
      <c r="E2413" s="153" t="s">
        <v>368</v>
      </c>
      <c r="F2413" s="149"/>
      <c r="G2413" s="149" t="str">
        <f t="shared" si="74"/>
        <v>1</v>
      </c>
      <c r="H2413" s="150">
        <f t="shared" si="75"/>
        <v>18</v>
      </c>
      <c r="I2413" s="153" t="str" cm="1">
        <f t="array" ref="I2413">_xlfn.XLOOKUP(C2413,gyn_horarios,gyn_trechos_almoco,"",1,1)</f>
        <v>GOIANIA X BELEM 09:30</v>
      </c>
      <c r="J2413" s="164" t="str" cm="1">
        <f t="array" ref="J2413">_xlfn.XLOOKUP(D2413,justificativas_motivos,justificativas_texto,"",1,1)</f>
        <v>MOTORISTA CUMPRINDO HORÁRIO NA ESCALA ATUAL</v>
      </c>
    </row>
    <row r="2414" spans="1:10" ht="42" hidden="1" customHeight="1">
      <c r="A2414" s="202">
        <v>45667</v>
      </c>
      <c r="B2414" s="149">
        <v>19025</v>
      </c>
      <c r="C2414" s="147">
        <v>0.39583333333333331</v>
      </c>
      <c r="D2414" s="149" t="s">
        <v>11</v>
      </c>
      <c r="E2414" s="153" t="s">
        <v>35</v>
      </c>
      <c r="F2414" s="149"/>
      <c r="G2414" s="149" t="str">
        <f t="shared" si="74"/>
        <v>1</v>
      </c>
      <c r="H2414" s="150">
        <f t="shared" si="75"/>
        <v>18</v>
      </c>
      <c r="I2414" s="153" t="str" cm="1">
        <f t="array" ref="I2414">_xlfn.XLOOKUP(C2414,gyn_horarios,gyn_trechos_almoco,"",1,1)</f>
        <v>GOIANIA X BELEM 09:30</v>
      </c>
      <c r="J2414" s="164" t="str" cm="1">
        <f t="array" ref="J2414">_xlfn.XLOOKUP(D2414,justificativas_motivos,justificativas_texto,"",1,1)</f>
        <v>MOTORISTA CUMPRINDO HORÁRIO NA ESCALA ATUAL</v>
      </c>
    </row>
    <row r="2415" spans="1:10" ht="42" hidden="1" customHeight="1">
      <c r="A2415" s="202">
        <v>45667</v>
      </c>
      <c r="B2415" s="149">
        <v>19024</v>
      </c>
      <c r="C2415" s="147">
        <v>0.79166666666666663</v>
      </c>
      <c r="D2415" s="149" t="s">
        <v>11</v>
      </c>
      <c r="E2415" s="153" t="s">
        <v>352</v>
      </c>
      <c r="F2415" s="149"/>
      <c r="G2415" s="149" t="str">
        <f t="shared" si="74"/>
        <v>1</v>
      </c>
      <c r="H2415" s="150">
        <f t="shared" si="75"/>
        <v>18</v>
      </c>
      <c r="I2415" s="153" t="s">
        <v>359</v>
      </c>
      <c r="J2415" s="164" t="str" cm="1">
        <f t="array" ref="J2415">_xlfn.XLOOKUP(D2415,justificativas_motivos,justificativas_texto,"",1,1)</f>
        <v>MOTORISTA CUMPRINDO HORÁRIO NA ESCALA ATUAL</v>
      </c>
    </row>
    <row r="2416" spans="1:10" ht="42" hidden="1" customHeight="1">
      <c r="A2416" s="202">
        <v>45667</v>
      </c>
      <c r="B2416" s="149">
        <v>19024</v>
      </c>
      <c r="C2416" s="147">
        <v>0.79166666666666663</v>
      </c>
      <c r="D2416" s="149" t="s">
        <v>11</v>
      </c>
      <c r="E2416" s="153" t="s">
        <v>259</v>
      </c>
      <c r="F2416" s="149"/>
      <c r="G2416" s="149" t="str">
        <f t="shared" si="74"/>
        <v>1</v>
      </c>
      <c r="H2416" s="150">
        <f t="shared" si="75"/>
        <v>18</v>
      </c>
      <c r="I2416" s="153" t="s">
        <v>359</v>
      </c>
      <c r="J2416" s="164" t="str" cm="1">
        <f t="array" ref="J2416">_xlfn.XLOOKUP(D2416,justificativas_motivos,justificativas_texto,"",1,1)</f>
        <v>MOTORISTA CUMPRINDO HORÁRIO NA ESCALA ATUAL</v>
      </c>
    </row>
    <row r="2417" spans="1:10" ht="42" hidden="1" customHeight="1">
      <c r="A2417" s="202">
        <v>45667</v>
      </c>
      <c r="B2417" s="149" t="s">
        <v>285</v>
      </c>
      <c r="C2417" s="147" t="s">
        <v>285</v>
      </c>
      <c r="D2417" s="149" t="s">
        <v>285</v>
      </c>
      <c r="E2417" s="153" t="s">
        <v>227</v>
      </c>
      <c r="F2417" s="149"/>
      <c r="G2417" s="149" t="str">
        <f t="shared" si="74"/>
        <v>1</v>
      </c>
      <c r="H2417" s="150">
        <f t="shared" si="75"/>
        <v>18</v>
      </c>
      <c r="I2417" s="153" t="str" cm="1">
        <f t="array" ref="I2417">_xlfn.XLOOKUP(C2417,gyn_horarios,gyn_trechos_almoco,"",1,1)</f>
        <v>PASSE</v>
      </c>
      <c r="J2417" s="164" t="str" cm="1">
        <f t="array" ref="J2417">_xlfn.XLOOKUP(D2417,justificativas_motivos,justificativas_texto,"",1,1)</f>
        <v>MOTORISTA CHEGANDO/SAINDO DA GARAGEM DE PASSE</v>
      </c>
    </row>
    <row r="2418" spans="1:10" ht="42" hidden="1" customHeight="1">
      <c r="A2418" s="202">
        <v>45667</v>
      </c>
      <c r="B2418" s="149" t="s">
        <v>285</v>
      </c>
      <c r="C2418" s="147" t="s">
        <v>285</v>
      </c>
      <c r="D2418" s="149" t="s">
        <v>285</v>
      </c>
      <c r="E2418" s="153" t="s">
        <v>344</v>
      </c>
      <c r="F2418" s="149"/>
      <c r="G2418" s="149" t="str">
        <f t="shared" si="74"/>
        <v>1</v>
      </c>
      <c r="H2418" s="150">
        <f t="shared" si="75"/>
        <v>18</v>
      </c>
      <c r="I2418" s="153" t="str" cm="1">
        <f t="array" ref="I2418">_xlfn.XLOOKUP(C2418,gyn_horarios,gyn_trechos_almoco,"",1,1)</f>
        <v>PASSE</v>
      </c>
      <c r="J2418" s="164" t="str" cm="1">
        <f t="array" ref="J2418">_xlfn.XLOOKUP(D2418,justificativas_motivos,justificativas_texto,"",1,1)</f>
        <v>MOTORISTA CHEGANDO/SAINDO DA GARAGEM DE PASSE</v>
      </c>
    </row>
    <row r="2419" spans="1:10" ht="42" hidden="1" customHeight="1">
      <c r="A2419" s="202">
        <v>45667</v>
      </c>
      <c r="B2419" s="149" t="s">
        <v>71</v>
      </c>
      <c r="C2419" s="147" t="s">
        <v>72</v>
      </c>
      <c r="D2419" s="149" t="s">
        <v>105</v>
      </c>
      <c r="E2419" s="153" t="s">
        <v>292</v>
      </c>
      <c r="F2419" s="149"/>
      <c r="G2419" s="149" t="str">
        <f t="shared" si="74"/>
        <v>1</v>
      </c>
      <c r="H2419" s="150">
        <f t="shared" si="75"/>
        <v>18</v>
      </c>
      <c r="I2419" s="153" t="str" cm="1">
        <f t="array" ref="I2419">_xlfn.XLOOKUP(C2419,gyn_horarios,gyn_trechos_almoco,"",1,1)</f>
        <v>PLANTAO</v>
      </c>
      <c r="J2419" s="164" t="str" cm="1">
        <f t="array" ref="J2419">_xlfn.XLOOKUP(D2419,justificativas_motivos,justificativas_texto,"",1,1)</f>
        <v>MOTORISTA PRESTANDO SERVICO DE PLANTAO NA GARAGEM</v>
      </c>
    </row>
    <row r="2420" spans="1:10" ht="42" hidden="1" customHeight="1">
      <c r="A2420" s="202">
        <v>45668</v>
      </c>
      <c r="B2420" s="149">
        <v>19001</v>
      </c>
      <c r="C2420" s="147">
        <v>0.77083333333333337</v>
      </c>
      <c r="D2420" s="149" t="s">
        <v>11</v>
      </c>
      <c r="E2420" s="149" t="s">
        <v>41</v>
      </c>
      <c r="F2420" s="149"/>
      <c r="G2420" s="149" t="str">
        <f t="shared" si="74"/>
        <v>1</v>
      </c>
      <c r="H2420" s="150">
        <f t="shared" si="75"/>
        <v>18</v>
      </c>
      <c r="I2420" s="153" t="s">
        <v>388</v>
      </c>
      <c r="J2420" s="164" t="str" cm="1">
        <f t="array" ref="J2420">_xlfn.XLOOKUP(D2420,justificativas_motivos,justificativas_texto,"",1,1)</f>
        <v>MOTORISTA CUMPRINDO HORÁRIO NA ESCALA ATUAL</v>
      </c>
    </row>
    <row r="2421" spans="1:10" ht="42" hidden="1" customHeight="1">
      <c r="A2421" s="202">
        <v>45668</v>
      </c>
      <c r="B2421" s="149">
        <v>19001</v>
      </c>
      <c r="C2421" s="147">
        <v>0.77083333333333337</v>
      </c>
      <c r="D2421" s="149" t="s">
        <v>11</v>
      </c>
      <c r="E2421" s="149" t="s">
        <v>365</v>
      </c>
      <c r="F2421" s="149"/>
      <c r="G2421" s="149" t="str">
        <f t="shared" si="74"/>
        <v>1</v>
      </c>
      <c r="H2421" s="150">
        <f t="shared" si="75"/>
        <v>18</v>
      </c>
      <c r="I2421" s="153" t="s">
        <v>388</v>
      </c>
      <c r="J2421" s="164" t="str" cm="1">
        <f t="array" ref="J2421">_xlfn.XLOOKUP(D2421,justificativas_motivos,justificativas_texto,"",1,1)</f>
        <v>MOTORISTA CUMPRINDO HORÁRIO NA ESCALA ATUAL</v>
      </c>
    </row>
    <row r="2422" spans="1:10" ht="42" hidden="1" customHeight="1">
      <c r="A2422" s="202">
        <v>45668</v>
      </c>
      <c r="B2422" s="149">
        <v>19016</v>
      </c>
      <c r="C2422" s="147">
        <v>0.79166666666666663</v>
      </c>
      <c r="D2422" s="149" t="s">
        <v>11</v>
      </c>
      <c r="E2422" s="149" t="s">
        <v>157</v>
      </c>
      <c r="F2422" s="149"/>
      <c r="G2422" s="149" t="str">
        <f t="shared" si="74"/>
        <v>1</v>
      </c>
      <c r="H2422" s="150">
        <f t="shared" si="75"/>
        <v>18</v>
      </c>
      <c r="I2422" s="153" t="str" cm="1">
        <f t="array" ref="I2422">_xlfn.XLOOKUP(C2422,gyn_horarios,gyn_trechos_almoco,"",1,1)</f>
        <v>GOIANIA X BELEM 19:00</v>
      </c>
      <c r="J2422" s="164" t="str" cm="1">
        <f t="array" ref="J2422">_xlfn.XLOOKUP(D2422,justificativas_motivos,justificativas_texto,"",1,1)</f>
        <v>MOTORISTA CUMPRINDO HORÁRIO NA ESCALA ATUAL</v>
      </c>
    </row>
    <row r="2423" spans="1:10" ht="42" hidden="1" customHeight="1">
      <c r="A2423" s="202">
        <v>45668</v>
      </c>
      <c r="B2423" s="149">
        <v>19016</v>
      </c>
      <c r="C2423" s="147">
        <v>0.79166666666666663</v>
      </c>
      <c r="D2423" s="149" t="s">
        <v>11</v>
      </c>
      <c r="E2423" s="149" t="s">
        <v>216</v>
      </c>
      <c r="F2423" s="149"/>
      <c r="G2423" s="149" t="str">
        <f t="shared" si="74"/>
        <v>1</v>
      </c>
      <c r="H2423" s="150">
        <f t="shared" si="75"/>
        <v>18</v>
      </c>
      <c r="I2423" s="153" t="str" cm="1">
        <f t="array" ref="I2423">_xlfn.XLOOKUP(C2423,gyn_horarios,gyn_trechos_almoco,"",1,1)</f>
        <v>GOIANIA X BELEM 19:00</v>
      </c>
      <c r="J2423" s="164" t="str" cm="1">
        <f t="array" ref="J2423">_xlfn.XLOOKUP(D2423,justificativas_motivos,justificativas_texto,"",1,1)</f>
        <v>MOTORISTA CUMPRINDO HORÁRIO NA ESCALA ATUAL</v>
      </c>
    </row>
    <row r="2424" spans="1:10" ht="42" hidden="1" customHeight="1">
      <c r="A2424" s="202">
        <v>45668</v>
      </c>
      <c r="B2424" s="149">
        <v>24009</v>
      </c>
      <c r="C2424" s="147">
        <v>0.83333333333333337</v>
      </c>
      <c r="D2424" s="149" t="s">
        <v>11</v>
      </c>
      <c r="E2424" s="149" t="s">
        <v>101</v>
      </c>
      <c r="F2424" s="149"/>
      <c r="G2424" s="149" t="str">
        <f t="shared" si="74"/>
        <v>1</v>
      </c>
      <c r="H2424" s="150">
        <f t="shared" si="75"/>
        <v>18</v>
      </c>
      <c r="I2424" s="153" t="str" cm="1">
        <f t="array" ref="I2424">_xlfn.XLOOKUP(C2424,gyn_horarios,gyn_trechos_almoco,"",1,1)</f>
        <v>GOIANIA X SAO LUIS 20:00</v>
      </c>
      <c r="J2424" s="164" t="str" cm="1">
        <f t="array" ref="J2424">_xlfn.XLOOKUP(D2424,justificativas_motivos,justificativas_texto,"",1,1)</f>
        <v>MOTORISTA CUMPRINDO HORÁRIO NA ESCALA ATUAL</v>
      </c>
    </row>
    <row r="2425" spans="1:10" ht="42" hidden="1" customHeight="1">
      <c r="A2425" s="202">
        <v>45668</v>
      </c>
      <c r="B2425" s="149">
        <v>24009</v>
      </c>
      <c r="C2425" s="147">
        <v>0.83333333333333337</v>
      </c>
      <c r="D2425" s="149" t="s">
        <v>11</v>
      </c>
      <c r="E2425" s="149" t="s">
        <v>340</v>
      </c>
      <c r="F2425" s="149"/>
      <c r="G2425" s="149" t="str">
        <f t="shared" si="74"/>
        <v>1</v>
      </c>
      <c r="H2425" s="150">
        <f t="shared" si="75"/>
        <v>18</v>
      </c>
      <c r="I2425" s="153" t="str" cm="1">
        <f t="array" ref="I2425">_xlfn.XLOOKUP(C2425,gyn_horarios,gyn_trechos_almoco,"",1,1)</f>
        <v>GOIANIA X SAO LUIS 20:00</v>
      </c>
      <c r="J2425" s="164" t="str" cm="1">
        <f t="array" ref="J2425">_xlfn.XLOOKUP(D2425,justificativas_motivos,justificativas_texto,"",1,1)</f>
        <v>MOTORISTA CUMPRINDO HORÁRIO NA ESCALA ATUAL</v>
      </c>
    </row>
    <row r="2426" spans="1:10" ht="42" hidden="1" customHeight="1">
      <c r="A2426" s="202">
        <v>45668</v>
      </c>
      <c r="B2426" s="149">
        <v>12400</v>
      </c>
      <c r="C2426" s="147">
        <v>0.39583333333333331</v>
      </c>
      <c r="D2426" s="149" t="s">
        <v>11</v>
      </c>
      <c r="E2426" s="153" t="s">
        <v>55</v>
      </c>
      <c r="F2426" s="149"/>
      <c r="G2426" s="149" t="str">
        <f t="shared" si="74"/>
        <v>1</v>
      </c>
      <c r="H2426" s="150">
        <f t="shared" si="75"/>
        <v>18</v>
      </c>
      <c r="I2426" s="153" t="str" cm="1">
        <f t="array" ref="I2426">_xlfn.XLOOKUP(C2426,gyn_horarios,gyn_trechos_almoco,"",1,1)</f>
        <v>GOIANIA X BELEM 09:30</v>
      </c>
      <c r="J2426" s="164" t="str" cm="1">
        <f t="array" ref="J2426">_xlfn.XLOOKUP(D2426,justificativas_motivos,justificativas_texto,"",1,1)</f>
        <v>MOTORISTA CUMPRINDO HORÁRIO NA ESCALA ATUAL</v>
      </c>
    </row>
    <row r="2427" spans="1:10" ht="42" hidden="1" customHeight="1">
      <c r="A2427" s="202">
        <v>45668</v>
      </c>
      <c r="B2427" s="132">
        <v>12400</v>
      </c>
      <c r="C2427" s="133">
        <v>0.39583333333333331</v>
      </c>
      <c r="D2427" s="149" t="s">
        <v>11</v>
      </c>
      <c r="E2427" s="129" t="s">
        <v>330</v>
      </c>
      <c r="F2427" s="132"/>
      <c r="G2427" s="132" t="str">
        <f t="shared" si="74"/>
        <v>1</v>
      </c>
      <c r="H2427" s="137">
        <f t="shared" si="75"/>
        <v>18</v>
      </c>
      <c r="I2427" s="129" t="str" cm="1">
        <f t="array" ref="I2427">_xlfn.XLOOKUP(C2427,gyn_horarios,gyn_trechos_almoco,"",1,1)</f>
        <v>GOIANIA X BELEM 09:30</v>
      </c>
      <c r="J2427" s="201" t="str" cm="1">
        <f t="array" ref="J2427">_xlfn.XLOOKUP(D2427,justificativas_motivos,justificativas_texto,"",1,1)</f>
        <v>MOTORISTA CUMPRINDO HORÁRIO NA ESCALA ATUAL</v>
      </c>
    </row>
    <row r="2428" spans="1:10" ht="42" hidden="1" customHeight="1">
      <c r="A2428" s="202">
        <v>45668</v>
      </c>
      <c r="B2428" s="132">
        <v>15600</v>
      </c>
      <c r="C2428" s="133">
        <v>0.79166666666666663</v>
      </c>
      <c r="D2428" s="149" t="s">
        <v>11</v>
      </c>
      <c r="E2428" s="129" t="s">
        <v>305</v>
      </c>
      <c r="F2428" s="132"/>
      <c r="G2428" s="132" t="str">
        <f t="shared" si="74"/>
        <v>1</v>
      </c>
      <c r="H2428" s="137">
        <f t="shared" si="75"/>
        <v>18</v>
      </c>
      <c r="I2428" s="129" t="s">
        <v>359</v>
      </c>
      <c r="J2428" s="201" t="str" cm="1">
        <f t="array" ref="J2428">_xlfn.XLOOKUP(D2428,justificativas_motivos,justificativas_texto,"",1,1)</f>
        <v>MOTORISTA CUMPRINDO HORÁRIO NA ESCALA ATUAL</v>
      </c>
    </row>
    <row r="2429" spans="1:10" ht="42" hidden="1" customHeight="1">
      <c r="A2429" s="200">
        <v>45668</v>
      </c>
      <c r="B2429" s="132">
        <v>15600</v>
      </c>
      <c r="C2429" s="133">
        <v>0.79166666666666663</v>
      </c>
      <c r="D2429" s="132" t="s">
        <v>11</v>
      </c>
      <c r="E2429" s="129" t="s">
        <v>375</v>
      </c>
      <c r="F2429" s="132"/>
      <c r="G2429" s="132" t="str">
        <f t="shared" si="74"/>
        <v>1</v>
      </c>
      <c r="H2429" s="137">
        <f t="shared" si="75"/>
        <v>18</v>
      </c>
      <c r="I2429" s="129" t="s">
        <v>359</v>
      </c>
      <c r="J2429" s="201" t="str" cm="1">
        <f t="array" ref="J2429">_xlfn.XLOOKUP(D2429,justificativas_motivos,justificativas_texto,"",1,1)</f>
        <v>MOTORISTA CUMPRINDO HORÁRIO NA ESCALA ATUAL</v>
      </c>
    </row>
    <row r="2430" spans="1:10" ht="42" hidden="1" customHeight="1">
      <c r="A2430" s="200">
        <v>45668</v>
      </c>
      <c r="B2430" s="132">
        <v>15300</v>
      </c>
      <c r="C2430" s="133">
        <v>0.40277777777777779</v>
      </c>
      <c r="D2430" s="132" t="s">
        <v>231</v>
      </c>
      <c r="E2430" s="129" t="s">
        <v>413</v>
      </c>
      <c r="F2430" s="132"/>
      <c r="G2430" s="132" t="str">
        <f t="shared" si="74"/>
        <v>1</v>
      </c>
      <c r="H2430" s="137">
        <f t="shared" si="75"/>
        <v>18</v>
      </c>
      <c r="I2430" s="129" t="str" cm="1">
        <f t="array" ref="I2430">_xlfn.XLOOKUP(C2430,gyn_horarios,gyn_trechos_almoco,"",1,1)</f>
        <v>GOIANIA X SAO LUIS 10:30</v>
      </c>
      <c r="J2430" s="201" t="str" cm="1">
        <f t="array" ref="J2430">_xlfn.XLOOKUP(D2430,justificativas_motivos,justificativas_texto,"",1,1)</f>
        <v>MOTORISTA CUMPRINDO ESCALA EXTRA</v>
      </c>
    </row>
    <row r="2431" spans="1:10" ht="42" hidden="1" customHeight="1">
      <c r="A2431" s="200">
        <v>45668</v>
      </c>
      <c r="B2431" s="132">
        <v>15300</v>
      </c>
      <c r="C2431" s="133">
        <v>0.40277777777777779</v>
      </c>
      <c r="D2431" s="132" t="s">
        <v>231</v>
      </c>
      <c r="E2431" s="129" t="s">
        <v>266</v>
      </c>
      <c r="F2431" s="132"/>
      <c r="G2431" s="132" t="str">
        <f t="shared" si="74"/>
        <v>1</v>
      </c>
      <c r="H2431" s="137">
        <f t="shared" si="75"/>
        <v>18</v>
      </c>
      <c r="I2431" s="129" t="str" cm="1">
        <f t="array" ref="I2431">_xlfn.XLOOKUP(C2431,gyn_horarios,gyn_trechos_almoco,"",1,1)</f>
        <v>GOIANIA X SAO LUIS 10:30</v>
      </c>
      <c r="J2431" s="201" t="str" cm="1">
        <f t="array" ref="J2431">_xlfn.XLOOKUP(D2431,justificativas_motivos,justificativas_texto,"",1,1)</f>
        <v>MOTORISTA CUMPRINDO ESCALA EXTRA</v>
      </c>
    </row>
    <row r="2432" spans="1:10" ht="42" hidden="1" customHeight="1">
      <c r="A2432" s="200">
        <v>45669</v>
      </c>
      <c r="B2432" s="132">
        <v>12400</v>
      </c>
      <c r="C2432" s="133">
        <v>0.87847222222222221</v>
      </c>
      <c r="D2432" s="132" t="s">
        <v>11</v>
      </c>
      <c r="E2432" s="129" t="s">
        <v>96</v>
      </c>
      <c r="F2432" s="132"/>
      <c r="G2432" s="132" t="str">
        <f t="shared" si="74"/>
        <v>1</v>
      </c>
      <c r="H2432" s="137">
        <f t="shared" si="75"/>
        <v>18</v>
      </c>
      <c r="I2432" s="129" t="str" cm="1">
        <f t="array" ref="I2432">_xlfn.XLOOKUP(C2432,gyn_horarios,gyn_trechos_almoco,"",1,1)</f>
        <v>BELEM X GOIANIA 21:05</v>
      </c>
      <c r="J2432" s="201" t="str" cm="1">
        <f t="array" ref="J2432">_xlfn.XLOOKUP(D2432,justificativas_motivos,justificativas_texto,"",1,1)</f>
        <v>MOTORISTA CUMPRINDO HORÁRIO NA ESCALA ATUAL</v>
      </c>
    </row>
    <row r="2433" spans="1:10" ht="42" hidden="1" customHeight="1">
      <c r="A2433" s="200">
        <v>45669</v>
      </c>
      <c r="B2433" s="132">
        <v>12400</v>
      </c>
      <c r="C2433" s="133">
        <v>0.87847222222222221</v>
      </c>
      <c r="D2433" s="132" t="s">
        <v>11</v>
      </c>
      <c r="E2433" s="129" t="s">
        <v>45</v>
      </c>
      <c r="F2433" s="132"/>
      <c r="G2433" s="132" t="str">
        <f t="shared" si="74"/>
        <v>1</v>
      </c>
      <c r="H2433" s="137">
        <f t="shared" si="75"/>
        <v>18</v>
      </c>
      <c r="I2433" s="129" t="str" cm="1">
        <f t="array" ref="I2433">_xlfn.XLOOKUP(C2433,gyn_horarios,gyn_trechos_almoco,"",1,1)</f>
        <v>BELEM X GOIANIA 21:05</v>
      </c>
      <c r="J2433" s="201" t="str" cm="1">
        <f t="array" ref="J2433">_xlfn.XLOOKUP(D2433,justificativas_motivos,justificativas_texto,"",1,1)</f>
        <v>MOTORISTA CUMPRINDO HORÁRIO NA ESCALA ATUAL</v>
      </c>
    </row>
    <row r="2434" spans="1:10" ht="42" hidden="1" customHeight="1">
      <c r="A2434" s="200">
        <v>45669</v>
      </c>
      <c r="B2434" s="132">
        <v>24012</v>
      </c>
      <c r="C2434" s="133">
        <v>0.3</v>
      </c>
      <c r="D2434" s="132" t="s">
        <v>11</v>
      </c>
      <c r="E2434" s="129" t="s">
        <v>173</v>
      </c>
      <c r="F2434" s="132"/>
      <c r="G2434" s="132" t="str">
        <f t="shared" si="74"/>
        <v>1</v>
      </c>
      <c r="H2434" s="137">
        <f t="shared" si="75"/>
        <v>18</v>
      </c>
      <c r="I2434" s="129" t="str" cm="1">
        <f t="array" ref="I2434">_xlfn.XLOOKUP(C2434,gyn_horarios,gyn_trechos_almoco,"",1,1)</f>
        <v>SAO LUIS X GOIANIA 08:00</v>
      </c>
      <c r="J2434" s="201" t="str" cm="1">
        <f t="array" ref="J2434">_xlfn.XLOOKUP(D2434,justificativas_motivos,justificativas_texto,"",1,1)</f>
        <v>MOTORISTA CUMPRINDO HORÁRIO NA ESCALA ATUAL</v>
      </c>
    </row>
    <row r="2435" spans="1:10" ht="42" hidden="1" customHeight="1">
      <c r="A2435" s="202">
        <v>45669</v>
      </c>
      <c r="B2435" s="149">
        <v>24012</v>
      </c>
      <c r="C2435" s="147">
        <v>0.3</v>
      </c>
      <c r="D2435" s="149" t="s">
        <v>11</v>
      </c>
      <c r="E2435" s="153" t="s">
        <v>130</v>
      </c>
      <c r="F2435" s="132"/>
      <c r="G2435" s="149" t="str">
        <f t="shared" si="74"/>
        <v>1</v>
      </c>
      <c r="H2435" s="150">
        <f t="shared" si="75"/>
        <v>18</v>
      </c>
      <c r="I2435" s="153" t="str" cm="1">
        <f t="array" ref="I2435">_xlfn.XLOOKUP(C2435,gyn_horarios,gyn_trechos_almoco,"",1,1)</f>
        <v>SAO LUIS X GOIANIA 08:00</v>
      </c>
      <c r="J2435" s="164" t="str" cm="1">
        <f t="array" ref="J2435">_xlfn.XLOOKUP(D2435,justificativas_motivos,justificativas_texto,"",1,1)</f>
        <v>MOTORISTA CUMPRINDO HORÁRIO NA ESCALA ATUAL</v>
      </c>
    </row>
    <row r="2436" spans="1:10" ht="42" hidden="1" customHeight="1">
      <c r="A2436" s="200">
        <v>45669</v>
      </c>
      <c r="B2436" s="132">
        <v>24011</v>
      </c>
      <c r="C2436" s="133">
        <v>0.33333333333333331</v>
      </c>
      <c r="D2436" s="132" t="s">
        <v>11</v>
      </c>
      <c r="E2436" s="129" t="s">
        <v>18</v>
      </c>
      <c r="F2436" s="132"/>
      <c r="G2436" s="132" t="str">
        <f t="shared" si="74"/>
        <v>1</v>
      </c>
      <c r="H2436" s="137">
        <f t="shared" si="75"/>
        <v>18</v>
      </c>
      <c r="I2436" s="129" t="str" cm="1">
        <f t="array" ref="I2436">_xlfn.XLOOKUP(C2436,gyn_horarios,gyn_trechos_almoco,"",1,1)</f>
        <v>SINOP X FORTALEZA 09:00</v>
      </c>
      <c r="J2436" s="201" t="str" cm="1">
        <f t="array" ref="J2436">_xlfn.XLOOKUP(D2436,justificativas_motivos,justificativas_texto,"",1,1)</f>
        <v>MOTORISTA CUMPRINDO HORÁRIO NA ESCALA ATUAL</v>
      </c>
    </row>
    <row r="2437" spans="1:10" ht="42" hidden="1" customHeight="1">
      <c r="A2437" s="202">
        <v>45669</v>
      </c>
      <c r="B2437" s="149">
        <v>24011</v>
      </c>
      <c r="C2437" s="147">
        <v>0.33333333333333331</v>
      </c>
      <c r="D2437" s="149" t="s">
        <v>11</v>
      </c>
      <c r="E2437" s="153" t="s">
        <v>211</v>
      </c>
      <c r="F2437" s="149"/>
      <c r="G2437" s="149" t="str">
        <f t="shared" si="74"/>
        <v>1</v>
      </c>
      <c r="H2437" s="150">
        <f t="shared" si="75"/>
        <v>18</v>
      </c>
      <c r="I2437" s="153" t="str" cm="1">
        <f t="array" ref="I2437">_xlfn.XLOOKUP(C2437,gyn_horarios,gyn_trechos_almoco,"",1,1)</f>
        <v>SINOP X FORTALEZA 09:00</v>
      </c>
      <c r="J2437" s="164" t="str" cm="1">
        <f t="array" ref="J2437">_xlfn.XLOOKUP(D2437,justificativas_motivos,justificativas_texto,"",1,1)</f>
        <v>MOTORISTA CUMPRINDO HORÁRIO NA ESCALA ATUAL</v>
      </c>
    </row>
    <row r="2438" spans="1:10" ht="42" hidden="1" customHeight="1">
      <c r="A2438" s="202">
        <v>45669</v>
      </c>
      <c r="B2438" s="149">
        <v>19011</v>
      </c>
      <c r="C2438" s="147">
        <v>0.39583333333333331</v>
      </c>
      <c r="D2438" s="149" t="s">
        <v>11</v>
      </c>
      <c r="E2438" s="153" t="s">
        <v>165</v>
      </c>
      <c r="F2438" s="149"/>
      <c r="G2438" s="149" t="str">
        <f t="shared" si="74"/>
        <v>1</v>
      </c>
      <c r="H2438" s="150">
        <f t="shared" si="75"/>
        <v>18</v>
      </c>
      <c r="I2438" s="153" t="str" cm="1">
        <f t="array" ref="I2438">_xlfn.XLOOKUP(C2438,gyn_horarios,gyn_trechos_almoco,"",1,1)</f>
        <v>GOIANIA X BELEM 09:30</v>
      </c>
      <c r="J2438" s="164" t="str" cm="1">
        <f t="array" ref="J2438">_xlfn.XLOOKUP(D2438,justificativas_motivos,justificativas_texto,"",1,1)</f>
        <v>MOTORISTA CUMPRINDO HORÁRIO NA ESCALA ATUAL</v>
      </c>
    </row>
    <row r="2439" spans="1:10" ht="42" hidden="1" customHeight="1">
      <c r="A2439" s="202">
        <v>45669</v>
      </c>
      <c r="B2439" s="149">
        <v>19011</v>
      </c>
      <c r="C2439" s="147">
        <v>0.39583333333333331</v>
      </c>
      <c r="D2439" s="149" t="s">
        <v>11</v>
      </c>
      <c r="E2439" s="129" t="s">
        <v>109</v>
      </c>
      <c r="F2439" s="132"/>
      <c r="G2439" s="132" t="str">
        <f t="shared" si="74"/>
        <v>1</v>
      </c>
      <c r="H2439" s="137">
        <f t="shared" si="75"/>
        <v>18</v>
      </c>
      <c r="I2439" s="129" t="str" cm="1">
        <f t="array" ref="I2439">_xlfn.XLOOKUP(C2439,gyn_horarios,gyn_trechos_almoco,"",1,1)</f>
        <v>GOIANIA X BELEM 09:30</v>
      </c>
      <c r="J2439" s="201" t="str" cm="1">
        <f t="array" ref="J2439">_xlfn.XLOOKUP(D2439,justificativas_motivos,justificativas_texto,"",1,1)</f>
        <v>MOTORISTA CUMPRINDO HORÁRIO NA ESCALA ATUAL</v>
      </c>
    </row>
    <row r="2440" spans="1:10" ht="42" hidden="1" customHeight="1">
      <c r="A2440" s="202">
        <v>45669</v>
      </c>
      <c r="B2440" s="132">
        <v>221301</v>
      </c>
      <c r="C2440" s="133" t="s">
        <v>355</v>
      </c>
      <c r="D2440" s="132" t="s">
        <v>11</v>
      </c>
      <c r="E2440" s="129" t="s">
        <v>288</v>
      </c>
      <c r="F2440" s="132"/>
      <c r="G2440" s="132" t="str">
        <f t="shared" si="74"/>
        <v>1</v>
      </c>
      <c r="H2440" s="137">
        <f t="shared" si="75"/>
        <v>18</v>
      </c>
      <c r="I2440" s="129" t="str" cm="1">
        <f t="array" ref="I2440">_xlfn.XLOOKUP(C2440,gyn_horarios,gyn_trechos_almoco,"",1,1)</f>
        <v>TERESINA X IMPERATRIZ 19:00</v>
      </c>
      <c r="J2440" s="201" t="str" cm="1">
        <f t="array" ref="J2440">_xlfn.XLOOKUP(D2440,justificativas_motivos,justificativas_texto,"",1,1)</f>
        <v>MOTORISTA CUMPRINDO HORÁRIO NA ESCALA ATUAL</v>
      </c>
    </row>
    <row r="2441" spans="1:10" ht="42" hidden="1" customHeight="1">
      <c r="A2441" s="202">
        <v>45669</v>
      </c>
      <c r="B2441" s="149">
        <v>221301</v>
      </c>
      <c r="C2441" s="147" t="s">
        <v>355</v>
      </c>
      <c r="D2441" s="149" t="s">
        <v>11</v>
      </c>
      <c r="E2441" s="129" t="s">
        <v>361</v>
      </c>
      <c r="F2441" s="149"/>
      <c r="G2441" s="149" t="str">
        <f t="shared" si="74"/>
        <v>1</v>
      </c>
      <c r="H2441" s="150">
        <f t="shared" si="75"/>
        <v>18</v>
      </c>
      <c r="I2441" s="153" t="str" cm="1">
        <f t="array" ref="I2441">_xlfn.XLOOKUP(C2441,gyn_horarios,gyn_trechos_almoco,"",1,1)</f>
        <v>TERESINA X IMPERATRIZ 19:00</v>
      </c>
      <c r="J2441" s="164" t="str" cm="1">
        <f t="array" ref="J2441">_xlfn.XLOOKUP(D2441,justificativas_motivos,justificativas_texto,"",1,1)</f>
        <v>MOTORISTA CUMPRINDO HORÁRIO NA ESCALA ATUAL</v>
      </c>
    </row>
    <row r="2442" spans="1:10" ht="42" hidden="1" customHeight="1">
      <c r="A2442" s="202">
        <v>45669</v>
      </c>
      <c r="B2442" s="149">
        <v>221301</v>
      </c>
      <c r="C2442" s="147" t="s">
        <v>355</v>
      </c>
      <c r="D2442" s="149" t="s">
        <v>285</v>
      </c>
      <c r="E2442" s="153" t="s">
        <v>341</v>
      </c>
      <c r="F2442" s="149"/>
      <c r="G2442" s="149" t="str">
        <f t="shared" si="74"/>
        <v>1</v>
      </c>
      <c r="H2442" s="150">
        <f t="shared" si="75"/>
        <v>18</v>
      </c>
      <c r="I2442" s="153" t="str" cm="1">
        <f t="array" ref="I2442">_xlfn.XLOOKUP(C2442,gyn_horarios,gyn_trechos_almoco,"",1,1)</f>
        <v>TERESINA X IMPERATRIZ 19:00</v>
      </c>
      <c r="J2442" s="164" t="str" cm="1">
        <f t="array" ref="J2442">_xlfn.XLOOKUP(D2442,justificativas_motivos,justificativas_texto,"",1,1)</f>
        <v>MOTORISTA CHEGANDO/SAINDO DA GARAGEM DE PASSE</v>
      </c>
    </row>
    <row r="2443" spans="1:10" ht="42" hidden="1" customHeight="1">
      <c r="A2443" s="202">
        <v>45669</v>
      </c>
      <c r="B2443" s="149">
        <v>221301</v>
      </c>
      <c r="C2443" s="147" t="s">
        <v>355</v>
      </c>
      <c r="D2443" s="149" t="s">
        <v>285</v>
      </c>
      <c r="E2443" s="153" t="s">
        <v>354</v>
      </c>
      <c r="F2443" s="149"/>
      <c r="G2443" s="149" t="str">
        <f t="shared" si="74"/>
        <v>1</v>
      </c>
      <c r="H2443" s="150">
        <f t="shared" si="75"/>
        <v>18</v>
      </c>
      <c r="I2443" s="153" t="str" cm="1">
        <f t="array" ref="I2443">_xlfn.XLOOKUP(C2443,gyn_horarios,gyn_trechos_almoco,"",1,1)</f>
        <v>TERESINA X IMPERATRIZ 19:00</v>
      </c>
      <c r="J2443" s="164" t="str" cm="1">
        <f t="array" ref="J2443">_xlfn.XLOOKUP(D2443,justificativas_motivos,justificativas_texto,"",1,1)</f>
        <v>MOTORISTA CHEGANDO/SAINDO DA GARAGEM DE PASSE</v>
      </c>
    </row>
    <row r="2444" spans="1:10" ht="42" hidden="1" customHeight="1">
      <c r="A2444" s="202">
        <v>45670</v>
      </c>
      <c r="B2444" s="149">
        <v>24014</v>
      </c>
      <c r="C2444" s="147">
        <v>0.83333333333333337</v>
      </c>
      <c r="D2444" s="149" t="s">
        <v>11</v>
      </c>
      <c r="E2444" s="149" t="s">
        <v>118</v>
      </c>
      <c r="F2444" s="149"/>
      <c r="G2444" s="149" t="str">
        <f t="shared" si="74"/>
        <v>1</v>
      </c>
      <c r="H2444" s="150">
        <f t="shared" si="75"/>
        <v>18</v>
      </c>
      <c r="I2444" s="153" t="str" cm="1">
        <f t="array" ref="I2444">_xlfn.XLOOKUP(C2444,gyn_horarios,gyn_trechos_almoco,"",1,1)</f>
        <v>GOIANIA X SAO LUIS 20:00</v>
      </c>
      <c r="J2444" s="164" t="str" cm="1">
        <f t="array" ref="J2444">_xlfn.XLOOKUP(D2444,justificativas_motivos,justificativas_texto,"",1,1)</f>
        <v>MOTORISTA CUMPRINDO HORÁRIO NA ESCALA ATUAL</v>
      </c>
    </row>
    <row r="2445" spans="1:10" ht="42" hidden="1" customHeight="1">
      <c r="A2445" s="202">
        <v>45670</v>
      </c>
      <c r="B2445" s="149">
        <v>24014</v>
      </c>
      <c r="C2445" s="147">
        <v>0.83333333333333337</v>
      </c>
      <c r="D2445" s="149" t="s">
        <v>11</v>
      </c>
      <c r="E2445" s="149" t="s">
        <v>15</v>
      </c>
      <c r="F2445" s="149"/>
      <c r="G2445" s="149" t="str">
        <f t="shared" si="74"/>
        <v>1</v>
      </c>
      <c r="H2445" s="150">
        <f t="shared" si="75"/>
        <v>18</v>
      </c>
      <c r="I2445" s="153" t="str" cm="1">
        <f t="array" ref="I2445">_xlfn.XLOOKUP(C2445,gyn_horarios,gyn_trechos_almoco,"",1,1)</f>
        <v>GOIANIA X SAO LUIS 20:00</v>
      </c>
      <c r="J2445" s="164" t="str" cm="1">
        <f t="array" ref="J2445">_xlfn.XLOOKUP(D2445,justificativas_motivos,justificativas_texto,"",1,1)</f>
        <v>MOTORISTA CUMPRINDO HORÁRIO NA ESCALA ATUAL</v>
      </c>
    </row>
    <row r="2446" spans="1:10" ht="42" hidden="1" customHeight="1">
      <c r="A2446" s="202">
        <v>45670</v>
      </c>
      <c r="B2446" s="149">
        <v>15700</v>
      </c>
      <c r="C2446" s="147">
        <v>0.75</v>
      </c>
      <c r="D2446" s="149" t="s">
        <v>11</v>
      </c>
      <c r="E2446" s="153" t="s">
        <v>60</v>
      </c>
      <c r="F2446" s="149"/>
      <c r="G2446" s="149" t="str">
        <f t="shared" si="74"/>
        <v>1</v>
      </c>
      <c r="H2446" s="150">
        <f t="shared" si="75"/>
        <v>18</v>
      </c>
      <c r="I2446" s="153" t="str" cm="1">
        <f t="array" ref="I2446">_xlfn.XLOOKUP(C2446,gyn_horarios,gyn_trechos_almoco,"",1,1)</f>
        <v>GOIANIA X TERESINA 18:00</v>
      </c>
      <c r="J2446" s="164" t="str" cm="1">
        <f t="array" ref="J2446">_xlfn.XLOOKUP(D2446,justificativas_motivos,justificativas_texto,"",1,1)</f>
        <v>MOTORISTA CUMPRINDO HORÁRIO NA ESCALA ATUAL</v>
      </c>
    </row>
    <row r="2447" spans="1:10" ht="42" hidden="1" customHeight="1">
      <c r="A2447" s="202">
        <v>45670</v>
      </c>
      <c r="B2447" s="149">
        <v>15700</v>
      </c>
      <c r="C2447" s="147">
        <v>0.75</v>
      </c>
      <c r="D2447" s="149" t="s">
        <v>11</v>
      </c>
      <c r="E2447" s="153" t="s">
        <v>61</v>
      </c>
      <c r="F2447" s="149"/>
      <c r="G2447" s="149" t="str">
        <f t="shared" si="74"/>
        <v>1</v>
      </c>
      <c r="H2447" s="150">
        <f t="shared" si="75"/>
        <v>18</v>
      </c>
      <c r="I2447" s="153" t="str" cm="1">
        <f t="array" ref="I2447">_xlfn.XLOOKUP(C2447,gyn_horarios,gyn_trechos_almoco,"",1,1)</f>
        <v>GOIANIA X TERESINA 18:00</v>
      </c>
      <c r="J2447" s="164" t="str" cm="1">
        <f t="array" ref="J2447">_xlfn.XLOOKUP(D2447,justificativas_motivos,justificativas_texto,"",1,1)</f>
        <v>MOTORISTA CUMPRINDO HORÁRIO NA ESCALA ATUAL</v>
      </c>
    </row>
    <row r="2448" spans="1:10" ht="42" hidden="1" customHeight="1">
      <c r="A2448" s="202">
        <v>45670</v>
      </c>
      <c r="B2448" s="149">
        <v>24010</v>
      </c>
      <c r="C2448" s="147">
        <v>0.79166666666666663</v>
      </c>
      <c r="D2448" s="149" t="s">
        <v>11</v>
      </c>
      <c r="E2448" s="153" t="s">
        <v>135</v>
      </c>
      <c r="F2448" s="149"/>
      <c r="G2448" s="149" t="str">
        <f t="shared" si="74"/>
        <v>1</v>
      </c>
      <c r="H2448" s="150">
        <f t="shared" si="75"/>
        <v>18</v>
      </c>
      <c r="I2448" s="153" t="str" cm="1">
        <f t="array" ref="I2448">_xlfn.XLOOKUP(C2448,gyn_horarios,gyn_trechos_almoco,"",1,1)</f>
        <v>GOIANIA X BELEM 19:00</v>
      </c>
      <c r="J2448" s="164" t="str" cm="1">
        <f t="array" ref="J2448">_xlfn.XLOOKUP(D2448,justificativas_motivos,justificativas_texto,"",1,1)</f>
        <v>MOTORISTA CUMPRINDO HORÁRIO NA ESCALA ATUAL</v>
      </c>
    </row>
    <row r="2449" spans="1:10" ht="42" hidden="1" customHeight="1">
      <c r="A2449" s="202">
        <v>45670</v>
      </c>
      <c r="B2449" s="149">
        <v>24010</v>
      </c>
      <c r="C2449" s="147">
        <v>0.79166666666666663</v>
      </c>
      <c r="D2449" s="149" t="s">
        <v>11</v>
      </c>
      <c r="E2449" s="153" t="s">
        <v>174</v>
      </c>
      <c r="F2449" s="149"/>
      <c r="G2449" s="149" t="str">
        <f t="shared" si="74"/>
        <v>1</v>
      </c>
      <c r="H2449" s="150">
        <f t="shared" si="75"/>
        <v>18</v>
      </c>
      <c r="I2449" s="153" t="str" cm="1">
        <f t="array" ref="I2449">_xlfn.XLOOKUP(C2449,gyn_horarios,gyn_trechos_almoco,"",1,1)</f>
        <v>GOIANIA X BELEM 19:00</v>
      </c>
      <c r="J2449" s="164" t="str" cm="1">
        <f t="array" ref="J2449">_xlfn.XLOOKUP(D2449,justificativas_motivos,justificativas_texto,"",1,1)</f>
        <v>MOTORISTA CUMPRINDO HORÁRIO NA ESCALA ATUAL</v>
      </c>
    </row>
    <row r="2450" spans="1:10" ht="42" hidden="1" customHeight="1">
      <c r="A2450" s="202">
        <v>45670</v>
      </c>
      <c r="B2450" s="149">
        <v>19013</v>
      </c>
      <c r="C2450" s="147">
        <v>0.39583333333333331</v>
      </c>
      <c r="D2450" s="149" t="s">
        <v>11</v>
      </c>
      <c r="E2450" s="153" t="s">
        <v>116</v>
      </c>
      <c r="F2450" s="149"/>
      <c r="G2450" s="149" t="str">
        <f t="shared" si="74"/>
        <v>1</v>
      </c>
      <c r="H2450" s="150">
        <f t="shared" si="75"/>
        <v>18</v>
      </c>
      <c r="I2450" s="153" t="str" cm="1">
        <f t="array" ref="I2450">_xlfn.XLOOKUP(C2450,gyn_horarios,gyn_trechos_almoco,"",1,1)</f>
        <v>GOIANIA X BELEM 09:30</v>
      </c>
      <c r="J2450" s="164" t="str" cm="1">
        <f t="array" ref="J2450">_xlfn.XLOOKUP(D2450,justificativas_motivos,justificativas_texto,"",1,1)</f>
        <v>MOTORISTA CUMPRINDO HORÁRIO NA ESCALA ATUAL</v>
      </c>
    </row>
    <row r="2451" spans="1:10" ht="42" hidden="1" customHeight="1">
      <c r="A2451" s="200">
        <v>45670</v>
      </c>
      <c r="B2451" s="132">
        <v>19013</v>
      </c>
      <c r="C2451" s="133">
        <v>0.39583333333333331</v>
      </c>
      <c r="D2451" s="132" t="s">
        <v>11</v>
      </c>
      <c r="E2451" s="129" t="s">
        <v>117</v>
      </c>
      <c r="F2451" s="132"/>
      <c r="G2451" s="132" t="str">
        <f t="shared" si="74"/>
        <v>1</v>
      </c>
      <c r="H2451" s="137">
        <f t="shared" si="75"/>
        <v>18</v>
      </c>
      <c r="I2451" s="129" t="str" cm="1">
        <f t="array" ref="I2451">_xlfn.XLOOKUP(C2451,gyn_horarios,gyn_trechos_almoco,"",1,1)</f>
        <v>GOIANIA X BELEM 09:30</v>
      </c>
      <c r="J2451" s="201" t="str" cm="1">
        <f t="array" ref="J2451">_xlfn.XLOOKUP(D2451,justificativas_motivos,justificativas_texto,"",1,1)</f>
        <v>MOTORISTA CUMPRINDO HORÁRIO NA ESCALA ATUAL</v>
      </c>
    </row>
    <row r="2452" spans="1:10" ht="42" hidden="1" customHeight="1">
      <c r="A2452" s="200">
        <v>45670</v>
      </c>
      <c r="B2452" s="132">
        <v>19011</v>
      </c>
      <c r="C2452" s="133">
        <v>0.79166666666666663</v>
      </c>
      <c r="D2452" s="132" t="s">
        <v>11</v>
      </c>
      <c r="E2452" s="129" t="s">
        <v>257</v>
      </c>
      <c r="F2452" s="132"/>
      <c r="G2452" s="132" t="str">
        <f t="shared" ref="G2452:G2515" si="76">IF(E2452="MOTORISTA","","1")</f>
        <v>1</v>
      </c>
      <c r="H2452" s="137">
        <f t="shared" ref="H2452:H2515" si="77">IF(E2452="MOTORISTA","",18)</f>
        <v>18</v>
      </c>
      <c r="I2452" s="129" t="s">
        <v>359</v>
      </c>
      <c r="J2452" s="201" t="str" cm="1">
        <f t="array" ref="J2452">_xlfn.XLOOKUP(D2452,justificativas_motivos,justificativas_texto,"",1,1)</f>
        <v>MOTORISTA CUMPRINDO HORÁRIO NA ESCALA ATUAL</v>
      </c>
    </row>
    <row r="2453" spans="1:10" ht="42" hidden="1" customHeight="1">
      <c r="A2453" s="200">
        <v>45670</v>
      </c>
      <c r="B2453" s="132">
        <v>19011</v>
      </c>
      <c r="C2453" s="133">
        <v>0.79166666666666663</v>
      </c>
      <c r="D2453" s="132" t="s">
        <v>11</v>
      </c>
      <c r="E2453" s="129" t="s">
        <v>146</v>
      </c>
      <c r="F2453" s="132"/>
      <c r="G2453" s="132" t="str">
        <f t="shared" si="76"/>
        <v>1</v>
      </c>
      <c r="H2453" s="137">
        <f t="shared" si="77"/>
        <v>18</v>
      </c>
      <c r="I2453" s="129" t="s">
        <v>359</v>
      </c>
      <c r="J2453" s="201" t="str" cm="1">
        <f t="array" ref="J2453">_xlfn.XLOOKUP(D2453,justificativas_motivos,justificativas_texto,"",1,1)</f>
        <v>MOTORISTA CUMPRINDO HORÁRIO NA ESCALA ATUAL</v>
      </c>
    </row>
    <row r="2454" spans="1:10" ht="42" hidden="1" customHeight="1">
      <c r="A2454" s="200">
        <v>45671</v>
      </c>
      <c r="B2454" s="132">
        <v>19013</v>
      </c>
      <c r="C2454" s="133">
        <v>0.79166666666666663</v>
      </c>
      <c r="D2454" s="132" t="s">
        <v>11</v>
      </c>
      <c r="E2454" s="129" t="s">
        <v>206</v>
      </c>
      <c r="F2454" s="132"/>
      <c r="G2454" s="132" t="str">
        <f t="shared" si="76"/>
        <v>1</v>
      </c>
      <c r="H2454" s="137">
        <f t="shared" si="77"/>
        <v>18</v>
      </c>
      <c r="I2454" s="129" t="str" cm="1">
        <f t="array" ref="I2454">_xlfn.XLOOKUP(C2454,gyn_horarios,gyn_trechos_almoco,"",1,1)</f>
        <v>GOIANIA X BELEM 19:00</v>
      </c>
      <c r="J2454" s="201" t="str" cm="1">
        <f t="array" ref="J2454">_xlfn.XLOOKUP(D2454,justificativas_motivos,justificativas_texto,"",1,1)</f>
        <v>MOTORISTA CUMPRINDO HORÁRIO NA ESCALA ATUAL</v>
      </c>
    </row>
    <row r="2455" spans="1:10" ht="42" hidden="1" customHeight="1">
      <c r="A2455" s="200">
        <v>45671</v>
      </c>
      <c r="B2455" s="132">
        <v>19013</v>
      </c>
      <c r="C2455" s="133">
        <v>0.79166666666666663</v>
      </c>
      <c r="D2455" s="132" t="s">
        <v>11</v>
      </c>
      <c r="E2455" s="129" t="s">
        <v>63</v>
      </c>
      <c r="F2455" s="132"/>
      <c r="G2455" s="132" t="str">
        <f t="shared" si="76"/>
        <v>1</v>
      </c>
      <c r="H2455" s="137">
        <f t="shared" si="77"/>
        <v>18</v>
      </c>
      <c r="I2455" s="129" t="str" cm="1">
        <f t="array" ref="I2455">_xlfn.XLOOKUP(C2455,gyn_horarios,gyn_trechos_almoco,"",1,1)</f>
        <v>GOIANIA X BELEM 19:00</v>
      </c>
      <c r="J2455" s="201" t="str" cm="1">
        <f t="array" ref="J2455">_xlfn.XLOOKUP(D2455,justificativas_motivos,justificativas_texto,"",1,1)</f>
        <v>MOTORISTA CUMPRINDO HORÁRIO NA ESCALA ATUAL</v>
      </c>
    </row>
    <row r="2456" spans="1:10" ht="42" hidden="1" customHeight="1">
      <c r="A2456" s="200">
        <v>45671</v>
      </c>
      <c r="B2456" s="132">
        <v>24010</v>
      </c>
      <c r="C2456" s="133">
        <v>0.83333333333333337</v>
      </c>
      <c r="D2456" s="132" t="s">
        <v>11</v>
      </c>
      <c r="E2456" s="129" t="s">
        <v>243</v>
      </c>
      <c r="F2456" s="132"/>
      <c r="G2456" s="132" t="str">
        <f t="shared" si="76"/>
        <v>1</v>
      </c>
      <c r="H2456" s="137">
        <f t="shared" si="77"/>
        <v>18</v>
      </c>
      <c r="I2456" s="129" t="str" cm="1">
        <f t="array" ref="I2456">_xlfn.XLOOKUP(C2456,gyn_horarios,gyn_trechos_almoco,"",1,1)</f>
        <v>GOIANIA X SAO LUIS 20:00</v>
      </c>
      <c r="J2456" s="201" t="str" cm="1">
        <f t="array" ref="J2456">_xlfn.XLOOKUP(D2456,justificativas_motivos,justificativas_texto,"",1,1)</f>
        <v>MOTORISTA CUMPRINDO HORÁRIO NA ESCALA ATUAL</v>
      </c>
    </row>
    <row r="2457" spans="1:10" ht="42" hidden="1" customHeight="1">
      <c r="A2457" s="200">
        <v>45671</v>
      </c>
      <c r="B2457" s="132">
        <v>24010</v>
      </c>
      <c r="C2457" s="133">
        <v>0.83333333333333337</v>
      </c>
      <c r="D2457" s="132" t="s">
        <v>11</v>
      </c>
      <c r="E2457" s="129" t="s">
        <v>23</v>
      </c>
      <c r="F2457" s="132"/>
      <c r="G2457" s="132" t="str">
        <f t="shared" si="76"/>
        <v>1</v>
      </c>
      <c r="H2457" s="137">
        <f t="shared" si="77"/>
        <v>18</v>
      </c>
      <c r="I2457" s="129" t="str" cm="1">
        <f t="array" ref="I2457">_xlfn.XLOOKUP(C2457,gyn_horarios,gyn_trechos_almoco,"",1,1)</f>
        <v>GOIANIA X SAO LUIS 20:00</v>
      </c>
      <c r="J2457" s="201" t="str" cm="1">
        <f t="array" ref="J2457">_xlfn.XLOOKUP(D2457,justificativas_motivos,justificativas_texto,"",1,1)</f>
        <v>MOTORISTA CUMPRINDO HORÁRIO NA ESCALA ATUAL</v>
      </c>
    </row>
    <row r="2458" spans="1:10" ht="42" hidden="1" customHeight="1">
      <c r="A2458" s="200">
        <v>45671</v>
      </c>
      <c r="B2458" s="132">
        <v>24013</v>
      </c>
      <c r="C2458" s="133">
        <v>0.39583333333333331</v>
      </c>
      <c r="D2458" s="132" t="s">
        <v>11</v>
      </c>
      <c r="E2458" s="129" t="s">
        <v>84</v>
      </c>
      <c r="F2458" s="132"/>
      <c r="G2458" s="132" t="str">
        <f t="shared" si="76"/>
        <v>1</v>
      </c>
      <c r="H2458" s="137">
        <f t="shared" si="77"/>
        <v>18</v>
      </c>
      <c r="I2458" s="129" t="str" cm="1">
        <f t="array" ref="I2458">_xlfn.XLOOKUP(C2458,gyn_horarios,gyn_trechos_almoco,"",1,1)</f>
        <v>GOIANIA X BELEM 09:30</v>
      </c>
      <c r="J2458" s="201" t="str" cm="1">
        <f t="array" ref="J2458">_xlfn.XLOOKUP(D2458,justificativas_motivos,justificativas_texto,"",1,1)</f>
        <v>MOTORISTA CUMPRINDO HORÁRIO NA ESCALA ATUAL</v>
      </c>
    </row>
    <row r="2459" spans="1:10" ht="42" hidden="1" customHeight="1">
      <c r="A2459" s="202">
        <v>45671</v>
      </c>
      <c r="B2459" s="149">
        <v>24013</v>
      </c>
      <c r="C2459" s="147">
        <v>0.39583333333333331</v>
      </c>
      <c r="D2459" s="149" t="s">
        <v>11</v>
      </c>
      <c r="E2459" s="129" t="s">
        <v>364</v>
      </c>
      <c r="F2459" s="149"/>
      <c r="G2459" s="149" t="str">
        <f t="shared" si="76"/>
        <v>1</v>
      </c>
      <c r="H2459" s="150">
        <f t="shared" si="77"/>
        <v>18</v>
      </c>
      <c r="I2459" s="153" t="str" cm="1">
        <f t="array" ref="I2459">_xlfn.XLOOKUP(C2459,gyn_horarios,gyn_trechos_almoco,"",1,1)</f>
        <v>GOIANIA X BELEM 09:30</v>
      </c>
      <c r="J2459" s="164" t="str" cm="1">
        <f t="array" ref="J2459">_xlfn.XLOOKUP(D2459,justificativas_motivos,justificativas_texto,"",1,1)</f>
        <v>MOTORISTA CUMPRINDO HORÁRIO NA ESCALA ATUAL</v>
      </c>
    </row>
    <row r="2460" spans="1:10" ht="42" hidden="1" customHeight="1">
      <c r="A2460" s="202">
        <v>45671</v>
      </c>
      <c r="B2460" s="149">
        <v>19018</v>
      </c>
      <c r="C2460" s="147">
        <v>0.37708333333333333</v>
      </c>
      <c r="D2460" s="149" t="s">
        <v>11</v>
      </c>
      <c r="E2460" s="129" t="s">
        <v>251</v>
      </c>
      <c r="F2460" s="149"/>
      <c r="G2460" s="149" t="str">
        <f t="shared" si="76"/>
        <v>1</v>
      </c>
      <c r="H2460" s="150">
        <f t="shared" si="77"/>
        <v>18</v>
      </c>
      <c r="I2460" s="153" t="str" cm="1">
        <f t="array" ref="I2460">_xlfn.XLOOKUP(C2460,gyn_horarios,gyn_trechos_almoco,"",1,1)</f>
        <v>GOIANIA X BELEM 09:30</v>
      </c>
      <c r="J2460" s="164" t="str" cm="1">
        <f t="array" ref="J2460">_xlfn.XLOOKUP(D2460,justificativas_motivos,justificativas_texto,"",1,1)</f>
        <v>MOTORISTA CUMPRINDO HORÁRIO NA ESCALA ATUAL</v>
      </c>
    </row>
    <row r="2461" spans="1:10" ht="42" hidden="1" customHeight="1">
      <c r="A2461" s="202">
        <v>45671</v>
      </c>
      <c r="B2461" s="149">
        <v>19018</v>
      </c>
      <c r="C2461" s="147">
        <v>0.37708333333333333</v>
      </c>
      <c r="D2461" s="149" t="s">
        <v>11</v>
      </c>
      <c r="E2461" s="153" t="s">
        <v>356</v>
      </c>
      <c r="F2461" s="149"/>
      <c r="G2461" s="149" t="str">
        <f t="shared" si="76"/>
        <v>1</v>
      </c>
      <c r="H2461" s="150">
        <f t="shared" si="77"/>
        <v>18</v>
      </c>
      <c r="I2461" s="153" t="str" cm="1">
        <f t="array" ref="I2461">_xlfn.XLOOKUP(C2461,gyn_horarios,gyn_trechos_almoco,"",1,1)</f>
        <v>GOIANIA X BELEM 09:30</v>
      </c>
      <c r="J2461" s="164" t="str" cm="1">
        <f t="array" ref="J2461">_xlfn.XLOOKUP(D2461,justificativas_motivos,justificativas_texto,"",1,1)</f>
        <v>MOTORISTA CUMPRINDO HORÁRIO NA ESCALA ATUAL</v>
      </c>
    </row>
    <row r="2462" spans="1:10" ht="42" hidden="1" customHeight="1">
      <c r="A2462" s="202">
        <v>45672</v>
      </c>
      <c r="B2462" s="149">
        <v>16500</v>
      </c>
      <c r="C2462" s="147">
        <v>0.79166666666666663</v>
      </c>
      <c r="D2462" s="149" t="s">
        <v>11</v>
      </c>
      <c r="E2462" s="149" t="s">
        <v>291</v>
      </c>
      <c r="F2462" s="149"/>
      <c r="G2462" s="149" t="str">
        <f t="shared" si="76"/>
        <v>1</v>
      </c>
      <c r="H2462" s="150">
        <f t="shared" si="77"/>
        <v>18</v>
      </c>
      <c r="I2462" s="153" t="str" cm="1">
        <f t="array" ref="I2462">_xlfn.XLOOKUP(C2462,gyn_horarios,gyn_trechos_almoco,"",1,1)</f>
        <v>GOIANIA X BELEM 19:00</v>
      </c>
      <c r="J2462" s="164" t="str" cm="1">
        <f t="array" ref="J2462">_xlfn.XLOOKUP(D2462,justificativas_motivos,justificativas_texto,"",1,1)</f>
        <v>MOTORISTA CUMPRINDO HORÁRIO NA ESCALA ATUAL</v>
      </c>
    </row>
    <row r="2463" spans="1:10" ht="42" hidden="1" customHeight="1">
      <c r="A2463" s="202">
        <v>45672</v>
      </c>
      <c r="B2463" s="149">
        <v>16500</v>
      </c>
      <c r="C2463" s="147">
        <v>0.79166666666666663</v>
      </c>
      <c r="D2463" s="149" t="s">
        <v>11</v>
      </c>
      <c r="E2463" s="149" t="s">
        <v>188</v>
      </c>
      <c r="F2463" s="149"/>
      <c r="G2463" s="149" t="str">
        <f t="shared" si="76"/>
        <v>1</v>
      </c>
      <c r="H2463" s="150">
        <f t="shared" si="77"/>
        <v>18</v>
      </c>
      <c r="I2463" s="153" t="str" cm="1">
        <f t="array" ref="I2463">_xlfn.XLOOKUP(C2463,gyn_horarios,gyn_trechos_almoco,"",1,1)</f>
        <v>GOIANIA X BELEM 19:00</v>
      </c>
      <c r="J2463" s="164" t="str" cm="1">
        <f t="array" ref="J2463">_xlfn.XLOOKUP(D2463,justificativas_motivos,justificativas_texto,"",1,1)</f>
        <v>MOTORISTA CUMPRINDO HORÁRIO NA ESCALA ATUAL</v>
      </c>
    </row>
    <row r="2464" spans="1:10" ht="42" hidden="1" customHeight="1">
      <c r="A2464" s="202">
        <v>45672</v>
      </c>
      <c r="B2464" s="149">
        <v>24009</v>
      </c>
      <c r="C2464" s="147">
        <v>0.83333333333333337</v>
      </c>
      <c r="D2464" s="149" t="s">
        <v>11</v>
      </c>
      <c r="E2464" s="149" t="s">
        <v>64</v>
      </c>
      <c r="F2464" s="149"/>
      <c r="G2464" s="149" t="str">
        <f t="shared" si="76"/>
        <v>1</v>
      </c>
      <c r="H2464" s="150">
        <f t="shared" si="77"/>
        <v>18</v>
      </c>
      <c r="I2464" s="153" t="str" cm="1">
        <f t="array" ref="I2464">_xlfn.XLOOKUP(C2464,gyn_horarios,gyn_trechos_almoco,"",1,1)</f>
        <v>GOIANIA X SAO LUIS 20:00</v>
      </c>
      <c r="J2464" s="164" t="str" cm="1">
        <f t="array" ref="J2464">_xlfn.XLOOKUP(D2464,justificativas_motivos,justificativas_texto,"",1,1)</f>
        <v>MOTORISTA CUMPRINDO HORÁRIO NA ESCALA ATUAL</v>
      </c>
    </row>
    <row r="2465" spans="1:10" ht="42" hidden="1" customHeight="1">
      <c r="A2465" s="202">
        <v>45672</v>
      </c>
      <c r="B2465" s="149">
        <v>24009</v>
      </c>
      <c r="C2465" s="147">
        <v>0.83333333333333337</v>
      </c>
      <c r="D2465" s="149" t="s">
        <v>11</v>
      </c>
      <c r="E2465" s="149" t="s">
        <v>65</v>
      </c>
      <c r="F2465" s="149"/>
      <c r="G2465" s="149" t="str">
        <f t="shared" si="76"/>
        <v>1</v>
      </c>
      <c r="H2465" s="150">
        <f t="shared" si="77"/>
        <v>18</v>
      </c>
      <c r="I2465" s="153" t="str" cm="1">
        <f t="array" ref="I2465">_xlfn.XLOOKUP(C2465,gyn_horarios,gyn_trechos_almoco,"",1,1)</f>
        <v>GOIANIA X SAO LUIS 20:00</v>
      </c>
      <c r="J2465" s="164" t="str" cm="1">
        <f t="array" ref="J2465">_xlfn.XLOOKUP(D2465,justificativas_motivos,justificativas_texto,"",1,1)</f>
        <v>MOTORISTA CUMPRINDO HORÁRIO NA ESCALA ATUAL</v>
      </c>
    </row>
    <row r="2466" spans="1:10" ht="42" hidden="1" customHeight="1">
      <c r="A2466" s="202">
        <v>45672</v>
      </c>
      <c r="B2466" s="149">
        <v>16600</v>
      </c>
      <c r="C2466" s="147">
        <v>0.39583333333333331</v>
      </c>
      <c r="D2466" s="149" t="s">
        <v>11</v>
      </c>
      <c r="E2466" s="153" t="s">
        <v>50</v>
      </c>
      <c r="F2466" s="149"/>
      <c r="G2466" s="149" t="str">
        <f t="shared" si="76"/>
        <v>1</v>
      </c>
      <c r="H2466" s="150">
        <f t="shared" si="77"/>
        <v>18</v>
      </c>
      <c r="I2466" s="153" t="str" cm="1">
        <f t="array" ref="I2466">_xlfn.XLOOKUP(C2466,gyn_horarios,gyn_trechos_almoco,"",1,1)</f>
        <v>GOIANIA X BELEM 09:30</v>
      </c>
      <c r="J2466" s="164" t="str" cm="1">
        <f t="array" ref="J2466">_xlfn.XLOOKUP(D2466,justificativas_motivos,justificativas_texto,"",1,1)</f>
        <v>MOTORISTA CUMPRINDO HORÁRIO NA ESCALA ATUAL</v>
      </c>
    </row>
    <row r="2467" spans="1:10" ht="42" hidden="1" customHeight="1">
      <c r="A2467" s="202">
        <v>45672</v>
      </c>
      <c r="B2467" s="149">
        <v>16600</v>
      </c>
      <c r="C2467" s="147">
        <v>0.39583333333333331</v>
      </c>
      <c r="D2467" s="149" t="s">
        <v>11</v>
      </c>
      <c r="E2467" s="153" t="s">
        <v>48</v>
      </c>
      <c r="F2467" s="149"/>
      <c r="G2467" s="149" t="str">
        <f t="shared" si="76"/>
        <v>1</v>
      </c>
      <c r="H2467" s="150">
        <f t="shared" si="77"/>
        <v>18</v>
      </c>
      <c r="I2467" s="153" t="str" cm="1">
        <f t="array" ref="I2467">_xlfn.XLOOKUP(C2467,gyn_horarios,gyn_trechos_almoco,"",1,1)</f>
        <v>GOIANIA X BELEM 09:30</v>
      </c>
      <c r="J2467" s="164" t="str" cm="1">
        <f t="array" ref="J2467">_xlfn.XLOOKUP(D2467,justificativas_motivos,justificativas_texto,"",1,1)</f>
        <v>MOTORISTA CUMPRINDO HORÁRIO NA ESCALA ATUAL</v>
      </c>
    </row>
    <row r="2468" spans="1:10" ht="42" hidden="1" customHeight="1">
      <c r="A2468" s="202">
        <v>45672</v>
      </c>
      <c r="B2468" s="132">
        <v>15800</v>
      </c>
      <c r="C2468" s="133">
        <v>0.79166666666666663</v>
      </c>
      <c r="D2468" s="149" t="s">
        <v>11</v>
      </c>
      <c r="E2468" s="153" t="s">
        <v>310</v>
      </c>
      <c r="F2468" s="132"/>
      <c r="G2468" s="132" t="str">
        <f t="shared" si="76"/>
        <v>1</v>
      </c>
      <c r="H2468" s="137">
        <f t="shared" si="77"/>
        <v>18</v>
      </c>
      <c r="I2468" s="129" t="s">
        <v>359</v>
      </c>
      <c r="J2468" s="201" t="str" cm="1">
        <f t="array" ref="J2468">_xlfn.XLOOKUP(D2468,justificativas_motivos,justificativas_texto,"",1,1)</f>
        <v>MOTORISTA CUMPRINDO HORÁRIO NA ESCALA ATUAL</v>
      </c>
    </row>
    <row r="2469" spans="1:10" ht="42" hidden="1" customHeight="1">
      <c r="A2469" s="202">
        <v>45672</v>
      </c>
      <c r="B2469" s="132">
        <v>15800</v>
      </c>
      <c r="C2469" s="133">
        <v>0.79166666666666663</v>
      </c>
      <c r="D2469" s="149" t="s">
        <v>11</v>
      </c>
      <c r="E2469" s="153" t="s">
        <v>38</v>
      </c>
      <c r="F2469" s="132"/>
      <c r="G2469" s="132" t="str">
        <f t="shared" si="76"/>
        <v>1</v>
      </c>
      <c r="H2469" s="137">
        <f t="shared" si="77"/>
        <v>18</v>
      </c>
      <c r="I2469" s="129" t="s">
        <v>359</v>
      </c>
      <c r="J2469" s="201" t="str" cm="1">
        <f t="array" ref="J2469">_xlfn.XLOOKUP(D2469,justificativas_motivos,justificativas_texto,"",1,1)</f>
        <v>MOTORISTA CUMPRINDO HORÁRIO NA ESCALA ATUAL</v>
      </c>
    </row>
    <row r="2470" spans="1:10" ht="42" hidden="1" customHeight="1">
      <c r="A2470" s="202">
        <v>45673</v>
      </c>
      <c r="B2470" s="132">
        <v>221101</v>
      </c>
      <c r="C2470" s="133">
        <v>0.75</v>
      </c>
      <c r="D2470" s="149" t="s">
        <v>11</v>
      </c>
      <c r="E2470" s="149" t="s">
        <v>17</v>
      </c>
      <c r="F2470" s="132"/>
      <c r="G2470" s="132" t="str">
        <f t="shared" si="76"/>
        <v>1</v>
      </c>
      <c r="H2470" s="137">
        <f t="shared" si="77"/>
        <v>18</v>
      </c>
      <c r="I2470" s="129" t="str" cm="1">
        <f t="array" ref="I2470">_xlfn.XLOOKUP(C2470,gyn_horarios,gyn_trechos_almoco,"",1,1)</f>
        <v>GOIANIA X TERESINA 18:00</v>
      </c>
      <c r="J2470" s="201" t="str" cm="1">
        <f t="array" ref="J2470">_xlfn.XLOOKUP(D2470,justificativas_motivos,justificativas_texto,"",1,1)</f>
        <v>MOTORISTA CUMPRINDO HORÁRIO NA ESCALA ATUAL</v>
      </c>
    </row>
    <row r="2471" spans="1:10" ht="42" hidden="1" customHeight="1">
      <c r="A2471" s="202">
        <v>45673</v>
      </c>
      <c r="B2471" s="132">
        <v>221101</v>
      </c>
      <c r="C2471" s="133">
        <v>0.75</v>
      </c>
      <c r="D2471" s="149" t="s">
        <v>11</v>
      </c>
      <c r="E2471" s="129" t="s">
        <v>391</v>
      </c>
      <c r="F2471" s="132"/>
      <c r="G2471" s="132" t="str">
        <f t="shared" si="76"/>
        <v>1</v>
      </c>
      <c r="H2471" s="137">
        <f t="shared" si="77"/>
        <v>18</v>
      </c>
      <c r="I2471" s="129" t="str" cm="1">
        <f t="array" ref="I2471">_xlfn.XLOOKUP(C2471,gyn_horarios,gyn_trechos_almoco,"",1,1)</f>
        <v>GOIANIA X TERESINA 18:00</v>
      </c>
      <c r="J2471" s="201" t="str" cm="1">
        <f t="array" ref="J2471">_xlfn.XLOOKUP(D2471,justificativas_motivos,justificativas_texto,"",1,1)</f>
        <v>MOTORISTA CUMPRINDO HORÁRIO NA ESCALA ATUAL</v>
      </c>
    </row>
    <row r="2472" spans="1:10" ht="42" hidden="1" customHeight="1">
      <c r="A2472" s="202">
        <v>45673</v>
      </c>
      <c r="B2472" s="132">
        <v>24003</v>
      </c>
      <c r="C2472" s="133">
        <v>0.83333333333333337</v>
      </c>
      <c r="D2472" s="149" t="s">
        <v>11</v>
      </c>
      <c r="E2472" s="132" t="s">
        <v>114</v>
      </c>
      <c r="F2472" s="132"/>
      <c r="G2472" s="132" t="str">
        <f t="shared" si="76"/>
        <v>1</v>
      </c>
      <c r="H2472" s="137">
        <f t="shared" si="77"/>
        <v>18</v>
      </c>
      <c r="I2472" s="129" t="str" cm="1">
        <f t="array" ref="I2472">_xlfn.XLOOKUP(C2472,gyn_horarios,gyn_trechos_almoco,"",1,1)</f>
        <v>GOIANIA X SAO LUIS 20:00</v>
      </c>
      <c r="J2472" s="201" t="str" cm="1">
        <f t="array" ref="J2472">_xlfn.XLOOKUP(D2472,justificativas_motivos,justificativas_texto,"",1,1)</f>
        <v>MOTORISTA CUMPRINDO HORÁRIO NA ESCALA ATUAL</v>
      </c>
    </row>
    <row r="2473" spans="1:10" ht="42" hidden="1" customHeight="1">
      <c r="A2473" s="202">
        <v>45673</v>
      </c>
      <c r="B2473" s="132">
        <v>24003</v>
      </c>
      <c r="C2473" s="133">
        <v>0.83333333333333337</v>
      </c>
      <c r="D2473" s="132" t="s">
        <v>11</v>
      </c>
      <c r="E2473" s="132" t="s">
        <v>115</v>
      </c>
      <c r="F2473" s="132"/>
      <c r="G2473" s="132" t="str">
        <f t="shared" si="76"/>
        <v>1</v>
      </c>
      <c r="H2473" s="137">
        <f t="shared" si="77"/>
        <v>18</v>
      </c>
      <c r="I2473" s="129" t="str" cm="1">
        <f t="array" ref="I2473">_xlfn.XLOOKUP(C2473,gyn_horarios,gyn_trechos_almoco,"",1,1)</f>
        <v>GOIANIA X SAO LUIS 20:00</v>
      </c>
      <c r="J2473" s="201" t="str" cm="1">
        <f t="array" ref="J2473">_xlfn.XLOOKUP(D2473,justificativas_motivos,justificativas_texto,"",1,1)</f>
        <v>MOTORISTA CUMPRINDO HORÁRIO NA ESCALA ATUAL</v>
      </c>
    </row>
    <row r="2474" spans="1:10" ht="42" hidden="1" customHeight="1">
      <c r="A2474" s="202">
        <v>45673</v>
      </c>
      <c r="B2474" s="149">
        <v>19012</v>
      </c>
      <c r="C2474" s="147">
        <v>0.39583333333333331</v>
      </c>
      <c r="D2474" s="149" t="s">
        <v>11</v>
      </c>
      <c r="E2474" s="153" t="s">
        <v>16</v>
      </c>
      <c r="F2474" s="149"/>
      <c r="G2474" s="149" t="str">
        <f t="shared" si="76"/>
        <v>1</v>
      </c>
      <c r="H2474" s="150">
        <f t="shared" si="77"/>
        <v>18</v>
      </c>
      <c r="I2474" s="153" t="str" cm="1">
        <f t="array" ref="I2474">_xlfn.XLOOKUP(C2474,gyn_horarios,gyn_trechos_almoco,"",1,1)</f>
        <v>GOIANIA X BELEM 09:30</v>
      </c>
      <c r="J2474" s="164" t="str" cm="1">
        <f t="array" ref="J2474">_xlfn.XLOOKUP(D2474,justificativas_motivos,justificativas_texto,"",1,1)</f>
        <v>MOTORISTA CUMPRINDO HORÁRIO NA ESCALA ATUAL</v>
      </c>
    </row>
    <row r="2475" spans="1:10" ht="42" hidden="1" customHeight="1">
      <c r="A2475" s="202">
        <v>45673</v>
      </c>
      <c r="B2475" s="149">
        <v>19012</v>
      </c>
      <c r="C2475" s="147">
        <v>0.39583333333333331</v>
      </c>
      <c r="D2475" s="149" t="s">
        <v>11</v>
      </c>
      <c r="E2475" s="153" t="s">
        <v>320</v>
      </c>
      <c r="F2475" s="149"/>
      <c r="G2475" s="149" t="str">
        <f t="shared" si="76"/>
        <v>1</v>
      </c>
      <c r="H2475" s="150">
        <f t="shared" si="77"/>
        <v>18</v>
      </c>
      <c r="I2475" s="153" t="str" cm="1">
        <f t="array" ref="I2475">_xlfn.XLOOKUP(C2475,gyn_horarios,gyn_trechos_almoco,"",1,1)</f>
        <v>GOIANIA X BELEM 09:30</v>
      </c>
      <c r="J2475" s="164" t="str" cm="1">
        <f t="array" ref="J2475">_xlfn.XLOOKUP(D2475,justificativas_motivos,justificativas_texto,"",1,1)</f>
        <v>MOTORISTA CUMPRINDO HORÁRIO NA ESCALA ATUAL</v>
      </c>
    </row>
    <row r="2476" spans="1:10" ht="42" hidden="1" customHeight="1">
      <c r="A2476" s="202">
        <v>45673</v>
      </c>
      <c r="B2476" s="149" t="s">
        <v>71</v>
      </c>
      <c r="C2476" s="147" t="s">
        <v>74</v>
      </c>
      <c r="D2476" s="149" t="s">
        <v>107</v>
      </c>
      <c r="E2476" s="153" t="s">
        <v>292</v>
      </c>
      <c r="F2476" s="149"/>
      <c r="G2476" s="149" t="str">
        <f t="shared" si="76"/>
        <v>1</v>
      </c>
      <c r="H2476" s="150">
        <f t="shared" si="77"/>
        <v>18</v>
      </c>
      <c r="I2476" s="153" t="str" cm="1">
        <f t="array" ref="I2476">_xlfn.XLOOKUP(C2476,gyn_horarios,gyn_trechos_almoco,"",1,1)</f>
        <v>REGULAR</v>
      </c>
      <c r="J2476" s="164" t="str" cm="1">
        <f t="array" ref="J2476">_xlfn.XLOOKUP(D2476,justificativas_motivos,justificativas_texto,"",1,1)</f>
        <v>MOTORISTA PRESTANDO SERVICO DE PLANTAO NA GARAGEM</v>
      </c>
    </row>
    <row r="2477" spans="1:10" ht="42" hidden="1" customHeight="1">
      <c r="A2477" s="202">
        <v>45674</v>
      </c>
      <c r="B2477" s="149">
        <v>24005</v>
      </c>
      <c r="C2477" s="147">
        <v>0.79166666666666663</v>
      </c>
      <c r="D2477" s="149" t="s">
        <v>11</v>
      </c>
      <c r="E2477" s="153" t="s">
        <v>19</v>
      </c>
      <c r="F2477" s="149"/>
      <c r="G2477" s="149" t="str">
        <f t="shared" si="76"/>
        <v>1</v>
      </c>
      <c r="H2477" s="150">
        <f t="shared" si="77"/>
        <v>18</v>
      </c>
      <c r="I2477" s="153" t="str" cm="1">
        <f t="array" ref="I2477">_xlfn.XLOOKUP(C2477,gyn_horarios,gyn_trechos_almoco,"",1,1)</f>
        <v>GOIANIA X BELEM 19:00</v>
      </c>
      <c r="J2477" s="164" t="str" cm="1">
        <f t="array" ref="J2477">_xlfn.XLOOKUP(D2477,justificativas_motivos,justificativas_texto,"",1,1)</f>
        <v>MOTORISTA CUMPRINDO HORÁRIO NA ESCALA ATUAL</v>
      </c>
    </row>
    <row r="2478" spans="1:10" ht="42" hidden="1" customHeight="1">
      <c r="A2478" s="202">
        <v>45674</v>
      </c>
      <c r="B2478" s="132">
        <v>24005</v>
      </c>
      <c r="C2478" s="133">
        <v>0.79166666666666663</v>
      </c>
      <c r="D2478" s="149" t="s">
        <v>11</v>
      </c>
      <c r="E2478" s="129" t="s">
        <v>194</v>
      </c>
      <c r="F2478" s="132"/>
      <c r="G2478" s="132" t="str">
        <f t="shared" si="76"/>
        <v>1</v>
      </c>
      <c r="H2478" s="137">
        <f t="shared" si="77"/>
        <v>18</v>
      </c>
      <c r="I2478" s="129" t="str" cm="1">
        <f t="array" ref="I2478">_xlfn.XLOOKUP(C2478,gyn_horarios,gyn_trechos_almoco,"",1,1)</f>
        <v>GOIANIA X BELEM 19:00</v>
      </c>
      <c r="J2478" s="201" t="str" cm="1">
        <f t="array" ref="J2478">_xlfn.XLOOKUP(D2478,justificativas_motivos,justificativas_texto,"",1,1)</f>
        <v>MOTORISTA CUMPRINDO HORÁRIO NA ESCALA ATUAL</v>
      </c>
    </row>
    <row r="2479" spans="1:10" ht="42" hidden="1" customHeight="1">
      <c r="A2479" s="202">
        <v>45674</v>
      </c>
      <c r="B2479" s="132">
        <v>24014</v>
      </c>
      <c r="C2479" s="133">
        <v>0.83333333333333337</v>
      </c>
      <c r="D2479" s="149" t="s">
        <v>11</v>
      </c>
      <c r="E2479" s="129" t="s">
        <v>302</v>
      </c>
      <c r="F2479" s="132"/>
      <c r="G2479" s="132" t="str">
        <f t="shared" si="76"/>
        <v>1</v>
      </c>
      <c r="H2479" s="137">
        <f t="shared" si="77"/>
        <v>18</v>
      </c>
      <c r="I2479" s="129" t="str" cm="1">
        <f t="array" ref="I2479">_xlfn.XLOOKUP(C2479,gyn_horarios,gyn_trechos_almoco,"",1,1)</f>
        <v>GOIANIA X SAO LUIS 20:00</v>
      </c>
      <c r="J2479" s="201" t="str" cm="1">
        <f t="array" ref="J2479">_xlfn.XLOOKUP(D2479,justificativas_motivos,justificativas_texto,"",1,1)</f>
        <v>MOTORISTA CUMPRINDO HORÁRIO NA ESCALA ATUAL</v>
      </c>
    </row>
    <row r="2480" spans="1:10" ht="42" hidden="1" customHeight="1">
      <c r="A2480" s="202">
        <v>45674</v>
      </c>
      <c r="B2480" s="132">
        <v>24014</v>
      </c>
      <c r="C2480" s="133">
        <v>0.83333333333333337</v>
      </c>
      <c r="D2480" s="149" t="s">
        <v>11</v>
      </c>
      <c r="E2480" s="129" t="s">
        <v>194</v>
      </c>
      <c r="F2480" s="132"/>
      <c r="G2480" s="132" t="str">
        <f t="shared" si="76"/>
        <v>1</v>
      </c>
      <c r="H2480" s="137">
        <f t="shared" si="77"/>
        <v>18</v>
      </c>
      <c r="I2480" s="129" t="str" cm="1">
        <f t="array" ref="I2480">_xlfn.XLOOKUP(C2480,gyn_horarios,gyn_trechos_almoco,"",1,1)</f>
        <v>GOIANIA X SAO LUIS 20:00</v>
      </c>
      <c r="J2480" s="201" t="str" cm="1">
        <f t="array" ref="J2480">_xlfn.XLOOKUP(D2480,justificativas_motivos,justificativas_texto,"",1,1)</f>
        <v>MOTORISTA CUMPRINDO HORÁRIO NA ESCALA ATUAL</v>
      </c>
    </row>
    <row r="2481" spans="1:10" ht="42" hidden="1" customHeight="1">
      <c r="A2481" s="202">
        <v>45674</v>
      </c>
      <c r="B2481" s="132">
        <v>15300</v>
      </c>
      <c r="C2481" s="133">
        <v>0.39583333333333331</v>
      </c>
      <c r="D2481" s="149" t="s">
        <v>11</v>
      </c>
      <c r="E2481" s="129" t="s">
        <v>14</v>
      </c>
      <c r="F2481" s="132"/>
      <c r="G2481" s="132" t="str">
        <f t="shared" si="76"/>
        <v>1</v>
      </c>
      <c r="H2481" s="137">
        <f t="shared" si="77"/>
        <v>18</v>
      </c>
      <c r="I2481" s="129" t="str" cm="1">
        <f t="array" ref="I2481">_xlfn.XLOOKUP(C2481,gyn_horarios,gyn_trechos_almoco,"",1,1)</f>
        <v>GOIANIA X BELEM 09:30</v>
      </c>
      <c r="J2481" s="201" t="str" cm="1">
        <f t="array" ref="J2481">_xlfn.XLOOKUP(D2481,justificativas_motivos,justificativas_texto,"",1,1)</f>
        <v>MOTORISTA CUMPRINDO HORÁRIO NA ESCALA ATUAL</v>
      </c>
    </row>
    <row r="2482" spans="1:10" ht="42" hidden="1" customHeight="1">
      <c r="A2482" s="202">
        <v>45674</v>
      </c>
      <c r="B2482" s="132">
        <v>15300</v>
      </c>
      <c r="C2482" s="133">
        <v>0.39583333333333331</v>
      </c>
      <c r="D2482" s="149" t="s">
        <v>11</v>
      </c>
      <c r="E2482" s="129" t="s">
        <v>406</v>
      </c>
      <c r="F2482" s="132"/>
      <c r="G2482" s="132" t="str">
        <f t="shared" si="76"/>
        <v>1</v>
      </c>
      <c r="H2482" s="137">
        <f t="shared" si="77"/>
        <v>18</v>
      </c>
      <c r="I2482" s="129" t="str" cm="1">
        <f t="array" ref="I2482">_xlfn.XLOOKUP(C2482,gyn_horarios,gyn_trechos_almoco,"",1,1)</f>
        <v>GOIANIA X BELEM 09:30</v>
      </c>
      <c r="J2482" s="201" t="str" cm="1">
        <f t="array" ref="J2482">_xlfn.XLOOKUP(D2482,justificativas_motivos,justificativas_texto,"",1,1)</f>
        <v>MOTORISTA CUMPRINDO HORÁRIO NA ESCALA ATUAL</v>
      </c>
    </row>
    <row r="2483" spans="1:10" ht="42" hidden="1" customHeight="1">
      <c r="A2483" s="202">
        <v>45674</v>
      </c>
      <c r="B2483" s="132">
        <v>221101</v>
      </c>
      <c r="C2483" s="133">
        <v>0.79166666666666663</v>
      </c>
      <c r="D2483" s="149" t="s">
        <v>11</v>
      </c>
      <c r="E2483" s="129" t="s">
        <v>366</v>
      </c>
      <c r="F2483" s="132"/>
      <c r="G2483" s="132" t="str">
        <f t="shared" si="76"/>
        <v>1</v>
      </c>
      <c r="H2483" s="137">
        <f t="shared" si="77"/>
        <v>18</v>
      </c>
      <c r="I2483" s="129" t="s">
        <v>359</v>
      </c>
      <c r="J2483" s="201" t="str" cm="1">
        <f t="array" ref="J2483">_xlfn.XLOOKUP(D2483,justificativas_motivos,justificativas_texto,"",1,1)</f>
        <v>MOTORISTA CUMPRINDO HORÁRIO NA ESCALA ATUAL</v>
      </c>
    </row>
    <row r="2484" spans="1:10" ht="42" hidden="1" customHeight="1">
      <c r="A2484" s="202">
        <v>45674</v>
      </c>
      <c r="B2484" s="132">
        <v>221101</v>
      </c>
      <c r="C2484" s="133">
        <v>0.79166666666666663</v>
      </c>
      <c r="D2484" s="149" t="s">
        <v>11</v>
      </c>
      <c r="E2484" s="129" t="s">
        <v>287</v>
      </c>
      <c r="F2484" s="132"/>
      <c r="G2484" s="132" t="str">
        <f t="shared" si="76"/>
        <v>1</v>
      </c>
      <c r="H2484" s="137">
        <f t="shared" si="77"/>
        <v>18</v>
      </c>
      <c r="I2484" s="129" t="s">
        <v>359</v>
      </c>
      <c r="J2484" s="201" t="str" cm="1">
        <f t="array" ref="J2484">_xlfn.XLOOKUP(D2484,justificativas_motivos,justificativas_texto,"",1,1)</f>
        <v>MOTORISTA CUMPRINDO HORÁRIO NA ESCALA ATUAL</v>
      </c>
    </row>
    <row r="2485" spans="1:10" ht="42" hidden="1" customHeight="1">
      <c r="A2485" s="202">
        <v>45674</v>
      </c>
      <c r="B2485" s="132" t="s">
        <v>71</v>
      </c>
      <c r="C2485" s="133" t="s">
        <v>74</v>
      </c>
      <c r="D2485" s="149" t="s">
        <v>107</v>
      </c>
      <c r="E2485" s="129" t="s">
        <v>292</v>
      </c>
      <c r="F2485" s="132"/>
      <c r="G2485" s="132" t="str">
        <f t="shared" si="76"/>
        <v>1</v>
      </c>
      <c r="H2485" s="137">
        <f t="shared" si="77"/>
        <v>18</v>
      </c>
      <c r="I2485" s="129" t="str" cm="1">
        <f t="array" ref="I2485">_xlfn.XLOOKUP(C2485,gyn_horarios,gyn_trechos_almoco,"",1,1)</f>
        <v>REGULAR</v>
      </c>
      <c r="J2485" s="201" t="str" cm="1">
        <f t="array" ref="J2485">_xlfn.XLOOKUP(D2485,justificativas_motivos,justificativas_texto,"",1,1)</f>
        <v>MOTORISTA PRESTANDO SERVICO DE PLANTAO NA GARAGEM</v>
      </c>
    </row>
    <row r="2486" spans="1:10" ht="42" hidden="1" customHeight="1">
      <c r="A2486" s="202">
        <v>45675</v>
      </c>
      <c r="B2486" s="149">
        <v>24010</v>
      </c>
      <c r="C2486" s="147">
        <v>0.83333333333333337</v>
      </c>
      <c r="D2486" s="149" t="s">
        <v>11</v>
      </c>
      <c r="E2486" s="129" t="s">
        <v>127</v>
      </c>
      <c r="F2486" s="149"/>
      <c r="G2486" s="149" t="str">
        <f t="shared" si="76"/>
        <v>1</v>
      </c>
      <c r="H2486" s="150">
        <f t="shared" si="77"/>
        <v>18</v>
      </c>
      <c r="I2486" s="153" t="str" cm="1">
        <f t="array" ref="I2486">_xlfn.XLOOKUP(C2486,gyn_horarios,gyn_trechos_almoco,"",1,1)</f>
        <v>GOIANIA X SAO LUIS 20:00</v>
      </c>
      <c r="J2486" s="164" t="str" cm="1">
        <f t="array" ref="J2486">_xlfn.XLOOKUP(D2486,justificativas_motivos,justificativas_texto,"",1,1)</f>
        <v>MOTORISTA CUMPRINDO HORÁRIO NA ESCALA ATUAL</v>
      </c>
    </row>
    <row r="2487" spans="1:10" ht="42" hidden="1" customHeight="1">
      <c r="A2487" s="202">
        <v>45675</v>
      </c>
      <c r="B2487" s="149">
        <v>24010</v>
      </c>
      <c r="C2487" s="147">
        <v>0.83333333333333337</v>
      </c>
      <c r="D2487" s="149" t="s">
        <v>11</v>
      </c>
      <c r="E2487" s="129" t="s">
        <v>128</v>
      </c>
      <c r="F2487" s="149"/>
      <c r="G2487" s="149" t="str">
        <f t="shared" si="76"/>
        <v>1</v>
      </c>
      <c r="H2487" s="150">
        <f t="shared" si="77"/>
        <v>18</v>
      </c>
      <c r="I2487" s="153" t="str" cm="1">
        <f t="array" ref="I2487">_xlfn.XLOOKUP(C2487,gyn_horarios,gyn_trechos_almoco,"",1,1)</f>
        <v>GOIANIA X SAO LUIS 20:00</v>
      </c>
      <c r="J2487" s="164" t="str" cm="1">
        <f t="array" ref="J2487">_xlfn.XLOOKUP(D2487,justificativas_motivos,justificativas_texto,"",1,1)</f>
        <v>MOTORISTA CUMPRINDO HORÁRIO NA ESCALA ATUAL</v>
      </c>
    </row>
    <row r="2488" spans="1:10" ht="42" hidden="1" customHeight="1">
      <c r="A2488" s="202">
        <v>45675</v>
      </c>
      <c r="B2488" s="149">
        <v>24013</v>
      </c>
      <c r="C2488" s="147">
        <v>0.79166666666666663</v>
      </c>
      <c r="D2488" s="149" t="s">
        <v>11</v>
      </c>
      <c r="E2488" s="153" t="s">
        <v>180</v>
      </c>
      <c r="F2488" s="149"/>
      <c r="G2488" s="149" t="str">
        <f t="shared" si="76"/>
        <v>1</v>
      </c>
      <c r="H2488" s="150">
        <f t="shared" si="77"/>
        <v>18</v>
      </c>
      <c r="I2488" s="153" t="str" cm="1">
        <f t="array" ref="I2488">_xlfn.XLOOKUP(C2488,gyn_horarios,gyn_trechos_almoco,"",1,1)</f>
        <v>GOIANIA X BELEM 19:00</v>
      </c>
      <c r="J2488" s="164" t="str" cm="1">
        <f t="array" ref="J2488">_xlfn.XLOOKUP(D2488,justificativas_motivos,justificativas_texto,"",1,1)</f>
        <v>MOTORISTA CUMPRINDO HORÁRIO NA ESCALA ATUAL</v>
      </c>
    </row>
    <row r="2489" spans="1:10" ht="42" hidden="1" customHeight="1">
      <c r="A2489" s="202">
        <v>45675</v>
      </c>
      <c r="B2489" s="149">
        <v>19017</v>
      </c>
      <c r="C2489" s="147">
        <v>0.39583333333333331</v>
      </c>
      <c r="D2489" s="149" t="s">
        <v>11</v>
      </c>
      <c r="E2489" s="153" t="s">
        <v>42</v>
      </c>
      <c r="F2489" s="149"/>
      <c r="G2489" s="149" t="str">
        <f t="shared" si="76"/>
        <v>1</v>
      </c>
      <c r="H2489" s="150">
        <f t="shared" si="77"/>
        <v>18</v>
      </c>
      <c r="I2489" s="153" t="str" cm="1">
        <f t="array" ref="I2489">_xlfn.XLOOKUP(C2489,gyn_horarios,gyn_trechos_almoco,"",1,1)</f>
        <v>GOIANIA X BELEM 09:30</v>
      </c>
      <c r="J2489" s="164" t="str" cm="1">
        <f t="array" ref="J2489">_xlfn.XLOOKUP(D2489,justificativas_motivos,justificativas_texto,"",1,1)</f>
        <v>MOTORISTA CUMPRINDO HORÁRIO NA ESCALA ATUAL</v>
      </c>
    </row>
    <row r="2490" spans="1:10" ht="42" hidden="1" customHeight="1">
      <c r="A2490" s="202">
        <v>45675</v>
      </c>
      <c r="B2490" s="149">
        <v>19017</v>
      </c>
      <c r="C2490" s="147">
        <v>0.39583333333333331</v>
      </c>
      <c r="D2490" s="149" t="s">
        <v>11</v>
      </c>
      <c r="E2490" s="153" t="s">
        <v>36</v>
      </c>
      <c r="F2490" s="149"/>
      <c r="G2490" s="149" t="str">
        <f t="shared" si="76"/>
        <v>1</v>
      </c>
      <c r="H2490" s="150">
        <f t="shared" si="77"/>
        <v>18</v>
      </c>
      <c r="I2490" s="153" t="str" cm="1">
        <f t="array" ref="I2490">_xlfn.XLOOKUP(C2490,gyn_horarios,gyn_trechos_almoco,"",1,1)</f>
        <v>GOIANIA X BELEM 09:30</v>
      </c>
      <c r="J2490" s="164" t="str" cm="1">
        <f t="array" ref="J2490">_xlfn.XLOOKUP(D2490,justificativas_motivos,justificativas_texto,"",1,1)</f>
        <v>MOTORISTA CUMPRINDO HORÁRIO NA ESCALA ATUAL</v>
      </c>
    </row>
    <row r="2491" spans="1:10" ht="42" hidden="1" customHeight="1">
      <c r="A2491" s="202">
        <v>45675</v>
      </c>
      <c r="B2491" s="149">
        <v>15900</v>
      </c>
      <c r="C2491" s="147">
        <v>0.79166666666666663</v>
      </c>
      <c r="D2491" s="149" t="s">
        <v>11</v>
      </c>
      <c r="E2491" s="153" t="s">
        <v>312</v>
      </c>
      <c r="F2491" s="149"/>
      <c r="G2491" s="149" t="str">
        <f t="shared" si="76"/>
        <v>1</v>
      </c>
      <c r="H2491" s="150">
        <f t="shared" si="77"/>
        <v>18</v>
      </c>
      <c r="I2491" s="153" t="s">
        <v>359</v>
      </c>
      <c r="J2491" s="164" t="str" cm="1">
        <f t="array" ref="J2491">_xlfn.XLOOKUP(D2491,justificativas_motivos,justificativas_texto,"",1,1)</f>
        <v>MOTORISTA CUMPRINDO HORÁRIO NA ESCALA ATUAL</v>
      </c>
    </row>
    <row r="2492" spans="1:10" ht="42" hidden="1" customHeight="1">
      <c r="A2492" s="202">
        <v>45675</v>
      </c>
      <c r="B2492" s="149">
        <v>15900</v>
      </c>
      <c r="C2492" s="147">
        <v>0.79166666666666663</v>
      </c>
      <c r="D2492" s="149" t="s">
        <v>11</v>
      </c>
      <c r="E2492" s="153" t="s">
        <v>307</v>
      </c>
      <c r="F2492" s="149"/>
      <c r="G2492" s="149" t="str">
        <f t="shared" si="76"/>
        <v>1</v>
      </c>
      <c r="H2492" s="150">
        <f t="shared" si="77"/>
        <v>18</v>
      </c>
      <c r="I2492" s="153" t="s">
        <v>359</v>
      </c>
      <c r="J2492" s="164" t="str" cm="1">
        <f t="array" ref="J2492">_xlfn.XLOOKUP(D2492,justificativas_motivos,justificativas_texto,"",1,1)</f>
        <v>MOTORISTA CUMPRINDO HORÁRIO NA ESCALA ATUAL</v>
      </c>
    </row>
    <row r="2493" spans="1:10" ht="42" hidden="1" customHeight="1">
      <c r="A2493" s="202">
        <v>45675</v>
      </c>
      <c r="B2493" s="132" t="s">
        <v>71</v>
      </c>
      <c r="C2493" s="133" t="s">
        <v>74</v>
      </c>
      <c r="D2493" s="149" t="s">
        <v>107</v>
      </c>
      <c r="E2493" s="153" t="s">
        <v>106</v>
      </c>
      <c r="F2493" s="149"/>
      <c r="G2493" s="149" t="str">
        <f t="shared" si="76"/>
        <v>1</v>
      </c>
      <c r="H2493" s="150">
        <f t="shared" si="77"/>
        <v>18</v>
      </c>
      <c r="I2493" s="153" t="str" cm="1">
        <f t="array" ref="I2493">_xlfn.XLOOKUP(C2493,gyn_horarios,gyn_trechos_almoco,"",1,1)</f>
        <v>REGULAR</v>
      </c>
      <c r="J2493" s="164" t="str" cm="1">
        <f t="array" ref="J2493">_xlfn.XLOOKUP(D2493,justificativas_motivos,justificativas_texto,"",1,1)</f>
        <v>MOTORISTA PRESTANDO SERVICO DE PLANTAO NA GARAGEM</v>
      </c>
    </row>
    <row r="2494" spans="1:10" ht="42" hidden="1" customHeight="1">
      <c r="A2494" s="202">
        <v>45676</v>
      </c>
      <c r="B2494" s="149">
        <v>19021</v>
      </c>
      <c r="C2494" s="147">
        <v>0.79166666666666663</v>
      </c>
      <c r="D2494" s="149" t="s">
        <v>11</v>
      </c>
      <c r="E2494" s="153" t="s">
        <v>60</v>
      </c>
      <c r="F2494" s="149"/>
      <c r="G2494" s="149" t="str">
        <f t="shared" si="76"/>
        <v>1</v>
      </c>
      <c r="H2494" s="150">
        <f t="shared" si="77"/>
        <v>18</v>
      </c>
      <c r="I2494" s="153" t="str" cm="1">
        <f t="array" ref="I2494">_xlfn.XLOOKUP(C2494,gyn_horarios,gyn_trechos_almoco,"",1,1)</f>
        <v>GOIANIA X BELEM 19:00</v>
      </c>
      <c r="J2494" s="164" t="str" cm="1">
        <f t="array" ref="J2494">_xlfn.XLOOKUP(D2494,justificativas_motivos,justificativas_texto,"",1,1)</f>
        <v>MOTORISTA CUMPRINDO HORÁRIO NA ESCALA ATUAL</v>
      </c>
    </row>
    <row r="2495" spans="1:10" ht="42" hidden="1" customHeight="1">
      <c r="A2495" s="202">
        <v>45676</v>
      </c>
      <c r="B2495" s="149">
        <v>19021</v>
      </c>
      <c r="C2495" s="147">
        <v>0.79166666666666663</v>
      </c>
      <c r="D2495" s="149" t="s">
        <v>11</v>
      </c>
      <c r="E2495" s="153" t="s">
        <v>61</v>
      </c>
      <c r="F2495" s="149"/>
      <c r="G2495" s="149" t="str">
        <f t="shared" si="76"/>
        <v>1</v>
      </c>
      <c r="H2495" s="150">
        <f t="shared" si="77"/>
        <v>18</v>
      </c>
      <c r="I2495" s="153" t="str" cm="1">
        <f t="array" ref="I2495">_xlfn.XLOOKUP(C2495,gyn_horarios,gyn_trechos_almoco,"",1,1)</f>
        <v>GOIANIA X BELEM 19:00</v>
      </c>
      <c r="J2495" s="164" t="str" cm="1">
        <f t="array" ref="J2495">_xlfn.XLOOKUP(D2495,justificativas_motivos,justificativas_texto,"",1,1)</f>
        <v>MOTORISTA CUMPRINDO HORÁRIO NA ESCALA ATUAL</v>
      </c>
    </row>
    <row r="2496" spans="1:10" ht="42" hidden="1" customHeight="1">
      <c r="A2496" s="202">
        <v>45676</v>
      </c>
      <c r="B2496" s="149">
        <v>24004</v>
      </c>
      <c r="C2496" s="147">
        <v>0.83333333333333337</v>
      </c>
      <c r="D2496" s="149" t="s">
        <v>11</v>
      </c>
      <c r="E2496" s="153" t="s">
        <v>203</v>
      </c>
      <c r="F2496" s="149"/>
      <c r="G2496" s="149" t="str">
        <f t="shared" si="76"/>
        <v>1</v>
      </c>
      <c r="H2496" s="150">
        <f t="shared" si="77"/>
        <v>18</v>
      </c>
      <c r="I2496" s="153" t="str" cm="1">
        <f t="array" ref="I2496">_xlfn.XLOOKUP(C2496,gyn_horarios,gyn_trechos_almoco,"",1,1)</f>
        <v>GOIANIA X SAO LUIS 20:00</v>
      </c>
      <c r="J2496" s="164" t="str" cm="1">
        <f t="array" ref="J2496">_xlfn.XLOOKUP(D2496,justificativas_motivos,justificativas_texto,"",1,1)</f>
        <v>MOTORISTA CUMPRINDO HORÁRIO NA ESCALA ATUAL</v>
      </c>
    </row>
    <row r="2497" spans="1:10" ht="42" hidden="1" customHeight="1">
      <c r="A2497" s="202">
        <v>45676</v>
      </c>
      <c r="B2497" s="149">
        <v>24004</v>
      </c>
      <c r="C2497" s="147">
        <v>0.83333333333333337</v>
      </c>
      <c r="D2497" s="149" t="s">
        <v>11</v>
      </c>
      <c r="E2497" s="153" t="s">
        <v>204</v>
      </c>
      <c r="F2497" s="149"/>
      <c r="G2497" s="149" t="str">
        <f t="shared" si="76"/>
        <v>1</v>
      </c>
      <c r="H2497" s="150">
        <f t="shared" si="77"/>
        <v>18</v>
      </c>
      <c r="I2497" s="153" t="str" cm="1">
        <f t="array" ref="I2497">_xlfn.XLOOKUP(C2497,gyn_horarios,gyn_trechos_almoco,"",1,1)</f>
        <v>GOIANIA X SAO LUIS 20:00</v>
      </c>
      <c r="J2497" s="164" t="str" cm="1">
        <f t="array" ref="J2497">_xlfn.XLOOKUP(D2497,justificativas_motivos,justificativas_texto,"",1,1)</f>
        <v>MOTORISTA CUMPRINDO HORÁRIO NA ESCALA ATUAL</v>
      </c>
    </row>
    <row r="2498" spans="1:10" ht="42" hidden="1" customHeight="1">
      <c r="A2498" s="202">
        <v>45676</v>
      </c>
      <c r="B2498" s="149">
        <v>19025</v>
      </c>
      <c r="C2498" s="147">
        <v>0.39583333333333331</v>
      </c>
      <c r="D2498" s="149" t="s">
        <v>11</v>
      </c>
      <c r="E2498" s="153" t="s">
        <v>12</v>
      </c>
      <c r="F2498" s="149"/>
      <c r="G2498" s="149" t="str">
        <f t="shared" si="76"/>
        <v>1</v>
      </c>
      <c r="H2498" s="150">
        <f t="shared" si="77"/>
        <v>18</v>
      </c>
      <c r="I2498" s="153" t="str" cm="1">
        <f t="array" ref="I2498">_xlfn.XLOOKUP(C2498,gyn_horarios,gyn_trechos_almoco,"",1,1)</f>
        <v>GOIANIA X BELEM 09:30</v>
      </c>
      <c r="J2498" s="164" t="str" cm="1">
        <f t="array" ref="J2498">_xlfn.XLOOKUP(D2498,justificativas_motivos,justificativas_texto,"",1,1)</f>
        <v>MOTORISTA CUMPRINDO HORÁRIO NA ESCALA ATUAL</v>
      </c>
    </row>
    <row r="2499" spans="1:10" ht="42" hidden="1" customHeight="1">
      <c r="A2499" s="202">
        <v>45676</v>
      </c>
      <c r="B2499" s="149">
        <v>19025</v>
      </c>
      <c r="C2499" s="147">
        <v>0.39583333333333331</v>
      </c>
      <c r="D2499" s="149" t="s">
        <v>11</v>
      </c>
      <c r="E2499" s="153" t="s">
        <v>13</v>
      </c>
      <c r="F2499" s="149"/>
      <c r="G2499" s="149" t="str">
        <f t="shared" si="76"/>
        <v>1</v>
      </c>
      <c r="H2499" s="150">
        <f t="shared" si="77"/>
        <v>18</v>
      </c>
      <c r="I2499" s="153" t="str" cm="1">
        <f t="array" ref="I2499">_xlfn.XLOOKUP(C2499,gyn_horarios,gyn_trechos_almoco,"",1,1)</f>
        <v>GOIANIA X BELEM 09:30</v>
      </c>
      <c r="J2499" s="164" t="str" cm="1">
        <f t="array" ref="J2499">_xlfn.XLOOKUP(D2499,justificativas_motivos,justificativas_texto,"",1,1)</f>
        <v>MOTORISTA CUMPRINDO HORÁRIO NA ESCALA ATUAL</v>
      </c>
    </row>
    <row r="2500" spans="1:10" ht="42" hidden="1" customHeight="1">
      <c r="A2500" s="202">
        <v>45676</v>
      </c>
      <c r="B2500" s="149">
        <v>15700</v>
      </c>
      <c r="C2500" s="147">
        <v>0.79166666666666663</v>
      </c>
      <c r="D2500" s="149" t="s">
        <v>11</v>
      </c>
      <c r="E2500" s="153" t="s">
        <v>341</v>
      </c>
      <c r="F2500" s="149"/>
      <c r="G2500" s="149" t="str">
        <f t="shared" si="76"/>
        <v>1</v>
      </c>
      <c r="H2500" s="150">
        <f t="shared" si="77"/>
        <v>18</v>
      </c>
      <c r="I2500" s="153" t="s">
        <v>359</v>
      </c>
      <c r="J2500" s="164" t="str" cm="1">
        <f t="array" ref="J2500">_xlfn.XLOOKUP(D2500,justificativas_motivos,justificativas_texto,"",1,1)</f>
        <v>MOTORISTA CUMPRINDO HORÁRIO NA ESCALA ATUAL</v>
      </c>
    </row>
    <row r="2501" spans="1:10" ht="42" hidden="1" customHeight="1">
      <c r="A2501" s="202">
        <v>45676</v>
      </c>
      <c r="B2501" s="149">
        <v>15700</v>
      </c>
      <c r="C2501" s="147">
        <v>0.79166666666666663</v>
      </c>
      <c r="D2501" s="149" t="s">
        <v>11</v>
      </c>
      <c r="E2501" s="153" t="s">
        <v>354</v>
      </c>
      <c r="F2501" s="149"/>
      <c r="G2501" s="149" t="str">
        <f t="shared" si="76"/>
        <v>1</v>
      </c>
      <c r="H2501" s="150">
        <f t="shared" si="77"/>
        <v>18</v>
      </c>
      <c r="I2501" s="153" t="s">
        <v>359</v>
      </c>
      <c r="J2501" s="164" t="str" cm="1">
        <f t="array" ref="J2501">_xlfn.XLOOKUP(D2501,justificativas_motivos,justificativas_texto,"",1,1)</f>
        <v>MOTORISTA CUMPRINDO HORÁRIO NA ESCALA ATUAL</v>
      </c>
    </row>
    <row r="2502" spans="1:10" ht="42" hidden="1" customHeight="1">
      <c r="A2502" s="202">
        <v>45676</v>
      </c>
      <c r="B2502" s="132" t="s">
        <v>71</v>
      </c>
      <c r="C2502" s="133" t="s">
        <v>74</v>
      </c>
      <c r="D2502" s="149" t="s">
        <v>107</v>
      </c>
      <c r="E2502" s="153" t="s">
        <v>106</v>
      </c>
      <c r="F2502" s="149"/>
      <c r="G2502" s="149" t="str">
        <f t="shared" si="76"/>
        <v>1</v>
      </c>
      <c r="H2502" s="150">
        <f t="shared" si="77"/>
        <v>18</v>
      </c>
      <c r="I2502" s="153" t="str" cm="1">
        <f t="array" ref="I2502">_xlfn.XLOOKUP(C2502,gyn_horarios,gyn_trechos_almoco,"",1,1)</f>
        <v>REGULAR</v>
      </c>
      <c r="J2502" s="164" t="str" cm="1">
        <f t="array" ref="J2502">_xlfn.XLOOKUP(D2502,justificativas_motivos,justificativas_texto,"",1,1)</f>
        <v>MOTORISTA PRESTANDO SERVICO DE PLANTAO NA GARAGEM</v>
      </c>
    </row>
    <row r="2503" spans="1:10" ht="42" hidden="1" customHeight="1">
      <c r="A2503" s="202">
        <v>45676</v>
      </c>
      <c r="B2503" s="132" t="s">
        <v>285</v>
      </c>
      <c r="C2503" s="132" t="s">
        <v>285</v>
      </c>
      <c r="D2503" s="132" t="s">
        <v>285</v>
      </c>
      <c r="E2503" s="129" t="s">
        <v>313</v>
      </c>
      <c r="F2503" s="132"/>
      <c r="G2503" s="132" t="str">
        <f t="shared" si="76"/>
        <v>1</v>
      </c>
      <c r="H2503" s="137">
        <f t="shared" si="77"/>
        <v>18</v>
      </c>
      <c r="I2503" s="129" t="str" cm="1">
        <f t="array" ref="I2503">_xlfn.XLOOKUP(C2503,gyn_horarios,gyn_trechos_almoco,"",1,1)</f>
        <v>PASSE</v>
      </c>
      <c r="J2503" s="201" t="str" cm="1">
        <f t="array" ref="J2503">_xlfn.XLOOKUP(D2503,justificativas_motivos,justificativas_texto,"",1,1)</f>
        <v>MOTORISTA CHEGANDO/SAINDO DA GARAGEM DE PASSE</v>
      </c>
    </row>
    <row r="2504" spans="1:10" ht="42" hidden="1" customHeight="1">
      <c r="A2504" s="202">
        <v>45676</v>
      </c>
      <c r="B2504" s="132" t="s">
        <v>285</v>
      </c>
      <c r="C2504" s="132" t="s">
        <v>285</v>
      </c>
      <c r="D2504" s="132" t="s">
        <v>285</v>
      </c>
      <c r="E2504" s="129" t="s">
        <v>270</v>
      </c>
      <c r="F2504" s="132"/>
      <c r="G2504" s="132" t="str">
        <f t="shared" si="76"/>
        <v>1</v>
      </c>
      <c r="H2504" s="137">
        <f t="shared" si="77"/>
        <v>18</v>
      </c>
      <c r="I2504" s="129" t="str" cm="1">
        <f t="array" ref="I2504">_xlfn.XLOOKUP(C2504,gyn_horarios,gyn_trechos_almoco,"",1,1)</f>
        <v>PASSE</v>
      </c>
      <c r="J2504" s="201" t="str" cm="1">
        <f t="array" ref="J2504">_xlfn.XLOOKUP(D2504,justificativas_motivos,justificativas_texto,"",1,1)</f>
        <v>MOTORISTA CHEGANDO/SAINDO DA GARAGEM DE PASSE</v>
      </c>
    </row>
    <row r="2505" spans="1:10" ht="42" hidden="1" customHeight="1">
      <c r="A2505" s="202">
        <v>45677</v>
      </c>
      <c r="B2505" s="149">
        <v>16600</v>
      </c>
      <c r="C2505" s="147">
        <v>0.75</v>
      </c>
      <c r="D2505" s="149" t="s">
        <v>11</v>
      </c>
      <c r="E2505" s="149" t="s">
        <v>124</v>
      </c>
      <c r="F2505" s="149"/>
      <c r="G2505" s="149" t="str">
        <f t="shared" si="76"/>
        <v>1</v>
      </c>
      <c r="H2505" s="150">
        <f t="shared" si="77"/>
        <v>18</v>
      </c>
      <c r="I2505" s="153" t="str" cm="1">
        <f t="array" ref="I2505">_xlfn.XLOOKUP(C2505,gyn_horarios,gyn_trechos_almoco,"",1,1)</f>
        <v>GOIANIA X TERESINA 18:00</v>
      </c>
      <c r="J2505" s="164" t="str" cm="1">
        <f t="array" ref="J2505">_xlfn.XLOOKUP(D2505,justificativas_motivos,justificativas_texto,"",1,1)</f>
        <v>MOTORISTA CUMPRINDO HORÁRIO NA ESCALA ATUAL</v>
      </c>
    </row>
    <row r="2506" spans="1:10" ht="42" hidden="1" customHeight="1">
      <c r="A2506" s="202">
        <v>45677</v>
      </c>
      <c r="B2506" s="149">
        <v>16600</v>
      </c>
      <c r="C2506" s="147">
        <v>0.75</v>
      </c>
      <c r="D2506" s="149" t="s">
        <v>11</v>
      </c>
      <c r="E2506" s="149" t="s">
        <v>414</v>
      </c>
      <c r="F2506" s="149"/>
      <c r="G2506" s="149" t="str">
        <f t="shared" si="76"/>
        <v>1</v>
      </c>
      <c r="H2506" s="150">
        <f t="shared" si="77"/>
        <v>18</v>
      </c>
      <c r="I2506" s="153" t="str" cm="1">
        <f t="array" ref="I2506">_xlfn.XLOOKUP(C2506,gyn_horarios,gyn_trechos_almoco,"",1,1)</f>
        <v>GOIANIA X TERESINA 18:00</v>
      </c>
      <c r="J2506" s="164" t="str" cm="1">
        <f t="array" ref="J2506">_xlfn.XLOOKUP(D2506,justificativas_motivos,justificativas_texto,"",1,1)</f>
        <v>MOTORISTA CUMPRINDO HORÁRIO NA ESCALA ATUAL</v>
      </c>
    </row>
    <row r="2507" spans="1:10" ht="42" hidden="1" customHeight="1">
      <c r="A2507" s="202">
        <v>45677</v>
      </c>
      <c r="B2507" s="149" t="s">
        <v>137</v>
      </c>
      <c r="C2507" s="147" t="s">
        <v>137</v>
      </c>
      <c r="D2507" s="149" t="s">
        <v>137</v>
      </c>
      <c r="E2507" s="149" t="s">
        <v>131</v>
      </c>
      <c r="F2507" s="149"/>
      <c r="G2507" s="149" t="str">
        <f t="shared" si="76"/>
        <v>1</v>
      </c>
      <c r="H2507" s="150">
        <f t="shared" si="77"/>
        <v>18</v>
      </c>
      <c r="I2507" s="153" t="str" cm="1">
        <f t="array" ref="I2507">_xlfn.XLOOKUP(C2507,gyn_horarios,gyn_trechos_almoco,"",1,1)</f>
        <v>ESPERA</v>
      </c>
      <c r="J2507" s="164" t="str" cm="1">
        <f t="array" ref="J2507">_xlfn.XLOOKUP(D2507,justificativas_motivos,justificativas_texto,"",1,1)</f>
        <v>MOTORISTA NA GARAGEM EM ESPERA PARA DISPONIBILIDADE DE HORARIOS</v>
      </c>
    </row>
    <row r="2508" spans="1:10" ht="42" hidden="1" customHeight="1">
      <c r="A2508" s="202">
        <v>45677</v>
      </c>
      <c r="B2508" s="149" t="s">
        <v>137</v>
      </c>
      <c r="C2508" s="147" t="s">
        <v>137</v>
      </c>
      <c r="D2508" s="149" t="s">
        <v>137</v>
      </c>
      <c r="E2508" s="149" t="s">
        <v>132</v>
      </c>
      <c r="F2508" s="149"/>
      <c r="G2508" s="149" t="str">
        <f t="shared" si="76"/>
        <v>1</v>
      </c>
      <c r="H2508" s="150">
        <f t="shared" si="77"/>
        <v>18</v>
      </c>
      <c r="I2508" s="153" t="str" cm="1">
        <f t="array" ref="I2508">_xlfn.XLOOKUP(C2508,gyn_horarios,gyn_trechos_almoco,"",1,1)</f>
        <v>ESPERA</v>
      </c>
      <c r="J2508" s="164" t="str" cm="1">
        <f t="array" ref="J2508">_xlfn.XLOOKUP(D2508,justificativas_motivos,justificativas_texto,"",1,1)</f>
        <v>MOTORISTA NA GARAGEM EM ESPERA PARA DISPONIBILIDADE DE HORARIOS</v>
      </c>
    </row>
    <row r="2509" spans="1:10" ht="42" hidden="1" customHeight="1">
      <c r="A2509" s="202">
        <v>45677</v>
      </c>
      <c r="B2509" s="149" t="s">
        <v>137</v>
      </c>
      <c r="C2509" s="147" t="s">
        <v>137</v>
      </c>
      <c r="D2509" s="149" t="s">
        <v>137</v>
      </c>
      <c r="E2509" s="149" t="s">
        <v>219</v>
      </c>
      <c r="F2509" s="149"/>
      <c r="G2509" s="149" t="str">
        <f t="shared" si="76"/>
        <v>1</v>
      </c>
      <c r="H2509" s="150">
        <f t="shared" si="77"/>
        <v>18</v>
      </c>
      <c r="I2509" s="153" t="str" cm="1">
        <f t="array" ref="I2509">_xlfn.XLOOKUP(C2509,gyn_horarios,gyn_trechos_almoco,"",1,1)</f>
        <v>ESPERA</v>
      </c>
      <c r="J2509" s="164" t="str" cm="1">
        <f t="array" ref="J2509">_xlfn.XLOOKUP(D2509,justificativas_motivos,justificativas_texto,"",1,1)</f>
        <v>MOTORISTA NA GARAGEM EM ESPERA PARA DISPONIBILIDADE DE HORARIOS</v>
      </c>
    </row>
    <row r="2510" spans="1:10" ht="42" hidden="1" customHeight="1">
      <c r="A2510" s="202">
        <v>45677</v>
      </c>
      <c r="B2510" s="149" t="s">
        <v>137</v>
      </c>
      <c r="C2510" s="147" t="s">
        <v>137</v>
      </c>
      <c r="D2510" s="149" t="s">
        <v>137</v>
      </c>
      <c r="E2510" s="149" t="s">
        <v>218</v>
      </c>
      <c r="F2510" s="149"/>
      <c r="G2510" s="149" t="str">
        <f t="shared" si="76"/>
        <v>1</v>
      </c>
      <c r="H2510" s="150">
        <f t="shared" si="77"/>
        <v>18</v>
      </c>
      <c r="I2510" s="153" t="str" cm="1">
        <f t="array" ref="I2510">_xlfn.XLOOKUP(C2510,gyn_horarios,gyn_trechos_almoco,"",1,1)</f>
        <v>ESPERA</v>
      </c>
      <c r="J2510" s="164" t="str" cm="1">
        <f t="array" ref="J2510">_xlfn.XLOOKUP(D2510,justificativas_motivos,justificativas_texto,"",1,1)</f>
        <v>MOTORISTA NA GARAGEM EM ESPERA PARA DISPONIBILIDADE DE HORARIOS</v>
      </c>
    </row>
    <row r="2511" spans="1:10" ht="42" hidden="1" customHeight="1">
      <c r="A2511" s="202">
        <v>45677</v>
      </c>
      <c r="B2511" s="149">
        <v>221101</v>
      </c>
      <c r="C2511" s="147">
        <v>0.39583333333333331</v>
      </c>
      <c r="D2511" s="211" t="s">
        <v>11</v>
      </c>
      <c r="E2511" s="153" t="s">
        <v>188</v>
      </c>
      <c r="F2511" s="149"/>
      <c r="G2511" s="149" t="str">
        <f t="shared" si="76"/>
        <v>1</v>
      </c>
      <c r="H2511" s="150">
        <f t="shared" si="77"/>
        <v>18</v>
      </c>
      <c r="I2511" s="153" t="str" cm="1">
        <f t="array" ref="I2511">_xlfn.XLOOKUP(C2511,gyn_horarios,gyn_trechos_almoco,"",1,1)</f>
        <v>GOIANIA X BELEM 09:30</v>
      </c>
      <c r="J2511" s="164" t="str" cm="1">
        <f t="array" ref="J2511">_xlfn.XLOOKUP(D2511,justificativas_motivos,justificativas_texto,"",1,1)</f>
        <v>MOTORISTA CUMPRINDO HORÁRIO NA ESCALA ATUAL</v>
      </c>
    </row>
    <row r="2512" spans="1:10" ht="42" hidden="1" customHeight="1">
      <c r="A2512" s="202">
        <v>45677</v>
      </c>
      <c r="B2512" s="149">
        <v>221101</v>
      </c>
      <c r="C2512" s="147">
        <v>0.39583333333333331</v>
      </c>
      <c r="D2512" s="211" t="s">
        <v>11</v>
      </c>
      <c r="E2512" s="153" t="s">
        <v>37</v>
      </c>
      <c r="F2512" s="149"/>
      <c r="G2512" s="149" t="str">
        <f t="shared" si="76"/>
        <v>1</v>
      </c>
      <c r="H2512" s="150">
        <f t="shared" si="77"/>
        <v>18</v>
      </c>
      <c r="I2512" s="153" t="str" cm="1">
        <f t="array" ref="I2512">_xlfn.XLOOKUP(C2512,gyn_horarios,gyn_trechos_almoco,"",1,1)</f>
        <v>GOIANIA X BELEM 09:30</v>
      </c>
      <c r="J2512" s="164" t="str" cm="1">
        <f t="array" ref="J2512">_xlfn.XLOOKUP(D2512,justificativas_motivos,justificativas_texto,"",1,1)</f>
        <v>MOTORISTA CUMPRINDO HORÁRIO NA ESCALA ATUAL</v>
      </c>
    </row>
    <row r="2513" spans="1:10" ht="42" hidden="1" customHeight="1">
      <c r="A2513" s="202">
        <v>45677</v>
      </c>
      <c r="B2513" s="149">
        <v>16900</v>
      </c>
      <c r="C2513" s="147">
        <v>0.79166666666666663</v>
      </c>
      <c r="D2513" s="211" t="s">
        <v>11</v>
      </c>
      <c r="E2513" s="153" t="s">
        <v>240</v>
      </c>
      <c r="F2513" s="149"/>
      <c r="G2513" s="149" t="str">
        <f t="shared" si="76"/>
        <v>1</v>
      </c>
      <c r="H2513" s="150">
        <f t="shared" si="77"/>
        <v>18</v>
      </c>
      <c r="I2513" s="153" t="s">
        <v>359</v>
      </c>
      <c r="J2513" s="164" t="str" cm="1">
        <f t="array" ref="J2513">_xlfn.XLOOKUP(D2513,justificativas_motivos,justificativas_texto,"",1,1)</f>
        <v>MOTORISTA CUMPRINDO HORÁRIO NA ESCALA ATUAL</v>
      </c>
    </row>
    <row r="2514" spans="1:10" ht="42" hidden="1" customHeight="1">
      <c r="A2514" s="202">
        <v>45677</v>
      </c>
      <c r="B2514" s="149">
        <v>16900</v>
      </c>
      <c r="C2514" s="147">
        <v>0.79166666666666663</v>
      </c>
      <c r="D2514" s="211" t="s">
        <v>11</v>
      </c>
      <c r="E2514" s="153" t="s">
        <v>255</v>
      </c>
      <c r="F2514" s="149"/>
      <c r="G2514" s="149" t="str">
        <f t="shared" si="76"/>
        <v>1</v>
      </c>
      <c r="H2514" s="150">
        <f t="shared" si="77"/>
        <v>18</v>
      </c>
      <c r="I2514" s="153" t="s">
        <v>359</v>
      </c>
      <c r="J2514" s="164" t="str" cm="1">
        <f t="array" ref="J2514">_xlfn.XLOOKUP(D2514,justificativas_motivos,justificativas_texto,"",1,1)</f>
        <v>MOTORISTA CUMPRINDO HORÁRIO NA ESCALA ATUAL</v>
      </c>
    </row>
    <row r="2515" spans="1:10" ht="42" hidden="1" customHeight="1">
      <c r="A2515" s="202">
        <v>45677</v>
      </c>
      <c r="B2515" s="132"/>
      <c r="C2515" s="133"/>
      <c r="D2515" s="211" t="s">
        <v>11</v>
      </c>
      <c r="E2515" s="129" t="s">
        <v>408</v>
      </c>
      <c r="F2515" s="132"/>
      <c r="G2515" s="132" t="str">
        <f t="shared" si="76"/>
        <v>1</v>
      </c>
      <c r="H2515" s="137">
        <f t="shared" si="77"/>
        <v>18</v>
      </c>
      <c r="I2515" s="129" t="str" cm="1">
        <f t="array" ref="I2515">_xlfn.XLOOKUP(C2515,gyn_horarios,gyn_trechos_almoco,"",1,1)</f>
        <v/>
      </c>
      <c r="J2515" s="201" t="str" cm="1">
        <f t="array" ref="J2515">_xlfn.XLOOKUP(D2515,justificativas_motivos,justificativas_texto,"",1,1)</f>
        <v>MOTORISTA CUMPRINDO HORÁRIO NA ESCALA ATUAL</v>
      </c>
    </row>
    <row r="2516" spans="1:10" ht="42" hidden="1" customHeight="1">
      <c r="A2516" s="202">
        <v>45677</v>
      </c>
      <c r="B2516" s="132" t="s">
        <v>71</v>
      </c>
      <c r="C2516" s="133" t="s">
        <v>74</v>
      </c>
      <c r="D2516" s="149" t="s">
        <v>107</v>
      </c>
      <c r="E2516" s="153" t="s">
        <v>292</v>
      </c>
      <c r="F2516" s="149"/>
      <c r="G2516" s="149" t="str">
        <f t="shared" ref="G2516:G2579" si="78">IF(E2516="MOTORISTA","","1")</f>
        <v>1</v>
      </c>
      <c r="H2516" s="150">
        <f t="shared" ref="H2516:H2579" si="79">IF(E2516="MOTORISTA","",18)</f>
        <v>18</v>
      </c>
      <c r="I2516" s="153" t="str" cm="1">
        <f t="array" ref="I2516">_xlfn.XLOOKUP(C2516,gyn_horarios,gyn_trechos_almoco,"",1,1)</f>
        <v>REGULAR</v>
      </c>
      <c r="J2516" s="164" t="str" cm="1">
        <f t="array" ref="J2516">_xlfn.XLOOKUP(D2516,justificativas_motivos,justificativas_texto,"",1,1)</f>
        <v>MOTORISTA PRESTANDO SERVICO DE PLANTAO NA GARAGEM</v>
      </c>
    </row>
    <row r="2517" spans="1:10" ht="42" hidden="1" customHeight="1">
      <c r="A2517" s="202">
        <v>45678</v>
      </c>
      <c r="B2517" s="149">
        <v>19008</v>
      </c>
      <c r="C2517" s="147">
        <v>0.75</v>
      </c>
      <c r="D2517" s="149" t="s">
        <v>11</v>
      </c>
      <c r="E2517" s="149" t="s">
        <v>67</v>
      </c>
      <c r="F2517" s="149"/>
      <c r="G2517" s="149" t="str">
        <f t="shared" si="78"/>
        <v>1</v>
      </c>
      <c r="H2517" s="150">
        <f t="shared" si="79"/>
        <v>18</v>
      </c>
      <c r="I2517" s="153" t="str" cm="1">
        <f t="array" ref="I2517">_xlfn.XLOOKUP(C2517,gyn_horarios,gyn_trechos_almoco,"",1,1)</f>
        <v>GOIANIA X TERESINA 18:00</v>
      </c>
      <c r="J2517" s="164" t="str" cm="1">
        <f t="array" ref="J2517">_xlfn.XLOOKUP(D2517,justificativas_motivos,justificativas_texto,"",1,1)</f>
        <v>MOTORISTA CUMPRINDO HORÁRIO NA ESCALA ATUAL</v>
      </c>
    </row>
    <row r="2518" spans="1:10" ht="42" hidden="1" customHeight="1">
      <c r="A2518" s="202">
        <v>45678</v>
      </c>
      <c r="B2518" s="149">
        <v>19008</v>
      </c>
      <c r="C2518" s="147">
        <v>0.75</v>
      </c>
      <c r="D2518" s="149" t="s">
        <v>11</v>
      </c>
      <c r="E2518" s="149" t="s">
        <v>226</v>
      </c>
      <c r="F2518" s="149"/>
      <c r="G2518" s="149" t="str">
        <f t="shared" si="78"/>
        <v>1</v>
      </c>
      <c r="H2518" s="150">
        <f t="shared" si="79"/>
        <v>18</v>
      </c>
      <c r="I2518" s="153" t="str" cm="1">
        <f t="array" ref="I2518">_xlfn.XLOOKUP(C2518,gyn_horarios,gyn_trechos_almoco,"",1,1)</f>
        <v>GOIANIA X TERESINA 18:00</v>
      </c>
      <c r="J2518" s="164" t="str" cm="1">
        <f t="array" ref="J2518">_xlfn.XLOOKUP(D2518,justificativas_motivos,justificativas_texto,"",1,1)</f>
        <v>MOTORISTA CUMPRINDO HORÁRIO NA ESCALA ATUAL</v>
      </c>
    </row>
    <row r="2519" spans="1:10" ht="42" hidden="1" customHeight="1">
      <c r="A2519" s="202">
        <v>45678</v>
      </c>
      <c r="B2519" s="149">
        <v>24002</v>
      </c>
      <c r="C2519" s="147">
        <v>0.79166666666666663</v>
      </c>
      <c r="D2519" s="149" t="s">
        <v>11</v>
      </c>
      <c r="E2519" s="153" t="s">
        <v>415</v>
      </c>
      <c r="F2519" s="149"/>
      <c r="G2519" s="149" t="str">
        <f t="shared" si="78"/>
        <v>1</v>
      </c>
      <c r="H2519" s="150">
        <f t="shared" si="79"/>
        <v>18</v>
      </c>
      <c r="I2519" s="153" t="str" cm="1">
        <f t="array" ref="I2519">_xlfn.XLOOKUP(C2519,gyn_horarios,gyn_trechos_almoco,"",1,1)</f>
        <v>GOIANIA X BELEM 19:00</v>
      </c>
      <c r="J2519" s="164" t="str" cm="1">
        <f t="array" ref="J2519">_xlfn.XLOOKUP(D2519,justificativas_motivos,justificativas_texto,"",1,1)</f>
        <v>MOTORISTA CUMPRINDO HORÁRIO NA ESCALA ATUAL</v>
      </c>
    </row>
    <row r="2520" spans="1:10" ht="42" hidden="1" customHeight="1">
      <c r="A2520" s="202">
        <v>45678</v>
      </c>
      <c r="B2520" s="149">
        <v>24002</v>
      </c>
      <c r="C2520" s="147">
        <v>0.79166666666666663</v>
      </c>
      <c r="D2520" s="149" t="s">
        <v>11</v>
      </c>
      <c r="E2520" s="153" t="s">
        <v>266</v>
      </c>
      <c r="F2520" s="149"/>
      <c r="G2520" s="149" t="str">
        <f t="shared" si="78"/>
        <v>1</v>
      </c>
      <c r="H2520" s="150">
        <f t="shared" si="79"/>
        <v>18</v>
      </c>
      <c r="I2520" s="153" t="str" cm="1">
        <f t="array" ref="I2520">_xlfn.XLOOKUP(C2520,gyn_horarios,gyn_trechos_almoco,"",1,1)</f>
        <v>GOIANIA X BELEM 19:00</v>
      </c>
      <c r="J2520" s="164" t="str" cm="1">
        <f t="array" ref="J2520">_xlfn.XLOOKUP(D2520,justificativas_motivos,justificativas_texto,"",1,1)</f>
        <v>MOTORISTA CUMPRINDO HORÁRIO NA ESCALA ATUAL</v>
      </c>
    </row>
    <row r="2521" spans="1:10" ht="42" hidden="1" customHeight="1">
      <c r="A2521" s="202">
        <v>45678</v>
      </c>
      <c r="B2521" s="149">
        <v>24014</v>
      </c>
      <c r="C2521" s="147">
        <v>0.83333333333333337</v>
      </c>
      <c r="D2521" s="149" t="s">
        <v>11</v>
      </c>
      <c r="E2521" s="149" t="s">
        <v>92</v>
      </c>
      <c r="F2521" s="149"/>
      <c r="G2521" s="149" t="str">
        <f t="shared" si="78"/>
        <v>1</v>
      </c>
      <c r="H2521" s="150">
        <f t="shared" si="79"/>
        <v>18</v>
      </c>
      <c r="I2521" s="153" t="str" cm="1">
        <f t="array" ref="I2521">_xlfn.XLOOKUP(C2521,gyn_horarios,gyn_trechos_almoco,"",1,1)</f>
        <v>GOIANIA X SAO LUIS 20:00</v>
      </c>
      <c r="J2521" s="164" t="str" cm="1">
        <f t="array" ref="J2521">_xlfn.XLOOKUP(D2521,justificativas_motivos,justificativas_texto,"",1,1)</f>
        <v>MOTORISTA CUMPRINDO HORÁRIO NA ESCALA ATUAL</v>
      </c>
    </row>
    <row r="2522" spans="1:10" ht="42" hidden="1" customHeight="1">
      <c r="A2522" s="202">
        <v>45678</v>
      </c>
      <c r="B2522" s="149">
        <v>24014</v>
      </c>
      <c r="C2522" s="147">
        <v>0.83333333333333337</v>
      </c>
      <c r="D2522" s="149" t="s">
        <v>11</v>
      </c>
      <c r="E2522" s="149" t="s">
        <v>102</v>
      </c>
      <c r="F2522" s="149"/>
      <c r="G2522" s="149" t="str">
        <f t="shared" si="78"/>
        <v>1</v>
      </c>
      <c r="H2522" s="150">
        <f t="shared" si="79"/>
        <v>18</v>
      </c>
      <c r="I2522" s="153" t="str" cm="1">
        <f t="array" ref="I2522">_xlfn.XLOOKUP(C2522,gyn_horarios,gyn_trechos_almoco,"",1,1)</f>
        <v>GOIANIA X SAO LUIS 20:00</v>
      </c>
      <c r="J2522" s="164" t="str" cm="1">
        <f t="array" ref="J2522">_xlfn.XLOOKUP(D2522,justificativas_motivos,justificativas_texto,"",1,1)</f>
        <v>MOTORISTA CUMPRINDO HORÁRIO NA ESCALA ATUAL</v>
      </c>
    </row>
    <row r="2523" spans="1:10" ht="42" hidden="1" customHeight="1">
      <c r="A2523" s="202">
        <v>45678</v>
      </c>
      <c r="B2523" s="149">
        <v>12400</v>
      </c>
      <c r="C2523" s="147">
        <v>0.79166666666666663</v>
      </c>
      <c r="D2523" s="149" t="s">
        <v>11</v>
      </c>
      <c r="E2523" s="153" t="s">
        <v>227</v>
      </c>
      <c r="F2523" s="149"/>
      <c r="G2523" s="149" t="str">
        <f t="shared" si="78"/>
        <v>1</v>
      </c>
      <c r="H2523" s="150">
        <f t="shared" si="79"/>
        <v>18</v>
      </c>
      <c r="I2523" s="153" t="s">
        <v>359</v>
      </c>
      <c r="J2523" s="164" t="str" cm="1">
        <f t="array" ref="J2523">_xlfn.XLOOKUP(D2523,justificativas_motivos,justificativas_texto,"",1,1)</f>
        <v>MOTORISTA CUMPRINDO HORÁRIO NA ESCALA ATUAL</v>
      </c>
    </row>
    <row r="2524" spans="1:10" ht="42" hidden="1" customHeight="1">
      <c r="A2524" s="202">
        <v>45678</v>
      </c>
      <c r="B2524" s="149">
        <v>12400</v>
      </c>
      <c r="C2524" s="147">
        <v>0.79166666666666663</v>
      </c>
      <c r="D2524" s="149" t="s">
        <v>11</v>
      </c>
      <c r="E2524" s="153" t="s">
        <v>344</v>
      </c>
      <c r="F2524" s="149"/>
      <c r="G2524" s="149" t="str">
        <f t="shared" si="78"/>
        <v>1</v>
      </c>
      <c r="H2524" s="150">
        <f t="shared" si="79"/>
        <v>18</v>
      </c>
      <c r="I2524" s="153" t="s">
        <v>359</v>
      </c>
      <c r="J2524" s="164" t="str" cm="1">
        <f t="array" ref="J2524">_xlfn.XLOOKUP(D2524,justificativas_motivos,justificativas_texto,"",1,1)</f>
        <v>MOTORISTA CUMPRINDO HORÁRIO NA ESCALA ATUAL</v>
      </c>
    </row>
    <row r="2525" spans="1:10" ht="42" hidden="1" customHeight="1">
      <c r="A2525" s="202">
        <v>45678</v>
      </c>
      <c r="B2525" s="132" t="s">
        <v>71</v>
      </c>
      <c r="C2525" s="133" t="s">
        <v>74</v>
      </c>
      <c r="D2525" s="149" t="s">
        <v>107</v>
      </c>
      <c r="E2525" s="153" t="s">
        <v>292</v>
      </c>
      <c r="F2525" s="149"/>
      <c r="G2525" s="149" t="str">
        <f t="shared" si="78"/>
        <v>1</v>
      </c>
      <c r="H2525" s="150">
        <f t="shared" si="79"/>
        <v>18</v>
      </c>
      <c r="I2525" s="153" t="str" cm="1">
        <f t="array" ref="I2525">_xlfn.XLOOKUP(C2525,gyn_horarios,gyn_trechos_almoco,"",1,1)</f>
        <v>REGULAR</v>
      </c>
      <c r="J2525" s="164" t="str" cm="1">
        <f t="array" ref="J2525">_xlfn.XLOOKUP(D2525,justificativas_motivos,justificativas_texto,"",1,1)</f>
        <v>MOTORISTA PRESTANDO SERVICO DE PLANTAO NA GARAGEM</v>
      </c>
    </row>
    <row r="2526" spans="1:10" ht="42" hidden="1" customHeight="1">
      <c r="A2526" s="202">
        <v>45679</v>
      </c>
      <c r="B2526" s="149">
        <v>24001</v>
      </c>
      <c r="C2526" s="147">
        <v>0.79166666666666663</v>
      </c>
      <c r="D2526" s="149" t="s">
        <v>11</v>
      </c>
      <c r="E2526" s="149" t="s">
        <v>108</v>
      </c>
      <c r="F2526" s="149"/>
      <c r="G2526" s="149" t="str">
        <f t="shared" si="78"/>
        <v>1</v>
      </c>
      <c r="H2526" s="150">
        <f t="shared" si="79"/>
        <v>18</v>
      </c>
      <c r="I2526" s="153" t="str" cm="1">
        <f t="array" ref="I2526">_xlfn.XLOOKUP(C2526,gyn_horarios,gyn_trechos_almoco,"",1,1)</f>
        <v>GOIANIA X BELEM 19:00</v>
      </c>
      <c r="J2526" s="164" t="str" cm="1">
        <f t="array" ref="J2526">_xlfn.XLOOKUP(D2526,justificativas_motivos,justificativas_texto,"",1,1)</f>
        <v>MOTORISTA CUMPRINDO HORÁRIO NA ESCALA ATUAL</v>
      </c>
    </row>
    <row r="2527" spans="1:10" ht="42" hidden="1" customHeight="1">
      <c r="A2527" s="202">
        <v>45679</v>
      </c>
      <c r="B2527" s="149">
        <v>24001</v>
      </c>
      <c r="C2527" s="147">
        <v>0.79166666666666663</v>
      </c>
      <c r="D2527" s="149" t="s">
        <v>11</v>
      </c>
      <c r="E2527" s="149" t="s">
        <v>47</v>
      </c>
      <c r="F2527" s="149"/>
      <c r="G2527" s="149" t="str">
        <f t="shared" si="78"/>
        <v>1</v>
      </c>
      <c r="H2527" s="150">
        <f t="shared" si="79"/>
        <v>18</v>
      </c>
      <c r="I2527" s="153" t="str" cm="1">
        <f t="array" ref="I2527">_xlfn.XLOOKUP(C2527,gyn_horarios,gyn_trechos_almoco,"",1,1)</f>
        <v>GOIANIA X BELEM 19:00</v>
      </c>
      <c r="J2527" s="164" t="str" cm="1">
        <f t="array" ref="J2527">_xlfn.XLOOKUP(D2527,justificativas_motivos,justificativas_texto,"",1,1)</f>
        <v>MOTORISTA CUMPRINDO HORÁRIO NA ESCALA ATUAL</v>
      </c>
    </row>
    <row r="2528" spans="1:10" ht="42" hidden="1" customHeight="1">
      <c r="A2528" s="202">
        <v>45679</v>
      </c>
      <c r="B2528" s="149">
        <v>24013</v>
      </c>
      <c r="C2528" s="147">
        <v>0.83333333333333337</v>
      </c>
      <c r="D2528" s="149" t="s">
        <v>11</v>
      </c>
      <c r="E2528" s="149" t="s">
        <v>41</v>
      </c>
      <c r="F2528" s="149"/>
      <c r="G2528" s="149" t="str">
        <f t="shared" si="78"/>
        <v>1</v>
      </c>
      <c r="H2528" s="150">
        <f t="shared" si="79"/>
        <v>18</v>
      </c>
      <c r="I2528" s="153" t="str" cm="1">
        <f t="array" ref="I2528">_xlfn.XLOOKUP(C2528,gyn_horarios,gyn_trechos_almoco,"",1,1)</f>
        <v>GOIANIA X SAO LUIS 20:00</v>
      </c>
      <c r="J2528" s="164" t="str" cm="1">
        <f t="array" ref="J2528">_xlfn.XLOOKUP(D2528,justificativas_motivos,justificativas_texto,"",1,1)</f>
        <v>MOTORISTA CUMPRINDO HORÁRIO NA ESCALA ATUAL</v>
      </c>
    </row>
    <row r="2529" spans="1:10" ht="42" hidden="1" customHeight="1">
      <c r="A2529" s="202">
        <v>45679</v>
      </c>
      <c r="B2529" s="149">
        <v>24013</v>
      </c>
      <c r="C2529" s="147">
        <v>0.83333333333333337</v>
      </c>
      <c r="D2529" s="149" t="s">
        <v>11</v>
      </c>
      <c r="E2529" s="153" t="s">
        <v>349</v>
      </c>
      <c r="F2529" s="149"/>
      <c r="G2529" s="149" t="str">
        <f t="shared" si="78"/>
        <v>1</v>
      </c>
      <c r="H2529" s="150">
        <f t="shared" si="79"/>
        <v>18</v>
      </c>
      <c r="I2529" s="153" t="str" cm="1">
        <f t="array" ref="I2529">_xlfn.XLOOKUP(C2529,gyn_horarios,gyn_trechos_almoco,"",1,1)</f>
        <v>GOIANIA X SAO LUIS 20:00</v>
      </c>
      <c r="J2529" s="164" t="str" cm="1">
        <f t="array" ref="J2529">_xlfn.XLOOKUP(D2529,justificativas_motivos,justificativas_texto,"",1,1)</f>
        <v>MOTORISTA CUMPRINDO HORÁRIO NA ESCALA ATUAL</v>
      </c>
    </row>
    <row r="2530" spans="1:10" ht="42" hidden="1" customHeight="1">
      <c r="A2530" s="202">
        <v>45679</v>
      </c>
      <c r="B2530" s="149">
        <v>19029</v>
      </c>
      <c r="C2530" s="147">
        <v>0.39583333333333331</v>
      </c>
      <c r="D2530" s="149" t="s">
        <v>11</v>
      </c>
      <c r="E2530" s="153" t="s">
        <v>40</v>
      </c>
      <c r="F2530" s="149"/>
      <c r="G2530" s="149" t="str">
        <f t="shared" si="78"/>
        <v>1</v>
      </c>
      <c r="H2530" s="150">
        <f t="shared" si="79"/>
        <v>18</v>
      </c>
      <c r="I2530" s="153" t="str" cm="1">
        <f t="array" ref="I2530">_xlfn.XLOOKUP(C2530,gyn_horarios,gyn_trechos_almoco,"",1,1)</f>
        <v>GOIANIA X BELEM 09:30</v>
      </c>
      <c r="J2530" s="164" t="str" cm="1">
        <f t="array" ref="J2530">_xlfn.XLOOKUP(D2530,justificativas_motivos,justificativas_texto,"",1,1)</f>
        <v>MOTORISTA CUMPRINDO HORÁRIO NA ESCALA ATUAL</v>
      </c>
    </row>
    <row r="2531" spans="1:10" ht="42" hidden="1" customHeight="1">
      <c r="A2531" s="202">
        <v>45679</v>
      </c>
      <c r="B2531" s="149">
        <v>19029</v>
      </c>
      <c r="C2531" s="147">
        <v>0.39583333333333331</v>
      </c>
      <c r="D2531" s="149" t="s">
        <v>11</v>
      </c>
      <c r="E2531" s="153" t="s">
        <v>27</v>
      </c>
      <c r="F2531" s="149"/>
      <c r="G2531" s="149" t="str">
        <f t="shared" si="78"/>
        <v>1</v>
      </c>
      <c r="H2531" s="150">
        <f t="shared" si="79"/>
        <v>18</v>
      </c>
      <c r="I2531" s="153" t="str" cm="1">
        <f t="array" ref="I2531">_xlfn.XLOOKUP(C2531,gyn_horarios,gyn_trechos_almoco,"",1,1)</f>
        <v>GOIANIA X BELEM 09:30</v>
      </c>
      <c r="J2531" s="164" t="str" cm="1">
        <f t="array" ref="J2531">_xlfn.XLOOKUP(D2531,justificativas_motivos,justificativas_texto,"",1,1)</f>
        <v>MOTORISTA CUMPRINDO HORÁRIO NA ESCALA ATUAL</v>
      </c>
    </row>
    <row r="2532" spans="1:10" ht="42" hidden="1" customHeight="1">
      <c r="A2532" s="202">
        <v>45679</v>
      </c>
      <c r="B2532" s="149">
        <v>15600</v>
      </c>
      <c r="C2532" s="147">
        <v>0.79166666666666663</v>
      </c>
      <c r="D2532" s="149" t="s">
        <v>11</v>
      </c>
      <c r="E2532" s="153" t="s">
        <v>288</v>
      </c>
      <c r="F2532" s="149"/>
      <c r="G2532" s="149" t="str">
        <f t="shared" si="78"/>
        <v>1</v>
      </c>
      <c r="H2532" s="150">
        <f t="shared" si="79"/>
        <v>18</v>
      </c>
      <c r="I2532" s="153" t="s">
        <v>359</v>
      </c>
      <c r="J2532" s="164" t="str" cm="1">
        <f t="array" ref="J2532">_xlfn.XLOOKUP(D2532,justificativas_motivos,justificativas_texto,"",1,1)</f>
        <v>MOTORISTA CUMPRINDO HORÁRIO NA ESCALA ATUAL</v>
      </c>
    </row>
    <row r="2533" spans="1:10" ht="42" hidden="1" customHeight="1">
      <c r="A2533" s="202">
        <v>45679</v>
      </c>
      <c r="B2533" s="149">
        <v>15600</v>
      </c>
      <c r="C2533" s="147">
        <v>0.79166666666666663</v>
      </c>
      <c r="D2533" s="149" t="s">
        <v>11</v>
      </c>
      <c r="E2533" s="153" t="s">
        <v>361</v>
      </c>
      <c r="F2533" s="149"/>
      <c r="G2533" s="149" t="str">
        <f t="shared" si="78"/>
        <v>1</v>
      </c>
      <c r="H2533" s="150">
        <f t="shared" si="79"/>
        <v>18</v>
      </c>
      <c r="I2533" s="153" t="s">
        <v>359</v>
      </c>
      <c r="J2533" s="164" t="str" cm="1">
        <f t="array" ref="J2533">_xlfn.XLOOKUP(D2533,justificativas_motivos,justificativas_texto,"",1,1)</f>
        <v>MOTORISTA CUMPRINDO HORÁRIO NA ESCALA ATUAL</v>
      </c>
    </row>
    <row r="2534" spans="1:10" ht="42" hidden="1" customHeight="1">
      <c r="A2534" s="202">
        <v>45679</v>
      </c>
      <c r="B2534" s="132" t="s">
        <v>71</v>
      </c>
      <c r="C2534" s="133" t="s">
        <v>74</v>
      </c>
      <c r="D2534" s="149" t="s">
        <v>107</v>
      </c>
      <c r="E2534" s="153" t="s">
        <v>292</v>
      </c>
      <c r="F2534" s="149"/>
      <c r="G2534" s="149" t="str">
        <f t="shared" si="78"/>
        <v>1</v>
      </c>
      <c r="H2534" s="150">
        <f t="shared" si="79"/>
        <v>18</v>
      </c>
      <c r="I2534" s="153" t="str" cm="1">
        <f t="array" ref="I2534">_xlfn.XLOOKUP(C2534,gyn_horarios,gyn_trechos_almoco,"",1,1)</f>
        <v>REGULAR</v>
      </c>
      <c r="J2534" s="164" t="str" cm="1">
        <f t="array" ref="J2534">_xlfn.XLOOKUP(D2534,justificativas_motivos,justificativas_texto,"",1,1)</f>
        <v>MOTORISTA PRESTANDO SERVICO DE PLANTAO NA GARAGEM</v>
      </c>
    </row>
    <row r="2535" spans="1:10" ht="42" hidden="1" customHeight="1">
      <c r="A2535" s="202">
        <v>45680</v>
      </c>
      <c r="B2535" s="149">
        <v>19017</v>
      </c>
      <c r="C2535" s="147">
        <v>0.79166666666666663</v>
      </c>
      <c r="D2535" s="149" t="s">
        <v>11</v>
      </c>
      <c r="E2535" s="149" t="s">
        <v>201</v>
      </c>
      <c r="F2535" s="149"/>
      <c r="G2535" s="149" t="str">
        <f t="shared" si="78"/>
        <v>1</v>
      </c>
      <c r="H2535" s="150">
        <f t="shared" si="79"/>
        <v>18</v>
      </c>
      <c r="I2535" s="153" t="str" cm="1">
        <f t="array" ref="I2535">_xlfn.XLOOKUP(C2535,gyn_horarios,gyn_trechos_almoco,"",1,1)</f>
        <v>GOIANIA X BELEM 19:00</v>
      </c>
      <c r="J2535" s="164" t="str" cm="1">
        <f t="array" ref="J2535">_xlfn.XLOOKUP(D2535,justificativas_motivos,justificativas_texto,"",1,1)</f>
        <v>MOTORISTA CUMPRINDO HORÁRIO NA ESCALA ATUAL</v>
      </c>
    </row>
    <row r="2536" spans="1:10" ht="42" hidden="1" customHeight="1">
      <c r="A2536" s="202">
        <v>45680</v>
      </c>
      <c r="B2536" s="149">
        <v>19017</v>
      </c>
      <c r="C2536" s="147">
        <v>0.79166666666666663</v>
      </c>
      <c r="D2536" s="149" t="s">
        <v>11</v>
      </c>
      <c r="E2536" s="149" t="s">
        <v>416</v>
      </c>
      <c r="F2536" s="149"/>
      <c r="G2536" s="149" t="str">
        <f t="shared" si="78"/>
        <v>1</v>
      </c>
      <c r="H2536" s="150">
        <f t="shared" si="79"/>
        <v>18</v>
      </c>
      <c r="I2536" s="153" t="str" cm="1">
        <f t="array" ref="I2536">_xlfn.XLOOKUP(C2536,gyn_horarios,gyn_trechos_almoco,"",1,1)</f>
        <v>GOIANIA X BELEM 19:00</v>
      </c>
      <c r="J2536" s="164" t="str" cm="1">
        <f t="array" ref="J2536">_xlfn.XLOOKUP(D2536,justificativas_motivos,justificativas_texto,"",1,1)</f>
        <v>MOTORISTA CUMPRINDO HORÁRIO NA ESCALA ATUAL</v>
      </c>
    </row>
    <row r="2537" spans="1:10" ht="42" hidden="1" customHeight="1">
      <c r="A2537" s="202">
        <v>45680</v>
      </c>
      <c r="B2537" s="149">
        <v>15800</v>
      </c>
      <c r="C2537" s="147">
        <v>0.39583333333333331</v>
      </c>
      <c r="D2537" s="149" t="s">
        <v>11</v>
      </c>
      <c r="E2537" s="153" t="s">
        <v>68</v>
      </c>
      <c r="F2537" s="149"/>
      <c r="G2537" s="149" t="str">
        <f t="shared" si="78"/>
        <v>1</v>
      </c>
      <c r="H2537" s="150">
        <f t="shared" si="79"/>
        <v>18</v>
      </c>
      <c r="I2537" s="153" t="str" cm="1">
        <f t="array" ref="I2537">_xlfn.XLOOKUP(C2537,gyn_horarios,gyn_trechos_almoco,"",1,1)</f>
        <v>GOIANIA X BELEM 09:30</v>
      </c>
      <c r="J2537" s="164" t="str" cm="1">
        <f t="array" ref="J2537">_xlfn.XLOOKUP(D2537,justificativas_motivos,justificativas_texto,"",1,1)</f>
        <v>MOTORISTA CUMPRINDO HORÁRIO NA ESCALA ATUAL</v>
      </c>
    </row>
    <row r="2538" spans="1:10" ht="42" hidden="1" customHeight="1">
      <c r="A2538" s="202">
        <v>45680</v>
      </c>
      <c r="B2538" s="149">
        <v>15800</v>
      </c>
      <c r="C2538" s="147">
        <v>0.39583333333333331</v>
      </c>
      <c r="D2538" s="149" t="s">
        <v>11</v>
      </c>
      <c r="E2538" s="153" t="s">
        <v>143</v>
      </c>
      <c r="F2538" s="149"/>
      <c r="G2538" s="149" t="str">
        <f t="shared" si="78"/>
        <v>1</v>
      </c>
      <c r="H2538" s="150">
        <f t="shared" si="79"/>
        <v>18</v>
      </c>
      <c r="I2538" s="153" t="str" cm="1">
        <f t="array" ref="I2538">_xlfn.XLOOKUP(C2538,gyn_horarios,gyn_trechos_almoco,"",1,1)</f>
        <v>GOIANIA X BELEM 09:30</v>
      </c>
      <c r="J2538" s="164" t="str" cm="1">
        <f t="array" ref="J2538">_xlfn.XLOOKUP(D2538,justificativas_motivos,justificativas_texto,"",1,1)</f>
        <v>MOTORISTA CUMPRINDO HORÁRIO NA ESCALA ATUAL</v>
      </c>
    </row>
    <row r="2539" spans="1:10" ht="42" hidden="1" customHeight="1">
      <c r="A2539" s="202">
        <v>45680</v>
      </c>
      <c r="B2539" s="149">
        <v>19011</v>
      </c>
      <c r="C2539" s="147">
        <v>0.79166666666666663</v>
      </c>
      <c r="D2539" s="149" t="s">
        <v>11</v>
      </c>
      <c r="E2539" s="153" t="s">
        <v>377</v>
      </c>
      <c r="F2539" s="149"/>
      <c r="G2539" s="149" t="str">
        <f t="shared" si="78"/>
        <v>1</v>
      </c>
      <c r="H2539" s="150">
        <f t="shared" si="79"/>
        <v>18</v>
      </c>
      <c r="I2539" s="153" t="s">
        <v>359</v>
      </c>
      <c r="J2539" s="164" t="str" cm="1">
        <f t="array" ref="J2539">_xlfn.XLOOKUP(D2539,justificativas_motivos,justificativas_texto,"",1,1)</f>
        <v>MOTORISTA CUMPRINDO HORÁRIO NA ESCALA ATUAL</v>
      </c>
    </row>
    <row r="2540" spans="1:10" ht="42" hidden="1" customHeight="1">
      <c r="A2540" s="202">
        <v>45680</v>
      </c>
      <c r="B2540" s="149">
        <v>19011</v>
      </c>
      <c r="C2540" s="147">
        <v>0.79166666666666663</v>
      </c>
      <c r="D2540" s="149" t="s">
        <v>11</v>
      </c>
      <c r="E2540" s="153" t="s">
        <v>146</v>
      </c>
      <c r="F2540" s="149"/>
      <c r="G2540" s="149" t="str">
        <f t="shared" si="78"/>
        <v>1</v>
      </c>
      <c r="H2540" s="150">
        <f t="shared" si="79"/>
        <v>18</v>
      </c>
      <c r="I2540" s="153" t="s">
        <v>359</v>
      </c>
      <c r="J2540" s="164" t="str" cm="1">
        <f t="array" ref="J2540">_xlfn.XLOOKUP(D2540,justificativas_motivos,justificativas_texto,"",1,1)</f>
        <v>MOTORISTA CUMPRINDO HORÁRIO NA ESCALA ATUAL</v>
      </c>
    </row>
    <row r="2541" spans="1:10" ht="42" hidden="1" customHeight="1">
      <c r="A2541" s="202">
        <v>45680</v>
      </c>
      <c r="B2541" s="132" t="s">
        <v>71</v>
      </c>
      <c r="C2541" s="133" t="s">
        <v>74</v>
      </c>
      <c r="D2541" s="149" t="s">
        <v>107</v>
      </c>
      <c r="E2541" s="153" t="s">
        <v>292</v>
      </c>
      <c r="F2541" s="149"/>
      <c r="G2541" s="149" t="str">
        <f t="shared" si="78"/>
        <v>1</v>
      </c>
      <c r="H2541" s="150">
        <f t="shared" si="79"/>
        <v>18</v>
      </c>
      <c r="I2541" s="153" t="str" cm="1">
        <f t="array" ref="I2541">_xlfn.XLOOKUP(C2541,gyn_horarios,gyn_trechos_almoco,"",1,1)</f>
        <v>REGULAR</v>
      </c>
      <c r="J2541" s="164" t="str" cm="1">
        <f t="array" ref="J2541">_xlfn.XLOOKUP(D2541,justificativas_motivos,justificativas_texto,"",1,1)</f>
        <v>MOTORISTA PRESTANDO SERVICO DE PLANTAO NA GARAGEM</v>
      </c>
    </row>
    <row r="2542" spans="1:10" ht="42" hidden="1" customHeight="1">
      <c r="A2542" s="202">
        <v>45681</v>
      </c>
      <c r="B2542" s="149">
        <v>24012</v>
      </c>
      <c r="C2542" s="147">
        <v>0.83333333333333337</v>
      </c>
      <c r="D2542" s="149" t="s">
        <v>11</v>
      </c>
      <c r="E2542" s="149" t="s">
        <v>15</v>
      </c>
      <c r="F2542" s="149"/>
      <c r="G2542" s="149" t="str">
        <f t="shared" si="78"/>
        <v>1</v>
      </c>
      <c r="H2542" s="150">
        <f t="shared" si="79"/>
        <v>18</v>
      </c>
      <c r="I2542" s="153" t="str" cm="1">
        <f t="array" ref="I2542">_xlfn.XLOOKUP(C2542,gyn_horarios,gyn_trechos_almoco,"",1,1)</f>
        <v>GOIANIA X SAO LUIS 20:00</v>
      </c>
      <c r="J2542" s="164" t="str" cm="1">
        <f t="array" ref="J2542">_xlfn.XLOOKUP(D2542,justificativas_motivos,justificativas_texto,"",1,1)</f>
        <v>MOTORISTA CUMPRINDO HORÁRIO NA ESCALA ATUAL</v>
      </c>
    </row>
    <row r="2543" spans="1:10" ht="42" hidden="1" customHeight="1">
      <c r="A2543" s="202">
        <v>45681</v>
      </c>
      <c r="B2543" s="149">
        <v>24012</v>
      </c>
      <c r="C2543" s="147">
        <v>0.83333333333333337</v>
      </c>
      <c r="D2543" s="149" t="s">
        <v>11</v>
      </c>
      <c r="E2543" s="153" t="s">
        <v>208</v>
      </c>
      <c r="F2543" s="149"/>
      <c r="G2543" s="149" t="str">
        <f t="shared" si="78"/>
        <v>1</v>
      </c>
      <c r="H2543" s="150">
        <f t="shared" si="79"/>
        <v>18</v>
      </c>
      <c r="I2543" s="153" t="str" cm="1">
        <f t="array" ref="I2543">_xlfn.XLOOKUP(C2543,gyn_horarios,gyn_trechos_almoco,"",1,1)</f>
        <v>GOIANIA X SAO LUIS 20:00</v>
      </c>
      <c r="J2543" s="164" t="str" cm="1">
        <f t="array" ref="J2543">_xlfn.XLOOKUP(D2543,justificativas_motivos,justificativas_texto,"",1,1)</f>
        <v>MOTORISTA CUMPRINDO HORÁRIO NA ESCALA ATUAL</v>
      </c>
    </row>
    <row r="2544" spans="1:10" ht="42" hidden="1" customHeight="1">
      <c r="A2544" s="202">
        <v>45681</v>
      </c>
      <c r="B2544" s="149">
        <v>12400</v>
      </c>
      <c r="C2544" s="147">
        <v>0.39583333333333331</v>
      </c>
      <c r="D2544" s="149" t="s">
        <v>11</v>
      </c>
      <c r="E2544" s="153" t="s">
        <v>58</v>
      </c>
      <c r="F2544" s="149"/>
      <c r="G2544" s="149" t="str">
        <f t="shared" si="78"/>
        <v>1</v>
      </c>
      <c r="H2544" s="150">
        <f t="shared" si="79"/>
        <v>18</v>
      </c>
      <c r="I2544" s="153" t="str" cm="1">
        <f t="array" ref="I2544">_xlfn.XLOOKUP(C2544,gyn_horarios,gyn_trechos_almoco,"",1,1)</f>
        <v>GOIANIA X BELEM 09:30</v>
      </c>
      <c r="J2544" s="164" t="str" cm="1">
        <f t="array" ref="J2544">_xlfn.XLOOKUP(D2544,justificativas_motivos,justificativas_texto,"",1,1)</f>
        <v>MOTORISTA CUMPRINDO HORÁRIO NA ESCALA ATUAL</v>
      </c>
    </row>
    <row r="2545" spans="1:10" ht="42" hidden="1" customHeight="1">
      <c r="A2545" s="202">
        <v>45681</v>
      </c>
      <c r="B2545" s="149">
        <v>12400</v>
      </c>
      <c r="C2545" s="147">
        <v>0.39583333333333331</v>
      </c>
      <c r="D2545" s="149" t="s">
        <v>11</v>
      </c>
      <c r="E2545" s="153" t="s">
        <v>23</v>
      </c>
      <c r="F2545" s="149"/>
      <c r="G2545" s="149" t="str">
        <f t="shared" si="78"/>
        <v>1</v>
      </c>
      <c r="H2545" s="150">
        <f t="shared" si="79"/>
        <v>18</v>
      </c>
      <c r="I2545" s="153" t="str" cm="1">
        <f t="array" ref="I2545">_xlfn.XLOOKUP(C2545,gyn_horarios,gyn_trechos_almoco,"",1,1)</f>
        <v>GOIANIA X BELEM 09:30</v>
      </c>
      <c r="J2545" s="164" t="str" cm="1">
        <f t="array" ref="J2545">_xlfn.XLOOKUP(D2545,justificativas_motivos,justificativas_texto,"",1,1)</f>
        <v>MOTORISTA CUMPRINDO HORÁRIO NA ESCALA ATUAL</v>
      </c>
    </row>
    <row r="2546" spans="1:10" ht="42" hidden="1" customHeight="1">
      <c r="A2546" s="202">
        <v>45681</v>
      </c>
      <c r="B2546" s="149">
        <v>15700</v>
      </c>
      <c r="C2546" s="147">
        <v>0.79166666666666663</v>
      </c>
      <c r="D2546" s="149" t="s">
        <v>11</v>
      </c>
      <c r="E2546" s="153" t="s">
        <v>144</v>
      </c>
      <c r="F2546" s="149"/>
      <c r="G2546" s="149" t="str">
        <f t="shared" si="78"/>
        <v>1</v>
      </c>
      <c r="H2546" s="150">
        <f t="shared" si="79"/>
        <v>18</v>
      </c>
      <c r="I2546" s="153" t="s">
        <v>359</v>
      </c>
      <c r="J2546" s="164" t="str" cm="1">
        <f t="array" ref="J2546">_xlfn.XLOOKUP(D2546,justificativas_motivos,justificativas_texto,"",1,1)</f>
        <v>MOTORISTA CUMPRINDO HORÁRIO NA ESCALA ATUAL</v>
      </c>
    </row>
    <row r="2547" spans="1:10" ht="42" hidden="1" customHeight="1">
      <c r="A2547" s="202">
        <v>45681</v>
      </c>
      <c r="B2547" s="149">
        <v>15700</v>
      </c>
      <c r="C2547" s="147">
        <v>0.79166666666666663</v>
      </c>
      <c r="D2547" s="149" t="s">
        <v>11</v>
      </c>
      <c r="E2547" s="153" t="s">
        <v>248</v>
      </c>
      <c r="F2547" s="149"/>
      <c r="G2547" s="149" t="str">
        <f t="shared" si="78"/>
        <v>1</v>
      </c>
      <c r="H2547" s="150">
        <f t="shared" si="79"/>
        <v>18</v>
      </c>
      <c r="I2547" s="153" t="s">
        <v>359</v>
      </c>
      <c r="J2547" s="164" t="str" cm="1">
        <f t="array" ref="J2547">_xlfn.XLOOKUP(D2547,justificativas_motivos,justificativas_texto,"",1,1)</f>
        <v>MOTORISTA CUMPRINDO HORÁRIO NA ESCALA ATUAL</v>
      </c>
    </row>
    <row r="2548" spans="1:10" ht="42" hidden="1" customHeight="1">
      <c r="A2548" s="202">
        <v>45681</v>
      </c>
      <c r="B2548" s="132" t="s">
        <v>71</v>
      </c>
      <c r="C2548" s="133" t="s">
        <v>74</v>
      </c>
      <c r="D2548" s="149" t="s">
        <v>107</v>
      </c>
      <c r="E2548" s="153" t="s">
        <v>292</v>
      </c>
      <c r="F2548" s="149"/>
      <c r="G2548" s="149" t="str">
        <f t="shared" si="78"/>
        <v>1</v>
      </c>
      <c r="H2548" s="150">
        <f t="shared" si="79"/>
        <v>18</v>
      </c>
      <c r="I2548" s="153" t="str" cm="1">
        <f t="array" ref="I2548">_xlfn.XLOOKUP(C2548,gyn_horarios,gyn_trechos_almoco,"",1,1)</f>
        <v>REGULAR</v>
      </c>
      <c r="J2548" s="164" t="str" cm="1">
        <f t="array" ref="J2548">_xlfn.XLOOKUP(D2548,justificativas_motivos,justificativas_texto,"",1,1)</f>
        <v>MOTORISTA PRESTANDO SERVICO DE PLANTAO NA GARAGEM</v>
      </c>
    </row>
    <row r="2549" spans="1:10" ht="42" hidden="1" customHeight="1">
      <c r="A2549" s="202">
        <v>45682</v>
      </c>
      <c r="B2549" s="149">
        <v>24002</v>
      </c>
      <c r="C2549" s="147">
        <v>0.83333333333333337</v>
      </c>
      <c r="D2549" s="149" t="s">
        <v>11</v>
      </c>
      <c r="E2549" s="149" t="s">
        <v>243</v>
      </c>
      <c r="F2549" s="149"/>
      <c r="G2549" s="149" t="str">
        <f t="shared" si="78"/>
        <v>1</v>
      </c>
      <c r="H2549" s="150">
        <f t="shared" si="79"/>
        <v>18</v>
      </c>
      <c r="I2549" s="153" t="str" cm="1">
        <f t="array" ref="I2549">_xlfn.XLOOKUP(C2549,gyn_horarios,gyn_trechos_almoco,"",1,1)</f>
        <v>GOIANIA X SAO LUIS 20:00</v>
      </c>
      <c r="J2549" s="164" t="str" cm="1">
        <f t="array" ref="J2549">_xlfn.XLOOKUP(D2549,justificativas_motivos,justificativas_texto,"",1,1)</f>
        <v>MOTORISTA CUMPRINDO HORÁRIO NA ESCALA ATUAL</v>
      </c>
    </row>
    <row r="2550" spans="1:10" ht="42" hidden="1" customHeight="1">
      <c r="A2550" s="202">
        <v>45682</v>
      </c>
      <c r="B2550" s="149">
        <v>24002</v>
      </c>
      <c r="C2550" s="147">
        <v>0.83333333333333337</v>
      </c>
      <c r="D2550" s="149" t="s">
        <v>11</v>
      </c>
      <c r="E2550" s="149" t="s">
        <v>280</v>
      </c>
      <c r="F2550" s="149"/>
      <c r="G2550" s="149" t="str">
        <f t="shared" si="78"/>
        <v>1</v>
      </c>
      <c r="H2550" s="150">
        <f t="shared" si="79"/>
        <v>18</v>
      </c>
      <c r="I2550" s="153" t="str" cm="1">
        <f t="array" ref="I2550">_xlfn.XLOOKUP(C2550,gyn_horarios,gyn_trechos_almoco,"",1,1)</f>
        <v>GOIANIA X SAO LUIS 20:00</v>
      </c>
      <c r="J2550" s="164" t="str" cm="1">
        <f t="array" ref="J2550">_xlfn.XLOOKUP(D2550,justificativas_motivos,justificativas_texto,"",1,1)</f>
        <v>MOTORISTA CUMPRINDO HORÁRIO NA ESCALA ATUAL</v>
      </c>
    </row>
    <row r="2551" spans="1:10" ht="42" hidden="1" customHeight="1">
      <c r="A2551" s="202">
        <v>45682</v>
      </c>
      <c r="B2551" s="149">
        <v>19020</v>
      </c>
      <c r="C2551" s="147">
        <v>0.79166666666666663</v>
      </c>
      <c r="D2551" s="149" t="s">
        <v>11</v>
      </c>
      <c r="E2551" s="153" t="s">
        <v>371</v>
      </c>
      <c r="F2551" s="149"/>
      <c r="G2551" s="149" t="str">
        <f t="shared" si="78"/>
        <v>1</v>
      </c>
      <c r="H2551" s="150">
        <f t="shared" si="79"/>
        <v>18</v>
      </c>
      <c r="I2551" s="153" t="s">
        <v>359</v>
      </c>
      <c r="J2551" s="164" t="str" cm="1">
        <f t="array" ref="J2551">_xlfn.XLOOKUP(D2551,justificativas_motivos,justificativas_texto,"",1,1)</f>
        <v>MOTORISTA CUMPRINDO HORÁRIO NA ESCALA ATUAL</v>
      </c>
    </row>
    <row r="2552" spans="1:10" ht="42" hidden="1" customHeight="1">
      <c r="A2552" s="202">
        <v>45682</v>
      </c>
      <c r="B2552" s="149">
        <v>19020</v>
      </c>
      <c r="C2552" s="147">
        <v>0.79166666666666663</v>
      </c>
      <c r="D2552" s="149" t="s">
        <v>11</v>
      </c>
      <c r="E2552" s="153" t="s">
        <v>304</v>
      </c>
      <c r="F2552" s="149"/>
      <c r="G2552" s="149" t="str">
        <f t="shared" si="78"/>
        <v>1</v>
      </c>
      <c r="H2552" s="150">
        <f t="shared" si="79"/>
        <v>18</v>
      </c>
      <c r="I2552" s="153" t="s">
        <v>359</v>
      </c>
      <c r="J2552" s="164" t="str" cm="1">
        <f t="array" ref="J2552">_xlfn.XLOOKUP(D2552,justificativas_motivos,justificativas_texto,"",1,1)</f>
        <v>MOTORISTA CUMPRINDO HORÁRIO NA ESCALA ATUAL</v>
      </c>
    </row>
    <row r="2553" spans="1:10" ht="42" hidden="1" customHeight="1">
      <c r="A2553" s="202">
        <v>45682</v>
      </c>
      <c r="B2553" s="149">
        <v>19015</v>
      </c>
      <c r="C2553" s="147">
        <v>0.39583333333333331</v>
      </c>
      <c r="D2553" s="149" t="s">
        <v>11</v>
      </c>
      <c r="E2553" s="153" t="s">
        <v>104</v>
      </c>
      <c r="F2553" s="149"/>
      <c r="G2553" s="149" t="str">
        <f t="shared" si="78"/>
        <v>1</v>
      </c>
      <c r="H2553" s="150">
        <f t="shared" si="79"/>
        <v>18</v>
      </c>
      <c r="I2553" s="153" t="str" cm="1">
        <f t="array" ref="I2553">_xlfn.XLOOKUP(C2553,gyn_horarios,gyn_trechos_almoco,"",1,1)</f>
        <v>GOIANIA X BELEM 09:30</v>
      </c>
      <c r="J2553" s="164" t="str" cm="1">
        <f t="array" ref="J2553">_xlfn.XLOOKUP(D2553,justificativas_motivos,justificativas_texto,"",1,1)</f>
        <v>MOTORISTA CUMPRINDO HORÁRIO NA ESCALA ATUAL</v>
      </c>
    </row>
    <row r="2554" spans="1:10" ht="42" hidden="1" customHeight="1">
      <c r="A2554" s="202">
        <v>45682</v>
      </c>
      <c r="B2554" s="149">
        <v>19015</v>
      </c>
      <c r="C2554" s="147">
        <v>0.39583333333333331</v>
      </c>
      <c r="D2554" s="149" t="s">
        <v>11</v>
      </c>
      <c r="E2554" s="153" t="s">
        <v>417</v>
      </c>
      <c r="F2554" s="149"/>
      <c r="G2554" s="149" t="str">
        <f t="shared" si="78"/>
        <v>1</v>
      </c>
      <c r="H2554" s="150">
        <f t="shared" si="79"/>
        <v>18</v>
      </c>
      <c r="I2554" s="153" t="str" cm="1">
        <f t="array" ref="I2554">_xlfn.XLOOKUP(C2554,gyn_horarios,gyn_trechos_almoco,"",1,1)</f>
        <v>GOIANIA X BELEM 09:30</v>
      </c>
      <c r="J2554" s="164" t="str" cm="1">
        <f t="array" ref="J2554">_xlfn.XLOOKUP(D2554,justificativas_motivos,justificativas_texto,"",1,1)</f>
        <v>MOTORISTA CUMPRINDO HORÁRIO NA ESCALA ATUAL</v>
      </c>
    </row>
    <row r="2555" spans="1:10" ht="42" hidden="1" customHeight="1">
      <c r="A2555" s="200">
        <v>45683</v>
      </c>
      <c r="B2555" s="132">
        <v>24010</v>
      </c>
      <c r="C2555" s="133">
        <v>0.3</v>
      </c>
      <c r="D2555" s="132" t="s">
        <v>11</v>
      </c>
      <c r="E2555" s="129" t="s">
        <v>64</v>
      </c>
      <c r="F2555" s="132"/>
      <c r="G2555" s="132" t="str">
        <f t="shared" si="78"/>
        <v>1</v>
      </c>
      <c r="H2555" s="137">
        <f t="shared" si="79"/>
        <v>18</v>
      </c>
      <c r="I2555" s="129" t="str" cm="1">
        <f t="array" ref="I2555">_xlfn.XLOOKUP(C2555,gyn_horarios,gyn_trechos_almoco,"",1,1)</f>
        <v>SAO LUIS X GOIANIA 08:00</v>
      </c>
      <c r="J2555" s="201" t="str" cm="1">
        <f t="array" ref="J2555">_xlfn.XLOOKUP(D2555,justificativas_motivos,justificativas_texto,"",1,1)</f>
        <v>MOTORISTA CUMPRINDO HORÁRIO NA ESCALA ATUAL</v>
      </c>
    </row>
    <row r="2556" spans="1:10" ht="42" hidden="1" customHeight="1">
      <c r="A2556" s="200">
        <v>45683</v>
      </c>
      <c r="B2556" s="132">
        <v>24010</v>
      </c>
      <c r="C2556" s="133">
        <v>0.3</v>
      </c>
      <c r="D2556" s="132" t="s">
        <v>11</v>
      </c>
      <c r="E2556" s="129" t="s">
        <v>65</v>
      </c>
      <c r="F2556" s="132"/>
      <c r="G2556" s="132" t="str">
        <f t="shared" si="78"/>
        <v>1</v>
      </c>
      <c r="H2556" s="137">
        <f t="shared" si="79"/>
        <v>18</v>
      </c>
      <c r="I2556" s="129" t="str" cm="1">
        <f t="array" ref="I2556">_xlfn.XLOOKUP(C2556,gyn_horarios,gyn_trechos_almoco,"",1,1)</f>
        <v>SAO LUIS X GOIANIA 08:00</v>
      </c>
      <c r="J2556" s="201" t="str" cm="1">
        <f t="array" ref="J2556">_xlfn.XLOOKUP(D2556,justificativas_motivos,justificativas_texto,"",1,1)</f>
        <v>MOTORISTA CUMPRINDO HORÁRIO NA ESCALA ATUAL</v>
      </c>
    </row>
    <row r="2557" spans="1:10" ht="42" hidden="1" customHeight="1">
      <c r="A2557" s="200">
        <v>45683</v>
      </c>
      <c r="B2557" s="132">
        <v>24004</v>
      </c>
      <c r="C2557" s="133">
        <v>0.33333333333333331</v>
      </c>
      <c r="D2557" s="132" t="s">
        <v>11</v>
      </c>
      <c r="E2557" s="129" t="s">
        <v>108</v>
      </c>
      <c r="F2557" s="132"/>
      <c r="G2557" s="132" t="str">
        <f t="shared" si="78"/>
        <v>1</v>
      </c>
      <c r="H2557" s="137">
        <f t="shared" si="79"/>
        <v>18</v>
      </c>
      <c r="I2557" s="129" t="str" cm="1">
        <f t="array" ref="I2557">_xlfn.XLOOKUP(C2557,gyn_horarios,gyn_trechos_almoco,"",1,1)</f>
        <v>SINOP X FORTALEZA 09:00</v>
      </c>
      <c r="J2557" s="201" t="str" cm="1">
        <f t="array" ref="J2557">_xlfn.XLOOKUP(D2557,justificativas_motivos,justificativas_texto,"",1,1)</f>
        <v>MOTORISTA CUMPRINDO HORÁRIO NA ESCALA ATUAL</v>
      </c>
    </row>
    <row r="2558" spans="1:10" ht="42" hidden="1" customHeight="1">
      <c r="A2558" s="200">
        <v>45683</v>
      </c>
      <c r="B2558" s="132">
        <v>24004</v>
      </c>
      <c r="C2558" s="133">
        <v>0.33333333333333331</v>
      </c>
      <c r="D2558" s="132" t="s">
        <v>11</v>
      </c>
      <c r="E2558" s="129" t="s">
        <v>47</v>
      </c>
      <c r="F2558" s="132"/>
      <c r="G2558" s="132" t="str">
        <f t="shared" si="78"/>
        <v>1</v>
      </c>
      <c r="H2558" s="137">
        <f t="shared" si="79"/>
        <v>18</v>
      </c>
      <c r="I2558" s="129" t="str" cm="1">
        <f t="array" ref="I2558">_xlfn.XLOOKUP(C2558,gyn_horarios,gyn_trechos_almoco,"",1,1)</f>
        <v>SINOP X FORTALEZA 09:00</v>
      </c>
      <c r="J2558" s="201" t="str" cm="1">
        <f t="array" ref="J2558">_xlfn.XLOOKUP(D2558,justificativas_motivos,justificativas_texto,"",1,1)</f>
        <v>MOTORISTA CUMPRINDO HORÁRIO NA ESCALA ATUAL</v>
      </c>
    </row>
    <row r="2559" spans="1:10" ht="42" hidden="1" customHeight="1">
      <c r="A2559" s="200">
        <v>45683</v>
      </c>
      <c r="B2559" s="132">
        <v>15700</v>
      </c>
      <c r="C2559" s="133" t="s">
        <v>355</v>
      </c>
      <c r="D2559" s="132" t="s">
        <v>11</v>
      </c>
      <c r="E2559" s="129" t="s">
        <v>39</v>
      </c>
      <c r="F2559" s="132"/>
      <c r="G2559" s="132" t="str">
        <f t="shared" si="78"/>
        <v>1</v>
      </c>
      <c r="H2559" s="137">
        <f t="shared" si="79"/>
        <v>18</v>
      </c>
      <c r="I2559" s="129" t="str" cm="1">
        <f t="array" ref="I2559">_xlfn.XLOOKUP(C2559,gyn_horarios,gyn_trechos_almoco,"",1,1)</f>
        <v>TERESINA X IMPERATRIZ 19:00</v>
      </c>
      <c r="J2559" s="201" t="str" cm="1">
        <f t="array" ref="J2559">_xlfn.XLOOKUP(D2559,justificativas_motivos,justificativas_texto,"",1,1)</f>
        <v>MOTORISTA CUMPRINDO HORÁRIO NA ESCALA ATUAL</v>
      </c>
    </row>
    <row r="2560" spans="1:10" ht="42" hidden="1" customHeight="1">
      <c r="A2560" s="200">
        <v>45683</v>
      </c>
      <c r="B2560" s="132">
        <v>15700</v>
      </c>
      <c r="C2560" s="133" t="s">
        <v>355</v>
      </c>
      <c r="D2560" s="132" t="s">
        <v>11</v>
      </c>
      <c r="E2560" s="129" t="s">
        <v>244</v>
      </c>
      <c r="F2560" s="132"/>
      <c r="G2560" s="132" t="str">
        <f t="shared" si="78"/>
        <v>1</v>
      </c>
      <c r="H2560" s="137">
        <f t="shared" si="79"/>
        <v>18</v>
      </c>
      <c r="I2560" s="129" t="str" cm="1">
        <f t="array" ref="I2560">_xlfn.XLOOKUP(C2560,gyn_horarios,gyn_trechos_almoco,"",1,1)</f>
        <v>TERESINA X IMPERATRIZ 19:00</v>
      </c>
      <c r="J2560" s="201" t="str" cm="1">
        <f t="array" ref="J2560">_xlfn.XLOOKUP(D2560,justificativas_motivos,justificativas_texto,"",1,1)</f>
        <v>MOTORISTA CUMPRINDO HORÁRIO NA ESCALA ATUAL</v>
      </c>
    </row>
    <row r="2561" spans="1:10" ht="42" hidden="1" customHeight="1">
      <c r="A2561" s="202">
        <v>45684</v>
      </c>
      <c r="B2561" s="149" t="s">
        <v>137</v>
      </c>
      <c r="C2561" s="147" t="s">
        <v>137</v>
      </c>
      <c r="D2561" s="149" t="s">
        <v>137</v>
      </c>
      <c r="E2561" s="132" t="s">
        <v>67</v>
      </c>
      <c r="F2561" s="149"/>
      <c r="G2561" s="149" t="str">
        <f t="shared" si="78"/>
        <v>1</v>
      </c>
      <c r="H2561" s="150">
        <f t="shared" si="79"/>
        <v>18</v>
      </c>
      <c r="I2561" s="153" t="str" cm="1">
        <f t="array" ref="I2561">_xlfn.XLOOKUP(C2561,gyn_horarios,gyn_trechos_almoco,"",1,1)</f>
        <v>ESPERA</v>
      </c>
      <c r="J2561" s="164" t="str" cm="1">
        <f t="array" ref="J2561">_xlfn.XLOOKUP(D2561,justificativas_motivos,justificativas_texto,"",1,1)</f>
        <v>MOTORISTA NA GARAGEM EM ESPERA PARA DISPONIBILIDADE DE HORARIOS</v>
      </c>
    </row>
    <row r="2562" spans="1:10" ht="42" hidden="1" customHeight="1">
      <c r="A2562" s="202">
        <v>45684</v>
      </c>
      <c r="B2562" s="149" t="s">
        <v>137</v>
      </c>
      <c r="C2562" s="147" t="s">
        <v>137</v>
      </c>
      <c r="D2562" s="149" t="s">
        <v>137</v>
      </c>
      <c r="E2562" s="132" t="s">
        <v>226</v>
      </c>
      <c r="F2562" s="149"/>
      <c r="G2562" s="149" t="str">
        <f t="shared" si="78"/>
        <v>1</v>
      </c>
      <c r="H2562" s="150">
        <f t="shared" si="79"/>
        <v>18</v>
      </c>
      <c r="I2562" s="153" t="str" cm="1">
        <f t="array" ref="I2562">_xlfn.XLOOKUP(C2562,gyn_horarios,gyn_trechos_almoco,"",1,1)</f>
        <v>ESPERA</v>
      </c>
      <c r="J2562" s="164" t="str" cm="1">
        <f t="array" ref="J2562">_xlfn.XLOOKUP(D2562,justificativas_motivos,justificativas_texto,"",1,1)</f>
        <v>MOTORISTA NA GARAGEM EM ESPERA PARA DISPONIBILIDADE DE HORARIOS</v>
      </c>
    </row>
    <row r="2563" spans="1:10" ht="42" hidden="1" customHeight="1">
      <c r="A2563" s="202">
        <v>45684</v>
      </c>
      <c r="B2563" s="149">
        <v>24016</v>
      </c>
      <c r="C2563" s="147">
        <v>0.83333333333333337</v>
      </c>
      <c r="D2563" s="149" t="s">
        <v>11</v>
      </c>
      <c r="E2563" s="132" t="s">
        <v>78</v>
      </c>
      <c r="F2563" s="149"/>
      <c r="G2563" s="149" t="str">
        <f t="shared" si="78"/>
        <v>1</v>
      </c>
      <c r="H2563" s="150">
        <f t="shared" si="79"/>
        <v>18</v>
      </c>
      <c r="I2563" s="153" t="str" cm="1">
        <f t="array" ref="I2563">_xlfn.XLOOKUP(C2563,gyn_horarios,gyn_trechos_almoco,"",1,1)</f>
        <v>GOIANIA X SAO LUIS 20:00</v>
      </c>
      <c r="J2563" s="164" t="str" cm="1">
        <f t="array" ref="J2563">_xlfn.XLOOKUP(D2563,justificativas_motivos,justificativas_texto,"",1,1)</f>
        <v>MOTORISTA CUMPRINDO HORÁRIO NA ESCALA ATUAL</v>
      </c>
    </row>
    <row r="2564" spans="1:10" ht="42" hidden="1" customHeight="1">
      <c r="A2564" s="202">
        <v>45684</v>
      </c>
      <c r="B2564" s="149">
        <v>24016</v>
      </c>
      <c r="C2564" s="147">
        <v>0.83333333333333337</v>
      </c>
      <c r="D2564" s="149" t="s">
        <v>11</v>
      </c>
      <c r="E2564" s="149" t="s">
        <v>85</v>
      </c>
      <c r="F2564" s="149"/>
      <c r="G2564" s="149" t="str">
        <f t="shared" si="78"/>
        <v>1</v>
      </c>
      <c r="H2564" s="150">
        <f t="shared" si="79"/>
        <v>18</v>
      </c>
      <c r="I2564" s="153" t="str" cm="1">
        <f t="array" ref="I2564">_xlfn.XLOOKUP(C2564,gyn_horarios,gyn_trechos_almoco,"",1,1)</f>
        <v>GOIANIA X SAO LUIS 20:00</v>
      </c>
      <c r="J2564" s="164" t="str" cm="1">
        <f t="array" ref="J2564">_xlfn.XLOOKUP(D2564,justificativas_motivos,justificativas_texto,"",1,1)</f>
        <v>MOTORISTA CUMPRINDO HORÁRIO NA ESCALA ATUAL</v>
      </c>
    </row>
    <row r="2565" spans="1:10" ht="42" hidden="1" customHeight="1">
      <c r="A2565" s="202">
        <v>45684</v>
      </c>
      <c r="B2565" s="149">
        <v>16400</v>
      </c>
      <c r="C2565" s="147">
        <v>0.79166666666666663</v>
      </c>
      <c r="D2565" s="149" t="s">
        <v>11</v>
      </c>
      <c r="E2565" s="153" t="s">
        <v>366</v>
      </c>
      <c r="F2565" s="149"/>
      <c r="G2565" s="149" t="str">
        <f t="shared" si="78"/>
        <v>1</v>
      </c>
      <c r="H2565" s="150">
        <f t="shared" si="79"/>
        <v>18</v>
      </c>
      <c r="I2565" s="129" t="s">
        <v>359</v>
      </c>
      <c r="J2565" s="164" t="str" cm="1">
        <f t="array" ref="J2565">_xlfn.XLOOKUP(D2565,justificativas_motivos,justificativas_texto,"",1,1)</f>
        <v>MOTORISTA CUMPRINDO HORÁRIO NA ESCALA ATUAL</v>
      </c>
    </row>
    <row r="2566" spans="1:10" ht="42" hidden="1" customHeight="1">
      <c r="A2566" s="202">
        <v>45684</v>
      </c>
      <c r="B2566" s="149">
        <v>16400</v>
      </c>
      <c r="C2566" s="147">
        <v>0.79166666666666663</v>
      </c>
      <c r="D2566" s="149" t="s">
        <v>11</v>
      </c>
      <c r="E2566" s="153" t="s">
        <v>287</v>
      </c>
      <c r="F2566" s="149"/>
      <c r="G2566" s="149" t="str">
        <f t="shared" si="78"/>
        <v>1</v>
      </c>
      <c r="H2566" s="150">
        <f t="shared" si="79"/>
        <v>18</v>
      </c>
      <c r="I2566" s="129" t="s">
        <v>359</v>
      </c>
      <c r="J2566" s="164" t="str" cm="1">
        <f t="array" ref="J2566">_xlfn.XLOOKUP(D2566,justificativas_motivos,justificativas_texto,"",1,1)</f>
        <v>MOTORISTA CUMPRINDO HORÁRIO NA ESCALA ATUAL</v>
      </c>
    </row>
    <row r="2567" spans="1:10" ht="42" hidden="1" customHeight="1">
      <c r="A2567" s="202">
        <v>45684</v>
      </c>
      <c r="B2567" s="149">
        <v>19017</v>
      </c>
      <c r="C2567" s="147">
        <v>0.39583333333333331</v>
      </c>
      <c r="D2567" s="149" t="s">
        <v>11</v>
      </c>
      <c r="E2567" s="153" t="s">
        <v>121</v>
      </c>
      <c r="F2567" s="149"/>
      <c r="G2567" s="149" t="str">
        <f t="shared" si="78"/>
        <v>1</v>
      </c>
      <c r="H2567" s="150">
        <f t="shared" si="79"/>
        <v>18</v>
      </c>
      <c r="I2567" s="153" t="str" cm="1">
        <f t="array" ref="I2567">_xlfn.XLOOKUP(C2567,gyn_horarios,gyn_trechos_almoco,"",1,1)</f>
        <v>GOIANIA X BELEM 09:30</v>
      </c>
      <c r="J2567" s="164" t="str" cm="1">
        <f t="array" ref="J2567">_xlfn.XLOOKUP(D2567,justificativas_motivos,justificativas_texto,"",1,1)</f>
        <v>MOTORISTA CUMPRINDO HORÁRIO NA ESCALA ATUAL</v>
      </c>
    </row>
    <row r="2568" spans="1:10" ht="42" hidden="1" customHeight="1">
      <c r="A2568" s="202">
        <v>45684</v>
      </c>
      <c r="B2568" s="149">
        <v>19017</v>
      </c>
      <c r="C2568" s="147">
        <v>0.39583333333333331</v>
      </c>
      <c r="D2568" s="149" t="s">
        <v>11</v>
      </c>
      <c r="E2568" s="153" t="s">
        <v>163</v>
      </c>
      <c r="F2568" s="149"/>
      <c r="G2568" s="149" t="str">
        <f t="shared" si="78"/>
        <v>1</v>
      </c>
      <c r="H2568" s="150">
        <f t="shared" si="79"/>
        <v>18</v>
      </c>
      <c r="I2568" s="153" t="str" cm="1">
        <f t="array" ref="I2568">_xlfn.XLOOKUP(C2568,gyn_horarios,gyn_trechos_almoco,"",1,1)</f>
        <v>GOIANIA X BELEM 09:30</v>
      </c>
      <c r="J2568" s="164" t="str" cm="1">
        <f t="array" ref="J2568">_xlfn.XLOOKUP(D2568,justificativas_motivos,justificativas_texto,"",1,1)</f>
        <v>MOTORISTA CUMPRINDO HORÁRIO NA ESCALA ATUAL</v>
      </c>
    </row>
    <row r="2569" spans="1:10" ht="42" hidden="1" customHeight="1">
      <c r="A2569" s="202">
        <v>45684</v>
      </c>
      <c r="B2569" s="132"/>
      <c r="C2569" s="133"/>
      <c r="D2569" s="132" t="s">
        <v>20</v>
      </c>
      <c r="E2569" s="129" t="s">
        <v>418</v>
      </c>
      <c r="F2569" s="132"/>
      <c r="G2569" s="132" t="str">
        <f t="shared" si="78"/>
        <v>1</v>
      </c>
      <c r="H2569" s="137">
        <f t="shared" si="79"/>
        <v>18</v>
      </c>
      <c r="I2569" s="129" t="str" cm="1">
        <f t="array" ref="I2569">_xlfn.XLOOKUP(C2569,gyn_horarios,gyn_trechos_almoco,"",1,1)</f>
        <v/>
      </c>
      <c r="J2569" s="201" t="str" cm="1">
        <f t="array" ref="J2569">_xlfn.XLOOKUP(D2569,justificativas_motivos,justificativas_texto,"",1,1)</f>
        <v>MOTORISTA TEVE QUE FAZER REFEIÇÃO DEVIDO AO ATRASO DO HORARIO DO ONIBUS</v>
      </c>
    </row>
    <row r="2570" spans="1:10" ht="42" hidden="1" customHeight="1">
      <c r="A2570" s="202">
        <v>45684</v>
      </c>
      <c r="B2570" s="132"/>
      <c r="C2570" s="133"/>
      <c r="D2570" s="132" t="s">
        <v>20</v>
      </c>
      <c r="E2570" s="129" t="s">
        <v>419</v>
      </c>
      <c r="F2570" s="132"/>
      <c r="G2570" s="132" t="str">
        <f t="shared" si="78"/>
        <v>1</v>
      </c>
      <c r="H2570" s="137">
        <f t="shared" si="79"/>
        <v>18</v>
      </c>
      <c r="I2570" s="129" t="str" cm="1">
        <f t="array" ref="I2570">_xlfn.XLOOKUP(C2570,gyn_horarios,gyn_trechos_almoco,"",1,1)</f>
        <v/>
      </c>
      <c r="J2570" s="201" t="str" cm="1">
        <f t="array" ref="J2570">_xlfn.XLOOKUP(D2570,justificativas_motivos,justificativas_texto,"",1,1)</f>
        <v>MOTORISTA TEVE QUE FAZER REFEIÇÃO DEVIDO AO ATRASO DO HORARIO DO ONIBUS</v>
      </c>
    </row>
    <row r="2571" spans="1:10" ht="42" hidden="1" customHeight="1">
      <c r="A2571" s="202">
        <v>45685</v>
      </c>
      <c r="B2571" s="149">
        <v>19012</v>
      </c>
      <c r="C2571" s="147">
        <v>0.75</v>
      </c>
      <c r="D2571" s="149" t="s">
        <v>11</v>
      </c>
      <c r="E2571" s="149" t="s">
        <v>193</v>
      </c>
      <c r="F2571" s="149"/>
      <c r="G2571" s="149" t="str">
        <f t="shared" si="78"/>
        <v>1</v>
      </c>
      <c r="H2571" s="150">
        <f t="shared" si="79"/>
        <v>18</v>
      </c>
      <c r="I2571" s="153" t="str" cm="1">
        <f t="array" ref="I2571">_xlfn.XLOOKUP(C2571,gyn_horarios,gyn_trechos_almoco,"",1,1)</f>
        <v>GOIANIA X TERESINA 18:00</v>
      </c>
      <c r="J2571" s="164" t="str" cm="1">
        <f t="array" ref="J2571">_xlfn.XLOOKUP(D2571,justificativas_motivos,justificativas_texto,"",1,1)</f>
        <v>MOTORISTA CUMPRINDO HORÁRIO NA ESCALA ATUAL</v>
      </c>
    </row>
    <row r="2572" spans="1:10" ht="42" hidden="1" customHeight="1">
      <c r="A2572" s="202">
        <v>45685</v>
      </c>
      <c r="B2572" s="149">
        <v>19012</v>
      </c>
      <c r="C2572" s="147">
        <v>0.75</v>
      </c>
      <c r="D2572" s="149" t="s">
        <v>11</v>
      </c>
      <c r="E2572" s="149" t="s">
        <v>168</v>
      </c>
      <c r="F2572" s="149"/>
      <c r="G2572" s="149" t="str">
        <f t="shared" si="78"/>
        <v>1</v>
      </c>
      <c r="H2572" s="150">
        <f t="shared" si="79"/>
        <v>18</v>
      </c>
      <c r="I2572" s="153" t="str" cm="1">
        <f t="array" ref="I2572">_xlfn.XLOOKUP(C2572,gyn_horarios,gyn_trechos_almoco,"",1,1)</f>
        <v>GOIANIA X TERESINA 18:00</v>
      </c>
      <c r="J2572" s="164" t="str" cm="1">
        <f t="array" ref="J2572">_xlfn.XLOOKUP(D2572,justificativas_motivos,justificativas_texto,"",1,1)</f>
        <v>MOTORISTA CUMPRINDO HORÁRIO NA ESCALA ATUAL</v>
      </c>
    </row>
    <row r="2573" spans="1:10" ht="42" hidden="1" customHeight="1">
      <c r="A2573" s="202">
        <v>45685</v>
      </c>
      <c r="B2573" s="149">
        <v>24010</v>
      </c>
      <c r="C2573" s="147">
        <v>0.79166666666666663</v>
      </c>
      <c r="D2573" s="149" t="s">
        <v>11</v>
      </c>
      <c r="E2573" s="149" t="s">
        <v>343</v>
      </c>
      <c r="F2573" s="149"/>
      <c r="G2573" s="149" t="str">
        <f t="shared" si="78"/>
        <v>1</v>
      </c>
      <c r="H2573" s="150">
        <f t="shared" si="79"/>
        <v>18</v>
      </c>
      <c r="I2573" s="153" t="str" cm="1">
        <f t="array" ref="I2573">_xlfn.XLOOKUP(C2573,gyn_horarios,gyn_trechos_almoco,"",1,1)</f>
        <v>GOIANIA X BELEM 19:00</v>
      </c>
      <c r="J2573" s="164" t="str" cm="1">
        <f t="array" ref="J2573">_xlfn.XLOOKUP(D2573,justificativas_motivos,justificativas_texto,"",1,1)</f>
        <v>MOTORISTA CUMPRINDO HORÁRIO NA ESCALA ATUAL</v>
      </c>
    </row>
    <row r="2574" spans="1:10" ht="42" hidden="1" customHeight="1">
      <c r="A2574" s="202">
        <v>45685</v>
      </c>
      <c r="B2574" s="149">
        <v>24010</v>
      </c>
      <c r="C2574" s="147">
        <v>0.79166666666666663</v>
      </c>
      <c r="D2574" s="149" t="s">
        <v>11</v>
      </c>
      <c r="E2574" s="149" t="s">
        <v>190</v>
      </c>
      <c r="F2574" s="149"/>
      <c r="G2574" s="149" t="str">
        <f t="shared" si="78"/>
        <v>1</v>
      </c>
      <c r="H2574" s="150">
        <f t="shared" si="79"/>
        <v>18</v>
      </c>
      <c r="I2574" s="153" t="str" cm="1">
        <f t="array" ref="I2574">_xlfn.XLOOKUP(C2574,gyn_horarios,gyn_trechos_almoco,"",1,1)</f>
        <v>GOIANIA X BELEM 19:00</v>
      </c>
      <c r="J2574" s="164" t="str" cm="1">
        <f t="array" ref="J2574">_xlfn.XLOOKUP(D2574,justificativas_motivos,justificativas_texto,"",1,1)</f>
        <v>MOTORISTA CUMPRINDO HORÁRIO NA ESCALA ATUAL</v>
      </c>
    </row>
    <row r="2575" spans="1:10" ht="42" hidden="1" customHeight="1">
      <c r="A2575" s="202">
        <v>45685</v>
      </c>
      <c r="B2575" s="149">
        <v>24012</v>
      </c>
      <c r="C2575" s="147">
        <v>0.83333333333333337</v>
      </c>
      <c r="D2575" s="149" t="s">
        <v>11</v>
      </c>
      <c r="E2575" s="149" t="s">
        <v>302</v>
      </c>
      <c r="F2575" s="149"/>
      <c r="G2575" s="149" t="str">
        <f t="shared" si="78"/>
        <v>1</v>
      </c>
      <c r="H2575" s="150">
        <f t="shared" si="79"/>
        <v>18</v>
      </c>
      <c r="I2575" s="153" t="str" cm="1">
        <f t="array" ref="I2575">_xlfn.XLOOKUP(C2575,gyn_horarios,gyn_trechos_almoco,"",1,1)</f>
        <v>GOIANIA X SAO LUIS 20:00</v>
      </c>
      <c r="J2575" s="164" t="str" cm="1">
        <f t="array" ref="J2575">_xlfn.XLOOKUP(D2575,justificativas_motivos,justificativas_texto,"",1,1)</f>
        <v>MOTORISTA CUMPRINDO HORÁRIO NA ESCALA ATUAL</v>
      </c>
    </row>
    <row r="2576" spans="1:10" ht="42" hidden="1" customHeight="1">
      <c r="A2576" s="202">
        <v>45685</v>
      </c>
      <c r="B2576" s="149">
        <v>24012</v>
      </c>
      <c r="C2576" s="147">
        <v>0.83333333333333337</v>
      </c>
      <c r="D2576" s="149" t="s">
        <v>11</v>
      </c>
      <c r="E2576" s="149" t="s">
        <v>171</v>
      </c>
      <c r="F2576" s="149"/>
      <c r="G2576" s="149" t="str">
        <f t="shared" si="78"/>
        <v>1</v>
      </c>
      <c r="H2576" s="150">
        <f t="shared" si="79"/>
        <v>18</v>
      </c>
      <c r="I2576" s="153" t="str" cm="1">
        <f t="array" ref="I2576">_xlfn.XLOOKUP(C2576,gyn_horarios,gyn_trechos_almoco,"",1,1)</f>
        <v>GOIANIA X SAO LUIS 20:00</v>
      </c>
      <c r="J2576" s="164" t="str" cm="1">
        <f t="array" ref="J2576">_xlfn.XLOOKUP(D2576,justificativas_motivos,justificativas_texto,"",1,1)</f>
        <v>MOTORISTA CUMPRINDO HORÁRIO NA ESCALA ATUAL</v>
      </c>
    </row>
    <row r="2577" spans="1:10" ht="42" hidden="1" customHeight="1">
      <c r="A2577" s="202">
        <v>45685</v>
      </c>
      <c r="B2577" s="149">
        <v>15300</v>
      </c>
      <c r="C2577" s="147">
        <v>0.79166666666666663</v>
      </c>
      <c r="D2577" s="149" t="s">
        <v>11</v>
      </c>
      <c r="E2577" s="153" t="s">
        <v>305</v>
      </c>
      <c r="F2577" s="149"/>
      <c r="G2577" s="149" t="str">
        <f t="shared" si="78"/>
        <v>1</v>
      </c>
      <c r="H2577" s="150">
        <f t="shared" si="79"/>
        <v>18</v>
      </c>
      <c r="I2577" s="129" t="s">
        <v>359</v>
      </c>
      <c r="J2577" s="164" t="str" cm="1">
        <f t="array" ref="J2577">_xlfn.XLOOKUP(D2577,justificativas_motivos,justificativas_texto,"",1,1)</f>
        <v>MOTORISTA CUMPRINDO HORÁRIO NA ESCALA ATUAL</v>
      </c>
    </row>
    <row r="2578" spans="1:10" ht="42" hidden="1" customHeight="1">
      <c r="A2578" s="202">
        <v>45685</v>
      </c>
      <c r="B2578" s="149">
        <v>15300</v>
      </c>
      <c r="C2578" s="147">
        <v>0.79166666666666663</v>
      </c>
      <c r="D2578" s="149" t="s">
        <v>11</v>
      </c>
      <c r="E2578" s="153" t="s">
        <v>375</v>
      </c>
      <c r="F2578" s="149"/>
      <c r="G2578" s="149" t="str">
        <f t="shared" si="78"/>
        <v>1</v>
      </c>
      <c r="H2578" s="150">
        <f t="shared" si="79"/>
        <v>18</v>
      </c>
      <c r="I2578" s="129" t="s">
        <v>359</v>
      </c>
      <c r="J2578" s="164" t="str" cm="1">
        <f t="array" ref="J2578">_xlfn.XLOOKUP(D2578,justificativas_motivos,justificativas_texto,"",1,1)</f>
        <v>MOTORISTA CUMPRINDO HORÁRIO NA ESCALA ATUAL</v>
      </c>
    </row>
    <row r="2579" spans="1:10" ht="42" hidden="1" customHeight="1">
      <c r="A2579" s="202">
        <v>45685</v>
      </c>
      <c r="B2579" s="149" t="s">
        <v>71</v>
      </c>
      <c r="C2579" s="147" t="s">
        <v>317</v>
      </c>
      <c r="D2579" s="149" t="s">
        <v>107</v>
      </c>
      <c r="E2579" s="153" t="s">
        <v>292</v>
      </c>
      <c r="F2579" s="149"/>
      <c r="G2579" s="149" t="str">
        <f t="shared" si="78"/>
        <v>1</v>
      </c>
      <c r="H2579" s="150">
        <f t="shared" si="79"/>
        <v>18</v>
      </c>
      <c r="I2579" s="153" t="str" cm="1">
        <f t="array" ref="I2579">_xlfn.XLOOKUP(C2579,gyn_horarios,gyn_trechos_almoco,"",1,1)</f>
        <v>REGULAR</v>
      </c>
      <c r="J2579" s="164" t="str" cm="1">
        <f t="array" ref="J2579">_xlfn.XLOOKUP(D2579,justificativas_motivos,justificativas_texto,"",1,1)</f>
        <v>MOTORISTA PRESTANDO SERVICO DE PLANTAO NA GARAGEM</v>
      </c>
    </row>
    <row r="2580" spans="1:10" ht="42" hidden="1" customHeight="1">
      <c r="A2580" s="202">
        <v>45686</v>
      </c>
      <c r="B2580" s="149">
        <v>24013</v>
      </c>
      <c r="C2580" s="147">
        <v>0.79166666666666663</v>
      </c>
      <c r="D2580" s="149" t="s">
        <v>11</v>
      </c>
      <c r="E2580" s="149" t="s">
        <v>126</v>
      </c>
      <c r="F2580" s="149"/>
      <c r="G2580" s="149" t="str">
        <f t="shared" ref="G2580:G2643" si="80">IF(E2580="MOTORISTA","","1")</f>
        <v>1</v>
      </c>
      <c r="H2580" s="150">
        <f t="shared" ref="H2580:H2643" si="81">IF(E2580="MOTORISTA","",18)</f>
        <v>18</v>
      </c>
      <c r="I2580" s="153" t="str" cm="1">
        <f t="array" ref="I2580">_xlfn.XLOOKUP(C2580,gyn_horarios,gyn_trechos_almoco,"",1,1)</f>
        <v>GOIANIA X BELEM 19:00</v>
      </c>
      <c r="J2580" s="164" t="str" cm="1">
        <f t="array" ref="J2580">_xlfn.XLOOKUP(D2580,justificativas_motivos,justificativas_texto,"",1,1)</f>
        <v>MOTORISTA CUMPRINDO HORÁRIO NA ESCALA ATUAL</v>
      </c>
    </row>
    <row r="2581" spans="1:10" ht="42" hidden="1" customHeight="1">
      <c r="A2581" s="202">
        <v>45686</v>
      </c>
      <c r="B2581" s="149">
        <v>24013</v>
      </c>
      <c r="C2581" s="147">
        <v>0.79166666666666663</v>
      </c>
      <c r="D2581" s="149" t="s">
        <v>11</v>
      </c>
      <c r="E2581" s="153" t="s">
        <v>420</v>
      </c>
      <c r="F2581" s="149"/>
      <c r="G2581" s="149" t="str">
        <f t="shared" si="80"/>
        <v>1</v>
      </c>
      <c r="H2581" s="150">
        <f t="shared" si="81"/>
        <v>18</v>
      </c>
      <c r="I2581" s="153" t="str" cm="1">
        <f t="array" ref="I2581">_xlfn.XLOOKUP(C2581,gyn_horarios,gyn_trechos_almoco,"",1,1)</f>
        <v>GOIANIA X BELEM 19:00</v>
      </c>
      <c r="J2581" s="164" t="str" cm="1">
        <f t="array" ref="J2581">_xlfn.XLOOKUP(D2581,justificativas_motivos,justificativas_texto,"",1,1)</f>
        <v>MOTORISTA CUMPRINDO HORÁRIO NA ESCALA ATUAL</v>
      </c>
    </row>
    <row r="2582" spans="1:10" ht="42" hidden="1" customHeight="1">
      <c r="A2582" s="202">
        <v>45686</v>
      </c>
      <c r="B2582" s="149">
        <v>24014</v>
      </c>
      <c r="C2582" s="147">
        <v>0.83333333333333337</v>
      </c>
      <c r="D2582" s="149" t="s">
        <v>11</v>
      </c>
      <c r="E2582" s="149" t="s">
        <v>86</v>
      </c>
      <c r="F2582" s="149"/>
      <c r="G2582" s="149" t="str">
        <f t="shared" si="80"/>
        <v>1</v>
      </c>
      <c r="H2582" s="150">
        <f t="shared" si="81"/>
        <v>18</v>
      </c>
      <c r="I2582" s="153" t="str" cm="1">
        <f t="array" ref="I2582">_xlfn.XLOOKUP(C2582,gyn_horarios,gyn_trechos_almoco,"",1,1)</f>
        <v>GOIANIA X SAO LUIS 20:00</v>
      </c>
      <c r="J2582" s="164" t="str" cm="1">
        <f t="array" ref="J2582">_xlfn.XLOOKUP(D2582,justificativas_motivos,justificativas_texto,"",1,1)</f>
        <v>MOTORISTA CUMPRINDO HORÁRIO NA ESCALA ATUAL</v>
      </c>
    </row>
    <row r="2583" spans="1:10" ht="42" hidden="1" customHeight="1">
      <c r="A2583" s="202">
        <v>45686</v>
      </c>
      <c r="B2583" s="149">
        <v>24014</v>
      </c>
      <c r="C2583" s="147">
        <v>0.83333333333333337</v>
      </c>
      <c r="D2583" s="149" t="s">
        <v>11</v>
      </c>
      <c r="E2583" s="149" t="s">
        <v>80</v>
      </c>
      <c r="F2583" s="149"/>
      <c r="G2583" s="149" t="str">
        <f t="shared" si="80"/>
        <v>1</v>
      </c>
      <c r="H2583" s="150">
        <f t="shared" si="81"/>
        <v>18</v>
      </c>
      <c r="I2583" s="153" t="str" cm="1">
        <f t="array" ref="I2583">_xlfn.XLOOKUP(C2583,gyn_horarios,gyn_trechos_almoco,"",1,1)</f>
        <v>GOIANIA X SAO LUIS 20:00</v>
      </c>
      <c r="J2583" s="164" t="str" cm="1">
        <f t="array" ref="J2583">_xlfn.XLOOKUP(D2583,justificativas_motivos,justificativas_texto,"",1,1)</f>
        <v>MOTORISTA CUMPRINDO HORÁRIO NA ESCALA ATUAL</v>
      </c>
    </row>
    <row r="2584" spans="1:10" ht="42" hidden="1" customHeight="1">
      <c r="A2584" s="202">
        <v>45686</v>
      </c>
      <c r="B2584" s="149">
        <v>15600</v>
      </c>
      <c r="C2584" s="147">
        <v>0.39583333333333331</v>
      </c>
      <c r="D2584" s="149" t="s">
        <v>11</v>
      </c>
      <c r="E2584" s="153" t="s">
        <v>180</v>
      </c>
      <c r="F2584" s="149"/>
      <c r="G2584" s="149" t="str">
        <f t="shared" si="80"/>
        <v>1</v>
      </c>
      <c r="H2584" s="150">
        <f t="shared" si="81"/>
        <v>18</v>
      </c>
      <c r="I2584" s="153" t="str" cm="1">
        <f t="array" ref="I2584">_xlfn.XLOOKUP(C2584,gyn_horarios,gyn_trechos_almoco,"",1,1)</f>
        <v>GOIANIA X BELEM 09:30</v>
      </c>
      <c r="J2584" s="164" t="str" cm="1">
        <f t="array" ref="J2584">_xlfn.XLOOKUP(D2584,justificativas_motivos,justificativas_texto,"",1,1)</f>
        <v>MOTORISTA CUMPRINDO HORÁRIO NA ESCALA ATUAL</v>
      </c>
    </row>
    <row r="2585" spans="1:10" ht="42" hidden="1" customHeight="1">
      <c r="A2585" s="202">
        <v>45686</v>
      </c>
      <c r="B2585" s="149">
        <v>15600</v>
      </c>
      <c r="C2585" s="147">
        <v>0.39583333333333331</v>
      </c>
      <c r="D2585" s="149" t="s">
        <v>11</v>
      </c>
      <c r="E2585" s="153" t="s">
        <v>375</v>
      </c>
      <c r="F2585" s="149"/>
      <c r="G2585" s="149" t="str">
        <f t="shared" si="80"/>
        <v>1</v>
      </c>
      <c r="H2585" s="150">
        <f t="shared" si="81"/>
        <v>18</v>
      </c>
      <c r="I2585" s="153" t="str" cm="1">
        <f t="array" ref="I2585">_xlfn.XLOOKUP(C2585,gyn_horarios,gyn_trechos_almoco,"",1,1)</f>
        <v>GOIANIA X BELEM 09:30</v>
      </c>
      <c r="J2585" s="164" t="str" cm="1">
        <f t="array" ref="J2585">_xlfn.XLOOKUP(D2585,justificativas_motivos,justificativas_texto,"",1,1)</f>
        <v>MOTORISTA CUMPRINDO HORÁRIO NA ESCALA ATUAL</v>
      </c>
    </row>
    <row r="2586" spans="1:10" ht="42" hidden="1" customHeight="1">
      <c r="A2586" s="202">
        <v>45686</v>
      </c>
      <c r="B2586" s="149">
        <v>15700</v>
      </c>
      <c r="C2586" s="147">
        <v>0.79166666666666663</v>
      </c>
      <c r="D2586" s="149" t="s">
        <v>11</v>
      </c>
      <c r="E2586" s="153" t="s">
        <v>303</v>
      </c>
      <c r="F2586" s="149"/>
      <c r="G2586" s="149" t="str">
        <f t="shared" si="80"/>
        <v>1</v>
      </c>
      <c r="H2586" s="150">
        <f t="shared" si="81"/>
        <v>18</v>
      </c>
      <c r="I2586" s="129" t="s">
        <v>359</v>
      </c>
      <c r="J2586" s="164" t="str" cm="1">
        <f t="array" ref="J2586">_xlfn.XLOOKUP(D2586,justificativas_motivos,justificativas_texto,"",1,1)</f>
        <v>MOTORISTA CUMPRINDO HORÁRIO NA ESCALA ATUAL</v>
      </c>
    </row>
    <row r="2587" spans="1:10" ht="42" hidden="1" customHeight="1">
      <c r="A2587" s="202">
        <v>45686</v>
      </c>
      <c r="B2587" s="149">
        <v>15700</v>
      </c>
      <c r="C2587" s="147">
        <v>0.79166666666666663</v>
      </c>
      <c r="D2587" s="149" t="s">
        <v>11</v>
      </c>
      <c r="E2587" s="153" t="s">
        <v>223</v>
      </c>
      <c r="F2587" s="149"/>
      <c r="G2587" s="149" t="str">
        <f t="shared" si="80"/>
        <v>1</v>
      </c>
      <c r="H2587" s="150">
        <f t="shared" si="81"/>
        <v>18</v>
      </c>
      <c r="I2587" s="129" t="s">
        <v>359</v>
      </c>
      <c r="J2587" s="164" t="str" cm="1">
        <f t="array" ref="J2587">_xlfn.XLOOKUP(D2587,justificativas_motivos,justificativas_texto,"",1,1)</f>
        <v>MOTORISTA CUMPRINDO HORÁRIO NA ESCALA ATUAL</v>
      </c>
    </row>
    <row r="2588" spans="1:10" ht="42" hidden="1" customHeight="1">
      <c r="A2588" s="202">
        <v>45686</v>
      </c>
      <c r="B2588" s="132"/>
      <c r="C2588" s="133"/>
      <c r="D2588" s="132" t="s">
        <v>20</v>
      </c>
      <c r="E2588" s="129" t="s">
        <v>421</v>
      </c>
      <c r="F2588" s="132"/>
      <c r="G2588" s="132" t="str">
        <f t="shared" si="80"/>
        <v>1</v>
      </c>
      <c r="H2588" s="137">
        <f t="shared" si="81"/>
        <v>18</v>
      </c>
      <c r="I2588" s="129" t="str" cm="1">
        <f t="array" ref="I2588">_xlfn.XLOOKUP(C2588,gyn_horarios,gyn_trechos_almoco,"",1,1)</f>
        <v/>
      </c>
      <c r="J2588" s="201" t="str" cm="1">
        <f t="array" ref="J2588">_xlfn.XLOOKUP(D2588,justificativas_motivos,justificativas_texto,"",1,1)</f>
        <v>MOTORISTA TEVE QUE FAZER REFEIÇÃO DEVIDO AO ATRASO DO HORARIO DO ONIBUS</v>
      </c>
    </row>
    <row r="2589" spans="1:10" ht="42" hidden="1" customHeight="1">
      <c r="A2589" s="202">
        <v>45686</v>
      </c>
      <c r="B2589" s="132"/>
      <c r="C2589" s="133"/>
      <c r="D2589" s="132" t="s">
        <v>20</v>
      </c>
      <c r="E2589" s="129" t="s">
        <v>422</v>
      </c>
      <c r="F2589" s="132"/>
      <c r="G2589" s="132" t="str">
        <f t="shared" si="80"/>
        <v>1</v>
      </c>
      <c r="H2589" s="137">
        <f t="shared" si="81"/>
        <v>18</v>
      </c>
      <c r="I2589" s="129" t="str" cm="1">
        <f t="array" ref="I2589">_xlfn.XLOOKUP(C2589,gyn_horarios,gyn_trechos_almoco,"",1,1)</f>
        <v/>
      </c>
      <c r="J2589" s="201" t="str" cm="1">
        <f t="array" ref="J2589">_xlfn.XLOOKUP(D2589,justificativas_motivos,justificativas_texto,"",1,1)</f>
        <v>MOTORISTA TEVE QUE FAZER REFEIÇÃO DEVIDO AO ATRASO DO HORARIO DO ONIBUS</v>
      </c>
    </row>
    <row r="2590" spans="1:10" ht="42" hidden="1" customHeight="1">
      <c r="A2590" s="202">
        <v>45686</v>
      </c>
      <c r="B2590" s="132"/>
      <c r="C2590" s="133"/>
      <c r="D2590" s="132"/>
      <c r="E2590" s="129" t="s">
        <v>115</v>
      </c>
      <c r="F2590" s="132"/>
      <c r="G2590" s="132" t="str">
        <f t="shared" si="80"/>
        <v>1</v>
      </c>
      <c r="H2590" s="137">
        <f t="shared" si="81"/>
        <v>18</v>
      </c>
      <c r="I2590" s="129" t="str" cm="1">
        <f t="array" ref="I2590">_xlfn.XLOOKUP(C2590,gyn_horarios,gyn_trechos_almoco,"",1,1)</f>
        <v/>
      </c>
      <c r="J2590" s="201" t="str" cm="1">
        <f t="array" ref="J2590">_xlfn.XLOOKUP(D2590,justificativas_motivos,justificativas_texto,"",1,1)</f>
        <v/>
      </c>
    </row>
    <row r="2591" spans="1:10" ht="42" hidden="1" customHeight="1">
      <c r="A2591" s="202">
        <v>45686</v>
      </c>
      <c r="B2591" s="132"/>
      <c r="C2591" s="133"/>
      <c r="D2591" s="132"/>
      <c r="E2591" s="129" t="s">
        <v>305</v>
      </c>
      <c r="F2591" s="132"/>
      <c r="G2591" s="132" t="str">
        <f t="shared" si="80"/>
        <v>1</v>
      </c>
      <c r="H2591" s="137">
        <f t="shared" si="81"/>
        <v>18</v>
      </c>
      <c r="I2591" s="129" t="str" cm="1">
        <f t="array" ref="I2591">_xlfn.XLOOKUP(C2591,gyn_horarios,gyn_trechos_almoco,"",1,1)</f>
        <v/>
      </c>
      <c r="J2591" s="201" t="str" cm="1">
        <f t="array" ref="J2591">_xlfn.XLOOKUP(D2591,justificativas_motivos,justificativas_texto,"",1,1)</f>
        <v/>
      </c>
    </row>
    <row r="2592" spans="1:10" ht="42" hidden="1" customHeight="1">
      <c r="A2592" s="202">
        <v>45686</v>
      </c>
      <c r="B2592" s="149" t="s">
        <v>71</v>
      </c>
      <c r="C2592" s="147" t="s">
        <v>317</v>
      </c>
      <c r="D2592" s="149" t="s">
        <v>107</v>
      </c>
      <c r="E2592" s="153" t="s">
        <v>292</v>
      </c>
      <c r="F2592" s="149"/>
      <c r="G2592" s="149" t="str">
        <f t="shared" si="80"/>
        <v>1</v>
      </c>
      <c r="H2592" s="150">
        <f t="shared" si="81"/>
        <v>18</v>
      </c>
      <c r="I2592" s="153" t="str" cm="1">
        <f t="array" ref="I2592">_xlfn.XLOOKUP(C2592,gyn_horarios,gyn_trechos_almoco,"",1,1)</f>
        <v>REGULAR</v>
      </c>
      <c r="J2592" s="164" t="str" cm="1">
        <f t="array" ref="J2592">_xlfn.XLOOKUP(D2592,justificativas_motivos,justificativas_texto,"",1,1)</f>
        <v>MOTORISTA PRESTANDO SERVICO DE PLANTAO NA GARAGEM</v>
      </c>
    </row>
    <row r="2593" spans="1:10" ht="42" hidden="1" customHeight="1">
      <c r="A2593" s="202">
        <v>45687</v>
      </c>
      <c r="B2593" s="149">
        <v>20022</v>
      </c>
      <c r="C2593" s="147">
        <v>0.75</v>
      </c>
      <c r="D2593" s="149" t="s">
        <v>11</v>
      </c>
      <c r="E2593" s="149" t="s">
        <v>119</v>
      </c>
      <c r="F2593" s="149"/>
      <c r="G2593" s="149" t="str">
        <f t="shared" si="80"/>
        <v>1</v>
      </c>
      <c r="H2593" s="150">
        <f t="shared" si="81"/>
        <v>18</v>
      </c>
      <c r="I2593" s="153" t="str" cm="1">
        <f t="array" ref="I2593">_xlfn.XLOOKUP(C2593,gyn_horarios,gyn_trechos_almoco,"",1,1)</f>
        <v>GOIANIA X TERESINA 18:00</v>
      </c>
      <c r="J2593" s="164" t="str" cm="1">
        <f t="array" ref="J2593">_xlfn.XLOOKUP(D2593,justificativas_motivos,justificativas_texto,"",1,1)</f>
        <v>MOTORISTA CUMPRINDO HORÁRIO NA ESCALA ATUAL</v>
      </c>
    </row>
    <row r="2594" spans="1:10" ht="42" hidden="1" customHeight="1">
      <c r="A2594" s="202">
        <v>45687</v>
      </c>
      <c r="B2594" s="149">
        <v>20022</v>
      </c>
      <c r="C2594" s="147">
        <v>0.75</v>
      </c>
      <c r="D2594" s="149" t="s">
        <v>11</v>
      </c>
      <c r="E2594" s="153" t="s">
        <v>397</v>
      </c>
      <c r="F2594" s="149"/>
      <c r="G2594" s="149" t="str">
        <f t="shared" si="80"/>
        <v>1</v>
      </c>
      <c r="H2594" s="150">
        <f t="shared" si="81"/>
        <v>18</v>
      </c>
      <c r="I2594" s="153" t="str" cm="1">
        <f t="array" ref="I2594">_xlfn.XLOOKUP(C2594,gyn_horarios,gyn_trechos_almoco,"",1,1)</f>
        <v>GOIANIA X TERESINA 18:00</v>
      </c>
      <c r="J2594" s="164" t="str" cm="1">
        <f t="array" ref="J2594">_xlfn.XLOOKUP(D2594,justificativas_motivos,justificativas_texto,"",1,1)</f>
        <v>MOTORISTA CUMPRINDO HORÁRIO NA ESCALA ATUAL</v>
      </c>
    </row>
    <row r="2595" spans="1:10" ht="42" hidden="1" customHeight="1">
      <c r="A2595" s="202">
        <v>45687</v>
      </c>
      <c r="B2595" s="149">
        <v>24002</v>
      </c>
      <c r="C2595" s="147">
        <v>0.79166666666666663</v>
      </c>
      <c r="D2595" s="149" t="s">
        <v>11</v>
      </c>
      <c r="E2595" s="149" t="s">
        <v>17</v>
      </c>
      <c r="F2595" s="149"/>
      <c r="G2595" s="149" t="str">
        <f t="shared" si="80"/>
        <v>1</v>
      </c>
      <c r="H2595" s="150">
        <f t="shared" si="81"/>
        <v>18</v>
      </c>
      <c r="I2595" s="153" t="str" cm="1">
        <f t="array" ref="I2595">_xlfn.XLOOKUP(C2595,gyn_horarios,gyn_trechos_almoco,"",1,1)</f>
        <v>GOIANIA X BELEM 19:00</v>
      </c>
      <c r="J2595" s="164" t="str" cm="1">
        <f t="array" ref="J2595">_xlfn.XLOOKUP(D2595,justificativas_motivos,justificativas_texto,"",1,1)</f>
        <v>MOTORISTA CUMPRINDO HORÁRIO NA ESCALA ATUAL</v>
      </c>
    </row>
    <row r="2596" spans="1:10" ht="42" hidden="1" customHeight="1">
      <c r="A2596" s="202">
        <v>45687</v>
      </c>
      <c r="B2596" s="149">
        <v>24002</v>
      </c>
      <c r="C2596" s="147">
        <v>0.79166666666666663</v>
      </c>
      <c r="D2596" s="149" t="s">
        <v>11</v>
      </c>
      <c r="E2596" s="153" t="s">
        <v>391</v>
      </c>
      <c r="F2596" s="149"/>
      <c r="G2596" s="149" t="str">
        <f t="shared" si="80"/>
        <v>1</v>
      </c>
      <c r="H2596" s="150">
        <f t="shared" si="81"/>
        <v>18</v>
      </c>
      <c r="I2596" s="153" t="str" cm="1">
        <f t="array" ref="I2596">_xlfn.XLOOKUP(C2596,gyn_horarios,gyn_trechos_almoco,"",1,1)</f>
        <v>GOIANIA X BELEM 19:00</v>
      </c>
      <c r="J2596" s="164" t="str" cm="1">
        <f t="array" ref="J2596">_xlfn.XLOOKUP(D2596,justificativas_motivos,justificativas_texto,"",1,1)</f>
        <v>MOTORISTA CUMPRINDO HORÁRIO NA ESCALA ATUAL</v>
      </c>
    </row>
    <row r="2597" spans="1:10" ht="42" hidden="1" customHeight="1">
      <c r="A2597" s="202">
        <v>45687</v>
      </c>
      <c r="B2597" s="149">
        <v>24001</v>
      </c>
      <c r="C2597" s="147">
        <v>0.83333333333333337</v>
      </c>
      <c r="D2597" s="149" t="s">
        <v>11</v>
      </c>
      <c r="E2597" s="149" t="s">
        <v>203</v>
      </c>
      <c r="F2597" s="149"/>
      <c r="G2597" s="149" t="str">
        <f t="shared" si="80"/>
        <v>1</v>
      </c>
      <c r="H2597" s="150">
        <f t="shared" si="81"/>
        <v>18</v>
      </c>
      <c r="I2597" s="153" t="str" cm="1">
        <f t="array" ref="I2597">_xlfn.XLOOKUP(C2597,gyn_horarios,gyn_trechos_almoco,"",1,1)</f>
        <v>GOIANIA X SAO LUIS 20:00</v>
      </c>
      <c r="J2597" s="164" t="str" cm="1">
        <f t="array" ref="J2597">_xlfn.XLOOKUP(D2597,justificativas_motivos,justificativas_texto,"",1,1)</f>
        <v>MOTORISTA CUMPRINDO HORÁRIO NA ESCALA ATUAL</v>
      </c>
    </row>
    <row r="2598" spans="1:10" ht="42" hidden="1" customHeight="1">
      <c r="A2598" s="202">
        <v>45687</v>
      </c>
      <c r="B2598" s="149">
        <v>24001</v>
      </c>
      <c r="C2598" s="147">
        <v>0.83333333333333337</v>
      </c>
      <c r="D2598" s="149" t="s">
        <v>11</v>
      </c>
      <c r="E2598" s="149" t="s">
        <v>204</v>
      </c>
      <c r="F2598" s="149"/>
      <c r="G2598" s="149" t="str">
        <f t="shared" si="80"/>
        <v>1</v>
      </c>
      <c r="H2598" s="150">
        <f t="shared" si="81"/>
        <v>18</v>
      </c>
      <c r="I2598" s="153" t="str" cm="1">
        <f t="array" ref="I2598">_xlfn.XLOOKUP(C2598,gyn_horarios,gyn_trechos_almoco,"",1,1)</f>
        <v>GOIANIA X SAO LUIS 20:00</v>
      </c>
      <c r="J2598" s="164" t="str" cm="1">
        <f t="array" ref="J2598">_xlfn.XLOOKUP(D2598,justificativas_motivos,justificativas_texto,"",1,1)</f>
        <v>MOTORISTA CUMPRINDO HORÁRIO NA ESCALA ATUAL</v>
      </c>
    </row>
    <row r="2599" spans="1:10" ht="42" hidden="1" customHeight="1">
      <c r="A2599" s="202">
        <v>45687</v>
      </c>
      <c r="B2599" s="149">
        <v>16300</v>
      </c>
      <c r="C2599" s="147">
        <v>0.79166666666666663</v>
      </c>
      <c r="D2599" s="149" t="s">
        <v>11</v>
      </c>
      <c r="E2599" s="153" t="s">
        <v>312</v>
      </c>
      <c r="F2599" s="149"/>
      <c r="G2599" s="149" t="str">
        <f t="shared" si="80"/>
        <v>1</v>
      </c>
      <c r="H2599" s="150">
        <f t="shared" si="81"/>
        <v>18</v>
      </c>
      <c r="I2599" s="129" t="s">
        <v>359</v>
      </c>
      <c r="J2599" s="164" t="str" cm="1">
        <f t="array" ref="J2599">_xlfn.XLOOKUP(D2599,justificativas_motivos,justificativas_texto,"",1,1)</f>
        <v>MOTORISTA CUMPRINDO HORÁRIO NA ESCALA ATUAL</v>
      </c>
    </row>
    <row r="2600" spans="1:10" ht="42" hidden="1" customHeight="1">
      <c r="A2600" s="202">
        <v>45687</v>
      </c>
      <c r="B2600" s="149">
        <v>16300</v>
      </c>
      <c r="C2600" s="147">
        <v>0.79166666666666663</v>
      </c>
      <c r="D2600" s="149" t="s">
        <v>11</v>
      </c>
      <c r="E2600" s="153" t="s">
        <v>307</v>
      </c>
      <c r="F2600" s="149"/>
      <c r="G2600" s="149" t="str">
        <f t="shared" si="80"/>
        <v>1</v>
      </c>
      <c r="H2600" s="150">
        <f t="shared" si="81"/>
        <v>18</v>
      </c>
      <c r="I2600" s="129" t="s">
        <v>359</v>
      </c>
      <c r="J2600" s="164" t="str" cm="1">
        <f t="array" ref="J2600">_xlfn.XLOOKUP(D2600,justificativas_motivos,justificativas_texto,"",1,1)</f>
        <v>MOTORISTA CUMPRINDO HORÁRIO NA ESCALA ATUAL</v>
      </c>
    </row>
    <row r="2601" spans="1:10" ht="42" hidden="1" customHeight="1">
      <c r="A2601" s="202">
        <v>45687</v>
      </c>
      <c r="B2601" s="149" t="s">
        <v>71</v>
      </c>
      <c r="C2601" s="147" t="s">
        <v>317</v>
      </c>
      <c r="D2601" s="149" t="s">
        <v>107</v>
      </c>
      <c r="E2601" s="153" t="s">
        <v>292</v>
      </c>
      <c r="F2601" s="149"/>
      <c r="G2601" s="149" t="str">
        <f t="shared" si="80"/>
        <v>1</v>
      </c>
      <c r="H2601" s="150">
        <f t="shared" si="81"/>
        <v>18</v>
      </c>
      <c r="I2601" s="153" t="str" cm="1">
        <f t="array" ref="I2601">_xlfn.XLOOKUP(C2601,gyn_horarios,gyn_trechos_almoco,"",1,1)</f>
        <v>REGULAR</v>
      </c>
      <c r="J2601" s="164" t="str" cm="1">
        <f t="array" ref="J2601">_xlfn.XLOOKUP(D2601,justificativas_motivos,justificativas_texto,"",1,1)</f>
        <v>MOTORISTA PRESTANDO SERVICO DE PLANTAO NA GARAGEM</v>
      </c>
    </row>
    <row r="2602" spans="1:10" ht="42" hidden="1" customHeight="1">
      <c r="A2602" s="202">
        <v>45687</v>
      </c>
      <c r="B2602" s="146">
        <v>16400</v>
      </c>
      <c r="C2602" s="147">
        <v>0.85416666666666663</v>
      </c>
      <c r="D2602" s="148" t="s">
        <v>11</v>
      </c>
      <c r="E2602" s="149" t="s">
        <v>30</v>
      </c>
      <c r="F2602" s="149"/>
      <c r="G2602" s="149" t="str">
        <f t="shared" si="80"/>
        <v>1</v>
      </c>
      <c r="H2602" s="150">
        <f t="shared" si="81"/>
        <v>18</v>
      </c>
      <c r="I2602" s="149" t="s">
        <v>423</v>
      </c>
      <c r="J2602" s="164" t="str" cm="1">
        <f t="array" ref="J2602">_xlfn.XLOOKUP(D2602,justificativas_motivos,justificativas_texto,"",1,1)</f>
        <v>MOTORISTA CUMPRINDO HORÁRIO NA ESCALA ATUAL</v>
      </c>
    </row>
    <row r="2603" spans="1:10" ht="42" hidden="1" customHeight="1">
      <c r="A2603" s="202">
        <v>45687</v>
      </c>
      <c r="B2603" s="146">
        <v>16400</v>
      </c>
      <c r="C2603" s="147">
        <v>0.85416666666666663</v>
      </c>
      <c r="D2603" s="148" t="s">
        <v>11</v>
      </c>
      <c r="E2603" s="149" t="s">
        <v>31</v>
      </c>
      <c r="F2603" s="149"/>
      <c r="G2603" s="149" t="str">
        <f t="shared" si="80"/>
        <v>1</v>
      </c>
      <c r="H2603" s="150">
        <f t="shared" si="81"/>
        <v>18</v>
      </c>
      <c r="I2603" s="149" t="s">
        <v>423</v>
      </c>
      <c r="J2603" s="164" t="str" cm="1">
        <f t="array" ref="J2603">_xlfn.XLOOKUP(D2603,justificativas_motivos,justificativas_texto,"",1,1)</f>
        <v>MOTORISTA CUMPRINDO HORÁRIO NA ESCALA ATUAL</v>
      </c>
    </row>
    <row r="2604" spans="1:10" ht="42" hidden="1" customHeight="1">
      <c r="A2604" s="202">
        <v>45688</v>
      </c>
      <c r="B2604" s="149">
        <v>24015</v>
      </c>
      <c r="C2604" s="147">
        <v>0.79166666666666663</v>
      </c>
      <c r="D2604" s="149" t="s">
        <v>11</v>
      </c>
      <c r="E2604" s="149" t="s">
        <v>66</v>
      </c>
      <c r="F2604" s="149"/>
      <c r="G2604" s="149" t="str">
        <f t="shared" si="80"/>
        <v>1</v>
      </c>
      <c r="H2604" s="150">
        <f t="shared" si="81"/>
        <v>18</v>
      </c>
      <c r="I2604" s="153" t="str" cm="1">
        <f t="array" ref="I2604">_xlfn.XLOOKUP(C2604,gyn_horarios,gyn_trechos_almoco,"",1,1)</f>
        <v>GOIANIA X BELEM 19:00</v>
      </c>
      <c r="J2604" s="164" t="str" cm="1">
        <f t="array" ref="J2604">_xlfn.XLOOKUP(D2604,justificativas_motivos,justificativas_texto,"",1,1)</f>
        <v>MOTORISTA CUMPRINDO HORÁRIO NA ESCALA ATUAL</v>
      </c>
    </row>
    <row r="2605" spans="1:10" ht="42" hidden="1" customHeight="1">
      <c r="A2605" s="202">
        <v>45688</v>
      </c>
      <c r="B2605" s="149">
        <v>24015</v>
      </c>
      <c r="C2605" s="147">
        <v>0.79166666666666663</v>
      </c>
      <c r="D2605" s="149" t="s">
        <v>11</v>
      </c>
      <c r="E2605" s="149" t="s">
        <v>164</v>
      </c>
      <c r="F2605" s="149"/>
      <c r="G2605" s="149" t="str">
        <f t="shared" si="80"/>
        <v>1</v>
      </c>
      <c r="H2605" s="150">
        <f t="shared" si="81"/>
        <v>18</v>
      </c>
      <c r="I2605" s="153" t="str" cm="1">
        <f t="array" ref="I2605">_xlfn.XLOOKUP(C2605,gyn_horarios,gyn_trechos_almoco,"",1,1)</f>
        <v>GOIANIA X BELEM 19:00</v>
      </c>
      <c r="J2605" s="164" t="str" cm="1">
        <f t="array" ref="J2605">_xlfn.XLOOKUP(D2605,justificativas_motivos,justificativas_texto,"",1,1)</f>
        <v>MOTORISTA CUMPRINDO HORÁRIO NA ESCALA ATUAL</v>
      </c>
    </row>
    <row r="2606" spans="1:10" ht="42" hidden="1" customHeight="1">
      <c r="A2606" s="202">
        <v>45688</v>
      </c>
      <c r="B2606" s="149">
        <v>24016</v>
      </c>
      <c r="C2606" s="147">
        <v>0.83333333333333337</v>
      </c>
      <c r="D2606" s="149" t="s">
        <v>11</v>
      </c>
      <c r="E2606" s="149" t="s">
        <v>19</v>
      </c>
      <c r="F2606" s="149"/>
      <c r="G2606" s="149" t="str">
        <f t="shared" si="80"/>
        <v>1</v>
      </c>
      <c r="H2606" s="150">
        <f t="shared" si="81"/>
        <v>18</v>
      </c>
      <c r="I2606" s="153" t="str" cm="1">
        <f t="array" ref="I2606">_xlfn.XLOOKUP(C2606,gyn_horarios,gyn_trechos_almoco,"",1,1)</f>
        <v>GOIANIA X SAO LUIS 20:00</v>
      </c>
      <c r="J2606" s="164" t="str" cm="1">
        <f t="array" ref="J2606">_xlfn.XLOOKUP(D2606,justificativas_motivos,justificativas_texto,"",1,1)</f>
        <v>MOTORISTA CUMPRINDO HORÁRIO NA ESCALA ATUAL</v>
      </c>
    </row>
    <row r="2607" spans="1:10" ht="42" hidden="1" customHeight="1">
      <c r="A2607" s="202">
        <v>45688</v>
      </c>
      <c r="B2607" s="149">
        <v>24016</v>
      </c>
      <c r="C2607" s="147">
        <v>0.83333333333333337</v>
      </c>
      <c r="D2607" s="149" t="s">
        <v>11</v>
      </c>
      <c r="E2607" s="149" t="s">
        <v>103</v>
      </c>
      <c r="F2607" s="149"/>
      <c r="G2607" s="149" t="str">
        <f t="shared" si="80"/>
        <v>1</v>
      </c>
      <c r="H2607" s="150">
        <f t="shared" si="81"/>
        <v>18</v>
      </c>
      <c r="I2607" s="153" t="str" cm="1">
        <f t="array" ref="I2607">_xlfn.XLOOKUP(C2607,gyn_horarios,gyn_trechos_almoco,"",1,1)</f>
        <v>GOIANIA X SAO LUIS 20:00</v>
      </c>
      <c r="J2607" s="164" t="str" cm="1">
        <f t="array" ref="J2607">_xlfn.XLOOKUP(D2607,justificativas_motivos,justificativas_texto,"",1,1)</f>
        <v>MOTORISTA CUMPRINDO HORÁRIO NA ESCALA ATUAL</v>
      </c>
    </row>
    <row r="2608" spans="1:10" ht="42" hidden="1" customHeight="1">
      <c r="A2608" s="202">
        <v>45688</v>
      </c>
      <c r="B2608" s="149">
        <v>19024</v>
      </c>
      <c r="C2608" s="147">
        <v>0.5</v>
      </c>
      <c r="D2608" s="149" t="s">
        <v>11</v>
      </c>
      <c r="E2608" s="149" t="s">
        <v>16</v>
      </c>
      <c r="F2608" s="149"/>
      <c r="G2608" s="149" t="str">
        <f t="shared" si="80"/>
        <v>1</v>
      </c>
      <c r="H2608" s="150">
        <f t="shared" si="81"/>
        <v>18</v>
      </c>
      <c r="I2608" s="153" t="s">
        <v>424</v>
      </c>
      <c r="J2608" s="164" t="str" cm="1">
        <f t="array" ref="J2608">_xlfn.XLOOKUP(D2608,justificativas_motivos,justificativas_texto,"",1,1)</f>
        <v>MOTORISTA CUMPRINDO HORÁRIO NA ESCALA ATUAL</v>
      </c>
    </row>
    <row r="2609" spans="1:10" ht="42" hidden="1" customHeight="1">
      <c r="A2609" s="202">
        <v>45688</v>
      </c>
      <c r="B2609" s="149">
        <v>19024</v>
      </c>
      <c r="C2609" s="147">
        <v>0.5</v>
      </c>
      <c r="D2609" s="149" t="s">
        <v>11</v>
      </c>
      <c r="E2609" s="149" t="s">
        <v>320</v>
      </c>
      <c r="F2609" s="149"/>
      <c r="G2609" s="149" t="str">
        <f t="shared" si="80"/>
        <v>1</v>
      </c>
      <c r="H2609" s="150">
        <f t="shared" si="81"/>
        <v>18</v>
      </c>
      <c r="I2609" s="153" t="s">
        <v>424</v>
      </c>
      <c r="J2609" s="164" t="str" cm="1">
        <f t="array" ref="J2609">_xlfn.XLOOKUP(D2609,justificativas_motivos,justificativas_texto,"",1,1)</f>
        <v>MOTORISTA CUMPRINDO HORÁRIO NA ESCALA ATUAL</v>
      </c>
    </row>
    <row r="2610" spans="1:10" ht="42" hidden="1" customHeight="1">
      <c r="A2610" s="202">
        <v>45688</v>
      </c>
      <c r="B2610" s="149">
        <v>19002</v>
      </c>
      <c r="C2610" s="147">
        <v>0.79166666666666663</v>
      </c>
      <c r="D2610" s="149" t="s">
        <v>11</v>
      </c>
      <c r="E2610" s="153" t="s">
        <v>310</v>
      </c>
      <c r="F2610" s="149"/>
      <c r="G2610" s="149" t="str">
        <f t="shared" si="80"/>
        <v>1</v>
      </c>
      <c r="H2610" s="150">
        <f t="shared" si="81"/>
        <v>18</v>
      </c>
      <c r="I2610" s="129" t="s">
        <v>359</v>
      </c>
      <c r="J2610" s="164" t="str" cm="1">
        <f t="array" ref="J2610">_xlfn.XLOOKUP(D2610,justificativas_motivos,justificativas_texto,"",1,1)</f>
        <v>MOTORISTA CUMPRINDO HORÁRIO NA ESCALA ATUAL</v>
      </c>
    </row>
    <row r="2611" spans="1:10" ht="42" hidden="1" customHeight="1">
      <c r="A2611" s="202">
        <v>45688</v>
      </c>
      <c r="B2611" s="149">
        <v>19002</v>
      </c>
      <c r="C2611" s="147">
        <v>0.79166666666666663</v>
      </c>
      <c r="D2611" s="149" t="s">
        <v>11</v>
      </c>
      <c r="E2611" s="153" t="s">
        <v>38</v>
      </c>
      <c r="F2611" s="149"/>
      <c r="G2611" s="149" t="str">
        <f t="shared" si="80"/>
        <v>1</v>
      </c>
      <c r="H2611" s="150">
        <f t="shared" si="81"/>
        <v>18</v>
      </c>
      <c r="I2611" s="129" t="s">
        <v>359</v>
      </c>
      <c r="J2611" s="164" t="str" cm="1">
        <f t="array" ref="J2611">_xlfn.XLOOKUP(D2611,justificativas_motivos,justificativas_texto,"",1,1)</f>
        <v>MOTORISTA CUMPRINDO HORÁRIO NA ESCALA ATUAL</v>
      </c>
    </row>
    <row r="2612" spans="1:10" ht="42" hidden="1" customHeight="1">
      <c r="A2612" s="202">
        <v>45688</v>
      </c>
      <c r="B2612" s="149">
        <v>15900</v>
      </c>
      <c r="C2612" s="147">
        <v>0.75</v>
      </c>
      <c r="D2612" s="149" t="s">
        <v>11</v>
      </c>
      <c r="E2612" s="153" t="s">
        <v>37</v>
      </c>
      <c r="F2612" s="149"/>
      <c r="G2612" s="149" t="str">
        <f t="shared" si="80"/>
        <v>1</v>
      </c>
      <c r="H2612" s="150">
        <f t="shared" si="81"/>
        <v>18</v>
      </c>
      <c r="I2612" s="153" t="str" cm="1">
        <f t="array" ref="I2612">_xlfn.XLOOKUP(C2612,gyn_horarios,gyn_trechos_almoco,"",1,1)</f>
        <v>GOIANIA X TERESINA 18:00</v>
      </c>
      <c r="J2612" s="164" t="str" cm="1">
        <f t="array" ref="J2612">_xlfn.XLOOKUP(D2612,justificativas_motivos,justificativas_texto,"",1,1)</f>
        <v>MOTORISTA CUMPRINDO HORÁRIO NA ESCALA ATUAL</v>
      </c>
    </row>
    <row r="2613" spans="1:10" ht="42" hidden="1" customHeight="1">
      <c r="A2613" s="202">
        <v>45688</v>
      </c>
      <c r="B2613" s="149">
        <v>15900</v>
      </c>
      <c r="C2613" s="147">
        <v>0.75</v>
      </c>
      <c r="D2613" s="149" t="s">
        <v>11</v>
      </c>
      <c r="E2613" s="153" t="s">
        <v>55</v>
      </c>
      <c r="F2613" s="149"/>
      <c r="G2613" s="149" t="str">
        <f t="shared" si="80"/>
        <v>1</v>
      </c>
      <c r="H2613" s="150">
        <f t="shared" si="81"/>
        <v>18</v>
      </c>
      <c r="I2613" s="153" t="str" cm="1">
        <f t="array" ref="I2613">_xlfn.XLOOKUP(C2613,gyn_horarios,gyn_trechos_almoco,"",1,1)</f>
        <v>GOIANIA X TERESINA 18:00</v>
      </c>
      <c r="J2613" s="164" t="str" cm="1">
        <f t="array" ref="J2613">_xlfn.XLOOKUP(D2613,justificativas_motivos,justificativas_texto,"",1,1)</f>
        <v>MOTORISTA CUMPRINDO HORÁRIO NA ESCALA ATUAL</v>
      </c>
    </row>
    <row r="2614" spans="1:10" ht="42" hidden="1" customHeight="1">
      <c r="A2614" s="202">
        <v>45688</v>
      </c>
      <c r="B2614" s="149" t="s">
        <v>71</v>
      </c>
      <c r="C2614" s="147" t="s">
        <v>317</v>
      </c>
      <c r="D2614" s="149" t="s">
        <v>107</v>
      </c>
      <c r="E2614" s="153" t="s">
        <v>292</v>
      </c>
      <c r="F2614" s="149"/>
      <c r="G2614" s="149" t="str">
        <f t="shared" si="80"/>
        <v>1</v>
      </c>
      <c r="H2614" s="150">
        <f t="shared" si="81"/>
        <v>18</v>
      </c>
      <c r="I2614" s="153" t="str" cm="1">
        <f t="array" ref="I2614">_xlfn.XLOOKUP(C2614,gyn_horarios,gyn_trechos_almoco,"",1,1)</f>
        <v>REGULAR</v>
      </c>
      <c r="J2614" s="164" t="str" cm="1">
        <f t="array" ref="J2614">_xlfn.XLOOKUP(D2614,justificativas_motivos,justificativas_texto,"",1,1)</f>
        <v>MOTORISTA PRESTANDO SERVICO DE PLANTAO NA GARAGEM</v>
      </c>
    </row>
    <row r="2615" spans="1:10" ht="42" hidden="1" customHeight="1">
      <c r="A2615" s="202">
        <v>45688</v>
      </c>
      <c r="B2615" s="149" t="s">
        <v>137</v>
      </c>
      <c r="C2615" s="147" t="s">
        <v>137</v>
      </c>
      <c r="D2615" s="149" t="s">
        <v>11</v>
      </c>
      <c r="E2615" s="153" t="s">
        <v>312</v>
      </c>
      <c r="F2615" s="149"/>
      <c r="G2615" s="149" t="str">
        <f t="shared" si="80"/>
        <v>1</v>
      </c>
      <c r="H2615" s="150">
        <f t="shared" si="81"/>
        <v>18</v>
      </c>
      <c r="I2615" s="153" t="str" cm="1">
        <f t="array" ref="I2615">_xlfn.XLOOKUP(C2615,gyn_horarios,gyn_trechos_almoco,"",1,1)</f>
        <v>ESPERA</v>
      </c>
      <c r="J2615" s="164" t="str" cm="1">
        <f t="array" ref="J2615">_xlfn.XLOOKUP(D2615,justificativas_motivos,justificativas_texto,"",1,1)</f>
        <v>MOTORISTA CUMPRINDO HORÁRIO NA ESCALA ATUAL</v>
      </c>
    </row>
    <row r="2616" spans="1:10" ht="42" hidden="1" customHeight="1">
      <c r="A2616" s="202">
        <v>45688</v>
      </c>
      <c r="B2616" s="149" t="s">
        <v>137</v>
      </c>
      <c r="C2616" s="147" t="s">
        <v>137</v>
      </c>
      <c r="D2616" s="149" t="s">
        <v>11</v>
      </c>
      <c r="E2616" s="153" t="s">
        <v>307</v>
      </c>
      <c r="F2616" s="149"/>
      <c r="G2616" s="149" t="str">
        <f t="shared" si="80"/>
        <v>1</v>
      </c>
      <c r="H2616" s="150">
        <f t="shared" si="81"/>
        <v>18</v>
      </c>
      <c r="I2616" s="153" t="str" cm="1">
        <f t="array" ref="I2616">_xlfn.XLOOKUP(C2616,gyn_horarios,gyn_trechos_almoco,"",1,1)</f>
        <v>ESPERA</v>
      </c>
      <c r="J2616" s="164" t="str" cm="1">
        <f t="array" ref="J2616">_xlfn.XLOOKUP(D2616,justificativas_motivos,justificativas_texto,"",1,1)</f>
        <v>MOTORISTA CUMPRINDO HORÁRIO NA ESCALA ATUAL</v>
      </c>
    </row>
    <row r="2617" spans="1:10" ht="42" hidden="1" customHeight="1">
      <c r="A2617" s="202">
        <v>45688</v>
      </c>
      <c r="B2617" s="149">
        <v>16500</v>
      </c>
      <c r="C2617" s="147">
        <v>0.29166666666666669</v>
      </c>
      <c r="D2617" s="149" t="s">
        <v>11</v>
      </c>
      <c r="E2617" s="153" t="s">
        <v>360</v>
      </c>
      <c r="F2617" s="149"/>
      <c r="G2617" s="149" t="str">
        <f t="shared" si="80"/>
        <v>1</v>
      </c>
      <c r="H2617" s="150">
        <f t="shared" si="81"/>
        <v>18</v>
      </c>
      <c r="I2617" s="153" t="s">
        <v>425</v>
      </c>
      <c r="J2617" s="164" t="str" cm="1">
        <f t="array" ref="J2617">_xlfn.XLOOKUP(D2617,justificativas_motivos,justificativas_texto,"",1,1)</f>
        <v>MOTORISTA CUMPRINDO HORÁRIO NA ESCALA ATUAL</v>
      </c>
    </row>
    <row r="2618" spans="1:10" ht="42" hidden="1" customHeight="1">
      <c r="A2618" s="202">
        <v>45688</v>
      </c>
      <c r="B2618" s="149">
        <v>16500</v>
      </c>
      <c r="C2618" s="147">
        <v>0.29166666666666669</v>
      </c>
      <c r="D2618" s="149" t="s">
        <v>11</v>
      </c>
      <c r="E2618" s="153" t="s">
        <v>247</v>
      </c>
      <c r="F2618" s="149"/>
      <c r="G2618" s="149" t="str">
        <f t="shared" si="80"/>
        <v>1</v>
      </c>
      <c r="H2618" s="150">
        <f t="shared" si="81"/>
        <v>18</v>
      </c>
      <c r="I2618" s="153" t="s">
        <v>425</v>
      </c>
      <c r="J2618" s="164" t="str" cm="1">
        <f t="array" ref="J2618">_xlfn.XLOOKUP(D2618,justificativas_motivos,justificativas_texto,"",1,1)</f>
        <v>MOTORISTA CUMPRINDO HORÁRIO NA ESCALA ATUAL</v>
      </c>
    </row>
    <row r="2619" spans="1:10" ht="42" hidden="1" customHeight="1">
      <c r="A2619" s="202">
        <v>45689</v>
      </c>
      <c r="B2619" s="149">
        <v>24003</v>
      </c>
      <c r="C2619" s="147">
        <v>0.83333333333333337</v>
      </c>
      <c r="D2619" s="149" t="s">
        <v>11</v>
      </c>
      <c r="E2619" s="149" t="s">
        <v>91</v>
      </c>
      <c r="F2619" s="149"/>
      <c r="G2619" s="149" t="str">
        <f t="shared" si="80"/>
        <v>1</v>
      </c>
      <c r="H2619" s="150">
        <f t="shared" si="81"/>
        <v>18</v>
      </c>
      <c r="I2619" s="153" t="str" cm="1">
        <f t="array" ref="I2619">_xlfn.XLOOKUP(C2619,gyn_horarios,gyn_trechos_almoco,"",1,1)</f>
        <v>GOIANIA X SAO LUIS 20:00</v>
      </c>
      <c r="J2619" s="164" t="str" cm="1">
        <f t="array" ref="J2619">_xlfn.XLOOKUP(D2619,justificativas_motivos,justificativas_texto,"",1,1)</f>
        <v>MOTORISTA CUMPRINDO HORÁRIO NA ESCALA ATUAL</v>
      </c>
    </row>
    <row r="2620" spans="1:10" ht="42" hidden="1" customHeight="1">
      <c r="A2620" s="202">
        <v>45689</v>
      </c>
      <c r="B2620" s="149">
        <v>24003</v>
      </c>
      <c r="C2620" s="147">
        <v>0.83333333333333337</v>
      </c>
      <c r="D2620" s="149" t="s">
        <v>11</v>
      </c>
      <c r="E2620" s="149" t="s">
        <v>89</v>
      </c>
      <c r="F2620" s="149"/>
      <c r="G2620" s="149" t="str">
        <f t="shared" si="80"/>
        <v>1</v>
      </c>
      <c r="H2620" s="150">
        <f t="shared" si="81"/>
        <v>18</v>
      </c>
      <c r="I2620" s="153" t="str" cm="1">
        <f t="array" ref="I2620">_xlfn.XLOOKUP(C2620,gyn_horarios,gyn_trechos_almoco,"",1,1)</f>
        <v>GOIANIA X SAO LUIS 20:00</v>
      </c>
      <c r="J2620" s="164" t="str" cm="1">
        <f t="array" ref="J2620">_xlfn.XLOOKUP(D2620,justificativas_motivos,justificativas_texto,"",1,1)</f>
        <v>MOTORISTA CUMPRINDO HORÁRIO NA ESCALA ATUAL</v>
      </c>
    </row>
    <row r="2621" spans="1:10" ht="42" hidden="1" customHeight="1">
      <c r="A2621" s="202">
        <v>45689</v>
      </c>
      <c r="B2621" s="149">
        <v>14700</v>
      </c>
      <c r="C2621" s="147">
        <v>0.5</v>
      </c>
      <c r="D2621" s="149" t="s">
        <v>11</v>
      </c>
      <c r="E2621" s="153" t="s">
        <v>37</v>
      </c>
      <c r="F2621" s="149"/>
      <c r="G2621" s="149" t="str">
        <f t="shared" si="80"/>
        <v>1</v>
      </c>
      <c r="H2621" s="150">
        <f t="shared" si="81"/>
        <v>18</v>
      </c>
      <c r="I2621" s="153" t="s">
        <v>424</v>
      </c>
      <c r="J2621" s="164" t="str" cm="1">
        <f t="array" ref="J2621">_xlfn.XLOOKUP(D2621,justificativas_motivos,justificativas_texto,"",1,1)</f>
        <v>MOTORISTA CUMPRINDO HORÁRIO NA ESCALA ATUAL</v>
      </c>
    </row>
    <row r="2622" spans="1:10" ht="42" hidden="1" customHeight="1">
      <c r="A2622" s="202">
        <v>45689</v>
      </c>
      <c r="B2622" s="149">
        <v>14700</v>
      </c>
      <c r="C2622" s="147">
        <v>0.5</v>
      </c>
      <c r="D2622" s="149" t="s">
        <v>11</v>
      </c>
      <c r="E2622" s="153" t="s">
        <v>55</v>
      </c>
      <c r="F2622" s="149"/>
      <c r="G2622" s="149" t="str">
        <f t="shared" si="80"/>
        <v>1</v>
      </c>
      <c r="H2622" s="150">
        <f t="shared" si="81"/>
        <v>18</v>
      </c>
      <c r="I2622" s="153" t="s">
        <v>424</v>
      </c>
      <c r="J2622" s="164" t="str" cm="1">
        <f t="array" ref="J2622">_xlfn.XLOOKUP(D2622,justificativas_motivos,justificativas_texto,"",1,1)</f>
        <v>MOTORISTA CUMPRINDO HORÁRIO NA ESCALA ATUAL</v>
      </c>
    </row>
    <row r="2623" spans="1:10" ht="42" hidden="1" customHeight="1">
      <c r="A2623" s="202">
        <v>45689</v>
      </c>
      <c r="B2623" s="149">
        <v>15700</v>
      </c>
      <c r="C2623" s="147">
        <v>0.39583333333333331</v>
      </c>
      <c r="D2623" s="149" t="s">
        <v>11</v>
      </c>
      <c r="E2623" s="153" t="s">
        <v>148</v>
      </c>
      <c r="F2623" s="149"/>
      <c r="G2623" s="149" t="str">
        <f t="shared" si="80"/>
        <v>1</v>
      </c>
      <c r="H2623" s="150">
        <f t="shared" si="81"/>
        <v>18</v>
      </c>
      <c r="I2623" s="153" t="str" cm="1">
        <f t="array" ref="I2623">_xlfn.XLOOKUP(C2623,gyn_horarios,gyn_trechos_almoco,"",1,1)</f>
        <v>GOIANIA X BELEM 09:30</v>
      </c>
      <c r="J2623" s="164" t="str" cm="1">
        <f t="array" ref="J2623">_xlfn.XLOOKUP(D2623,justificativas_motivos,justificativas_texto,"",1,1)</f>
        <v>MOTORISTA CUMPRINDO HORÁRIO NA ESCALA ATUAL</v>
      </c>
    </row>
    <row r="2624" spans="1:10" ht="42" hidden="1" customHeight="1">
      <c r="A2624" s="202">
        <v>45689</v>
      </c>
      <c r="B2624" s="149">
        <v>15700</v>
      </c>
      <c r="C2624" s="147">
        <v>0.39583333333333331</v>
      </c>
      <c r="D2624" s="149" t="s">
        <v>11</v>
      </c>
      <c r="E2624" s="153" t="s">
        <v>179</v>
      </c>
      <c r="F2624" s="149"/>
      <c r="G2624" s="149" t="str">
        <f t="shared" si="80"/>
        <v>1</v>
      </c>
      <c r="H2624" s="150">
        <f t="shared" si="81"/>
        <v>18</v>
      </c>
      <c r="I2624" s="153" t="str" cm="1">
        <f t="array" ref="I2624">_xlfn.XLOOKUP(C2624,gyn_horarios,gyn_trechos_almoco,"",1,1)</f>
        <v>GOIANIA X BELEM 09:30</v>
      </c>
      <c r="J2624" s="164" t="str" cm="1">
        <f t="array" ref="J2624">_xlfn.XLOOKUP(D2624,justificativas_motivos,justificativas_texto,"",1,1)</f>
        <v>MOTORISTA CUMPRINDO HORÁRIO NA ESCALA ATUAL</v>
      </c>
    </row>
    <row r="2625" spans="1:10" ht="42" hidden="1" customHeight="1">
      <c r="A2625" s="202">
        <v>45689</v>
      </c>
      <c r="B2625" s="149">
        <v>19001</v>
      </c>
      <c r="C2625" s="147">
        <v>0.79166666666666663</v>
      </c>
      <c r="D2625" s="149" t="s">
        <v>11</v>
      </c>
      <c r="E2625" s="153" t="s">
        <v>352</v>
      </c>
      <c r="F2625" s="149"/>
      <c r="G2625" s="149" t="str">
        <f t="shared" si="80"/>
        <v>1</v>
      </c>
      <c r="H2625" s="150">
        <f t="shared" si="81"/>
        <v>18</v>
      </c>
      <c r="I2625" s="129" t="s">
        <v>359</v>
      </c>
      <c r="J2625" s="164" t="str" cm="1">
        <f t="array" ref="J2625">_xlfn.XLOOKUP(D2625,justificativas_motivos,justificativas_texto,"",1,1)</f>
        <v>MOTORISTA CUMPRINDO HORÁRIO NA ESCALA ATUAL</v>
      </c>
    </row>
    <row r="2626" spans="1:10" ht="42" hidden="1" customHeight="1">
      <c r="A2626" s="202">
        <v>45689</v>
      </c>
      <c r="B2626" s="149">
        <v>19001</v>
      </c>
      <c r="C2626" s="147">
        <v>0.79166666666666663</v>
      </c>
      <c r="D2626" s="149" t="s">
        <v>11</v>
      </c>
      <c r="E2626" s="153" t="s">
        <v>371</v>
      </c>
      <c r="F2626" s="149"/>
      <c r="G2626" s="149" t="str">
        <f t="shared" si="80"/>
        <v>1</v>
      </c>
      <c r="H2626" s="150">
        <f t="shared" si="81"/>
        <v>18</v>
      </c>
      <c r="I2626" s="129" t="s">
        <v>359</v>
      </c>
      <c r="J2626" s="164" t="str" cm="1">
        <f t="array" ref="J2626">_xlfn.XLOOKUP(D2626,justificativas_motivos,justificativas_texto,"",1,1)</f>
        <v>MOTORISTA CUMPRINDO HORÁRIO NA ESCALA ATUAL</v>
      </c>
    </row>
    <row r="2627" spans="1:10" ht="42" hidden="1" customHeight="1">
      <c r="A2627" s="202">
        <v>45689</v>
      </c>
      <c r="B2627" s="149">
        <v>19024</v>
      </c>
      <c r="C2627" s="147">
        <v>0.29166666666666669</v>
      </c>
      <c r="D2627" s="149" t="s">
        <v>11</v>
      </c>
      <c r="E2627" s="153" t="s">
        <v>257</v>
      </c>
      <c r="F2627" s="149"/>
      <c r="G2627" s="149" t="str">
        <f t="shared" si="80"/>
        <v>1</v>
      </c>
      <c r="H2627" s="150">
        <f t="shared" si="81"/>
        <v>18</v>
      </c>
      <c r="I2627" s="153" t="s">
        <v>425</v>
      </c>
      <c r="J2627" s="164" t="str" cm="1">
        <f t="array" ref="J2627">_xlfn.XLOOKUP(D2627,justificativas_motivos,justificativas_texto,"",1,1)</f>
        <v>MOTORISTA CUMPRINDO HORÁRIO NA ESCALA ATUAL</v>
      </c>
    </row>
    <row r="2628" spans="1:10" ht="42" hidden="1" customHeight="1">
      <c r="A2628" s="202">
        <v>45689</v>
      </c>
      <c r="B2628" s="149">
        <v>19024</v>
      </c>
      <c r="C2628" s="147">
        <v>0.29166666666666669</v>
      </c>
      <c r="D2628" s="149" t="s">
        <v>11</v>
      </c>
      <c r="E2628" s="153" t="s">
        <v>356</v>
      </c>
      <c r="F2628" s="149"/>
      <c r="G2628" s="149" t="str">
        <f t="shared" si="80"/>
        <v>1</v>
      </c>
      <c r="H2628" s="150">
        <f t="shared" si="81"/>
        <v>18</v>
      </c>
      <c r="I2628" s="153" t="s">
        <v>425</v>
      </c>
      <c r="J2628" s="164" t="str" cm="1">
        <f t="array" ref="J2628">_xlfn.XLOOKUP(D2628,justificativas_motivos,justificativas_texto,"",1,1)</f>
        <v>MOTORISTA CUMPRINDO HORÁRIO NA ESCALA ATUAL</v>
      </c>
    </row>
    <row r="2629" spans="1:10" ht="42" hidden="1" customHeight="1">
      <c r="A2629" s="202">
        <v>45689</v>
      </c>
      <c r="B2629" s="149" t="s">
        <v>71</v>
      </c>
      <c r="C2629" s="147" t="s">
        <v>72</v>
      </c>
      <c r="D2629" s="132" t="s">
        <v>105</v>
      </c>
      <c r="E2629" s="153" t="s">
        <v>426</v>
      </c>
      <c r="F2629" s="132"/>
      <c r="G2629" s="132" t="str">
        <f t="shared" si="80"/>
        <v>1</v>
      </c>
      <c r="H2629" s="137">
        <f t="shared" si="81"/>
        <v>18</v>
      </c>
      <c r="I2629" s="129" t="str" cm="1">
        <f t="array" ref="I2629">_xlfn.XLOOKUP(C2629,gyn_horarios,gyn_trechos_almoco,"",1,1)</f>
        <v>PLANTAO</v>
      </c>
      <c r="J2629" s="201" t="str" cm="1">
        <f t="array" ref="J2629">_xlfn.XLOOKUP(D2629,justificativas_motivos,justificativas_texto,"",1,1)</f>
        <v>MOTORISTA PRESTANDO SERVICO DE PLANTAO NA GARAGEM</v>
      </c>
    </row>
    <row r="2630" spans="1:10" ht="42" hidden="1" customHeight="1">
      <c r="A2630" s="202">
        <v>45690</v>
      </c>
      <c r="B2630" s="149" t="s">
        <v>137</v>
      </c>
      <c r="C2630" s="147" t="s">
        <v>137</v>
      </c>
      <c r="D2630" s="149" t="s">
        <v>137</v>
      </c>
      <c r="E2630" s="149" t="s">
        <v>14</v>
      </c>
      <c r="F2630" s="149"/>
      <c r="G2630" s="149" t="str">
        <f t="shared" si="80"/>
        <v>1</v>
      </c>
      <c r="H2630" s="150">
        <f t="shared" si="81"/>
        <v>18</v>
      </c>
      <c r="I2630" s="153" t="str" cm="1">
        <f t="array" ref="I2630">_xlfn.XLOOKUP(C2630,gyn_horarios,gyn_trechos_almoco,"",1,1)</f>
        <v>ESPERA</v>
      </c>
      <c r="J2630" s="164" t="str" cm="1">
        <f t="array" ref="J2630">_xlfn.XLOOKUP(D2630,justificativas_motivos,justificativas_texto,"",1,1)</f>
        <v>MOTORISTA NA GARAGEM EM ESPERA PARA DISPONIBILIDADE DE HORARIOS</v>
      </c>
    </row>
    <row r="2631" spans="1:10" ht="42" hidden="1" customHeight="1">
      <c r="A2631" s="202">
        <v>45690</v>
      </c>
      <c r="B2631" s="149" t="s">
        <v>137</v>
      </c>
      <c r="C2631" s="147" t="s">
        <v>137</v>
      </c>
      <c r="D2631" s="149" t="s">
        <v>137</v>
      </c>
      <c r="E2631" s="153" t="s">
        <v>427</v>
      </c>
      <c r="F2631" s="149"/>
      <c r="G2631" s="149" t="str">
        <f t="shared" si="80"/>
        <v>1</v>
      </c>
      <c r="H2631" s="150">
        <f t="shared" si="81"/>
        <v>18</v>
      </c>
      <c r="I2631" s="153" t="str" cm="1">
        <f t="array" ref="I2631">_xlfn.XLOOKUP(C2631,gyn_horarios,gyn_trechos_almoco,"",1,1)</f>
        <v>ESPERA</v>
      </c>
      <c r="J2631" s="164" t="str" cm="1">
        <f t="array" ref="J2631">_xlfn.XLOOKUP(D2631,justificativas_motivos,justificativas_texto,"",1,1)</f>
        <v>MOTORISTA NA GARAGEM EM ESPERA PARA DISPONIBILIDADE DE HORARIOS</v>
      </c>
    </row>
    <row r="2632" spans="1:10" ht="42" hidden="1" customHeight="1">
      <c r="A2632" s="202">
        <v>45690</v>
      </c>
      <c r="B2632" s="149" t="s">
        <v>137</v>
      </c>
      <c r="C2632" s="147" t="s">
        <v>137</v>
      </c>
      <c r="D2632" s="149" t="s">
        <v>137</v>
      </c>
      <c r="E2632" s="149" t="s">
        <v>127</v>
      </c>
      <c r="F2632" s="149"/>
      <c r="G2632" s="149" t="str">
        <f t="shared" si="80"/>
        <v>1</v>
      </c>
      <c r="H2632" s="150">
        <f t="shared" si="81"/>
        <v>18</v>
      </c>
      <c r="I2632" s="153" t="str" cm="1">
        <f t="array" ref="I2632">_xlfn.XLOOKUP(C2632,gyn_horarios,gyn_trechos_almoco,"",1,1)</f>
        <v>ESPERA</v>
      </c>
      <c r="J2632" s="164" t="str" cm="1">
        <f t="array" ref="J2632">_xlfn.XLOOKUP(D2632,justificativas_motivos,justificativas_texto,"",1,1)</f>
        <v>MOTORISTA NA GARAGEM EM ESPERA PARA DISPONIBILIDADE DE HORARIOS</v>
      </c>
    </row>
    <row r="2633" spans="1:10" ht="42" hidden="1" customHeight="1">
      <c r="A2633" s="202">
        <v>45690</v>
      </c>
      <c r="B2633" s="149" t="s">
        <v>137</v>
      </c>
      <c r="C2633" s="147" t="s">
        <v>137</v>
      </c>
      <c r="D2633" s="149" t="s">
        <v>137</v>
      </c>
      <c r="E2633" s="149" t="s">
        <v>128</v>
      </c>
      <c r="F2633" s="149"/>
      <c r="G2633" s="149" t="str">
        <f t="shared" si="80"/>
        <v>1</v>
      </c>
      <c r="H2633" s="150">
        <f t="shared" si="81"/>
        <v>18</v>
      </c>
      <c r="I2633" s="153" t="str" cm="1">
        <f t="array" ref="I2633">_xlfn.XLOOKUP(C2633,gyn_horarios,gyn_trechos_almoco,"",1,1)</f>
        <v>ESPERA</v>
      </c>
      <c r="J2633" s="164" t="str" cm="1">
        <f t="array" ref="J2633">_xlfn.XLOOKUP(D2633,justificativas_motivos,justificativas_texto,"",1,1)</f>
        <v>MOTORISTA NA GARAGEM EM ESPERA PARA DISPONIBILIDADE DE HORARIOS</v>
      </c>
    </row>
    <row r="2634" spans="1:10" ht="42" hidden="1" customHeight="1">
      <c r="A2634" s="202">
        <v>45690</v>
      </c>
      <c r="B2634" s="149" t="s">
        <v>137</v>
      </c>
      <c r="C2634" s="147" t="s">
        <v>137</v>
      </c>
      <c r="D2634" s="149" t="s">
        <v>137</v>
      </c>
      <c r="E2634" s="149" t="s">
        <v>12</v>
      </c>
      <c r="F2634" s="149"/>
      <c r="G2634" s="149" t="str">
        <f t="shared" si="80"/>
        <v>1</v>
      </c>
      <c r="H2634" s="150">
        <f t="shared" si="81"/>
        <v>18</v>
      </c>
      <c r="I2634" s="153" t="str" cm="1">
        <f t="array" ref="I2634">_xlfn.XLOOKUP(C2634,gyn_horarios,gyn_trechos_almoco,"",1,1)</f>
        <v>ESPERA</v>
      </c>
      <c r="J2634" s="164" t="str" cm="1">
        <f t="array" ref="J2634">_xlfn.XLOOKUP(D2634,justificativas_motivos,justificativas_texto,"",1,1)</f>
        <v>MOTORISTA NA GARAGEM EM ESPERA PARA DISPONIBILIDADE DE HORARIOS</v>
      </c>
    </row>
    <row r="2635" spans="1:10" ht="42" hidden="1" customHeight="1">
      <c r="A2635" s="202">
        <v>45690</v>
      </c>
      <c r="B2635" s="149" t="s">
        <v>137</v>
      </c>
      <c r="C2635" s="147" t="s">
        <v>137</v>
      </c>
      <c r="D2635" s="149" t="s">
        <v>137</v>
      </c>
      <c r="E2635" s="149" t="s">
        <v>13</v>
      </c>
      <c r="F2635" s="149"/>
      <c r="G2635" s="149" t="str">
        <f t="shared" si="80"/>
        <v>1</v>
      </c>
      <c r="H2635" s="150">
        <f t="shared" si="81"/>
        <v>18</v>
      </c>
      <c r="I2635" s="153" t="str" cm="1">
        <f t="array" ref="I2635">_xlfn.XLOOKUP(C2635,gyn_horarios,gyn_trechos_almoco,"",1,1)</f>
        <v>ESPERA</v>
      </c>
      <c r="J2635" s="164" t="str" cm="1">
        <f t="array" ref="J2635">_xlfn.XLOOKUP(D2635,justificativas_motivos,justificativas_texto,"",1,1)</f>
        <v>MOTORISTA NA GARAGEM EM ESPERA PARA DISPONIBILIDADE DE HORARIOS</v>
      </c>
    </row>
    <row r="2636" spans="1:10" ht="42" hidden="1" customHeight="1">
      <c r="A2636" s="202">
        <v>45690</v>
      </c>
      <c r="B2636" s="149">
        <v>19010</v>
      </c>
      <c r="C2636" s="147">
        <v>0.39583333333333331</v>
      </c>
      <c r="D2636" s="149" t="s">
        <v>11</v>
      </c>
      <c r="E2636" s="153" t="s">
        <v>150</v>
      </c>
      <c r="F2636" s="149"/>
      <c r="G2636" s="149" t="str">
        <f t="shared" si="80"/>
        <v>1</v>
      </c>
      <c r="H2636" s="150">
        <f t="shared" si="81"/>
        <v>18</v>
      </c>
      <c r="I2636" s="153" t="str" cm="1">
        <f t="array" ref="I2636">_xlfn.XLOOKUP(C2636,gyn_horarios,gyn_trechos_almoco,"",1,1)</f>
        <v>GOIANIA X BELEM 09:30</v>
      </c>
      <c r="J2636" s="164" t="str" cm="1">
        <f t="array" ref="J2636">_xlfn.XLOOKUP(D2636,justificativas_motivos,justificativas_texto,"",1,1)</f>
        <v>MOTORISTA CUMPRINDO HORÁRIO NA ESCALA ATUAL</v>
      </c>
    </row>
    <row r="2637" spans="1:10" ht="42" hidden="1" customHeight="1">
      <c r="A2637" s="202">
        <v>45690</v>
      </c>
      <c r="B2637" s="149">
        <v>19010</v>
      </c>
      <c r="C2637" s="147">
        <v>0.39583333333333331</v>
      </c>
      <c r="D2637" s="149" t="s">
        <v>11</v>
      </c>
      <c r="E2637" s="153" t="s">
        <v>209</v>
      </c>
      <c r="F2637" s="149"/>
      <c r="G2637" s="149" t="str">
        <f t="shared" si="80"/>
        <v>1</v>
      </c>
      <c r="H2637" s="150">
        <f t="shared" si="81"/>
        <v>18</v>
      </c>
      <c r="I2637" s="153" t="str" cm="1">
        <f t="array" ref="I2637">_xlfn.XLOOKUP(C2637,gyn_horarios,gyn_trechos_almoco,"",1,1)</f>
        <v>GOIANIA X BELEM 09:30</v>
      </c>
      <c r="J2637" s="164" t="str" cm="1">
        <f t="array" ref="J2637">_xlfn.XLOOKUP(D2637,justificativas_motivos,justificativas_texto,"",1,1)</f>
        <v>MOTORISTA CUMPRINDO HORÁRIO NA ESCALA ATUAL</v>
      </c>
    </row>
    <row r="2638" spans="1:10" ht="42" hidden="1" customHeight="1">
      <c r="A2638" s="202">
        <v>45690</v>
      </c>
      <c r="B2638" s="149">
        <v>19008</v>
      </c>
      <c r="C2638" s="147">
        <v>0.5</v>
      </c>
      <c r="D2638" s="149" t="s">
        <v>11</v>
      </c>
      <c r="E2638" s="153" t="s">
        <v>232</v>
      </c>
      <c r="F2638" s="149"/>
      <c r="G2638" s="149" t="str">
        <f t="shared" si="80"/>
        <v>1</v>
      </c>
      <c r="H2638" s="150">
        <f t="shared" si="81"/>
        <v>18</v>
      </c>
      <c r="I2638" s="153" t="s">
        <v>424</v>
      </c>
      <c r="J2638" s="164" t="str" cm="1">
        <f t="array" ref="J2638">_xlfn.XLOOKUP(D2638,justificativas_motivos,justificativas_texto,"",1,1)</f>
        <v>MOTORISTA CUMPRINDO HORÁRIO NA ESCALA ATUAL</v>
      </c>
    </row>
    <row r="2639" spans="1:10" ht="42" hidden="1" customHeight="1">
      <c r="A2639" s="202">
        <v>45690</v>
      </c>
      <c r="B2639" s="149">
        <v>19008</v>
      </c>
      <c r="C2639" s="147">
        <v>0.5</v>
      </c>
      <c r="D2639" s="149" t="s">
        <v>11</v>
      </c>
      <c r="E2639" s="153" t="s">
        <v>410</v>
      </c>
      <c r="F2639" s="149"/>
      <c r="G2639" s="149" t="str">
        <f t="shared" si="80"/>
        <v>1</v>
      </c>
      <c r="H2639" s="150">
        <f t="shared" si="81"/>
        <v>18</v>
      </c>
      <c r="I2639" s="153" t="s">
        <v>424</v>
      </c>
      <c r="J2639" s="164" t="str" cm="1">
        <f t="array" ref="J2639">_xlfn.XLOOKUP(D2639,justificativas_motivos,justificativas_texto,"",1,1)</f>
        <v>MOTORISTA CUMPRINDO HORÁRIO NA ESCALA ATUAL</v>
      </c>
    </row>
    <row r="2640" spans="1:10" ht="42" hidden="1" customHeight="1">
      <c r="A2640" s="202">
        <v>45690</v>
      </c>
      <c r="B2640" s="149">
        <v>19005</v>
      </c>
      <c r="C2640" s="147">
        <v>0.29166666666666669</v>
      </c>
      <c r="D2640" s="149" t="s">
        <v>11</v>
      </c>
      <c r="E2640" s="153" t="s">
        <v>315</v>
      </c>
      <c r="F2640" s="149"/>
      <c r="G2640" s="149" t="str">
        <f t="shared" si="80"/>
        <v>1</v>
      </c>
      <c r="H2640" s="150">
        <f t="shared" si="81"/>
        <v>18</v>
      </c>
      <c r="I2640" s="153" t="s">
        <v>425</v>
      </c>
      <c r="J2640" s="164" t="str" cm="1">
        <f t="array" ref="J2640">_xlfn.XLOOKUP(D2640,justificativas_motivos,justificativas_texto,"",1,1)</f>
        <v>MOTORISTA CUMPRINDO HORÁRIO NA ESCALA ATUAL</v>
      </c>
    </row>
    <row r="2641" spans="1:10" ht="42" hidden="1" customHeight="1">
      <c r="A2641" s="202">
        <v>45690</v>
      </c>
      <c r="B2641" s="149">
        <v>19005</v>
      </c>
      <c r="C2641" s="147">
        <v>0.29166666666666669</v>
      </c>
      <c r="D2641" s="149" t="s">
        <v>11</v>
      </c>
      <c r="E2641" s="153" t="s">
        <v>251</v>
      </c>
      <c r="F2641" s="149"/>
      <c r="G2641" s="149" t="str">
        <f t="shared" si="80"/>
        <v>1</v>
      </c>
      <c r="H2641" s="150">
        <f t="shared" si="81"/>
        <v>18</v>
      </c>
      <c r="I2641" s="153" t="s">
        <v>425</v>
      </c>
      <c r="J2641" s="164" t="str" cm="1">
        <f t="array" ref="J2641">_xlfn.XLOOKUP(D2641,justificativas_motivos,justificativas_texto,"",1,1)</f>
        <v>MOTORISTA CUMPRINDO HORÁRIO NA ESCALA ATUAL</v>
      </c>
    </row>
    <row r="2642" spans="1:10" ht="42" hidden="1" customHeight="1">
      <c r="A2642" s="202">
        <v>45690</v>
      </c>
      <c r="B2642" s="149">
        <v>15300</v>
      </c>
      <c r="C2642" s="147">
        <v>0.79166666666666663</v>
      </c>
      <c r="D2642" s="149" t="s">
        <v>11</v>
      </c>
      <c r="E2642" s="153" t="s">
        <v>304</v>
      </c>
      <c r="F2642" s="149"/>
      <c r="G2642" s="149" t="str">
        <f t="shared" si="80"/>
        <v>1</v>
      </c>
      <c r="H2642" s="150">
        <f t="shared" si="81"/>
        <v>18</v>
      </c>
      <c r="I2642" s="153" t="s">
        <v>359</v>
      </c>
      <c r="J2642" s="164" t="str" cm="1">
        <f t="array" ref="J2642">_xlfn.XLOOKUP(D2642,justificativas_motivos,justificativas_texto,"",1,1)</f>
        <v>MOTORISTA CUMPRINDO HORÁRIO NA ESCALA ATUAL</v>
      </c>
    </row>
    <row r="2643" spans="1:10" ht="42" hidden="1" customHeight="1">
      <c r="A2643" s="202">
        <v>45690</v>
      </c>
      <c r="B2643" s="149">
        <v>15300</v>
      </c>
      <c r="C2643" s="147">
        <v>0.79166666666666663</v>
      </c>
      <c r="D2643" s="149" t="s">
        <v>11</v>
      </c>
      <c r="E2643" s="153" t="s">
        <v>247</v>
      </c>
      <c r="F2643" s="149"/>
      <c r="G2643" s="149" t="str">
        <f t="shared" si="80"/>
        <v>1</v>
      </c>
      <c r="H2643" s="150">
        <f t="shared" si="81"/>
        <v>18</v>
      </c>
      <c r="I2643" s="153" t="s">
        <v>359</v>
      </c>
      <c r="J2643" s="164" t="str" cm="1">
        <f t="array" ref="J2643">_xlfn.XLOOKUP(D2643,justificativas_motivos,justificativas_texto,"",1,1)</f>
        <v>MOTORISTA CUMPRINDO HORÁRIO NA ESCALA ATUAL</v>
      </c>
    </row>
    <row r="2644" spans="1:10" ht="42" hidden="1" customHeight="1">
      <c r="A2644" s="202">
        <v>45690</v>
      </c>
      <c r="B2644" s="149" t="s">
        <v>71</v>
      </c>
      <c r="C2644" s="147" t="s">
        <v>72</v>
      </c>
      <c r="D2644" s="132" t="s">
        <v>105</v>
      </c>
      <c r="E2644" s="153" t="s">
        <v>428</v>
      </c>
      <c r="F2644" s="132"/>
      <c r="G2644" s="132" t="str">
        <f t="shared" ref="G2644:G2707" si="82">IF(E2644="MOTORISTA","","1")</f>
        <v>1</v>
      </c>
      <c r="H2644" s="137">
        <f t="shared" ref="H2644:H2707" si="83">IF(E2644="MOTORISTA","",18)</f>
        <v>18</v>
      </c>
      <c r="I2644" s="129" t="str" cm="1">
        <f t="array" ref="I2644">_xlfn.XLOOKUP(C2644,gyn_horarios,gyn_trechos_almoco,"",1,1)</f>
        <v>PLANTAO</v>
      </c>
      <c r="J2644" s="201" t="str" cm="1">
        <f t="array" ref="J2644">_xlfn.XLOOKUP(D2644,justificativas_motivos,justificativas_texto,"",1,1)</f>
        <v>MOTORISTA PRESTANDO SERVICO DE PLANTAO NA GARAGEM</v>
      </c>
    </row>
    <row r="2645" spans="1:10" ht="42" hidden="1" customHeight="1">
      <c r="A2645" s="202">
        <v>45691</v>
      </c>
      <c r="B2645" s="149" t="s">
        <v>137</v>
      </c>
      <c r="C2645" s="147" t="s">
        <v>137</v>
      </c>
      <c r="D2645" s="149" t="s">
        <v>137</v>
      </c>
      <c r="E2645" s="153" t="s">
        <v>232</v>
      </c>
      <c r="F2645" s="149"/>
      <c r="G2645" s="149" t="str">
        <f t="shared" si="82"/>
        <v>1</v>
      </c>
      <c r="H2645" s="150">
        <f t="shared" si="83"/>
        <v>18</v>
      </c>
      <c r="I2645" s="153" t="str" cm="1">
        <f t="array" ref="I2645">_xlfn.XLOOKUP(C2645,gyn_horarios,gyn_trechos_almoco,"",1,1)</f>
        <v>ESPERA</v>
      </c>
      <c r="J2645" s="164" t="str" cm="1">
        <f t="array" ref="J2645">_xlfn.XLOOKUP(D2645,justificativas_motivos,justificativas_texto,"",1,1)</f>
        <v>MOTORISTA NA GARAGEM EM ESPERA PARA DISPONIBILIDADE DE HORARIOS</v>
      </c>
    </row>
    <row r="2646" spans="1:10" ht="42" hidden="1" customHeight="1">
      <c r="A2646" s="202">
        <v>45691</v>
      </c>
      <c r="B2646" s="149" t="s">
        <v>137</v>
      </c>
      <c r="C2646" s="147" t="s">
        <v>137</v>
      </c>
      <c r="D2646" s="149" t="s">
        <v>137</v>
      </c>
      <c r="E2646" s="153" t="s">
        <v>410</v>
      </c>
      <c r="F2646" s="149"/>
      <c r="G2646" s="149" t="str">
        <f t="shared" si="82"/>
        <v>1</v>
      </c>
      <c r="H2646" s="150">
        <f t="shared" si="83"/>
        <v>18</v>
      </c>
      <c r="I2646" s="153" t="str" cm="1">
        <f t="array" ref="I2646">_xlfn.XLOOKUP(C2646,gyn_horarios,gyn_trechos_almoco,"",1,1)</f>
        <v>ESPERA</v>
      </c>
      <c r="J2646" s="164" t="str" cm="1">
        <f t="array" ref="J2646">_xlfn.XLOOKUP(D2646,justificativas_motivos,justificativas_texto,"",1,1)</f>
        <v>MOTORISTA NA GARAGEM EM ESPERA PARA DISPONIBILIDADE DE HORARIOS</v>
      </c>
    </row>
    <row r="2647" spans="1:10" ht="42" hidden="1" customHeight="1">
      <c r="A2647" s="202">
        <v>45691</v>
      </c>
      <c r="B2647" s="149">
        <v>19002</v>
      </c>
      <c r="C2647" s="147">
        <v>0.75</v>
      </c>
      <c r="D2647" s="149" t="s">
        <v>11</v>
      </c>
      <c r="E2647" s="149" t="s">
        <v>165</v>
      </c>
      <c r="F2647" s="149"/>
      <c r="G2647" s="149" t="str">
        <f t="shared" si="82"/>
        <v>1</v>
      </c>
      <c r="H2647" s="150">
        <f t="shared" si="83"/>
        <v>18</v>
      </c>
      <c r="I2647" s="153" t="str" cm="1">
        <f t="array" ref="I2647">_xlfn.XLOOKUP(C2647,gyn_horarios,gyn_trechos_almoco,"",1,1)</f>
        <v>GOIANIA X TERESINA 18:00</v>
      </c>
      <c r="J2647" s="164" t="str" cm="1">
        <f t="array" ref="J2647">_xlfn.XLOOKUP(D2647,justificativas_motivos,justificativas_texto,"",1,1)</f>
        <v>MOTORISTA CUMPRINDO HORÁRIO NA ESCALA ATUAL</v>
      </c>
    </row>
    <row r="2648" spans="1:10" ht="42" hidden="1" customHeight="1">
      <c r="A2648" s="202">
        <v>45691</v>
      </c>
      <c r="B2648" s="149">
        <v>19002</v>
      </c>
      <c r="C2648" s="147">
        <v>0.75</v>
      </c>
      <c r="D2648" s="149" t="s">
        <v>11</v>
      </c>
      <c r="E2648" s="149" t="s">
        <v>109</v>
      </c>
      <c r="F2648" s="149"/>
      <c r="G2648" s="149" t="str">
        <f t="shared" si="82"/>
        <v>1</v>
      </c>
      <c r="H2648" s="150">
        <f t="shared" si="83"/>
        <v>18</v>
      </c>
      <c r="I2648" s="153" t="str" cm="1">
        <f t="array" ref="I2648">_xlfn.XLOOKUP(C2648,gyn_horarios,gyn_trechos_almoco,"",1,1)</f>
        <v>GOIANIA X TERESINA 18:00</v>
      </c>
      <c r="J2648" s="164" t="str" cm="1">
        <f t="array" ref="J2648">_xlfn.XLOOKUP(D2648,justificativas_motivos,justificativas_texto,"",1,1)</f>
        <v>MOTORISTA CUMPRINDO HORÁRIO NA ESCALA ATUAL</v>
      </c>
    </row>
    <row r="2649" spans="1:10" ht="42" hidden="1" customHeight="1">
      <c r="A2649" s="202">
        <v>45691</v>
      </c>
      <c r="B2649" s="149">
        <v>24001</v>
      </c>
      <c r="C2649" s="147">
        <v>0.79166666666666663</v>
      </c>
      <c r="D2649" s="149" t="s">
        <v>11</v>
      </c>
      <c r="E2649" s="149" t="s">
        <v>173</v>
      </c>
      <c r="F2649" s="149"/>
      <c r="G2649" s="149" t="str">
        <f t="shared" si="82"/>
        <v>1</v>
      </c>
      <c r="H2649" s="150">
        <f t="shared" si="83"/>
        <v>18</v>
      </c>
      <c r="I2649" s="153" t="str" cm="1">
        <f t="array" ref="I2649">_xlfn.XLOOKUP(C2649,gyn_horarios,gyn_trechos_almoco,"",1,1)</f>
        <v>GOIANIA X BELEM 19:00</v>
      </c>
      <c r="J2649" s="164" t="str" cm="1">
        <f t="array" ref="J2649">_xlfn.XLOOKUP(D2649,justificativas_motivos,justificativas_texto,"",1,1)</f>
        <v>MOTORISTA CUMPRINDO HORÁRIO NA ESCALA ATUAL</v>
      </c>
    </row>
    <row r="2650" spans="1:10" ht="42" hidden="1" customHeight="1">
      <c r="A2650" s="202">
        <v>45691</v>
      </c>
      <c r="B2650" s="149">
        <v>24001</v>
      </c>
      <c r="C2650" s="147">
        <v>0.79166666666666663</v>
      </c>
      <c r="D2650" s="149" t="s">
        <v>11</v>
      </c>
      <c r="E2650" s="149" t="s">
        <v>130</v>
      </c>
      <c r="F2650" s="149"/>
      <c r="G2650" s="149" t="str">
        <f t="shared" si="82"/>
        <v>1</v>
      </c>
      <c r="H2650" s="150">
        <f t="shared" si="83"/>
        <v>18</v>
      </c>
      <c r="I2650" s="153" t="str" cm="1">
        <f t="array" ref="I2650">_xlfn.XLOOKUP(C2650,gyn_horarios,gyn_trechos_almoco,"",1,1)</f>
        <v>GOIANIA X BELEM 19:00</v>
      </c>
      <c r="J2650" s="164" t="str" cm="1">
        <f t="array" ref="J2650">_xlfn.XLOOKUP(D2650,justificativas_motivos,justificativas_texto,"",1,1)</f>
        <v>MOTORISTA CUMPRINDO HORÁRIO NA ESCALA ATUAL</v>
      </c>
    </row>
    <row r="2651" spans="1:10" ht="42" hidden="1" customHeight="1">
      <c r="A2651" s="202">
        <v>45691</v>
      </c>
      <c r="B2651" s="149">
        <v>24002</v>
      </c>
      <c r="C2651" s="147">
        <v>0.83333333333333337</v>
      </c>
      <c r="D2651" s="149" t="s">
        <v>11</v>
      </c>
      <c r="E2651" s="149" t="s">
        <v>219</v>
      </c>
      <c r="F2651" s="149"/>
      <c r="G2651" s="149" t="str">
        <f t="shared" si="82"/>
        <v>1</v>
      </c>
      <c r="H2651" s="150">
        <f t="shared" si="83"/>
        <v>18</v>
      </c>
      <c r="I2651" s="153" t="str" cm="1">
        <f t="array" ref="I2651">_xlfn.XLOOKUP(C2651,gyn_horarios,gyn_trechos_almoco,"",1,1)</f>
        <v>GOIANIA X SAO LUIS 20:00</v>
      </c>
      <c r="J2651" s="164" t="str" cm="1">
        <f t="array" ref="J2651">_xlfn.XLOOKUP(D2651,justificativas_motivos,justificativas_texto,"",1,1)</f>
        <v>MOTORISTA CUMPRINDO HORÁRIO NA ESCALA ATUAL</v>
      </c>
    </row>
    <row r="2652" spans="1:10" ht="42" hidden="1" customHeight="1">
      <c r="A2652" s="202">
        <v>45691</v>
      </c>
      <c r="B2652" s="149">
        <v>24002</v>
      </c>
      <c r="C2652" s="147">
        <v>0.83333333333333337</v>
      </c>
      <c r="D2652" s="149" t="s">
        <v>11</v>
      </c>
      <c r="E2652" s="149" t="s">
        <v>218</v>
      </c>
      <c r="F2652" s="149"/>
      <c r="G2652" s="149" t="str">
        <f t="shared" si="82"/>
        <v>1</v>
      </c>
      <c r="H2652" s="150">
        <f t="shared" si="83"/>
        <v>18</v>
      </c>
      <c r="I2652" s="153" t="str" cm="1">
        <f t="array" ref="I2652">_xlfn.XLOOKUP(C2652,gyn_horarios,gyn_trechos_almoco,"",1,1)</f>
        <v>GOIANIA X SAO LUIS 20:00</v>
      </c>
      <c r="J2652" s="164" t="str" cm="1">
        <f t="array" ref="J2652">_xlfn.XLOOKUP(D2652,justificativas_motivos,justificativas_texto,"",1,1)</f>
        <v>MOTORISTA CUMPRINDO HORÁRIO NA ESCALA ATUAL</v>
      </c>
    </row>
    <row r="2653" spans="1:10" ht="42" hidden="1" customHeight="1">
      <c r="A2653" s="202">
        <v>45691</v>
      </c>
      <c r="B2653" s="149" t="s">
        <v>137</v>
      </c>
      <c r="C2653" s="147" t="s">
        <v>137</v>
      </c>
      <c r="D2653" s="149" t="s">
        <v>137</v>
      </c>
      <c r="E2653" s="149" t="s">
        <v>14</v>
      </c>
      <c r="F2653" s="149"/>
      <c r="G2653" s="149" t="str">
        <f t="shared" si="82"/>
        <v>1</v>
      </c>
      <c r="H2653" s="150">
        <f t="shared" si="83"/>
        <v>18</v>
      </c>
      <c r="I2653" s="153" t="str" cm="1">
        <f t="array" ref="I2653">_xlfn.XLOOKUP(C2653,gyn_horarios,gyn_trechos_almoco,"",1,1)</f>
        <v>ESPERA</v>
      </c>
      <c r="J2653" s="164" t="str" cm="1">
        <f t="array" ref="J2653">_xlfn.XLOOKUP(D2653,justificativas_motivos,justificativas_texto,"",1,1)</f>
        <v>MOTORISTA NA GARAGEM EM ESPERA PARA DISPONIBILIDADE DE HORARIOS</v>
      </c>
    </row>
    <row r="2654" spans="1:10" ht="42" hidden="1" customHeight="1">
      <c r="A2654" s="202">
        <v>45691</v>
      </c>
      <c r="B2654" s="149" t="s">
        <v>137</v>
      </c>
      <c r="C2654" s="147" t="s">
        <v>137</v>
      </c>
      <c r="D2654" s="149" t="s">
        <v>137</v>
      </c>
      <c r="E2654" s="153" t="s">
        <v>427</v>
      </c>
      <c r="F2654" s="149"/>
      <c r="G2654" s="149" t="str">
        <f t="shared" si="82"/>
        <v>1</v>
      </c>
      <c r="H2654" s="150">
        <f t="shared" si="83"/>
        <v>18</v>
      </c>
      <c r="I2654" s="153" t="str" cm="1">
        <f t="array" ref="I2654">_xlfn.XLOOKUP(C2654,gyn_horarios,gyn_trechos_almoco,"",1,1)</f>
        <v>ESPERA</v>
      </c>
      <c r="J2654" s="164" t="str" cm="1">
        <f t="array" ref="J2654">_xlfn.XLOOKUP(D2654,justificativas_motivos,justificativas_texto,"",1,1)</f>
        <v>MOTORISTA NA GARAGEM EM ESPERA PARA DISPONIBILIDADE DE HORARIOS</v>
      </c>
    </row>
    <row r="2655" spans="1:10" ht="42" hidden="1" customHeight="1">
      <c r="A2655" s="202">
        <v>45691</v>
      </c>
      <c r="B2655" s="149">
        <v>19012</v>
      </c>
      <c r="C2655" s="147">
        <v>0.39583333333333331</v>
      </c>
      <c r="D2655" s="149" t="s">
        <v>11</v>
      </c>
      <c r="E2655" s="153" t="s">
        <v>157</v>
      </c>
      <c r="F2655" s="149"/>
      <c r="G2655" s="149" t="str">
        <f t="shared" si="82"/>
        <v>1</v>
      </c>
      <c r="H2655" s="150">
        <f t="shared" si="83"/>
        <v>18</v>
      </c>
      <c r="I2655" s="153" t="str" cm="1">
        <f t="array" ref="I2655">_xlfn.XLOOKUP(C2655,gyn_horarios,gyn_trechos_almoco,"",1,1)</f>
        <v>GOIANIA X BELEM 09:30</v>
      </c>
      <c r="J2655" s="164" t="str" cm="1">
        <f t="array" ref="J2655">_xlfn.XLOOKUP(D2655,justificativas_motivos,justificativas_texto,"",1,1)</f>
        <v>MOTORISTA CUMPRINDO HORÁRIO NA ESCALA ATUAL</v>
      </c>
    </row>
    <row r="2656" spans="1:10" ht="42" hidden="1" customHeight="1">
      <c r="A2656" s="202">
        <v>45691</v>
      </c>
      <c r="B2656" s="149">
        <v>19012</v>
      </c>
      <c r="C2656" s="147">
        <v>0.39583333333333331</v>
      </c>
      <c r="D2656" s="149" t="s">
        <v>11</v>
      </c>
      <c r="E2656" s="153" t="s">
        <v>216</v>
      </c>
      <c r="F2656" s="149"/>
      <c r="G2656" s="149" t="str">
        <f t="shared" si="82"/>
        <v>1</v>
      </c>
      <c r="H2656" s="150">
        <f t="shared" si="83"/>
        <v>18</v>
      </c>
      <c r="I2656" s="153" t="str" cm="1">
        <f t="array" ref="I2656">_xlfn.XLOOKUP(C2656,gyn_horarios,gyn_trechos_almoco,"",1,1)</f>
        <v>GOIANIA X BELEM 09:30</v>
      </c>
      <c r="J2656" s="164" t="str" cm="1">
        <f t="array" ref="J2656">_xlfn.XLOOKUP(D2656,justificativas_motivos,justificativas_texto,"",1,1)</f>
        <v>MOTORISTA CUMPRINDO HORÁRIO NA ESCALA ATUAL</v>
      </c>
    </row>
    <row r="2657" spans="1:10" ht="42" hidden="1" customHeight="1">
      <c r="A2657" s="202">
        <v>45691</v>
      </c>
      <c r="B2657" s="149">
        <v>12400</v>
      </c>
      <c r="C2657" s="147">
        <v>0.79166666666666663</v>
      </c>
      <c r="D2657" s="149" t="s">
        <v>11</v>
      </c>
      <c r="E2657" s="153" t="s">
        <v>259</v>
      </c>
      <c r="F2657" s="149"/>
      <c r="G2657" s="149" t="str">
        <f t="shared" si="82"/>
        <v>1</v>
      </c>
      <c r="H2657" s="150">
        <f t="shared" si="83"/>
        <v>18</v>
      </c>
      <c r="I2657" s="153" t="s">
        <v>359</v>
      </c>
      <c r="J2657" s="164" t="str" cm="1">
        <f t="array" ref="J2657">_xlfn.XLOOKUP(D2657,justificativas_motivos,justificativas_texto,"",1,1)</f>
        <v>MOTORISTA CUMPRINDO HORÁRIO NA ESCALA ATUAL</v>
      </c>
    </row>
    <row r="2658" spans="1:10" ht="42" hidden="1" customHeight="1">
      <c r="A2658" s="202">
        <v>45691</v>
      </c>
      <c r="B2658" s="149">
        <v>12400</v>
      </c>
      <c r="C2658" s="147">
        <v>0.79166666666666663</v>
      </c>
      <c r="D2658" s="149" t="s">
        <v>11</v>
      </c>
      <c r="E2658" s="153" t="s">
        <v>223</v>
      </c>
      <c r="F2658" s="149"/>
      <c r="G2658" s="149" t="str">
        <f t="shared" si="82"/>
        <v>1</v>
      </c>
      <c r="H2658" s="150">
        <f t="shared" si="83"/>
        <v>18</v>
      </c>
      <c r="I2658" s="153" t="s">
        <v>359</v>
      </c>
      <c r="J2658" s="164" t="str" cm="1">
        <f t="array" ref="J2658">_xlfn.XLOOKUP(D2658,justificativas_motivos,justificativas_texto,"",1,1)</f>
        <v>MOTORISTA CUMPRINDO HORÁRIO NA ESCALA ATUAL</v>
      </c>
    </row>
    <row r="2659" spans="1:10" ht="42" hidden="1" customHeight="1">
      <c r="A2659" s="202">
        <v>45691</v>
      </c>
      <c r="B2659" s="149" t="s">
        <v>71</v>
      </c>
      <c r="C2659" s="147" t="s">
        <v>72</v>
      </c>
      <c r="D2659" s="132" t="s">
        <v>105</v>
      </c>
      <c r="E2659" s="153" t="s">
        <v>292</v>
      </c>
      <c r="F2659" s="149"/>
      <c r="G2659" s="149" t="str">
        <f t="shared" si="82"/>
        <v>1</v>
      </c>
      <c r="H2659" s="150">
        <f t="shared" si="83"/>
        <v>18</v>
      </c>
      <c r="I2659" s="153" t="str" cm="1">
        <f t="array" ref="I2659">_xlfn.XLOOKUP(C2659,gyn_horarios,gyn_trechos_almoco,"",1,1)</f>
        <v>PLANTAO</v>
      </c>
      <c r="J2659" s="164" t="str" cm="1">
        <f t="array" ref="J2659">_xlfn.XLOOKUP(D2659,justificativas_motivos,justificativas_texto,"",1,1)</f>
        <v>MOTORISTA PRESTANDO SERVICO DE PLANTAO NA GARAGEM</v>
      </c>
    </row>
    <row r="2660" spans="1:10" ht="42" hidden="1" customHeight="1">
      <c r="A2660" s="202">
        <v>45692</v>
      </c>
      <c r="B2660" s="149" t="s">
        <v>137</v>
      </c>
      <c r="C2660" s="147" t="s">
        <v>137</v>
      </c>
      <c r="D2660" s="149" t="s">
        <v>137</v>
      </c>
      <c r="E2660" s="153" t="s">
        <v>232</v>
      </c>
      <c r="F2660" s="149"/>
      <c r="G2660" s="149" t="str">
        <f t="shared" si="82"/>
        <v>1</v>
      </c>
      <c r="H2660" s="150">
        <f t="shared" si="83"/>
        <v>18</v>
      </c>
      <c r="I2660" s="153" t="str" cm="1">
        <f t="array" ref="I2660">_xlfn.XLOOKUP(C2660,gyn_horarios,gyn_trechos_almoco,"",1,1)</f>
        <v>ESPERA</v>
      </c>
      <c r="J2660" s="164" t="str" cm="1">
        <f t="array" ref="J2660">_xlfn.XLOOKUP(D2660,justificativas_motivos,justificativas_texto,"",1,1)</f>
        <v>MOTORISTA NA GARAGEM EM ESPERA PARA DISPONIBILIDADE DE HORARIOS</v>
      </c>
    </row>
    <row r="2661" spans="1:10" ht="42" hidden="1" customHeight="1">
      <c r="A2661" s="202">
        <v>45692</v>
      </c>
      <c r="B2661" s="149" t="s">
        <v>137</v>
      </c>
      <c r="C2661" s="147" t="s">
        <v>137</v>
      </c>
      <c r="D2661" s="149" t="s">
        <v>137</v>
      </c>
      <c r="E2661" s="153" t="s">
        <v>410</v>
      </c>
      <c r="F2661" s="149"/>
      <c r="G2661" s="149" t="str">
        <f t="shared" si="82"/>
        <v>1</v>
      </c>
      <c r="H2661" s="150">
        <f t="shared" si="83"/>
        <v>18</v>
      </c>
      <c r="I2661" s="153" t="str" cm="1">
        <f t="array" ref="I2661">_xlfn.XLOOKUP(C2661,gyn_horarios,gyn_trechos_almoco,"",1,1)</f>
        <v>ESPERA</v>
      </c>
      <c r="J2661" s="164" t="str" cm="1">
        <f t="array" ref="J2661">_xlfn.XLOOKUP(D2661,justificativas_motivos,justificativas_texto,"",1,1)</f>
        <v>MOTORISTA NA GARAGEM EM ESPERA PARA DISPONIBILIDADE DE HORARIOS</v>
      </c>
    </row>
    <row r="2662" spans="1:10" ht="42" hidden="1" customHeight="1">
      <c r="A2662" s="202">
        <v>45692</v>
      </c>
      <c r="B2662" s="149">
        <v>15600</v>
      </c>
      <c r="C2662" s="147">
        <v>0.75</v>
      </c>
      <c r="D2662" s="149" t="s">
        <v>11</v>
      </c>
      <c r="E2662" s="149" t="s">
        <v>18</v>
      </c>
      <c r="F2662" s="149"/>
      <c r="G2662" s="149" t="str">
        <f t="shared" si="82"/>
        <v>1</v>
      </c>
      <c r="H2662" s="150">
        <f t="shared" si="83"/>
        <v>18</v>
      </c>
      <c r="I2662" s="153" t="str" cm="1">
        <f t="array" ref="I2662">_xlfn.XLOOKUP(C2662,gyn_horarios,gyn_trechos_almoco,"",1,1)</f>
        <v>GOIANIA X TERESINA 18:00</v>
      </c>
      <c r="J2662" s="164" t="str" cm="1">
        <f t="array" ref="J2662">_xlfn.XLOOKUP(D2662,justificativas_motivos,justificativas_texto,"",1,1)</f>
        <v>MOTORISTA CUMPRINDO HORÁRIO NA ESCALA ATUAL</v>
      </c>
    </row>
    <row r="2663" spans="1:10" ht="42" hidden="1" customHeight="1">
      <c r="A2663" s="202">
        <v>45692</v>
      </c>
      <c r="B2663" s="149">
        <v>15600</v>
      </c>
      <c r="C2663" s="147">
        <v>0.75</v>
      </c>
      <c r="D2663" s="149" t="s">
        <v>11</v>
      </c>
      <c r="E2663" s="149" t="s">
        <v>429</v>
      </c>
      <c r="F2663" s="149"/>
      <c r="G2663" s="149" t="str">
        <f t="shared" si="82"/>
        <v>1</v>
      </c>
      <c r="H2663" s="150">
        <f t="shared" si="83"/>
        <v>18</v>
      </c>
      <c r="I2663" s="153" t="str" cm="1">
        <f t="array" ref="I2663">_xlfn.XLOOKUP(C2663,gyn_horarios,gyn_trechos_almoco,"",1,1)</f>
        <v>GOIANIA X TERESINA 18:00</v>
      </c>
      <c r="J2663" s="164" t="str" cm="1">
        <f t="array" ref="J2663">_xlfn.XLOOKUP(D2663,justificativas_motivos,justificativas_texto,"",1,1)</f>
        <v>MOTORISTA CUMPRINDO HORÁRIO NA ESCALA ATUAL</v>
      </c>
    </row>
    <row r="2664" spans="1:10" ht="42" hidden="1" customHeight="1">
      <c r="A2664" s="202">
        <v>45692</v>
      </c>
      <c r="B2664" s="149">
        <v>24009</v>
      </c>
      <c r="C2664" s="147">
        <v>0.79166666666666663</v>
      </c>
      <c r="D2664" s="149" t="s">
        <v>11</v>
      </c>
      <c r="E2664" s="149" t="s">
        <v>119</v>
      </c>
      <c r="F2664" s="149"/>
      <c r="G2664" s="149" t="str">
        <f t="shared" si="82"/>
        <v>1</v>
      </c>
      <c r="H2664" s="150">
        <f t="shared" si="83"/>
        <v>18</v>
      </c>
      <c r="I2664" s="153" t="str" cm="1">
        <f t="array" ref="I2664">_xlfn.XLOOKUP(C2664,gyn_horarios,gyn_trechos_almoco,"",1,1)</f>
        <v>GOIANIA X BELEM 19:00</v>
      </c>
      <c r="J2664" s="164" t="str" cm="1">
        <f t="array" ref="J2664">_xlfn.XLOOKUP(D2664,justificativas_motivos,justificativas_texto,"",1,1)</f>
        <v>MOTORISTA CUMPRINDO HORÁRIO NA ESCALA ATUAL</v>
      </c>
    </row>
    <row r="2665" spans="1:10" ht="42" hidden="1" customHeight="1">
      <c r="A2665" s="202">
        <v>45692</v>
      </c>
      <c r="B2665" s="149">
        <v>24009</v>
      </c>
      <c r="C2665" s="147">
        <v>0.79166666666666663</v>
      </c>
      <c r="D2665" s="149" t="s">
        <v>11</v>
      </c>
      <c r="E2665" s="153" t="s">
        <v>397</v>
      </c>
      <c r="F2665" s="149"/>
      <c r="G2665" s="149" t="str">
        <f t="shared" si="82"/>
        <v>1</v>
      </c>
      <c r="H2665" s="150">
        <f t="shared" si="83"/>
        <v>18</v>
      </c>
      <c r="I2665" s="153" t="str" cm="1">
        <f t="array" ref="I2665">_xlfn.XLOOKUP(C2665,gyn_horarios,gyn_trechos_almoco,"",1,1)</f>
        <v>GOIANIA X BELEM 19:00</v>
      </c>
      <c r="J2665" s="164" t="str" cm="1">
        <f t="array" ref="J2665">_xlfn.XLOOKUP(D2665,justificativas_motivos,justificativas_texto,"",1,1)</f>
        <v>MOTORISTA CUMPRINDO HORÁRIO NA ESCALA ATUAL</v>
      </c>
    </row>
    <row r="2666" spans="1:10" ht="42" hidden="1" customHeight="1">
      <c r="A2666" s="202">
        <v>45692</v>
      </c>
      <c r="B2666" s="149">
        <v>24015</v>
      </c>
      <c r="C2666" s="147">
        <v>0.83333333333333337</v>
      </c>
      <c r="D2666" s="149" t="s">
        <v>11</v>
      </c>
      <c r="E2666" s="149" t="s">
        <v>15</v>
      </c>
      <c r="F2666" s="149"/>
      <c r="G2666" s="149" t="str">
        <f t="shared" si="82"/>
        <v>1</v>
      </c>
      <c r="H2666" s="150">
        <f t="shared" si="83"/>
        <v>18</v>
      </c>
      <c r="I2666" s="153" t="str" cm="1">
        <f t="array" ref="I2666">_xlfn.XLOOKUP(C2666,gyn_horarios,gyn_trechos_almoco,"",1,1)</f>
        <v>GOIANIA X SAO LUIS 20:00</v>
      </c>
      <c r="J2666" s="164" t="str" cm="1">
        <f t="array" ref="J2666">_xlfn.XLOOKUP(D2666,justificativas_motivos,justificativas_texto,"",1,1)</f>
        <v>MOTORISTA CUMPRINDO HORÁRIO NA ESCALA ATUAL</v>
      </c>
    </row>
    <row r="2667" spans="1:10" ht="42" hidden="1" customHeight="1">
      <c r="A2667" s="202">
        <v>45692</v>
      </c>
      <c r="B2667" s="149">
        <v>24015</v>
      </c>
      <c r="C2667" s="147">
        <v>0.83333333333333337</v>
      </c>
      <c r="D2667" s="149" t="s">
        <v>11</v>
      </c>
      <c r="E2667" s="149" t="s">
        <v>118</v>
      </c>
      <c r="F2667" s="149"/>
      <c r="G2667" s="149" t="str">
        <f t="shared" si="82"/>
        <v>1</v>
      </c>
      <c r="H2667" s="150">
        <f t="shared" si="83"/>
        <v>18</v>
      </c>
      <c r="I2667" s="153" t="str" cm="1">
        <f t="array" ref="I2667">_xlfn.XLOOKUP(C2667,gyn_horarios,gyn_trechos_almoco,"",1,1)</f>
        <v>GOIANIA X SAO LUIS 20:00</v>
      </c>
      <c r="J2667" s="164" t="str" cm="1">
        <f t="array" ref="J2667">_xlfn.XLOOKUP(D2667,justificativas_motivos,justificativas_texto,"",1,1)</f>
        <v>MOTORISTA CUMPRINDO HORÁRIO NA ESCALA ATUAL</v>
      </c>
    </row>
    <row r="2668" spans="1:10" ht="42" hidden="1" customHeight="1">
      <c r="A2668" s="202">
        <v>45692</v>
      </c>
      <c r="B2668" s="149">
        <v>19014</v>
      </c>
      <c r="C2668" s="147">
        <v>0.39583333333333331</v>
      </c>
      <c r="D2668" s="149" t="s">
        <v>11</v>
      </c>
      <c r="E2668" s="153" t="s">
        <v>242</v>
      </c>
      <c r="F2668" s="149"/>
      <c r="G2668" s="149" t="str">
        <f t="shared" si="82"/>
        <v>1</v>
      </c>
      <c r="H2668" s="150">
        <f t="shared" si="83"/>
        <v>18</v>
      </c>
      <c r="I2668" s="153" t="s">
        <v>430</v>
      </c>
      <c r="J2668" s="164" t="str" cm="1">
        <f t="array" ref="J2668">_xlfn.XLOOKUP(D2668,justificativas_motivos,justificativas_texto,"",1,1)</f>
        <v>MOTORISTA CUMPRINDO HORÁRIO NA ESCALA ATUAL</v>
      </c>
    </row>
    <row r="2669" spans="1:10" ht="42" hidden="1" customHeight="1">
      <c r="A2669" s="202">
        <v>45692</v>
      </c>
      <c r="B2669" s="149">
        <v>19014</v>
      </c>
      <c r="C2669" s="147">
        <v>0.39583333333333331</v>
      </c>
      <c r="D2669" s="149" t="s">
        <v>11</v>
      </c>
      <c r="E2669" s="153" t="s">
        <v>431</v>
      </c>
      <c r="F2669" s="149"/>
      <c r="G2669" s="149" t="str">
        <f t="shared" si="82"/>
        <v>1</v>
      </c>
      <c r="H2669" s="150">
        <f t="shared" si="83"/>
        <v>18</v>
      </c>
      <c r="I2669" s="153" t="s">
        <v>430</v>
      </c>
      <c r="J2669" s="164" t="str" cm="1">
        <f t="array" ref="J2669">_xlfn.XLOOKUP(D2669,justificativas_motivos,justificativas_texto,"",1,1)</f>
        <v>MOTORISTA CUMPRINDO HORÁRIO NA ESCALA ATUAL</v>
      </c>
    </row>
    <row r="2670" spans="1:10" ht="42" hidden="1" customHeight="1">
      <c r="A2670" s="202">
        <v>45692</v>
      </c>
      <c r="B2670" s="149">
        <v>15300</v>
      </c>
      <c r="C2670" s="147">
        <v>0.79166666666666663</v>
      </c>
      <c r="D2670" s="149" t="s">
        <v>11</v>
      </c>
      <c r="E2670" s="153" t="s">
        <v>354</v>
      </c>
      <c r="F2670" s="149"/>
      <c r="G2670" s="149" t="str">
        <f t="shared" si="82"/>
        <v>1</v>
      </c>
      <c r="H2670" s="150">
        <f t="shared" si="83"/>
        <v>18</v>
      </c>
      <c r="I2670" s="153" t="s">
        <v>359</v>
      </c>
      <c r="J2670" s="164" t="str" cm="1">
        <f t="array" ref="J2670">_xlfn.XLOOKUP(D2670,justificativas_motivos,justificativas_texto,"",1,1)</f>
        <v>MOTORISTA CUMPRINDO HORÁRIO NA ESCALA ATUAL</v>
      </c>
    </row>
    <row r="2671" spans="1:10" ht="42" hidden="1" customHeight="1">
      <c r="A2671" s="202">
        <v>45692</v>
      </c>
      <c r="B2671" s="149">
        <v>15300</v>
      </c>
      <c r="C2671" s="147">
        <v>0.79166666666666663</v>
      </c>
      <c r="D2671" s="149" t="s">
        <v>11</v>
      </c>
      <c r="E2671" s="153" t="s">
        <v>312</v>
      </c>
      <c r="F2671" s="149"/>
      <c r="G2671" s="149" t="str">
        <f t="shared" si="82"/>
        <v>1</v>
      </c>
      <c r="H2671" s="150">
        <f t="shared" si="83"/>
        <v>18</v>
      </c>
      <c r="I2671" s="153" t="s">
        <v>359</v>
      </c>
      <c r="J2671" s="164" t="str" cm="1">
        <f t="array" ref="J2671">_xlfn.XLOOKUP(D2671,justificativas_motivos,justificativas_texto,"",1,1)</f>
        <v>MOTORISTA CUMPRINDO HORÁRIO NA ESCALA ATUAL</v>
      </c>
    </row>
    <row r="2672" spans="1:10" ht="42" hidden="1" customHeight="1">
      <c r="A2672" s="202">
        <v>45692</v>
      </c>
      <c r="B2672" s="149" t="s">
        <v>71</v>
      </c>
      <c r="C2672" s="147" t="s">
        <v>72</v>
      </c>
      <c r="D2672" s="132" t="s">
        <v>105</v>
      </c>
      <c r="E2672" s="153" t="s">
        <v>292</v>
      </c>
      <c r="F2672" s="149"/>
      <c r="G2672" s="149" t="str">
        <f t="shared" si="82"/>
        <v>1</v>
      </c>
      <c r="H2672" s="150">
        <f t="shared" si="83"/>
        <v>18</v>
      </c>
      <c r="I2672" s="153" t="str" cm="1">
        <f t="array" ref="I2672">_xlfn.XLOOKUP(C2672,gyn_horarios,gyn_trechos_almoco,"",1,1)</f>
        <v>PLANTAO</v>
      </c>
      <c r="J2672" s="164" t="str" cm="1">
        <f t="array" ref="J2672">_xlfn.XLOOKUP(D2672,justificativas_motivos,justificativas_texto,"",1,1)</f>
        <v>MOTORISTA PRESTANDO SERVICO DE PLANTAO NA GARAGEM</v>
      </c>
    </row>
    <row r="2673" spans="1:10" ht="42" hidden="1" customHeight="1">
      <c r="A2673" s="202">
        <v>45693</v>
      </c>
      <c r="B2673" s="149">
        <v>24010</v>
      </c>
      <c r="C2673" s="147">
        <v>0.79166666666666663</v>
      </c>
      <c r="D2673" s="149" t="s">
        <v>11</v>
      </c>
      <c r="E2673" s="149" t="s">
        <v>113</v>
      </c>
      <c r="F2673" s="149"/>
      <c r="G2673" s="149" t="str">
        <f t="shared" si="82"/>
        <v>1</v>
      </c>
      <c r="H2673" s="150">
        <f t="shared" si="83"/>
        <v>18</v>
      </c>
      <c r="I2673" s="153" t="str" cm="1">
        <f t="array" ref="I2673">_xlfn.XLOOKUP(C2673,gyn_horarios,gyn_trechos_almoco,"",1,1)</f>
        <v>GOIANIA X BELEM 19:00</v>
      </c>
      <c r="J2673" s="164" t="str" cm="1">
        <f t="array" ref="J2673">_xlfn.XLOOKUP(D2673,justificativas_motivos,justificativas_texto,"",1,1)</f>
        <v>MOTORISTA CUMPRINDO HORÁRIO NA ESCALA ATUAL</v>
      </c>
    </row>
    <row r="2674" spans="1:10" ht="42" hidden="1" customHeight="1">
      <c r="A2674" s="202">
        <v>45693</v>
      </c>
      <c r="B2674" s="149">
        <v>24010</v>
      </c>
      <c r="C2674" s="147">
        <v>0.79166666666666663</v>
      </c>
      <c r="D2674" s="149" t="s">
        <v>11</v>
      </c>
      <c r="E2674" s="149" t="s">
        <v>112</v>
      </c>
      <c r="F2674" s="149"/>
      <c r="G2674" s="149" t="str">
        <f t="shared" si="82"/>
        <v>1</v>
      </c>
      <c r="H2674" s="150">
        <f t="shared" si="83"/>
        <v>18</v>
      </c>
      <c r="I2674" s="153" t="str" cm="1">
        <f t="array" ref="I2674">_xlfn.XLOOKUP(C2674,gyn_horarios,gyn_trechos_almoco,"",1,1)</f>
        <v>GOIANIA X BELEM 19:00</v>
      </c>
      <c r="J2674" s="164" t="str" cm="1">
        <f t="array" ref="J2674">_xlfn.XLOOKUP(D2674,justificativas_motivos,justificativas_texto,"",1,1)</f>
        <v>MOTORISTA CUMPRINDO HORÁRIO NA ESCALA ATUAL</v>
      </c>
    </row>
    <row r="2675" spans="1:10" ht="42" hidden="1" customHeight="1">
      <c r="A2675" s="202">
        <v>45693</v>
      </c>
      <c r="B2675" s="149">
        <v>24012</v>
      </c>
      <c r="C2675" s="147">
        <v>0.83333333333333337</v>
      </c>
      <c r="D2675" s="149" t="s">
        <v>11</v>
      </c>
      <c r="E2675" s="149" t="s">
        <v>92</v>
      </c>
      <c r="F2675" s="149"/>
      <c r="G2675" s="149" t="str">
        <f t="shared" si="82"/>
        <v>1</v>
      </c>
      <c r="H2675" s="150">
        <f t="shared" si="83"/>
        <v>18</v>
      </c>
      <c r="I2675" s="153" t="str" cm="1">
        <f t="array" ref="I2675">_xlfn.XLOOKUP(C2675,gyn_horarios,gyn_trechos_almoco,"",1,1)</f>
        <v>GOIANIA X SAO LUIS 20:00</v>
      </c>
      <c r="J2675" s="164" t="str" cm="1">
        <f t="array" ref="J2675">_xlfn.XLOOKUP(D2675,justificativas_motivos,justificativas_texto,"",1,1)</f>
        <v>MOTORISTA CUMPRINDO HORÁRIO NA ESCALA ATUAL</v>
      </c>
    </row>
    <row r="2676" spans="1:10" ht="42" hidden="1" customHeight="1">
      <c r="A2676" s="202">
        <v>45693</v>
      </c>
      <c r="B2676" s="149">
        <v>24012</v>
      </c>
      <c r="C2676" s="147">
        <v>0.83333333333333337</v>
      </c>
      <c r="D2676" s="149" t="s">
        <v>11</v>
      </c>
      <c r="E2676" s="149" t="s">
        <v>102</v>
      </c>
      <c r="F2676" s="149"/>
      <c r="G2676" s="149" t="str">
        <f t="shared" si="82"/>
        <v>1</v>
      </c>
      <c r="H2676" s="150">
        <f t="shared" si="83"/>
        <v>18</v>
      </c>
      <c r="I2676" s="153" t="str" cm="1">
        <f t="array" ref="I2676">_xlfn.XLOOKUP(C2676,gyn_horarios,gyn_trechos_almoco,"",1,1)</f>
        <v>GOIANIA X SAO LUIS 20:00</v>
      </c>
      <c r="J2676" s="164" t="str" cm="1">
        <f t="array" ref="J2676">_xlfn.XLOOKUP(D2676,justificativas_motivos,justificativas_texto,"",1,1)</f>
        <v>MOTORISTA CUMPRINDO HORÁRIO NA ESCALA ATUAL</v>
      </c>
    </row>
    <row r="2677" spans="1:10" ht="42" hidden="1" customHeight="1">
      <c r="A2677" s="202">
        <v>45693</v>
      </c>
      <c r="B2677" s="149" t="s">
        <v>137</v>
      </c>
      <c r="C2677" s="147" t="s">
        <v>137</v>
      </c>
      <c r="D2677" s="149" t="s">
        <v>137</v>
      </c>
      <c r="E2677" s="149" t="s">
        <v>40</v>
      </c>
      <c r="F2677" s="149"/>
      <c r="G2677" s="149" t="str">
        <f t="shared" si="82"/>
        <v>1</v>
      </c>
      <c r="H2677" s="150">
        <f t="shared" si="83"/>
        <v>18</v>
      </c>
      <c r="I2677" s="153" t="str" cm="1">
        <f t="array" ref="I2677">_xlfn.XLOOKUP(C2677,gyn_horarios,gyn_trechos_almoco,"",1,1)</f>
        <v>ESPERA</v>
      </c>
      <c r="J2677" s="164" t="str" cm="1">
        <f t="array" ref="J2677">_xlfn.XLOOKUP(D2677,justificativas_motivos,justificativas_texto,"",1,1)</f>
        <v>MOTORISTA NA GARAGEM EM ESPERA PARA DISPONIBILIDADE DE HORARIOS</v>
      </c>
    </row>
    <row r="2678" spans="1:10" ht="42" hidden="1" customHeight="1">
      <c r="A2678" s="202">
        <v>45693</v>
      </c>
      <c r="B2678" s="149" t="s">
        <v>137</v>
      </c>
      <c r="C2678" s="147" t="s">
        <v>137</v>
      </c>
      <c r="D2678" s="149" t="s">
        <v>137</v>
      </c>
      <c r="E2678" s="149" t="s">
        <v>27</v>
      </c>
      <c r="F2678" s="149"/>
      <c r="G2678" s="149" t="str">
        <f t="shared" si="82"/>
        <v>1</v>
      </c>
      <c r="H2678" s="150">
        <f t="shared" si="83"/>
        <v>18</v>
      </c>
      <c r="I2678" s="153" t="str" cm="1">
        <f t="array" ref="I2678">_xlfn.XLOOKUP(C2678,gyn_horarios,gyn_trechos_almoco,"",1,1)</f>
        <v>ESPERA</v>
      </c>
      <c r="J2678" s="164" t="str" cm="1">
        <f t="array" ref="J2678">_xlfn.XLOOKUP(D2678,justificativas_motivos,justificativas_texto,"",1,1)</f>
        <v>MOTORISTA NA GARAGEM EM ESPERA PARA DISPONIBILIDADE DE HORARIOS</v>
      </c>
    </row>
    <row r="2679" spans="1:10" ht="42" hidden="1" customHeight="1">
      <c r="A2679" s="202">
        <v>45693</v>
      </c>
      <c r="B2679" s="149">
        <v>15500</v>
      </c>
      <c r="C2679" s="147">
        <v>0.79166666666666663</v>
      </c>
      <c r="D2679" s="149" t="s">
        <v>11</v>
      </c>
      <c r="E2679" s="153" t="s">
        <v>310</v>
      </c>
      <c r="F2679" s="149"/>
      <c r="G2679" s="149" t="str">
        <f t="shared" si="82"/>
        <v>1</v>
      </c>
      <c r="H2679" s="150">
        <f t="shared" si="83"/>
        <v>18</v>
      </c>
      <c r="I2679" s="153" t="s">
        <v>359</v>
      </c>
      <c r="J2679" s="164" t="str" cm="1">
        <f t="array" ref="J2679">_xlfn.XLOOKUP(D2679,justificativas_motivos,justificativas_texto,"",1,1)</f>
        <v>MOTORISTA CUMPRINDO HORÁRIO NA ESCALA ATUAL</v>
      </c>
    </row>
    <row r="2680" spans="1:10" ht="42" hidden="1" customHeight="1">
      <c r="A2680" s="202">
        <v>45693</v>
      </c>
      <c r="B2680" s="149">
        <v>15500</v>
      </c>
      <c r="C2680" s="147">
        <v>0.79166666666666663</v>
      </c>
      <c r="D2680" s="149" t="s">
        <v>11</v>
      </c>
      <c r="E2680" s="153" t="s">
        <v>38</v>
      </c>
      <c r="F2680" s="149"/>
      <c r="G2680" s="149" t="str">
        <f t="shared" si="82"/>
        <v>1</v>
      </c>
      <c r="H2680" s="150">
        <f t="shared" si="83"/>
        <v>18</v>
      </c>
      <c r="I2680" s="153" t="s">
        <v>359</v>
      </c>
      <c r="J2680" s="164" t="str" cm="1">
        <f t="array" ref="J2680">_xlfn.XLOOKUP(D2680,justificativas_motivos,justificativas_texto,"",1,1)</f>
        <v>MOTORISTA CUMPRINDO HORÁRIO NA ESCALA ATUAL</v>
      </c>
    </row>
    <row r="2681" spans="1:10" ht="42" hidden="1" customHeight="1">
      <c r="A2681" s="202">
        <v>45693</v>
      </c>
      <c r="B2681" s="149">
        <v>19022</v>
      </c>
      <c r="C2681" s="147">
        <v>0.39583333333333331</v>
      </c>
      <c r="D2681" s="149" t="s">
        <v>11</v>
      </c>
      <c r="E2681" s="153" t="s">
        <v>160</v>
      </c>
      <c r="F2681" s="149"/>
      <c r="G2681" s="149" t="str">
        <f t="shared" si="82"/>
        <v>1</v>
      </c>
      <c r="H2681" s="150">
        <f t="shared" si="83"/>
        <v>18</v>
      </c>
      <c r="I2681" s="153" t="str" cm="1">
        <f t="array" ref="I2681">_xlfn.XLOOKUP(C2681,gyn_horarios,gyn_trechos_almoco,"",1,1)</f>
        <v>GOIANIA X BELEM 09:30</v>
      </c>
      <c r="J2681" s="164" t="str" cm="1">
        <f t="array" ref="J2681">_xlfn.XLOOKUP(D2681,justificativas_motivos,justificativas_texto,"",1,1)</f>
        <v>MOTORISTA CUMPRINDO HORÁRIO NA ESCALA ATUAL</v>
      </c>
    </row>
    <row r="2682" spans="1:10" ht="42" hidden="1" customHeight="1">
      <c r="A2682" s="202">
        <v>45693</v>
      </c>
      <c r="B2682" s="149">
        <v>19022</v>
      </c>
      <c r="C2682" s="147">
        <v>0.39583333333333331</v>
      </c>
      <c r="D2682" s="149" t="s">
        <v>11</v>
      </c>
      <c r="E2682" s="153" t="s">
        <v>110</v>
      </c>
      <c r="F2682" s="149"/>
      <c r="G2682" s="149" t="str">
        <f t="shared" si="82"/>
        <v>1</v>
      </c>
      <c r="H2682" s="150">
        <f t="shared" si="83"/>
        <v>18</v>
      </c>
      <c r="I2682" s="153" t="str" cm="1">
        <f t="array" ref="I2682">_xlfn.XLOOKUP(C2682,gyn_horarios,gyn_trechos_almoco,"",1,1)</f>
        <v>GOIANIA X BELEM 09:30</v>
      </c>
      <c r="J2682" s="164" t="str" cm="1">
        <f t="array" ref="J2682">_xlfn.XLOOKUP(D2682,justificativas_motivos,justificativas_texto,"",1,1)</f>
        <v>MOTORISTA CUMPRINDO HORÁRIO NA ESCALA ATUAL</v>
      </c>
    </row>
    <row r="2683" spans="1:10" ht="42" hidden="1" customHeight="1">
      <c r="A2683" s="202">
        <v>45693</v>
      </c>
      <c r="B2683" s="149">
        <v>20018</v>
      </c>
      <c r="C2683" s="147">
        <v>0.5</v>
      </c>
      <c r="D2683" s="149" t="s">
        <v>11</v>
      </c>
      <c r="E2683" s="153" t="s">
        <v>108</v>
      </c>
      <c r="F2683" s="149"/>
      <c r="G2683" s="149" t="str">
        <f t="shared" si="82"/>
        <v>1</v>
      </c>
      <c r="H2683" s="150">
        <f t="shared" si="83"/>
        <v>18</v>
      </c>
      <c r="I2683" s="149" t="s">
        <v>424</v>
      </c>
      <c r="J2683" s="164" t="str" cm="1">
        <f t="array" ref="J2683">_xlfn.XLOOKUP(D2683,justificativas_motivos,justificativas_texto,"",1,1)</f>
        <v>MOTORISTA CUMPRINDO HORÁRIO NA ESCALA ATUAL</v>
      </c>
    </row>
    <row r="2684" spans="1:10" ht="42" hidden="1" customHeight="1">
      <c r="A2684" s="202">
        <v>45693</v>
      </c>
      <c r="B2684" s="149">
        <v>20018</v>
      </c>
      <c r="C2684" s="147">
        <v>0.5</v>
      </c>
      <c r="D2684" s="149" t="s">
        <v>11</v>
      </c>
      <c r="E2684" s="153" t="s">
        <v>47</v>
      </c>
      <c r="F2684" s="149"/>
      <c r="G2684" s="149" t="str">
        <f t="shared" si="82"/>
        <v>1</v>
      </c>
      <c r="H2684" s="150">
        <f t="shared" si="83"/>
        <v>18</v>
      </c>
      <c r="I2684" s="149" t="s">
        <v>424</v>
      </c>
      <c r="J2684" s="164" t="str" cm="1">
        <f t="array" ref="J2684">_xlfn.XLOOKUP(D2684,justificativas_motivos,justificativas_texto,"",1,1)</f>
        <v>MOTORISTA CUMPRINDO HORÁRIO NA ESCALA ATUAL</v>
      </c>
    </row>
    <row r="2685" spans="1:10" ht="42" hidden="1" customHeight="1">
      <c r="A2685" s="202">
        <v>45693</v>
      </c>
      <c r="B2685" s="149" t="s">
        <v>71</v>
      </c>
      <c r="C2685" s="147" t="s">
        <v>72</v>
      </c>
      <c r="D2685" s="132" t="s">
        <v>105</v>
      </c>
      <c r="E2685" s="153" t="s">
        <v>292</v>
      </c>
      <c r="F2685" s="149"/>
      <c r="G2685" s="149" t="str">
        <f t="shared" si="82"/>
        <v>1</v>
      </c>
      <c r="H2685" s="150">
        <f t="shared" si="83"/>
        <v>18</v>
      </c>
      <c r="I2685" s="153" t="str" cm="1">
        <f t="array" ref="I2685">_xlfn.XLOOKUP(C2685,gyn_horarios,gyn_trechos_almoco,"",1,1)</f>
        <v>PLANTAO</v>
      </c>
      <c r="J2685" s="164" t="str" cm="1">
        <f t="array" ref="J2685">_xlfn.XLOOKUP(D2685,justificativas_motivos,justificativas_texto,"",1,1)</f>
        <v>MOTORISTA PRESTANDO SERVICO DE PLANTAO NA GARAGEM</v>
      </c>
    </row>
    <row r="2686" spans="1:10" ht="42" hidden="1" customHeight="1">
      <c r="A2686" s="202">
        <v>45693</v>
      </c>
      <c r="B2686" s="153">
        <v>221101</v>
      </c>
      <c r="C2686" s="133">
        <v>0.29166666666666669</v>
      </c>
      <c r="D2686" s="132" t="s">
        <v>11</v>
      </c>
      <c r="E2686" s="129" t="s">
        <v>432</v>
      </c>
      <c r="F2686" s="132"/>
      <c r="G2686" s="132" t="str">
        <f t="shared" si="82"/>
        <v>1</v>
      </c>
      <c r="H2686" s="137">
        <f t="shared" si="83"/>
        <v>18</v>
      </c>
      <c r="I2686" s="129" t="str" cm="1">
        <f t="array" ref="I2686">_xlfn.XLOOKUP(C2686,gyn_horarios,gyn_trechos_almoco,"",1,1)</f>
        <v>TERESINA X GOIANIA 07:00 - VIA BC</v>
      </c>
      <c r="J2686" s="201" t="str" cm="1">
        <f t="array" ref="J2686">_xlfn.XLOOKUP(D2686,justificativas_motivos,justificativas_texto,"",1,1)</f>
        <v>MOTORISTA CUMPRINDO HORÁRIO NA ESCALA ATUAL</v>
      </c>
    </row>
    <row r="2687" spans="1:10" ht="42" hidden="1" customHeight="1">
      <c r="A2687" s="202">
        <v>45693</v>
      </c>
      <c r="B2687" s="153">
        <v>221101</v>
      </c>
      <c r="C2687" s="133">
        <v>0.29166666666666669</v>
      </c>
      <c r="D2687" s="132" t="s">
        <v>11</v>
      </c>
      <c r="E2687" s="129" t="s">
        <v>344</v>
      </c>
      <c r="F2687" s="132"/>
      <c r="G2687" s="132" t="str">
        <f t="shared" si="82"/>
        <v>1</v>
      </c>
      <c r="H2687" s="137">
        <f t="shared" si="83"/>
        <v>18</v>
      </c>
      <c r="I2687" s="129" t="str" cm="1">
        <f t="array" ref="I2687">_xlfn.XLOOKUP(C2687,gyn_horarios,gyn_trechos_almoco,"",1,1)</f>
        <v>TERESINA X GOIANIA 07:00 - VIA BC</v>
      </c>
      <c r="J2687" s="201" t="str" cm="1">
        <f t="array" ref="J2687">_xlfn.XLOOKUP(D2687,justificativas_motivos,justificativas_texto,"",1,1)</f>
        <v>MOTORISTA CUMPRINDO HORÁRIO NA ESCALA ATUAL</v>
      </c>
    </row>
    <row r="2688" spans="1:10" ht="42" hidden="1" customHeight="1">
      <c r="A2688" s="202">
        <v>45693</v>
      </c>
      <c r="B2688" s="129" t="s">
        <v>71</v>
      </c>
      <c r="C2688" s="133" t="s">
        <v>433</v>
      </c>
      <c r="D2688" s="132" t="s">
        <v>105</v>
      </c>
      <c r="E2688" s="129" t="s">
        <v>434</v>
      </c>
      <c r="F2688" s="132"/>
      <c r="G2688" s="132" t="str">
        <f t="shared" si="82"/>
        <v>1</v>
      </c>
      <c r="H2688" s="137">
        <f t="shared" si="83"/>
        <v>18</v>
      </c>
      <c r="I2688" s="129" t="str" cm="1">
        <f t="array" ref="I2688">_xlfn.XLOOKUP(C2688,gyn_horarios,gyn_trechos_almoco,"",1,1)</f>
        <v>PLANTAO</v>
      </c>
      <c r="J2688" s="201" t="s">
        <v>435</v>
      </c>
    </row>
    <row r="2689" spans="1:10" ht="42" hidden="1" customHeight="1">
      <c r="A2689" s="202">
        <v>45694</v>
      </c>
      <c r="B2689" s="149" t="s">
        <v>137</v>
      </c>
      <c r="C2689" s="147" t="s">
        <v>137</v>
      </c>
      <c r="D2689" s="149" t="s">
        <v>137</v>
      </c>
      <c r="E2689" s="153" t="s">
        <v>108</v>
      </c>
      <c r="F2689" s="149"/>
      <c r="G2689" s="149" t="str">
        <f t="shared" si="82"/>
        <v>1</v>
      </c>
      <c r="H2689" s="150">
        <f t="shared" si="83"/>
        <v>18</v>
      </c>
      <c r="I2689" s="153" t="str" cm="1">
        <f t="array" ref="I2689">_xlfn.XLOOKUP(C2689,gyn_horarios,gyn_trechos_almoco,"",1,1)</f>
        <v>ESPERA</v>
      </c>
      <c r="J2689" s="164" t="str" cm="1">
        <f t="array" ref="J2689">_xlfn.XLOOKUP(D2689,justificativas_motivos,justificativas_texto,"",1,1)</f>
        <v>MOTORISTA NA GARAGEM EM ESPERA PARA DISPONIBILIDADE DE HORARIOS</v>
      </c>
    </row>
    <row r="2690" spans="1:10" ht="42" hidden="1" customHeight="1">
      <c r="A2690" s="202">
        <v>45694</v>
      </c>
      <c r="B2690" s="149" t="s">
        <v>137</v>
      </c>
      <c r="C2690" s="147" t="s">
        <v>137</v>
      </c>
      <c r="D2690" s="149" t="s">
        <v>137</v>
      </c>
      <c r="E2690" s="153" t="s">
        <v>47</v>
      </c>
      <c r="F2690" s="149"/>
      <c r="G2690" s="149" t="str">
        <f t="shared" si="82"/>
        <v>1</v>
      </c>
      <c r="H2690" s="150">
        <f t="shared" si="83"/>
        <v>18</v>
      </c>
      <c r="I2690" s="153" t="str" cm="1">
        <f t="array" ref="I2690">_xlfn.XLOOKUP(C2690,gyn_horarios,gyn_trechos_almoco,"",1,1)</f>
        <v>ESPERA</v>
      </c>
      <c r="J2690" s="164" t="str" cm="1">
        <f t="array" ref="J2690">_xlfn.XLOOKUP(D2690,justificativas_motivos,justificativas_texto,"",1,1)</f>
        <v>MOTORISTA NA GARAGEM EM ESPERA PARA DISPONIBILIDADE DE HORARIOS</v>
      </c>
    </row>
    <row r="2691" spans="1:10" ht="42" hidden="1" customHeight="1">
      <c r="A2691" s="202">
        <v>45694</v>
      </c>
      <c r="B2691" s="149">
        <v>24006</v>
      </c>
      <c r="C2691" s="147">
        <v>0.79166666666666663</v>
      </c>
      <c r="D2691" s="149" t="s">
        <v>11</v>
      </c>
      <c r="E2691" s="149" t="s">
        <v>26</v>
      </c>
      <c r="F2691" s="149"/>
      <c r="G2691" s="149" t="str">
        <f t="shared" si="82"/>
        <v>1</v>
      </c>
      <c r="H2691" s="150">
        <f t="shared" si="83"/>
        <v>18</v>
      </c>
      <c r="I2691" s="153" t="str" cm="1">
        <f t="array" ref="I2691">_xlfn.XLOOKUP(C2691,gyn_horarios,gyn_trechos_almoco,"",1,1)</f>
        <v>GOIANIA X BELEM 19:00</v>
      </c>
      <c r="J2691" s="164" t="str" cm="1">
        <f t="array" ref="J2691">_xlfn.XLOOKUP(D2691,justificativas_motivos,justificativas_texto,"",1,1)</f>
        <v>MOTORISTA CUMPRINDO HORÁRIO NA ESCALA ATUAL</v>
      </c>
    </row>
    <row r="2692" spans="1:10" ht="42" hidden="1" customHeight="1">
      <c r="A2692" s="202">
        <v>45694</v>
      </c>
      <c r="B2692" s="149">
        <v>24006</v>
      </c>
      <c r="C2692" s="147">
        <v>0.79166666666666663</v>
      </c>
      <c r="D2692" s="149" t="s">
        <v>11</v>
      </c>
      <c r="E2692" s="149" t="s">
        <v>24</v>
      </c>
      <c r="F2692" s="149"/>
      <c r="G2692" s="149" t="str">
        <f t="shared" si="82"/>
        <v>1</v>
      </c>
      <c r="H2692" s="150">
        <f t="shared" si="83"/>
        <v>18</v>
      </c>
      <c r="I2692" s="153" t="str" cm="1">
        <f t="array" ref="I2692">_xlfn.XLOOKUP(C2692,gyn_horarios,gyn_trechos_almoco,"",1,1)</f>
        <v>GOIANIA X BELEM 19:00</v>
      </c>
      <c r="J2692" s="164" t="str" cm="1">
        <f t="array" ref="J2692">_xlfn.XLOOKUP(D2692,justificativas_motivos,justificativas_texto,"",1,1)</f>
        <v>MOTORISTA CUMPRINDO HORÁRIO NA ESCALA ATUAL</v>
      </c>
    </row>
    <row r="2693" spans="1:10" ht="42" hidden="1" customHeight="1">
      <c r="A2693" s="202">
        <v>45694</v>
      </c>
      <c r="B2693" s="149">
        <v>24014</v>
      </c>
      <c r="C2693" s="147">
        <v>0.83333333333333337</v>
      </c>
      <c r="D2693" s="149" t="s">
        <v>11</v>
      </c>
      <c r="E2693" s="149" t="s">
        <v>243</v>
      </c>
      <c r="F2693" s="149"/>
      <c r="G2693" s="149" t="str">
        <f t="shared" si="82"/>
        <v>1</v>
      </c>
      <c r="H2693" s="150">
        <f t="shared" si="83"/>
        <v>18</v>
      </c>
      <c r="I2693" s="153" t="str" cm="1">
        <f t="array" ref="I2693">_xlfn.XLOOKUP(C2693,gyn_horarios,gyn_trechos_almoco,"",1,1)</f>
        <v>GOIANIA X SAO LUIS 20:00</v>
      </c>
      <c r="J2693" s="164" t="str" cm="1">
        <f t="array" ref="J2693">_xlfn.XLOOKUP(D2693,justificativas_motivos,justificativas_texto,"",1,1)</f>
        <v>MOTORISTA CUMPRINDO HORÁRIO NA ESCALA ATUAL</v>
      </c>
    </row>
    <row r="2694" spans="1:10" ht="42" hidden="1" customHeight="1">
      <c r="A2694" s="202">
        <v>45694</v>
      </c>
      <c r="B2694" s="149">
        <v>24014</v>
      </c>
      <c r="C2694" s="147">
        <v>0.83333333333333337</v>
      </c>
      <c r="D2694" s="149" t="s">
        <v>11</v>
      </c>
      <c r="E2694" s="149" t="s">
        <v>280</v>
      </c>
      <c r="F2694" s="149"/>
      <c r="G2694" s="149" t="str">
        <f t="shared" si="82"/>
        <v>1</v>
      </c>
      <c r="H2694" s="150">
        <f t="shared" si="83"/>
        <v>18</v>
      </c>
      <c r="I2694" s="153" t="str" cm="1">
        <f t="array" ref="I2694">_xlfn.XLOOKUP(C2694,gyn_horarios,gyn_trechos_almoco,"",1,1)</f>
        <v>GOIANIA X SAO LUIS 20:00</v>
      </c>
      <c r="J2694" s="164" t="str" cm="1">
        <f t="array" ref="J2694">_xlfn.XLOOKUP(D2694,justificativas_motivos,justificativas_texto,"",1,1)</f>
        <v>MOTORISTA CUMPRINDO HORÁRIO NA ESCALA ATUAL</v>
      </c>
    </row>
    <row r="2695" spans="1:10" ht="42" hidden="1" customHeight="1">
      <c r="A2695" s="202">
        <v>45694</v>
      </c>
      <c r="B2695" s="149">
        <v>19024</v>
      </c>
      <c r="C2695" s="147">
        <v>0.5</v>
      </c>
      <c r="D2695" s="149" t="s">
        <v>11</v>
      </c>
      <c r="E2695" s="153" t="s">
        <v>70</v>
      </c>
      <c r="F2695" s="149"/>
      <c r="G2695" s="149" t="str">
        <f t="shared" si="82"/>
        <v>1</v>
      </c>
      <c r="H2695" s="150">
        <f t="shared" si="83"/>
        <v>18</v>
      </c>
      <c r="I2695" s="149" t="s">
        <v>424</v>
      </c>
      <c r="J2695" s="164" t="str" cm="1">
        <f t="array" ref="J2695">_xlfn.XLOOKUP(D2695,justificativas_motivos,justificativas_texto,"",1,1)</f>
        <v>MOTORISTA CUMPRINDO HORÁRIO NA ESCALA ATUAL</v>
      </c>
    </row>
    <row r="2696" spans="1:10" ht="42" hidden="1" customHeight="1">
      <c r="A2696" s="202">
        <v>45694</v>
      </c>
      <c r="B2696" s="149">
        <v>19024</v>
      </c>
      <c r="C2696" s="147">
        <v>0.5</v>
      </c>
      <c r="D2696" s="149" t="s">
        <v>11</v>
      </c>
      <c r="E2696" s="153" t="s">
        <v>64</v>
      </c>
      <c r="F2696" s="149"/>
      <c r="G2696" s="149" t="str">
        <f t="shared" si="82"/>
        <v>1</v>
      </c>
      <c r="H2696" s="150">
        <f t="shared" si="83"/>
        <v>18</v>
      </c>
      <c r="I2696" s="149" t="s">
        <v>424</v>
      </c>
      <c r="J2696" s="164" t="str" cm="1">
        <f t="array" ref="J2696">_xlfn.XLOOKUP(D2696,justificativas_motivos,justificativas_texto,"",1,1)</f>
        <v>MOTORISTA CUMPRINDO HORÁRIO NA ESCALA ATUAL</v>
      </c>
    </row>
    <row r="2697" spans="1:10" ht="42" hidden="1" customHeight="1">
      <c r="A2697" s="202">
        <v>45694</v>
      </c>
      <c r="B2697" s="149">
        <v>15700</v>
      </c>
      <c r="C2697" s="147">
        <v>0.39583333333333331</v>
      </c>
      <c r="D2697" s="149" t="s">
        <v>11</v>
      </c>
      <c r="E2697" s="153" t="s">
        <v>83</v>
      </c>
      <c r="F2697" s="149"/>
      <c r="G2697" s="149" t="str">
        <f t="shared" si="82"/>
        <v>1</v>
      </c>
      <c r="H2697" s="150">
        <f t="shared" si="83"/>
        <v>18</v>
      </c>
      <c r="I2697" s="153" t="str" cm="1">
        <f t="array" ref="I2697">_xlfn.XLOOKUP(C2697,gyn_horarios,gyn_trechos_almoco,"",1,1)</f>
        <v>GOIANIA X BELEM 09:30</v>
      </c>
      <c r="J2697" s="164" t="str" cm="1">
        <f t="array" ref="J2697">_xlfn.XLOOKUP(D2697,justificativas_motivos,justificativas_texto,"",1,1)</f>
        <v>MOTORISTA CUMPRINDO HORÁRIO NA ESCALA ATUAL</v>
      </c>
    </row>
    <row r="2698" spans="1:10" ht="42" hidden="1" customHeight="1">
      <c r="A2698" s="202">
        <v>45694</v>
      </c>
      <c r="B2698" s="149">
        <v>15700</v>
      </c>
      <c r="C2698" s="147">
        <v>0.39583333333333331</v>
      </c>
      <c r="D2698" s="149" t="s">
        <v>11</v>
      </c>
      <c r="E2698" s="153" t="s">
        <v>93</v>
      </c>
      <c r="F2698" s="149"/>
      <c r="G2698" s="149" t="str">
        <f t="shared" si="82"/>
        <v>1</v>
      </c>
      <c r="H2698" s="150">
        <f t="shared" si="83"/>
        <v>18</v>
      </c>
      <c r="I2698" s="153" t="str" cm="1">
        <f t="array" ref="I2698">_xlfn.XLOOKUP(C2698,gyn_horarios,gyn_trechos_almoco,"",1,1)</f>
        <v>GOIANIA X BELEM 09:30</v>
      </c>
      <c r="J2698" s="164" t="str" cm="1">
        <f t="array" ref="J2698">_xlfn.XLOOKUP(D2698,justificativas_motivos,justificativas_texto,"",1,1)</f>
        <v>MOTORISTA CUMPRINDO HORÁRIO NA ESCALA ATUAL</v>
      </c>
    </row>
    <row r="2699" spans="1:10" ht="42" hidden="1" customHeight="1">
      <c r="A2699" s="202">
        <v>45694</v>
      </c>
      <c r="B2699" s="149">
        <v>19003</v>
      </c>
      <c r="C2699" s="147">
        <v>0.79166666666666663</v>
      </c>
      <c r="D2699" s="149" t="s">
        <v>11</v>
      </c>
      <c r="E2699" s="153" t="s">
        <v>242</v>
      </c>
      <c r="F2699" s="149"/>
      <c r="G2699" s="149" t="str">
        <f t="shared" si="82"/>
        <v>1</v>
      </c>
      <c r="H2699" s="150">
        <f t="shared" si="83"/>
        <v>18</v>
      </c>
      <c r="I2699" s="153" t="s">
        <v>359</v>
      </c>
      <c r="J2699" s="164" t="str" cm="1">
        <f t="array" ref="J2699">_xlfn.XLOOKUP(D2699,justificativas_motivos,justificativas_texto,"",1,1)</f>
        <v>MOTORISTA CUMPRINDO HORÁRIO NA ESCALA ATUAL</v>
      </c>
    </row>
    <row r="2700" spans="1:10" ht="42" hidden="1" customHeight="1">
      <c r="A2700" s="202">
        <v>45694</v>
      </c>
      <c r="B2700" s="149">
        <v>19003</v>
      </c>
      <c r="C2700" s="147">
        <v>0.79166666666666663</v>
      </c>
      <c r="D2700" s="149" t="s">
        <v>11</v>
      </c>
      <c r="E2700" s="153" t="s">
        <v>367</v>
      </c>
      <c r="F2700" s="149"/>
      <c r="G2700" s="149" t="str">
        <f t="shared" si="82"/>
        <v>1</v>
      </c>
      <c r="H2700" s="150">
        <f t="shared" si="83"/>
        <v>18</v>
      </c>
      <c r="I2700" s="153" t="s">
        <v>359</v>
      </c>
      <c r="J2700" s="164" t="str" cm="1">
        <f t="array" ref="J2700">_xlfn.XLOOKUP(D2700,justificativas_motivos,justificativas_texto,"",1,1)</f>
        <v>MOTORISTA CUMPRINDO HORÁRIO NA ESCALA ATUAL</v>
      </c>
    </row>
    <row r="2701" spans="1:10" ht="42" hidden="1" customHeight="1">
      <c r="A2701" s="202">
        <v>45694</v>
      </c>
      <c r="B2701" s="149">
        <v>16400</v>
      </c>
      <c r="C2701" s="147">
        <v>0.39583333333333331</v>
      </c>
      <c r="D2701" s="149" t="s">
        <v>11</v>
      </c>
      <c r="E2701" s="153" t="s">
        <v>288</v>
      </c>
      <c r="F2701" s="149"/>
      <c r="G2701" s="149" t="str">
        <f t="shared" si="82"/>
        <v>1</v>
      </c>
      <c r="H2701" s="150">
        <f t="shared" si="83"/>
        <v>18</v>
      </c>
      <c r="I2701" s="153" t="s">
        <v>436</v>
      </c>
      <c r="J2701" s="164" t="str" cm="1">
        <f t="array" ref="J2701">_xlfn.XLOOKUP(D2701,justificativas_motivos,justificativas_texto,"",1,1)</f>
        <v>MOTORISTA CUMPRINDO HORÁRIO NA ESCALA ATUAL</v>
      </c>
    </row>
    <row r="2702" spans="1:10" ht="42" hidden="1" customHeight="1">
      <c r="A2702" s="202">
        <v>45694</v>
      </c>
      <c r="B2702" s="149">
        <v>16400</v>
      </c>
      <c r="C2702" s="147">
        <v>0.39583333333333331</v>
      </c>
      <c r="D2702" s="149" t="s">
        <v>11</v>
      </c>
      <c r="E2702" s="153" t="s">
        <v>361</v>
      </c>
      <c r="F2702" s="149"/>
      <c r="G2702" s="149" t="str">
        <f t="shared" si="82"/>
        <v>1</v>
      </c>
      <c r="H2702" s="150">
        <f t="shared" si="83"/>
        <v>18</v>
      </c>
      <c r="I2702" s="153" t="s">
        <v>436</v>
      </c>
      <c r="J2702" s="164" t="str" cm="1">
        <f t="array" ref="J2702">_xlfn.XLOOKUP(D2702,justificativas_motivos,justificativas_texto,"",1,1)</f>
        <v>MOTORISTA CUMPRINDO HORÁRIO NA ESCALA ATUAL</v>
      </c>
    </row>
    <row r="2703" spans="1:10" ht="42" hidden="1" customHeight="1">
      <c r="A2703" s="202">
        <v>45694</v>
      </c>
      <c r="B2703" s="132" t="s">
        <v>71</v>
      </c>
      <c r="C2703" s="133" t="s">
        <v>433</v>
      </c>
      <c r="D2703" s="132" t="s">
        <v>105</v>
      </c>
      <c r="E2703" s="129" t="s">
        <v>434</v>
      </c>
      <c r="F2703" s="132"/>
      <c r="G2703" s="132" t="str">
        <f t="shared" si="82"/>
        <v>1</v>
      </c>
      <c r="H2703" s="137">
        <f t="shared" si="83"/>
        <v>18</v>
      </c>
      <c r="I2703" s="129" t="str" cm="1">
        <f t="array" ref="I2703">_xlfn.XLOOKUP(C2703,gyn_horarios,gyn_trechos_almoco,"",1,1)</f>
        <v>PLANTAO</v>
      </c>
      <c r="J2703" s="201" t="s">
        <v>435</v>
      </c>
    </row>
    <row r="2704" spans="1:10" ht="42" hidden="1" customHeight="1">
      <c r="A2704" s="202">
        <v>45695</v>
      </c>
      <c r="B2704" s="149">
        <v>24005</v>
      </c>
      <c r="C2704" s="147">
        <v>0.79166666666666663</v>
      </c>
      <c r="D2704" s="149" t="s">
        <v>11</v>
      </c>
      <c r="E2704" s="149" t="s">
        <v>167</v>
      </c>
      <c r="F2704" s="149"/>
      <c r="G2704" s="149" t="str">
        <f t="shared" si="82"/>
        <v>1</v>
      </c>
      <c r="H2704" s="150">
        <f t="shared" si="83"/>
        <v>18</v>
      </c>
      <c r="I2704" s="153" t="str" cm="1">
        <f t="array" ref="I2704">_xlfn.XLOOKUP(C2704,gyn_horarios,gyn_trechos_almoco,"",1,1)</f>
        <v>GOIANIA X BELEM 19:00</v>
      </c>
      <c r="J2704" s="164" t="str" cm="1">
        <f t="array" ref="J2704">_xlfn.XLOOKUP(D2704,justificativas_motivos,justificativas_texto,"",1,1)</f>
        <v>MOTORISTA CUMPRINDO HORÁRIO NA ESCALA ATUAL</v>
      </c>
    </row>
    <row r="2705" spans="1:10" ht="42" hidden="1" customHeight="1">
      <c r="A2705" s="202">
        <v>45695</v>
      </c>
      <c r="B2705" s="149">
        <v>24005</v>
      </c>
      <c r="C2705" s="147">
        <v>0.79166666666666663</v>
      </c>
      <c r="D2705" s="149" t="s">
        <v>11</v>
      </c>
      <c r="E2705" s="153" t="s">
        <v>437</v>
      </c>
      <c r="F2705" s="149"/>
      <c r="G2705" s="149" t="str">
        <f t="shared" si="82"/>
        <v>1</v>
      </c>
      <c r="H2705" s="150">
        <f t="shared" si="83"/>
        <v>18</v>
      </c>
      <c r="I2705" s="153" t="str" cm="1">
        <f t="array" ref="I2705">_xlfn.XLOOKUP(C2705,gyn_horarios,gyn_trechos_almoco,"",1,1)</f>
        <v>GOIANIA X BELEM 19:00</v>
      </c>
      <c r="J2705" s="164" t="str" cm="1">
        <f t="array" ref="J2705">_xlfn.XLOOKUP(D2705,justificativas_motivos,justificativas_texto,"",1,1)</f>
        <v>MOTORISTA CUMPRINDO HORÁRIO NA ESCALA ATUAL</v>
      </c>
    </row>
    <row r="2706" spans="1:10" ht="42" hidden="1" customHeight="1">
      <c r="A2706" s="202">
        <v>45695</v>
      </c>
      <c r="B2706" s="149">
        <v>24001</v>
      </c>
      <c r="C2706" s="147">
        <v>0.83333333333333337</v>
      </c>
      <c r="D2706" s="149" t="s">
        <v>11</v>
      </c>
      <c r="E2706" s="149" t="s">
        <v>68</v>
      </c>
      <c r="F2706" s="149"/>
      <c r="G2706" s="149" t="str">
        <f t="shared" si="82"/>
        <v>1</v>
      </c>
      <c r="H2706" s="150">
        <f t="shared" si="83"/>
        <v>18</v>
      </c>
      <c r="I2706" s="153" t="str" cm="1">
        <f t="array" ref="I2706">_xlfn.XLOOKUP(C2706,gyn_horarios,gyn_trechos_almoco,"",1,1)</f>
        <v>GOIANIA X SAO LUIS 20:00</v>
      </c>
      <c r="J2706" s="164" t="str" cm="1">
        <f t="array" ref="J2706">_xlfn.XLOOKUP(D2706,justificativas_motivos,justificativas_texto,"",1,1)</f>
        <v>MOTORISTA CUMPRINDO HORÁRIO NA ESCALA ATUAL</v>
      </c>
    </row>
    <row r="2707" spans="1:10" ht="42" hidden="1" customHeight="1">
      <c r="A2707" s="202">
        <v>45695</v>
      </c>
      <c r="B2707" s="149">
        <v>24001</v>
      </c>
      <c r="C2707" s="147">
        <v>0.83333333333333337</v>
      </c>
      <c r="D2707" s="149" t="s">
        <v>11</v>
      </c>
      <c r="E2707" s="149" t="s">
        <v>143</v>
      </c>
      <c r="F2707" s="149"/>
      <c r="G2707" s="149" t="str">
        <f t="shared" si="82"/>
        <v>1</v>
      </c>
      <c r="H2707" s="150">
        <f t="shared" si="83"/>
        <v>18</v>
      </c>
      <c r="I2707" s="153" t="str" cm="1">
        <f t="array" ref="I2707">_xlfn.XLOOKUP(C2707,gyn_horarios,gyn_trechos_almoco,"",1,1)</f>
        <v>GOIANIA X SAO LUIS 20:00</v>
      </c>
      <c r="J2707" s="164" t="str" cm="1">
        <f t="array" ref="J2707">_xlfn.XLOOKUP(D2707,justificativas_motivos,justificativas_texto,"",1,1)</f>
        <v>MOTORISTA CUMPRINDO HORÁRIO NA ESCALA ATUAL</v>
      </c>
    </row>
    <row r="2708" spans="1:10" ht="42" hidden="1" customHeight="1">
      <c r="A2708" s="202">
        <v>45695</v>
      </c>
      <c r="B2708" s="149">
        <v>15900</v>
      </c>
      <c r="C2708" s="147">
        <v>0.79166666666666663</v>
      </c>
      <c r="D2708" s="149" t="s">
        <v>11</v>
      </c>
      <c r="E2708" s="153" t="s">
        <v>341</v>
      </c>
      <c r="F2708" s="149"/>
      <c r="G2708" s="149" t="str">
        <f t="shared" ref="G2708:G2771" si="84">IF(E2708="MOTORISTA","","1")</f>
        <v>1</v>
      </c>
      <c r="H2708" s="150">
        <f t="shared" ref="H2708:H2771" si="85">IF(E2708="MOTORISTA","",18)</f>
        <v>18</v>
      </c>
      <c r="I2708" s="153" t="s">
        <v>359</v>
      </c>
      <c r="J2708" s="164" t="str" cm="1">
        <f t="array" ref="J2708">_xlfn.XLOOKUP(D2708,justificativas_motivos,justificativas_texto,"",1,1)</f>
        <v>MOTORISTA CUMPRINDO HORÁRIO NA ESCALA ATUAL</v>
      </c>
    </row>
    <row r="2709" spans="1:10" ht="42" hidden="1" customHeight="1">
      <c r="A2709" s="202">
        <v>45695</v>
      </c>
      <c r="B2709" s="149">
        <v>15900</v>
      </c>
      <c r="C2709" s="147">
        <v>0.79166666666666663</v>
      </c>
      <c r="D2709" s="149" t="s">
        <v>11</v>
      </c>
      <c r="E2709" s="153" t="s">
        <v>344</v>
      </c>
      <c r="F2709" s="149"/>
      <c r="G2709" s="149" t="str">
        <f t="shared" si="84"/>
        <v>1</v>
      </c>
      <c r="H2709" s="150">
        <f t="shared" si="85"/>
        <v>18</v>
      </c>
      <c r="I2709" s="153" t="s">
        <v>359</v>
      </c>
      <c r="J2709" s="164" t="str" cm="1">
        <f t="array" ref="J2709">_xlfn.XLOOKUP(D2709,justificativas_motivos,justificativas_texto,"",1,1)</f>
        <v>MOTORISTA CUMPRINDO HORÁRIO NA ESCALA ATUAL</v>
      </c>
    </row>
    <row r="2710" spans="1:10" ht="42" hidden="1" customHeight="1">
      <c r="A2710" s="202">
        <v>45695</v>
      </c>
      <c r="B2710" s="149">
        <v>19010</v>
      </c>
      <c r="C2710" s="147">
        <v>0.39583333333333331</v>
      </c>
      <c r="D2710" s="149" t="s">
        <v>11</v>
      </c>
      <c r="E2710" s="153" t="s">
        <v>240</v>
      </c>
      <c r="F2710" s="149"/>
      <c r="G2710" s="149" t="str">
        <f t="shared" si="84"/>
        <v>1</v>
      </c>
      <c r="H2710" s="150">
        <f t="shared" si="85"/>
        <v>18</v>
      </c>
      <c r="I2710" s="153" t="s">
        <v>430</v>
      </c>
      <c r="J2710" s="164" t="str" cm="1">
        <f t="array" ref="J2710">_xlfn.XLOOKUP(D2710,justificativas_motivos,justificativas_texto,"",1,1)</f>
        <v>MOTORISTA CUMPRINDO HORÁRIO NA ESCALA ATUAL</v>
      </c>
    </row>
    <row r="2711" spans="1:10" ht="42" hidden="1" customHeight="1">
      <c r="A2711" s="202">
        <v>45695</v>
      </c>
      <c r="B2711" s="149">
        <v>19010</v>
      </c>
      <c r="C2711" s="147">
        <v>0.39583333333333331</v>
      </c>
      <c r="D2711" s="149" t="s">
        <v>11</v>
      </c>
      <c r="E2711" s="153" t="s">
        <v>229</v>
      </c>
      <c r="F2711" s="149"/>
      <c r="G2711" s="149" t="str">
        <f t="shared" si="84"/>
        <v>1</v>
      </c>
      <c r="H2711" s="150">
        <f t="shared" si="85"/>
        <v>18</v>
      </c>
      <c r="I2711" s="153" t="s">
        <v>430</v>
      </c>
      <c r="J2711" s="164" t="str" cm="1">
        <f t="array" ref="J2711">_xlfn.XLOOKUP(D2711,justificativas_motivos,justificativas_texto,"",1,1)</f>
        <v>MOTORISTA CUMPRINDO HORÁRIO NA ESCALA ATUAL</v>
      </c>
    </row>
    <row r="2712" spans="1:10" ht="42" hidden="1" customHeight="1">
      <c r="A2712" s="202">
        <v>45695</v>
      </c>
      <c r="B2712" s="149" t="s">
        <v>137</v>
      </c>
      <c r="C2712" s="147" t="s">
        <v>137</v>
      </c>
      <c r="D2712" s="149" t="s">
        <v>137</v>
      </c>
      <c r="E2712" s="153" t="s">
        <v>70</v>
      </c>
      <c r="F2712" s="149"/>
      <c r="G2712" s="149" t="str">
        <f t="shared" si="84"/>
        <v>1</v>
      </c>
      <c r="H2712" s="150">
        <f t="shared" si="85"/>
        <v>18</v>
      </c>
      <c r="I2712" s="153" t="str" cm="1">
        <f t="array" ref="I2712">_xlfn.XLOOKUP(C2712,gyn_horarios,gyn_trechos_almoco,"",1,1)</f>
        <v>ESPERA</v>
      </c>
      <c r="J2712" s="164" t="str" cm="1">
        <f t="array" ref="J2712">_xlfn.XLOOKUP(D2712,justificativas_motivos,justificativas_texto,"",1,1)</f>
        <v>MOTORISTA NA GARAGEM EM ESPERA PARA DISPONIBILIDADE DE HORARIOS</v>
      </c>
    </row>
    <row r="2713" spans="1:10" ht="42" hidden="1" customHeight="1">
      <c r="A2713" s="202">
        <v>45695</v>
      </c>
      <c r="B2713" s="149" t="s">
        <v>137</v>
      </c>
      <c r="C2713" s="147" t="s">
        <v>137</v>
      </c>
      <c r="D2713" s="149" t="s">
        <v>137</v>
      </c>
      <c r="E2713" s="153" t="s">
        <v>64</v>
      </c>
      <c r="F2713" s="149"/>
      <c r="G2713" s="149" t="str">
        <f t="shared" si="84"/>
        <v>1</v>
      </c>
      <c r="H2713" s="150">
        <f t="shared" si="85"/>
        <v>18</v>
      </c>
      <c r="I2713" s="153" t="str" cm="1">
        <f t="array" ref="I2713">_xlfn.XLOOKUP(C2713,gyn_horarios,gyn_trechos_almoco,"",1,1)</f>
        <v>ESPERA</v>
      </c>
      <c r="J2713" s="164" t="str" cm="1">
        <f t="array" ref="J2713">_xlfn.XLOOKUP(D2713,justificativas_motivos,justificativas_texto,"",1,1)</f>
        <v>MOTORISTA NA GARAGEM EM ESPERA PARA DISPONIBILIDADE DE HORARIOS</v>
      </c>
    </row>
    <row r="2714" spans="1:10" ht="42" hidden="1" customHeight="1">
      <c r="A2714" s="202">
        <v>45695</v>
      </c>
      <c r="B2714" s="149" t="s">
        <v>137</v>
      </c>
      <c r="C2714" s="147" t="s">
        <v>137</v>
      </c>
      <c r="D2714" s="149" t="s">
        <v>137</v>
      </c>
      <c r="E2714" s="153" t="s">
        <v>438</v>
      </c>
      <c r="F2714" s="149"/>
      <c r="G2714" s="149" t="str">
        <f t="shared" si="84"/>
        <v>1</v>
      </c>
      <c r="H2714" s="150">
        <f t="shared" si="85"/>
        <v>18</v>
      </c>
      <c r="I2714" s="153" t="str" cm="1">
        <f t="array" ref="I2714">_xlfn.XLOOKUP(C2714,gyn_horarios,gyn_trechos_almoco,"",1,1)</f>
        <v>ESPERA</v>
      </c>
      <c r="J2714" s="164" t="str" cm="1">
        <f t="array" ref="J2714">_xlfn.XLOOKUP(D2714,justificativas_motivos,justificativas_texto,"",1,1)</f>
        <v>MOTORISTA NA GARAGEM EM ESPERA PARA DISPONIBILIDADE DE HORARIOS</v>
      </c>
    </row>
    <row r="2715" spans="1:10" ht="42" hidden="1" customHeight="1">
      <c r="A2715" s="202">
        <v>45695</v>
      </c>
      <c r="B2715" s="149" t="s">
        <v>285</v>
      </c>
      <c r="C2715" s="147" t="s">
        <v>285</v>
      </c>
      <c r="D2715" s="149" t="s">
        <v>285</v>
      </c>
      <c r="E2715" s="153" t="s">
        <v>251</v>
      </c>
      <c r="F2715" s="149"/>
      <c r="G2715" s="149" t="str">
        <f t="shared" si="84"/>
        <v>1</v>
      </c>
      <c r="H2715" s="150">
        <f t="shared" si="85"/>
        <v>18</v>
      </c>
      <c r="I2715" s="153" t="str" cm="1">
        <f t="array" ref="I2715">_xlfn.XLOOKUP(C2715,gyn_horarios,gyn_trechos_almoco,"",1,1)</f>
        <v>PASSE</v>
      </c>
      <c r="J2715" s="164" t="str" cm="1">
        <f t="array" ref="J2715">_xlfn.XLOOKUP(D2715,justificativas_motivos,justificativas_texto,"",1,1)</f>
        <v>MOTORISTA CHEGANDO/SAINDO DA GARAGEM DE PASSE</v>
      </c>
    </row>
    <row r="2716" spans="1:10" ht="42" hidden="1" customHeight="1">
      <c r="A2716" s="202">
        <v>45695</v>
      </c>
      <c r="B2716" s="149" t="s">
        <v>71</v>
      </c>
      <c r="C2716" s="147" t="s">
        <v>72</v>
      </c>
      <c r="D2716" s="132" t="s">
        <v>105</v>
      </c>
      <c r="E2716" s="153" t="s">
        <v>278</v>
      </c>
      <c r="F2716" s="149"/>
      <c r="G2716" s="149" t="str">
        <f t="shared" si="84"/>
        <v>1</v>
      </c>
      <c r="H2716" s="150">
        <f t="shared" si="85"/>
        <v>18</v>
      </c>
      <c r="I2716" s="153" t="str" cm="1">
        <f t="array" ref="I2716">_xlfn.XLOOKUP(C2716,gyn_horarios,gyn_trechos_almoco,"",1,1)</f>
        <v>PLANTAO</v>
      </c>
      <c r="J2716" s="164" t="str" cm="1">
        <f t="array" ref="J2716">_xlfn.XLOOKUP(D2716,justificativas_motivos,justificativas_texto,"",1,1)</f>
        <v>MOTORISTA PRESTANDO SERVICO DE PLANTAO NA GARAGEM</v>
      </c>
    </row>
    <row r="2717" spans="1:10" ht="42" hidden="1" customHeight="1">
      <c r="A2717" s="202">
        <v>45695</v>
      </c>
      <c r="B2717" s="132" t="s">
        <v>71</v>
      </c>
      <c r="C2717" s="133" t="s">
        <v>433</v>
      </c>
      <c r="D2717" s="132" t="s">
        <v>105</v>
      </c>
      <c r="E2717" s="129" t="s">
        <v>434</v>
      </c>
      <c r="F2717" s="132"/>
      <c r="G2717" s="132" t="str">
        <f t="shared" si="84"/>
        <v>1</v>
      </c>
      <c r="H2717" s="137">
        <f t="shared" si="85"/>
        <v>18</v>
      </c>
      <c r="I2717" s="129" t="str" cm="1">
        <f t="array" ref="I2717">_xlfn.XLOOKUP(C2717,gyn_horarios,gyn_trechos_almoco,"",1,1)</f>
        <v>PLANTAO</v>
      </c>
      <c r="J2717" s="201" t="s">
        <v>435</v>
      </c>
    </row>
    <row r="2718" spans="1:10" ht="42" hidden="1" customHeight="1">
      <c r="A2718" s="202">
        <v>45696</v>
      </c>
      <c r="B2718" s="149">
        <v>24009</v>
      </c>
      <c r="C2718" s="147">
        <v>0.79166666666666663</v>
      </c>
      <c r="D2718" s="211" t="s">
        <v>11</v>
      </c>
      <c r="E2718" s="149" t="s">
        <v>78</v>
      </c>
      <c r="F2718" s="149"/>
      <c r="G2718" s="149" t="str">
        <f t="shared" si="84"/>
        <v>1</v>
      </c>
      <c r="H2718" s="150">
        <f t="shared" si="85"/>
        <v>18</v>
      </c>
      <c r="I2718" s="153" t="str" cm="1">
        <f t="array" ref="I2718">_xlfn.XLOOKUP(C2718,gyn_horarios,gyn_trechos_almoco,"",1,1)</f>
        <v>GOIANIA X BELEM 19:00</v>
      </c>
      <c r="J2718" s="164" t="str" cm="1">
        <f t="array" ref="J2718">_xlfn.XLOOKUP(D2718,justificativas_motivos,justificativas_texto,"",1,1)</f>
        <v>MOTORISTA CUMPRINDO HORÁRIO NA ESCALA ATUAL</v>
      </c>
    </row>
    <row r="2719" spans="1:10" ht="42" hidden="1" customHeight="1">
      <c r="A2719" s="202">
        <v>45696</v>
      </c>
      <c r="B2719" s="149">
        <v>24009</v>
      </c>
      <c r="C2719" s="147">
        <v>0.79166666666666663</v>
      </c>
      <c r="D2719" s="211" t="s">
        <v>11</v>
      </c>
      <c r="E2719" s="149" t="s">
        <v>58</v>
      </c>
      <c r="F2719" s="149"/>
      <c r="G2719" s="149" t="str">
        <f t="shared" si="84"/>
        <v>1</v>
      </c>
      <c r="H2719" s="150">
        <f t="shared" si="85"/>
        <v>18</v>
      </c>
      <c r="I2719" s="153" t="str" cm="1">
        <f t="array" ref="I2719">_xlfn.XLOOKUP(C2719,gyn_horarios,gyn_trechos_almoco,"",1,1)</f>
        <v>GOIANIA X BELEM 19:00</v>
      </c>
      <c r="J2719" s="164" t="str" cm="1">
        <f t="array" ref="J2719">_xlfn.XLOOKUP(D2719,justificativas_motivos,justificativas_texto,"",1,1)</f>
        <v>MOTORISTA CUMPRINDO HORÁRIO NA ESCALA ATUAL</v>
      </c>
    </row>
    <row r="2720" spans="1:10" ht="42" hidden="1" customHeight="1">
      <c r="A2720" s="202">
        <v>45696</v>
      </c>
      <c r="B2720" s="149">
        <v>24001</v>
      </c>
      <c r="C2720" s="147">
        <v>0.83333333333333337</v>
      </c>
      <c r="D2720" s="149" t="s">
        <v>11</v>
      </c>
      <c r="E2720" s="149" t="s">
        <v>52</v>
      </c>
      <c r="F2720" s="149"/>
      <c r="G2720" s="149" t="str">
        <f t="shared" si="84"/>
        <v>1</v>
      </c>
      <c r="H2720" s="150">
        <f t="shared" si="85"/>
        <v>18</v>
      </c>
      <c r="I2720" s="153" t="str" cm="1">
        <f t="array" ref="I2720">_xlfn.XLOOKUP(C2720,gyn_horarios,gyn_trechos_almoco,"",1,1)</f>
        <v>GOIANIA X SAO LUIS 20:00</v>
      </c>
      <c r="J2720" s="164" t="str" cm="1">
        <f t="array" ref="J2720">_xlfn.XLOOKUP(D2720,justificativas_motivos,justificativas_texto,"",1,1)</f>
        <v>MOTORISTA CUMPRINDO HORÁRIO NA ESCALA ATUAL</v>
      </c>
    </row>
    <row r="2721" spans="1:10" ht="42" hidden="1" customHeight="1">
      <c r="A2721" s="202">
        <v>45696</v>
      </c>
      <c r="B2721" s="149">
        <v>24001</v>
      </c>
      <c r="C2721" s="147">
        <v>0.83333333333333337</v>
      </c>
      <c r="D2721" s="149" t="s">
        <v>11</v>
      </c>
      <c r="E2721" s="153" t="s">
        <v>318</v>
      </c>
      <c r="F2721" s="149"/>
      <c r="G2721" s="149" t="str">
        <f t="shared" si="84"/>
        <v>1</v>
      </c>
      <c r="H2721" s="150">
        <f t="shared" si="85"/>
        <v>18</v>
      </c>
      <c r="I2721" s="153" t="str" cm="1">
        <f t="array" ref="I2721">_xlfn.XLOOKUP(C2721,gyn_horarios,gyn_trechos_almoco,"",1,1)</f>
        <v>GOIANIA X SAO LUIS 20:00</v>
      </c>
      <c r="J2721" s="164" t="str" cm="1">
        <f t="array" ref="J2721">_xlfn.XLOOKUP(D2721,justificativas_motivos,justificativas_texto,"",1,1)</f>
        <v>MOTORISTA CUMPRINDO HORÁRIO NA ESCALA ATUAL</v>
      </c>
    </row>
    <row r="2722" spans="1:10" ht="42" hidden="1" customHeight="1">
      <c r="A2722" s="202">
        <v>45696</v>
      </c>
      <c r="B2722" s="149" t="s">
        <v>137</v>
      </c>
      <c r="C2722" s="147" t="s">
        <v>137</v>
      </c>
      <c r="D2722" s="149" t="s">
        <v>137</v>
      </c>
      <c r="E2722" s="149" t="s">
        <v>368</v>
      </c>
      <c r="F2722" s="149"/>
      <c r="G2722" s="149" t="str">
        <f t="shared" si="84"/>
        <v>1</v>
      </c>
      <c r="H2722" s="150">
        <f t="shared" si="85"/>
        <v>18</v>
      </c>
      <c r="I2722" s="153" t="str" cm="1">
        <f t="array" ref="I2722">_xlfn.XLOOKUP(C2722,gyn_horarios,gyn_trechos_almoco,"",1,1)</f>
        <v>ESPERA</v>
      </c>
      <c r="J2722" s="164" t="str" cm="1">
        <f t="array" ref="J2722">_xlfn.XLOOKUP(D2722,justificativas_motivos,justificativas_texto,"",1,1)</f>
        <v>MOTORISTA NA GARAGEM EM ESPERA PARA DISPONIBILIDADE DE HORARIOS</v>
      </c>
    </row>
    <row r="2723" spans="1:10" ht="42" hidden="1" customHeight="1">
      <c r="A2723" s="202">
        <v>45696</v>
      </c>
      <c r="B2723" s="149" t="s">
        <v>137</v>
      </c>
      <c r="C2723" s="147" t="s">
        <v>137</v>
      </c>
      <c r="D2723" s="149" t="s">
        <v>137</v>
      </c>
      <c r="E2723" s="149" t="s">
        <v>35</v>
      </c>
      <c r="F2723" s="149"/>
      <c r="G2723" s="149" t="str">
        <f t="shared" si="84"/>
        <v>1</v>
      </c>
      <c r="H2723" s="150">
        <f t="shared" si="85"/>
        <v>18</v>
      </c>
      <c r="I2723" s="153" t="str" cm="1">
        <f t="array" ref="I2723">_xlfn.XLOOKUP(C2723,gyn_horarios,gyn_trechos_almoco,"",1,1)</f>
        <v>ESPERA</v>
      </c>
      <c r="J2723" s="164" t="str" cm="1">
        <f t="array" ref="J2723">_xlfn.XLOOKUP(D2723,justificativas_motivos,justificativas_texto,"",1,1)</f>
        <v>MOTORISTA NA GARAGEM EM ESPERA PARA DISPONIBILIDADE DE HORARIOS</v>
      </c>
    </row>
    <row r="2724" spans="1:10" ht="42" hidden="1" customHeight="1">
      <c r="A2724" s="202">
        <v>45696</v>
      </c>
      <c r="B2724" s="149">
        <v>19012</v>
      </c>
      <c r="C2724" s="147">
        <v>0.39583333333333331</v>
      </c>
      <c r="D2724" s="149" t="s">
        <v>11</v>
      </c>
      <c r="E2724" s="153" t="s">
        <v>180</v>
      </c>
      <c r="F2724" s="149"/>
      <c r="G2724" s="149" t="str">
        <f t="shared" si="84"/>
        <v>1</v>
      </c>
      <c r="H2724" s="150">
        <f t="shared" si="85"/>
        <v>18</v>
      </c>
      <c r="I2724" s="153" t="str" cm="1">
        <f t="array" ref="I2724">_xlfn.XLOOKUP(C2724,gyn_horarios,gyn_trechos_almoco,"",1,1)</f>
        <v>GOIANIA X BELEM 09:30</v>
      </c>
      <c r="J2724" s="164" t="str" cm="1">
        <f t="array" ref="J2724">_xlfn.XLOOKUP(D2724,justificativas_motivos,justificativas_texto,"",1,1)</f>
        <v>MOTORISTA CUMPRINDO HORÁRIO NA ESCALA ATUAL</v>
      </c>
    </row>
    <row r="2725" spans="1:10" ht="42" hidden="1" customHeight="1">
      <c r="A2725" s="202">
        <v>45696</v>
      </c>
      <c r="B2725" s="149">
        <v>19012</v>
      </c>
      <c r="C2725" s="147">
        <v>0.39583333333333331</v>
      </c>
      <c r="D2725" s="149" t="s">
        <v>11</v>
      </c>
      <c r="E2725" s="153" t="s">
        <v>267</v>
      </c>
      <c r="F2725" s="149"/>
      <c r="G2725" s="149" t="str">
        <f t="shared" si="84"/>
        <v>1</v>
      </c>
      <c r="H2725" s="150">
        <f t="shared" si="85"/>
        <v>18</v>
      </c>
      <c r="I2725" s="153" t="str" cm="1">
        <f t="array" ref="I2725">_xlfn.XLOOKUP(C2725,gyn_horarios,gyn_trechos_almoco,"",1,1)</f>
        <v>GOIANIA X BELEM 09:30</v>
      </c>
      <c r="J2725" s="164" t="str" cm="1">
        <f t="array" ref="J2725">_xlfn.XLOOKUP(D2725,justificativas_motivos,justificativas_texto,"",1,1)</f>
        <v>MOTORISTA CUMPRINDO HORÁRIO NA ESCALA ATUAL</v>
      </c>
    </row>
    <row r="2726" spans="1:10" ht="42" hidden="1" customHeight="1">
      <c r="A2726" s="202">
        <v>45696</v>
      </c>
      <c r="B2726" s="149">
        <v>19006</v>
      </c>
      <c r="C2726" s="147">
        <v>0.79166666666666663</v>
      </c>
      <c r="D2726" s="149" t="s">
        <v>11</v>
      </c>
      <c r="E2726" s="153" t="s">
        <v>288</v>
      </c>
      <c r="F2726" s="149"/>
      <c r="G2726" s="149" t="str">
        <f t="shared" si="84"/>
        <v>1</v>
      </c>
      <c r="H2726" s="150">
        <f t="shared" si="85"/>
        <v>18</v>
      </c>
      <c r="I2726" s="153" t="s">
        <v>359</v>
      </c>
      <c r="J2726" s="164" t="str" cm="1">
        <f t="array" ref="J2726">_xlfn.XLOOKUP(D2726,justificativas_motivos,justificativas_texto,"",1,1)</f>
        <v>MOTORISTA CUMPRINDO HORÁRIO NA ESCALA ATUAL</v>
      </c>
    </row>
    <row r="2727" spans="1:10" ht="42" hidden="1" customHeight="1">
      <c r="A2727" s="202">
        <v>45696</v>
      </c>
      <c r="B2727" s="149">
        <v>19006</v>
      </c>
      <c r="C2727" s="147">
        <v>0.79166666666666663</v>
      </c>
      <c r="D2727" s="149" t="s">
        <v>11</v>
      </c>
      <c r="E2727" s="153" t="s">
        <v>361</v>
      </c>
      <c r="F2727" s="149"/>
      <c r="G2727" s="149" t="str">
        <f t="shared" si="84"/>
        <v>1</v>
      </c>
      <c r="H2727" s="150">
        <f t="shared" si="85"/>
        <v>18</v>
      </c>
      <c r="I2727" s="153" t="s">
        <v>359</v>
      </c>
      <c r="J2727" s="164" t="str" cm="1">
        <f t="array" ref="J2727">_xlfn.XLOOKUP(D2727,justificativas_motivos,justificativas_texto,"",1,1)</f>
        <v>MOTORISTA CUMPRINDO HORÁRIO NA ESCALA ATUAL</v>
      </c>
    </row>
    <row r="2728" spans="1:10" ht="42" hidden="1" customHeight="1">
      <c r="A2728" s="202">
        <v>45696</v>
      </c>
      <c r="B2728" s="149">
        <v>12400</v>
      </c>
      <c r="C2728" s="147">
        <v>0.39583333333333331</v>
      </c>
      <c r="D2728" s="149" t="s">
        <v>11</v>
      </c>
      <c r="E2728" s="153" t="s">
        <v>227</v>
      </c>
      <c r="F2728" s="149"/>
      <c r="G2728" s="149" t="str">
        <f t="shared" si="84"/>
        <v>1</v>
      </c>
      <c r="H2728" s="150">
        <f t="shared" si="85"/>
        <v>18</v>
      </c>
      <c r="I2728" s="153" t="s">
        <v>430</v>
      </c>
      <c r="J2728" s="164" t="str" cm="1">
        <f t="array" ref="J2728">_xlfn.XLOOKUP(D2728,justificativas_motivos,justificativas_texto,"",1,1)</f>
        <v>MOTORISTA CUMPRINDO HORÁRIO NA ESCALA ATUAL</v>
      </c>
    </row>
    <row r="2729" spans="1:10" ht="42" hidden="1" customHeight="1">
      <c r="A2729" s="202">
        <v>45696</v>
      </c>
      <c r="B2729" s="149">
        <v>12400</v>
      </c>
      <c r="C2729" s="147">
        <v>0.39583333333333331</v>
      </c>
      <c r="D2729" s="149" t="s">
        <v>11</v>
      </c>
      <c r="E2729" s="153" t="s">
        <v>304</v>
      </c>
      <c r="F2729" s="149"/>
      <c r="G2729" s="149" t="str">
        <f t="shared" si="84"/>
        <v>1</v>
      </c>
      <c r="H2729" s="150">
        <f t="shared" si="85"/>
        <v>18</v>
      </c>
      <c r="I2729" s="153" t="s">
        <v>430</v>
      </c>
      <c r="J2729" s="164" t="str" cm="1">
        <f t="array" ref="J2729">_xlfn.XLOOKUP(D2729,justificativas_motivos,justificativas_texto,"",1,1)</f>
        <v>MOTORISTA CUMPRINDO HORÁRIO NA ESCALA ATUAL</v>
      </c>
    </row>
    <row r="2730" spans="1:10" ht="42" hidden="1" customHeight="1">
      <c r="A2730" s="202">
        <v>45696</v>
      </c>
      <c r="B2730" s="132" t="s">
        <v>71</v>
      </c>
      <c r="C2730" s="133" t="s">
        <v>433</v>
      </c>
      <c r="D2730" s="132" t="s">
        <v>105</v>
      </c>
      <c r="E2730" s="129" t="s">
        <v>434</v>
      </c>
      <c r="F2730" s="132"/>
      <c r="G2730" s="132" t="str">
        <f t="shared" si="84"/>
        <v>1</v>
      </c>
      <c r="H2730" s="137">
        <f t="shared" si="85"/>
        <v>18</v>
      </c>
      <c r="I2730" s="129" t="str" cm="1">
        <f t="array" ref="I2730">_xlfn.XLOOKUP(C2730,gyn_horarios,gyn_trechos_almoco,"",1,1)</f>
        <v>PLANTAO</v>
      </c>
      <c r="J2730" s="201" t="s">
        <v>435</v>
      </c>
    </row>
    <row r="2731" spans="1:10" ht="42" hidden="1" customHeight="1">
      <c r="A2731" s="200">
        <v>45697</v>
      </c>
      <c r="B2731" s="132">
        <v>19018</v>
      </c>
      <c r="C2731" s="133">
        <v>0.75</v>
      </c>
      <c r="D2731" s="132" t="s">
        <v>11</v>
      </c>
      <c r="E2731" s="129" t="s">
        <v>165</v>
      </c>
      <c r="F2731" s="132"/>
      <c r="G2731" s="132" t="str">
        <f t="shared" si="84"/>
        <v>1</v>
      </c>
      <c r="H2731" s="137">
        <f t="shared" si="85"/>
        <v>18</v>
      </c>
      <c r="I2731" s="129" t="str" cm="1">
        <f t="array" ref="I2731">_xlfn.XLOOKUP(C2731,gyn_horarios,gyn_trechos_almoco,"",1,1)</f>
        <v>GOIANIA X TERESINA 18:00</v>
      </c>
      <c r="J2731" s="201" t="str" cm="1">
        <f t="array" ref="J2731">_xlfn.XLOOKUP(D2731,justificativas_motivos,justificativas_texto,"",1,1)</f>
        <v>MOTORISTA CUMPRINDO HORÁRIO NA ESCALA ATUAL</v>
      </c>
    </row>
    <row r="2732" spans="1:10" ht="42" hidden="1" customHeight="1">
      <c r="A2732" s="200">
        <v>45697</v>
      </c>
      <c r="B2732" s="132">
        <v>19018</v>
      </c>
      <c r="C2732" s="133">
        <v>0.75</v>
      </c>
      <c r="D2732" s="132" t="s">
        <v>11</v>
      </c>
      <c r="E2732" s="129" t="s">
        <v>109</v>
      </c>
      <c r="F2732" s="132"/>
      <c r="G2732" s="132" t="str">
        <f t="shared" si="84"/>
        <v>1</v>
      </c>
      <c r="H2732" s="137">
        <f t="shared" si="85"/>
        <v>18</v>
      </c>
      <c r="I2732" s="129" t="str" cm="1">
        <f t="array" ref="I2732">_xlfn.XLOOKUP(C2732,gyn_horarios,gyn_trechos_almoco,"",1,1)</f>
        <v>GOIANIA X TERESINA 18:00</v>
      </c>
      <c r="J2732" s="201" t="str" cm="1">
        <f t="array" ref="J2732">_xlfn.XLOOKUP(D2732,justificativas_motivos,justificativas_texto,"",1,1)</f>
        <v>MOTORISTA CUMPRINDO HORÁRIO NA ESCALA ATUAL</v>
      </c>
    </row>
    <row r="2733" spans="1:10" ht="42" hidden="1" customHeight="1">
      <c r="A2733" s="200">
        <v>45697</v>
      </c>
      <c r="B2733" s="132">
        <v>24003</v>
      </c>
      <c r="C2733" s="133">
        <v>0.79166666666666663</v>
      </c>
      <c r="D2733" s="132" t="s">
        <v>11</v>
      </c>
      <c r="E2733" s="129" t="s">
        <v>302</v>
      </c>
      <c r="F2733" s="132"/>
      <c r="G2733" s="132" t="str">
        <f t="shared" si="84"/>
        <v>1</v>
      </c>
      <c r="H2733" s="137">
        <f t="shared" si="85"/>
        <v>18</v>
      </c>
      <c r="I2733" s="129" t="str" cm="1">
        <f t="array" ref="I2733">_xlfn.XLOOKUP(C2733,gyn_horarios,gyn_trechos_almoco,"",1,1)</f>
        <v>GOIANIA X BELEM 19:00</v>
      </c>
      <c r="J2733" s="201" t="str" cm="1">
        <f t="array" ref="J2733">_xlfn.XLOOKUP(D2733,justificativas_motivos,justificativas_texto,"",1,1)</f>
        <v>MOTORISTA CUMPRINDO HORÁRIO NA ESCALA ATUAL</v>
      </c>
    </row>
    <row r="2734" spans="1:10" ht="42" hidden="1" customHeight="1">
      <c r="A2734" s="200">
        <v>45697</v>
      </c>
      <c r="B2734" s="132">
        <v>24003</v>
      </c>
      <c r="C2734" s="133">
        <v>0.79166666666666663</v>
      </c>
      <c r="D2734" s="132" t="s">
        <v>11</v>
      </c>
      <c r="E2734" s="129" t="s">
        <v>171</v>
      </c>
      <c r="F2734" s="132"/>
      <c r="G2734" s="132" t="str">
        <f t="shared" si="84"/>
        <v>1</v>
      </c>
      <c r="H2734" s="137">
        <f t="shared" si="85"/>
        <v>18</v>
      </c>
      <c r="I2734" s="129" t="str" cm="1">
        <f t="array" ref="I2734">_xlfn.XLOOKUP(C2734,gyn_horarios,gyn_trechos_almoco,"",1,1)</f>
        <v>GOIANIA X BELEM 19:00</v>
      </c>
      <c r="J2734" s="201" t="str" cm="1">
        <f t="array" ref="J2734">_xlfn.XLOOKUP(D2734,justificativas_motivos,justificativas_texto,"",1,1)</f>
        <v>MOTORISTA CUMPRINDO HORÁRIO NA ESCALA ATUAL</v>
      </c>
    </row>
    <row r="2735" spans="1:10" ht="42" hidden="1" customHeight="1">
      <c r="A2735" s="200">
        <v>45697</v>
      </c>
      <c r="B2735" s="132">
        <v>24010</v>
      </c>
      <c r="C2735" s="133">
        <v>0.83333333333333337</v>
      </c>
      <c r="D2735" s="132" t="s">
        <v>11</v>
      </c>
      <c r="E2735" s="129" t="s">
        <v>41</v>
      </c>
      <c r="F2735" s="132"/>
      <c r="G2735" s="132" t="str">
        <f t="shared" si="84"/>
        <v>1</v>
      </c>
      <c r="H2735" s="137">
        <f t="shared" si="85"/>
        <v>18</v>
      </c>
      <c r="I2735" s="129" t="str" cm="1">
        <f t="array" ref="I2735">_xlfn.XLOOKUP(C2735,gyn_horarios,gyn_trechos_almoco,"",1,1)</f>
        <v>GOIANIA X SAO LUIS 20:00</v>
      </c>
      <c r="J2735" s="201" t="str" cm="1">
        <f t="array" ref="J2735">_xlfn.XLOOKUP(D2735,justificativas_motivos,justificativas_texto,"",1,1)</f>
        <v>MOTORISTA CUMPRINDO HORÁRIO NA ESCALA ATUAL</v>
      </c>
    </row>
    <row r="2736" spans="1:10" ht="42" hidden="1" customHeight="1">
      <c r="A2736" s="200">
        <v>45697</v>
      </c>
      <c r="B2736" s="132">
        <v>24010</v>
      </c>
      <c r="C2736" s="133">
        <v>0.83333333333333337</v>
      </c>
      <c r="D2736" s="132" t="s">
        <v>11</v>
      </c>
      <c r="E2736" s="129" t="s">
        <v>349</v>
      </c>
      <c r="F2736" s="132"/>
      <c r="G2736" s="132" t="str">
        <f t="shared" si="84"/>
        <v>1</v>
      </c>
      <c r="H2736" s="137">
        <f t="shared" si="85"/>
        <v>18</v>
      </c>
      <c r="I2736" s="129" t="str" cm="1">
        <f t="array" ref="I2736">_xlfn.XLOOKUP(C2736,gyn_horarios,gyn_trechos_almoco,"",1,1)</f>
        <v>GOIANIA X SAO LUIS 20:00</v>
      </c>
      <c r="J2736" s="201" t="str" cm="1">
        <f t="array" ref="J2736">_xlfn.XLOOKUP(D2736,justificativas_motivos,justificativas_texto,"",1,1)</f>
        <v>MOTORISTA CUMPRINDO HORÁRIO NA ESCALA ATUAL</v>
      </c>
    </row>
    <row r="2737" spans="1:10" ht="42" hidden="1" customHeight="1">
      <c r="A2737" s="200">
        <v>45697</v>
      </c>
      <c r="B2737" s="132">
        <v>12400</v>
      </c>
      <c r="C2737" s="133">
        <v>0.5</v>
      </c>
      <c r="D2737" s="132" t="s">
        <v>11</v>
      </c>
      <c r="E2737" s="129" t="s">
        <v>163</v>
      </c>
      <c r="F2737" s="132"/>
      <c r="G2737" s="132" t="str">
        <f t="shared" si="84"/>
        <v>1</v>
      </c>
      <c r="H2737" s="137">
        <f t="shared" si="85"/>
        <v>18</v>
      </c>
      <c r="I2737" s="129" t="str" cm="1">
        <f t="array" ref="I2737">_xlfn.XLOOKUP(C2737,gyn_horarios,gyn_trechos_almoco,"",1,1)</f>
        <v>GOIANIA X TERESINA 12:00 - VIA BC</v>
      </c>
      <c r="J2737" s="201" t="str" cm="1">
        <f t="array" ref="J2737">_xlfn.XLOOKUP(D2737,justificativas_motivos,justificativas_texto,"",1,1)</f>
        <v>MOTORISTA CUMPRINDO HORÁRIO NA ESCALA ATUAL</v>
      </c>
    </row>
    <row r="2738" spans="1:10" ht="42" hidden="1" customHeight="1">
      <c r="A2738" s="200">
        <v>45697</v>
      </c>
      <c r="B2738" s="132">
        <v>12400</v>
      </c>
      <c r="C2738" s="133">
        <v>0.5</v>
      </c>
      <c r="D2738" s="132" t="s">
        <v>11</v>
      </c>
      <c r="E2738" s="129" t="s">
        <v>121</v>
      </c>
      <c r="F2738" s="132"/>
      <c r="G2738" s="132" t="str">
        <f t="shared" si="84"/>
        <v>1</v>
      </c>
      <c r="H2738" s="137">
        <f t="shared" si="85"/>
        <v>18</v>
      </c>
      <c r="I2738" s="129" t="str" cm="1">
        <f t="array" ref="I2738">_xlfn.XLOOKUP(C2738,gyn_horarios,gyn_trechos_almoco,"",1,1)</f>
        <v>GOIANIA X TERESINA 12:00 - VIA BC</v>
      </c>
      <c r="J2738" s="201" t="str" cm="1">
        <f t="array" ref="J2738">_xlfn.XLOOKUP(D2738,justificativas_motivos,justificativas_texto,"",1,1)</f>
        <v>MOTORISTA CUMPRINDO HORÁRIO NA ESCALA ATUAL</v>
      </c>
    </row>
    <row r="2739" spans="1:10" ht="42" hidden="1" customHeight="1">
      <c r="A2739" s="200">
        <v>45697</v>
      </c>
      <c r="B2739" s="132">
        <v>16300</v>
      </c>
      <c r="C2739" s="133" t="s">
        <v>355</v>
      </c>
      <c r="D2739" s="132" t="s">
        <v>11</v>
      </c>
      <c r="E2739" s="129" t="s">
        <v>240</v>
      </c>
      <c r="F2739" s="132"/>
      <c r="G2739" s="132" t="str">
        <f t="shared" si="84"/>
        <v>1</v>
      </c>
      <c r="H2739" s="137">
        <f t="shared" si="85"/>
        <v>18</v>
      </c>
      <c r="I2739" s="129" t="str" cm="1">
        <f t="array" ref="I2739">_xlfn.XLOOKUP(C2739,gyn_horarios,gyn_trechos_almoco,"",1,1)</f>
        <v>TERESINA X IMPERATRIZ 19:00</v>
      </c>
      <c r="J2739" s="201" t="str" cm="1">
        <f t="array" ref="J2739">_xlfn.XLOOKUP(D2739,justificativas_motivos,justificativas_texto,"",1,1)</f>
        <v>MOTORISTA CUMPRINDO HORÁRIO NA ESCALA ATUAL</v>
      </c>
    </row>
    <row r="2740" spans="1:10" ht="42" hidden="1" customHeight="1">
      <c r="A2740" s="200">
        <v>45697</v>
      </c>
      <c r="B2740" s="132">
        <v>16300</v>
      </c>
      <c r="C2740" s="133" t="s">
        <v>355</v>
      </c>
      <c r="D2740" s="132" t="s">
        <v>11</v>
      </c>
      <c r="E2740" s="129" t="s">
        <v>229</v>
      </c>
      <c r="F2740" s="132"/>
      <c r="G2740" s="132" t="str">
        <f t="shared" si="84"/>
        <v>1</v>
      </c>
      <c r="H2740" s="137">
        <f t="shared" si="85"/>
        <v>18</v>
      </c>
      <c r="I2740" s="129" t="str" cm="1">
        <f t="array" ref="I2740">_xlfn.XLOOKUP(C2740,gyn_horarios,gyn_trechos_almoco,"",1,1)</f>
        <v>TERESINA X IMPERATRIZ 19:00</v>
      </c>
      <c r="J2740" s="201" t="str" cm="1">
        <f t="array" ref="J2740">_xlfn.XLOOKUP(D2740,justificativas_motivos,justificativas_texto,"",1,1)</f>
        <v>MOTORISTA CUMPRINDO HORÁRIO NA ESCALA ATUAL</v>
      </c>
    </row>
    <row r="2741" spans="1:10" ht="42" hidden="1" customHeight="1">
      <c r="A2741" s="200">
        <v>45697</v>
      </c>
      <c r="B2741" s="132">
        <v>15300</v>
      </c>
      <c r="C2741" s="133">
        <v>0.29166666666666669</v>
      </c>
      <c r="D2741" s="132" t="s">
        <v>11</v>
      </c>
      <c r="E2741" s="129" t="s">
        <v>248</v>
      </c>
      <c r="F2741" s="132"/>
      <c r="G2741" s="132" t="str">
        <f t="shared" si="84"/>
        <v>1</v>
      </c>
      <c r="H2741" s="137">
        <f t="shared" si="85"/>
        <v>18</v>
      </c>
      <c r="I2741" s="129" t="str" cm="1">
        <f t="array" ref="I2741">_xlfn.XLOOKUP(C2741,gyn_horarios,gyn_trechos_almoco,"",1,1)</f>
        <v>TERESINA X GOIANIA 07:00 - VIA BC</v>
      </c>
      <c r="J2741" s="201" t="str" cm="1">
        <f t="array" ref="J2741">_xlfn.XLOOKUP(D2741,justificativas_motivos,justificativas_texto,"",1,1)</f>
        <v>MOTORISTA CUMPRINDO HORÁRIO NA ESCALA ATUAL</v>
      </c>
    </row>
    <row r="2742" spans="1:10" ht="42" hidden="1" customHeight="1">
      <c r="A2742" s="200">
        <v>45697</v>
      </c>
      <c r="B2742" s="132">
        <v>15300</v>
      </c>
      <c r="C2742" s="133">
        <v>0.29166666666666669</v>
      </c>
      <c r="D2742" s="132" t="s">
        <v>11</v>
      </c>
      <c r="E2742" s="129" t="s">
        <v>312</v>
      </c>
      <c r="F2742" s="132"/>
      <c r="G2742" s="132" t="str">
        <f t="shared" si="84"/>
        <v>1</v>
      </c>
      <c r="H2742" s="137">
        <f t="shared" si="85"/>
        <v>18</v>
      </c>
      <c r="I2742" s="129" t="str" cm="1">
        <f t="array" ref="I2742">_xlfn.XLOOKUP(C2742,gyn_horarios,gyn_trechos_almoco,"",1,1)</f>
        <v>TERESINA X GOIANIA 07:00 - VIA BC</v>
      </c>
      <c r="J2742" s="201" t="str" cm="1">
        <f t="array" ref="J2742">_xlfn.XLOOKUP(D2742,justificativas_motivos,justificativas_texto,"",1,1)</f>
        <v>MOTORISTA CUMPRINDO HORÁRIO NA ESCALA ATUAL</v>
      </c>
    </row>
    <row r="2743" spans="1:10" ht="42" hidden="1" customHeight="1">
      <c r="A2743" s="200">
        <v>45697</v>
      </c>
      <c r="B2743" s="132">
        <v>19006</v>
      </c>
      <c r="C2743" s="133" t="s">
        <v>355</v>
      </c>
      <c r="D2743" s="132" t="s">
        <v>11</v>
      </c>
      <c r="E2743" s="129" t="s">
        <v>361</v>
      </c>
      <c r="F2743" s="132"/>
      <c r="G2743" s="132" t="str">
        <f t="shared" si="84"/>
        <v>1</v>
      </c>
      <c r="H2743" s="137">
        <f t="shared" si="85"/>
        <v>18</v>
      </c>
      <c r="I2743" s="129" t="str" cm="1">
        <f t="array" ref="I2743">_xlfn.XLOOKUP(C2743,gyn_horarios,gyn_trechos_almoco,"",1,1)</f>
        <v>TERESINA X IMPERATRIZ 19:00</v>
      </c>
      <c r="J2743" s="201" t="str" cm="1">
        <f t="array" ref="J2743">_xlfn.XLOOKUP(D2743,justificativas_motivos,justificativas_texto,"",1,1)</f>
        <v>MOTORISTA CUMPRINDO HORÁRIO NA ESCALA ATUAL</v>
      </c>
    </row>
    <row r="2744" spans="1:10" ht="42" hidden="1" customHeight="1">
      <c r="A2744" s="200">
        <v>45697</v>
      </c>
      <c r="B2744" s="132">
        <v>19006</v>
      </c>
      <c r="C2744" s="133" t="s">
        <v>355</v>
      </c>
      <c r="D2744" s="132" t="s">
        <v>11</v>
      </c>
      <c r="E2744" s="129" t="s">
        <v>288</v>
      </c>
      <c r="F2744" s="132"/>
      <c r="G2744" s="132" t="str">
        <f t="shared" si="84"/>
        <v>1</v>
      </c>
      <c r="H2744" s="137">
        <f t="shared" si="85"/>
        <v>18</v>
      </c>
      <c r="I2744" s="129" t="str" cm="1">
        <f t="array" ref="I2744">_xlfn.XLOOKUP(C2744,gyn_horarios,gyn_trechos_almoco,"",1,1)</f>
        <v>TERESINA X IMPERATRIZ 19:00</v>
      </c>
      <c r="J2744" s="201" t="str" cm="1">
        <f t="array" ref="J2744">_xlfn.XLOOKUP(D2744,justificativas_motivos,justificativas_texto,"",1,1)</f>
        <v>MOTORISTA CUMPRINDO HORÁRIO NA ESCALA ATUAL</v>
      </c>
    </row>
    <row r="2745" spans="1:10" ht="42" hidden="1" customHeight="1">
      <c r="A2745" s="200">
        <v>45697</v>
      </c>
      <c r="B2745" s="132" t="s">
        <v>137</v>
      </c>
      <c r="C2745" s="133" t="s">
        <v>137</v>
      </c>
      <c r="D2745" s="132" t="s">
        <v>137</v>
      </c>
      <c r="E2745" s="129" t="s">
        <v>16</v>
      </c>
      <c r="F2745" s="132"/>
      <c r="G2745" s="132" t="str">
        <f t="shared" si="84"/>
        <v>1</v>
      </c>
      <c r="H2745" s="137">
        <f t="shared" si="85"/>
        <v>18</v>
      </c>
      <c r="I2745" s="129" t="str" cm="1">
        <f t="array" ref="I2745">_xlfn.XLOOKUP(C2745,gyn_horarios,gyn_trechos_almoco,"",1,1)</f>
        <v>ESPERA</v>
      </c>
      <c r="J2745" s="201" t="str" cm="1">
        <f t="array" ref="J2745">_xlfn.XLOOKUP(D2745,justificativas_motivos,justificativas_texto,"",1,1)</f>
        <v>MOTORISTA NA GARAGEM EM ESPERA PARA DISPONIBILIDADE DE HORARIOS</v>
      </c>
    </row>
    <row r="2746" spans="1:10" ht="42" hidden="1" customHeight="1">
      <c r="A2746" s="200">
        <v>45697</v>
      </c>
      <c r="B2746" s="132" t="s">
        <v>137</v>
      </c>
      <c r="C2746" s="133" t="s">
        <v>137</v>
      </c>
      <c r="D2746" s="132" t="s">
        <v>137</v>
      </c>
      <c r="E2746" s="129" t="s">
        <v>320</v>
      </c>
      <c r="F2746" s="132"/>
      <c r="G2746" s="132" t="str">
        <f t="shared" si="84"/>
        <v>1</v>
      </c>
      <c r="H2746" s="137">
        <f t="shared" si="85"/>
        <v>18</v>
      </c>
      <c r="I2746" s="129" t="str" cm="1">
        <f t="array" ref="I2746">_xlfn.XLOOKUP(C2746,gyn_horarios,gyn_trechos_almoco,"",1,1)</f>
        <v>ESPERA</v>
      </c>
      <c r="J2746" s="201" t="str" cm="1">
        <f t="array" ref="J2746">_xlfn.XLOOKUP(D2746,justificativas_motivos,justificativas_texto,"",1,1)</f>
        <v>MOTORISTA NA GARAGEM EM ESPERA PARA DISPONIBILIDADE DE HORARIOS</v>
      </c>
    </row>
    <row r="2747" spans="1:10" ht="42" hidden="1" customHeight="1">
      <c r="A2747" s="202">
        <v>45698</v>
      </c>
      <c r="B2747" s="149">
        <v>17400</v>
      </c>
      <c r="C2747" s="147">
        <v>0.75</v>
      </c>
      <c r="D2747" s="149" t="s">
        <v>11</v>
      </c>
      <c r="E2747" s="132" t="s">
        <v>60</v>
      </c>
      <c r="F2747" s="149"/>
      <c r="G2747" s="149" t="str">
        <f t="shared" si="84"/>
        <v>1</v>
      </c>
      <c r="H2747" s="150">
        <f t="shared" si="85"/>
        <v>18</v>
      </c>
      <c r="I2747" s="153" t="str" cm="1">
        <f t="array" ref="I2747">_xlfn.XLOOKUP(C2747,gyn_horarios,gyn_trechos_almoco,"",1,1)</f>
        <v>GOIANIA X TERESINA 18:00</v>
      </c>
      <c r="J2747" s="164" t="str" cm="1">
        <f t="array" ref="J2747">_xlfn.XLOOKUP(D2747,justificativas_motivos,justificativas_texto,"",1,1)</f>
        <v>MOTORISTA CUMPRINDO HORÁRIO NA ESCALA ATUAL</v>
      </c>
    </row>
    <row r="2748" spans="1:10" ht="42" hidden="1" customHeight="1">
      <c r="A2748" s="202">
        <v>45698</v>
      </c>
      <c r="B2748" s="149">
        <v>17400</v>
      </c>
      <c r="C2748" s="147">
        <v>0.75</v>
      </c>
      <c r="D2748" s="149" t="s">
        <v>11</v>
      </c>
      <c r="E2748" s="132" t="s">
        <v>61</v>
      </c>
      <c r="F2748" s="149"/>
      <c r="G2748" s="149" t="str">
        <f t="shared" si="84"/>
        <v>1</v>
      </c>
      <c r="H2748" s="150">
        <f t="shared" si="85"/>
        <v>18</v>
      </c>
      <c r="I2748" s="153" t="str" cm="1">
        <f t="array" ref="I2748">_xlfn.XLOOKUP(C2748,gyn_horarios,gyn_trechos_almoco,"",1,1)</f>
        <v>GOIANIA X TERESINA 18:00</v>
      </c>
      <c r="J2748" s="164" t="str" cm="1">
        <f t="array" ref="J2748">_xlfn.XLOOKUP(D2748,justificativas_motivos,justificativas_texto,"",1,1)</f>
        <v>MOTORISTA CUMPRINDO HORÁRIO NA ESCALA ATUAL</v>
      </c>
    </row>
    <row r="2749" spans="1:10" ht="42" hidden="1" customHeight="1">
      <c r="A2749" s="202">
        <v>45698</v>
      </c>
      <c r="B2749" s="149">
        <v>24011</v>
      </c>
      <c r="C2749" s="147">
        <v>0.79166666666666663</v>
      </c>
      <c r="D2749" s="149" t="s">
        <v>11</v>
      </c>
      <c r="E2749" s="132" t="s">
        <v>104</v>
      </c>
      <c r="F2749" s="149"/>
      <c r="G2749" s="149" t="str">
        <f t="shared" si="84"/>
        <v>1</v>
      </c>
      <c r="H2749" s="150">
        <f t="shared" si="85"/>
        <v>18</v>
      </c>
      <c r="I2749" s="153" t="str" cm="1">
        <f t="array" ref="I2749">_xlfn.XLOOKUP(C2749,gyn_horarios,gyn_trechos_almoco,"",1,1)</f>
        <v>GOIANIA X BELEM 19:00</v>
      </c>
      <c r="J2749" s="164" t="str" cm="1">
        <f t="array" ref="J2749">_xlfn.XLOOKUP(D2749,justificativas_motivos,justificativas_texto,"",1,1)</f>
        <v>MOTORISTA CUMPRINDO HORÁRIO NA ESCALA ATUAL</v>
      </c>
    </row>
    <row r="2750" spans="1:10" ht="42" hidden="1" customHeight="1">
      <c r="A2750" s="202">
        <v>45698</v>
      </c>
      <c r="B2750" s="149">
        <v>24011</v>
      </c>
      <c r="C2750" s="147">
        <v>0.79166666666666663</v>
      </c>
      <c r="D2750" s="149" t="s">
        <v>11</v>
      </c>
      <c r="E2750" s="132" t="s">
        <v>417</v>
      </c>
      <c r="F2750" s="149"/>
      <c r="G2750" s="149" t="str">
        <f t="shared" si="84"/>
        <v>1</v>
      </c>
      <c r="H2750" s="150">
        <f t="shared" si="85"/>
        <v>18</v>
      </c>
      <c r="I2750" s="153" t="str" cm="1">
        <f t="array" ref="I2750">_xlfn.XLOOKUP(C2750,gyn_horarios,gyn_trechos_almoco,"",1,1)</f>
        <v>GOIANIA X BELEM 19:00</v>
      </c>
      <c r="J2750" s="164" t="str" cm="1">
        <f t="array" ref="J2750">_xlfn.XLOOKUP(D2750,justificativas_motivos,justificativas_texto,"",1,1)</f>
        <v>MOTORISTA CUMPRINDO HORÁRIO NA ESCALA ATUAL</v>
      </c>
    </row>
    <row r="2751" spans="1:10" ht="42" hidden="1" customHeight="1">
      <c r="A2751" s="202">
        <v>45698</v>
      </c>
      <c r="B2751" s="149">
        <v>24006</v>
      </c>
      <c r="C2751" s="147">
        <v>0.83333333333333337</v>
      </c>
      <c r="D2751" s="149" t="s">
        <v>11</v>
      </c>
      <c r="E2751" s="132" t="s">
        <v>203</v>
      </c>
      <c r="F2751" s="149"/>
      <c r="G2751" s="149" t="str">
        <f t="shared" si="84"/>
        <v>1</v>
      </c>
      <c r="H2751" s="150">
        <f t="shared" si="85"/>
        <v>18</v>
      </c>
      <c r="I2751" s="153" t="str" cm="1">
        <f t="array" ref="I2751">_xlfn.XLOOKUP(C2751,gyn_horarios,gyn_trechos_almoco,"",1,1)</f>
        <v>GOIANIA X SAO LUIS 20:00</v>
      </c>
      <c r="J2751" s="164" t="str" cm="1">
        <f t="array" ref="J2751">_xlfn.XLOOKUP(D2751,justificativas_motivos,justificativas_texto,"",1,1)</f>
        <v>MOTORISTA CUMPRINDO HORÁRIO NA ESCALA ATUAL</v>
      </c>
    </row>
    <row r="2752" spans="1:10" ht="42" hidden="1" customHeight="1">
      <c r="A2752" s="202">
        <v>45698</v>
      </c>
      <c r="B2752" s="149">
        <v>24006</v>
      </c>
      <c r="C2752" s="147">
        <v>0.83333333333333337</v>
      </c>
      <c r="D2752" s="149" t="s">
        <v>11</v>
      </c>
      <c r="E2752" s="149" t="s">
        <v>204</v>
      </c>
      <c r="F2752" s="149"/>
      <c r="G2752" s="149" t="str">
        <f t="shared" si="84"/>
        <v>1</v>
      </c>
      <c r="H2752" s="150">
        <f t="shared" si="85"/>
        <v>18</v>
      </c>
      <c r="I2752" s="153" t="str" cm="1">
        <f t="array" ref="I2752">_xlfn.XLOOKUP(C2752,gyn_horarios,gyn_trechos_almoco,"",1,1)</f>
        <v>GOIANIA X SAO LUIS 20:00</v>
      </c>
      <c r="J2752" s="164" t="str" cm="1">
        <f t="array" ref="J2752">_xlfn.XLOOKUP(D2752,justificativas_motivos,justificativas_texto,"",1,1)</f>
        <v>MOTORISTA CUMPRINDO HORÁRIO NA ESCALA ATUAL</v>
      </c>
    </row>
    <row r="2753" spans="1:10" ht="42" hidden="1" customHeight="1">
      <c r="A2753" s="202">
        <v>45698</v>
      </c>
      <c r="B2753" s="149" t="s">
        <v>137</v>
      </c>
      <c r="C2753" s="147" t="s">
        <v>137</v>
      </c>
      <c r="D2753" s="149" t="s">
        <v>137</v>
      </c>
      <c r="E2753" s="153" t="s">
        <v>122</v>
      </c>
      <c r="F2753" s="149"/>
      <c r="G2753" s="149" t="str">
        <f t="shared" si="84"/>
        <v>1</v>
      </c>
      <c r="H2753" s="150">
        <f t="shared" si="85"/>
        <v>18</v>
      </c>
      <c r="I2753" s="153" t="str" cm="1">
        <f t="array" ref="I2753">_xlfn.XLOOKUP(C2753,gyn_horarios,gyn_trechos_almoco,"",1,1)</f>
        <v>ESPERA</v>
      </c>
      <c r="J2753" s="164" t="str" cm="1">
        <f t="array" ref="J2753">_xlfn.XLOOKUP(D2753,justificativas_motivos,justificativas_texto,"",1,1)</f>
        <v>MOTORISTA NA GARAGEM EM ESPERA PARA DISPONIBILIDADE DE HORARIOS</v>
      </c>
    </row>
    <row r="2754" spans="1:10" ht="42" hidden="1" customHeight="1">
      <c r="A2754" s="202">
        <v>45698</v>
      </c>
      <c r="B2754" s="149" t="s">
        <v>137</v>
      </c>
      <c r="C2754" s="147" t="s">
        <v>137</v>
      </c>
      <c r="D2754" s="149" t="s">
        <v>137</v>
      </c>
      <c r="E2754" s="153" t="s">
        <v>121</v>
      </c>
      <c r="F2754" s="149"/>
      <c r="G2754" s="149" t="str">
        <f t="shared" si="84"/>
        <v>1</v>
      </c>
      <c r="H2754" s="150">
        <f t="shared" si="85"/>
        <v>18</v>
      </c>
      <c r="I2754" s="153" t="str" cm="1">
        <f t="array" ref="I2754">_xlfn.XLOOKUP(C2754,gyn_horarios,gyn_trechos_almoco,"",1,1)</f>
        <v>ESPERA</v>
      </c>
      <c r="J2754" s="164" t="str" cm="1">
        <f t="array" ref="J2754">_xlfn.XLOOKUP(D2754,justificativas_motivos,justificativas_texto,"",1,1)</f>
        <v>MOTORISTA NA GARAGEM EM ESPERA PARA DISPONIBILIDADE DE HORARIOS</v>
      </c>
    </row>
    <row r="2755" spans="1:10" ht="42" hidden="1" customHeight="1">
      <c r="A2755" s="202">
        <v>45698</v>
      </c>
      <c r="B2755" s="149">
        <v>12400</v>
      </c>
      <c r="C2755" s="147">
        <v>0.91666666666666663</v>
      </c>
      <c r="D2755" s="149" t="s">
        <v>137</v>
      </c>
      <c r="E2755" s="153" t="s">
        <v>320</v>
      </c>
      <c r="F2755" s="149"/>
      <c r="G2755" s="149" t="str">
        <f t="shared" si="84"/>
        <v>1</v>
      </c>
      <c r="H2755" s="150">
        <f t="shared" si="85"/>
        <v>18</v>
      </c>
      <c r="I2755" s="153" t="str" cm="1">
        <f t="array" ref="I2755">_xlfn.XLOOKUP(C2755,gyn_horarios,gyn_trechos_almoco,"",1,1)</f>
        <v>TERESINA X GOIANIA 22:00 - VIA BC</v>
      </c>
      <c r="J2755" s="164" t="str" cm="1">
        <f t="array" ref="J2755">_xlfn.XLOOKUP(D2755,justificativas_motivos,justificativas_texto,"",1,1)</f>
        <v>MOTORISTA NA GARAGEM EM ESPERA PARA DISPONIBILIDADE DE HORARIOS</v>
      </c>
    </row>
    <row r="2756" spans="1:10" ht="42" hidden="1" customHeight="1">
      <c r="A2756" s="202">
        <v>45698</v>
      </c>
      <c r="B2756" s="149">
        <v>12400</v>
      </c>
      <c r="C2756" s="147">
        <v>0.91666666666666663</v>
      </c>
      <c r="D2756" s="149" t="s">
        <v>137</v>
      </c>
      <c r="E2756" s="153" t="s">
        <v>16</v>
      </c>
      <c r="F2756" s="149"/>
      <c r="G2756" s="149" t="str">
        <f t="shared" si="84"/>
        <v>1</v>
      </c>
      <c r="H2756" s="150">
        <f t="shared" si="85"/>
        <v>18</v>
      </c>
      <c r="I2756" s="153" t="str" cm="1">
        <f t="array" ref="I2756">_xlfn.XLOOKUP(C2756,gyn_horarios,gyn_trechos_almoco,"",1,1)</f>
        <v>TERESINA X GOIANIA 22:00 - VIA BC</v>
      </c>
      <c r="J2756" s="164" t="str" cm="1">
        <f t="array" ref="J2756">_xlfn.XLOOKUP(D2756,justificativas_motivos,justificativas_texto,"",1,1)</f>
        <v>MOTORISTA NA GARAGEM EM ESPERA PARA DISPONIBILIDADE DE HORARIOS</v>
      </c>
    </row>
    <row r="2757" spans="1:10" ht="42" hidden="1" customHeight="1">
      <c r="A2757" s="202">
        <v>45698</v>
      </c>
      <c r="B2757" s="149">
        <v>15900</v>
      </c>
      <c r="C2757" s="147">
        <v>0.39583333333333331</v>
      </c>
      <c r="D2757" s="149" t="s">
        <v>11</v>
      </c>
      <c r="E2757" s="153" t="s">
        <v>83</v>
      </c>
      <c r="F2757" s="149"/>
      <c r="G2757" s="149" t="str">
        <f t="shared" si="84"/>
        <v>1</v>
      </c>
      <c r="H2757" s="150">
        <f t="shared" si="85"/>
        <v>18</v>
      </c>
      <c r="I2757" s="153" t="str" cm="1">
        <f t="array" ref="I2757">_xlfn.XLOOKUP(C2757,gyn_horarios,gyn_trechos_almoco,"",1,1)</f>
        <v>GOIANIA X BELEM 09:30</v>
      </c>
      <c r="J2757" s="164" t="str" cm="1">
        <f t="array" ref="J2757">_xlfn.XLOOKUP(D2757,justificativas_motivos,justificativas_texto,"",1,1)</f>
        <v>MOTORISTA CUMPRINDO HORÁRIO NA ESCALA ATUAL</v>
      </c>
    </row>
    <row r="2758" spans="1:10" ht="42" hidden="1" customHeight="1">
      <c r="A2758" s="202">
        <v>45698</v>
      </c>
      <c r="B2758" s="149">
        <v>15900</v>
      </c>
      <c r="C2758" s="147">
        <v>0.39583333333333331</v>
      </c>
      <c r="D2758" s="149" t="s">
        <v>11</v>
      </c>
      <c r="E2758" s="153" t="s">
        <v>93</v>
      </c>
      <c r="F2758" s="149"/>
      <c r="G2758" s="149" t="str">
        <f t="shared" si="84"/>
        <v>1</v>
      </c>
      <c r="H2758" s="150">
        <f t="shared" si="85"/>
        <v>18</v>
      </c>
      <c r="I2758" s="153" t="str" cm="1">
        <f t="array" ref="I2758">_xlfn.XLOOKUP(C2758,gyn_horarios,gyn_trechos_almoco,"",1,1)</f>
        <v>GOIANIA X BELEM 09:30</v>
      </c>
      <c r="J2758" s="164" t="str" cm="1">
        <f t="array" ref="J2758">_xlfn.XLOOKUP(D2758,justificativas_motivos,justificativas_texto,"",1,1)</f>
        <v>MOTORISTA CUMPRINDO HORÁRIO NA ESCALA ATUAL</v>
      </c>
    </row>
    <row r="2759" spans="1:10" ht="42" hidden="1" customHeight="1">
      <c r="A2759" s="202">
        <v>45698</v>
      </c>
      <c r="B2759" s="149">
        <v>19017</v>
      </c>
      <c r="C2759" s="147">
        <v>0.79166666666666663</v>
      </c>
      <c r="D2759" s="149" t="s">
        <v>11</v>
      </c>
      <c r="E2759" s="153" t="s">
        <v>227</v>
      </c>
      <c r="F2759" s="149"/>
      <c r="G2759" s="149" t="str">
        <f t="shared" si="84"/>
        <v>1</v>
      </c>
      <c r="H2759" s="150">
        <f t="shared" si="85"/>
        <v>18</v>
      </c>
      <c r="I2759" s="129" t="s">
        <v>359</v>
      </c>
      <c r="J2759" s="164" t="str" cm="1">
        <f t="array" ref="J2759">_xlfn.XLOOKUP(D2759,justificativas_motivos,justificativas_texto,"",1,1)</f>
        <v>MOTORISTA CUMPRINDO HORÁRIO NA ESCALA ATUAL</v>
      </c>
    </row>
    <row r="2760" spans="1:10" ht="42" hidden="1" customHeight="1">
      <c r="A2760" s="202">
        <v>45698</v>
      </c>
      <c r="B2760" s="149">
        <v>19017</v>
      </c>
      <c r="C2760" s="147">
        <v>0.79166666666666663</v>
      </c>
      <c r="D2760" s="149" t="s">
        <v>11</v>
      </c>
      <c r="E2760" s="153" t="s">
        <v>304</v>
      </c>
      <c r="F2760" s="149"/>
      <c r="G2760" s="149" t="str">
        <f t="shared" si="84"/>
        <v>1</v>
      </c>
      <c r="H2760" s="150">
        <f t="shared" si="85"/>
        <v>18</v>
      </c>
      <c r="I2760" s="129" t="s">
        <v>359</v>
      </c>
      <c r="J2760" s="164" t="str" cm="1">
        <f t="array" ref="J2760">_xlfn.XLOOKUP(D2760,justificativas_motivos,justificativas_texto,"",1,1)</f>
        <v>MOTORISTA CUMPRINDO HORÁRIO NA ESCALA ATUAL</v>
      </c>
    </row>
    <row r="2761" spans="1:10" ht="42" hidden="1" customHeight="1">
      <c r="A2761" s="202">
        <v>45698</v>
      </c>
      <c r="B2761" s="149" t="s">
        <v>71</v>
      </c>
      <c r="C2761" s="147" t="s">
        <v>72</v>
      </c>
      <c r="D2761" s="132" t="s">
        <v>105</v>
      </c>
      <c r="E2761" s="153" t="s">
        <v>292</v>
      </c>
      <c r="F2761" s="149"/>
      <c r="G2761" s="149" t="str">
        <f t="shared" si="84"/>
        <v>1</v>
      </c>
      <c r="H2761" s="150">
        <f t="shared" si="85"/>
        <v>18</v>
      </c>
      <c r="I2761" s="153" t="str" cm="1">
        <f t="array" ref="I2761">_xlfn.XLOOKUP(C2761,gyn_horarios,gyn_trechos_almoco,"",1,1)</f>
        <v>PLANTAO</v>
      </c>
      <c r="J2761" s="164" t="str" cm="1">
        <f t="array" ref="J2761">_xlfn.XLOOKUP(D2761,justificativas_motivos,justificativas_texto,"",1,1)</f>
        <v>MOTORISTA PRESTANDO SERVICO DE PLANTAO NA GARAGEM</v>
      </c>
    </row>
    <row r="2762" spans="1:10" ht="42" hidden="1" customHeight="1">
      <c r="A2762" s="202">
        <v>45698</v>
      </c>
      <c r="B2762" s="132" t="s">
        <v>71</v>
      </c>
      <c r="C2762" s="133" t="s">
        <v>433</v>
      </c>
      <c r="D2762" s="132" t="s">
        <v>105</v>
      </c>
      <c r="E2762" s="129" t="s">
        <v>434</v>
      </c>
      <c r="F2762" s="132"/>
      <c r="G2762" s="132" t="str">
        <f t="shared" si="84"/>
        <v>1</v>
      </c>
      <c r="H2762" s="137">
        <f t="shared" si="85"/>
        <v>18</v>
      </c>
      <c r="I2762" s="129" t="str" cm="1">
        <f t="array" ref="I2762">_xlfn.XLOOKUP(C2762,gyn_horarios,gyn_trechos_almoco,"",1,1)</f>
        <v>PLANTAO</v>
      </c>
      <c r="J2762" s="201" t="s">
        <v>435</v>
      </c>
    </row>
    <row r="2763" spans="1:10" ht="42" hidden="1" customHeight="1">
      <c r="A2763" s="202">
        <v>45699</v>
      </c>
      <c r="B2763" s="149" t="s">
        <v>137</v>
      </c>
      <c r="C2763" s="147" t="s">
        <v>137</v>
      </c>
      <c r="D2763" s="149" t="s">
        <v>137</v>
      </c>
      <c r="E2763" s="153" t="s">
        <v>122</v>
      </c>
      <c r="F2763" s="149"/>
      <c r="G2763" s="149" t="str">
        <f t="shared" si="84"/>
        <v>1</v>
      </c>
      <c r="H2763" s="150">
        <f t="shared" si="85"/>
        <v>18</v>
      </c>
      <c r="I2763" s="153" t="str" cm="1">
        <f t="array" ref="I2763">_xlfn.XLOOKUP(C2763,gyn_horarios,gyn_trechos_almoco,"",1,1)</f>
        <v>ESPERA</v>
      </c>
      <c r="J2763" s="164" t="str" cm="1">
        <f t="array" ref="J2763">_xlfn.XLOOKUP(D2763,justificativas_motivos,justificativas_texto,"",1,1)</f>
        <v>MOTORISTA NA GARAGEM EM ESPERA PARA DISPONIBILIDADE DE HORARIOS</v>
      </c>
    </row>
    <row r="2764" spans="1:10" ht="42" hidden="1" customHeight="1">
      <c r="A2764" s="202">
        <v>45699</v>
      </c>
      <c r="B2764" s="149" t="s">
        <v>137</v>
      </c>
      <c r="C2764" s="147" t="s">
        <v>137</v>
      </c>
      <c r="D2764" s="149" t="s">
        <v>137</v>
      </c>
      <c r="E2764" s="153" t="s">
        <v>121</v>
      </c>
      <c r="F2764" s="149"/>
      <c r="G2764" s="149" t="str">
        <f t="shared" si="84"/>
        <v>1</v>
      </c>
      <c r="H2764" s="150">
        <f t="shared" si="85"/>
        <v>18</v>
      </c>
      <c r="I2764" s="153" t="str" cm="1">
        <f t="array" ref="I2764">_xlfn.XLOOKUP(C2764,gyn_horarios,gyn_trechos_almoco,"",1,1)</f>
        <v>ESPERA</v>
      </c>
      <c r="J2764" s="164" t="str" cm="1">
        <f t="array" ref="J2764">_xlfn.XLOOKUP(D2764,justificativas_motivos,justificativas_texto,"",1,1)</f>
        <v>MOTORISTA NA GARAGEM EM ESPERA PARA DISPONIBILIDADE DE HORARIOS</v>
      </c>
    </row>
    <row r="2765" spans="1:10" ht="42" hidden="1" customHeight="1">
      <c r="A2765" s="202">
        <v>45699</v>
      </c>
      <c r="B2765" s="149">
        <v>221101</v>
      </c>
      <c r="C2765" s="147">
        <v>0.75</v>
      </c>
      <c r="D2765" s="149" t="s">
        <v>11</v>
      </c>
      <c r="E2765" s="149" t="s">
        <v>103</v>
      </c>
      <c r="F2765" s="149"/>
      <c r="G2765" s="149" t="str">
        <f t="shared" si="84"/>
        <v>1</v>
      </c>
      <c r="H2765" s="150">
        <f t="shared" si="85"/>
        <v>18</v>
      </c>
      <c r="I2765" s="153" t="str" cm="1">
        <f t="array" ref="I2765">_xlfn.XLOOKUP(C2765,gyn_horarios,gyn_trechos_almoco,"",1,1)</f>
        <v>GOIANIA X TERESINA 18:00</v>
      </c>
      <c r="J2765" s="164" t="str" cm="1">
        <f t="array" ref="J2765">_xlfn.XLOOKUP(D2765,justificativas_motivos,justificativas_texto,"",1,1)</f>
        <v>MOTORISTA CUMPRINDO HORÁRIO NA ESCALA ATUAL</v>
      </c>
    </row>
    <row r="2766" spans="1:10" ht="42" hidden="1" customHeight="1">
      <c r="A2766" s="202">
        <v>45699</v>
      </c>
      <c r="B2766" s="149">
        <v>221101</v>
      </c>
      <c r="C2766" s="147">
        <v>0.75</v>
      </c>
      <c r="D2766" s="149" t="s">
        <v>11</v>
      </c>
      <c r="E2766" s="149" t="s">
        <v>370</v>
      </c>
      <c r="F2766" s="149"/>
      <c r="G2766" s="149" t="str">
        <f t="shared" si="84"/>
        <v>1</v>
      </c>
      <c r="H2766" s="150">
        <f t="shared" si="85"/>
        <v>18</v>
      </c>
      <c r="I2766" s="153" t="str" cm="1">
        <f t="array" ref="I2766">_xlfn.XLOOKUP(C2766,gyn_horarios,gyn_trechos_almoco,"",1,1)</f>
        <v>GOIANIA X TERESINA 18:00</v>
      </c>
      <c r="J2766" s="164" t="str" cm="1">
        <f t="array" ref="J2766">_xlfn.XLOOKUP(D2766,justificativas_motivos,justificativas_texto,"",1,1)</f>
        <v>MOTORISTA CUMPRINDO HORÁRIO NA ESCALA ATUAL</v>
      </c>
    </row>
    <row r="2767" spans="1:10" ht="42" hidden="1" customHeight="1">
      <c r="A2767" s="202">
        <v>45699</v>
      </c>
      <c r="B2767" s="149">
        <v>24013</v>
      </c>
      <c r="C2767" s="147">
        <v>0.79166666666666663</v>
      </c>
      <c r="D2767" s="149" t="s">
        <v>11</v>
      </c>
      <c r="E2767" s="149" t="s">
        <v>116</v>
      </c>
      <c r="F2767" s="149"/>
      <c r="G2767" s="149" t="str">
        <f t="shared" si="84"/>
        <v>1</v>
      </c>
      <c r="H2767" s="150">
        <f t="shared" si="85"/>
        <v>18</v>
      </c>
      <c r="I2767" s="153" t="str" cm="1">
        <f t="array" ref="I2767">_xlfn.XLOOKUP(C2767,gyn_horarios,gyn_trechos_almoco,"",1,1)</f>
        <v>GOIANIA X BELEM 19:00</v>
      </c>
      <c r="J2767" s="164" t="str" cm="1">
        <f t="array" ref="J2767">_xlfn.XLOOKUP(D2767,justificativas_motivos,justificativas_texto,"",1,1)</f>
        <v>MOTORISTA CUMPRINDO HORÁRIO NA ESCALA ATUAL</v>
      </c>
    </row>
    <row r="2768" spans="1:10" ht="42" hidden="1" customHeight="1">
      <c r="A2768" s="202">
        <v>45699</v>
      </c>
      <c r="B2768" s="149">
        <v>24013</v>
      </c>
      <c r="C2768" s="147">
        <v>0.79166666666666663</v>
      </c>
      <c r="D2768" s="149" t="s">
        <v>11</v>
      </c>
      <c r="E2768" s="149" t="s">
        <v>117</v>
      </c>
      <c r="F2768" s="149"/>
      <c r="G2768" s="149" t="str">
        <f t="shared" si="84"/>
        <v>1</v>
      </c>
      <c r="H2768" s="150">
        <f t="shared" si="85"/>
        <v>18</v>
      </c>
      <c r="I2768" s="153" t="str" cm="1">
        <f t="array" ref="I2768">_xlfn.XLOOKUP(C2768,gyn_horarios,gyn_trechos_almoco,"",1,1)</f>
        <v>GOIANIA X BELEM 19:00</v>
      </c>
      <c r="J2768" s="164" t="str" cm="1">
        <f t="array" ref="J2768">_xlfn.XLOOKUP(D2768,justificativas_motivos,justificativas_texto,"",1,1)</f>
        <v>MOTORISTA CUMPRINDO HORÁRIO NA ESCALA ATUAL</v>
      </c>
    </row>
    <row r="2769" spans="1:10" ht="42" hidden="1" customHeight="1">
      <c r="A2769" s="202">
        <v>45699</v>
      </c>
      <c r="B2769" s="149">
        <v>24005</v>
      </c>
      <c r="C2769" s="147">
        <v>0.83333333333333337</v>
      </c>
      <c r="D2769" s="149" t="s">
        <v>11</v>
      </c>
      <c r="E2769" s="149" t="s">
        <v>141</v>
      </c>
      <c r="F2769" s="149"/>
      <c r="G2769" s="149" t="str">
        <f t="shared" si="84"/>
        <v>1</v>
      </c>
      <c r="H2769" s="150">
        <f t="shared" si="85"/>
        <v>18</v>
      </c>
      <c r="I2769" s="153" t="str" cm="1">
        <f t="array" ref="I2769">_xlfn.XLOOKUP(C2769,gyn_horarios,gyn_trechos_almoco,"",1,1)</f>
        <v>GOIANIA X SAO LUIS 20:00</v>
      </c>
      <c r="J2769" s="164" t="str" cm="1">
        <f t="array" ref="J2769">_xlfn.XLOOKUP(D2769,justificativas_motivos,justificativas_texto,"",1,1)</f>
        <v>MOTORISTA CUMPRINDO HORÁRIO NA ESCALA ATUAL</v>
      </c>
    </row>
    <row r="2770" spans="1:10" ht="42" hidden="1" customHeight="1">
      <c r="A2770" s="202">
        <v>45699</v>
      </c>
      <c r="B2770" s="149">
        <v>24005</v>
      </c>
      <c r="C2770" s="147">
        <v>0.83333333333333337</v>
      </c>
      <c r="D2770" s="149" t="s">
        <v>11</v>
      </c>
      <c r="E2770" s="149" t="s">
        <v>326</v>
      </c>
      <c r="F2770" s="149"/>
      <c r="G2770" s="149" t="str">
        <f t="shared" si="84"/>
        <v>1</v>
      </c>
      <c r="H2770" s="150">
        <f t="shared" si="85"/>
        <v>18</v>
      </c>
      <c r="I2770" s="153" t="str" cm="1">
        <f t="array" ref="I2770">_xlfn.XLOOKUP(C2770,gyn_horarios,gyn_trechos_almoco,"",1,1)</f>
        <v>GOIANIA X SAO LUIS 20:00</v>
      </c>
      <c r="J2770" s="164" t="str" cm="1">
        <f t="array" ref="J2770">_xlfn.XLOOKUP(D2770,justificativas_motivos,justificativas_texto,"",1,1)</f>
        <v>MOTORISTA CUMPRINDO HORÁRIO NA ESCALA ATUAL</v>
      </c>
    </row>
    <row r="2771" spans="1:10" ht="42" hidden="1" customHeight="1">
      <c r="A2771" s="202">
        <v>45699</v>
      </c>
      <c r="B2771" s="149">
        <v>18014</v>
      </c>
      <c r="C2771" s="147">
        <v>0.79166666666666663</v>
      </c>
      <c r="D2771" s="149" t="s">
        <v>11</v>
      </c>
      <c r="E2771" s="153" t="s">
        <v>248</v>
      </c>
      <c r="F2771" s="149"/>
      <c r="G2771" s="149" t="str">
        <f t="shared" si="84"/>
        <v>1</v>
      </c>
      <c r="H2771" s="150">
        <f t="shared" si="85"/>
        <v>18</v>
      </c>
      <c r="I2771" s="129" t="s">
        <v>359</v>
      </c>
      <c r="J2771" s="164" t="str" cm="1">
        <f t="array" ref="J2771">_xlfn.XLOOKUP(D2771,justificativas_motivos,justificativas_texto,"",1,1)</f>
        <v>MOTORISTA CUMPRINDO HORÁRIO NA ESCALA ATUAL</v>
      </c>
    </row>
    <row r="2772" spans="1:10" ht="42" hidden="1" customHeight="1">
      <c r="A2772" s="202">
        <v>45699</v>
      </c>
      <c r="B2772" s="149">
        <v>18014</v>
      </c>
      <c r="C2772" s="147">
        <v>0.79166666666666663</v>
      </c>
      <c r="D2772" s="149" t="s">
        <v>11</v>
      </c>
      <c r="E2772" s="153" t="s">
        <v>312</v>
      </c>
      <c r="F2772" s="149"/>
      <c r="G2772" s="149" t="str">
        <f t="shared" ref="G2772:G2835" si="86">IF(E2772="MOTORISTA","","1")</f>
        <v>1</v>
      </c>
      <c r="H2772" s="150">
        <f t="shared" ref="H2772:H2835" si="87">IF(E2772="MOTORISTA","",18)</f>
        <v>18</v>
      </c>
      <c r="I2772" s="129" t="s">
        <v>359</v>
      </c>
      <c r="J2772" s="164" t="str" cm="1">
        <f t="array" ref="J2772">_xlfn.XLOOKUP(D2772,justificativas_motivos,justificativas_texto,"",1,1)</f>
        <v>MOTORISTA CUMPRINDO HORÁRIO NA ESCALA ATUAL</v>
      </c>
    </row>
    <row r="2773" spans="1:10" ht="42" hidden="1" customHeight="1">
      <c r="A2773" s="202">
        <v>45699</v>
      </c>
      <c r="B2773" s="149">
        <v>19002</v>
      </c>
      <c r="C2773" s="147">
        <v>0.39583333333333331</v>
      </c>
      <c r="D2773" s="149" t="s">
        <v>11</v>
      </c>
      <c r="E2773" s="153" t="s">
        <v>313</v>
      </c>
      <c r="F2773" s="149"/>
      <c r="G2773" s="149" t="str">
        <f t="shared" si="86"/>
        <v>1</v>
      </c>
      <c r="H2773" s="150">
        <f t="shared" si="87"/>
        <v>18</v>
      </c>
      <c r="I2773" s="153" t="s">
        <v>430</v>
      </c>
      <c r="J2773" s="164" t="str" cm="1">
        <f t="array" ref="J2773">_xlfn.XLOOKUP(D2773,justificativas_motivos,justificativas_texto,"",1,1)</f>
        <v>MOTORISTA CUMPRINDO HORÁRIO NA ESCALA ATUAL</v>
      </c>
    </row>
    <row r="2774" spans="1:10" ht="42" hidden="1" customHeight="1">
      <c r="A2774" s="202">
        <v>45699</v>
      </c>
      <c r="B2774" s="149">
        <v>19002</v>
      </c>
      <c r="C2774" s="147">
        <v>0.39583333333333331</v>
      </c>
      <c r="D2774" s="149" t="s">
        <v>11</v>
      </c>
      <c r="E2774" s="153" t="s">
        <v>255</v>
      </c>
      <c r="F2774" s="149"/>
      <c r="G2774" s="149" t="str">
        <f t="shared" si="86"/>
        <v>1</v>
      </c>
      <c r="H2774" s="150">
        <f t="shared" si="87"/>
        <v>18</v>
      </c>
      <c r="I2774" s="153" t="s">
        <v>430</v>
      </c>
      <c r="J2774" s="164" t="str" cm="1">
        <f t="array" ref="J2774">_xlfn.XLOOKUP(D2774,justificativas_motivos,justificativas_texto,"",1,1)</f>
        <v>MOTORISTA CUMPRINDO HORÁRIO NA ESCALA ATUAL</v>
      </c>
    </row>
    <row r="2775" spans="1:10" ht="42" hidden="1" customHeight="1">
      <c r="A2775" s="202">
        <v>45699</v>
      </c>
      <c r="B2775" s="149" t="s">
        <v>71</v>
      </c>
      <c r="C2775" s="147" t="s">
        <v>72</v>
      </c>
      <c r="D2775" s="132" t="s">
        <v>105</v>
      </c>
      <c r="E2775" s="153" t="s">
        <v>292</v>
      </c>
      <c r="F2775" s="149"/>
      <c r="G2775" s="149" t="str">
        <f t="shared" si="86"/>
        <v>1</v>
      </c>
      <c r="H2775" s="150">
        <f t="shared" si="87"/>
        <v>18</v>
      </c>
      <c r="I2775" s="153" t="str" cm="1">
        <f t="array" ref="I2775">_xlfn.XLOOKUP(C2775,gyn_horarios,gyn_trechos_almoco,"",1,1)</f>
        <v>PLANTAO</v>
      </c>
      <c r="J2775" s="164" t="str" cm="1">
        <f t="array" ref="J2775">_xlfn.XLOOKUP(D2775,justificativas_motivos,justificativas_texto,"",1,1)</f>
        <v>MOTORISTA PRESTANDO SERVICO DE PLANTAO NA GARAGEM</v>
      </c>
    </row>
    <row r="2776" spans="1:10" ht="42" hidden="1" customHeight="1">
      <c r="A2776" s="202">
        <v>45699</v>
      </c>
      <c r="B2776" s="149" t="s">
        <v>71</v>
      </c>
      <c r="C2776" s="133" t="s">
        <v>439</v>
      </c>
      <c r="D2776" s="132" t="s">
        <v>105</v>
      </c>
      <c r="E2776" s="129" t="s">
        <v>210</v>
      </c>
      <c r="F2776" s="132"/>
      <c r="G2776" s="132" t="str">
        <f t="shared" si="86"/>
        <v>1</v>
      </c>
      <c r="H2776" s="137">
        <f t="shared" si="87"/>
        <v>18</v>
      </c>
      <c r="I2776" s="129" t="str" cm="1">
        <f t="array" ref="I2776">_xlfn.XLOOKUP(C2776,gyn_horarios,gyn_trechos_almoco,"",1,1)</f>
        <v>NÃO INFORMADO</v>
      </c>
      <c r="J2776" s="201" t="s">
        <v>440</v>
      </c>
    </row>
    <row r="2777" spans="1:10" ht="42" hidden="1" customHeight="1">
      <c r="A2777" s="202">
        <v>45699</v>
      </c>
      <c r="B2777" s="132" t="s">
        <v>71</v>
      </c>
      <c r="C2777" s="133" t="s">
        <v>433</v>
      </c>
      <c r="D2777" s="132" t="s">
        <v>105</v>
      </c>
      <c r="E2777" s="129" t="s">
        <v>434</v>
      </c>
      <c r="F2777" s="132"/>
      <c r="G2777" s="132" t="str">
        <f t="shared" si="86"/>
        <v>1</v>
      </c>
      <c r="H2777" s="137">
        <f t="shared" si="87"/>
        <v>18</v>
      </c>
      <c r="I2777" s="129" t="str" cm="1">
        <f t="array" ref="I2777">_xlfn.XLOOKUP(C2777,gyn_horarios,gyn_trechos_almoco,"",1,1)</f>
        <v>PLANTAO</v>
      </c>
      <c r="J2777" s="201" t="s">
        <v>435</v>
      </c>
    </row>
    <row r="2778" spans="1:10" ht="42" hidden="1" customHeight="1">
      <c r="A2778" s="202">
        <v>45700</v>
      </c>
      <c r="B2778" s="149">
        <v>24016</v>
      </c>
      <c r="C2778" s="147">
        <v>0.79166666666666663</v>
      </c>
      <c r="D2778" s="149" t="s">
        <v>11</v>
      </c>
      <c r="E2778" s="149" t="s">
        <v>62</v>
      </c>
      <c r="F2778" s="149"/>
      <c r="G2778" s="149" t="str">
        <f t="shared" si="86"/>
        <v>1</v>
      </c>
      <c r="H2778" s="150">
        <f t="shared" si="87"/>
        <v>18</v>
      </c>
      <c r="I2778" s="153" t="str" cm="1">
        <f t="array" ref="I2778">_xlfn.XLOOKUP(C2778,gyn_horarios,gyn_trechos_almoco,"",1,1)</f>
        <v>GOIANIA X BELEM 19:00</v>
      </c>
      <c r="J2778" s="164" t="str" cm="1">
        <f t="array" ref="J2778">_xlfn.XLOOKUP(D2778,justificativas_motivos,justificativas_texto,"",1,1)</f>
        <v>MOTORISTA CUMPRINDO HORÁRIO NA ESCALA ATUAL</v>
      </c>
    </row>
    <row r="2779" spans="1:10" ht="42" hidden="1" customHeight="1">
      <c r="A2779" s="202">
        <v>45700</v>
      </c>
      <c r="B2779" s="149">
        <v>24016</v>
      </c>
      <c r="C2779" s="147">
        <v>0.79166666666666663</v>
      </c>
      <c r="D2779" s="149" t="s">
        <v>11</v>
      </c>
      <c r="E2779" s="149" t="s">
        <v>63</v>
      </c>
      <c r="F2779" s="149"/>
      <c r="G2779" s="149" t="str">
        <f t="shared" si="86"/>
        <v>1</v>
      </c>
      <c r="H2779" s="150">
        <f t="shared" si="87"/>
        <v>18</v>
      </c>
      <c r="I2779" s="153" t="str" cm="1">
        <f t="array" ref="I2779">_xlfn.XLOOKUP(C2779,gyn_horarios,gyn_trechos_almoco,"",1,1)</f>
        <v>GOIANIA X BELEM 19:00</v>
      </c>
      <c r="J2779" s="164" t="str" cm="1">
        <f t="array" ref="J2779">_xlfn.XLOOKUP(D2779,justificativas_motivos,justificativas_texto,"",1,1)</f>
        <v>MOTORISTA CUMPRINDO HORÁRIO NA ESCALA ATUAL</v>
      </c>
    </row>
    <row r="2780" spans="1:10" ht="42" hidden="1" customHeight="1">
      <c r="A2780" s="202">
        <v>45700</v>
      </c>
      <c r="B2780" s="149">
        <v>24015</v>
      </c>
      <c r="C2780" s="147">
        <v>0.83333333333333337</v>
      </c>
      <c r="D2780" s="149" t="s">
        <v>11</v>
      </c>
      <c r="E2780" s="149" t="s">
        <v>91</v>
      </c>
      <c r="F2780" s="149"/>
      <c r="G2780" s="149" t="str">
        <f t="shared" si="86"/>
        <v>1</v>
      </c>
      <c r="H2780" s="150">
        <f t="shared" si="87"/>
        <v>18</v>
      </c>
      <c r="I2780" s="153" t="str" cm="1">
        <f t="array" ref="I2780">_xlfn.XLOOKUP(C2780,gyn_horarios,gyn_trechos_almoco,"",1,1)</f>
        <v>GOIANIA X SAO LUIS 20:00</v>
      </c>
      <c r="J2780" s="164" t="str" cm="1">
        <f t="array" ref="J2780">_xlfn.XLOOKUP(D2780,justificativas_motivos,justificativas_texto,"",1,1)</f>
        <v>MOTORISTA CUMPRINDO HORÁRIO NA ESCALA ATUAL</v>
      </c>
    </row>
    <row r="2781" spans="1:10" ht="42" hidden="1" customHeight="1">
      <c r="A2781" s="202">
        <v>45700</v>
      </c>
      <c r="B2781" s="149">
        <v>24015</v>
      </c>
      <c r="C2781" s="147">
        <v>0.83333333333333337</v>
      </c>
      <c r="D2781" s="149" t="s">
        <v>11</v>
      </c>
      <c r="E2781" s="149" t="s">
        <v>89</v>
      </c>
      <c r="F2781" s="149"/>
      <c r="G2781" s="149" t="str">
        <f t="shared" si="86"/>
        <v>1</v>
      </c>
      <c r="H2781" s="150">
        <f t="shared" si="87"/>
        <v>18</v>
      </c>
      <c r="I2781" s="153" t="str" cm="1">
        <f t="array" ref="I2781">_xlfn.XLOOKUP(C2781,gyn_horarios,gyn_trechos_almoco,"",1,1)</f>
        <v>GOIANIA X SAO LUIS 20:00</v>
      </c>
      <c r="J2781" s="164" t="str" cm="1">
        <f t="array" ref="J2781">_xlfn.XLOOKUP(D2781,justificativas_motivos,justificativas_texto,"",1,1)</f>
        <v>MOTORISTA CUMPRINDO HORÁRIO NA ESCALA ATUAL</v>
      </c>
    </row>
    <row r="2782" spans="1:10" ht="42" hidden="1" customHeight="1">
      <c r="A2782" s="202">
        <v>45700</v>
      </c>
      <c r="B2782" s="149" t="s">
        <v>137</v>
      </c>
      <c r="C2782" s="147" t="s">
        <v>137</v>
      </c>
      <c r="D2782" s="149" t="s">
        <v>137</v>
      </c>
      <c r="E2782" s="149" t="s">
        <v>133</v>
      </c>
      <c r="F2782" s="149"/>
      <c r="G2782" s="149" t="str">
        <f t="shared" si="86"/>
        <v>1</v>
      </c>
      <c r="H2782" s="150">
        <f t="shared" si="87"/>
        <v>18</v>
      </c>
      <c r="I2782" s="153" t="str" cm="1">
        <f t="array" ref="I2782">_xlfn.XLOOKUP(C2782,gyn_horarios,gyn_trechos_almoco,"",1,1)</f>
        <v>ESPERA</v>
      </c>
      <c r="J2782" s="164" t="str" cm="1">
        <f t="array" ref="J2782">_xlfn.XLOOKUP(D2782,justificativas_motivos,justificativas_texto,"",1,1)</f>
        <v>MOTORISTA NA GARAGEM EM ESPERA PARA DISPONIBILIDADE DE HORARIOS</v>
      </c>
    </row>
    <row r="2783" spans="1:10" ht="42" hidden="1" customHeight="1">
      <c r="A2783" s="202">
        <v>45700</v>
      </c>
      <c r="B2783" s="149" t="s">
        <v>137</v>
      </c>
      <c r="C2783" s="147" t="s">
        <v>137</v>
      </c>
      <c r="D2783" s="149" t="s">
        <v>137</v>
      </c>
      <c r="E2783" s="149" t="s">
        <v>189</v>
      </c>
      <c r="F2783" s="149"/>
      <c r="G2783" s="149" t="str">
        <f t="shared" si="86"/>
        <v>1</v>
      </c>
      <c r="H2783" s="150">
        <f t="shared" si="87"/>
        <v>18</v>
      </c>
      <c r="I2783" s="153" t="str" cm="1">
        <f t="array" ref="I2783">_xlfn.XLOOKUP(C2783,gyn_horarios,gyn_trechos_almoco,"",1,1)</f>
        <v>ESPERA</v>
      </c>
      <c r="J2783" s="164" t="str" cm="1">
        <f t="array" ref="J2783">_xlfn.XLOOKUP(D2783,justificativas_motivos,justificativas_texto,"",1,1)</f>
        <v>MOTORISTA NA GARAGEM EM ESPERA PARA DISPONIBILIDADE DE HORARIOS</v>
      </c>
    </row>
    <row r="2784" spans="1:10" ht="42" hidden="1" customHeight="1">
      <c r="A2784" s="202">
        <v>45700</v>
      </c>
      <c r="B2784" s="149">
        <v>20018</v>
      </c>
      <c r="C2784" s="147">
        <v>0.39583333333333331</v>
      </c>
      <c r="D2784" s="149" t="s">
        <v>11</v>
      </c>
      <c r="E2784" s="153" t="s">
        <v>139</v>
      </c>
      <c r="F2784" s="149"/>
      <c r="G2784" s="149" t="str">
        <f t="shared" si="86"/>
        <v>1</v>
      </c>
      <c r="H2784" s="150">
        <f t="shared" si="87"/>
        <v>18</v>
      </c>
      <c r="I2784" s="153" t="str" cm="1">
        <f t="array" ref="I2784">_xlfn.XLOOKUP(C2784,gyn_horarios,gyn_trechos_almoco,"",1,1)</f>
        <v>GOIANIA X BELEM 09:30</v>
      </c>
      <c r="J2784" s="164" t="str" cm="1">
        <f t="array" ref="J2784">_xlfn.XLOOKUP(D2784,justificativas_motivos,justificativas_texto,"",1,1)</f>
        <v>MOTORISTA CUMPRINDO HORÁRIO NA ESCALA ATUAL</v>
      </c>
    </row>
    <row r="2785" spans="1:10" ht="42" hidden="1" customHeight="1">
      <c r="A2785" s="202">
        <v>45700</v>
      </c>
      <c r="B2785" s="149">
        <v>20018</v>
      </c>
      <c r="C2785" s="147">
        <v>0.39583333333333331</v>
      </c>
      <c r="D2785" s="149" t="s">
        <v>11</v>
      </c>
      <c r="E2785" s="153" t="s">
        <v>407</v>
      </c>
      <c r="F2785" s="149"/>
      <c r="G2785" s="149" t="str">
        <f t="shared" si="86"/>
        <v>1</v>
      </c>
      <c r="H2785" s="150">
        <f t="shared" si="87"/>
        <v>18</v>
      </c>
      <c r="I2785" s="153" t="str" cm="1">
        <f t="array" ref="I2785">_xlfn.XLOOKUP(C2785,gyn_horarios,gyn_trechos_almoco,"",1,1)</f>
        <v>GOIANIA X BELEM 09:30</v>
      </c>
      <c r="J2785" s="164" t="str" cm="1">
        <f t="array" ref="J2785">_xlfn.XLOOKUP(D2785,justificativas_motivos,justificativas_texto,"",1,1)</f>
        <v>MOTORISTA CUMPRINDO HORÁRIO NA ESCALA ATUAL</v>
      </c>
    </row>
    <row r="2786" spans="1:10" ht="42" hidden="1" customHeight="1">
      <c r="A2786" s="202">
        <v>45700</v>
      </c>
      <c r="B2786" s="149">
        <v>16500</v>
      </c>
      <c r="C2786" s="147">
        <v>0.39583333333333331</v>
      </c>
      <c r="D2786" s="149" t="s">
        <v>11</v>
      </c>
      <c r="E2786" s="153" t="s">
        <v>305</v>
      </c>
      <c r="F2786" s="149"/>
      <c r="G2786" s="149" t="str">
        <f t="shared" si="86"/>
        <v>1</v>
      </c>
      <c r="H2786" s="150">
        <f t="shared" si="87"/>
        <v>18</v>
      </c>
      <c r="I2786" s="153" t="s">
        <v>430</v>
      </c>
      <c r="J2786" s="164" t="str" cm="1">
        <f t="array" ref="J2786">_xlfn.XLOOKUP(D2786,justificativas_motivos,justificativas_texto,"",1,1)</f>
        <v>MOTORISTA CUMPRINDO HORÁRIO NA ESCALA ATUAL</v>
      </c>
    </row>
    <row r="2787" spans="1:10" ht="42" hidden="1" customHeight="1">
      <c r="A2787" s="202">
        <v>45700</v>
      </c>
      <c r="B2787" s="149">
        <v>16500</v>
      </c>
      <c r="C2787" s="147">
        <v>0.39583333333333331</v>
      </c>
      <c r="D2787" s="149" t="s">
        <v>11</v>
      </c>
      <c r="E2787" s="153" t="s">
        <v>375</v>
      </c>
      <c r="F2787" s="149"/>
      <c r="G2787" s="149" t="str">
        <f t="shared" si="86"/>
        <v>1</v>
      </c>
      <c r="H2787" s="150">
        <f t="shared" si="87"/>
        <v>18</v>
      </c>
      <c r="I2787" s="153" t="s">
        <v>430</v>
      </c>
      <c r="J2787" s="164" t="str" cm="1">
        <f t="array" ref="J2787">_xlfn.XLOOKUP(D2787,justificativas_motivos,justificativas_texto,"",1,1)</f>
        <v>MOTORISTA CUMPRINDO HORÁRIO NA ESCALA ATUAL</v>
      </c>
    </row>
    <row r="2788" spans="1:10" ht="42" hidden="1" customHeight="1">
      <c r="A2788" s="202">
        <v>45700</v>
      </c>
      <c r="B2788" s="149">
        <v>15600</v>
      </c>
      <c r="C2788" s="147">
        <v>0.79166666666666663</v>
      </c>
      <c r="D2788" s="149" t="s">
        <v>11</v>
      </c>
      <c r="E2788" s="153" t="s">
        <v>287</v>
      </c>
      <c r="F2788" s="149"/>
      <c r="G2788" s="149" t="str">
        <f t="shared" si="86"/>
        <v>1</v>
      </c>
      <c r="H2788" s="150">
        <f t="shared" si="87"/>
        <v>18</v>
      </c>
      <c r="I2788" s="153" t="str" cm="1">
        <f t="array" ref="I2788">_xlfn.XLOOKUP(C2788,gyn_horarios,gyn_trechos_almoco,"",1,1)</f>
        <v>GOIANIA X BELEM 19:00</v>
      </c>
      <c r="J2788" s="164" t="str" cm="1">
        <f t="array" ref="J2788">_xlfn.XLOOKUP(D2788,justificativas_motivos,justificativas_texto,"",1,1)</f>
        <v>MOTORISTA CUMPRINDO HORÁRIO NA ESCALA ATUAL</v>
      </c>
    </row>
    <row r="2789" spans="1:10" ht="42" hidden="1" customHeight="1">
      <c r="A2789" s="202">
        <v>45700</v>
      </c>
      <c r="B2789" s="149">
        <v>15600</v>
      </c>
      <c r="C2789" s="147">
        <v>0.79166666666666663</v>
      </c>
      <c r="D2789" s="149" t="s">
        <v>11</v>
      </c>
      <c r="E2789" s="153" t="s">
        <v>366</v>
      </c>
      <c r="F2789" s="149"/>
      <c r="G2789" s="149" t="str">
        <f t="shared" si="86"/>
        <v>1</v>
      </c>
      <c r="H2789" s="150">
        <f t="shared" si="87"/>
        <v>18</v>
      </c>
      <c r="I2789" s="153" t="str" cm="1">
        <f t="array" ref="I2789">_xlfn.XLOOKUP(C2789,gyn_horarios,gyn_trechos_almoco,"",1,1)</f>
        <v>GOIANIA X BELEM 19:00</v>
      </c>
      <c r="J2789" s="164" t="str" cm="1">
        <f t="array" ref="J2789">_xlfn.XLOOKUP(D2789,justificativas_motivos,justificativas_texto,"",1,1)</f>
        <v>MOTORISTA CUMPRINDO HORÁRIO NA ESCALA ATUAL</v>
      </c>
    </row>
    <row r="2790" spans="1:10" ht="42" hidden="1" customHeight="1">
      <c r="A2790" s="202">
        <v>45700</v>
      </c>
      <c r="B2790" s="149" t="s">
        <v>71</v>
      </c>
      <c r="C2790" s="147" t="s">
        <v>72</v>
      </c>
      <c r="D2790" s="132" t="s">
        <v>105</v>
      </c>
      <c r="E2790" s="153" t="s">
        <v>292</v>
      </c>
      <c r="F2790" s="149"/>
      <c r="G2790" s="149" t="str">
        <f t="shared" si="86"/>
        <v>1</v>
      </c>
      <c r="H2790" s="150">
        <f t="shared" si="87"/>
        <v>18</v>
      </c>
      <c r="I2790" s="153" t="str" cm="1">
        <f t="array" ref="I2790">_xlfn.XLOOKUP(C2790,gyn_horarios,gyn_trechos_almoco,"",1,1)</f>
        <v>PLANTAO</v>
      </c>
      <c r="J2790" s="164" t="str" cm="1">
        <f t="array" ref="J2790">_xlfn.XLOOKUP(D2790,justificativas_motivos,justificativas_texto,"",1,1)</f>
        <v>MOTORISTA PRESTANDO SERVICO DE PLANTAO NA GARAGEM</v>
      </c>
    </row>
    <row r="2791" spans="1:10" ht="42" hidden="1" customHeight="1">
      <c r="A2791" s="202">
        <v>45700</v>
      </c>
      <c r="B2791" s="149" t="s">
        <v>71</v>
      </c>
      <c r="C2791" s="147" t="s">
        <v>107</v>
      </c>
      <c r="D2791" s="132" t="s">
        <v>105</v>
      </c>
      <c r="E2791" s="153" t="s">
        <v>210</v>
      </c>
      <c r="F2791" s="149"/>
      <c r="G2791" s="149" t="str">
        <f t="shared" si="86"/>
        <v>1</v>
      </c>
      <c r="H2791" s="150">
        <f t="shared" si="87"/>
        <v>18</v>
      </c>
      <c r="I2791" s="153" t="str" cm="1">
        <f t="array" ref="I2791">_xlfn.XLOOKUP(C2791,gyn_horarios,gyn_trechos_almoco,"",1,1)</f>
        <v>ESPERA</v>
      </c>
      <c r="J2791" s="164" t="str" cm="1">
        <f t="array" ref="J2791">_xlfn.XLOOKUP(D2791,justificativas_motivos,justificativas_texto,"",1,1)</f>
        <v>MOTORISTA PRESTANDO SERVICO DE PLANTAO NA GARAGEM</v>
      </c>
    </row>
    <row r="2792" spans="1:10" ht="42" hidden="1" customHeight="1">
      <c r="A2792" s="202">
        <v>45700</v>
      </c>
      <c r="B2792" s="132" t="s">
        <v>71</v>
      </c>
      <c r="C2792" s="133" t="s">
        <v>433</v>
      </c>
      <c r="D2792" s="132" t="s">
        <v>105</v>
      </c>
      <c r="E2792" s="129" t="s">
        <v>434</v>
      </c>
      <c r="F2792" s="132"/>
      <c r="G2792" s="132" t="str">
        <f t="shared" si="86"/>
        <v>1</v>
      </c>
      <c r="H2792" s="137">
        <f t="shared" si="87"/>
        <v>18</v>
      </c>
      <c r="I2792" s="129" t="str" cm="1">
        <f t="array" ref="I2792">_xlfn.XLOOKUP(C2792,gyn_horarios,gyn_trechos_almoco,"",1,1)</f>
        <v>PLANTAO</v>
      </c>
      <c r="J2792" s="201" t="s">
        <v>435</v>
      </c>
    </row>
    <row r="2793" spans="1:10" ht="42" hidden="1" customHeight="1">
      <c r="A2793" s="202">
        <v>45701</v>
      </c>
      <c r="B2793" s="149">
        <v>24012</v>
      </c>
      <c r="C2793" s="147">
        <v>0.79166666666666663</v>
      </c>
      <c r="D2793" s="149" t="s">
        <v>11</v>
      </c>
      <c r="E2793" s="149" t="s">
        <v>42</v>
      </c>
      <c r="F2793" s="149"/>
      <c r="G2793" s="149" t="str">
        <f t="shared" si="86"/>
        <v>1</v>
      </c>
      <c r="H2793" s="150">
        <f t="shared" si="87"/>
        <v>18</v>
      </c>
      <c r="I2793" s="153" t="str" cm="1">
        <f t="array" ref="I2793">_xlfn.XLOOKUP(C2793,gyn_horarios,gyn_trechos_almoco,"",1,1)</f>
        <v>GOIANIA X BELEM 19:00</v>
      </c>
      <c r="J2793" s="164" t="str" cm="1">
        <f t="array" ref="J2793">_xlfn.XLOOKUP(D2793,justificativas_motivos,justificativas_texto,"",1,1)</f>
        <v>MOTORISTA CUMPRINDO HORÁRIO NA ESCALA ATUAL</v>
      </c>
    </row>
    <row r="2794" spans="1:10" ht="42" hidden="1" customHeight="1">
      <c r="A2794" s="202">
        <v>45701</v>
      </c>
      <c r="B2794" s="149">
        <v>24012</v>
      </c>
      <c r="C2794" s="147">
        <v>0.79166666666666663</v>
      </c>
      <c r="D2794" s="149" t="s">
        <v>11</v>
      </c>
      <c r="E2794" s="149" t="s">
        <v>43</v>
      </c>
      <c r="F2794" s="149"/>
      <c r="G2794" s="149" t="str">
        <f t="shared" si="86"/>
        <v>1</v>
      </c>
      <c r="H2794" s="150">
        <f t="shared" si="87"/>
        <v>18</v>
      </c>
      <c r="I2794" s="153" t="str" cm="1">
        <f t="array" ref="I2794">_xlfn.XLOOKUP(C2794,gyn_horarios,gyn_trechos_almoco,"",1,1)</f>
        <v>GOIANIA X BELEM 19:00</v>
      </c>
      <c r="J2794" s="164" t="str" cm="1">
        <f t="array" ref="J2794">_xlfn.XLOOKUP(D2794,justificativas_motivos,justificativas_texto,"",1,1)</f>
        <v>MOTORISTA CUMPRINDO HORÁRIO NA ESCALA ATUAL</v>
      </c>
    </row>
    <row r="2795" spans="1:10" ht="42" hidden="1" customHeight="1">
      <c r="A2795" s="202">
        <v>45701</v>
      </c>
      <c r="B2795" s="149" t="s">
        <v>137</v>
      </c>
      <c r="C2795" s="147" t="s">
        <v>137</v>
      </c>
      <c r="D2795" s="149" t="s">
        <v>137</v>
      </c>
      <c r="E2795" s="149" t="s">
        <v>136</v>
      </c>
      <c r="F2795" s="149"/>
      <c r="G2795" s="149" t="str">
        <f t="shared" si="86"/>
        <v>1</v>
      </c>
      <c r="H2795" s="150">
        <f t="shared" si="87"/>
        <v>18</v>
      </c>
      <c r="I2795" s="153" t="str" cm="1">
        <f t="array" ref="I2795">_xlfn.XLOOKUP(C2795,gyn_horarios,gyn_trechos_almoco,"",1,1)</f>
        <v>ESPERA</v>
      </c>
      <c r="J2795" s="164" t="str" cm="1">
        <f t="array" ref="J2795">_xlfn.XLOOKUP(D2795,justificativas_motivos,justificativas_texto,"",1,1)</f>
        <v>MOTORISTA NA GARAGEM EM ESPERA PARA DISPONIBILIDADE DE HORARIOS</v>
      </c>
    </row>
    <row r="2796" spans="1:10" ht="42" hidden="1" customHeight="1">
      <c r="A2796" s="202">
        <v>45701</v>
      </c>
      <c r="B2796" s="149" t="s">
        <v>137</v>
      </c>
      <c r="C2796" s="147" t="s">
        <v>137</v>
      </c>
      <c r="D2796" s="149" t="s">
        <v>137</v>
      </c>
      <c r="E2796" s="149" t="s">
        <v>290</v>
      </c>
      <c r="F2796" s="149"/>
      <c r="G2796" s="149" t="str">
        <f t="shared" si="86"/>
        <v>1</v>
      </c>
      <c r="H2796" s="150">
        <f t="shared" si="87"/>
        <v>18</v>
      </c>
      <c r="I2796" s="153" t="str" cm="1">
        <f t="array" ref="I2796">_xlfn.XLOOKUP(C2796,gyn_horarios,gyn_trechos_almoco,"",1,1)</f>
        <v>ESPERA</v>
      </c>
      <c r="J2796" s="164" t="str" cm="1">
        <f t="array" ref="J2796">_xlfn.XLOOKUP(D2796,justificativas_motivos,justificativas_texto,"",1,1)</f>
        <v>MOTORISTA NA GARAGEM EM ESPERA PARA DISPONIBILIDADE DE HORARIOS</v>
      </c>
    </row>
    <row r="2797" spans="1:10" ht="42" hidden="1" customHeight="1">
      <c r="A2797" s="202">
        <v>45701</v>
      </c>
      <c r="B2797" s="149">
        <v>19019</v>
      </c>
      <c r="C2797" s="147">
        <v>0.39583333333333331</v>
      </c>
      <c r="D2797" s="149" t="s">
        <v>11</v>
      </c>
      <c r="E2797" s="153" t="s">
        <v>131</v>
      </c>
      <c r="F2797" s="149"/>
      <c r="G2797" s="149" t="str">
        <f t="shared" si="86"/>
        <v>1</v>
      </c>
      <c r="H2797" s="150">
        <f t="shared" si="87"/>
        <v>18</v>
      </c>
      <c r="I2797" s="153" t="str" cm="1">
        <f t="array" ref="I2797">_xlfn.XLOOKUP(C2797,gyn_horarios,gyn_trechos_almoco,"",1,1)</f>
        <v>GOIANIA X BELEM 09:30</v>
      </c>
      <c r="J2797" s="164" t="str" cm="1">
        <f t="array" ref="J2797">_xlfn.XLOOKUP(D2797,justificativas_motivos,justificativas_texto,"",1,1)</f>
        <v>MOTORISTA CUMPRINDO HORÁRIO NA ESCALA ATUAL</v>
      </c>
    </row>
    <row r="2798" spans="1:10" ht="42" hidden="1" customHeight="1">
      <c r="A2798" s="202">
        <v>45701</v>
      </c>
      <c r="B2798" s="149">
        <v>19019</v>
      </c>
      <c r="C2798" s="147">
        <v>0.39583333333333331</v>
      </c>
      <c r="D2798" s="149" t="s">
        <v>11</v>
      </c>
      <c r="E2798" s="153" t="s">
        <v>132</v>
      </c>
      <c r="F2798" s="149"/>
      <c r="G2798" s="149" t="str">
        <f t="shared" si="86"/>
        <v>1</v>
      </c>
      <c r="H2798" s="150">
        <f t="shared" si="87"/>
        <v>18</v>
      </c>
      <c r="I2798" s="153" t="str" cm="1">
        <f t="array" ref="I2798">_xlfn.XLOOKUP(C2798,gyn_horarios,gyn_trechos_almoco,"",1,1)</f>
        <v>GOIANIA X BELEM 09:30</v>
      </c>
      <c r="J2798" s="164" t="str" cm="1">
        <f t="array" ref="J2798">_xlfn.XLOOKUP(D2798,justificativas_motivos,justificativas_texto,"",1,1)</f>
        <v>MOTORISTA CUMPRINDO HORÁRIO NA ESCALA ATUAL</v>
      </c>
    </row>
    <row r="2799" spans="1:10" ht="42" hidden="1" customHeight="1">
      <c r="A2799" s="202">
        <v>45701</v>
      </c>
      <c r="B2799" s="149">
        <v>221101</v>
      </c>
      <c r="C2799" s="147">
        <v>0.79166666666666663</v>
      </c>
      <c r="D2799" s="149" t="s">
        <v>11</v>
      </c>
      <c r="E2799" s="153" t="s">
        <v>313</v>
      </c>
      <c r="F2799" s="149"/>
      <c r="G2799" s="149" t="str">
        <f t="shared" si="86"/>
        <v>1</v>
      </c>
      <c r="H2799" s="150">
        <f t="shared" si="87"/>
        <v>18</v>
      </c>
      <c r="I2799" s="153" t="s">
        <v>359</v>
      </c>
      <c r="J2799" s="164" t="str" cm="1">
        <f t="array" ref="J2799">_xlfn.XLOOKUP(D2799,justificativas_motivos,justificativas_texto,"",1,1)</f>
        <v>MOTORISTA CUMPRINDO HORÁRIO NA ESCALA ATUAL</v>
      </c>
    </row>
    <row r="2800" spans="1:10" ht="42" hidden="1" customHeight="1">
      <c r="A2800" s="202">
        <v>45701</v>
      </c>
      <c r="B2800" s="149">
        <v>221101</v>
      </c>
      <c r="C2800" s="147">
        <v>0.79166666666666663</v>
      </c>
      <c r="D2800" s="149" t="s">
        <v>11</v>
      </c>
      <c r="E2800" s="153" t="s">
        <v>255</v>
      </c>
      <c r="F2800" s="149"/>
      <c r="G2800" s="149" t="str">
        <f t="shared" si="86"/>
        <v>1</v>
      </c>
      <c r="H2800" s="150">
        <f t="shared" si="87"/>
        <v>18</v>
      </c>
      <c r="I2800" s="153" t="s">
        <v>359</v>
      </c>
      <c r="J2800" s="164" t="str" cm="1">
        <f t="array" ref="J2800">_xlfn.XLOOKUP(D2800,justificativas_motivos,justificativas_texto,"",1,1)</f>
        <v>MOTORISTA CUMPRINDO HORÁRIO NA ESCALA ATUAL</v>
      </c>
    </row>
    <row r="2801" spans="1:10" ht="42" hidden="1" customHeight="1">
      <c r="A2801" s="202">
        <v>45701</v>
      </c>
      <c r="B2801" s="149">
        <v>12400</v>
      </c>
      <c r="C2801" s="147">
        <v>0.39583333333333331</v>
      </c>
      <c r="D2801" s="149" t="s">
        <v>11</v>
      </c>
      <c r="E2801" s="153" t="s">
        <v>348</v>
      </c>
      <c r="F2801" s="149"/>
      <c r="G2801" s="149" t="str">
        <f t="shared" si="86"/>
        <v>1</v>
      </c>
      <c r="H2801" s="150">
        <f t="shared" si="87"/>
        <v>18</v>
      </c>
      <c r="I2801" s="153" t="s">
        <v>430</v>
      </c>
      <c r="J2801" s="164" t="str" cm="1">
        <f t="array" ref="J2801">_xlfn.XLOOKUP(D2801,justificativas_motivos,justificativas_texto,"",1,1)</f>
        <v>MOTORISTA CUMPRINDO HORÁRIO NA ESCALA ATUAL</v>
      </c>
    </row>
    <row r="2802" spans="1:10" ht="42" hidden="1" customHeight="1">
      <c r="A2802" s="202">
        <v>45701</v>
      </c>
      <c r="B2802" s="149">
        <v>12400</v>
      </c>
      <c r="C2802" s="147">
        <v>0.39583333333333331</v>
      </c>
      <c r="D2802" s="149" t="s">
        <v>11</v>
      </c>
      <c r="E2802" s="153" t="s">
        <v>315</v>
      </c>
      <c r="F2802" s="149"/>
      <c r="G2802" s="149" t="str">
        <f t="shared" si="86"/>
        <v>1</v>
      </c>
      <c r="H2802" s="150">
        <f t="shared" si="87"/>
        <v>18</v>
      </c>
      <c r="I2802" s="153" t="s">
        <v>430</v>
      </c>
      <c r="J2802" s="164" t="str" cm="1">
        <f t="array" ref="J2802">_xlfn.XLOOKUP(D2802,justificativas_motivos,justificativas_texto,"",1,1)</f>
        <v>MOTORISTA CUMPRINDO HORÁRIO NA ESCALA ATUAL</v>
      </c>
    </row>
    <row r="2803" spans="1:10" ht="42" hidden="1" customHeight="1">
      <c r="A2803" s="202">
        <v>45701</v>
      </c>
      <c r="B2803" s="149" t="s">
        <v>71</v>
      </c>
      <c r="C2803" s="147" t="s">
        <v>72</v>
      </c>
      <c r="D2803" s="132" t="s">
        <v>105</v>
      </c>
      <c r="E2803" s="153" t="s">
        <v>292</v>
      </c>
      <c r="F2803" s="149"/>
      <c r="G2803" s="149" t="str">
        <f t="shared" si="86"/>
        <v>1</v>
      </c>
      <c r="H2803" s="150">
        <f t="shared" si="87"/>
        <v>18</v>
      </c>
      <c r="I2803" s="153" t="str" cm="1">
        <f t="array" ref="I2803">_xlfn.XLOOKUP(C2803,gyn_horarios,gyn_trechos_almoco,"",1,1)</f>
        <v>PLANTAO</v>
      </c>
      <c r="J2803" s="164" t="str" cm="1">
        <f t="array" ref="J2803">_xlfn.XLOOKUP(D2803,justificativas_motivos,justificativas_texto,"",1,1)</f>
        <v>MOTORISTA PRESTANDO SERVICO DE PLANTAO NA GARAGEM</v>
      </c>
    </row>
    <row r="2804" spans="1:10" ht="42" hidden="1" customHeight="1">
      <c r="A2804" s="202">
        <v>45701</v>
      </c>
      <c r="B2804" s="132" t="s">
        <v>71</v>
      </c>
      <c r="C2804" s="133" t="s">
        <v>433</v>
      </c>
      <c r="D2804" s="132" t="s">
        <v>105</v>
      </c>
      <c r="E2804" s="129" t="s">
        <v>434</v>
      </c>
      <c r="F2804" s="132"/>
      <c r="G2804" s="132" t="str">
        <f t="shared" si="86"/>
        <v>1</v>
      </c>
      <c r="H2804" s="137">
        <f t="shared" si="87"/>
        <v>18</v>
      </c>
      <c r="I2804" s="129" t="str" cm="1">
        <f t="array" ref="I2804">_xlfn.XLOOKUP(C2804,gyn_horarios,gyn_trechos_almoco,"",1,1)</f>
        <v>PLANTAO</v>
      </c>
      <c r="J2804" s="201" t="s">
        <v>435</v>
      </c>
    </row>
    <row r="2805" spans="1:10" ht="42" hidden="1" customHeight="1">
      <c r="A2805" s="202">
        <v>45702</v>
      </c>
      <c r="B2805" s="149">
        <v>24014</v>
      </c>
      <c r="C2805" s="147">
        <v>0.79166666666666663</v>
      </c>
      <c r="D2805" s="149" t="s">
        <v>11</v>
      </c>
      <c r="E2805" s="149" t="s">
        <v>36</v>
      </c>
      <c r="F2805" s="149"/>
      <c r="G2805" s="149" t="str">
        <f t="shared" si="86"/>
        <v>1</v>
      </c>
      <c r="H2805" s="150">
        <f t="shared" si="87"/>
        <v>18</v>
      </c>
      <c r="I2805" s="153" t="str" cm="1">
        <f t="array" ref="I2805">_xlfn.XLOOKUP(C2805,gyn_horarios,gyn_trechos_almoco,"",1,1)</f>
        <v>GOIANIA X BELEM 19:00</v>
      </c>
      <c r="J2805" s="164" t="str" cm="1">
        <f t="array" ref="J2805">_xlfn.XLOOKUP(D2805,justificativas_motivos,justificativas_texto,"",1,1)</f>
        <v>MOTORISTA CUMPRINDO HORÁRIO NA ESCALA ATUAL</v>
      </c>
    </row>
    <row r="2806" spans="1:10" ht="42" hidden="1" customHeight="1">
      <c r="A2806" s="202">
        <v>45702</v>
      </c>
      <c r="B2806" s="149">
        <v>24014</v>
      </c>
      <c r="C2806" s="147">
        <v>0.79166666666666663</v>
      </c>
      <c r="D2806" s="149" t="s">
        <v>11</v>
      </c>
      <c r="E2806" s="153" t="s">
        <v>373</v>
      </c>
      <c r="F2806" s="149"/>
      <c r="G2806" s="149" t="str">
        <f t="shared" si="86"/>
        <v>1</v>
      </c>
      <c r="H2806" s="150">
        <f t="shared" si="87"/>
        <v>18</v>
      </c>
      <c r="I2806" s="153" t="str" cm="1">
        <f t="array" ref="I2806">_xlfn.XLOOKUP(C2806,gyn_horarios,gyn_trechos_almoco,"",1,1)</f>
        <v>GOIANIA X BELEM 19:00</v>
      </c>
      <c r="J2806" s="164" t="str" cm="1">
        <f t="array" ref="J2806">_xlfn.XLOOKUP(D2806,justificativas_motivos,justificativas_texto,"",1,1)</f>
        <v>MOTORISTA CUMPRINDO HORÁRIO NA ESCALA ATUAL</v>
      </c>
    </row>
    <row r="2807" spans="1:10" ht="42" hidden="1" customHeight="1">
      <c r="A2807" s="202">
        <v>45702</v>
      </c>
      <c r="B2807" s="149">
        <v>24006</v>
      </c>
      <c r="C2807" s="147">
        <v>0.83333333333333337</v>
      </c>
      <c r="D2807" s="149" t="s">
        <v>11</v>
      </c>
      <c r="E2807" s="149" t="s">
        <v>12</v>
      </c>
      <c r="F2807" s="149"/>
      <c r="G2807" s="149" t="str">
        <f t="shared" si="86"/>
        <v>1</v>
      </c>
      <c r="H2807" s="150">
        <f t="shared" si="87"/>
        <v>18</v>
      </c>
      <c r="I2807" s="153" t="str" cm="1">
        <f t="array" ref="I2807">_xlfn.XLOOKUP(C2807,gyn_horarios,gyn_trechos_almoco,"",1,1)</f>
        <v>GOIANIA X SAO LUIS 20:00</v>
      </c>
      <c r="J2807" s="164" t="str" cm="1">
        <f t="array" ref="J2807">_xlfn.XLOOKUP(D2807,justificativas_motivos,justificativas_texto,"",1,1)</f>
        <v>MOTORISTA CUMPRINDO HORÁRIO NA ESCALA ATUAL</v>
      </c>
    </row>
    <row r="2808" spans="1:10" ht="42" hidden="1" customHeight="1">
      <c r="A2808" s="202">
        <v>45702</v>
      </c>
      <c r="B2808" s="149">
        <v>24006</v>
      </c>
      <c r="C2808" s="147">
        <v>0.83333333333333337</v>
      </c>
      <c r="D2808" s="149" t="s">
        <v>11</v>
      </c>
      <c r="E2808" s="149" t="s">
        <v>13</v>
      </c>
      <c r="F2808" s="149"/>
      <c r="G2808" s="149" t="str">
        <f t="shared" si="86"/>
        <v>1</v>
      </c>
      <c r="H2808" s="150">
        <f t="shared" si="87"/>
        <v>18</v>
      </c>
      <c r="I2808" s="153" t="str" cm="1">
        <f t="array" ref="I2808">_xlfn.XLOOKUP(C2808,gyn_horarios,gyn_trechos_almoco,"",1,1)</f>
        <v>GOIANIA X SAO LUIS 20:00</v>
      </c>
      <c r="J2808" s="164" t="str" cm="1">
        <f t="array" ref="J2808">_xlfn.XLOOKUP(D2808,justificativas_motivos,justificativas_texto,"",1,1)</f>
        <v>MOTORISTA CUMPRINDO HORÁRIO NA ESCALA ATUAL</v>
      </c>
    </row>
    <row r="2809" spans="1:10" ht="42" hidden="1" customHeight="1">
      <c r="A2809" s="202">
        <v>45702</v>
      </c>
      <c r="B2809" s="149">
        <v>19020</v>
      </c>
      <c r="C2809" s="147">
        <v>0.39583333333333331</v>
      </c>
      <c r="D2809" s="149" t="s">
        <v>11</v>
      </c>
      <c r="E2809" s="153" t="s">
        <v>354</v>
      </c>
      <c r="F2809" s="149"/>
      <c r="G2809" s="149" t="str">
        <f t="shared" si="86"/>
        <v>1</v>
      </c>
      <c r="H2809" s="150">
        <f t="shared" si="87"/>
        <v>18</v>
      </c>
      <c r="I2809" s="153" t="s">
        <v>430</v>
      </c>
      <c r="J2809" s="164" t="str" cm="1">
        <f t="array" ref="J2809">_xlfn.XLOOKUP(D2809,justificativas_motivos,justificativas_texto,"",1,1)</f>
        <v>MOTORISTA CUMPRINDO HORÁRIO NA ESCALA ATUAL</v>
      </c>
    </row>
    <row r="2810" spans="1:10" ht="42" hidden="1" customHeight="1">
      <c r="A2810" s="202">
        <v>45702</v>
      </c>
      <c r="B2810" s="149">
        <v>19020</v>
      </c>
      <c r="C2810" s="147">
        <v>0.39583333333333331</v>
      </c>
      <c r="D2810" s="149" t="s">
        <v>11</v>
      </c>
      <c r="E2810" s="153" t="s">
        <v>270</v>
      </c>
      <c r="F2810" s="149"/>
      <c r="G2810" s="149" t="str">
        <f t="shared" si="86"/>
        <v>1</v>
      </c>
      <c r="H2810" s="150">
        <f t="shared" si="87"/>
        <v>18</v>
      </c>
      <c r="I2810" s="153" t="s">
        <v>430</v>
      </c>
      <c r="J2810" s="164" t="str" cm="1">
        <f t="array" ref="J2810">_xlfn.XLOOKUP(D2810,justificativas_motivos,justificativas_texto,"",1,1)</f>
        <v>MOTORISTA CUMPRINDO HORÁRIO NA ESCALA ATUAL</v>
      </c>
    </row>
    <row r="2811" spans="1:10" ht="42" hidden="1" customHeight="1">
      <c r="A2811" s="202">
        <v>45702</v>
      </c>
      <c r="B2811" s="149" t="s">
        <v>285</v>
      </c>
      <c r="C2811" s="147" t="s">
        <v>285</v>
      </c>
      <c r="D2811" s="149" t="s">
        <v>285</v>
      </c>
      <c r="E2811" s="153" t="s">
        <v>248</v>
      </c>
      <c r="F2811" s="149"/>
      <c r="G2811" s="149" t="str">
        <f t="shared" si="86"/>
        <v>1</v>
      </c>
      <c r="H2811" s="150">
        <f t="shared" si="87"/>
        <v>18</v>
      </c>
      <c r="I2811" s="153" t="str" cm="1">
        <f t="array" ref="I2811">_xlfn.XLOOKUP(C2811,gyn_horarios,gyn_trechos_almoco,"",1,1)</f>
        <v>PASSE</v>
      </c>
      <c r="J2811" s="164" t="str" cm="1">
        <f t="array" ref="J2811">_xlfn.XLOOKUP(D2811,justificativas_motivos,justificativas_texto,"",1,1)</f>
        <v>MOTORISTA CHEGANDO/SAINDO DA GARAGEM DE PASSE</v>
      </c>
    </row>
    <row r="2812" spans="1:10" ht="42" hidden="1" customHeight="1">
      <c r="A2812" s="202">
        <v>45702</v>
      </c>
      <c r="B2812" s="149" t="s">
        <v>285</v>
      </c>
      <c r="C2812" s="147" t="s">
        <v>285</v>
      </c>
      <c r="D2812" s="149" t="s">
        <v>285</v>
      </c>
      <c r="E2812" s="153" t="s">
        <v>312</v>
      </c>
      <c r="F2812" s="149"/>
      <c r="G2812" s="149" t="str">
        <f t="shared" si="86"/>
        <v>1</v>
      </c>
      <c r="H2812" s="150">
        <f t="shared" si="87"/>
        <v>18</v>
      </c>
      <c r="I2812" s="153" t="str" cm="1">
        <f t="array" ref="I2812">_xlfn.XLOOKUP(C2812,gyn_horarios,gyn_trechos_almoco,"",1,1)</f>
        <v>PASSE</v>
      </c>
      <c r="J2812" s="164" t="str" cm="1">
        <f t="array" ref="J2812">_xlfn.XLOOKUP(D2812,justificativas_motivos,justificativas_texto,"",1,1)</f>
        <v>MOTORISTA CHEGANDO/SAINDO DA GARAGEM DE PASSE</v>
      </c>
    </row>
    <row r="2813" spans="1:10" ht="42" hidden="1" customHeight="1">
      <c r="A2813" s="202">
        <v>45702</v>
      </c>
      <c r="B2813" s="149">
        <v>19017</v>
      </c>
      <c r="C2813" s="147">
        <v>0.79166666666666663</v>
      </c>
      <c r="D2813" s="149" t="s">
        <v>11</v>
      </c>
      <c r="E2813" s="153" t="s">
        <v>305</v>
      </c>
      <c r="F2813" s="149"/>
      <c r="G2813" s="149" t="str">
        <f t="shared" si="86"/>
        <v>1</v>
      </c>
      <c r="H2813" s="150">
        <f t="shared" si="87"/>
        <v>18</v>
      </c>
      <c r="I2813" s="153" t="s">
        <v>359</v>
      </c>
      <c r="J2813" s="164" t="str" cm="1">
        <f t="array" ref="J2813">_xlfn.XLOOKUP(D2813,justificativas_motivos,justificativas_texto,"",1,1)</f>
        <v>MOTORISTA CUMPRINDO HORÁRIO NA ESCALA ATUAL</v>
      </c>
    </row>
    <row r="2814" spans="1:10" ht="42" hidden="1" customHeight="1">
      <c r="A2814" s="202">
        <v>45702</v>
      </c>
      <c r="B2814" s="149">
        <v>19017</v>
      </c>
      <c r="C2814" s="147">
        <v>0.79166666666666663</v>
      </c>
      <c r="D2814" s="149" t="s">
        <v>11</v>
      </c>
      <c r="E2814" s="153" t="s">
        <v>375</v>
      </c>
      <c r="F2814" s="149"/>
      <c r="G2814" s="149" t="str">
        <f t="shared" si="86"/>
        <v>1</v>
      </c>
      <c r="H2814" s="150">
        <f t="shared" si="87"/>
        <v>18</v>
      </c>
      <c r="I2814" s="153" t="s">
        <v>359</v>
      </c>
      <c r="J2814" s="164" t="str" cm="1">
        <f t="array" ref="J2814">_xlfn.XLOOKUP(D2814,justificativas_motivos,justificativas_texto,"",1,1)</f>
        <v>MOTORISTA CUMPRINDO HORÁRIO NA ESCALA ATUAL</v>
      </c>
    </row>
    <row r="2815" spans="1:10" ht="42" hidden="1" customHeight="1">
      <c r="A2815" s="202">
        <v>45702</v>
      </c>
      <c r="B2815" s="149">
        <v>19001</v>
      </c>
      <c r="C2815" s="147">
        <v>0.39583333333333331</v>
      </c>
      <c r="D2815" s="149" t="s">
        <v>11</v>
      </c>
      <c r="E2815" s="153" t="s">
        <v>86</v>
      </c>
      <c r="F2815" s="149"/>
      <c r="G2815" s="149" t="str">
        <f t="shared" si="86"/>
        <v>1</v>
      </c>
      <c r="H2815" s="150">
        <f t="shared" si="87"/>
        <v>18</v>
      </c>
      <c r="I2815" s="153" t="str" cm="1">
        <f t="array" ref="I2815">_xlfn.XLOOKUP(C2815,gyn_horarios,gyn_trechos_almoco,"",1,1)</f>
        <v>GOIANIA X BELEM 09:30</v>
      </c>
      <c r="J2815" s="164" t="str" cm="1">
        <f t="array" ref="J2815">_xlfn.XLOOKUP(D2815,justificativas_motivos,justificativas_texto,"",1,1)</f>
        <v>MOTORISTA CUMPRINDO HORÁRIO NA ESCALA ATUAL</v>
      </c>
    </row>
    <row r="2816" spans="1:10" ht="42" hidden="1" customHeight="1">
      <c r="A2816" s="202">
        <v>45702</v>
      </c>
      <c r="B2816" s="149">
        <v>19001</v>
      </c>
      <c r="C2816" s="147">
        <v>0.39583333333333331</v>
      </c>
      <c r="D2816" s="149" t="s">
        <v>11</v>
      </c>
      <c r="E2816" s="153" t="s">
        <v>80</v>
      </c>
      <c r="F2816" s="149"/>
      <c r="G2816" s="149" t="str">
        <f t="shared" si="86"/>
        <v>1</v>
      </c>
      <c r="H2816" s="150">
        <f t="shared" si="87"/>
        <v>18</v>
      </c>
      <c r="I2816" s="153" t="str" cm="1">
        <f t="array" ref="I2816">_xlfn.XLOOKUP(C2816,gyn_horarios,gyn_trechos_almoco,"",1,1)</f>
        <v>GOIANIA X BELEM 09:30</v>
      </c>
      <c r="J2816" s="164" t="str" cm="1">
        <f t="array" ref="J2816">_xlfn.XLOOKUP(D2816,justificativas_motivos,justificativas_texto,"",1,1)</f>
        <v>MOTORISTA CUMPRINDO HORÁRIO NA ESCALA ATUAL</v>
      </c>
    </row>
    <row r="2817" spans="1:10" ht="42" hidden="1" customHeight="1">
      <c r="A2817" s="202">
        <v>45703</v>
      </c>
      <c r="B2817" s="149">
        <v>24013</v>
      </c>
      <c r="C2817" s="147">
        <v>0.79166666666666663</v>
      </c>
      <c r="D2817" s="149" t="s">
        <v>11</v>
      </c>
      <c r="E2817" s="149" t="s">
        <v>60</v>
      </c>
      <c r="F2817" s="149"/>
      <c r="G2817" s="149" t="str">
        <f t="shared" si="86"/>
        <v>1</v>
      </c>
      <c r="H2817" s="150">
        <f t="shared" si="87"/>
        <v>18</v>
      </c>
      <c r="I2817" s="153" t="str" cm="1">
        <f t="array" ref="I2817">_xlfn.XLOOKUP(C2817,gyn_horarios,gyn_trechos_almoco,"",1,1)</f>
        <v>GOIANIA X BELEM 19:00</v>
      </c>
      <c r="J2817" s="164" t="str" cm="1">
        <f t="array" ref="J2817">_xlfn.XLOOKUP(D2817,justificativas_motivos,justificativas_texto,"",1,1)</f>
        <v>MOTORISTA CUMPRINDO HORÁRIO NA ESCALA ATUAL</v>
      </c>
    </row>
    <row r="2818" spans="1:10" ht="42" hidden="1" customHeight="1">
      <c r="A2818" s="202">
        <v>45703</v>
      </c>
      <c r="B2818" s="149">
        <v>24013</v>
      </c>
      <c r="C2818" s="147">
        <v>0.79166666666666663</v>
      </c>
      <c r="D2818" s="149" t="s">
        <v>11</v>
      </c>
      <c r="E2818" s="149" t="s">
        <v>61</v>
      </c>
      <c r="F2818" s="149"/>
      <c r="G2818" s="149" t="str">
        <f t="shared" si="86"/>
        <v>1</v>
      </c>
      <c r="H2818" s="150">
        <f t="shared" si="87"/>
        <v>18</v>
      </c>
      <c r="I2818" s="153" t="str" cm="1">
        <f t="array" ref="I2818">_xlfn.XLOOKUP(C2818,gyn_horarios,gyn_trechos_almoco,"",1,1)</f>
        <v>GOIANIA X BELEM 19:00</v>
      </c>
      <c r="J2818" s="164" t="str" cm="1">
        <f t="array" ref="J2818">_xlfn.XLOOKUP(D2818,justificativas_motivos,justificativas_texto,"",1,1)</f>
        <v>MOTORISTA CUMPRINDO HORÁRIO NA ESCALA ATUAL</v>
      </c>
    </row>
    <row r="2819" spans="1:10" ht="42" hidden="1" customHeight="1">
      <c r="A2819" s="202">
        <v>45703</v>
      </c>
      <c r="B2819" s="149">
        <v>24005</v>
      </c>
      <c r="C2819" s="147">
        <v>0.83333333333333337</v>
      </c>
      <c r="D2819" s="149" t="s">
        <v>11</v>
      </c>
      <c r="E2819" s="149" t="s">
        <v>15</v>
      </c>
      <c r="F2819" s="149"/>
      <c r="G2819" s="149" t="str">
        <f t="shared" si="86"/>
        <v>1</v>
      </c>
      <c r="H2819" s="150">
        <f t="shared" si="87"/>
        <v>18</v>
      </c>
      <c r="I2819" s="153" t="str" cm="1">
        <f t="array" ref="I2819">_xlfn.XLOOKUP(C2819,gyn_horarios,gyn_trechos_almoco,"",1,1)</f>
        <v>GOIANIA X SAO LUIS 20:00</v>
      </c>
      <c r="J2819" s="164" t="str" cm="1">
        <f t="array" ref="J2819">_xlfn.XLOOKUP(D2819,justificativas_motivos,justificativas_texto,"",1,1)</f>
        <v>MOTORISTA CUMPRINDO HORÁRIO NA ESCALA ATUAL</v>
      </c>
    </row>
    <row r="2820" spans="1:10" ht="42" hidden="1" customHeight="1">
      <c r="A2820" s="202">
        <v>45703</v>
      </c>
      <c r="B2820" s="149">
        <v>24005</v>
      </c>
      <c r="C2820" s="147">
        <v>0.83333333333333337</v>
      </c>
      <c r="D2820" s="149" t="s">
        <v>11</v>
      </c>
      <c r="E2820" s="149" t="s">
        <v>118</v>
      </c>
      <c r="F2820" s="149"/>
      <c r="G2820" s="149" t="str">
        <f t="shared" si="86"/>
        <v>1</v>
      </c>
      <c r="H2820" s="150">
        <f t="shared" si="87"/>
        <v>18</v>
      </c>
      <c r="I2820" s="153" t="str" cm="1">
        <f t="array" ref="I2820">_xlfn.XLOOKUP(C2820,gyn_horarios,gyn_trechos_almoco,"",1,1)</f>
        <v>GOIANIA X SAO LUIS 20:00</v>
      </c>
      <c r="J2820" s="164" t="str" cm="1">
        <f t="array" ref="J2820">_xlfn.XLOOKUP(D2820,justificativas_motivos,justificativas_texto,"",1,1)</f>
        <v>MOTORISTA CUMPRINDO HORÁRIO NA ESCALA ATUAL</v>
      </c>
    </row>
    <row r="2821" spans="1:10" ht="42" hidden="1" customHeight="1">
      <c r="A2821" s="202">
        <v>45703</v>
      </c>
      <c r="B2821" s="149">
        <v>19010</v>
      </c>
      <c r="C2821" s="147">
        <v>0.39583333333333331</v>
      </c>
      <c r="D2821" s="149" t="s">
        <v>11</v>
      </c>
      <c r="E2821" s="153" t="s">
        <v>66</v>
      </c>
      <c r="F2821" s="149"/>
      <c r="G2821" s="149" t="str">
        <f t="shared" si="86"/>
        <v>1</v>
      </c>
      <c r="H2821" s="150">
        <f t="shared" si="87"/>
        <v>18</v>
      </c>
      <c r="I2821" s="153" t="str" cm="1">
        <f t="array" ref="I2821">_xlfn.XLOOKUP(C2821,gyn_horarios,gyn_trechos_almoco,"",1,1)</f>
        <v>GOIANIA X BELEM 09:30</v>
      </c>
      <c r="J2821" s="164" t="str" cm="1">
        <f t="array" ref="J2821">_xlfn.XLOOKUP(D2821,justificativas_motivos,justificativas_texto,"",1,1)</f>
        <v>MOTORISTA CUMPRINDO HORÁRIO NA ESCALA ATUAL</v>
      </c>
    </row>
    <row r="2822" spans="1:10" ht="42" hidden="1" customHeight="1">
      <c r="A2822" s="202">
        <v>45703</v>
      </c>
      <c r="B2822" s="149">
        <v>19010</v>
      </c>
      <c r="C2822" s="147">
        <v>0.39583333333333331</v>
      </c>
      <c r="D2822" s="149" t="s">
        <v>11</v>
      </c>
      <c r="E2822" s="153" t="s">
        <v>164</v>
      </c>
      <c r="F2822" s="149"/>
      <c r="G2822" s="149" t="str">
        <f t="shared" si="86"/>
        <v>1</v>
      </c>
      <c r="H2822" s="150">
        <f t="shared" si="87"/>
        <v>18</v>
      </c>
      <c r="I2822" s="153" t="str" cm="1">
        <f t="array" ref="I2822">_xlfn.XLOOKUP(C2822,gyn_horarios,gyn_trechos_almoco,"",1,1)</f>
        <v>GOIANIA X BELEM 09:30</v>
      </c>
      <c r="J2822" s="164" t="str" cm="1">
        <f t="array" ref="J2822">_xlfn.XLOOKUP(D2822,justificativas_motivos,justificativas_texto,"",1,1)</f>
        <v>MOTORISTA CUMPRINDO HORÁRIO NA ESCALA ATUAL</v>
      </c>
    </row>
    <row r="2823" spans="1:10" ht="42" hidden="1" customHeight="1">
      <c r="A2823" s="202">
        <v>45703</v>
      </c>
      <c r="B2823" s="149">
        <v>16500</v>
      </c>
      <c r="C2823" s="147">
        <v>0.79166666666666663</v>
      </c>
      <c r="D2823" s="149" t="s">
        <v>11</v>
      </c>
      <c r="E2823" s="153" t="s">
        <v>315</v>
      </c>
      <c r="F2823" s="149"/>
      <c r="G2823" s="149" t="str">
        <f t="shared" si="86"/>
        <v>1</v>
      </c>
      <c r="H2823" s="150">
        <f t="shared" si="87"/>
        <v>18</v>
      </c>
      <c r="I2823" s="153" t="s">
        <v>359</v>
      </c>
      <c r="J2823" s="164" t="str" cm="1">
        <f t="array" ref="J2823">_xlfn.XLOOKUP(D2823,justificativas_motivos,justificativas_texto,"",1,1)</f>
        <v>MOTORISTA CUMPRINDO HORÁRIO NA ESCALA ATUAL</v>
      </c>
    </row>
    <row r="2824" spans="1:10" ht="42" hidden="1" customHeight="1">
      <c r="A2824" s="202">
        <v>45703</v>
      </c>
      <c r="B2824" s="149">
        <v>16500</v>
      </c>
      <c r="C2824" s="147">
        <v>0.79166666666666663</v>
      </c>
      <c r="D2824" s="149" t="s">
        <v>11</v>
      </c>
      <c r="E2824" s="153" t="s">
        <v>348</v>
      </c>
      <c r="F2824" s="149"/>
      <c r="G2824" s="149" t="str">
        <f t="shared" si="86"/>
        <v>1</v>
      </c>
      <c r="H2824" s="150">
        <f t="shared" si="87"/>
        <v>18</v>
      </c>
      <c r="I2824" s="153" t="s">
        <v>359</v>
      </c>
      <c r="J2824" s="164" t="str" cm="1">
        <f t="array" ref="J2824">_xlfn.XLOOKUP(D2824,justificativas_motivos,justificativas_texto,"",1,1)</f>
        <v>MOTORISTA CUMPRINDO HORÁRIO NA ESCALA ATUAL</v>
      </c>
    </row>
    <row r="2825" spans="1:10" ht="42" hidden="1" customHeight="1">
      <c r="A2825" s="202">
        <v>45703</v>
      </c>
      <c r="B2825" s="149" t="s">
        <v>285</v>
      </c>
      <c r="C2825" s="147" t="s">
        <v>285</v>
      </c>
      <c r="D2825" s="149" t="s">
        <v>285</v>
      </c>
      <c r="E2825" s="153" t="s">
        <v>287</v>
      </c>
      <c r="F2825" s="149"/>
      <c r="G2825" s="149" t="str">
        <f t="shared" si="86"/>
        <v>1</v>
      </c>
      <c r="H2825" s="150">
        <f t="shared" si="87"/>
        <v>18</v>
      </c>
      <c r="I2825" s="153" t="str" cm="1">
        <f t="array" ref="I2825">_xlfn.XLOOKUP(C2825,gyn_horarios,gyn_trechos_almoco,"",1,1)</f>
        <v>PASSE</v>
      </c>
      <c r="J2825" s="164" t="str" cm="1">
        <f t="array" ref="J2825">_xlfn.XLOOKUP(D2825,justificativas_motivos,justificativas_texto,"",1,1)</f>
        <v>MOTORISTA CHEGANDO/SAINDO DA GARAGEM DE PASSE</v>
      </c>
    </row>
    <row r="2826" spans="1:10" ht="42" hidden="1" customHeight="1">
      <c r="A2826" s="202">
        <v>45703</v>
      </c>
      <c r="B2826" s="149" t="s">
        <v>285</v>
      </c>
      <c r="C2826" s="147" t="s">
        <v>285</v>
      </c>
      <c r="D2826" s="149" t="s">
        <v>285</v>
      </c>
      <c r="E2826" s="153" t="s">
        <v>367</v>
      </c>
      <c r="F2826" s="149"/>
      <c r="G2826" s="149" t="str">
        <f t="shared" si="86"/>
        <v>1</v>
      </c>
      <c r="H2826" s="150">
        <f t="shared" si="87"/>
        <v>18</v>
      </c>
      <c r="I2826" s="153" t="str" cm="1">
        <f t="array" ref="I2826">_xlfn.XLOOKUP(C2826,gyn_horarios,gyn_trechos_almoco,"",1,1)</f>
        <v>PASSE</v>
      </c>
      <c r="J2826" s="164" t="str" cm="1">
        <f t="array" ref="J2826">_xlfn.XLOOKUP(D2826,justificativas_motivos,justificativas_texto,"",1,1)</f>
        <v>MOTORISTA CHEGANDO/SAINDO DA GARAGEM DE PASSE</v>
      </c>
    </row>
    <row r="2827" spans="1:10" ht="42" hidden="1" customHeight="1">
      <c r="A2827" s="202">
        <v>45703</v>
      </c>
      <c r="B2827" s="149">
        <v>19018</v>
      </c>
      <c r="C2827" s="147">
        <v>0.39583333333333331</v>
      </c>
      <c r="D2827" s="149" t="s">
        <v>11</v>
      </c>
      <c r="E2827" s="153" t="s">
        <v>371</v>
      </c>
      <c r="F2827" s="149"/>
      <c r="G2827" s="149" t="str">
        <f t="shared" si="86"/>
        <v>1</v>
      </c>
      <c r="H2827" s="150">
        <f t="shared" si="87"/>
        <v>18</v>
      </c>
      <c r="I2827" s="153" t="s">
        <v>430</v>
      </c>
      <c r="J2827" s="164" t="str" cm="1">
        <f t="array" ref="J2827">_xlfn.XLOOKUP(D2827,justificativas_motivos,justificativas_texto,"",1,1)</f>
        <v>MOTORISTA CUMPRINDO HORÁRIO NA ESCALA ATUAL</v>
      </c>
    </row>
    <row r="2828" spans="1:10" ht="42" hidden="1" customHeight="1">
      <c r="A2828" s="202">
        <v>45703</v>
      </c>
      <c r="B2828" s="149">
        <v>19018</v>
      </c>
      <c r="C2828" s="147">
        <v>0.39583333333333331</v>
      </c>
      <c r="D2828" s="149" t="s">
        <v>11</v>
      </c>
      <c r="E2828" s="153" t="s">
        <v>352</v>
      </c>
      <c r="F2828" s="149"/>
      <c r="G2828" s="149" t="str">
        <f t="shared" si="86"/>
        <v>1</v>
      </c>
      <c r="H2828" s="150">
        <f t="shared" si="87"/>
        <v>18</v>
      </c>
      <c r="I2828" s="153" t="s">
        <v>430</v>
      </c>
      <c r="J2828" s="164" t="str" cm="1">
        <f t="array" ref="J2828">_xlfn.XLOOKUP(D2828,justificativas_motivos,justificativas_texto,"",1,1)</f>
        <v>MOTORISTA CUMPRINDO HORÁRIO NA ESCALA ATUAL</v>
      </c>
    </row>
    <row r="2829" spans="1:10" ht="42" hidden="1" customHeight="1">
      <c r="A2829" s="202">
        <v>45703</v>
      </c>
      <c r="B2829" s="132">
        <v>19017</v>
      </c>
      <c r="C2829" s="133" t="s">
        <v>355</v>
      </c>
      <c r="D2829" s="132" t="s">
        <v>11</v>
      </c>
      <c r="E2829" s="129" t="s">
        <v>375</v>
      </c>
      <c r="F2829" s="132"/>
      <c r="G2829" s="132" t="str">
        <f t="shared" si="86"/>
        <v>1</v>
      </c>
      <c r="H2829" s="137">
        <f t="shared" si="87"/>
        <v>18</v>
      </c>
      <c r="I2829" s="129" t="str" cm="1">
        <f t="array" ref="I2829">_xlfn.XLOOKUP(C2829,gyn_horarios,gyn_trechos_almoco,"",1,1)</f>
        <v>TERESINA X IMPERATRIZ 19:00</v>
      </c>
      <c r="J2829" s="201" t="str" cm="1">
        <f t="array" ref="J2829">_xlfn.XLOOKUP(D2829,justificativas_motivos,justificativas_texto,"",1,1)</f>
        <v>MOTORISTA CUMPRINDO HORÁRIO NA ESCALA ATUAL</v>
      </c>
    </row>
    <row r="2830" spans="1:10" ht="42" hidden="1" customHeight="1">
      <c r="A2830" s="202">
        <v>45703</v>
      </c>
      <c r="B2830" s="132">
        <v>19017</v>
      </c>
      <c r="C2830" s="133" t="s">
        <v>355</v>
      </c>
      <c r="D2830" s="132" t="s">
        <v>11</v>
      </c>
      <c r="E2830" s="129" t="s">
        <v>305</v>
      </c>
      <c r="F2830" s="132"/>
      <c r="G2830" s="132" t="str">
        <f t="shared" si="86"/>
        <v>1</v>
      </c>
      <c r="H2830" s="137">
        <f t="shared" si="87"/>
        <v>18</v>
      </c>
      <c r="I2830" s="129" t="str" cm="1">
        <f t="array" ref="I2830">_xlfn.XLOOKUP(C2830,gyn_horarios,gyn_trechos_almoco,"",1,1)</f>
        <v>TERESINA X IMPERATRIZ 19:00</v>
      </c>
      <c r="J2830" s="201" t="str" cm="1">
        <f t="array" ref="J2830">_xlfn.XLOOKUP(D2830,justificativas_motivos,justificativas_texto,"",1,1)</f>
        <v>MOTORISTA CUMPRINDO HORÁRIO NA ESCALA ATUAL</v>
      </c>
    </row>
    <row r="2831" spans="1:10" ht="42" hidden="1" customHeight="1">
      <c r="A2831" s="202">
        <v>45704</v>
      </c>
      <c r="B2831" s="149">
        <v>24011</v>
      </c>
      <c r="C2831" s="147">
        <v>0.79166666666666663</v>
      </c>
      <c r="D2831" s="149" t="s">
        <v>11</v>
      </c>
      <c r="E2831" s="149" t="s">
        <v>103</v>
      </c>
      <c r="F2831" s="149"/>
      <c r="G2831" s="149" t="str">
        <f t="shared" si="86"/>
        <v>1</v>
      </c>
      <c r="H2831" s="150">
        <f t="shared" si="87"/>
        <v>18</v>
      </c>
      <c r="I2831" s="153" t="str" cm="1">
        <f t="array" ref="I2831">_xlfn.XLOOKUP(C2831,gyn_horarios,gyn_trechos_almoco,"",1,1)</f>
        <v>GOIANIA X BELEM 19:00</v>
      </c>
      <c r="J2831" s="164" t="str" cm="1">
        <f t="array" ref="J2831">_xlfn.XLOOKUP(D2831,justificativas_motivos,justificativas_texto,"",1,1)</f>
        <v>MOTORISTA CUMPRINDO HORÁRIO NA ESCALA ATUAL</v>
      </c>
    </row>
    <row r="2832" spans="1:10" ht="42" hidden="1" customHeight="1">
      <c r="A2832" s="202">
        <v>45704</v>
      </c>
      <c r="B2832" s="149">
        <v>24011</v>
      </c>
      <c r="C2832" s="147">
        <v>0.79166666666666663</v>
      </c>
      <c r="D2832" s="149" t="s">
        <v>11</v>
      </c>
      <c r="E2832" s="149" t="s">
        <v>441</v>
      </c>
      <c r="F2832" s="149"/>
      <c r="G2832" s="149" t="str">
        <f t="shared" si="86"/>
        <v>1</v>
      </c>
      <c r="H2832" s="150">
        <f t="shared" si="87"/>
        <v>18</v>
      </c>
      <c r="I2832" s="153" t="str" cm="1">
        <f t="array" ref="I2832">_xlfn.XLOOKUP(C2832,gyn_horarios,gyn_trechos_almoco,"",1,1)</f>
        <v>GOIANIA X BELEM 19:00</v>
      </c>
      <c r="J2832" s="164" t="str" cm="1">
        <f t="array" ref="J2832">_xlfn.XLOOKUP(D2832,justificativas_motivos,justificativas_texto,"",1,1)</f>
        <v>MOTORISTA CUMPRINDO HORÁRIO NA ESCALA ATUAL</v>
      </c>
    </row>
    <row r="2833" spans="1:10" ht="42" hidden="1" customHeight="1">
      <c r="A2833" s="202">
        <v>45704</v>
      </c>
      <c r="B2833" s="149">
        <v>24015</v>
      </c>
      <c r="C2833" s="147">
        <v>0.83333333333333337</v>
      </c>
      <c r="D2833" s="149" t="s">
        <v>11</v>
      </c>
      <c r="E2833" s="149" t="s">
        <v>102</v>
      </c>
      <c r="F2833" s="149"/>
      <c r="G2833" s="149" t="str">
        <f t="shared" si="86"/>
        <v>1</v>
      </c>
      <c r="H2833" s="150">
        <f t="shared" si="87"/>
        <v>18</v>
      </c>
      <c r="I2833" s="153" t="str" cm="1">
        <f t="array" ref="I2833">_xlfn.XLOOKUP(C2833,gyn_horarios,gyn_trechos_almoco,"",1,1)</f>
        <v>GOIANIA X SAO LUIS 20:00</v>
      </c>
      <c r="J2833" s="164" t="str" cm="1">
        <f t="array" ref="J2833">_xlfn.XLOOKUP(D2833,justificativas_motivos,justificativas_texto,"",1,1)</f>
        <v>MOTORISTA CUMPRINDO HORÁRIO NA ESCALA ATUAL</v>
      </c>
    </row>
    <row r="2834" spans="1:10" ht="42" hidden="1" customHeight="1">
      <c r="A2834" s="202">
        <v>45704</v>
      </c>
      <c r="B2834" s="149">
        <v>24015</v>
      </c>
      <c r="C2834" s="147">
        <v>0.83333333333333337</v>
      </c>
      <c r="D2834" s="149" t="s">
        <v>11</v>
      </c>
      <c r="E2834" s="149" t="s">
        <v>92</v>
      </c>
      <c r="F2834" s="149"/>
      <c r="G2834" s="149" t="str">
        <f t="shared" si="86"/>
        <v>1</v>
      </c>
      <c r="H2834" s="150">
        <f t="shared" si="87"/>
        <v>18</v>
      </c>
      <c r="I2834" s="153" t="str" cm="1">
        <f t="array" ref="I2834">_xlfn.XLOOKUP(C2834,gyn_horarios,gyn_trechos_almoco,"",1,1)</f>
        <v>GOIANIA X SAO LUIS 20:00</v>
      </c>
      <c r="J2834" s="164" t="str" cm="1">
        <f t="array" ref="J2834">_xlfn.XLOOKUP(D2834,justificativas_motivos,justificativas_texto,"",1,1)</f>
        <v>MOTORISTA CUMPRINDO HORÁRIO NA ESCALA ATUAL</v>
      </c>
    </row>
    <row r="2835" spans="1:10" ht="42" hidden="1" customHeight="1">
      <c r="A2835" s="202">
        <v>45704</v>
      </c>
      <c r="B2835" s="149">
        <v>19026</v>
      </c>
      <c r="C2835" s="147">
        <v>0.39583333333333331</v>
      </c>
      <c r="D2835" s="149" t="s">
        <v>11</v>
      </c>
      <c r="E2835" s="153" t="s">
        <v>413</v>
      </c>
      <c r="F2835" s="149"/>
      <c r="G2835" s="149" t="str">
        <f t="shared" si="86"/>
        <v>1</v>
      </c>
      <c r="H2835" s="150">
        <f t="shared" si="87"/>
        <v>18</v>
      </c>
      <c r="I2835" s="153" t="str" cm="1">
        <f t="array" ref="I2835">_xlfn.XLOOKUP(C2835,gyn_horarios,gyn_trechos_almoco,"",1,1)</f>
        <v>GOIANIA X BELEM 09:30</v>
      </c>
      <c r="J2835" s="164" t="str" cm="1">
        <f t="array" ref="J2835">_xlfn.XLOOKUP(D2835,justificativas_motivos,justificativas_texto,"",1,1)</f>
        <v>MOTORISTA CUMPRINDO HORÁRIO NA ESCALA ATUAL</v>
      </c>
    </row>
    <row r="2836" spans="1:10" ht="42" hidden="1" customHeight="1">
      <c r="A2836" s="202">
        <v>45704</v>
      </c>
      <c r="B2836" s="149">
        <v>19026</v>
      </c>
      <c r="C2836" s="147">
        <v>0.39583333333333331</v>
      </c>
      <c r="D2836" s="149" t="s">
        <v>11</v>
      </c>
      <c r="E2836" s="153" t="s">
        <v>266</v>
      </c>
      <c r="F2836" s="149"/>
      <c r="G2836" s="149" t="str">
        <f t="shared" ref="G2836:G2899" si="88">IF(E2836="MOTORISTA","","1")</f>
        <v>1</v>
      </c>
      <c r="H2836" s="150">
        <f t="shared" ref="H2836:H2899" si="89">IF(E2836="MOTORISTA","",18)</f>
        <v>18</v>
      </c>
      <c r="I2836" s="153" t="str" cm="1">
        <f t="array" ref="I2836">_xlfn.XLOOKUP(C2836,gyn_horarios,gyn_trechos_almoco,"",1,1)</f>
        <v>GOIANIA X BELEM 09:30</v>
      </c>
      <c r="J2836" s="164" t="str" cm="1">
        <f t="array" ref="J2836">_xlfn.XLOOKUP(D2836,justificativas_motivos,justificativas_texto,"",1,1)</f>
        <v>MOTORISTA CUMPRINDO HORÁRIO NA ESCALA ATUAL</v>
      </c>
    </row>
    <row r="2837" spans="1:10" ht="42" hidden="1" customHeight="1">
      <c r="A2837" s="202">
        <v>45704</v>
      </c>
      <c r="B2837" s="149">
        <v>19002</v>
      </c>
      <c r="C2837" s="147">
        <v>0.39583333333333331</v>
      </c>
      <c r="D2837" s="149" t="s">
        <v>11</v>
      </c>
      <c r="E2837" s="153" t="s">
        <v>356</v>
      </c>
      <c r="F2837" s="149"/>
      <c r="G2837" s="149" t="str">
        <f t="shared" si="88"/>
        <v>1</v>
      </c>
      <c r="H2837" s="150">
        <f t="shared" si="89"/>
        <v>18</v>
      </c>
      <c r="I2837" s="153" t="s">
        <v>430</v>
      </c>
      <c r="J2837" s="164" t="str" cm="1">
        <f t="array" ref="J2837">_xlfn.XLOOKUP(D2837,justificativas_motivos,justificativas_texto,"",1,1)</f>
        <v>MOTORISTA CUMPRINDO HORÁRIO NA ESCALA ATUAL</v>
      </c>
    </row>
    <row r="2838" spans="1:10" ht="42" hidden="1" customHeight="1">
      <c r="A2838" s="202">
        <v>45704</v>
      </c>
      <c r="B2838" s="149">
        <v>19002</v>
      </c>
      <c r="C2838" s="147">
        <v>0.39583333333333331</v>
      </c>
      <c r="D2838" s="149" t="s">
        <v>11</v>
      </c>
      <c r="E2838" s="153" t="s">
        <v>257</v>
      </c>
      <c r="F2838" s="149"/>
      <c r="G2838" s="149" t="str">
        <f t="shared" si="88"/>
        <v>1</v>
      </c>
      <c r="H2838" s="150">
        <f t="shared" si="89"/>
        <v>18</v>
      </c>
      <c r="I2838" s="153" t="s">
        <v>430</v>
      </c>
      <c r="J2838" s="164" t="str" cm="1">
        <f t="array" ref="J2838">_xlfn.XLOOKUP(D2838,justificativas_motivos,justificativas_texto,"",1,1)</f>
        <v>MOTORISTA CUMPRINDO HORÁRIO NA ESCALA ATUAL</v>
      </c>
    </row>
    <row r="2839" spans="1:10" ht="42" hidden="1" customHeight="1">
      <c r="A2839" s="202">
        <v>45704</v>
      </c>
      <c r="B2839" s="132">
        <v>16600</v>
      </c>
      <c r="C2839" s="133">
        <v>0.47013888888888888</v>
      </c>
      <c r="D2839" s="132" t="s">
        <v>20</v>
      </c>
      <c r="E2839" s="129" t="s">
        <v>442</v>
      </c>
      <c r="F2839" s="132"/>
      <c r="G2839" s="132" t="str">
        <f t="shared" si="88"/>
        <v>1</v>
      </c>
      <c r="H2839" s="137">
        <f t="shared" si="89"/>
        <v>18</v>
      </c>
      <c r="I2839" s="129" t="str" cm="1">
        <f t="array" ref="I2839">_xlfn.XLOOKUP(C2839,gyn_horarios,gyn_trechos_almoco,"",1,1)</f>
        <v>IMPERATRIZ X SAO LUIS 11:17</v>
      </c>
      <c r="J2839" s="201" t="str" cm="1">
        <f t="array" ref="J2839">_xlfn.XLOOKUP(D2839,justificativas_motivos,justificativas_texto,"",1,1)</f>
        <v>MOTORISTA TEVE QUE FAZER REFEIÇÃO DEVIDO AO ATRASO DO HORARIO DO ONIBUS</v>
      </c>
    </row>
    <row r="2840" spans="1:10" ht="42" hidden="1" customHeight="1">
      <c r="A2840" s="202">
        <v>45704</v>
      </c>
      <c r="B2840" s="132" t="s">
        <v>137</v>
      </c>
      <c r="C2840" s="133" t="s">
        <v>137</v>
      </c>
      <c r="D2840" s="132" t="s">
        <v>137</v>
      </c>
      <c r="E2840" s="129" t="s">
        <v>270</v>
      </c>
      <c r="F2840" s="132"/>
      <c r="G2840" s="132" t="str">
        <f t="shared" si="88"/>
        <v>1</v>
      </c>
      <c r="H2840" s="137">
        <f t="shared" si="89"/>
        <v>18</v>
      </c>
      <c r="I2840" s="129" t="str" cm="1">
        <f t="array" ref="I2840">_xlfn.XLOOKUP(C2840,gyn_horarios,gyn_trechos_almoco,"",1,1)</f>
        <v>ESPERA</v>
      </c>
      <c r="J2840" s="201" t="str" cm="1">
        <f t="array" ref="J2840">_xlfn.XLOOKUP(D2840,justificativas_motivos,justificativas_texto,"",1,1)</f>
        <v>MOTORISTA NA GARAGEM EM ESPERA PARA DISPONIBILIDADE DE HORARIOS</v>
      </c>
    </row>
    <row r="2841" spans="1:10" ht="42" hidden="1" customHeight="1">
      <c r="A2841" s="202">
        <v>45705</v>
      </c>
      <c r="B2841" s="149">
        <v>16400</v>
      </c>
      <c r="C2841" s="147">
        <v>0.5</v>
      </c>
      <c r="D2841" s="149" t="s">
        <v>11</v>
      </c>
      <c r="E2841" s="149" t="s">
        <v>160</v>
      </c>
      <c r="F2841" s="149"/>
      <c r="G2841" s="149" t="str">
        <f t="shared" si="88"/>
        <v>1</v>
      </c>
      <c r="H2841" s="150">
        <f t="shared" si="89"/>
        <v>18</v>
      </c>
      <c r="I2841" s="153" t="s">
        <v>424</v>
      </c>
      <c r="J2841" s="164" t="str" cm="1">
        <f t="array" ref="J2841">_xlfn.XLOOKUP(D2841,justificativas_motivos,justificativas_texto,"",1,1)</f>
        <v>MOTORISTA CUMPRINDO HORÁRIO NA ESCALA ATUAL</v>
      </c>
    </row>
    <row r="2842" spans="1:10" ht="42" hidden="1" customHeight="1">
      <c r="A2842" s="202">
        <v>45705</v>
      </c>
      <c r="B2842" s="149">
        <v>16400</v>
      </c>
      <c r="C2842" s="147">
        <v>0.5</v>
      </c>
      <c r="D2842" s="149" t="s">
        <v>11</v>
      </c>
      <c r="E2842" s="149" t="s">
        <v>110</v>
      </c>
      <c r="F2842" s="149"/>
      <c r="G2842" s="149" t="str">
        <f t="shared" si="88"/>
        <v>1</v>
      </c>
      <c r="H2842" s="150">
        <f t="shared" si="89"/>
        <v>18</v>
      </c>
      <c r="I2842" s="153" t="s">
        <v>424</v>
      </c>
      <c r="J2842" s="164" t="str" cm="1">
        <f t="array" ref="J2842">_xlfn.XLOOKUP(D2842,justificativas_motivos,justificativas_texto,"",1,1)</f>
        <v>MOTORISTA CUMPRINDO HORÁRIO NA ESCALA ATUAL</v>
      </c>
    </row>
    <row r="2843" spans="1:10" ht="42" hidden="1" customHeight="1">
      <c r="A2843" s="202">
        <v>45705</v>
      </c>
      <c r="B2843" s="149">
        <v>15900</v>
      </c>
      <c r="C2843" s="147">
        <v>0.75</v>
      </c>
      <c r="D2843" s="149" t="s">
        <v>11</v>
      </c>
      <c r="E2843" s="153" t="s">
        <v>343</v>
      </c>
      <c r="F2843" s="149"/>
      <c r="G2843" s="149" t="str">
        <f t="shared" si="88"/>
        <v>1</v>
      </c>
      <c r="H2843" s="150">
        <f t="shared" si="89"/>
        <v>18</v>
      </c>
      <c r="I2843" s="153" t="str" cm="1">
        <f t="array" ref="I2843">_xlfn.XLOOKUP(C2843,gyn_horarios,gyn_trechos_almoco,"",1,1)</f>
        <v>GOIANIA X TERESINA 18:00</v>
      </c>
      <c r="J2843" s="164" t="str" cm="1">
        <f t="array" ref="J2843">_xlfn.XLOOKUP(D2843,justificativas_motivos,justificativas_texto,"",1,1)</f>
        <v>MOTORISTA CUMPRINDO HORÁRIO NA ESCALA ATUAL</v>
      </c>
    </row>
    <row r="2844" spans="1:10" ht="42" hidden="1" customHeight="1">
      <c r="A2844" s="202">
        <v>45705</v>
      </c>
      <c r="B2844" s="149">
        <v>15900</v>
      </c>
      <c r="C2844" s="147">
        <v>0.75</v>
      </c>
      <c r="D2844" s="149" t="s">
        <v>11</v>
      </c>
      <c r="E2844" s="153" t="s">
        <v>443</v>
      </c>
      <c r="F2844" s="149"/>
      <c r="G2844" s="149" t="str">
        <f t="shared" si="88"/>
        <v>1</v>
      </c>
      <c r="H2844" s="150">
        <f t="shared" si="89"/>
        <v>18</v>
      </c>
      <c r="I2844" s="153" t="str" cm="1">
        <f t="array" ref="I2844">_xlfn.XLOOKUP(C2844,gyn_horarios,gyn_trechos_almoco,"",1,1)</f>
        <v>GOIANIA X TERESINA 18:00</v>
      </c>
      <c r="J2844" s="164" t="str" cm="1">
        <f t="array" ref="J2844">_xlfn.XLOOKUP(D2844,justificativas_motivos,justificativas_texto,"",1,1)</f>
        <v>MOTORISTA CUMPRINDO HORÁRIO NA ESCALA ATUAL</v>
      </c>
    </row>
    <row r="2845" spans="1:10" ht="42" hidden="1" customHeight="1">
      <c r="A2845" s="202">
        <v>45705</v>
      </c>
      <c r="B2845" s="149">
        <v>24009</v>
      </c>
      <c r="C2845" s="147">
        <v>0.79166666666666663</v>
      </c>
      <c r="D2845" s="149" t="s">
        <v>11</v>
      </c>
      <c r="E2845" s="149" t="s">
        <v>201</v>
      </c>
      <c r="F2845" s="149"/>
      <c r="G2845" s="149" t="str">
        <f t="shared" si="88"/>
        <v>1</v>
      </c>
      <c r="H2845" s="150">
        <f t="shared" si="89"/>
        <v>18</v>
      </c>
      <c r="I2845" s="153" t="str" cm="1">
        <f t="array" ref="I2845">_xlfn.XLOOKUP(C2845,gyn_horarios,gyn_trechos_almoco,"",1,1)</f>
        <v>GOIANIA X BELEM 19:00</v>
      </c>
      <c r="J2845" s="164" t="str" cm="1">
        <f t="array" ref="J2845">_xlfn.XLOOKUP(D2845,justificativas_motivos,justificativas_texto,"",1,1)</f>
        <v>MOTORISTA CUMPRINDO HORÁRIO NA ESCALA ATUAL</v>
      </c>
    </row>
    <row r="2846" spans="1:10" ht="42" hidden="1" customHeight="1">
      <c r="A2846" s="202">
        <v>45705</v>
      </c>
      <c r="B2846" s="149">
        <v>24009</v>
      </c>
      <c r="C2846" s="147">
        <v>0.79166666666666663</v>
      </c>
      <c r="D2846" s="149" t="s">
        <v>11</v>
      </c>
      <c r="E2846" s="153" t="s">
        <v>416</v>
      </c>
      <c r="F2846" s="149"/>
      <c r="G2846" s="149" t="str">
        <f t="shared" si="88"/>
        <v>1</v>
      </c>
      <c r="H2846" s="150">
        <f t="shared" si="89"/>
        <v>18</v>
      </c>
      <c r="I2846" s="153" t="str" cm="1">
        <f t="array" ref="I2846">_xlfn.XLOOKUP(C2846,gyn_horarios,gyn_trechos_almoco,"",1,1)</f>
        <v>GOIANIA X BELEM 19:00</v>
      </c>
      <c r="J2846" s="164" t="str" cm="1">
        <f t="array" ref="J2846">_xlfn.XLOOKUP(D2846,justificativas_motivos,justificativas_texto,"",1,1)</f>
        <v>MOTORISTA CUMPRINDO HORÁRIO NA ESCALA ATUAL</v>
      </c>
    </row>
    <row r="2847" spans="1:10" ht="42" hidden="1" customHeight="1">
      <c r="A2847" s="202">
        <v>45705</v>
      </c>
      <c r="B2847" s="149">
        <v>24012</v>
      </c>
      <c r="C2847" s="147">
        <v>0.83333333333333337</v>
      </c>
      <c r="D2847" s="149" t="s">
        <v>11</v>
      </c>
      <c r="E2847" s="149" t="s">
        <v>64</v>
      </c>
      <c r="F2847" s="149"/>
      <c r="G2847" s="149" t="str">
        <f t="shared" si="88"/>
        <v>1</v>
      </c>
      <c r="H2847" s="150">
        <f t="shared" si="89"/>
        <v>18</v>
      </c>
      <c r="I2847" s="153" t="str" cm="1">
        <f t="array" ref="I2847">_xlfn.XLOOKUP(C2847,gyn_horarios,gyn_trechos_almoco,"",1,1)</f>
        <v>GOIANIA X SAO LUIS 20:00</v>
      </c>
      <c r="J2847" s="164" t="str" cm="1">
        <f t="array" ref="J2847">_xlfn.XLOOKUP(D2847,justificativas_motivos,justificativas_texto,"",1,1)</f>
        <v>MOTORISTA CUMPRINDO HORÁRIO NA ESCALA ATUAL</v>
      </c>
    </row>
    <row r="2848" spans="1:10" ht="42" hidden="1" customHeight="1">
      <c r="A2848" s="202">
        <v>45705</v>
      </c>
      <c r="B2848" s="149">
        <v>24012</v>
      </c>
      <c r="C2848" s="147">
        <v>0.83333333333333337</v>
      </c>
      <c r="D2848" s="149" t="s">
        <v>11</v>
      </c>
      <c r="E2848" s="149" t="s">
        <v>65</v>
      </c>
      <c r="F2848" s="149"/>
      <c r="G2848" s="149" t="str">
        <f t="shared" si="88"/>
        <v>1</v>
      </c>
      <c r="H2848" s="150">
        <f t="shared" si="89"/>
        <v>18</v>
      </c>
      <c r="I2848" s="153" t="str" cm="1">
        <f t="array" ref="I2848">_xlfn.XLOOKUP(C2848,gyn_horarios,gyn_trechos_almoco,"",1,1)</f>
        <v>GOIANIA X SAO LUIS 20:00</v>
      </c>
      <c r="J2848" s="164" t="str" cm="1">
        <f t="array" ref="J2848">_xlfn.XLOOKUP(D2848,justificativas_motivos,justificativas_texto,"",1,1)</f>
        <v>MOTORISTA CUMPRINDO HORÁRIO NA ESCALA ATUAL</v>
      </c>
    </row>
    <row r="2849" spans="1:10" ht="42" hidden="1" customHeight="1">
      <c r="A2849" s="202">
        <v>45705</v>
      </c>
      <c r="B2849" s="149">
        <v>19026</v>
      </c>
      <c r="C2849" s="147">
        <v>0.39583333333333331</v>
      </c>
      <c r="D2849" s="149" t="s">
        <v>11</v>
      </c>
      <c r="E2849" s="153" t="s">
        <v>124</v>
      </c>
      <c r="F2849" s="149"/>
      <c r="G2849" s="149" t="str">
        <f t="shared" si="88"/>
        <v>1</v>
      </c>
      <c r="H2849" s="150">
        <f t="shared" si="89"/>
        <v>18</v>
      </c>
      <c r="I2849" s="153" t="str" cm="1">
        <f t="array" ref="I2849">_xlfn.XLOOKUP(C2849,gyn_horarios,gyn_trechos_almoco,"",1,1)</f>
        <v>GOIANIA X BELEM 09:30</v>
      </c>
      <c r="J2849" s="164" t="str" cm="1">
        <f t="array" ref="J2849">_xlfn.XLOOKUP(D2849,justificativas_motivos,justificativas_texto,"",1,1)</f>
        <v>MOTORISTA CUMPRINDO HORÁRIO NA ESCALA ATUAL</v>
      </c>
    </row>
    <row r="2850" spans="1:10" ht="42" hidden="1" customHeight="1">
      <c r="A2850" s="202">
        <v>45705</v>
      </c>
      <c r="B2850" s="149">
        <v>19026</v>
      </c>
      <c r="C2850" s="147">
        <v>0.39583333333333331</v>
      </c>
      <c r="D2850" s="149" t="s">
        <v>11</v>
      </c>
      <c r="E2850" s="153" t="s">
        <v>444</v>
      </c>
      <c r="F2850" s="149"/>
      <c r="G2850" s="149" t="str">
        <f t="shared" si="88"/>
        <v>1</v>
      </c>
      <c r="H2850" s="150">
        <f t="shared" si="89"/>
        <v>18</v>
      </c>
      <c r="I2850" s="153" t="str" cm="1">
        <f t="array" ref="I2850">_xlfn.XLOOKUP(C2850,gyn_horarios,gyn_trechos_almoco,"",1,1)</f>
        <v>GOIANIA X BELEM 09:30</v>
      </c>
      <c r="J2850" s="164" t="str" cm="1">
        <f t="array" ref="J2850">_xlfn.XLOOKUP(D2850,justificativas_motivos,justificativas_texto,"",1,1)</f>
        <v>MOTORISTA CUMPRINDO HORÁRIO NA ESCALA ATUAL</v>
      </c>
    </row>
    <row r="2851" spans="1:10" ht="42" hidden="1" customHeight="1">
      <c r="A2851" s="202">
        <v>45705</v>
      </c>
      <c r="B2851" s="149">
        <v>12400</v>
      </c>
      <c r="C2851" s="147">
        <v>0.79166666666666663</v>
      </c>
      <c r="D2851" s="149" t="s">
        <v>11</v>
      </c>
      <c r="E2851" s="153" t="s">
        <v>352</v>
      </c>
      <c r="F2851" s="149"/>
      <c r="G2851" s="149" t="str">
        <f t="shared" si="88"/>
        <v>1</v>
      </c>
      <c r="H2851" s="150">
        <f t="shared" si="89"/>
        <v>18</v>
      </c>
      <c r="I2851" s="153" t="s">
        <v>359</v>
      </c>
      <c r="J2851" s="164" t="str" cm="1">
        <f t="array" ref="J2851">_xlfn.XLOOKUP(D2851,justificativas_motivos,justificativas_texto,"",1,1)</f>
        <v>MOTORISTA CUMPRINDO HORÁRIO NA ESCALA ATUAL</v>
      </c>
    </row>
    <row r="2852" spans="1:10" ht="42" hidden="1" customHeight="1">
      <c r="A2852" s="202">
        <v>45705</v>
      </c>
      <c r="B2852" s="149">
        <v>12400</v>
      </c>
      <c r="C2852" s="147">
        <v>0.79166666666666663</v>
      </c>
      <c r="D2852" s="149" t="s">
        <v>11</v>
      </c>
      <c r="E2852" s="153" t="s">
        <v>371</v>
      </c>
      <c r="F2852" s="149"/>
      <c r="G2852" s="149" t="str">
        <f t="shared" si="88"/>
        <v>1</v>
      </c>
      <c r="H2852" s="150">
        <f t="shared" si="89"/>
        <v>18</v>
      </c>
      <c r="I2852" s="153" t="s">
        <v>359</v>
      </c>
      <c r="J2852" s="164" t="str" cm="1">
        <f t="array" ref="J2852">_xlfn.XLOOKUP(D2852,justificativas_motivos,justificativas_texto,"",1,1)</f>
        <v>MOTORISTA CUMPRINDO HORÁRIO NA ESCALA ATUAL</v>
      </c>
    </row>
    <row r="2853" spans="1:10" ht="42" hidden="1" customHeight="1">
      <c r="A2853" s="200">
        <v>45705</v>
      </c>
      <c r="B2853" s="132" t="s">
        <v>137</v>
      </c>
      <c r="C2853" s="133" t="s">
        <v>137</v>
      </c>
      <c r="D2853" s="132" t="s">
        <v>137</v>
      </c>
      <c r="E2853" s="129" t="s">
        <v>354</v>
      </c>
      <c r="F2853" s="132"/>
      <c r="G2853" s="132" t="str">
        <f t="shared" si="88"/>
        <v>1</v>
      </c>
      <c r="H2853" s="137">
        <f t="shared" si="89"/>
        <v>18</v>
      </c>
      <c r="I2853" s="129" t="str" cm="1">
        <f t="array" ref="I2853">_xlfn.XLOOKUP(C2853,gyn_horarios,gyn_trechos_almoco,"",1,1)</f>
        <v>ESPERA</v>
      </c>
      <c r="J2853" s="201" t="str" cm="1">
        <f t="array" ref="J2853">_xlfn.XLOOKUP(D2853,justificativas_motivos,justificativas_texto,"",1,1)</f>
        <v>MOTORISTA NA GARAGEM EM ESPERA PARA DISPONIBILIDADE DE HORARIOS</v>
      </c>
    </row>
    <row r="2854" spans="1:10" ht="42" hidden="1" customHeight="1">
      <c r="A2854" s="200">
        <v>45705</v>
      </c>
      <c r="B2854" s="132" t="s">
        <v>137</v>
      </c>
      <c r="C2854" s="133" t="s">
        <v>137</v>
      </c>
      <c r="D2854" s="132" t="s">
        <v>137</v>
      </c>
      <c r="E2854" s="129" t="s">
        <v>270</v>
      </c>
      <c r="F2854" s="132"/>
      <c r="G2854" s="132" t="str">
        <f t="shared" si="88"/>
        <v>1</v>
      </c>
      <c r="H2854" s="137">
        <f t="shared" si="89"/>
        <v>18</v>
      </c>
      <c r="I2854" s="129" t="str" cm="1">
        <f t="array" ref="I2854">_xlfn.XLOOKUP(C2854,gyn_horarios,gyn_trechos_almoco,"",1,1)</f>
        <v>ESPERA</v>
      </c>
      <c r="J2854" s="201" t="str" cm="1">
        <f t="array" ref="J2854">_xlfn.XLOOKUP(D2854,justificativas_motivos,justificativas_texto,"",1,1)</f>
        <v>MOTORISTA NA GARAGEM EM ESPERA PARA DISPONIBILIDADE DE HORARIOS</v>
      </c>
    </row>
    <row r="2855" spans="1:10" ht="42" hidden="1" customHeight="1">
      <c r="A2855" s="200">
        <v>45705</v>
      </c>
      <c r="B2855" s="132">
        <v>19021</v>
      </c>
      <c r="C2855" s="133">
        <v>0.25</v>
      </c>
      <c r="D2855" s="132" t="s">
        <v>11</v>
      </c>
      <c r="E2855" s="129" t="s">
        <v>251</v>
      </c>
      <c r="F2855" s="132"/>
      <c r="G2855" s="132" t="str">
        <f t="shared" si="88"/>
        <v>1</v>
      </c>
      <c r="H2855" s="137">
        <f t="shared" si="89"/>
        <v>18</v>
      </c>
      <c r="I2855" s="129" t="s">
        <v>311</v>
      </c>
      <c r="J2855" s="201" t="str" cm="1">
        <f t="array" ref="J2855">_xlfn.XLOOKUP(D2855,justificativas_motivos,justificativas_texto,"",1,1)</f>
        <v>MOTORISTA CUMPRINDO HORÁRIO NA ESCALA ATUAL</v>
      </c>
    </row>
    <row r="2856" spans="1:10" ht="42" hidden="1" customHeight="1">
      <c r="A2856" s="200">
        <v>45705</v>
      </c>
      <c r="B2856" s="132">
        <v>19021</v>
      </c>
      <c r="C2856" s="133">
        <v>0.25</v>
      </c>
      <c r="D2856" s="132" t="s">
        <v>11</v>
      </c>
      <c r="E2856" s="129" t="s">
        <v>229</v>
      </c>
      <c r="F2856" s="132"/>
      <c r="G2856" s="132" t="str">
        <f t="shared" si="88"/>
        <v>1</v>
      </c>
      <c r="H2856" s="137">
        <f t="shared" si="89"/>
        <v>18</v>
      </c>
      <c r="I2856" s="129" t="s">
        <v>311</v>
      </c>
      <c r="J2856" s="201" t="str" cm="1">
        <f t="array" ref="J2856">_xlfn.XLOOKUP(D2856,justificativas_motivos,justificativas_texto,"",1,1)</f>
        <v>MOTORISTA CUMPRINDO HORÁRIO NA ESCALA ATUAL</v>
      </c>
    </row>
    <row r="2857" spans="1:10" ht="42" hidden="1" customHeight="1">
      <c r="A2857" s="202">
        <v>45706</v>
      </c>
      <c r="B2857" s="149">
        <v>15700</v>
      </c>
      <c r="C2857" s="147">
        <v>0.75</v>
      </c>
      <c r="D2857" s="149" t="s">
        <v>11</v>
      </c>
      <c r="E2857" s="149" t="s">
        <v>211</v>
      </c>
      <c r="F2857" s="149"/>
      <c r="G2857" s="149" t="str">
        <f t="shared" si="88"/>
        <v>1</v>
      </c>
      <c r="H2857" s="150">
        <f t="shared" si="89"/>
        <v>18</v>
      </c>
      <c r="I2857" s="153" t="str" cm="1">
        <f t="array" ref="I2857">_xlfn.XLOOKUP(C2857,gyn_horarios,gyn_trechos_almoco,"",1,1)</f>
        <v>GOIANIA X TERESINA 18:00</v>
      </c>
      <c r="J2857" s="164" t="str" cm="1">
        <f t="array" ref="J2857">_xlfn.XLOOKUP(D2857,justificativas_motivos,justificativas_texto,"",1,1)</f>
        <v>MOTORISTA CUMPRINDO HORÁRIO NA ESCALA ATUAL</v>
      </c>
    </row>
    <row r="2858" spans="1:10" ht="42" hidden="1" customHeight="1">
      <c r="A2858" s="202">
        <v>45706</v>
      </c>
      <c r="B2858" s="149">
        <v>15700</v>
      </c>
      <c r="C2858" s="147">
        <v>0.75</v>
      </c>
      <c r="D2858" s="149" t="s">
        <v>11</v>
      </c>
      <c r="E2858" s="153" t="s">
        <v>208</v>
      </c>
      <c r="F2858" s="149"/>
      <c r="G2858" s="149" t="str">
        <f t="shared" si="88"/>
        <v>1</v>
      </c>
      <c r="H2858" s="150">
        <f t="shared" si="89"/>
        <v>18</v>
      </c>
      <c r="I2858" s="153" t="str" cm="1">
        <f t="array" ref="I2858">_xlfn.XLOOKUP(C2858,gyn_horarios,gyn_trechos_almoco,"",1,1)</f>
        <v>GOIANIA X TERESINA 18:00</v>
      </c>
      <c r="J2858" s="164" t="str" cm="1">
        <f t="array" ref="J2858">_xlfn.XLOOKUP(D2858,justificativas_motivos,justificativas_texto,"",1,1)</f>
        <v>MOTORISTA CUMPRINDO HORÁRIO NA ESCALA ATUAL</v>
      </c>
    </row>
    <row r="2859" spans="1:10" ht="42" hidden="1" customHeight="1">
      <c r="A2859" s="202">
        <v>45706</v>
      </c>
      <c r="B2859" s="149">
        <v>24010</v>
      </c>
      <c r="C2859" s="147">
        <v>0.79166666666666663</v>
      </c>
      <c r="D2859" s="149" t="s">
        <v>11</v>
      </c>
      <c r="E2859" s="149" t="s">
        <v>19</v>
      </c>
      <c r="F2859" s="149"/>
      <c r="G2859" s="149" t="str">
        <f t="shared" si="88"/>
        <v>1</v>
      </c>
      <c r="H2859" s="150">
        <f t="shared" si="89"/>
        <v>18</v>
      </c>
      <c r="I2859" s="153" t="str" cm="1">
        <f t="array" ref="I2859">_xlfn.XLOOKUP(C2859,gyn_horarios,gyn_trechos_almoco,"",1,1)</f>
        <v>GOIANIA X BELEM 19:00</v>
      </c>
      <c r="J2859" s="164" t="str" cm="1">
        <f t="array" ref="J2859">_xlfn.XLOOKUP(D2859,justificativas_motivos,justificativas_texto,"",1,1)</f>
        <v>MOTORISTA CUMPRINDO HORÁRIO NA ESCALA ATUAL</v>
      </c>
    </row>
    <row r="2860" spans="1:10" ht="42" hidden="1" customHeight="1">
      <c r="A2860" s="202">
        <v>45706</v>
      </c>
      <c r="B2860" s="149">
        <v>24010</v>
      </c>
      <c r="C2860" s="147">
        <v>0.79166666666666663</v>
      </c>
      <c r="D2860" s="149" t="s">
        <v>11</v>
      </c>
      <c r="E2860" s="149" t="s">
        <v>55</v>
      </c>
      <c r="F2860" s="149"/>
      <c r="G2860" s="149" t="str">
        <f t="shared" si="88"/>
        <v>1</v>
      </c>
      <c r="H2860" s="150">
        <f t="shared" si="89"/>
        <v>18</v>
      </c>
      <c r="I2860" s="153" t="str" cm="1">
        <f t="array" ref="I2860">_xlfn.XLOOKUP(C2860,gyn_horarios,gyn_trechos_almoco,"",1,1)</f>
        <v>GOIANIA X BELEM 19:00</v>
      </c>
      <c r="J2860" s="164" t="str" cm="1">
        <f t="array" ref="J2860">_xlfn.XLOOKUP(D2860,justificativas_motivos,justificativas_texto,"",1,1)</f>
        <v>MOTORISTA CUMPRINDO HORÁRIO NA ESCALA ATUAL</v>
      </c>
    </row>
    <row r="2861" spans="1:10" ht="42" hidden="1" customHeight="1">
      <c r="A2861" s="202">
        <v>45706</v>
      </c>
      <c r="B2861" s="149">
        <v>24001</v>
      </c>
      <c r="C2861" s="147">
        <v>0.83333333333333337</v>
      </c>
      <c r="D2861" s="149" t="s">
        <v>11</v>
      </c>
      <c r="E2861" s="149" t="s">
        <v>243</v>
      </c>
      <c r="F2861" s="149"/>
      <c r="G2861" s="149" t="str">
        <f t="shared" si="88"/>
        <v>1</v>
      </c>
      <c r="H2861" s="150">
        <f t="shared" si="89"/>
        <v>18</v>
      </c>
      <c r="I2861" s="153" t="str" cm="1">
        <f t="array" ref="I2861">_xlfn.XLOOKUP(C2861,gyn_horarios,gyn_trechos_almoco,"",1,1)</f>
        <v>GOIANIA X SAO LUIS 20:00</v>
      </c>
      <c r="J2861" s="164" t="str" cm="1">
        <f t="array" ref="J2861">_xlfn.XLOOKUP(D2861,justificativas_motivos,justificativas_texto,"",1,1)</f>
        <v>MOTORISTA CUMPRINDO HORÁRIO NA ESCALA ATUAL</v>
      </c>
    </row>
    <row r="2862" spans="1:10" ht="42" hidden="1" customHeight="1">
      <c r="A2862" s="202">
        <v>45706</v>
      </c>
      <c r="B2862" s="149">
        <v>24001</v>
      </c>
      <c r="C2862" s="147">
        <v>0.83333333333333337</v>
      </c>
      <c r="D2862" s="149" t="s">
        <v>11</v>
      </c>
      <c r="E2862" s="149" t="s">
        <v>280</v>
      </c>
      <c r="F2862" s="149"/>
      <c r="G2862" s="149" t="str">
        <f t="shared" si="88"/>
        <v>1</v>
      </c>
      <c r="H2862" s="150">
        <f t="shared" si="89"/>
        <v>18</v>
      </c>
      <c r="I2862" s="153" t="str" cm="1">
        <f t="array" ref="I2862">_xlfn.XLOOKUP(C2862,gyn_horarios,gyn_trechos_almoco,"",1,1)</f>
        <v>GOIANIA X SAO LUIS 20:00</v>
      </c>
      <c r="J2862" s="164" t="str" cm="1">
        <f t="array" ref="J2862">_xlfn.XLOOKUP(D2862,justificativas_motivos,justificativas_texto,"",1,1)</f>
        <v>MOTORISTA CUMPRINDO HORÁRIO NA ESCALA ATUAL</v>
      </c>
    </row>
    <row r="2863" spans="1:10" ht="42" hidden="1" customHeight="1">
      <c r="A2863" s="202">
        <v>45706</v>
      </c>
      <c r="B2863" s="149">
        <v>16500</v>
      </c>
      <c r="C2863" s="147">
        <v>0.39583333333333331</v>
      </c>
      <c r="D2863" s="149" t="s">
        <v>11</v>
      </c>
      <c r="E2863" s="153" t="s">
        <v>248</v>
      </c>
      <c r="F2863" s="149"/>
      <c r="G2863" s="149" t="str">
        <f t="shared" si="88"/>
        <v>1</v>
      </c>
      <c r="H2863" s="150">
        <f t="shared" si="89"/>
        <v>18</v>
      </c>
      <c r="I2863" s="153" t="s">
        <v>430</v>
      </c>
      <c r="J2863" s="164" t="str" cm="1">
        <f t="array" ref="J2863">_xlfn.XLOOKUP(D2863,justificativas_motivos,justificativas_texto,"",1,1)</f>
        <v>MOTORISTA CUMPRINDO HORÁRIO NA ESCALA ATUAL</v>
      </c>
    </row>
    <row r="2864" spans="1:10" ht="42" hidden="1" customHeight="1">
      <c r="A2864" s="202">
        <v>45706</v>
      </c>
      <c r="B2864" s="149">
        <v>16500</v>
      </c>
      <c r="C2864" s="147">
        <v>0.39583333333333331</v>
      </c>
      <c r="D2864" s="149" t="s">
        <v>11</v>
      </c>
      <c r="E2864" s="153" t="s">
        <v>312</v>
      </c>
      <c r="F2864" s="149"/>
      <c r="G2864" s="149" t="str">
        <f t="shared" si="88"/>
        <v>1</v>
      </c>
      <c r="H2864" s="150">
        <f t="shared" si="89"/>
        <v>18</v>
      </c>
      <c r="I2864" s="153" t="s">
        <v>430</v>
      </c>
      <c r="J2864" s="164" t="str" cm="1">
        <f t="array" ref="J2864">_xlfn.XLOOKUP(D2864,justificativas_motivos,justificativas_texto,"",1,1)</f>
        <v>MOTORISTA CUMPRINDO HORÁRIO NA ESCALA ATUAL</v>
      </c>
    </row>
    <row r="2865" spans="1:10" ht="42" hidden="1" customHeight="1">
      <c r="A2865" s="202">
        <v>45706</v>
      </c>
      <c r="B2865" s="149">
        <v>18015</v>
      </c>
      <c r="C2865" s="147">
        <v>0.79166666666666663</v>
      </c>
      <c r="D2865" s="149" t="s">
        <v>11</v>
      </c>
      <c r="E2865" s="153" t="s">
        <v>257</v>
      </c>
      <c r="F2865" s="149"/>
      <c r="G2865" s="149" t="str">
        <f t="shared" si="88"/>
        <v>1</v>
      </c>
      <c r="H2865" s="150">
        <f t="shared" si="89"/>
        <v>18</v>
      </c>
      <c r="I2865" s="153" t="s">
        <v>359</v>
      </c>
      <c r="J2865" s="164" t="str" cm="1">
        <f t="array" ref="J2865">_xlfn.XLOOKUP(D2865,justificativas_motivos,justificativas_texto,"",1,1)</f>
        <v>MOTORISTA CUMPRINDO HORÁRIO NA ESCALA ATUAL</v>
      </c>
    </row>
    <row r="2866" spans="1:10" ht="42" hidden="1" customHeight="1">
      <c r="A2866" s="202">
        <v>45706</v>
      </c>
      <c r="B2866" s="149">
        <v>18015</v>
      </c>
      <c r="C2866" s="147">
        <v>0.79166666666666663</v>
      </c>
      <c r="D2866" s="149" t="s">
        <v>11</v>
      </c>
      <c r="E2866" s="153" t="s">
        <v>356</v>
      </c>
      <c r="F2866" s="149"/>
      <c r="G2866" s="149" t="str">
        <f t="shared" si="88"/>
        <v>1</v>
      </c>
      <c r="H2866" s="150">
        <f t="shared" si="89"/>
        <v>18</v>
      </c>
      <c r="I2866" s="153" t="s">
        <v>359</v>
      </c>
      <c r="J2866" s="164" t="str" cm="1">
        <f t="array" ref="J2866">_xlfn.XLOOKUP(D2866,justificativas_motivos,justificativas_texto,"",1,1)</f>
        <v>MOTORISTA CUMPRINDO HORÁRIO NA ESCALA ATUAL</v>
      </c>
    </row>
    <row r="2867" spans="1:10" ht="42" hidden="1" customHeight="1">
      <c r="A2867" s="202">
        <v>45706</v>
      </c>
      <c r="B2867" s="149" t="s">
        <v>71</v>
      </c>
      <c r="C2867" s="147" t="s">
        <v>72</v>
      </c>
      <c r="D2867" s="149" t="s">
        <v>107</v>
      </c>
      <c r="E2867" s="153" t="s">
        <v>292</v>
      </c>
      <c r="F2867" s="149"/>
      <c r="G2867" s="149" t="str">
        <f t="shared" si="88"/>
        <v>1</v>
      </c>
      <c r="H2867" s="150">
        <f t="shared" si="89"/>
        <v>18</v>
      </c>
      <c r="I2867" s="153" t="str" cm="1">
        <f t="array" ref="I2867">_xlfn.XLOOKUP(C2867,gyn_horarios,gyn_trechos_almoco,"",1,1)</f>
        <v>PLANTAO</v>
      </c>
      <c r="J2867" s="164" t="str" cm="1">
        <f t="array" ref="J2867">_xlfn.XLOOKUP(D2867,justificativas_motivos,justificativas_texto,"",1,1)</f>
        <v>MOTORISTA PRESTANDO SERVICO DE PLANTAO NA GARAGEM</v>
      </c>
    </row>
    <row r="2868" spans="1:10" ht="42" hidden="1" customHeight="1">
      <c r="A2868" s="200">
        <v>45707</v>
      </c>
      <c r="B2868" s="132">
        <v>24005</v>
      </c>
      <c r="C2868" s="133">
        <v>0.79166666666666663</v>
      </c>
      <c r="D2868" s="132" t="s">
        <v>11</v>
      </c>
      <c r="E2868" s="129" t="s">
        <v>84</v>
      </c>
      <c r="F2868" s="132"/>
      <c r="G2868" s="132" t="str">
        <f t="shared" si="88"/>
        <v>1</v>
      </c>
      <c r="H2868" s="137">
        <f t="shared" si="89"/>
        <v>18</v>
      </c>
      <c r="I2868" s="129" t="str" cm="1">
        <f t="array" ref="I2868">_xlfn.XLOOKUP(C2868,gyn_horarios,gyn_trechos_almoco,"",1,1)</f>
        <v>GOIANIA X BELEM 19:00</v>
      </c>
      <c r="J2868" s="201" t="str" cm="1">
        <f t="array" ref="J2868">_xlfn.XLOOKUP(D2868,justificativas_motivos,justificativas_texto,"",1,1)</f>
        <v>MOTORISTA CUMPRINDO HORÁRIO NA ESCALA ATUAL</v>
      </c>
    </row>
    <row r="2869" spans="1:10" ht="42" hidden="1" customHeight="1">
      <c r="A2869" s="202">
        <v>45707</v>
      </c>
      <c r="B2869" s="149">
        <v>24005</v>
      </c>
      <c r="C2869" s="147">
        <v>0.79166666666666663</v>
      </c>
      <c r="D2869" s="149" t="s">
        <v>11</v>
      </c>
      <c r="E2869" s="149" t="s">
        <v>339</v>
      </c>
      <c r="F2869" s="149"/>
      <c r="G2869" s="149" t="str">
        <f t="shared" si="88"/>
        <v>1</v>
      </c>
      <c r="H2869" s="150">
        <f t="shared" si="89"/>
        <v>18</v>
      </c>
      <c r="I2869" s="153" t="str" cm="1">
        <f t="array" ref="I2869">_xlfn.XLOOKUP(C2869,gyn_horarios,gyn_trechos_almoco,"",1,1)</f>
        <v>GOIANIA X BELEM 19:00</v>
      </c>
      <c r="J2869" s="164" t="str" cm="1">
        <f t="array" ref="J2869">_xlfn.XLOOKUP(D2869,justificativas_motivos,justificativas_texto,"",1,1)</f>
        <v>MOTORISTA CUMPRINDO HORÁRIO NA ESCALA ATUAL</v>
      </c>
    </row>
    <row r="2870" spans="1:10" ht="42" hidden="1" customHeight="1">
      <c r="A2870" s="202">
        <v>45707</v>
      </c>
      <c r="B2870" s="149">
        <v>24013</v>
      </c>
      <c r="C2870" s="147">
        <v>0.83333333333333337</v>
      </c>
      <c r="D2870" s="149" t="s">
        <v>11</v>
      </c>
      <c r="E2870" s="149" t="s">
        <v>127</v>
      </c>
      <c r="F2870" s="149"/>
      <c r="G2870" s="149" t="str">
        <f t="shared" si="88"/>
        <v>1</v>
      </c>
      <c r="H2870" s="150">
        <f t="shared" si="89"/>
        <v>18</v>
      </c>
      <c r="I2870" s="153" t="str" cm="1">
        <f t="array" ref="I2870">_xlfn.XLOOKUP(C2870,gyn_horarios,gyn_trechos_almoco,"",1,1)</f>
        <v>GOIANIA X SAO LUIS 20:00</v>
      </c>
      <c r="J2870" s="164" t="str" cm="1">
        <f t="array" ref="J2870">_xlfn.XLOOKUP(D2870,justificativas_motivos,justificativas_texto,"",1,1)</f>
        <v>MOTORISTA CUMPRINDO HORÁRIO NA ESCALA ATUAL</v>
      </c>
    </row>
    <row r="2871" spans="1:10" ht="42" hidden="1" customHeight="1">
      <c r="A2871" s="202">
        <v>45707</v>
      </c>
      <c r="B2871" s="149">
        <v>24013</v>
      </c>
      <c r="C2871" s="147">
        <v>0.83333333333333337</v>
      </c>
      <c r="D2871" s="149" t="s">
        <v>11</v>
      </c>
      <c r="E2871" s="149" t="s">
        <v>128</v>
      </c>
      <c r="F2871" s="149"/>
      <c r="G2871" s="149" t="str">
        <f t="shared" si="88"/>
        <v>1</v>
      </c>
      <c r="H2871" s="150">
        <f t="shared" si="89"/>
        <v>18</v>
      </c>
      <c r="I2871" s="153" t="str" cm="1">
        <f t="array" ref="I2871">_xlfn.XLOOKUP(C2871,gyn_horarios,gyn_trechos_almoco,"",1,1)</f>
        <v>GOIANIA X SAO LUIS 20:00</v>
      </c>
      <c r="J2871" s="164" t="str" cm="1">
        <f t="array" ref="J2871">_xlfn.XLOOKUP(D2871,justificativas_motivos,justificativas_texto,"",1,1)</f>
        <v>MOTORISTA CUMPRINDO HORÁRIO NA ESCALA ATUAL</v>
      </c>
    </row>
    <row r="2872" spans="1:10" ht="42" hidden="1" customHeight="1">
      <c r="A2872" s="202">
        <v>45707</v>
      </c>
      <c r="B2872" s="149">
        <v>19019</v>
      </c>
      <c r="C2872" s="147">
        <v>0.39583333333333331</v>
      </c>
      <c r="D2872" s="149" t="s">
        <v>11</v>
      </c>
      <c r="E2872" s="153" t="s">
        <v>67</v>
      </c>
      <c r="F2872" s="149"/>
      <c r="G2872" s="149" t="str">
        <f t="shared" si="88"/>
        <v>1</v>
      </c>
      <c r="H2872" s="150">
        <f t="shared" si="89"/>
        <v>18</v>
      </c>
      <c r="I2872" s="153" t="str" cm="1">
        <f t="array" ref="I2872">_xlfn.XLOOKUP(C2872,gyn_horarios,gyn_trechos_almoco,"",1,1)</f>
        <v>GOIANIA X BELEM 09:30</v>
      </c>
      <c r="J2872" s="164" t="str" cm="1">
        <f t="array" ref="J2872">_xlfn.XLOOKUP(D2872,justificativas_motivos,justificativas_texto,"",1,1)</f>
        <v>MOTORISTA CUMPRINDO HORÁRIO NA ESCALA ATUAL</v>
      </c>
    </row>
    <row r="2873" spans="1:10" ht="42" hidden="1" customHeight="1">
      <c r="A2873" s="202">
        <v>45707</v>
      </c>
      <c r="B2873" s="149">
        <v>19019</v>
      </c>
      <c r="C2873" s="147">
        <v>0.39583333333333331</v>
      </c>
      <c r="D2873" s="149" t="s">
        <v>11</v>
      </c>
      <c r="E2873" s="153" t="s">
        <v>226</v>
      </c>
      <c r="F2873" s="149"/>
      <c r="G2873" s="149" t="str">
        <f t="shared" si="88"/>
        <v>1</v>
      </c>
      <c r="H2873" s="150">
        <f t="shared" si="89"/>
        <v>18</v>
      </c>
      <c r="I2873" s="153" t="str" cm="1">
        <f t="array" ref="I2873">_xlfn.XLOOKUP(C2873,gyn_horarios,gyn_trechos_almoco,"",1,1)</f>
        <v>GOIANIA X BELEM 09:30</v>
      </c>
      <c r="J2873" s="164" t="str" cm="1">
        <f t="array" ref="J2873">_xlfn.XLOOKUP(D2873,justificativas_motivos,justificativas_texto,"",1,1)</f>
        <v>MOTORISTA CUMPRINDO HORÁRIO NA ESCALA ATUAL</v>
      </c>
    </row>
    <row r="2874" spans="1:10" ht="42" hidden="1" customHeight="1">
      <c r="A2874" s="202">
        <v>45707</v>
      </c>
      <c r="B2874" s="149">
        <v>19025</v>
      </c>
      <c r="C2874" s="147" t="s">
        <v>369</v>
      </c>
      <c r="D2874" s="149" t="s">
        <v>11</v>
      </c>
      <c r="E2874" s="153" t="s">
        <v>60</v>
      </c>
      <c r="F2874" s="149"/>
      <c r="G2874" s="149" t="str">
        <f t="shared" si="88"/>
        <v>1</v>
      </c>
      <c r="H2874" s="150">
        <f t="shared" si="89"/>
        <v>18</v>
      </c>
      <c r="I2874" s="153" t="s">
        <v>369</v>
      </c>
      <c r="J2874" s="164" t="str" cm="1">
        <f t="array" ref="J2874">_xlfn.XLOOKUP(D2874,justificativas_motivos,justificativas_texto,"",1,1)</f>
        <v>MOTORISTA CUMPRINDO HORÁRIO NA ESCALA ATUAL</v>
      </c>
    </row>
    <row r="2875" spans="1:10" ht="42" hidden="1" customHeight="1">
      <c r="A2875" s="202">
        <v>45707</v>
      </c>
      <c r="B2875" s="149">
        <v>19025</v>
      </c>
      <c r="C2875" s="147" t="s">
        <v>369</v>
      </c>
      <c r="D2875" s="149" t="s">
        <v>11</v>
      </c>
      <c r="E2875" s="153" t="s">
        <v>61</v>
      </c>
      <c r="F2875" s="149"/>
      <c r="G2875" s="149" t="str">
        <f t="shared" si="88"/>
        <v>1</v>
      </c>
      <c r="H2875" s="150">
        <f t="shared" si="89"/>
        <v>18</v>
      </c>
      <c r="I2875" s="153" t="s">
        <v>369</v>
      </c>
      <c r="J2875" s="164" t="str" cm="1">
        <f t="array" ref="J2875">_xlfn.XLOOKUP(D2875,justificativas_motivos,justificativas_texto,"",1,1)</f>
        <v>MOTORISTA CUMPRINDO HORÁRIO NA ESCALA ATUAL</v>
      </c>
    </row>
    <row r="2876" spans="1:10" ht="42" hidden="1" customHeight="1">
      <c r="A2876" s="202">
        <v>45707</v>
      </c>
      <c r="B2876" s="149">
        <v>19024</v>
      </c>
      <c r="C2876" s="147">
        <v>0.79166666666666663</v>
      </c>
      <c r="D2876" s="149" t="s">
        <v>11</v>
      </c>
      <c r="E2876" s="153" t="s">
        <v>307</v>
      </c>
      <c r="F2876" s="149"/>
      <c r="G2876" s="149" t="str">
        <f t="shared" si="88"/>
        <v>1</v>
      </c>
      <c r="H2876" s="150">
        <f t="shared" si="89"/>
        <v>18</v>
      </c>
      <c r="I2876" s="153" t="s">
        <v>359</v>
      </c>
      <c r="J2876" s="164" t="str" cm="1">
        <f t="array" ref="J2876">_xlfn.XLOOKUP(D2876,justificativas_motivos,justificativas_texto,"",1,1)</f>
        <v>MOTORISTA CUMPRINDO HORÁRIO NA ESCALA ATUAL</v>
      </c>
    </row>
    <row r="2877" spans="1:10" ht="42" hidden="1" customHeight="1">
      <c r="A2877" s="202">
        <v>45707</v>
      </c>
      <c r="B2877" s="149">
        <v>19024</v>
      </c>
      <c r="C2877" s="147">
        <v>0.79166666666666663</v>
      </c>
      <c r="D2877" s="149" t="s">
        <v>11</v>
      </c>
      <c r="E2877" s="153" t="s">
        <v>244</v>
      </c>
      <c r="F2877" s="149"/>
      <c r="G2877" s="149" t="str">
        <f t="shared" si="88"/>
        <v>1</v>
      </c>
      <c r="H2877" s="150">
        <f t="shared" si="89"/>
        <v>18</v>
      </c>
      <c r="I2877" s="153" t="s">
        <v>359</v>
      </c>
      <c r="J2877" s="164" t="str" cm="1">
        <f t="array" ref="J2877">_xlfn.XLOOKUP(D2877,justificativas_motivos,justificativas_texto,"",1,1)</f>
        <v>MOTORISTA CUMPRINDO HORÁRIO NA ESCALA ATUAL</v>
      </c>
    </row>
    <row r="2878" spans="1:10" ht="42" hidden="1" customHeight="1">
      <c r="A2878" s="202">
        <v>45707</v>
      </c>
      <c r="B2878" s="149">
        <v>19021</v>
      </c>
      <c r="C2878" s="147">
        <v>0.39583333333333331</v>
      </c>
      <c r="D2878" s="149" t="s">
        <v>11</v>
      </c>
      <c r="E2878" s="153" t="s">
        <v>305</v>
      </c>
      <c r="F2878" s="149"/>
      <c r="G2878" s="149" t="str">
        <f t="shared" si="88"/>
        <v>1</v>
      </c>
      <c r="H2878" s="150">
        <f t="shared" si="89"/>
        <v>18</v>
      </c>
      <c r="I2878" s="153" t="s">
        <v>430</v>
      </c>
      <c r="J2878" s="164" t="str" cm="1">
        <f t="array" ref="J2878">_xlfn.XLOOKUP(D2878,justificativas_motivos,justificativas_texto,"",1,1)</f>
        <v>MOTORISTA CUMPRINDO HORÁRIO NA ESCALA ATUAL</v>
      </c>
    </row>
    <row r="2879" spans="1:10" ht="42" hidden="1" customHeight="1">
      <c r="A2879" s="202">
        <v>45707</v>
      </c>
      <c r="B2879" s="149">
        <v>19021</v>
      </c>
      <c r="C2879" s="147">
        <v>0.39583333333333331</v>
      </c>
      <c r="D2879" s="149" t="s">
        <v>11</v>
      </c>
      <c r="E2879" s="153" t="s">
        <v>240</v>
      </c>
      <c r="F2879" s="149"/>
      <c r="G2879" s="149" t="str">
        <f t="shared" si="88"/>
        <v>1</v>
      </c>
      <c r="H2879" s="150">
        <f t="shared" si="89"/>
        <v>18</v>
      </c>
      <c r="I2879" s="153" t="s">
        <v>430</v>
      </c>
      <c r="J2879" s="164" t="str" cm="1">
        <f t="array" ref="J2879">_xlfn.XLOOKUP(D2879,justificativas_motivos,justificativas_texto,"",1,1)</f>
        <v>MOTORISTA CUMPRINDO HORÁRIO NA ESCALA ATUAL</v>
      </c>
    </row>
    <row r="2880" spans="1:10" ht="42" hidden="1" customHeight="1">
      <c r="A2880" s="202">
        <v>45707</v>
      </c>
      <c r="B2880" s="149" t="s">
        <v>71</v>
      </c>
      <c r="C2880" s="147" t="s">
        <v>72</v>
      </c>
      <c r="D2880" s="149" t="s">
        <v>107</v>
      </c>
      <c r="E2880" s="153" t="s">
        <v>292</v>
      </c>
      <c r="F2880" s="149"/>
      <c r="G2880" s="149" t="str">
        <f t="shared" si="88"/>
        <v>1</v>
      </c>
      <c r="H2880" s="150">
        <f t="shared" si="89"/>
        <v>18</v>
      </c>
      <c r="I2880" s="153" t="str" cm="1">
        <f t="array" ref="I2880">_xlfn.XLOOKUP(C2880,gyn_horarios,gyn_trechos_almoco,"",1,1)</f>
        <v>PLANTAO</v>
      </c>
      <c r="J2880" s="164" t="str" cm="1">
        <f t="array" ref="J2880">_xlfn.XLOOKUP(D2880,justificativas_motivos,justificativas_texto,"",1,1)</f>
        <v>MOTORISTA PRESTANDO SERVICO DE PLANTAO NA GARAGEM</v>
      </c>
    </row>
    <row r="2881" spans="1:10" ht="42" hidden="1" customHeight="1">
      <c r="A2881" s="202">
        <v>45707</v>
      </c>
      <c r="B2881" s="132">
        <v>19009</v>
      </c>
      <c r="C2881" s="133">
        <v>0.37708333333333333</v>
      </c>
      <c r="D2881" s="132" t="s">
        <v>20</v>
      </c>
      <c r="E2881" s="129" t="s">
        <v>257</v>
      </c>
      <c r="F2881" s="132"/>
      <c r="G2881" s="132" t="str">
        <f t="shared" si="88"/>
        <v>1</v>
      </c>
      <c r="H2881" s="137">
        <f t="shared" si="89"/>
        <v>18</v>
      </c>
      <c r="I2881" s="129" t="str" cm="1">
        <f t="array" ref="I2881">_xlfn.XLOOKUP(C2881,gyn_horarios,gyn_trechos_almoco,"",1,1)</f>
        <v>GOIANIA X BELEM 09:30</v>
      </c>
      <c r="J2881" s="201" t="str" cm="1">
        <f t="array" ref="J2881">_xlfn.XLOOKUP(D2881,justificativas_motivos,justificativas_texto,"",1,1)</f>
        <v>MOTORISTA TEVE QUE FAZER REFEIÇÃO DEVIDO AO ATRASO DO HORARIO DO ONIBUS</v>
      </c>
    </row>
    <row r="2882" spans="1:10" ht="42" hidden="1" customHeight="1">
      <c r="A2882" s="202">
        <v>45707</v>
      </c>
      <c r="B2882" s="132">
        <v>19009</v>
      </c>
      <c r="C2882" s="133">
        <v>0.37708333333333333</v>
      </c>
      <c r="D2882" s="132" t="s">
        <v>20</v>
      </c>
      <c r="E2882" s="129" t="s">
        <v>356</v>
      </c>
      <c r="F2882" s="132"/>
      <c r="G2882" s="132" t="str">
        <f t="shared" si="88"/>
        <v>1</v>
      </c>
      <c r="H2882" s="137">
        <f t="shared" si="89"/>
        <v>18</v>
      </c>
      <c r="I2882" s="129" t="str" cm="1">
        <f t="array" ref="I2882">_xlfn.XLOOKUP(C2882,gyn_horarios,gyn_trechos_almoco,"",1,1)</f>
        <v>GOIANIA X BELEM 09:30</v>
      </c>
      <c r="J2882" s="201" t="str" cm="1">
        <f t="array" ref="J2882">_xlfn.XLOOKUP(D2882,justificativas_motivos,justificativas_texto,"",1,1)</f>
        <v>MOTORISTA TEVE QUE FAZER REFEIÇÃO DEVIDO AO ATRASO DO HORARIO DO ONIBUS</v>
      </c>
    </row>
    <row r="2883" spans="1:10" ht="42" hidden="1" customHeight="1">
      <c r="A2883" s="202">
        <v>45708</v>
      </c>
      <c r="B2883" s="149" t="s">
        <v>285</v>
      </c>
      <c r="C2883" s="147" t="s">
        <v>285</v>
      </c>
      <c r="D2883" s="149" t="s">
        <v>285</v>
      </c>
      <c r="E2883" s="149" t="s">
        <v>35</v>
      </c>
      <c r="F2883" s="149"/>
      <c r="G2883" s="149" t="str">
        <f t="shared" si="88"/>
        <v>1</v>
      </c>
      <c r="H2883" s="150">
        <f t="shared" si="89"/>
        <v>18</v>
      </c>
      <c r="I2883" s="153" t="str" cm="1">
        <f t="array" ref="I2883">_xlfn.XLOOKUP(C2883,gyn_horarios,gyn_trechos_almoco,"",1,1)</f>
        <v>PASSE</v>
      </c>
      <c r="J2883" s="164" t="str" cm="1">
        <f t="array" ref="J2883">_xlfn.XLOOKUP(D2883,justificativas_motivos,justificativas_texto,"",1,1)</f>
        <v>MOTORISTA CHEGANDO/SAINDO DA GARAGEM DE PASSE</v>
      </c>
    </row>
    <row r="2884" spans="1:10" ht="42" hidden="1" customHeight="1">
      <c r="A2884" s="202">
        <v>45708</v>
      </c>
      <c r="B2884" s="149" t="s">
        <v>285</v>
      </c>
      <c r="C2884" s="147" t="s">
        <v>285</v>
      </c>
      <c r="D2884" s="149" t="s">
        <v>285</v>
      </c>
      <c r="E2884" s="149" t="s">
        <v>368</v>
      </c>
      <c r="F2884" s="149"/>
      <c r="G2884" s="149" t="str">
        <f t="shared" si="88"/>
        <v>1</v>
      </c>
      <c r="H2884" s="150">
        <f t="shared" si="89"/>
        <v>18</v>
      </c>
      <c r="I2884" s="153" t="str" cm="1">
        <f t="array" ref="I2884">_xlfn.XLOOKUP(C2884,gyn_horarios,gyn_trechos_almoco,"",1,1)</f>
        <v>PASSE</v>
      </c>
      <c r="J2884" s="164" t="str" cm="1">
        <f t="array" ref="J2884">_xlfn.XLOOKUP(D2884,justificativas_motivos,justificativas_texto,"",1,1)</f>
        <v>MOTORISTA CHEGANDO/SAINDO DA GARAGEM DE PASSE</v>
      </c>
    </row>
    <row r="2885" spans="1:10" ht="42" hidden="1" customHeight="1">
      <c r="A2885" s="202">
        <v>45708</v>
      </c>
      <c r="B2885" s="149">
        <v>24016</v>
      </c>
      <c r="C2885" s="147">
        <v>0.79166666666666663</v>
      </c>
      <c r="D2885" s="149" t="s">
        <v>11</v>
      </c>
      <c r="E2885" s="149" t="s">
        <v>27</v>
      </c>
      <c r="F2885" s="149"/>
      <c r="G2885" s="149" t="str">
        <f t="shared" si="88"/>
        <v>1</v>
      </c>
      <c r="H2885" s="150">
        <f t="shared" si="89"/>
        <v>18</v>
      </c>
      <c r="I2885" s="153" t="str" cm="1">
        <f t="array" ref="I2885">_xlfn.XLOOKUP(C2885,gyn_horarios,gyn_trechos_almoco,"",1,1)</f>
        <v>GOIANIA X BELEM 19:00</v>
      </c>
      <c r="J2885" s="164" t="str" cm="1">
        <f t="array" ref="J2885">_xlfn.XLOOKUP(D2885,justificativas_motivos,justificativas_texto,"",1,1)</f>
        <v>MOTORISTA CUMPRINDO HORÁRIO NA ESCALA ATUAL</v>
      </c>
    </row>
    <row r="2886" spans="1:10" ht="42" hidden="1" customHeight="1">
      <c r="A2886" s="202">
        <v>45708</v>
      </c>
      <c r="B2886" s="149">
        <v>24016</v>
      </c>
      <c r="C2886" s="147">
        <v>0.79166666666666663</v>
      </c>
      <c r="D2886" s="149" t="s">
        <v>11</v>
      </c>
      <c r="E2886" s="149" t="s">
        <v>37</v>
      </c>
      <c r="F2886" s="149"/>
      <c r="G2886" s="149" t="str">
        <f t="shared" si="88"/>
        <v>1</v>
      </c>
      <c r="H2886" s="150">
        <f t="shared" si="89"/>
        <v>18</v>
      </c>
      <c r="I2886" s="153" t="str" cm="1">
        <f t="array" ref="I2886">_xlfn.XLOOKUP(C2886,gyn_horarios,gyn_trechos_almoco,"",1,1)</f>
        <v>GOIANIA X BELEM 19:00</v>
      </c>
      <c r="J2886" s="164" t="str" cm="1">
        <f t="array" ref="J2886">_xlfn.XLOOKUP(D2886,justificativas_motivos,justificativas_texto,"",1,1)</f>
        <v>MOTORISTA CUMPRINDO HORÁRIO NA ESCALA ATUAL</v>
      </c>
    </row>
    <row r="2887" spans="1:10" ht="42" hidden="1" customHeight="1">
      <c r="A2887" s="202">
        <v>45708</v>
      </c>
      <c r="B2887" s="149">
        <v>24011</v>
      </c>
      <c r="C2887" s="147">
        <v>0.83333333333333337</v>
      </c>
      <c r="D2887" s="149" t="s">
        <v>11</v>
      </c>
      <c r="E2887" s="149" t="s">
        <v>302</v>
      </c>
      <c r="F2887" s="149"/>
      <c r="G2887" s="149" t="str">
        <f t="shared" si="88"/>
        <v>1</v>
      </c>
      <c r="H2887" s="150">
        <f t="shared" si="89"/>
        <v>18</v>
      </c>
      <c r="I2887" s="153" t="str" cm="1">
        <f t="array" ref="I2887">_xlfn.XLOOKUP(C2887,gyn_horarios,gyn_trechos_almoco,"",1,1)</f>
        <v>GOIANIA X SAO LUIS 20:00</v>
      </c>
      <c r="J2887" s="164" t="str" cm="1">
        <f t="array" ref="J2887">_xlfn.XLOOKUP(D2887,justificativas_motivos,justificativas_texto,"",1,1)</f>
        <v>MOTORISTA CUMPRINDO HORÁRIO NA ESCALA ATUAL</v>
      </c>
    </row>
    <row r="2888" spans="1:10" ht="42" hidden="1" customHeight="1">
      <c r="A2888" s="202">
        <v>45708</v>
      </c>
      <c r="B2888" s="149">
        <v>24011</v>
      </c>
      <c r="C2888" s="147">
        <v>0.83333333333333337</v>
      </c>
      <c r="D2888" s="149" t="s">
        <v>11</v>
      </c>
      <c r="E2888" s="149" t="s">
        <v>171</v>
      </c>
      <c r="F2888" s="149"/>
      <c r="G2888" s="149" t="str">
        <f t="shared" si="88"/>
        <v>1</v>
      </c>
      <c r="H2888" s="150">
        <f t="shared" si="89"/>
        <v>18</v>
      </c>
      <c r="I2888" s="153" t="str" cm="1">
        <f t="array" ref="I2888">_xlfn.XLOOKUP(C2888,gyn_horarios,gyn_trechos_almoco,"",1,1)</f>
        <v>GOIANIA X SAO LUIS 20:00</v>
      </c>
      <c r="J2888" s="164" t="str" cm="1">
        <f t="array" ref="J2888">_xlfn.XLOOKUP(D2888,justificativas_motivos,justificativas_texto,"",1,1)</f>
        <v>MOTORISTA CUMPRINDO HORÁRIO NA ESCALA ATUAL</v>
      </c>
    </row>
    <row r="2889" spans="1:10" ht="42" hidden="1" customHeight="1">
      <c r="A2889" s="202">
        <v>45708</v>
      </c>
      <c r="B2889" s="149">
        <v>15900</v>
      </c>
      <c r="C2889" s="147">
        <v>0.79166666666666663</v>
      </c>
      <c r="D2889" s="149" t="s">
        <v>11</v>
      </c>
      <c r="E2889" s="153" t="s">
        <v>248</v>
      </c>
      <c r="F2889" s="149"/>
      <c r="G2889" s="149" t="str">
        <f t="shared" si="88"/>
        <v>1</v>
      </c>
      <c r="H2889" s="150">
        <f t="shared" si="89"/>
        <v>18</v>
      </c>
      <c r="I2889" s="153" t="s">
        <v>359</v>
      </c>
      <c r="J2889" s="164" t="str" cm="1">
        <f t="array" ref="J2889">_xlfn.XLOOKUP(D2889,justificativas_motivos,justificativas_texto,"",1,1)</f>
        <v>MOTORISTA CUMPRINDO HORÁRIO NA ESCALA ATUAL</v>
      </c>
    </row>
    <row r="2890" spans="1:10" ht="42" hidden="1" customHeight="1">
      <c r="A2890" s="202">
        <v>45708</v>
      </c>
      <c r="B2890" s="149">
        <v>15900</v>
      </c>
      <c r="C2890" s="147">
        <v>0.79166666666666663</v>
      </c>
      <c r="D2890" s="149" t="s">
        <v>11</v>
      </c>
      <c r="E2890" s="153" t="s">
        <v>312</v>
      </c>
      <c r="F2890" s="149"/>
      <c r="G2890" s="149" t="str">
        <f t="shared" si="88"/>
        <v>1</v>
      </c>
      <c r="H2890" s="150">
        <f t="shared" si="89"/>
        <v>18</v>
      </c>
      <c r="I2890" s="153" t="s">
        <v>359</v>
      </c>
      <c r="J2890" s="164" t="str" cm="1">
        <f t="array" ref="J2890">_xlfn.XLOOKUP(D2890,justificativas_motivos,justificativas_texto,"",1,1)</f>
        <v>MOTORISTA CUMPRINDO HORÁRIO NA ESCALA ATUAL</v>
      </c>
    </row>
    <row r="2891" spans="1:10" ht="42" hidden="1" customHeight="1">
      <c r="A2891" s="202">
        <v>45708</v>
      </c>
      <c r="B2891" s="149">
        <v>19018</v>
      </c>
      <c r="C2891" s="147">
        <v>0.39583333333333331</v>
      </c>
      <c r="D2891" s="149" t="s">
        <v>11</v>
      </c>
      <c r="E2891" s="153" t="s">
        <v>242</v>
      </c>
      <c r="F2891" s="149"/>
      <c r="G2891" s="149" t="str">
        <f t="shared" si="88"/>
        <v>1</v>
      </c>
      <c r="H2891" s="150">
        <f t="shared" si="89"/>
        <v>18</v>
      </c>
      <c r="I2891" s="153" t="s">
        <v>430</v>
      </c>
      <c r="J2891" s="164" t="str" cm="1">
        <f t="array" ref="J2891">_xlfn.XLOOKUP(D2891,justificativas_motivos,justificativas_texto,"",1,1)</f>
        <v>MOTORISTA CUMPRINDO HORÁRIO NA ESCALA ATUAL</v>
      </c>
    </row>
    <row r="2892" spans="1:10" ht="42" hidden="1" customHeight="1">
      <c r="A2892" s="202">
        <v>45708</v>
      </c>
      <c r="B2892" s="149">
        <v>19018</v>
      </c>
      <c r="C2892" s="147">
        <v>0.39583333333333331</v>
      </c>
      <c r="D2892" s="149" t="s">
        <v>11</v>
      </c>
      <c r="E2892" s="153" t="s">
        <v>375</v>
      </c>
      <c r="F2892" s="149"/>
      <c r="G2892" s="149" t="str">
        <f t="shared" si="88"/>
        <v>1</v>
      </c>
      <c r="H2892" s="150">
        <f t="shared" si="89"/>
        <v>18</v>
      </c>
      <c r="I2892" s="153" t="s">
        <v>430</v>
      </c>
      <c r="J2892" s="164" t="str" cm="1">
        <f t="array" ref="J2892">_xlfn.XLOOKUP(D2892,justificativas_motivos,justificativas_texto,"",1,1)</f>
        <v>MOTORISTA CUMPRINDO HORÁRIO NA ESCALA ATUAL</v>
      </c>
    </row>
    <row r="2893" spans="1:10" ht="42" hidden="1" customHeight="1">
      <c r="A2893" s="202">
        <v>45708</v>
      </c>
      <c r="B2893" s="149" t="s">
        <v>71</v>
      </c>
      <c r="C2893" s="147" t="s">
        <v>72</v>
      </c>
      <c r="D2893" s="149" t="s">
        <v>107</v>
      </c>
      <c r="E2893" s="153" t="s">
        <v>292</v>
      </c>
      <c r="F2893" s="149"/>
      <c r="G2893" s="149" t="str">
        <f t="shared" si="88"/>
        <v>1</v>
      </c>
      <c r="H2893" s="150">
        <f t="shared" si="89"/>
        <v>18</v>
      </c>
      <c r="I2893" s="153" t="str" cm="1">
        <f t="array" ref="I2893">_xlfn.XLOOKUP(C2893,gyn_horarios,gyn_trechos_almoco,"",1,1)</f>
        <v>PLANTAO</v>
      </c>
      <c r="J2893" s="164" t="str" cm="1">
        <f t="array" ref="J2893">_xlfn.XLOOKUP(D2893,justificativas_motivos,justificativas_texto,"",1,1)</f>
        <v>MOTORISTA PRESTANDO SERVICO DE PLANTAO NA GARAGEM</v>
      </c>
    </row>
    <row r="2894" spans="1:10" ht="42" hidden="1" customHeight="1">
      <c r="A2894" s="202">
        <v>45709</v>
      </c>
      <c r="B2894" s="149">
        <v>24012</v>
      </c>
      <c r="C2894" s="147">
        <v>0.83333333333333337</v>
      </c>
      <c r="D2894" s="149" t="s">
        <v>11</v>
      </c>
      <c r="E2894" s="149" t="s">
        <v>203</v>
      </c>
      <c r="F2894" s="149"/>
      <c r="G2894" s="149" t="str">
        <f t="shared" si="88"/>
        <v>1</v>
      </c>
      <c r="H2894" s="150">
        <f t="shared" si="89"/>
        <v>18</v>
      </c>
      <c r="I2894" s="153" t="str" cm="1">
        <f t="array" ref="I2894">_xlfn.XLOOKUP(C2894,gyn_horarios,gyn_trechos_almoco,"",1,1)</f>
        <v>GOIANIA X SAO LUIS 20:00</v>
      </c>
      <c r="J2894" s="164" t="str" cm="1">
        <f t="array" ref="J2894">_xlfn.XLOOKUP(D2894,justificativas_motivos,justificativas_texto,"",1,1)</f>
        <v>MOTORISTA CUMPRINDO HORÁRIO NA ESCALA ATUAL</v>
      </c>
    </row>
    <row r="2895" spans="1:10" ht="42" hidden="1" customHeight="1">
      <c r="A2895" s="202">
        <v>45709</v>
      </c>
      <c r="B2895" s="149">
        <v>24012</v>
      </c>
      <c r="C2895" s="147">
        <v>0.83333333333333337</v>
      </c>
      <c r="D2895" s="149" t="s">
        <v>11</v>
      </c>
      <c r="E2895" s="149" t="s">
        <v>204</v>
      </c>
      <c r="F2895" s="149"/>
      <c r="G2895" s="149" t="str">
        <f t="shared" si="88"/>
        <v>1</v>
      </c>
      <c r="H2895" s="150">
        <f t="shared" si="89"/>
        <v>18</v>
      </c>
      <c r="I2895" s="153" t="str" cm="1">
        <f t="array" ref="I2895">_xlfn.XLOOKUP(C2895,gyn_horarios,gyn_trechos_almoco,"",1,1)</f>
        <v>GOIANIA X SAO LUIS 20:00</v>
      </c>
      <c r="J2895" s="164" t="str" cm="1">
        <f t="array" ref="J2895">_xlfn.XLOOKUP(D2895,justificativas_motivos,justificativas_texto,"",1,1)</f>
        <v>MOTORISTA CUMPRINDO HORÁRIO NA ESCALA ATUAL</v>
      </c>
    </row>
    <row r="2896" spans="1:10" ht="42" hidden="1" customHeight="1">
      <c r="A2896" s="202">
        <v>45709</v>
      </c>
      <c r="B2896" s="149">
        <v>19014</v>
      </c>
      <c r="C2896" s="147">
        <v>0.375</v>
      </c>
      <c r="D2896" s="149" t="s">
        <v>11</v>
      </c>
      <c r="E2896" s="153" t="s">
        <v>126</v>
      </c>
      <c r="F2896" s="149"/>
      <c r="G2896" s="149" t="str">
        <f t="shared" si="88"/>
        <v>1</v>
      </c>
      <c r="H2896" s="150">
        <f t="shared" si="89"/>
        <v>18</v>
      </c>
      <c r="I2896" s="153" t="str" cm="1">
        <f t="array" ref="I2896">_xlfn.XLOOKUP(C2896,gyn_horarios,gyn_trechos_almoco,"",1,1)</f>
        <v>SINOP X FORTALEZA 09:00</v>
      </c>
      <c r="J2896" s="164" t="str" cm="1">
        <f t="array" ref="J2896">_xlfn.XLOOKUP(D2896,justificativas_motivos,justificativas_texto,"",1,1)</f>
        <v>MOTORISTA CUMPRINDO HORÁRIO NA ESCALA ATUAL</v>
      </c>
    </row>
    <row r="2897" spans="1:10" ht="42" hidden="1" customHeight="1">
      <c r="A2897" s="202">
        <v>45709</v>
      </c>
      <c r="B2897" s="149">
        <v>19014</v>
      </c>
      <c r="C2897" s="147">
        <v>0.375</v>
      </c>
      <c r="D2897" s="149" t="s">
        <v>11</v>
      </c>
      <c r="E2897" s="153" t="s">
        <v>445</v>
      </c>
      <c r="F2897" s="149"/>
      <c r="G2897" s="149" t="str">
        <f t="shared" si="88"/>
        <v>1</v>
      </c>
      <c r="H2897" s="150">
        <f t="shared" si="89"/>
        <v>18</v>
      </c>
      <c r="I2897" s="153" t="str" cm="1">
        <f t="array" ref="I2897">_xlfn.XLOOKUP(C2897,gyn_horarios,gyn_trechos_almoco,"",1,1)</f>
        <v>SINOP X FORTALEZA 09:00</v>
      </c>
      <c r="J2897" s="164" t="str" cm="1">
        <f t="array" ref="J2897">_xlfn.XLOOKUP(D2897,justificativas_motivos,justificativas_texto,"",1,1)</f>
        <v>MOTORISTA CUMPRINDO HORÁRIO NA ESCALA ATUAL</v>
      </c>
    </row>
    <row r="2898" spans="1:10" ht="42" hidden="1" customHeight="1">
      <c r="A2898" s="202">
        <v>45709</v>
      </c>
      <c r="B2898" s="149">
        <v>16900</v>
      </c>
      <c r="C2898" s="147">
        <v>0.39583333333333331</v>
      </c>
      <c r="D2898" s="149" t="s">
        <v>11</v>
      </c>
      <c r="E2898" s="153" t="s">
        <v>391</v>
      </c>
      <c r="F2898" s="149"/>
      <c r="G2898" s="149" t="str">
        <f t="shared" si="88"/>
        <v>1</v>
      </c>
      <c r="H2898" s="150">
        <f t="shared" si="89"/>
        <v>18</v>
      </c>
      <c r="I2898" s="153" t="str" cm="1">
        <f t="array" ref="I2898">_xlfn.XLOOKUP(C2898,gyn_horarios,gyn_trechos_almoco,"",1,1)</f>
        <v>GOIANIA X BELEM 09:30</v>
      </c>
      <c r="J2898" s="164" t="str" cm="1">
        <f t="array" ref="J2898">_xlfn.XLOOKUP(D2898,justificativas_motivos,justificativas_texto,"",1,1)</f>
        <v>MOTORISTA CUMPRINDO HORÁRIO NA ESCALA ATUAL</v>
      </c>
    </row>
    <row r="2899" spans="1:10" ht="42" hidden="1" customHeight="1">
      <c r="A2899" s="202">
        <v>45709</v>
      </c>
      <c r="B2899" s="149">
        <v>16900</v>
      </c>
      <c r="C2899" s="147">
        <v>0.39583333333333331</v>
      </c>
      <c r="D2899" s="149" t="s">
        <v>11</v>
      </c>
      <c r="E2899" s="153" t="s">
        <v>17</v>
      </c>
      <c r="F2899" s="149"/>
      <c r="G2899" s="149" t="str">
        <f t="shared" si="88"/>
        <v>1</v>
      </c>
      <c r="H2899" s="150">
        <f t="shared" si="89"/>
        <v>18</v>
      </c>
      <c r="I2899" s="153" t="str" cm="1">
        <f t="array" ref="I2899">_xlfn.XLOOKUP(C2899,gyn_horarios,gyn_trechos_almoco,"",1,1)</f>
        <v>GOIANIA X BELEM 09:30</v>
      </c>
      <c r="J2899" s="164" t="str" cm="1">
        <f t="array" ref="J2899">_xlfn.XLOOKUP(D2899,justificativas_motivos,justificativas_texto,"",1,1)</f>
        <v>MOTORISTA CUMPRINDO HORÁRIO NA ESCALA ATUAL</v>
      </c>
    </row>
    <row r="2900" spans="1:10" ht="42" hidden="1" customHeight="1">
      <c r="A2900" s="202">
        <v>45709</v>
      </c>
      <c r="B2900" s="149">
        <v>15800</v>
      </c>
      <c r="C2900" s="147">
        <v>0.79166666666666663</v>
      </c>
      <c r="D2900" s="149" t="s">
        <v>11</v>
      </c>
      <c r="E2900" s="153" t="s">
        <v>305</v>
      </c>
      <c r="F2900" s="149"/>
      <c r="G2900" s="149" t="str">
        <f t="shared" ref="G2900:G2963" si="90">IF(E2900="MOTORISTA","","1")</f>
        <v>1</v>
      </c>
      <c r="H2900" s="150">
        <f t="shared" ref="H2900:H2963" si="91">IF(E2900="MOTORISTA","",18)</f>
        <v>18</v>
      </c>
      <c r="I2900" s="153" t="s">
        <v>359</v>
      </c>
      <c r="J2900" s="164" t="str" cm="1">
        <f t="array" ref="J2900">_xlfn.XLOOKUP(D2900,justificativas_motivos,justificativas_texto,"",1,1)</f>
        <v>MOTORISTA CUMPRINDO HORÁRIO NA ESCALA ATUAL</v>
      </c>
    </row>
    <row r="2901" spans="1:10" ht="42" hidden="1" customHeight="1">
      <c r="A2901" s="202">
        <v>45709</v>
      </c>
      <c r="B2901" s="149">
        <v>15800</v>
      </c>
      <c r="C2901" s="147">
        <v>0.79166666666666663</v>
      </c>
      <c r="D2901" s="149" t="s">
        <v>11</v>
      </c>
      <c r="E2901" s="153" t="s">
        <v>240</v>
      </c>
      <c r="F2901" s="149"/>
      <c r="G2901" s="149" t="str">
        <f t="shared" si="90"/>
        <v>1</v>
      </c>
      <c r="H2901" s="150">
        <f t="shared" si="91"/>
        <v>18</v>
      </c>
      <c r="I2901" s="153" t="s">
        <v>359</v>
      </c>
      <c r="J2901" s="164" t="str" cm="1">
        <f t="array" ref="J2901">_xlfn.XLOOKUP(D2901,justificativas_motivos,justificativas_texto,"",1,1)</f>
        <v>MOTORISTA CUMPRINDO HORÁRIO NA ESCALA ATUAL</v>
      </c>
    </row>
    <row r="2902" spans="1:10" ht="42" hidden="1" customHeight="1">
      <c r="A2902" s="202">
        <v>45709</v>
      </c>
      <c r="B2902" s="149" t="s">
        <v>71</v>
      </c>
      <c r="C2902" s="147" t="s">
        <v>72</v>
      </c>
      <c r="D2902" s="149" t="s">
        <v>107</v>
      </c>
      <c r="E2902" s="153" t="s">
        <v>292</v>
      </c>
      <c r="F2902" s="149"/>
      <c r="G2902" s="149" t="str">
        <f t="shared" si="90"/>
        <v>1</v>
      </c>
      <c r="H2902" s="150">
        <f t="shared" si="91"/>
        <v>18</v>
      </c>
      <c r="I2902" s="153" t="str" cm="1">
        <f t="array" ref="I2902">_xlfn.XLOOKUP(C2902,gyn_horarios,gyn_trechos_almoco,"",1,1)</f>
        <v>PLANTAO</v>
      </c>
      <c r="J2902" s="164" t="str" cm="1">
        <f t="array" ref="J2902">_xlfn.XLOOKUP(D2902,justificativas_motivos,justificativas_texto,"",1,1)</f>
        <v>MOTORISTA PRESTANDO SERVICO DE PLANTAO NA GARAGEM</v>
      </c>
    </row>
    <row r="2903" spans="1:10" ht="42" hidden="1" customHeight="1">
      <c r="A2903" s="202">
        <v>45709</v>
      </c>
      <c r="B2903" s="149" t="s">
        <v>285</v>
      </c>
      <c r="C2903" s="147" t="s">
        <v>285</v>
      </c>
      <c r="D2903" s="149" t="s">
        <v>285</v>
      </c>
      <c r="E2903" s="153" t="s">
        <v>257</v>
      </c>
      <c r="F2903" s="149"/>
      <c r="G2903" s="149" t="str">
        <f t="shared" si="90"/>
        <v>1</v>
      </c>
      <c r="H2903" s="150">
        <f t="shared" si="91"/>
        <v>18</v>
      </c>
      <c r="I2903" s="153" t="str" cm="1">
        <f t="array" ref="I2903">_xlfn.XLOOKUP(C2903,gyn_horarios,gyn_trechos_almoco,"",1,1)</f>
        <v>PASSE</v>
      </c>
      <c r="J2903" s="164" t="str" cm="1">
        <f t="array" ref="J2903">_xlfn.XLOOKUP(D2903,justificativas_motivos,justificativas_texto,"",1,1)</f>
        <v>MOTORISTA CHEGANDO/SAINDO DA GARAGEM DE PASSE</v>
      </c>
    </row>
    <row r="2904" spans="1:10" ht="42" hidden="1" customHeight="1">
      <c r="A2904" s="202">
        <v>45709</v>
      </c>
      <c r="B2904" s="149" t="s">
        <v>285</v>
      </c>
      <c r="C2904" s="147" t="s">
        <v>285</v>
      </c>
      <c r="D2904" s="149" t="s">
        <v>285</v>
      </c>
      <c r="E2904" s="153" t="s">
        <v>356</v>
      </c>
      <c r="F2904" s="149"/>
      <c r="G2904" s="149" t="str">
        <f t="shared" si="90"/>
        <v>1</v>
      </c>
      <c r="H2904" s="150">
        <f t="shared" si="91"/>
        <v>18</v>
      </c>
      <c r="I2904" s="153" t="str" cm="1">
        <f t="array" ref="I2904">_xlfn.XLOOKUP(C2904,gyn_horarios,gyn_trechos_almoco,"",1,1)</f>
        <v>PASSE</v>
      </c>
      <c r="J2904" s="164" t="str" cm="1">
        <f t="array" ref="J2904">_xlfn.XLOOKUP(D2904,justificativas_motivos,justificativas_texto,"",1,1)</f>
        <v>MOTORISTA CHEGANDO/SAINDO DA GARAGEM DE PASSE</v>
      </c>
    </row>
    <row r="2905" spans="1:10" ht="42" hidden="1" customHeight="1">
      <c r="A2905" s="202">
        <v>45710</v>
      </c>
      <c r="B2905" s="149">
        <v>24009</v>
      </c>
      <c r="C2905" s="147">
        <v>0.79166666666666663</v>
      </c>
      <c r="D2905" s="149" t="s">
        <v>11</v>
      </c>
      <c r="E2905" s="149" t="s">
        <v>343</v>
      </c>
      <c r="F2905" s="149"/>
      <c r="G2905" s="149" t="str">
        <f t="shared" si="90"/>
        <v>1</v>
      </c>
      <c r="H2905" s="150">
        <f t="shared" si="91"/>
        <v>18</v>
      </c>
      <c r="I2905" s="153" t="str" cm="1">
        <f t="array" ref="I2905">_xlfn.XLOOKUP(C2905,gyn_horarios,gyn_trechos_almoco,"",1,1)</f>
        <v>GOIANIA X BELEM 19:00</v>
      </c>
      <c r="J2905" s="164" t="str" cm="1">
        <f t="array" ref="J2905">_xlfn.XLOOKUP(D2905,justificativas_motivos,justificativas_texto,"",1,1)</f>
        <v>MOTORISTA CUMPRINDO HORÁRIO NA ESCALA ATUAL</v>
      </c>
    </row>
    <row r="2906" spans="1:10" ht="42" hidden="1" customHeight="1">
      <c r="A2906" s="202">
        <v>45710</v>
      </c>
      <c r="B2906" s="149">
        <v>24009</v>
      </c>
      <c r="C2906" s="147">
        <v>0.79166666666666663</v>
      </c>
      <c r="D2906" s="149" t="s">
        <v>11</v>
      </c>
      <c r="E2906" s="153" t="s">
        <v>446</v>
      </c>
      <c r="F2906" s="149"/>
      <c r="G2906" s="149" t="str">
        <f t="shared" si="90"/>
        <v>1</v>
      </c>
      <c r="H2906" s="150">
        <f t="shared" si="91"/>
        <v>18</v>
      </c>
      <c r="I2906" s="153" t="str" cm="1">
        <f t="array" ref="I2906">_xlfn.XLOOKUP(C2906,gyn_horarios,gyn_trechos_almoco,"",1,1)</f>
        <v>GOIANIA X BELEM 19:00</v>
      </c>
      <c r="J2906" s="164" t="str" cm="1">
        <f t="array" ref="J2906">_xlfn.XLOOKUP(D2906,justificativas_motivos,justificativas_texto,"",1,1)</f>
        <v>MOTORISTA CUMPRINDO HORÁRIO NA ESCALA ATUAL</v>
      </c>
    </row>
    <row r="2907" spans="1:10" ht="42" hidden="1" customHeight="1">
      <c r="A2907" s="202">
        <v>45710</v>
      </c>
      <c r="B2907" s="149">
        <v>24003</v>
      </c>
      <c r="C2907" s="147">
        <v>0.83333333333333337</v>
      </c>
      <c r="D2907" s="149" t="s">
        <v>11</v>
      </c>
      <c r="E2907" s="149" t="s">
        <v>121</v>
      </c>
      <c r="F2907" s="149"/>
      <c r="G2907" s="149" t="str">
        <f t="shared" si="90"/>
        <v>1</v>
      </c>
      <c r="H2907" s="150">
        <f t="shared" si="91"/>
        <v>18</v>
      </c>
      <c r="I2907" s="153" t="str" cm="1">
        <f t="array" ref="I2907">_xlfn.XLOOKUP(C2907,gyn_horarios,gyn_trechos_almoco,"",1,1)</f>
        <v>GOIANIA X SAO LUIS 20:00</v>
      </c>
      <c r="J2907" s="164" t="str" cm="1">
        <f t="array" ref="J2907">_xlfn.XLOOKUP(D2907,justificativas_motivos,justificativas_texto,"",1,1)</f>
        <v>MOTORISTA CUMPRINDO HORÁRIO NA ESCALA ATUAL</v>
      </c>
    </row>
    <row r="2908" spans="1:10" ht="42" hidden="1" customHeight="1">
      <c r="A2908" s="202">
        <v>45710</v>
      </c>
      <c r="B2908" s="149">
        <v>24003</v>
      </c>
      <c r="C2908" s="147">
        <v>0.83333333333333337</v>
      </c>
      <c r="D2908" s="149" t="s">
        <v>11</v>
      </c>
      <c r="E2908" s="149" t="s">
        <v>122</v>
      </c>
      <c r="F2908" s="149"/>
      <c r="G2908" s="149" t="str">
        <f t="shared" si="90"/>
        <v>1</v>
      </c>
      <c r="H2908" s="150">
        <f t="shared" si="91"/>
        <v>18</v>
      </c>
      <c r="I2908" s="153" t="str" cm="1">
        <f t="array" ref="I2908">_xlfn.XLOOKUP(C2908,gyn_horarios,gyn_trechos_almoco,"",1,1)</f>
        <v>GOIANIA X SAO LUIS 20:00</v>
      </c>
      <c r="J2908" s="164" t="str" cm="1">
        <f t="array" ref="J2908">_xlfn.XLOOKUP(D2908,justificativas_motivos,justificativas_texto,"",1,1)</f>
        <v>MOTORISTA CUMPRINDO HORÁRIO NA ESCALA ATUAL</v>
      </c>
    </row>
    <row r="2909" spans="1:10" ht="42" hidden="1" customHeight="1">
      <c r="A2909" s="202">
        <v>45710</v>
      </c>
      <c r="B2909" s="149">
        <v>19018</v>
      </c>
      <c r="C2909" s="147">
        <v>0.79166666666666663</v>
      </c>
      <c r="D2909" s="149" t="s">
        <v>11</v>
      </c>
      <c r="E2909" s="153" t="s">
        <v>377</v>
      </c>
      <c r="F2909" s="149"/>
      <c r="G2909" s="149" t="str">
        <f t="shared" si="90"/>
        <v>1</v>
      </c>
      <c r="H2909" s="150">
        <f t="shared" si="91"/>
        <v>18</v>
      </c>
      <c r="I2909" s="153" t="s">
        <v>359</v>
      </c>
      <c r="J2909" s="164" t="str" cm="1">
        <f t="array" ref="J2909">_xlfn.XLOOKUP(D2909,justificativas_motivos,justificativas_texto,"",1,1)</f>
        <v>MOTORISTA CUMPRINDO HORÁRIO NA ESCALA ATUAL</v>
      </c>
    </row>
    <row r="2910" spans="1:10" ht="42" hidden="1" customHeight="1">
      <c r="A2910" s="202">
        <v>45710</v>
      </c>
      <c r="B2910" s="149">
        <v>19018</v>
      </c>
      <c r="C2910" s="147">
        <v>0.79166666666666663</v>
      </c>
      <c r="D2910" s="149" t="s">
        <v>11</v>
      </c>
      <c r="E2910" s="153" t="s">
        <v>375</v>
      </c>
      <c r="F2910" s="149"/>
      <c r="G2910" s="149" t="str">
        <f t="shared" si="90"/>
        <v>1</v>
      </c>
      <c r="H2910" s="150">
        <f t="shared" si="91"/>
        <v>18</v>
      </c>
      <c r="I2910" s="153" t="s">
        <v>359</v>
      </c>
      <c r="J2910" s="164" t="str" cm="1">
        <f t="array" ref="J2910">_xlfn.XLOOKUP(D2910,justificativas_motivos,justificativas_texto,"",1,1)</f>
        <v>MOTORISTA CUMPRINDO HORÁRIO NA ESCALA ATUAL</v>
      </c>
    </row>
    <row r="2911" spans="1:10" ht="42" hidden="1" customHeight="1">
      <c r="A2911" s="202">
        <v>45710</v>
      </c>
      <c r="B2911" s="149" t="s">
        <v>285</v>
      </c>
      <c r="C2911" s="147" t="s">
        <v>285</v>
      </c>
      <c r="D2911" s="149" t="s">
        <v>285</v>
      </c>
      <c r="E2911" s="153" t="s">
        <v>307</v>
      </c>
      <c r="F2911" s="149"/>
      <c r="G2911" s="149" t="str">
        <f t="shared" si="90"/>
        <v>1</v>
      </c>
      <c r="H2911" s="150">
        <f t="shared" si="91"/>
        <v>18</v>
      </c>
      <c r="I2911" s="153" t="str" cm="1">
        <f t="array" ref="I2911">_xlfn.XLOOKUP(C2911,gyn_horarios,gyn_trechos_almoco,"",1,1)</f>
        <v>PASSE</v>
      </c>
      <c r="J2911" s="164" t="str" cm="1">
        <f t="array" ref="J2911">_xlfn.XLOOKUP(D2911,justificativas_motivos,justificativas_texto,"",1,1)</f>
        <v>MOTORISTA CHEGANDO/SAINDO DA GARAGEM DE PASSE</v>
      </c>
    </row>
    <row r="2912" spans="1:10" ht="42" hidden="1" customHeight="1">
      <c r="A2912" s="202">
        <v>45710</v>
      </c>
      <c r="B2912" s="149" t="s">
        <v>285</v>
      </c>
      <c r="C2912" s="147" t="s">
        <v>285</v>
      </c>
      <c r="D2912" s="149" t="s">
        <v>285</v>
      </c>
      <c r="E2912" s="153" t="s">
        <v>244</v>
      </c>
      <c r="F2912" s="149"/>
      <c r="G2912" s="149" t="str">
        <f t="shared" si="90"/>
        <v>1</v>
      </c>
      <c r="H2912" s="150">
        <f t="shared" si="91"/>
        <v>18</v>
      </c>
      <c r="I2912" s="153" t="str" cm="1">
        <f t="array" ref="I2912">_xlfn.XLOOKUP(C2912,gyn_horarios,gyn_trechos_almoco,"",1,1)</f>
        <v>PASSE</v>
      </c>
      <c r="J2912" s="164" t="str" cm="1">
        <f t="array" ref="J2912">_xlfn.XLOOKUP(D2912,justificativas_motivos,justificativas_texto,"",1,1)</f>
        <v>MOTORISTA CHEGANDO/SAINDO DA GARAGEM DE PASSE</v>
      </c>
    </row>
    <row r="2913" spans="1:10" ht="42" hidden="1" customHeight="1">
      <c r="A2913" s="202">
        <v>45710</v>
      </c>
      <c r="B2913" s="149">
        <v>19005</v>
      </c>
      <c r="C2913" s="147">
        <v>0.39583333333333331</v>
      </c>
      <c r="D2913" s="149" t="s">
        <v>11</v>
      </c>
      <c r="E2913" s="153" t="s">
        <v>167</v>
      </c>
      <c r="F2913" s="149"/>
      <c r="G2913" s="149" t="str">
        <f t="shared" si="90"/>
        <v>1</v>
      </c>
      <c r="H2913" s="150">
        <f t="shared" si="91"/>
        <v>18</v>
      </c>
      <c r="I2913" s="153" t="str" cm="1">
        <f t="array" ref="I2913">_xlfn.XLOOKUP(C2913,gyn_horarios,gyn_trechos_almoco,"",1,1)</f>
        <v>GOIANIA X BELEM 09:30</v>
      </c>
      <c r="J2913" s="164" t="str" cm="1">
        <f t="array" ref="J2913">_xlfn.XLOOKUP(D2913,justificativas_motivos,justificativas_texto,"",1,1)</f>
        <v>MOTORISTA CUMPRINDO HORÁRIO NA ESCALA ATUAL</v>
      </c>
    </row>
    <row r="2914" spans="1:10" ht="42" hidden="1" customHeight="1">
      <c r="A2914" s="202">
        <v>45710</v>
      </c>
      <c r="B2914" s="149">
        <v>19005</v>
      </c>
      <c r="C2914" s="147">
        <v>0.39583333333333331</v>
      </c>
      <c r="D2914" s="149" t="s">
        <v>11</v>
      </c>
      <c r="E2914" s="153" t="s">
        <v>447</v>
      </c>
      <c r="F2914" s="149"/>
      <c r="G2914" s="149" t="str">
        <f t="shared" si="90"/>
        <v>1</v>
      </c>
      <c r="H2914" s="150">
        <f t="shared" si="91"/>
        <v>18</v>
      </c>
      <c r="I2914" s="153" t="str" cm="1">
        <f t="array" ref="I2914">_xlfn.XLOOKUP(C2914,gyn_horarios,gyn_trechos_almoco,"",1,1)</f>
        <v>GOIANIA X BELEM 09:30</v>
      </c>
      <c r="J2914" s="164" t="str" cm="1">
        <f t="array" ref="J2914">_xlfn.XLOOKUP(D2914,justificativas_motivos,justificativas_texto,"",1,1)</f>
        <v>MOTORISTA CUMPRINDO HORÁRIO NA ESCALA ATUAL</v>
      </c>
    </row>
    <row r="2915" spans="1:10" ht="42" hidden="1" customHeight="1">
      <c r="A2915" s="202">
        <v>45710</v>
      </c>
      <c r="B2915" s="132">
        <v>19008</v>
      </c>
      <c r="C2915" s="133">
        <v>0.47013888888888888</v>
      </c>
      <c r="D2915" s="132" t="s">
        <v>20</v>
      </c>
      <c r="E2915" s="129" t="s">
        <v>448</v>
      </c>
      <c r="F2915" s="132"/>
      <c r="G2915" s="132" t="str">
        <f t="shared" si="90"/>
        <v>1</v>
      </c>
      <c r="H2915" s="137">
        <f t="shared" si="91"/>
        <v>18</v>
      </c>
      <c r="I2915" s="129" t="str" cm="1">
        <f t="array" ref="I2915">_xlfn.XLOOKUP(C2915,gyn_horarios,gyn_trechos_almoco,"",1,1)</f>
        <v>IMPERATRIZ X SAO LUIS 11:17</v>
      </c>
      <c r="J2915" s="201" t="str" cm="1">
        <f t="array" ref="J2915">_xlfn.XLOOKUP(D2915,justificativas_motivos,justificativas_texto,"",1,1)</f>
        <v>MOTORISTA TEVE QUE FAZER REFEIÇÃO DEVIDO AO ATRASO DO HORARIO DO ONIBUS</v>
      </c>
    </row>
    <row r="2916" spans="1:10" ht="42" hidden="1" customHeight="1">
      <c r="A2916" s="202">
        <v>45710</v>
      </c>
      <c r="B2916" s="132">
        <v>19008</v>
      </c>
      <c r="C2916" s="133">
        <v>0.47013888888888888</v>
      </c>
      <c r="D2916" s="132" t="s">
        <v>20</v>
      </c>
      <c r="E2916" s="129" t="s">
        <v>449</v>
      </c>
      <c r="F2916" s="132"/>
      <c r="G2916" s="132" t="str">
        <f t="shared" si="90"/>
        <v>1</v>
      </c>
      <c r="H2916" s="137">
        <f t="shared" si="91"/>
        <v>18</v>
      </c>
      <c r="I2916" s="129" t="str" cm="1">
        <f t="array" ref="I2916">_xlfn.XLOOKUP(C2916,gyn_horarios,gyn_trechos_almoco,"",1,1)</f>
        <v>IMPERATRIZ X SAO LUIS 11:17</v>
      </c>
      <c r="J2916" s="201" t="str" cm="1">
        <f t="array" ref="J2916">_xlfn.XLOOKUP(D2916,justificativas_motivos,justificativas_texto,"",1,1)</f>
        <v>MOTORISTA TEVE QUE FAZER REFEIÇÃO DEVIDO AO ATRASO DO HORARIO DO ONIBUS</v>
      </c>
    </row>
    <row r="2917" spans="1:10" ht="42" hidden="1" customHeight="1">
      <c r="A2917" s="202">
        <v>45711</v>
      </c>
      <c r="B2917" s="149">
        <v>24010</v>
      </c>
      <c r="C2917" s="147">
        <v>0.79166666666666663</v>
      </c>
      <c r="D2917" s="149" t="s">
        <v>11</v>
      </c>
      <c r="E2917" s="149" t="s">
        <v>290</v>
      </c>
      <c r="F2917" s="149"/>
      <c r="G2917" s="149" t="str">
        <f t="shared" si="90"/>
        <v>1</v>
      </c>
      <c r="H2917" s="150">
        <f t="shared" si="91"/>
        <v>18</v>
      </c>
      <c r="I2917" s="153" t="str" cm="1">
        <f t="array" ref="I2917">_xlfn.XLOOKUP(C2917,gyn_horarios,gyn_trechos_almoco,"",1,1)</f>
        <v>GOIANIA X BELEM 19:00</v>
      </c>
      <c r="J2917" s="164" t="str" cm="1">
        <f t="array" ref="J2917">_xlfn.XLOOKUP(D2917,justificativas_motivos,justificativas_texto,"",1,1)</f>
        <v>MOTORISTA CUMPRINDO HORÁRIO NA ESCALA ATUAL</v>
      </c>
    </row>
    <row r="2918" spans="1:10" ht="42" hidden="1" customHeight="1">
      <c r="A2918" s="202">
        <v>45711</v>
      </c>
      <c r="B2918" s="149">
        <v>24010</v>
      </c>
      <c r="C2918" s="147">
        <v>0.79166666666666663</v>
      </c>
      <c r="D2918" s="149" t="s">
        <v>11</v>
      </c>
      <c r="E2918" s="149" t="s">
        <v>148</v>
      </c>
      <c r="F2918" s="149"/>
      <c r="G2918" s="149" t="str">
        <f t="shared" si="90"/>
        <v>1</v>
      </c>
      <c r="H2918" s="150">
        <f t="shared" si="91"/>
        <v>18</v>
      </c>
      <c r="I2918" s="153" t="str" cm="1">
        <f t="array" ref="I2918">_xlfn.XLOOKUP(C2918,gyn_horarios,gyn_trechos_almoco,"",1,1)</f>
        <v>GOIANIA X BELEM 19:00</v>
      </c>
      <c r="J2918" s="164" t="str" cm="1">
        <f t="array" ref="J2918">_xlfn.XLOOKUP(D2918,justificativas_motivos,justificativas_texto,"",1,1)</f>
        <v>MOTORISTA CUMPRINDO HORÁRIO NA ESCALA ATUAL</v>
      </c>
    </row>
    <row r="2919" spans="1:10" ht="42" hidden="1" customHeight="1">
      <c r="A2919" s="202">
        <v>45711</v>
      </c>
      <c r="B2919" s="149">
        <v>24005</v>
      </c>
      <c r="C2919" s="147">
        <v>0.83333333333333337</v>
      </c>
      <c r="D2919" s="149" t="s">
        <v>11</v>
      </c>
      <c r="E2919" s="149" t="s">
        <v>91</v>
      </c>
      <c r="F2919" s="149"/>
      <c r="G2919" s="149" t="str">
        <f t="shared" si="90"/>
        <v>1</v>
      </c>
      <c r="H2919" s="150">
        <f t="shared" si="91"/>
        <v>18</v>
      </c>
      <c r="I2919" s="153" t="str" cm="1">
        <f t="array" ref="I2919">_xlfn.XLOOKUP(C2919,gyn_horarios,gyn_trechos_almoco,"",1,1)</f>
        <v>GOIANIA X SAO LUIS 20:00</v>
      </c>
      <c r="J2919" s="164" t="str" cm="1">
        <f t="array" ref="J2919">_xlfn.XLOOKUP(D2919,justificativas_motivos,justificativas_texto,"",1,1)</f>
        <v>MOTORISTA CUMPRINDO HORÁRIO NA ESCALA ATUAL</v>
      </c>
    </row>
    <row r="2920" spans="1:10" ht="42" hidden="1" customHeight="1">
      <c r="A2920" s="202">
        <v>45711</v>
      </c>
      <c r="B2920" s="149">
        <v>24005</v>
      </c>
      <c r="C2920" s="147">
        <v>0.83333333333333337</v>
      </c>
      <c r="D2920" s="149" t="s">
        <v>11</v>
      </c>
      <c r="E2920" s="149" t="s">
        <v>89</v>
      </c>
      <c r="F2920" s="149"/>
      <c r="G2920" s="149" t="str">
        <f t="shared" si="90"/>
        <v>1</v>
      </c>
      <c r="H2920" s="150">
        <f t="shared" si="91"/>
        <v>18</v>
      </c>
      <c r="I2920" s="153" t="str" cm="1">
        <f t="array" ref="I2920">_xlfn.XLOOKUP(C2920,gyn_horarios,gyn_trechos_almoco,"",1,1)</f>
        <v>GOIANIA X SAO LUIS 20:00</v>
      </c>
      <c r="J2920" s="164" t="str" cm="1">
        <f t="array" ref="J2920">_xlfn.XLOOKUP(D2920,justificativas_motivos,justificativas_texto,"",1,1)</f>
        <v>MOTORISTA CUMPRINDO HORÁRIO NA ESCALA ATUAL</v>
      </c>
    </row>
    <row r="2921" spans="1:10" ht="42" hidden="1" customHeight="1">
      <c r="A2921" s="202">
        <v>45711</v>
      </c>
      <c r="B2921" s="149">
        <v>16500</v>
      </c>
      <c r="C2921" s="147">
        <v>0.39583333333333331</v>
      </c>
      <c r="D2921" s="149" t="s">
        <v>11</v>
      </c>
      <c r="E2921" s="153" t="s">
        <v>219</v>
      </c>
      <c r="F2921" s="149"/>
      <c r="G2921" s="149" t="str">
        <f t="shared" si="90"/>
        <v>1</v>
      </c>
      <c r="H2921" s="150">
        <f t="shared" si="91"/>
        <v>18</v>
      </c>
      <c r="I2921" s="153" t="str" cm="1">
        <f t="array" ref="I2921">_xlfn.XLOOKUP(C2921,gyn_horarios,gyn_trechos_almoco,"",1,1)</f>
        <v>GOIANIA X BELEM 09:30</v>
      </c>
      <c r="J2921" s="164" t="str" cm="1">
        <f t="array" ref="J2921">_xlfn.XLOOKUP(D2921,justificativas_motivos,justificativas_texto,"",1,1)</f>
        <v>MOTORISTA CUMPRINDO HORÁRIO NA ESCALA ATUAL</v>
      </c>
    </row>
    <row r="2922" spans="1:10" ht="42" hidden="1" customHeight="1">
      <c r="A2922" s="202">
        <v>45711</v>
      </c>
      <c r="B2922" s="149">
        <v>16500</v>
      </c>
      <c r="C2922" s="147">
        <v>0.39583333333333331</v>
      </c>
      <c r="D2922" s="149" t="s">
        <v>11</v>
      </c>
      <c r="E2922" s="153" t="s">
        <v>218</v>
      </c>
      <c r="F2922" s="149"/>
      <c r="G2922" s="149" t="str">
        <f t="shared" si="90"/>
        <v>1</v>
      </c>
      <c r="H2922" s="150">
        <f t="shared" si="91"/>
        <v>18</v>
      </c>
      <c r="I2922" s="153" t="str" cm="1">
        <f t="array" ref="I2922">_xlfn.XLOOKUP(C2922,gyn_horarios,gyn_trechos_almoco,"",1,1)</f>
        <v>GOIANIA X BELEM 09:30</v>
      </c>
      <c r="J2922" s="164" t="str" cm="1">
        <f t="array" ref="J2922">_xlfn.XLOOKUP(D2922,justificativas_motivos,justificativas_texto,"",1,1)</f>
        <v>MOTORISTA CUMPRINDO HORÁRIO NA ESCALA ATUAL</v>
      </c>
    </row>
    <row r="2923" spans="1:10" ht="42" hidden="1" customHeight="1">
      <c r="A2923" s="202">
        <v>45711</v>
      </c>
      <c r="B2923" s="149">
        <v>19006</v>
      </c>
      <c r="C2923" s="147">
        <v>0.79166666666666663</v>
      </c>
      <c r="D2923" s="149" t="s">
        <v>11</v>
      </c>
      <c r="E2923" s="153" t="s">
        <v>432</v>
      </c>
      <c r="F2923" s="149"/>
      <c r="G2923" s="149" t="str">
        <f t="shared" si="90"/>
        <v>1</v>
      </c>
      <c r="H2923" s="150">
        <f t="shared" si="91"/>
        <v>18</v>
      </c>
      <c r="I2923" s="153" t="s">
        <v>359</v>
      </c>
      <c r="J2923" s="164" t="str" cm="1">
        <f t="array" ref="J2923">_xlfn.XLOOKUP(D2923,justificativas_motivos,justificativas_texto,"",1,1)</f>
        <v>MOTORISTA CUMPRINDO HORÁRIO NA ESCALA ATUAL</v>
      </c>
    </row>
    <row r="2924" spans="1:10" ht="42" hidden="1" customHeight="1">
      <c r="A2924" s="202">
        <v>45711</v>
      </c>
      <c r="B2924" s="149">
        <v>19006</v>
      </c>
      <c r="C2924" s="147">
        <v>0.79166666666666663</v>
      </c>
      <c r="D2924" s="149" t="s">
        <v>11</v>
      </c>
      <c r="E2924" s="153" t="s">
        <v>304</v>
      </c>
      <c r="F2924" s="149"/>
      <c r="G2924" s="149" t="str">
        <f t="shared" si="90"/>
        <v>1</v>
      </c>
      <c r="H2924" s="150">
        <f t="shared" si="91"/>
        <v>18</v>
      </c>
      <c r="I2924" s="153" t="s">
        <v>359</v>
      </c>
      <c r="J2924" s="164" t="str" cm="1">
        <f t="array" ref="J2924">_xlfn.XLOOKUP(D2924,justificativas_motivos,justificativas_texto,"",1,1)</f>
        <v>MOTORISTA CUMPRINDO HORÁRIO NA ESCALA ATUAL</v>
      </c>
    </row>
    <row r="2925" spans="1:10" ht="42" hidden="1" customHeight="1">
      <c r="A2925" s="202">
        <v>45712</v>
      </c>
      <c r="B2925" s="149">
        <v>24004</v>
      </c>
      <c r="C2925" s="147">
        <v>0.79166666666666663</v>
      </c>
      <c r="D2925" s="149" t="s">
        <v>11</v>
      </c>
      <c r="E2925" s="149" t="s">
        <v>211</v>
      </c>
      <c r="F2925" s="149"/>
      <c r="G2925" s="149" t="str">
        <f t="shared" si="90"/>
        <v>1</v>
      </c>
      <c r="H2925" s="150">
        <f t="shared" si="91"/>
        <v>18</v>
      </c>
      <c r="I2925" s="153" t="str" cm="1">
        <f t="array" ref="I2925">_xlfn.XLOOKUP(C2925,gyn_horarios,gyn_trechos_almoco,"",1,1)</f>
        <v>GOIANIA X BELEM 19:00</v>
      </c>
      <c r="J2925" s="164" t="str" cm="1">
        <f t="array" ref="J2925">_xlfn.XLOOKUP(D2925,justificativas_motivos,justificativas_texto,"",1,1)</f>
        <v>MOTORISTA CUMPRINDO HORÁRIO NA ESCALA ATUAL</v>
      </c>
    </row>
    <row r="2926" spans="1:10" ht="42" hidden="1" customHeight="1">
      <c r="A2926" s="202">
        <v>45712</v>
      </c>
      <c r="B2926" s="149">
        <v>24004</v>
      </c>
      <c r="C2926" s="147">
        <v>0.79166666666666663</v>
      </c>
      <c r="D2926" s="149" t="s">
        <v>11</v>
      </c>
      <c r="E2926" s="153" t="s">
        <v>208</v>
      </c>
      <c r="F2926" s="149"/>
      <c r="G2926" s="149" t="str">
        <f t="shared" si="90"/>
        <v>1</v>
      </c>
      <c r="H2926" s="150">
        <f t="shared" si="91"/>
        <v>18</v>
      </c>
      <c r="I2926" s="153" t="str" cm="1">
        <f t="array" ref="I2926">_xlfn.XLOOKUP(C2926,gyn_horarios,gyn_trechos_almoco,"",1,1)</f>
        <v>GOIANIA X BELEM 19:00</v>
      </c>
      <c r="J2926" s="164" t="str" cm="1">
        <f t="array" ref="J2926">_xlfn.XLOOKUP(D2926,justificativas_motivos,justificativas_texto,"",1,1)</f>
        <v>MOTORISTA CUMPRINDO HORÁRIO NA ESCALA ATUAL</v>
      </c>
    </row>
    <row r="2927" spans="1:10" ht="42" hidden="1" customHeight="1">
      <c r="A2927" s="202">
        <v>45712</v>
      </c>
      <c r="B2927" s="149">
        <v>24011</v>
      </c>
      <c r="C2927" s="147">
        <v>0.83333333333333337</v>
      </c>
      <c r="D2927" s="149" t="s">
        <v>11</v>
      </c>
      <c r="E2927" s="149" t="s">
        <v>12</v>
      </c>
      <c r="F2927" s="149"/>
      <c r="G2927" s="149" t="str">
        <f t="shared" si="90"/>
        <v>1</v>
      </c>
      <c r="H2927" s="150">
        <f t="shared" si="91"/>
        <v>18</v>
      </c>
      <c r="I2927" s="153" t="str" cm="1">
        <f t="array" ref="I2927">_xlfn.XLOOKUP(C2927,gyn_horarios,gyn_trechos_almoco,"",1,1)</f>
        <v>GOIANIA X SAO LUIS 20:00</v>
      </c>
      <c r="J2927" s="164" t="str" cm="1">
        <f t="array" ref="J2927">_xlfn.XLOOKUP(D2927,justificativas_motivos,justificativas_texto,"",1,1)</f>
        <v>MOTORISTA CUMPRINDO HORÁRIO NA ESCALA ATUAL</v>
      </c>
    </row>
    <row r="2928" spans="1:10" ht="42" hidden="1" customHeight="1">
      <c r="A2928" s="202">
        <v>45712</v>
      </c>
      <c r="B2928" s="149">
        <v>24011</v>
      </c>
      <c r="C2928" s="147">
        <v>0.83333333333333337</v>
      </c>
      <c r="D2928" s="149" t="s">
        <v>11</v>
      </c>
      <c r="E2928" s="149" t="s">
        <v>13</v>
      </c>
      <c r="F2928" s="149"/>
      <c r="G2928" s="149" t="str">
        <f t="shared" si="90"/>
        <v>1</v>
      </c>
      <c r="H2928" s="150">
        <f t="shared" si="91"/>
        <v>18</v>
      </c>
      <c r="I2928" s="153" t="str" cm="1">
        <f t="array" ref="I2928">_xlfn.XLOOKUP(C2928,gyn_horarios,gyn_trechos_almoco,"",1,1)</f>
        <v>GOIANIA X SAO LUIS 20:00</v>
      </c>
      <c r="J2928" s="164" t="str" cm="1">
        <f t="array" ref="J2928">_xlfn.XLOOKUP(D2928,justificativas_motivos,justificativas_texto,"",1,1)</f>
        <v>MOTORISTA CUMPRINDO HORÁRIO NA ESCALA ATUAL</v>
      </c>
    </row>
    <row r="2929" spans="1:10" ht="42" hidden="1" customHeight="1">
      <c r="A2929" s="202">
        <v>45712</v>
      </c>
      <c r="B2929" s="149">
        <v>19004</v>
      </c>
      <c r="C2929" s="147">
        <v>0.39583333333333331</v>
      </c>
      <c r="D2929" s="149" t="s">
        <v>11</v>
      </c>
      <c r="E2929" s="153" t="s">
        <v>86</v>
      </c>
      <c r="F2929" s="149"/>
      <c r="G2929" s="149" t="str">
        <f t="shared" si="90"/>
        <v>1</v>
      </c>
      <c r="H2929" s="150">
        <f t="shared" si="91"/>
        <v>18</v>
      </c>
      <c r="I2929" s="153" t="str" cm="1">
        <f t="array" ref="I2929">_xlfn.XLOOKUP(C2929,gyn_horarios,gyn_trechos_almoco,"",1,1)</f>
        <v>GOIANIA X BELEM 09:30</v>
      </c>
      <c r="J2929" s="164" t="str" cm="1">
        <f t="array" ref="J2929">_xlfn.XLOOKUP(D2929,justificativas_motivos,justificativas_texto,"",1,1)</f>
        <v>MOTORISTA CUMPRINDO HORÁRIO NA ESCALA ATUAL</v>
      </c>
    </row>
    <row r="2930" spans="1:10" ht="42" hidden="1" customHeight="1">
      <c r="A2930" s="202">
        <v>45712</v>
      </c>
      <c r="B2930" s="149">
        <v>19004</v>
      </c>
      <c r="C2930" s="147">
        <v>0.39583333333333331</v>
      </c>
      <c r="D2930" s="149" t="s">
        <v>11</v>
      </c>
      <c r="E2930" s="153" t="s">
        <v>96</v>
      </c>
      <c r="F2930" s="149"/>
      <c r="G2930" s="149" t="str">
        <f t="shared" si="90"/>
        <v>1</v>
      </c>
      <c r="H2930" s="150">
        <f t="shared" si="91"/>
        <v>18</v>
      </c>
      <c r="I2930" s="153" t="str" cm="1">
        <f t="array" ref="I2930">_xlfn.XLOOKUP(C2930,gyn_horarios,gyn_trechos_almoco,"",1,1)</f>
        <v>GOIANIA X BELEM 09:30</v>
      </c>
      <c r="J2930" s="164" t="str" cm="1">
        <f t="array" ref="J2930">_xlfn.XLOOKUP(D2930,justificativas_motivos,justificativas_texto,"",1,1)</f>
        <v>MOTORISTA CUMPRINDO HORÁRIO NA ESCALA ATUAL</v>
      </c>
    </row>
    <row r="2931" spans="1:10" ht="42" hidden="1" customHeight="1">
      <c r="A2931" s="202">
        <v>45712</v>
      </c>
      <c r="B2931" s="149">
        <v>19009</v>
      </c>
      <c r="C2931" s="147">
        <v>0.39583333333333331</v>
      </c>
      <c r="D2931" s="149" t="s">
        <v>11</v>
      </c>
      <c r="E2931" s="153" t="s">
        <v>227</v>
      </c>
      <c r="F2931" s="149"/>
      <c r="G2931" s="149" t="str">
        <f t="shared" si="90"/>
        <v>1</v>
      </c>
      <c r="H2931" s="150">
        <f t="shared" si="91"/>
        <v>18</v>
      </c>
      <c r="I2931" s="153" t="s">
        <v>145</v>
      </c>
      <c r="J2931" s="164" t="str" cm="1">
        <f t="array" ref="J2931">_xlfn.XLOOKUP(D2931,justificativas_motivos,justificativas_texto,"",1,1)</f>
        <v>MOTORISTA CUMPRINDO HORÁRIO NA ESCALA ATUAL</v>
      </c>
    </row>
    <row r="2932" spans="1:10" ht="42" hidden="1" customHeight="1">
      <c r="A2932" s="202">
        <v>45712</v>
      </c>
      <c r="B2932" s="149">
        <v>19009</v>
      </c>
      <c r="C2932" s="147">
        <v>0.39583333333333331</v>
      </c>
      <c r="D2932" s="149" t="s">
        <v>11</v>
      </c>
      <c r="E2932" s="153" t="s">
        <v>304</v>
      </c>
      <c r="F2932" s="149"/>
      <c r="G2932" s="149" t="str">
        <f t="shared" si="90"/>
        <v>1</v>
      </c>
      <c r="H2932" s="150">
        <f t="shared" si="91"/>
        <v>18</v>
      </c>
      <c r="I2932" s="153" t="s">
        <v>145</v>
      </c>
      <c r="J2932" s="164" t="str" cm="1">
        <f t="array" ref="J2932">_xlfn.XLOOKUP(D2932,justificativas_motivos,justificativas_texto,"",1,1)</f>
        <v>MOTORISTA CUMPRINDO HORÁRIO NA ESCALA ATUAL</v>
      </c>
    </row>
    <row r="2933" spans="1:10" ht="42" hidden="1" customHeight="1">
      <c r="A2933" s="202">
        <v>45712</v>
      </c>
      <c r="B2933" s="149">
        <v>19007</v>
      </c>
      <c r="C2933" s="147">
        <v>0.79166666666666663</v>
      </c>
      <c r="D2933" s="149" t="s">
        <v>11</v>
      </c>
      <c r="E2933" s="153" t="s">
        <v>341</v>
      </c>
      <c r="F2933" s="149"/>
      <c r="G2933" s="149" t="str">
        <f t="shared" si="90"/>
        <v>1</v>
      </c>
      <c r="H2933" s="150">
        <f t="shared" si="91"/>
        <v>18</v>
      </c>
      <c r="I2933" s="153" t="s">
        <v>359</v>
      </c>
      <c r="J2933" s="164" t="str" cm="1">
        <f t="array" ref="J2933">_xlfn.XLOOKUP(D2933,justificativas_motivos,justificativas_texto,"",1,1)</f>
        <v>MOTORISTA CUMPRINDO HORÁRIO NA ESCALA ATUAL</v>
      </c>
    </row>
    <row r="2934" spans="1:10" ht="42" hidden="1" customHeight="1">
      <c r="A2934" s="202">
        <v>45712</v>
      </c>
      <c r="B2934" s="149">
        <v>19007</v>
      </c>
      <c r="C2934" s="147">
        <v>0.79166666666666663</v>
      </c>
      <c r="D2934" s="149" t="s">
        <v>11</v>
      </c>
      <c r="E2934" s="153" t="s">
        <v>344</v>
      </c>
      <c r="F2934" s="149"/>
      <c r="G2934" s="149" t="str">
        <f t="shared" si="90"/>
        <v>1</v>
      </c>
      <c r="H2934" s="150">
        <f t="shared" si="91"/>
        <v>18</v>
      </c>
      <c r="I2934" s="153" t="s">
        <v>359</v>
      </c>
      <c r="J2934" s="164" t="str" cm="1">
        <f t="array" ref="J2934">_xlfn.XLOOKUP(D2934,justificativas_motivos,justificativas_texto,"",1,1)</f>
        <v>MOTORISTA CUMPRINDO HORÁRIO NA ESCALA ATUAL</v>
      </c>
    </row>
    <row r="2935" spans="1:10" ht="42" hidden="1" customHeight="1">
      <c r="A2935" s="202">
        <v>45712</v>
      </c>
      <c r="B2935" s="149">
        <v>19003</v>
      </c>
      <c r="C2935" s="147">
        <v>0.39583333333333331</v>
      </c>
      <c r="D2935" s="149" t="s">
        <v>11</v>
      </c>
      <c r="E2935" s="153" t="s">
        <v>249</v>
      </c>
      <c r="F2935" s="149"/>
      <c r="G2935" s="149" t="str">
        <f t="shared" si="90"/>
        <v>1</v>
      </c>
      <c r="H2935" s="150">
        <f t="shared" si="91"/>
        <v>18</v>
      </c>
      <c r="I2935" s="153" t="s">
        <v>450</v>
      </c>
      <c r="J2935" s="164" t="str" cm="1">
        <f t="array" ref="J2935">_xlfn.XLOOKUP(D2935,justificativas_motivos,justificativas_texto,"",1,1)</f>
        <v>MOTORISTA CUMPRINDO HORÁRIO NA ESCALA ATUAL</v>
      </c>
    </row>
    <row r="2936" spans="1:10" ht="42" hidden="1" customHeight="1">
      <c r="A2936" s="202">
        <v>45712</v>
      </c>
      <c r="B2936" s="149">
        <v>19003</v>
      </c>
      <c r="C2936" s="147">
        <v>0.39583333333333331</v>
      </c>
      <c r="D2936" s="149" t="s">
        <v>11</v>
      </c>
      <c r="E2936" s="153" t="s">
        <v>451</v>
      </c>
      <c r="F2936" s="149"/>
      <c r="G2936" s="149" t="str">
        <f t="shared" si="90"/>
        <v>1</v>
      </c>
      <c r="H2936" s="150">
        <f t="shared" si="91"/>
        <v>18</v>
      </c>
      <c r="I2936" s="153" t="s">
        <v>450</v>
      </c>
      <c r="J2936" s="164" t="str" cm="1">
        <f t="array" ref="J2936">_xlfn.XLOOKUP(D2936,justificativas_motivos,justificativas_texto,"",1,1)</f>
        <v>MOTORISTA CUMPRINDO HORÁRIO NA ESCALA ATUAL</v>
      </c>
    </row>
    <row r="2937" spans="1:10" ht="42" hidden="1" customHeight="1">
      <c r="A2937" s="202">
        <v>45713</v>
      </c>
      <c r="B2937" s="149">
        <v>19020</v>
      </c>
      <c r="C2937" s="147">
        <v>0.75</v>
      </c>
      <c r="D2937" s="149" t="s">
        <v>11</v>
      </c>
      <c r="E2937" s="149" t="s">
        <v>35</v>
      </c>
      <c r="F2937" s="149"/>
      <c r="G2937" s="149" t="str">
        <f t="shared" si="90"/>
        <v>1</v>
      </c>
      <c r="H2937" s="150">
        <f t="shared" si="91"/>
        <v>18</v>
      </c>
      <c r="I2937" s="153" t="str" cm="1">
        <f t="array" ref="I2937">_xlfn.XLOOKUP(C2937,gyn_horarios,gyn_trechos_almoco,"",1,1)</f>
        <v>GOIANIA X TERESINA 18:00</v>
      </c>
      <c r="J2937" s="164" t="str" cm="1">
        <f t="array" ref="J2937">_xlfn.XLOOKUP(D2937,justificativas_motivos,justificativas_texto,"",1,1)</f>
        <v>MOTORISTA CUMPRINDO HORÁRIO NA ESCALA ATUAL</v>
      </c>
    </row>
    <row r="2938" spans="1:10" ht="42" hidden="1" customHeight="1">
      <c r="A2938" s="202">
        <v>45713</v>
      </c>
      <c r="B2938" s="149">
        <v>19020</v>
      </c>
      <c r="C2938" s="147">
        <v>0.75</v>
      </c>
      <c r="D2938" s="149" t="s">
        <v>11</v>
      </c>
      <c r="E2938" s="149" t="s">
        <v>368</v>
      </c>
      <c r="F2938" s="149"/>
      <c r="G2938" s="149" t="str">
        <f t="shared" si="90"/>
        <v>1</v>
      </c>
      <c r="H2938" s="150">
        <f t="shared" si="91"/>
        <v>18</v>
      </c>
      <c r="I2938" s="153" t="str" cm="1">
        <f t="array" ref="I2938">_xlfn.XLOOKUP(C2938,gyn_horarios,gyn_trechos_almoco,"",1,1)</f>
        <v>GOIANIA X TERESINA 18:00</v>
      </c>
      <c r="J2938" s="164" t="str" cm="1">
        <f t="array" ref="J2938">_xlfn.XLOOKUP(D2938,justificativas_motivos,justificativas_texto,"",1,1)</f>
        <v>MOTORISTA CUMPRINDO HORÁRIO NA ESCALA ATUAL</v>
      </c>
    </row>
    <row r="2939" spans="1:10" ht="42" hidden="1" customHeight="1">
      <c r="A2939" s="202">
        <v>45713</v>
      </c>
      <c r="B2939" s="149">
        <v>24006</v>
      </c>
      <c r="C2939" s="147">
        <v>0.79166666666666663</v>
      </c>
      <c r="D2939" s="149" t="s">
        <v>11</v>
      </c>
      <c r="E2939" s="149" t="s">
        <v>189</v>
      </c>
      <c r="F2939" s="149"/>
      <c r="G2939" s="149" t="str">
        <f t="shared" si="90"/>
        <v>1</v>
      </c>
      <c r="H2939" s="150">
        <f t="shared" si="91"/>
        <v>18</v>
      </c>
      <c r="I2939" s="153" t="str" cm="1">
        <f t="array" ref="I2939">_xlfn.XLOOKUP(C2939,gyn_horarios,gyn_trechos_almoco,"",1,1)</f>
        <v>GOIANIA X BELEM 19:00</v>
      </c>
      <c r="J2939" s="164" t="str" cm="1">
        <f t="array" ref="J2939">_xlfn.XLOOKUP(D2939,justificativas_motivos,justificativas_texto,"",1,1)</f>
        <v>MOTORISTA CUMPRINDO HORÁRIO NA ESCALA ATUAL</v>
      </c>
    </row>
    <row r="2940" spans="1:10" ht="42" hidden="1" customHeight="1">
      <c r="A2940" s="202">
        <v>45713</v>
      </c>
      <c r="B2940" s="149">
        <v>24006</v>
      </c>
      <c r="C2940" s="147">
        <v>0.79166666666666663</v>
      </c>
      <c r="D2940" s="149" t="s">
        <v>11</v>
      </c>
      <c r="E2940" s="149" t="s">
        <v>133</v>
      </c>
      <c r="F2940" s="149"/>
      <c r="G2940" s="149" t="str">
        <f t="shared" si="90"/>
        <v>1</v>
      </c>
      <c r="H2940" s="150">
        <f t="shared" si="91"/>
        <v>18</v>
      </c>
      <c r="I2940" s="153" t="str" cm="1">
        <f t="array" ref="I2940">_xlfn.XLOOKUP(C2940,gyn_horarios,gyn_trechos_almoco,"",1,1)</f>
        <v>GOIANIA X BELEM 19:00</v>
      </c>
      <c r="J2940" s="164" t="str" cm="1">
        <f t="array" ref="J2940">_xlfn.XLOOKUP(D2940,justificativas_motivos,justificativas_texto,"",1,1)</f>
        <v>MOTORISTA CUMPRINDO HORÁRIO NA ESCALA ATUAL</v>
      </c>
    </row>
    <row r="2941" spans="1:10" ht="42" hidden="1" customHeight="1">
      <c r="A2941" s="202">
        <v>45713</v>
      </c>
      <c r="B2941" s="149">
        <v>24015</v>
      </c>
      <c r="C2941" s="147">
        <v>0.83333333333333337</v>
      </c>
      <c r="D2941" s="149" t="s">
        <v>11</v>
      </c>
      <c r="E2941" s="149" t="s">
        <v>78</v>
      </c>
      <c r="F2941" s="149"/>
      <c r="G2941" s="149" t="str">
        <f t="shared" si="90"/>
        <v>1</v>
      </c>
      <c r="H2941" s="150">
        <f t="shared" si="91"/>
        <v>18</v>
      </c>
      <c r="I2941" s="153" t="str" cm="1">
        <f t="array" ref="I2941">_xlfn.XLOOKUP(C2941,gyn_horarios,gyn_trechos_almoco,"",1,1)</f>
        <v>GOIANIA X SAO LUIS 20:00</v>
      </c>
      <c r="J2941" s="164" t="str" cm="1">
        <f t="array" ref="J2941">_xlfn.XLOOKUP(D2941,justificativas_motivos,justificativas_texto,"",1,1)</f>
        <v>MOTORISTA CUMPRINDO HORÁRIO NA ESCALA ATUAL</v>
      </c>
    </row>
    <row r="2942" spans="1:10" ht="42" hidden="1" customHeight="1">
      <c r="A2942" s="202">
        <v>45713</v>
      </c>
      <c r="B2942" s="149">
        <v>24015</v>
      </c>
      <c r="C2942" s="147">
        <v>0.83333333333333337</v>
      </c>
      <c r="D2942" s="149" t="s">
        <v>11</v>
      </c>
      <c r="E2942" s="149" t="s">
        <v>80</v>
      </c>
      <c r="F2942" s="149"/>
      <c r="G2942" s="149" t="str">
        <f t="shared" si="90"/>
        <v>1</v>
      </c>
      <c r="H2942" s="150">
        <f t="shared" si="91"/>
        <v>18</v>
      </c>
      <c r="I2942" s="153" t="str" cm="1">
        <f t="array" ref="I2942">_xlfn.XLOOKUP(C2942,gyn_horarios,gyn_trechos_almoco,"",1,1)</f>
        <v>GOIANIA X SAO LUIS 20:00</v>
      </c>
      <c r="J2942" s="164" t="str" cm="1">
        <f t="array" ref="J2942">_xlfn.XLOOKUP(D2942,justificativas_motivos,justificativas_texto,"",1,1)</f>
        <v>MOTORISTA CUMPRINDO HORÁRIO NA ESCALA ATUAL</v>
      </c>
    </row>
    <row r="2943" spans="1:10" ht="42" hidden="1" customHeight="1">
      <c r="A2943" s="202">
        <v>45713</v>
      </c>
      <c r="B2943" s="149">
        <v>15700</v>
      </c>
      <c r="C2943" s="147">
        <v>0.79166666666666663</v>
      </c>
      <c r="D2943" s="149" t="s">
        <v>11</v>
      </c>
      <c r="E2943" s="153" t="s">
        <v>288</v>
      </c>
      <c r="F2943" s="149"/>
      <c r="G2943" s="149" t="str">
        <f t="shared" si="90"/>
        <v>1</v>
      </c>
      <c r="H2943" s="150">
        <f t="shared" si="91"/>
        <v>18</v>
      </c>
      <c r="I2943" s="153" t="s">
        <v>359</v>
      </c>
      <c r="J2943" s="164" t="str" cm="1">
        <f t="array" ref="J2943">_xlfn.XLOOKUP(D2943,justificativas_motivos,justificativas_texto,"",1,1)</f>
        <v>MOTORISTA CUMPRINDO HORÁRIO NA ESCALA ATUAL</v>
      </c>
    </row>
    <row r="2944" spans="1:10" ht="42" hidden="1" customHeight="1">
      <c r="A2944" s="202">
        <v>45713</v>
      </c>
      <c r="B2944" s="149">
        <v>15700</v>
      </c>
      <c r="C2944" s="147">
        <v>0.79166666666666663</v>
      </c>
      <c r="D2944" s="149" t="s">
        <v>11</v>
      </c>
      <c r="E2944" s="153" t="s">
        <v>361</v>
      </c>
      <c r="F2944" s="149"/>
      <c r="G2944" s="149" t="str">
        <f t="shared" si="90"/>
        <v>1</v>
      </c>
      <c r="H2944" s="150">
        <f t="shared" si="91"/>
        <v>18</v>
      </c>
      <c r="I2944" s="153" t="s">
        <v>359</v>
      </c>
      <c r="J2944" s="164" t="str" cm="1">
        <f t="array" ref="J2944">_xlfn.XLOOKUP(D2944,justificativas_motivos,justificativas_texto,"",1,1)</f>
        <v>MOTORISTA CUMPRINDO HORÁRIO NA ESCALA ATUAL</v>
      </c>
    </row>
    <row r="2945" spans="1:10" ht="42" hidden="1" customHeight="1">
      <c r="A2945" s="202">
        <v>45713</v>
      </c>
      <c r="B2945" s="149">
        <v>20010</v>
      </c>
      <c r="C2945" s="147">
        <v>0.39583333333333331</v>
      </c>
      <c r="D2945" s="149" t="s">
        <v>11</v>
      </c>
      <c r="E2945" s="153" t="s">
        <v>341</v>
      </c>
      <c r="F2945" s="149"/>
      <c r="G2945" s="149" t="str">
        <f t="shared" si="90"/>
        <v>1</v>
      </c>
      <c r="H2945" s="150">
        <f t="shared" si="91"/>
        <v>18</v>
      </c>
      <c r="I2945" s="153" t="s">
        <v>145</v>
      </c>
      <c r="J2945" s="164" t="str" cm="1">
        <f t="array" ref="J2945">_xlfn.XLOOKUP(D2945,justificativas_motivos,justificativas_texto,"",1,1)</f>
        <v>MOTORISTA CUMPRINDO HORÁRIO NA ESCALA ATUAL</v>
      </c>
    </row>
    <row r="2946" spans="1:10" ht="42" hidden="1" customHeight="1">
      <c r="A2946" s="202">
        <v>45713</v>
      </c>
      <c r="B2946" s="149">
        <v>20010</v>
      </c>
      <c r="C2946" s="147">
        <v>0.39583333333333331</v>
      </c>
      <c r="D2946" s="149" t="s">
        <v>11</v>
      </c>
      <c r="E2946" s="153" t="s">
        <v>344</v>
      </c>
      <c r="F2946" s="149"/>
      <c r="G2946" s="149" t="str">
        <f t="shared" si="90"/>
        <v>1</v>
      </c>
      <c r="H2946" s="150">
        <f t="shared" si="91"/>
        <v>18</v>
      </c>
      <c r="I2946" s="153" t="s">
        <v>145</v>
      </c>
      <c r="J2946" s="164" t="str" cm="1">
        <f t="array" ref="J2946">_xlfn.XLOOKUP(D2946,justificativas_motivos,justificativas_texto,"",1,1)</f>
        <v>MOTORISTA CUMPRINDO HORÁRIO NA ESCALA ATUAL</v>
      </c>
    </row>
    <row r="2947" spans="1:10" ht="42" hidden="1" customHeight="1">
      <c r="A2947" s="202">
        <v>45713</v>
      </c>
      <c r="B2947" s="149" t="s">
        <v>137</v>
      </c>
      <c r="C2947" s="147" t="s">
        <v>137</v>
      </c>
      <c r="D2947" s="149" t="s">
        <v>137</v>
      </c>
      <c r="E2947" s="153" t="s">
        <v>360</v>
      </c>
      <c r="F2947" s="149"/>
      <c r="G2947" s="149" t="str">
        <f t="shared" si="90"/>
        <v>1</v>
      </c>
      <c r="H2947" s="150">
        <f t="shared" si="91"/>
        <v>18</v>
      </c>
      <c r="I2947" s="153" t="str" cm="1">
        <f t="array" ref="I2947">_xlfn.XLOOKUP(C2947,gyn_horarios,gyn_trechos_almoco,"",1,1)</f>
        <v>ESPERA</v>
      </c>
      <c r="J2947" s="164" t="str" cm="1">
        <f t="array" ref="J2947">_xlfn.XLOOKUP(D2947,justificativas_motivos,justificativas_texto,"",1,1)</f>
        <v>MOTORISTA NA GARAGEM EM ESPERA PARA DISPONIBILIDADE DE HORARIOS</v>
      </c>
    </row>
    <row r="2948" spans="1:10" ht="42" hidden="1" customHeight="1">
      <c r="A2948" s="202">
        <v>45713</v>
      </c>
      <c r="B2948" s="149" t="s">
        <v>137</v>
      </c>
      <c r="C2948" s="147" t="s">
        <v>137</v>
      </c>
      <c r="D2948" s="149" t="s">
        <v>137</v>
      </c>
      <c r="E2948" s="153" t="s">
        <v>247</v>
      </c>
      <c r="F2948" s="149"/>
      <c r="G2948" s="149" t="str">
        <f t="shared" si="90"/>
        <v>1</v>
      </c>
      <c r="H2948" s="150">
        <f t="shared" si="91"/>
        <v>18</v>
      </c>
      <c r="I2948" s="153" t="str" cm="1">
        <f t="array" ref="I2948">_xlfn.XLOOKUP(C2948,gyn_horarios,gyn_trechos_almoco,"",1,1)</f>
        <v>ESPERA</v>
      </c>
      <c r="J2948" s="164" t="str" cm="1">
        <f t="array" ref="J2948">_xlfn.XLOOKUP(D2948,justificativas_motivos,justificativas_texto,"",1,1)</f>
        <v>MOTORISTA NA GARAGEM EM ESPERA PARA DISPONIBILIDADE DE HORARIOS</v>
      </c>
    </row>
    <row r="2949" spans="1:10" ht="42" hidden="1" customHeight="1">
      <c r="A2949" s="202">
        <v>45714</v>
      </c>
      <c r="B2949" s="149">
        <v>24001</v>
      </c>
      <c r="C2949" s="147">
        <v>0.79166666666666663</v>
      </c>
      <c r="D2949" s="149" t="s">
        <v>11</v>
      </c>
      <c r="E2949" s="149" t="s">
        <v>232</v>
      </c>
      <c r="F2949" s="149"/>
      <c r="G2949" s="149" t="str">
        <f t="shared" si="90"/>
        <v>1</v>
      </c>
      <c r="H2949" s="150">
        <f t="shared" si="91"/>
        <v>18</v>
      </c>
      <c r="I2949" s="153" t="str" cm="1">
        <f t="array" ref="I2949">_xlfn.XLOOKUP(C2949,gyn_horarios,gyn_trechos_almoco,"",1,1)</f>
        <v>GOIANIA X BELEM 19:00</v>
      </c>
      <c r="J2949" s="164" t="str" cm="1">
        <f t="array" ref="J2949">_xlfn.XLOOKUP(D2949,justificativas_motivos,justificativas_texto,"",1,1)</f>
        <v>MOTORISTA CUMPRINDO HORÁRIO NA ESCALA ATUAL</v>
      </c>
    </row>
    <row r="2950" spans="1:10" ht="42" hidden="1" customHeight="1">
      <c r="A2950" s="202">
        <v>45714</v>
      </c>
      <c r="B2950" s="149">
        <v>24001</v>
      </c>
      <c r="C2950" s="147">
        <v>0.79166666666666663</v>
      </c>
      <c r="D2950" s="149" t="s">
        <v>11</v>
      </c>
      <c r="E2950" s="149" t="s">
        <v>45</v>
      </c>
      <c r="F2950" s="149"/>
      <c r="G2950" s="149" t="str">
        <f t="shared" si="90"/>
        <v>1</v>
      </c>
      <c r="H2950" s="150">
        <f t="shared" si="91"/>
        <v>18</v>
      </c>
      <c r="I2950" s="153" t="str" cm="1">
        <f t="array" ref="I2950">_xlfn.XLOOKUP(C2950,gyn_horarios,gyn_trechos_almoco,"",1,1)</f>
        <v>GOIANIA X BELEM 19:00</v>
      </c>
      <c r="J2950" s="164" t="str" cm="1">
        <f t="array" ref="J2950">_xlfn.XLOOKUP(D2950,justificativas_motivos,justificativas_texto,"",1,1)</f>
        <v>MOTORISTA CUMPRINDO HORÁRIO NA ESCALA ATUAL</v>
      </c>
    </row>
    <row r="2951" spans="1:10" ht="42" hidden="1" customHeight="1">
      <c r="A2951" s="202">
        <v>45714</v>
      </c>
      <c r="B2951" s="149">
        <v>24009</v>
      </c>
      <c r="C2951" s="147">
        <v>0.83333333333333337</v>
      </c>
      <c r="D2951" s="149" t="s">
        <v>11</v>
      </c>
      <c r="E2951" s="149" t="s">
        <v>15</v>
      </c>
      <c r="F2951" s="149"/>
      <c r="G2951" s="149" t="str">
        <f t="shared" si="90"/>
        <v>1</v>
      </c>
      <c r="H2951" s="150">
        <f t="shared" si="91"/>
        <v>18</v>
      </c>
      <c r="I2951" s="153" t="str" cm="1">
        <f t="array" ref="I2951">_xlfn.XLOOKUP(C2951,gyn_horarios,gyn_trechos_almoco,"",1,1)</f>
        <v>GOIANIA X SAO LUIS 20:00</v>
      </c>
      <c r="J2951" s="164" t="str" cm="1">
        <f t="array" ref="J2951">_xlfn.XLOOKUP(D2951,justificativas_motivos,justificativas_texto,"",1,1)</f>
        <v>MOTORISTA CUMPRINDO HORÁRIO NA ESCALA ATUAL</v>
      </c>
    </row>
    <row r="2952" spans="1:10" ht="42" hidden="1" customHeight="1">
      <c r="A2952" s="202">
        <v>45714</v>
      </c>
      <c r="B2952" s="149">
        <v>24009</v>
      </c>
      <c r="C2952" s="147">
        <v>0.83333333333333337</v>
      </c>
      <c r="D2952" s="149" t="s">
        <v>11</v>
      </c>
      <c r="E2952" s="149" t="s">
        <v>110</v>
      </c>
      <c r="F2952" s="149"/>
      <c r="G2952" s="149" t="str">
        <f t="shared" si="90"/>
        <v>1</v>
      </c>
      <c r="H2952" s="150">
        <f t="shared" si="91"/>
        <v>18</v>
      </c>
      <c r="I2952" s="153" t="str" cm="1">
        <f t="array" ref="I2952">_xlfn.XLOOKUP(C2952,gyn_horarios,gyn_trechos_almoco,"",1,1)</f>
        <v>GOIANIA X SAO LUIS 20:00</v>
      </c>
      <c r="J2952" s="164" t="str" cm="1">
        <f t="array" ref="J2952">_xlfn.XLOOKUP(D2952,justificativas_motivos,justificativas_texto,"",1,1)</f>
        <v>MOTORISTA CUMPRINDO HORÁRIO NA ESCALA ATUAL</v>
      </c>
    </row>
    <row r="2953" spans="1:10" ht="42" hidden="1" customHeight="1">
      <c r="A2953" s="202">
        <v>45714</v>
      </c>
      <c r="B2953" s="149">
        <v>19006</v>
      </c>
      <c r="C2953" s="147">
        <v>0.39583333333333331</v>
      </c>
      <c r="D2953" s="149" t="s">
        <v>11</v>
      </c>
      <c r="E2953" s="153" t="s">
        <v>114</v>
      </c>
      <c r="F2953" s="149"/>
      <c r="G2953" s="149" t="str">
        <f t="shared" si="90"/>
        <v>1</v>
      </c>
      <c r="H2953" s="150">
        <f t="shared" si="91"/>
        <v>18</v>
      </c>
      <c r="I2953" s="153" t="str" cm="1">
        <f t="array" ref="I2953">_xlfn.XLOOKUP(C2953,gyn_horarios,gyn_trechos_almoco,"",1,1)</f>
        <v>GOIANIA X BELEM 09:30</v>
      </c>
      <c r="J2953" s="164" t="str" cm="1">
        <f t="array" ref="J2953">_xlfn.XLOOKUP(D2953,justificativas_motivos,justificativas_texto,"",1,1)</f>
        <v>MOTORISTA CUMPRINDO HORÁRIO NA ESCALA ATUAL</v>
      </c>
    </row>
    <row r="2954" spans="1:10" ht="42" hidden="1" customHeight="1">
      <c r="A2954" s="202">
        <v>45714</v>
      </c>
      <c r="B2954" s="149">
        <v>19006</v>
      </c>
      <c r="C2954" s="147">
        <v>0.39583333333333331</v>
      </c>
      <c r="D2954" s="149" t="s">
        <v>11</v>
      </c>
      <c r="E2954" s="153" t="s">
        <v>115</v>
      </c>
      <c r="F2954" s="149"/>
      <c r="G2954" s="149" t="str">
        <f t="shared" si="90"/>
        <v>1</v>
      </c>
      <c r="H2954" s="150">
        <f t="shared" si="91"/>
        <v>18</v>
      </c>
      <c r="I2954" s="153" t="str" cm="1">
        <f t="array" ref="I2954">_xlfn.XLOOKUP(C2954,gyn_horarios,gyn_trechos_almoco,"",1,1)</f>
        <v>GOIANIA X BELEM 09:30</v>
      </c>
      <c r="J2954" s="164" t="str" cm="1">
        <f t="array" ref="J2954">_xlfn.XLOOKUP(D2954,justificativas_motivos,justificativas_texto,"",1,1)</f>
        <v>MOTORISTA CUMPRINDO HORÁRIO NA ESCALA ATUAL</v>
      </c>
    </row>
    <row r="2955" spans="1:10" ht="42" hidden="1" customHeight="1">
      <c r="A2955" s="202">
        <v>45714</v>
      </c>
      <c r="B2955" s="149">
        <v>12400</v>
      </c>
      <c r="C2955" s="147">
        <v>0.79166666666666663</v>
      </c>
      <c r="D2955" s="149" t="s">
        <v>11</v>
      </c>
      <c r="E2955" s="153" t="s">
        <v>313</v>
      </c>
      <c r="F2955" s="149"/>
      <c r="G2955" s="149" t="str">
        <f t="shared" si="90"/>
        <v>1</v>
      </c>
      <c r="H2955" s="150">
        <f t="shared" si="91"/>
        <v>18</v>
      </c>
      <c r="I2955" s="153" t="s">
        <v>359</v>
      </c>
      <c r="J2955" s="164" t="str" cm="1">
        <f t="array" ref="J2955">_xlfn.XLOOKUP(D2955,justificativas_motivos,justificativas_texto,"",1,1)</f>
        <v>MOTORISTA CUMPRINDO HORÁRIO NA ESCALA ATUAL</v>
      </c>
    </row>
    <row r="2956" spans="1:10" ht="42" hidden="1" customHeight="1">
      <c r="A2956" s="202">
        <v>45714</v>
      </c>
      <c r="B2956" s="149">
        <v>12400</v>
      </c>
      <c r="C2956" s="147">
        <v>0.79166666666666663</v>
      </c>
      <c r="D2956" s="149" t="s">
        <v>11</v>
      </c>
      <c r="E2956" s="153" t="s">
        <v>255</v>
      </c>
      <c r="F2956" s="149"/>
      <c r="G2956" s="149" t="str">
        <f t="shared" si="90"/>
        <v>1</v>
      </c>
      <c r="H2956" s="150">
        <f t="shared" si="91"/>
        <v>18</v>
      </c>
      <c r="I2956" s="153" t="s">
        <v>359</v>
      </c>
      <c r="J2956" s="164" t="str" cm="1">
        <f t="array" ref="J2956">_xlfn.XLOOKUP(D2956,justificativas_motivos,justificativas_texto,"",1,1)</f>
        <v>MOTORISTA CUMPRINDO HORÁRIO NA ESCALA ATUAL</v>
      </c>
    </row>
    <row r="2957" spans="1:10" ht="42" hidden="1" customHeight="1">
      <c r="A2957" s="202">
        <v>45714</v>
      </c>
      <c r="B2957" s="149" t="s">
        <v>71</v>
      </c>
      <c r="C2957" s="147" t="s">
        <v>72</v>
      </c>
      <c r="D2957" s="149" t="s">
        <v>107</v>
      </c>
      <c r="E2957" s="153" t="s">
        <v>292</v>
      </c>
      <c r="F2957" s="149"/>
      <c r="G2957" s="149" t="str">
        <f t="shared" si="90"/>
        <v>1</v>
      </c>
      <c r="H2957" s="150">
        <f t="shared" si="91"/>
        <v>18</v>
      </c>
      <c r="I2957" s="153" t="str" cm="1">
        <f t="array" ref="I2957">_xlfn.XLOOKUP(C2957,gyn_horarios,gyn_trechos_almoco,"",1,1)</f>
        <v>PLANTAO</v>
      </c>
      <c r="J2957" s="164" t="str" cm="1">
        <f t="array" ref="J2957">_xlfn.XLOOKUP(D2957,justificativas_motivos,justificativas_texto,"",1,1)</f>
        <v>MOTORISTA PRESTANDO SERVICO DE PLANTAO NA GARAGEM</v>
      </c>
    </row>
    <row r="2958" spans="1:10" ht="42" hidden="1" customHeight="1">
      <c r="A2958" s="202">
        <v>45714</v>
      </c>
      <c r="B2958" s="149">
        <v>19016</v>
      </c>
      <c r="C2958" s="147">
        <v>0.39583333333333331</v>
      </c>
      <c r="D2958" s="149" t="s">
        <v>11</v>
      </c>
      <c r="E2958" s="153" t="s">
        <v>288</v>
      </c>
      <c r="F2958" s="149"/>
      <c r="G2958" s="149" t="str">
        <f t="shared" si="90"/>
        <v>1</v>
      </c>
      <c r="H2958" s="150">
        <f t="shared" si="91"/>
        <v>18</v>
      </c>
      <c r="I2958" s="153" t="s">
        <v>347</v>
      </c>
      <c r="J2958" s="164" t="str" cm="1">
        <f t="array" ref="J2958">_xlfn.XLOOKUP(D2958,justificativas_motivos,justificativas_texto,"",1,1)</f>
        <v>MOTORISTA CUMPRINDO HORÁRIO NA ESCALA ATUAL</v>
      </c>
    </row>
    <row r="2959" spans="1:10" ht="42" hidden="1" customHeight="1">
      <c r="A2959" s="202">
        <v>45714</v>
      </c>
      <c r="B2959" s="149">
        <v>19016</v>
      </c>
      <c r="C2959" s="147">
        <v>0.39583333333333331</v>
      </c>
      <c r="D2959" s="149" t="s">
        <v>11</v>
      </c>
      <c r="E2959" s="153" t="s">
        <v>361</v>
      </c>
      <c r="F2959" s="149"/>
      <c r="G2959" s="149" t="str">
        <f t="shared" si="90"/>
        <v>1</v>
      </c>
      <c r="H2959" s="150">
        <f t="shared" si="91"/>
        <v>18</v>
      </c>
      <c r="I2959" s="153" t="s">
        <v>347</v>
      </c>
      <c r="J2959" s="164" t="str" cm="1">
        <f t="array" ref="J2959">_xlfn.XLOOKUP(D2959,justificativas_motivos,justificativas_texto,"",1,1)</f>
        <v>MOTORISTA CUMPRINDO HORÁRIO NA ESCALA ATUAL</v>
      </c>
    </row>
    <row r="2960" spans="1:10" ht="42" hidden="1" customHeight="1">
      <c r="A2960" s="202">
        <v>45714</v>
      </c>
      <c r="B2960" s="149" t="s">
        <v>137</v>
      </c>
      <c r="C2960" s="147" t="s">
        <v>137</v>
      </c>
      <c r="D2960" s="149" t="s">
        <v>137</v>
      </c>
      <c r="E2960" s="149" t="s">
        <v>173</v>
      </c>
      <c r="F2960" s="149"/>
      <c r="G2960" s="149" t="str">
        <f t="shared" si="90"/>
        <v>1</v>
      </c>
      <c r="H2960" s="150">
        <f t="shared" si="91"/>
        <v>18</v>
      </c>
      <c r="I2960" s="153" t="str" cm="1">
        <f t="array" ref="I2960">_xlfn.XLOOKUP(C2960,gyn_horarios,gyn_trechos_almoco,"",1,1)</f>
        <v>ESPERA</v>
      </c>
      <c r="J2960" s="164" t="str" cm="1">
        <f t="array" ref="J2960">_xlfn.XLOOKUP(D2960,justificativas_motivos,justificativas_texto,"",1,1)</f>
        <v>MOTORISTA NA GARAGEM EM ESPERA PARA DISPONIBILIDADE DE HORARIOS</v>
      </c>
    </row>
    <row r="2961" spans="1:10" ht="42" hidden="1" customHeight="1">
      <c r="A2961" s="202">
        <v>45714</v>
      </c>
      <c r="B2961" s="149" t="s">
        <v>137</v>
      </c>
      <c r="C2961" s="147" t="s">
        <v>137</v>
      </c>
      <c r="D2961" s="149" t="s">
        <v>137</v>
      </c>
      <c r="E2961" s="149" t="s">
        <v>130</v>
      </c>
      <c r="F2961" s="149"/>
      <c r="G2961" s="149" t="str">
        <f t="shared" si="90"/>
        <v>1</v>
      </c>
      <c r="H2961" s="150">
        <f t="shared" si="91"/>
        <v>18</v>
      </c>
      <c r="I2961" s="153" t="str" cm="1">
        <f t="array" ref="I2961">_xlfn.XLOOKUP(C2961,gyn_horarios,gyn_trechos_almoco,"",1,1)</f>
        <v>ESPERA</v>
      </c>
      <c r="J2961" s="164" t="str" cm="1">
        <f t="array" ref="J2961">_xlfn.XLOOKUP(D2961,justificativas_motivos,justificativas_texto,"",1,1)</f>
        <v>MOTORISTA NA GARAGEM EM ESPERA PARA DISPONIBILIDADE DE HORARIOS</v>
      </c>
    </row>
    <row r="2962" spans="1:10" ht="42" hidden="1" customHeight="1">
      <c r="A2962" s="202">
        <v>45715</v>
      </c>
      <c r="B2962" s="149" t="s">
        <v>137</v>
      </c>
      <c r="C2962" s="147" t="s">
        <v>137</v>
      </c>
      <c r="D2962" s="149" t="s">
        <v>137</v>
      </c>
      <c r="E2962" s="153" t="s">
        <v>114</v>
      </c>
      <c r="F2962" s="149"/>
      <c r="G2962" s="149" t="str">
        <f t="shared" si="90"/>
        <v>1</v>
      </c>
      <c r="H2962" s="150">
        <f t="shared" si="91"/>
        <v>18</v>
      </c>
      <c r="I2962" s="153" t="str" cm="1">
        <f t="array" ref="I2962">_xlfn.XLOOKUP(C2962,gyn_horarios,gyn_trechos_almoco,"",1,1)</f>
        <v>ESPERA</v>
      </c>
      <c r="J2962" s="164" t="str" cm="1">
        <f t="array" ref="J2962">_xlfn.XLOOKUP(D2962,justificativas_motivos,justificativas_texto,"",1,1)</f>
        <v>MOTORISTA NA GARAGEM EM ESPERA PARA DISPONIBILIDADE DE HORARIOS</v>
      </c>
    </row>
    <row r="2963" spans="1:10" ht="42" hidden="1" customHeight="1">
      <c r="A2963" s="202">
        <v>45715</v>
      </c>
      <c r="B2963" s="149" t="s">
        <v>137</v>
      </c>
      <c r="C2963" s="147" t="s">
        <v>137</v>
      </c>
      <c r="D2963" s="149" t="s">
        <v>137</v>
      </c>
      <c r="E2963" s="153" t="s">
        <v>115</v>
      </c>
      <c r="F2963" s="149"/>
      <c r="G2963" s="149" t="str">
        <f t="shared" si="90"/>
        <v>1</v>
      </c>
      <c r="H2963" s="150">
        <f t="shared" si="91"/>
        <v>18</v>
      </c>
      <c r="I2963" s="153" t="str" cm="1">
        <f t="array" ref="I2963">_xlfn.XLOOKUP(C2963,gyn_horarios,gyn_trechos_almoco,"",1,1)</f>
        <v>ESPERA</v>
      </c>
      <c r="J2963" s="164" t="str" cm="1">
        <f t="array" ref="J2963">_xlfn.XLOOKUP(D2963,justificativas_motivos,justificativas_texto,"",1,1)</f>
        <v>MOTORISTA NA GARAGEM EM ESPERA PARA DISPONIBILIDADE DE HORARIOS</v>
      </c>
    </row>
    <row r="2964" spans="1:10" ht="42" hidden="1" customHeight="1">
      <c r="A2964" s="202">
        <v>45715</v>
      </c>
      <c r="B2964" s="149">
        <v>16900</v>
      </c>
      <c r="C2964" s="147">
        <v>0.75</v>
      </c>
      <c r="D2964" s="149" t="s">
        <v>11</v>
      </c>
      <c r="E2964" s="149" t="s">
        <v>160</v>
      </c>
      <c r="F2964" s="149"/>
      <c r="G2964" s="149" t="str">
        <f t="shared" ref="G2964:G3027" si="92">IF(E2964="MOTORISTA","","1")</f>
        <v>1</v>
      </c>
      <c r="H2964" s="150">
        <f t="shared" ref="H2964:H3027" si="93">IF(E2964="MOTORISTA","",18)</f>
        <v>18</v>
      </c>
      <c r="I2964" s="153" t="str" cm="1">
        <f t="array" ref="I2964">_xlfn.XLOOKUP(C2964,gyn_horarios,gyn_trechos_almoco,"",1,1)</f>
        <v>GOIANIA X TERESINA 18:00</v>
      </c>
      <c r="J2964" s="164" t="str" cm="1">
        <f t="array" ref="J2964">_xlfn.XLOOKUP(D2964,justificativas_motivos,justificativas_texto,"",1,1)</f>
        <v>MOTORISTA CUMPRINDO HORÁRIO NA ESCALA ATUAL</v>
      </c>
    </row>
    <row r="2965" spans="1:10" ht="42" hidden="1" customHeight="1">
      <c r="A2965" s="202">
        <v>45715</v>
      </c>
      <c r="B2965" s="149">
        <v>16900</v>
      </c>
      <c r="C2965" s="147">
        <v>0.75</v>
      </c>
      <c r="D2965" s="149" t="s">
        <v>11</v>
      </c>
      <c r="E2965" s="149" t="s">
        <v>108</v>
      </c>
      <c r="F2965" s="149"/>
      <c r="G2965" s="149" t="str">
        <f t="shared" si="92"/>
        <v>1</v>
      </c>
      <c r="H2965" s="150">
        <f t="shared" si="93"/>
        <v>18</v>
      </c>
      <c r="I2965" s="153" t="str" cm="1">
        <f t="array" ref="I2965">_xlfn.XLOOKUP(C2965,gyn_horarios,gyn_trechos_almoco,"",1,1)</f>
        <v>GOIANIA X TERESINA 18:00</v>
      </c>
      <c r="J2965" s="164" t="str" cm="1">
        <f t="array" ref="J2965">_xlfn.XLOOKUP(D2965,justificativas_motivos,justificativas_texto,"",1,1)</f>
        <v>MOTORISTA CUMPRINDO HORÁRIO NA ESCALA ATUAL</v>
      </c>
    </row>
    <row r="2966" spans="1:10" ht="42" hidden="1" customHeight="1">
      <c r="A2966" s="202">
        <v>45715</v>
      </c>
      <c r="B2966" s="149">
        <v>24005</v>
      </c>
      <c r="C2966" s="147">
        <v>0.79166666666666663</v>
      </c>
      <c r="D2966" s="149" t="s">
        <v>11</v>
      </c>
      <c r="E2966" s="149" t="s">
        <v>452</v>
      </c>
      <c r="F2966" s="149"/>
      <c r="G2966" s="149" t="str">
        <f t="shared" si="92"/>
        <v>1</v>
      </c>
      <c r="H2966" s="150">
        <f t="shared" si="93"/>
        <v>18</v>
      </c>
      <c r="I2966" s="153" t="str" cm="1">
        <f t="array" ref="I2966">_xlfn.XLOOKUP(C2966,gyn_horarios,gyn_trechos_almoco,"",1,1)</f>
        <v>GOIANIA X BELEM 19:00</v>
      </c>
      <c r="J2966" s="164" t="str" cm="1">
        <f t="array" ref="J2966">_xlfn.XLOOKUP(D2966,justificativas_motivos,justificativas_texto,"",1,1)</f>
        <v>MOTORISTA CUMPRINDO HORÁRIO NA ESCALA ATUAL</v>
      </c>
    </row>
    <row r="2967" spans="1:10" ht="42" hidden="1" customHeight="1">
      <c r="A2967" s="202">
        <v>45715</v>
      </c>
      <c r="B2967" s="149">
        <v>24005</v>
      </c>
      <c r="C2967" s="147">
        <v>0.79166666666666663</v>
      </c>
      <c r="D2967" s="149" t="s">
        <v>11</v>
      </c>
      <c r="E2967" s="149" t="s">
        <v>320</v>
      </c>
      <c r="F2967" s="149"/>
      <c r="G2967" s="149" t="str">
        <f t="shared" si="92"/>
        <v>1</v>
      </c>
      <c r="H2967" s="150">
        <f t="shared" si="93"/>
        <v>18</v>
      </c>
      <c r="I2967" s="153" t="str" cm="1">
        <f t="array" ref="I2967">_xlfn.XLOOKUP(C2967,gyn_horarios,gyn_trechos_almoco,"",1,1)</f>
        <v>GOIANIA X BELEM 19:00</v>
      </c>
      <c r="J2967" s="164" t="str" cm="1">
        <f t="array" ref="J2967">_xlfn.XLOOKUP(D2967,justificativas_motivos,justificativas_texto,"",1,1)</f>
        <v>MOTORISTA CUMPRINDO HORÁRIO NA ESCALA ATUAL</v>
      </c>
    </row>
    <row r="2968" spans="1:10" ht="42" hidden="1" customHeight="1">
      <c r="A2968" s="202">
        <v>45715</v>
      </c>
      <c r="B2968" s="149">
        <v>24016</v>
      </c>
      <c r="C2968" s="147">
        <v>0.83333333333333337</v>
      </c>
      <c r="D2968" s="149" t="s">
        <v>11</v>
      </c>
      <c r="E2968" s="149" t="s">
        <v>92</v>
      </c>
      <c r="F2968" s="149"/>
      <c r="G2968" s="149" t="str">
        <f t="shared" si="92"/>
        <v>1</v>
      </c>
      <c r="H2968" s="150">
        <f t="shared" si="93"/>
        <v>18</v>
      </c>
      <c r="I2968" s="153" t="str" cm="1">
        <f t="array" ref="I2968">_xlfn.XLOOKUP(C2968,gyn_horarios,gyn_trechos_almoco,"",1,1)</f>
        <v>GOIANIA X SAO LUIS 20:00</v>
      </c>
      <c r="J2968" s="164" t="str" cm="1">
        <f t="array" ref="J2968">_xlfn.XLOOKUP(D2968,justificativas_motivos,justificativas_texto,"",1,1)</f>
        <v>MOTORISTA CUMPRINDO HORÁRIO NA ESCALA ATUAL</v>
      </c>
    </row>
    <row r="2969" spans="1:10" ht="42" hidden="1" customHeight="1">
      <c r="A2969" s="202">
        <v>45715</v>
      </c>
      <c r="B2969" s="149">
        <v>24016</v>
      </c>
      <c r="C2969" s="147">
        <v>0.83333333333333337</v>
      </c>
      <c r="D2969" s="149" t="s">
        <v>11</v>
      </c>
      <c r="E2969" s="149" t="s">
        <v>36</v>
      </c>
      <c r="F2969" s="149"/>
      <c r="G2969" s="149" t="str">
        <f t="shared" si="92"/>
        <v>1</v>
      </c>
      <c r="H2969" s="150">
        <f t="shared" si="93"/>
        <v>18</v>
      </c>
      <c r="I2969" s="153" t="str" cm="1">
        <f t="array" ref="I2969">_xlfn.XLOOKUP(C2969,gyn_horarios,gyn_trechos_almoco,"",1,1)</f>
        <v>GOIANIA X SAO LUIS 20:00</v>
      </c>
      <c r="J2969" s="164" t="str" cm="1">
        <f t="array" ref="J2969">_xlfn.XLOOKUP(D2969,justificativas_motivos,justificativas_texto,"",1,1)</f>
        <v>MOTORISTA CUMPRINDO HORÁRIO NA ESCALA ATUAL</v>
      </c>
    </row>
    <row r="2970" spans="1:10" ht="42" hidden="1" customHeight="1">
      <c r="A2970" s="202">
        <v>45715</v>
      </c>
      <c r="B2970" s="149">
        <v>221101</v>
      </c>
      <c r="C2970" s="147">
        <v>0.39583333333333331</v>
      </c>
      <c r="D2970" s="149" t="s">
        <v>11</v>
      </c>
      <c r="E2970" s="153" t="s">
        <v>113</v>
      </c>
      <c r="F2970" s="149"/>
      <c r="G2970" s="149" t="str">
        <f t="shared" si="92"/>
        <v>1</v>
      </c>
      <c r="H2970" s="150">
        <f t="shared" si="93"/>
        <v>18</v>
      </c>
      <c r="I2970" s="153" t="str" cm="1">
        <f t="array" ref="I2970">_xlfn.XLOOKUP(C2970,gyn_horarios,gyn_trechos_almoco,"",1,1)</f>
        <v>GOIANIA X BELEM 09:30</v>
      </c>
      <c r="J2970" s="164" t="str" cm="1">
        <f t="array" ref="J2970">_xlfn.XLOOKUP(D2970,justificativas_motivos,justificativas_texto,"",1,1)</f>
        <v>MOTORISTA CUMPRINDO HORÁRIO NA ESCALA ATUAL</v>
      </c>
    </row>
    <row r="2971" spans="1:10" ht="42" hidden="1" customHeight="1">
      <c r="A2971" s="202">
        <v>45715</v>
      </c>
      <c r="B2971" s="149">
        <v>221101</v>
      </c>
      <c r="C2971" s="147">
        <v>0.39583333333333331</v>
      </c>
      <c r="D2971" s="149" t="s">
        <v>11</v>
      </c>
      <c r="E2971" s="153" t="s">
        <v>112</v>
      </c>
      <c r="F2971" s="149"/>
      <c r="G2971" s="149" t="str">
        <f t="shared" si="92"/>
        <v>1</v>
      </c>
      <c r="H2971" s="150">
        <f t="shared" si="93"/>
        <v>18</v>
      </c>
      <c r="I2971" s="153" t="str" cm="1">
        <f t="array" ref="I2971">_xlfn.XLOOKUP(C2971,gyn_horarios,gyn_trechos_almoco,"",1,1)</f>
        <v>GOIANIA X BELEM 09:30</v>
      </c>
      <c r="J2971" s="164" t="str" cm="1">
        <f t="array" ref="J2971">_xlfn.XLOOKUP(D2971,justificativas_motivos,justificativas_texto,"",1,1)</f>
        <v>MOTORISTA CUMPRINDO HORÁRIO NA ESCALA ATUAL</v>
      </c>
    </row>
    <row r="2972" spans="1:10" ht="42" hidden="1" customHeight="1">
      <c r="A2972" s="202">
        <v>45715</v>
      </c>
      <c r="B2972" s="149">
        <v>15600</v>
      </c>
      <c r="C2972" s="147">
        <v>0.79166666666666663</v>
      </c>
      <c r="D2972" s="149" t="s">
        <v>11</v>
      </c>
      <c r="E2972" s="153" t="s">
        <v>366</v>
      </c>
      <c r="F2972" s="149"/>
      <c r="G2972" s="149" t="str">
        <f t="shared" si="92"/>
        <v>1</v>
      </c>
      <c r="H2972" s="150">
        <f t="shared" si="93"/>
        <v>18</v>
      </c>
      <c r="I2972" s="153" t="s">
        <v>359</v>
      </c>
      <c r="J2972" s="164" t="str" cm="1">
        <f t="array" ref="J2972">_xlfn.XLOOKUP(D2972,justificativas_motivos,justificativas_texto,"",1,1)</f>
        <v>MOTORISTA CUMPRINDO HORÁRIO NA ESCALA ATUAL</v>
      </c>
    </row>
    <row r="2973" spans="1:10" ht="42" hidden="1" customHeight="1">
      <c r="A2973" s="202">
        <v>45715</v>
      </c>
      <c r="B2973" s="149">
        <v>15600</v>
      </c>
      <c r="C2973" s="147">
        <v>0.79166666666666663</v>
      </c>
      <c r="D2973" s="149" t="s">
        <v>11</v>
      </c>
      <c r="E2973" s="153" t="s">
        <v>270</v>
      </c>
      <c r="F2973" s="149"/>
      <c r="G2973" s="149" t="str">
        <f t="shared" si="92"/>
        <v>1</v>
      </c>
      <c r="H2973" s="150">
        <f t="shared" si="93"/>
        <v>18</v>
      </c>
      <c r="I2973" s="153" t="s">
        <v>359</v>
      </c>
      <c r="J2973" s="164" t="str" cm="1">
        <f t="array" ref="J2973">_xlfn.XLOOKUP(D2973,justificativas_motivos,justificativas_texto,"",1,1)</f>
        <v>MOTORISTA CUMPRINDO HORÁRIO NA ESCALA ATUAL</v>
      </c>
    </row>
    <row r="2974" spans="1:10" ht="42" hidden="1" customHeight="1">
      <c r="A2974" s="202">
        <v>45715</v>
      </c>
      <c r="B2974" s="149" t="s">
        <v>71</v>
      </c>
      <c r="C2974" s="147" t="s">
        <v>72</v>
      </c>
      <c r="D2974" s="149" t="s">
        <v>107</v>
      </c>
      <c r="E2974" s="153" t="s">
        <v>292</v>
      </c>
      <c r="F2974" s="149"/>
      <c r="G2974" s="149" t="str">
        <f t="shared" si="92"/>
        <v>1</v>
      </c>
      <c r="H2974" s="150">
        <f t="shared" si="93"/>
        <v>18</v>
      </c>
      <c r="I2974" s="153" t="str" cm="1">
        <f t="array" ref="I2974">_xlfn.XLOOKUP(C2974,gyn_horarios,gyn_trechos_almoco,"",1,1)</f>
        <v>PLANTAO</v>
      </c>
      <c r="J2974" s="164" t="str" cm="1">
        <f t="array" ref="J2974">_xlfn.XLOOKUP(D2974,justificativas_motivos,justificativas_texto,"",1,1)</f>
        <v>MOTORISTA PRESTANDO SERVICO DE PLANTAO NA GARAGEM</v>
      </c>
    </row>
    <row r="2975" spans="1:10" ht="42" hidden="1" customHeight="1">
      <c r="A2975" s="202">
        <v>45716</v>
      </c>
      <c r="B2975" s="149">
        <v>24002</v>
      </c>
      <c r="C2975" s="147">
        <v>0.79166666666666663</v>
      </c>
      <c r="D2975" s="149" t="s">
        <v>11</v>
      </c>
      <c r="E2975" s="149" t="s">
        <v>136</v>
      </c>
      <c r="F2975" s="149"/>
      <c r="G2975" s="149" t="str">
        <f t="shared" si="92"/>
        <v>1</v>
      </c>
      <c r="H2975" s="150">
        <f t="shared" si="93"/>
        <v>18</v>
      </c>
      <c r="I2975" s="153" t="str" cm="1">
        <f t="array" ref="I2975">_xlfn.XLOOKUP(C2975,gyn_horarios,gyn_trechos_almoco,"",1,1)</f>
        <v>GOIANIA X BELEM 19:00</v>
      </c>
      <c r="J2975" s="164" t="str" cm="1">
        <f t="array" ref="J2975">_xlfn.XLOOKUP(D2975,justificativas_motivos,justificativas_texto,"",1,1)</f>
        <v>MOTORISTA CUMPRINDO HORÁRIO NA ESCALA ATUAL</v>
      </c>
    </row>
    <row r="2976" spans="1:10" ht="42" hidden="1" customHeight="1">
      <c r="A2976" s="202">
        <v>45716</v>
      </c>
      <c r="B2976" s="149">
        <v>24002</v>
      </c>
      <c r="C2976" s="147">
        <v>0.79166666666666663</v>
      </c>
      <c r="D2976" s="149" t="s">
        <v>11</v>
      </c>
      <c r="E2976" s="149" t="s">
        <v>179</v>
      </c>
      <c r="F2976" s="149"/>
      <c r="G2976" s="149" t="str">
        <f t="shared" si="92"/>
        <v>1</v>
      </c>
      <c r="H2976" s="150">
        <f t="shared" si="93"/>
        <v>18</v>
      </c>
      <c r="I2976" s="153" t="str" cm="1">
        <f t="array" ref="I2976">_xlfn.XLOOKUP(C2976,gyn_horarios,gyn_trechos_almoco,"",1,1)</f>
        <v>GOIANIA X BELEM 19:00</v>
      </c>
      <c r="J2976" s="164" t="str" cm="1">
        <f t="array" ref="J2976">_xlfn.XLOOKUP(D2976,justificativas_motivos,justificativas_texto,"",1,1)</f>
        <v>MOTORISTA CUMPRINDO HORÁRIO NA ESCALA ATUAL</v>
      </c>
    </row>
    <row r="2977" spans="1:10" ht="42" hidden="1" customHeight="1">
      <c r="A2977" s="202">
        <v>45716</v>
      </c>
      <c r="B2977" s="149">
        <v>24004</v>
      </c>
      <c r="C2977" s="147">
        <v>0.83333333333333337</v>
      </c>
      <c r="D2977" s="149" t="s">
        <v>11</v>
      </c>
      <c r="E2977" s="149" t="s">
        <v>65</v>
      </c>
      <c r="F2977" s="149"/>
      <c r="G2977" s="149" t="str">
        <f t="shared" si="92"/>
        <v>1</v>
      </c>
      <c r="H2977" s="150">
        <f t="shared" si="93"/>
        <v>18</v>
      </c>
      <c r="I2977" s="153" t="str" cm="1">
        <f t="array" ref="I2977">_xlfn.XLOOKUP(C2977,gyn_horarios,gyn_trechos_almoco,"",1,1)</f>
        <v>GOIANIA X SAO LUIS 20:00</v>
      </c>
      <c r="J2977" s="164" t="str" cm="1">
        <f t="array" ref="J2977">_xlfn.XLOOKUP(D2977,justificativas_motivos,justificativas_texto,"",1,1)</f>
        <v>MOTORISTA CUMPRINDO HORÁRIO NA ESCALA ATUAL</v>
      </c>
    </row>
    <row r="2978" spans="1:10" ht="42" hidden="1" customHeight="1">
      <c r="A2978" s="202">
        <v>45716</v>
      </c>
      <c r="B2978" s="149">
        <v>24004</v>
      </c>
      <c r="C2978" s="147">
        <v>0.83333333333333337</v>
      </c>
      <c r="D2978" s="149" t="s">
        <v>11</v>
      </c>
      <c r="E2978" s="149" t="s">
        <v>64</v>
      </c>
      <c r="F2978" s="149"/>
      <c r="G2978" s="149" t="str">
        <f t="shared" si="92"/>
        <v>1</v>
      </c>
      <c r="H2978" s="150">
        <f t="shared" si="93"/>
        <v>18</v>
      </c>
      <c r="I2978" s="153" t="str" cm="1">
        <f t="array" ref="I2978">_xlfn.XLOOKUP(C2978,gyn_horarios,gyn_trechos_almoco,"",1,1)</f>
        <v>GOIANIA X SAO LUIS 20:00</v>
      </c>
      <c r="J2978" s="164" t="str" cm="1">
        <f t="array" ref="J2978">_xlfn.XLOOKUP(D2978,justificativas_motivos,justificativas_texto,"",1,1)</f>
        <v>MOTORISTA CUMPRINDO HORÁRIO NA ESCALA ATUAL</v>
      </c>
    </row>
    <row r="2979" spans="1:10" ht="42" hidden="1" customHeight="1">
      <c r="A2979" s="202">
        <v>45716</v>
      </c>
      <c r="B2979" s="149" t="s">
        <v>137</v>
      </c>
      <c r="C2979" s="147" t="s">
        <v>137</v>
      </c>
      <c r="D2979" s="149" t="s">
        <v>137</v>
      </c>
      <c r="E2979" s="153" t="s">
        <v>113</v>
      </c>
      <c r="F2979" s="149"/>
      <c r="G2979" s="149" t="str">
        <f t="shared" si="92"/>
        <v>1</v>
      </c>
      <c r="H2979" s="150">
        <f t="shared" si="93"/>
        <v>18</v>
      </c>
      <c r="I2979" s="153" t="str" cm="1">
        <f t="array" ref="I2979">_xlfn.XLOOKUP(C2979,gyn_horarios,gyn_trechos_almoco,"",1,1)</f>
        <v>ESPERA</v>
      </c>
      <c r="J2979" s="164" t="str" cm="1">
        <f t="array" ref="J2979">_xlfn.XLOOKUP(D2979,justificativas_motivos,justificativas_texto,"",1,1)</f>
        <v>MOTORISTA NA GARAGEM EM ESPERA PARA DISPONIBILIDADE DE HORARIOS</v>
      </c>
    </row>
    <row r="2980" spans="1:10" ht="42" hidden="1" customHeight="1">
      <c r="A2980" s="202">
        <v>45716</v>
      </c>
      <c r="B2980" s="149" t="s">
        <v>137</v>
      </c>
      <c r="C2980" s="147" t="s">
        <v>137</v>
      </c>
      <c r="D2980" s="149" t="s">
        <v>137</v>
      </c>
      <c r="E2980" s="153" t="s">
        <v>112</v>
      </c>
      <c r="F2980" s="149"/>
      <c r="G2980" s="149" t="str">
        <f t="shared" si="92"/>
        <v>1</v>
      </c>
      <c r="H2980" s="150">
        <f t="shared" si="93"/>
        <v>18</v>
      </c>
      <c r="I2980" s="153" t="str" cm="1">
        <f t="array" ref="I2980">_xlfn.XLOOKUP(C2980,gyn_horarios,gyn_trechos_almoco,"",1,1)</f>
        <v>ESPERA</v>
      </c>
      <c r="J2980" s="164" t="str" cm="1">
        <f t="array" ref="J2980">_xlfn.XLOOKUP(D2980,justificativas_motivos,justificativas_texto,"",1,1)</f>
        <v>MOTORISTA NA GARAGEM EM ESPERA PARA DISPONIBILIDADE DE HORARIOS</v>
      </c>
    </row>
    <row r="2981" spans="1:10" ht="42" hidden="1" customHeight="1">
      <c r="A2981" s="202">
        <v>45716</v>
      </c>
      <c r="B2981" s="149">
        <v>19010</v>
      </c>
      <c r="C2981" s="147">
        <v>0.79166666666666663</v>
      </c>
      <c r="D2981" s="149" t="s">
        <v>11</v>
      </c>
      <c r="E2981" s="153" t="s">
        <v>307</v>
      </c>
      <c r="F2981" s="149"/>
      <c r="G2981" s="149" t="str">
        <f t="shared" si="92"/>
        <v>1</v>
      </c>
      <c r="H2981" s="150">
        <f t="shared" si="93"/>
        <v>18</v>
      </c>
      <c r="I2981" s="153" t="s">
        <v>359</v>
      </c>
      <c r="J2981" s="164" t="str" cm="1">
        <f t="array" ref="J2981">_xlfn.XLOOKUP(D2981,justificativas_motivos,justificativas_texto,"",1,1)</f>
        <v>MOTORISTA CUMPRINDO HORÁRIO NA ESCALA ATUAL</v>
      </c>
    </row>
    <row r="2982" spans="1:10" ht="42" hidden="1" customHeight="1">
      <c r="A2982" s="202">
        <v>45716</v>
      </c>
      <c r="B2982" s="149">
        <v>19010</v>
      </c>
      <c r="C2982" s="147">
        <v>0.79166666666666663</v>
      </c>
      <c r="D2982" s="149" t="s">
        <v>11</v>
      </c>
      <c r="E2982" s="153" t="s">
        <v>244</v>
      </c>
      <c r="F2982" s="149"/>
      <c r="G2982" s="149" t="str">
        <f t="shared" si="92"/>
        <v>1</v>
      </c>
      <c r="H2982" s="150">
        <f t="shared" si="93"/>
        <v>18</v>
      </c>
      <c r="I2982" s="153" t="s">
        <v>359</v>
      </c>
      <c r="J2982" s="164" t="str" cm="1">
        <f t="array" ref="J2982">_xlfn.XLOOKUP(D2982,justificativas_motivos,justificativas_texto,"",1,1)</f>
        <v>MOTORISTA CUMPRINDO HORÁRIO NA ESCALA ATUAL</v>
      </c>
    </row>
    <row r="2983" spans="1:10" ht="42" hidden="1" customHeight="1">
      <c r="A2983" s="202">
        <v>45716</v>
      </c>
      <c r="B2983" s="149">
        <v>19014</v>
      </c>
      <c r="C2983" s="147">
        <v>0.39583333333333331</v>
      </c>
      <c r="D2983" s="149" t="s">
        <v>11</v>
      </c>
      <c r="E2983" s="153" t="s">
        <v>14</v>
      </c>
      <c r="F2983" s="149"/>
      <c r="G2983" s="149" t="str">
        <f t="shared" si="92"/>
        <v>1</v>
      </c>
      <c r="H2983" s="150">
        <f t="shared" si="93"/>
        <v>18</v>
      </c>
      <c r="I2983" s="153" t="str" cm="1">
        <f t="array" ref="I2983">_xlfn.XLOOKUP(C2983,gyn_horarios,gyn_trechos_almoco,"",1,1)</f>
        <v>GOIANIA X BELEM 09:30</v>
      </c>
      <c r="J2983" s="164" t="str" cm="1">
        <f t="array" ref="J2983">_xlfn.XLOOKUP(D2983,justificativas_motivos,justificativas_texto,"",1,1)</f>
        <v>MOTORISTA CUMPRINDO HORÁRIO NA ESCALA ATUAL</v>
      </c>
    </row>
    <row r="2984" spans="1:10" ht="42" hidden="1" customHeight="1">
      <c r="A2984" s="202">
        <v>45716</v>
      </c>
      <c r="B2984" s="149">
        <v>19014</v>
      </c>
      <c r="C2984" s="147">
        <v>0.39583333333333331</v>
      </c>
      <c r="D2984" s="149" t="s">
        <v>11</v>
      </c>
      <c r="E2984" s="153" t="s">
        <v>453</v>
      </c>
      <c r="F2984" s="149"/>
      <c r="G2984" s="149" t="str">
        <f t="shared" si="92"/>
        <v>1</v>
      </c>
      <c r="H2984" s="150">
        <f t="shared" si="93"/>
        <v>18</v>
      </c>
      <c r="I2984" s="153" t="str" cm="1">
        <f t="array" ref="I2984">_xlfn.XLOOKUP(C2984,gyn_horarios,gyn_trechos_almoco,"",1,1)</f>
        <v>GOIANIA X BELEM 09:30</v>
      </c>
      <c r="J2984" s="164" t="str" cm="1">
        <f t="array" ref="J2984">_xlfn.XLOOKUP(D2984,justificativas_motivos,justificativas_texto,"",1,1)</f>
        <v>MOTORISTA CUMPRINDO HORÁRIO NA ESCALA ATUAL</v>
      </c>
    </row>
    <row r="2985" spans="1:10" ht="42" hidden="1" customHeight="1">
      <c r="A2985" s="202">
        <v>45716</v>
      </c>
      <c r="B2985" s="149" t="s">
        <v>71</v>
      </c>
      <c r="C2985" s="147" t="s">
        <v>72</v>
      </c>
      <c r="D2985" s="149" t="s">
        <v>107</v>
      </c>
      <c r="E2985" s="153" t="s">
        <v>292</v>
      </c>
      <c r="F2985" s="149"/>
      <c r="G2985" s="149" t="str">
        <f t="shared" si="92"/>
        <v>1</v>
      </c>
      <c r="H2985" s="150">
        <f t="shared" si="93"/>
        <v>18</v>
      </c>
      <c r="I2985" s="153" t="str" cm="1">
        <f t="array" ref="I2985">_xlfn.XLOOKUP(C2985,gyn_horarios,gyn_trechos_almoco,"",1,1)</f>
        <v>PLANTAO</v>
      </c>
      <c r="J2985" s="164" t="str" cm="1">
        <f t="array" ref="J2985">_xlfn.XLOOKUP(D2985,justificativas_motivos,justificativas_texto,"",1,1)</f>
        <v>MOTORISTA PRESTANDO SERVICO DE PLANTAO NA GARAGEM</v>
      </c>
    </row>
    <row r="2986" spans="1:10" ht="42" hidden="1" customHeight="1">
      <c r="A2986" s="202">
        <v>45717</v>
      </c>
      <c r="B2986" s="149">
        <v>19008</v>
      </c>
      <c r="C2986" s="147">
        <v>0.75</v>
      </c>
      <c r="D2986" s="149" t="s">
        <v>11</v>
      </c>
      <c r="E2986" s="149" t="s">
        <v>124</v>
      </c>
      <c r="F2986" s="149"/>
      <c r="G2986" s="149" t="str">
        <f t="shared" si="92"/>
        <v>1</v>
      </c>
      <c r="H2986" s="150">
        <f t="shared" si="93"/>
        <v>18</v>
      </c>
      <c r="I2986" s="153" t="str" cm="1">
        <f t="array" ref="I2986">_xlfn.XLOOKUP(C2986,gyn_horarios,gyn_trechos_almoco,"",1,1)</f>
        <v>GOIANIA X TERESINA 18:00</v>
      </c>
      <c r="J2986" s="164" t="str" cm="1">
        <f t="array" ref="J2986">_xlfn.XLOOKUP(D2986,justificativas_motivos,justificativas_texto,"",1,1)</f>
        <v>MOTORISTA CUMPRINDO HORÁRIO NA ESCALA ATUAL</v>
      </c>
    </row>
    <row r="2987" spans="1:10" ht="42" hidden="1" customHeight="1">
      <c r="A2987" s="202">
        <v>45717</v>
      </c>
      <c r="B2987" s="149">
        <v>19008</v>
      </c>
      <c r="C2987" s="147">
        <v>0.75</v>
      </c>
      <c r="D2987" s="149" t="s">
        <v>11</v>
      </c>
      <c r="E2987" s="153" t="s">
        <v>408</v>
      </c>
      <c r="F2987" s="149"/>
      <c r="G2987" s="149" t="str">
        <f t="shared" si="92"/>
        <v>1</v>
      </c>
      <c r="H2987" s="150">
        <f t="shared" si="93"/>
        <v>18</v>
      </c>
      <c r="I2987" s="153" t="str" cm="1">
        <f t="array" ref="I2987">_xlfn.XLOOKUP(C2987,gyn_horarios,gyn_trechos_almoco,"",1,1)</f>
        <v>GOIANIA X TERESINA 18:00</v>
      </c>
      <c r="J2987" s="164" t="str" cm="1">
        <f t="array" ref="J2987">_xlfn.XLOOKUP(D2987,justificativas_motivos,justificativas_texto,"",1,1)</f>
        <v>MOTORISTA CUMPRINDO HORÁRIO NA ESCALA ATUAL</v>
      </c>
    </row>
    <row r="2988" spans="1:10" ht="42" hidden="1" customHeight="1">
      <c r="A2988" s="202">
        <v>45717</v>
      </c>
      <c r="B2988" s="149">
        <v>24012</v>
      </c>
      <c r="C2988" s="147">
        <v>0.79166666666666663</v>
      </c>
      <c r="D2988" s="149" t="s">
        <v>11</v>
      </c>
      <c r="E2988" s="149" t="s">
        <v>30</v>
      </c>
      <c r="F2988" s="149"/>
      <c r="G2988" s="149" t="str">
        <f t="shared" si="92"/>
        <v>1</v>
      </c>
      <c r="H2988" s="150">
        <f t="shared" si="93"/>
        <v>18</v>
      </c>
      <c r="I2988" s="153" t="str" cm="1">
        <f t="array" ref="I2988">_xlfn.XLOOKUP(C2988,gyn_horarios,gyn_trechos_almoco,"",1,1)</f>
        <v>GOIANIA X BELEM 19:00</v>
      </c>
      <c r="J2988" s="164" t="str" cm="1">
        <f t="array" ref="J2988">_xlfn.XLOOKUP(D2988,justificativas_motivos,justificativas_texto,"",1,1)</f>
        <v>MOTORISTA CUMPRINDO HORÁRIO NA ESCALA ATUAL</v>
      </c>
    </row>
    <row r="2989" spans="1:10" ht="42" hidden="1" customHeight="1">
      <c r="A2989" s="202">
        <v>45717</v>
      </c>
      <c r="B2989" s="149">
        <v>24012</v>
      </c>
      <c r="C2989" s="147">
        <v>0.79166666666666663</v>
      </c>
      <c r="D2989" s="149" t="s">
        <v>11</v>
      </c>
      <c r="E2989" s="149" t="s">
        <v>31</v>
      </c>
      <c r="F2989" s="149"/>
      <c r="G2989" s="149" t="str">
        <f t="shared" si="92"/>
        <v>1</v>
      </c>
      <c r="H2989" s="150">
        <f t="shared" si="93"/>
        <v>18</v>
      </c>
      <c r="I2989" s="153" t="str" cm="1">
        <f t="array" ref="I2989">_xlfn.XLOOKUP(C2989,gyn_horarios,gyn_trechos_almoco,"",1,1)</f>
        <v>GOIANIA X BELEM 19:00</v>
      </c>
      <c r="J2989" s="164" t="str" cm="1">
        <f t="array" ref="J2989">_xlfn.XLOOKUP(D2989,justificativas_motivos,justificativas_texto,"",1,1)</f>
        <v>MOTORISTA CUMPRINDO HORÁRIO NA ESCALA ATUAL</v>
      </c>
    </row>
    <row r="2990" spans="1:10" ht="42" hidden="1" customHeight="1">
      <c r="A2990" s="202">
        <v>45717</v>
      </c>
      <c r="B2990" s="149">
        <v>24006</v>
      </c>
      <c r="C2990" s="147">
        <v>0.83333333333333337</v>
      </c>
      <c r="D2990" s="149" t="s">
        <v>11</v>
      </c>
      <c r="E2990" s="149" t="s">
        <v>243</v>
      </c>
      <c r="F2990" s="149"/>
      <c r="G2990" s="149" t="str">
        <f t="shared" si="92"/>
        <v>1</v>
      </c>
      <c r="H2990" s="150">
        <f t="shared" si="93"/>
        <v>18</v>
      </c>
      <c r="I2990" s="153" t="str" cm="1">
        <f t="array" ref="I2990">_xlfn.XLOOKUP(C2990,gyn_horarios,gyn_trechos_almoco,"",1,1)</f>
        <v>GOIANIA X SAO LUIS 20:00</v>
      </c>
      <c r="J2990" s="164" t="str" cm="1">
        <f t="array" ref="J2990">_xlfn.XLOOKUP(D2990,justificativas_motivos,justificativas_texto,"",1,1)</f>
        <v>MOTORISTA CUMPRINDO HORÁRIO NA ESCALA ATUAL</v>
      </c>
    </row>
    <row r="2991" spans="1:10" ht="42" hidden="1" customHeight="1">
      <c r="A2991" s="202">
        <v>45717</v>
      </c>
      <c r="B2991" s="149">
        <v>24006</v>
      </c>
      <c r="C2991" s="147">
        <v>0.83333333333333337</v>
      </c>
      <c r="D2991" s="149" t="s">
        <v>11</v>
      </c>
      <c r="E2991" s="149" t="s">
        <v>280</v>
      </c>
      <c r="F2991" s="149"/>
      <c r="G2991" s="149" t="str">
        <f t="shared" si="92"/>
        <v>1</v>
      </c>
      <c r="H2991" s="150">
        <f t="shared" si="93"/>
        <v>18</v>
      </c>
      <c r="I2991" s="153" t="str" cm="1">
        <f t="array" ref="I2991">_xlfn.XLOOKUP(C2991,gyn_horarios,gyn_trechos_almoco,"",1,1)</f>
        <v>GOIANIA X SAO LUIS 20:00</v>
      </c>
      <c r="J2991" s="164" t="str" cm="1">
        <f t="array" ref="J2991">_xlfn.XLOOKUP(D2991,justificativas_motivos,justificativas_texto,"",1,1)</f>
        <v>MOTORISTA CUMPRINDO HORÁRIO NA ESCALA ATUAL</v>
      </c>
    </row>
    <row r="2992" spans="1:10" ht="42" hidden="1" customHeight="1">
      <c r="A2992" s="202">
        <v>45717</v>
      </c>
      <c r="B2992" s="149">
        <v>19011</v>
      </c>
      <c r="C2992" s="147">
        <v>0.39583333333333331</v>
      </c>
      <c r="D2992" s="149" t="s">
        <v>11</v>
      </c>
      <c r="E2992" s="153" t="s">
        <v>70</v>
      </c>
      <c r="F2992" s="149"/>
      <c r="G2992" s="149" t="str">
        <f t="shared" si="92"/>
        <v>1</v>
      </c>
      <c r="H2992" s="150">
        <f t="shared" si="93"/>
        <v>18</v>
      </c>
      <c r="I2992" s="153" t="str" cm="1">
        <f t="array" ref="I2992">_xlfn.XLOOKUP(C2992,gyn_horarios,gyn_trechos_almoco,"",1,1)</f>
        <v>GOIANIA X BELEM 09:30</v>
      </c>
      <c r="J2992" s="164" t="str" cm="1">
        <f t="array" ref="J2992">_xlfn.XLOOKUP(D2992,justificativas_motivos,justificativas_texto,"",1,1)</f>
        <v>MOTORISTA CUMPRINDO HORÁRIO NA ESCALA ATUAL</v>
      </c>
    </row>
    <row r="2993" spans="1:10" ht="42" hidden="1" customHeight="1">
      <c r="A2993" s="202">
        <v>45717</v>
      </c>
      <c r="B2993" s="149">
        <v>19011</v>
      </c>
      <c r="C2993" s="147">
        <v>0.39583333333333331</v>
      </c>
      <c r="D2993" s="149" t="s">
        <v>11</v>
      </c>
      <c r="E2993" s="153" t="s">
        <v>109</v>
      </c>
      <c r="F2993" s="149"/>
      <c r="G2993" s="149" t="str">
        <f t="shared" si="92"/>
        <v>1</v>
      </c>
      <c r="H2993" s="150">
        <f t="shared" si="93"/>
        <v>18</v>
      </c>
      <c r="I2993" s="153" t="str" cm="1">
        <f t="array" ref="I2993">_xlfn.XLOOKUP(C2993,gyn_horarios,gyn_trechos_almoco,"",1,1)</f>
        <v>GOIANIA X BELEM 09:30</v>
      </c>
      <c r="J2993" s="164" t="str" cm="1">
        <f t="array" ref="J2993">_xlfn.XLOOKUP(D2993,justificativas_motivos,justificativas_texto,"",1,1)</f>
        <v>MOTORISTA CUMPRINDO HORÁRIO NA ESCALA ATUAL</v>
      </c>
    </row>
    <row r="2994" spans="1:10" ht="42" hidden="1" customHeight="1">
      <c r="A2994" s="202">
        <v>45717</v>
      </c>
      <c r="B2994" s="149">
        <v>15300</v>
      </c>
      <c r="C2994" s="147">
        <v>0.79166666666666663</v>
      </c>
      <c r="D2994" s="149" t="s">
        <v>11</v>
      </c>
      <c r="E2994" s="153" t="s">
        <v>287</v>
      </c>
      <c r="F2994" s="149"/>
      <c r="G2994" s="149" t="str">
        <f t="shared" si="92"/>
        <v>1</v>
      </c>
      <c r="H2994" s="150">
        <f t="shared" si="93"/>
        <v>18</v>
      </c>
      <c r="I2994" s="153" t="s">
        <v>359</v>
      </c>
      <c r="J2994" s="164" t="str" cm="1">
        <f t="array" ref="J2994">_xlfn.XLOOKUP(D2994,justificativas_motivos,justificativas_texto,"",1,1)</f>
        <v>MOTORISTA CUMPRINDO HORÁRIO NA ESCALA ATUAL</v>
      </c>
    </row>
    <row r="2995" spans="1:10" ht="42" hidden="1" customHeight="1">
      <c r="A2995" s="202">
        <v>45717</v>
      </c>
      <c r="B2995" s="149">
        <v>15300</v>
      </c>
      <c r="C2995" s="147">
        <v>0.79166666666666663</v>
      </c>
      <c r="D2995" s="149" t="s">
        <v>11</v>
      </c>
      <c r="E2995" s="153" t="s">
        <v>431</v>
      </c>
      <c r="F2995" s="149"/>
      <c r="G2995" s="149" t="str">
        <f t="shared" si="92"/>
        <v>1</v>
      </c>
      <c r="H2995" s="150">
        <f t="shared" si="93"/>
        <v>18</v>
      </c>
      <c r="I2995" s="153" t="s">
        <v>359</v>
      </c>
      <c r="J2995" s="164" t="str" cm="1">
        <f t="array" ref="J2995">_xlfn.XLOOKUP(D2995,justificativas_motivos,justificativas_texto,"",1,1)</f>
        <v>MOTORISTA CUMPRINDO HORÁRIO NA ESCALA ATUAL</v>
      </c>
    </row>
    <row r="2996" spans="1:10" ht="42" hidden="1" customHeight="1">
      <c r="A2996" s="202">
        <v>45717</v>
      </c>
      <c r="B2996" s="149" t="s">
        <v>285</v>
      </c>
      <c r="C2996" s="147" t="s">
        <v>285</v>
      </c>
      <c r="D2996" s="149" t="s">
        <v>285</v>
      </c>
      <c r="E2996" s="153" t="s">
        <v>242</v>
      </c>
      <c r="F2996" s="149"/>
      <c r="G2996" s="149" t="str">
        <f t="shared" si="92"/>
        <v>1</v>
      </c>
      <c r="H2996" s="150">
        <f t="shared" si="93"/>
        <v>18</v>
      </c>
      <c r="I2996" s="153" t="str" cm="1">
        <f t="array" ref="I2996">_xlfn.XLOOKUP(C2996,gyn_horarios,gyn_trechos_almoco,"",1,1)</f>
        <v>PASSE</v>
      </c>
      <c r="J2996" s="164" t="str" cm="1">
        <f t="array" ref="J2996">_xlfn.XLOOKUP(D2996,justificativas_motivos,justificativas_texto,"",1,1)</f>
        <v>MOTORISTA CHEGANDO/SAINDO DA GARAGEM DE PASSE</v>
      </c>
    </row>
    <row r="2997" spans="1:10" ht="42" hidden="1" customHeight="1">
      <c r="A2997" s="202">
        <v>45718</v>
      </c>
      <c r="B2997" s="149">
        <v>24013</v>
      </c>
      <c r="C2997" s="147">
        <v>0.79166666666666663</v>
      </c>
      <c r="D2997" s="149" t="s">
        <v>11</v>
      </c>
      <c r="E2997" s="149" t="s">
        <v>35</v>
      </c>
      <c r="F2997" s="149"/>
      <c r="G2997" s="149" t="str">
        <f t="shared" si="92"/>
        <v>1</v>
      </c>
      <c r="H2997" s="150">
        <f t="shared" si="93"/>
        <v>18</v>
      </c>
      <c r="I2997" s="153" t="str" cm="1">
        <f t="array" ref="I2997">_xlfn.XLOOKUP(C2997,gyn_horarios,gyn_trechos_almoco,"",1,1)</f>
        <v>GOIANIA X BELEM 19:00</v>
      </c>
      <c r="J2997" s="164" t="str" cm="1">
        <f t="array" ref="J2997">_xlfn.XLOOKUP(D2997,justificativas_motivos,justificativas_texto,"",1,1)</f>
        <v>MOTORISTA CUMPRINDO HORÁRIO NA ESCALA ATUAL</v>
      </c>
    </row>
    <row r="2998" spans="1:10" ht="42" hidden="1" customHeight="1">
      <c r="A2998" s="202">
        <v>45718</v>
      </c>
      <c r="B2998" s="149">
        <v>24013</v>
      </c>
      <c r="C2998" s="147">
        <v>0.79166666666666663</v>
      </c>
      <c r="D2998" s="149" t="s">
        <v>11</v>
      </c>
      <c r="E2998" s="149" t="s">
        <v>368</v>
      </c>
      <c r="F2998" s="149"/>
      <c r="G2998" s="149" t="str">
        <f t="shared" si="92"/>
        <v>1</v>
      </c>
      <c r="H2998" s="150">
        <f t="shared" si="93"/>
        <v>18</v>
      </c>
      <c r="I2998" s="153" t="str" cm="1">
        <f t="array" ref="I2998">_xlfn.XLOOKUP(C2998,gyn_horarios,gyn_trechos_almoco,"",1,1)</f>
        <v>GOIANIA X BELEM 19:00</v>
      </c>
      <c r="J2998" s="164" t="str" cm="1">
        <f t="array" ref="J2998">_xlfn.XLOOKUP(D2998,justificativas_motivos,justificativas_texto,"",1,1)</f>
        <v>MOTORISTA CUMPRINDO HORÁRIO NA ESCALA ATUAL</v>
      </c>
    </row>
    <row r="2999" spans="1:10" ht="42" hidden="1" customHeight="1">
      <c r="A2999" s="202">
        <v>45718</v>
      </c>
      <c r="B2999" s="149">
        <v>24001</v>
      </c>
      <c r="C2999" s="147">
        <v>0.83333333333333337</v>
      </c>
      <c r="D2999" s="149" t="s">
        <v>11</v>
      </c>
      <c r="E2999" s="149" t="s">
        <v>128</v>
      </c>
      <c r="F2999" s="149"/>
      <c r="G2999" s="149" t="str">
        <f t="shared" si="92"/>
        <v>1</v>
      </c>
      <c r="H2999" s="150">
        <f t="shared" si="93"/>
        <v>18</v>
      </c>
      <c r="I2999" s="153" t="str" cm="1">
        <f t="array" ref="I2999">_xlfn.XLOOKUP(C2999,gyn_horarios,gyn_trechos_almoco,"",1,1)</f>
        <v>GOIANIA X SAO LUIS 20:00</v>
      </c>
      <c r="J2999" s="164" t="str" cm="1">
        <f t="array" ref="J2999">_xlfn.XLOOKUP(D2999,justificativas_motivos,justificativas_texto,"",1,1)</f>
        <v>MOTORISTA CUMPRINDO HORÁRIO NA ESCALA ATUAL</v>
      </c>
    </row>
    <row r="3000" spans="1:10" ht="42" hidden="1" customHeight="1">
      <c r="A3000" s="202">
        <v>45718</v>
      </c>
      <c r="B3000" s="149">
        <v>24001</v>
      </c>
      <c r="C3000" s="147">
        <v>0.83333333333333337</v>
      </c>
      <c r="D3000" s="149" t="s">
        <v>11</v>
      </c>
      <c r="E3000" s="149" t="s">
        <v>326</v>
      </c>
      <c r="F3000" s="149"/>
      <c r="G3000" s="149" t="str">
        <f t="shared" si="92"/>
        <v>1</v>
      </c>
      <c r="H3000" s="150">
        <f t="shared" si="93"/>
        <v>18</v>
      </c>
      <c r="I3000" s="153" t="str" cm="1">
        <f t="array" ref="I3000">_xlfn.XLOOKUP(C3000,gyn_horarios,gyn_trechos_almoco,"",1,1)</f>
        <v>GOIANIA X SAO LUIS 20:00</v>
      </c>
      <c r="J3000" s="164" t="str" cm="1">
        <f t="array" ref="J3000">_xlfn.XLOOKUP(D3000,justificativas_motivos,justificativas_texto,"",1,1)</f>
        <v>MOTORISTA CUMPRINDO HORÁRIO NA ESCALA ATUAL</v>
      </c>
    </row>
    <row r="3001" spans="1:10" ht="42" hidden="1" customHeight="1">
      <c r="A3001" s="202">
        <v>45718</v>
      </c>
      <c r="B3001" s="149">
        <v>19003</v>
      </c>
      <c r="C3001" s="147">
        <v>0.39583333333333331</v>
      </c>
      <c r="D3001" s="149" t="s">
        <v>11</v>
      </c>
      <c r="E3001" s="153" t="s">
        <v>83</v>
      </c>
      <c r="F3001" s="149"/>
      <c r="G3001" s="149" t="str">
        <f t="shared" si="92"/>
        <v>1</v>
      </c>
      <c r="H3001" s="150">
        <f t="shared" si="93"/>
        <v>18</v>
      </c>
      <c r="I3001" s="153" t="str" cm="1">
        <f t="array" ref="I3001">_xlfn.XLOOKUP(C3001,gyn_horarios,gyn_trechos_almoco,"",1,1)</f>
        <v>GOIANIA X BELEM 09:30</v>
      </c>
      <c r="J3001" s="164" t="str" cm="1">
        <f t="array" ref="J3001">_xlfn.XLOOKUP(D3001,justificativas_motivos,justificativas_texto,"",1,1)</f>
        <v>MOTORISTA CUMPRINDO HORÁRIO NA ESCALA ATUAL</v>
      </c>
    </row>
    <row r="3002" spans="1:10" ht="42" hidden="1" customHeight="1">
      <c r="A3002" s="202">
        <v>45718</v>
      </c>
      <c r="B3002" s="149">
        <v>19003</v>
      </c>
      <c r="C3002" s="147">
        <v>0.39583333333333331</v>
      </c>
      <c r="D3002" s="149" t="s">
        <v>11</v>
      </c>
      <c r="E3002" s="153" t="s">
        <v>93</v>
      </c>
      <c r="F3002" s="149"/>
      <c r="G3002" s="149" t="str">
        <f t="shared" si="92"/>
        <v>1</v>
      </c>
      <c r="H3002" s="150">
        <f t="shared" si="93"/>
        <v>18</v>
      </c>
      <c r="I3002" s="153" t="str" cm="1">
        <f t="array" ref="I3002">_xlfn.XLOOKUP(C3002,gyn_horarios,gyn_trechos_almoco,"",1,1)</f>
        <v>GOIANIA X BELEM 09:30</v>
      </c>
      <c r="J3002" s="164" t="str" cm="1">
        <f t="array" ref="J3002">_xlfn.XLOOKUP(D3002,justificativas_motivos,justificativas_texto,"",1,1)</f>
        <v>MOTORISTA CUMPRINDO HORÁRIO NA ESCALA ATUAL</v>
      </c>
    </row>
    <row r="3003" spans="1:10" ht="42" hidden="1" customHeight="1">
      <c r="A3003" s="202">
        <v>45718</v>
      </c>
      <c r="B3003" s="149">
        <v>15800</v>
      </c>
      <c r="C3003" s="147">
        <v>0.79166666666666663</v>
      </c>
      <c r="D3003" s="149" t="s">
        <v>11</v>
      </c>
      <c r="E3003" s="153" t="s">
        <v>315</v>
      </c>
      <c r="F3003" s="149"/>
      <c r="G3003" s="149" t="str">
        <f t="shared" si="92"/>
        <v>1</v>
      </c>
      <c r="H3003" s="150">
        <f t="shared" si="93"/>
        <v>18</v>
      </c>
      <c r="I3003" s="153" t="s">
        <v>359</v>
      </c>
      <c r="J3003" s="164" t="str" cm="1">
        <f t="array" ref="J3003">_xlfn.XLOOKUP(D3003,justificativas_motivos,justificativas_texto,"",1,1)</f>
        <v>MOTORISTA CUMPRINDO HORÁRIO NA ESCALA ATUAL</v>
      </c>
    </row>
    <row r="3004" spans="1:10" ht="42" hidden="1" customHeight="1">
      <c r="A3004" s="202">
        <v>45718</v>
      </c>
      <c r="B3004" s="149">
        <v>15800</v>
      </c>
      <c r="C3004" s="147">
        <v>0.79166666666666663</v>
      </c>
      <c r="D3004" s="149" t="s">
        <v>11</v>
      </c>
      <c r="E3004" s="153" t="s">
        <v>348</v>
      </c>
      <c r="F3004" s="149"/>
      <c r="G3004" s="149" t="str">
        <f t="shared" si="92"/>
        <v>1</v>
      </c>
      <c r="H3004" s="150">
        <f t="shared" si="93"/>
        <v>18</v>
      </c>
      <c r="I3004" s="153" t="s">
        <v>359</v>
      </c>
      <c r="J3004" s="164" t="str" cm="1">
        <f t="array" ref="J3004">_xlfn.XLOOKUP(D3004,justificativas_motivos,justificativas_texto,"",1,1)</f>
        <v>MOTORISTA CUMPRINDO HORÁRIO NA ESCALA ATUAL</v>
      </c>
    </row>
    <row r="3005" spans="1:10" ht="42" hidden="1" customHeight="1">
      <c r="A3005" s="202">
        <v>45718</v>
      </c>
      <c r="B3005" s="149">
        <v>15600</v>
      </c>
      <c r="C3005" s="147">
        <v>0.75</v>
      </c>
      <c r="D3005" s="149" t="s">
        <v>11</v>
      </c>
      <c r="E3005" s="153" t="s">
        <v>180</v>
      </c>
      <c r="F3005" s="149"/>
      <c r="G3005" s="149" t="str">
        <f t="shared" si="92"/>
        <v>1</v>
      </c>
      <c r="H3005" s="150">
        <f t="shared" si="93"/>
        <v>18</v>
      </c>
      <c r="I3005" s="153" t="str" cm="1">
        <f t="array" ref="I3005">_xlfn.XLOOKUP(C3005,gyn_horarios,gyn_trechos_almoco,"",1,1)</f>
        <v>GOIANIA X TERESINA 18:00</v>
      </c>
      <c r="J3005" s="164" t="str" cm="1">
        <f t="array" ref="J3005">_xlfn.XLOOKUP(D3005,justificativas_motivos,justificativas_texto,"",1,1)</f>
        <v>MOTORISTA CUMPRINDO HORÁRIO NA ESCALA ATUAL</v>
      </c>
    </row>
    <row r="3006" spans="1:10" ht="42" hidden="1" customHeight="1">
      <c r="A3006" s="202">
        <v>45718</v>
      </c>
      <c r="B3006" s="149">
        <v>15600</v>
      </c>
      <c r="C3006" s="147">
        <v>0.75</v>
      </c>
      <c r="D3006" s="149" t="s">
        <v>11</v>
      </c>
      <c r="E3006" s="153" t="s">
        <v>454</v>
      </c>
      <c r="F3006" s="149"/>
      <c r="G3006" s="149" t="str">
        <f t="shared" si="92"/>
        <v>1</v>
      </c>
      <c r="H3006" s="150">
        <f t="shared" si="93"/>
        <v>18</v>
      </c>
      <c r="I3006" s="153" t="str" cm="1">
        <f t="array" ref="I3006">_xlfn.XLOOKUP(C3006,gyn_horarios,gyn_trechos_almoco,"",1,1)</f>
        <v>GOIANIA X TERESINA 18:00</v>
      </c>
      <c r="J3006" s="164" t="str" cm="1">
        <f t="array" ref="J3006">_xlfn.XLOOKUP(D3006,justificativas_motivos,justificativas_texto,"",1,1)</f>
        <v>MOTORISTA CUMPRINDO HORÁRIO NA ESCALA ATUAL</v>
      </c>
    </row>
    <row r="3007" spans="1:10" ht="42" hidden="1" customHeight="1">
      <c r="A3007" s="202">
        <v>45718</v>
      </c>
      <c r="B3007" s="149">
        <v>19020</v>
      </c>
      <c r="C3007" s="147">
        <v>0.39583333333333331</v>
      </c>
      <c r="D3007" s="149" t="s">
        <v>11</v>
      </c>
      <c r="E3007" s="153" t="s">
        <v>361</v>
      </c>
      <c r="F3007" s="149"/>
      <c r="G3007" s="149" t="str">
        <f t="shared" si="92"/>
        <v>1</v>
      </c>
      <c r="H3007" s="150">
        <f t="shared" si="93"/>
        <v>18</v>
      </c>
      <c r="I3007" s="153" t="s">
        <v>430</v>
      </c>
      <c r="J3007" s="164" t="str" cm="1">
        <f t="array" ref="J3007">_xlfn.XLOOKUP(D3007,justificativas_motivos,justificativas_texto,"",1,1)</f>
        <v>MOTORISTA CUMPRINDO HORÁRIO NA ESCALA ATUAL</v>
      </c>
    </row>
    <row r="3008" spans="1:10" ht="42" hidden="1" customHeight="1">
      <c r="A3008" s="202">
        <v>45718</v>
      </c>
      <c r="B3008" s="149">
        <v>19020</v>
      </c>
      <c r="C3008" s="147">
        <v>0.39583333333333331</v>
      </c>
      <c r="D3008" s="149" t="s">
        <v>11</v>
      </c>
      <c r="E3008" s="153" t="s">
        <v>288</v>
      </c>
      <c r="F3008" s="149"/>
      <c r="G3008" s="149" t="str">
        <f t="shared" si="92"/>
        <v>1</v>
      </c>
      <c r="H3008" s="150">
        <f t="shared" si="93"/>
        <v>18</v>
      </c>
      <c r="I3008" s="153" t="s">
        <v>430</v>
      </c>
      <c r="J3008" s="164" t="str" cm="1">
        <f t="array" ref="J3008">_xlfn.XLOOKUP(D3008,justificativas_motivos,justificativas_texto,"",1,1)</f>
        <v>MOTORISTA CUMPRINDO HORÁRIO NA ESCALA ATUAL</v>
      </c>
    </row>
    <row r="3009" spans="1:10" ht="42" hidden="1" customHeight="1">
      <c r="A3009" s="202">
        <v>45719</v>
      </c>
      <c r="B3009" s="149" t="s">
        <v>137</v>
      </c>
      <c r="C3009" s="147" t="s">
        <v>137</v>
      </c>
      <c r="D3009" s="149" t="s">
        <v>137</v>
      </c>
      <c r="E3009" s="153" t="s">
        <v>83</v>
      </c>
      <c r="F3009" s="149"/>
      <c r="G3009" s="149" t="str">
        <f t="shared" si="92"/>
        <v>1</v>
      </c>
      <c r="H3009" s="150">
        <f t="shared" si="93"/>
        <v>18</v>
      </c>
      <c r="I3009" s="153" t="str" cm="1">
        <f t="array" ref="I3009">_xlfn.XLOOKUP(C3009,gyn_horarios,gyn_trechos_almoco,"",1,1)</f>
        <v>ESPERA</v>
      </c>
      <c r="J3009" s="164" t="str" cm="1">
        <f t="array" ref="J3009">_xlfn.XLOOKUP(D3009,justificativas_motivos,justificativas_texto,"",1,1)</f>
        <v>MOTORISTA NA GARAGEM EM ESPERA PARA DISPONIBILIDADE DE HORARIOS</v>
      </c>
    </row>
    <row r="3010" spans="1:10" ht="42" hidden="1" customHeight="1">
      <c r="A3010" s="202">
        <v>45719</v>
      </c>
      <c r="B3010" s="149" t="s">
        <v>137</v>
      </c>
      <c r="C3010" s="147" t="s">
        <v>137</v>
      </c>
      <c r="D3010" s="149" t="s">
        <v>137</v>
      </c>
      <c r="E3010" s="153" t="s">
        <v>93</v>
      </c>
      <c r="F3010" s="149"/>
      <c r="G3010" s="149" t="str">
        <f t="shared" si="92"/>
        <v>1</v>
      </c>
      <c r="H3010" s="150">
        <f t="shared" si="93"/>
        <v>18</v>
      </c>
      <c r="I3010" s="153" t="str" cm="1">
        <f t="array" ref="I3010">_xlfn.XLOOKUP(C3010,gyn_horarios,gyn_trechos_almoco,"",1,1)</f>
        <v>ESPERA</v>
      </c>
      <c r="J3010" s="164" t="str" cm="1">
        <f t="array" ref="J3010">_xlfn.XLOOKUP(D3010,justificativas_motivos,justificativas_texto,"",1,1)</f>
        <v>MOTORISTA NA GARAGEM EM ESPERA PARA DISPONIBILIDADE DE HORARIOS</v>
      </c>
    </row>
    <row r="3011" spans="1:10" ht="42" hidden="1" customHeight="1">
      <c r="A3011" s="202">
        <v>45719</v>
      </c>
      <c r="B3011" s="149" t="s">
        <v>137</v>
      </c>
      <c r="C3011" s="147" t="s">
        <v>137</v>
      </c>
      <c r="D3011" s="149" t="s">
        <v>137</v>
      </c>
      <c r="E3011" s="149" t="s">
        <v>52</v>
      </c>
      <c r="F3011" s="149"/>
      <c r="G3011" s="149" t="str">
        <f t="shared" si="92"/>
        <v>1</v>
      </c>
      <c r="H3011" s="150">
        <f t="shared" si="93"/>
        <v>18</v>
      </c>
      <c r="I3011" s="153" t="str" cm="1">
        <f t="array" ref="I3011">_xlfn.XLOOKUP(C3011,gyn_horarios,gyn_trechos_almoco,"",1,1)</f>
        <v>ESPERA</v>
      </c>
      <c r="J3011" s="164" t="str" cm="1">
        <f t="array" ref="J3011">_xlfn.XLOOKUP(D3011,justificativas_motivos,justificativas_texto,"",1,1)</f>
        <v>MOTORISTA NA GARAGEM EM ESPERA PARA DISPONIBILIDADE DE HORARIOS</v>
      </c>
    </row>
    <row r="3012" spans="1:10" ht="42" hidden="1" customHeight="1">
      <c r="A3012" s="202">
        <v>45719</v>
      </c>
      <c r="B3012" s="149" t="s">
        <v>137</v>
      </c>
      <c r="C3012" s="147" t="s">
        <v>137</v>
      </c>
      <c r="D3012" s="149" t="s">
        <v>137</v>
      </c>
      <c r="E3012" s="153" t="s">
        <v>238</v>
      </c>
      <c r="F3012" s="149"/>
      <c r="G3012" s="149" t="str">
        <f t="shared" si="92"/>
        <v>1</v>
      </c>
      <c r="H3012" s="150">
        <f t="shared" si="93"/>
        <v>18</v>
      </c>
      <c r="I3012" s="153" t="str" cm="1">
        <f t="array" ref="I3012">_xlfn.XLOOKUP(C3012,gyn_horarios,gyn_trechos_almoco,"",1,1)</f>
        <v>ESPERA</v>
      </c>
      <c r="J3012" s="164" t="str" cm="1">
        <f t="array" ref="J3012">_xlfn.XLOOKUP(D3012,justificativas_motivos,justificativas_texto,"",1,1)</f>
        <v>MOTORISTA NA GARAGEM EM ESPERA PARA DISPONIBILIDADE DE HORARIOS</v>
      </c>
    </row>
    <row r="3013" spans="1:10" ht="42" hidden="1" customHeight="1">
      <c r="A3013" s="202">
        <v>45719</v>
      </c>
      <c r="B3013" s="149">
        <v>16900</v>
      </c>
      <c r="C3013" s="147">
        <v>0.75</v>
      </c>
      <c r="D3013" s="149" t="s">
        <v>11</v>
      </c>
      <c r="E3013" s="149" t="s">
        <v>18</v>
      </c>
      <c r="F3013" s="149"/>
      <c r="G3013" s="149" t="str">
        <f t="shared" si="92"/>
        <v>1</v>
      </c>
      <c r="H3013" s="150">
        <f t="shared" si="93"/>
        <v>18</v>
      </c>
      <c r="I3013" s="153" t="str" cm="1">
        <f t="array" ref="I3013">_xlfn.XLOOKUP(C3013,gyn_horarios,gyn_trechos_almoco,"",1,1)</f>
        <v>GOIANIA X TERESINA 18:00</v>
      </c>
      <c r="J3013" s="164" t="str" cm="1">
        <f t="array" ref="J3013">_xlfn.XLOOKUP(D3013,justificativas_motivos,justificativas_texto,"",1,1)</f>
        <v>MOTORISTA CUMPRINDO HORÁRIO NA ESCALA ATUAL</v>
      </c>
    </row>
    <row r="3014" spans="1:10" ht="42" hidden="1" customHeight="1">
      <c r="A3014" s="202">
        <v>45719</v>
      </c>
      <c r="B3014" s="149">
        <v>16900</v>
      </c>
      <c r="C3014" s="147">
        <v>0.75</v>
      </c>
      <c r="D3014" s="149" t="s">
        <v>11</v>
      </c>
      <c r="E3014" s="149" t="s">
        <v>58</v>
      </c>
      <c r="F3014" s="149"/>
      <c r="G3014" s="149" t="str">
        <f t="shared" si="92"/>
        <v>1</v>
      </c>
      <c r="H3014" s="150">
        <f t="shared" si="93"/>
        <v>18</v>
      </c>
      <c r="I3014" s="153" t="str" cm="1">
        <f t="array" ref="I3014">_xlfn.XLOOKUP(C3014,gyn_horarios,gyn_trechos_almoco,"",1,1)</f>
        <v>GOIANIA X TERESINA 18:00</v>
      </c>
      <c r="J3014" s="164" t="str" cm="1">
        <f t="array" ref="J3014">_xlfn.XLOOKUP(D3014,justificativas_motivos,justificativas_texto,"",1,1)</f>
        <v>MOTORISTA CUMPRINDO HORÁRIO NA ESCALA ATUAL</v>
      </c>
    </row>
    <row r="3015" spans="1:10" ht="42" hidden="1" customHeight="1">
      <c r="A3015" s="202">
        <v>45719</v>
      </c>
      <c r="B3015" s="149">
        <v>24003</v>
      </c>
      <c r="C3015" s="147">
        <v>0.79166666666666663</v>
      </c>
      <c r="D3015" s="149" t="s">
        <v>11</v>
      </c>
      <c r="E3015" s="149" t="s">
        <v>173</v>
      </c>
      <c r="F3015" s="149"/>
      <c r="G3015" s="149" t="str">
        <f t="shared" si="92"/>
        <v>1</v>
      </c>
      <c r="H3015" s="150">
        <f t="shared" si="93"/>
        <v>18</v>
      </c>
      <c r="I3015" s="153" t="str" cm="1">
        <f t="array" ref="I3015">_xlfn.XLOOKUP(C3015,gyn_horarios,gyn_trechos_almoco,"",1,1)</f>
        <v>GOIANIA X BELEM 19:00</v>
      </c>
      <c r="J3015" s="164" t="str" cm="1">
        <f t="array" ref="J3015">_xlfn.XLOOKUP(D3015,justificativas_motivos,justificativas_texto,"",1,1)</f>
        <v>MOTORISTA CUMPRINDO HORÁRIO NA ESCALA ATUAL</v>
      </c>
    </row>
    <row r="3016" spans="1:10" ht="42" hidden="1" customHeight="1">
      <c r="A3016" s="202">
        <v>45719</v>
      </c>
      <c r="B3016" s="149">
        <v>24003</v>
      </c>
      <c r="C3016" s="147">
        <v>0.79166666666666663</v>
      </c>
      <c r="D3016" s="149" t="s">
        <v>11</v>
      </c>
      <c r="E3016" s="149" t="s">
        <v>130</v>
      </c>
      <c r="F3016" s="149"/>
      <c r="G3016" s="149" t="str">
        <f t="shared" si="92"/>
        <v>1</v>
      </c>
      <c r="H3016" s="150">
        <f t="shared" si="93"/>
        <v>18</v>
      </c>
      <c r="I3016" s="153" t="str" cm="1">
        <f t="array" ref="I3016">_xlfn.XLOOKUP(C3016,gyn_horarios,gyn_trechos_almoco,"",1,1)</f>
        <v>GOIANIA X BELEM 19:00</v>
      </c>
      <c r="J3016" s="164" t="str" cm="1">
        <f t="array" ref="J3016">_xlfn.XLOOKUP(D3016,justificativas_motivos,justificativas_texto,"",1,1)</f>
        <v>MOTORISTA CUMPRINDO HORÁRIO NA ESCALA ATUAL</v>
      </c>
    </row>
    <row r="3017" spans="1:10" ht="42" hidden="1" customHeight="1">
      <c r="A3017" s="202">
        <v>45719</v>
      </c>
      <c r="B3017" s="149">
        <v>24009</v>
      </c>
      <c r="C3017" s="147">
        <v>0.83333333333333337</v>
      </c>
      <c r="D3017" s="149" t="s">
        <v>11</v>
      </c>
      <c r="E3017" s="149" t="s">
        <v>203</v>
      </c>
      <c r="F3017" s="149"/>
      <c r="G3017" s="149" t="str">
        <f t="shared" si="92"/>
        <v>1</v>
      </c>
      <c r="H3017" s="150">
        <f t="shared" si="93"/>
        <v>18</v>
      </c>
      <c r="I3017" s="153" t="str" cm="1">
        <f t="array" ref="I3017">_xlfn.XLOOKUP(C3017,gyn_horarios,gyn_trechos_almoco,"",1,1)</f>
        <v>GOIANIA X SAO LUIS 20:00</v>
      </c>
      <c r="J3017" s="164" t="str" cm="1">
        <f t="array" ref="J3017">_xlfn.XLOOKUP(D3017,justificativas_motivos,justificativas_texto,"",1,1)</f>
        <v>MOTORISTA CUMPRINDO HORÁRIO NA ESCALA ATUAL</v>
      </c>
    </row>
    <row r="3018" spans="1:10" ht="42" hidden="1" customHeight="1">
      <c r="A3018" s="202">
        <v>45719</v>
      </c>
      <c r="B3018" s="149">
        <v>24009</v>
      </c>
      <c r="C3018" s="147">
        <v>0.83333333333333337</v>
      </c>
      <c r="D3018" s="149" t="s">
        <v>11</v>
      </c>
      <c r="E3018" s="149" t="s">
        <v>204</v>
      </c>
      <c r="F3018" s="149"/>
      <c r="G3018" s="149" t="str">
        <f t="shared" si="92"/>
        <v>1</v>
      </c>
      <c r="H3018" s="150">
        <f t="shared" si="93"/>
        <v>18</v>
      </c>
      <c r="I3018" s="153" t="str" cm="1">
        <f t="array" ref="I3018">_xlfn.XLOOKUP(C3018,gyn_horarios,gyn_trechos_almoco,"",1,1)</f>
        <v>GOIANIA X SAO LUIS 20:00</v>
      </c>
      <c r="J3018" s="164" t="str" cm="1">
        <f t="array" ref="J3018">_xlfn.XLOOKUP(D3018,justificativas_motivos,justificativas_texto,"",1,1)</f>
        <v>MOTORISTA CUMPRINDO HORÁRIO NA ESCALA ATUAL</v>
      </c>
    </row>
    <row r="3019" spans="1:10" ht="42" hidden="1" customHeight="1">
      <c r="A3019" s="202">
        <v>45719</v>
      </c>
      <c r="B3019" s="149">
        <v>19007</v>
      </c>
      <c r="C3019" s="147">
        <v>0.39583333333333331</v>
      </c>
      <c r="D3019" s="149" t="s">
        <v>11</v>
      </c>
      <c r="E3019" s="153" t="s">
        <v>104</v>
      </c>
      <c r="F3019" s="149"/>
      <c r="G3019" s="149" t="str">
        <f t="shared" si="92"/>
        <v>1</v>
      </c>
      <c r="H3019" s="150">
        <f t="shared" si="93"/>
        <v>18</v>
      </c>
      <c r="I3019" s="153" t="str" cm="1">
        <f t="array" ref="I3019">_xlfn.XLOOKUP(C3019,gyn_horarios,gyn_trechos_almoco,"",1,1)</f>
        <v>GOIANIA X BELEM 09:30</v>
      </c>
      <c r="J3019" s="164" t="str" cm="1">
        <f t="array" ref="J3019">_xlfn.XLOOKUP(D3019,justificativas_motivos,justificativas_texto,"",1,1)</f>
        <v>MOTORISTA CUMPRINDO HORÁRIO NA ESCALA ATUAL</v>
      </c>
    </row>
    <row r="3020" spans="1:10" ht="42" hidden="1" customHeight="1">
      <c r="A3020" s="202">
        <v>45719</v>
      </c>
      <c r="B3020" s="149">
        <v>19007</v>
      </c>
      <c r="C3020" s="147">
        <v>0.39583333333333331</v>
      </c>
      <c r="D3020" s="149" t="s">
        <v>11</v>
      </c>
      <c r="E3020" s="153" t="s">
        <v>455</v>
      </c>
      <c r="F3020" s="149"/>
      <c r="G3020" s="149" t="str">
        <f t="shared" si="92"/>
        <v>1</v>
      </c>
      <c r="H3020" s="150">
        <f t="shared" si="93"/>
        <v>18</v>
      </c>
      <c r="I3020" s="153" t="str" cm="1">
        <f t="array" ref="I3020">_xlfn.XLOOKUP(C3020,gyn_horarios,gyn_trechos_almoco,"",1,1)</f>
        <v>GOIANIA X BELEM 09:30</v>
      </c>
      <c r="J3020" s="164" t="str" cm="1">
        <f t="array" ref="J3020">_xlfn.XLOOKUP(D3020,justificativas_motivos,justificativas_texto,"",1,1)</f>
        <v>MOTORISTA CUMPRINDO HORÁRIO NA ESCALA ATUAL</v>
      </c>
    </row>
    <row r="3021" spans="1:10" ht="42" hidden="1" customHeight="1">
      <c r="A3021" s="202">
        <v>45719</v>
      </c>
      <c r="B3021" s="149">
        <v>15500</v>
      </c>
      <c r="C3021" s="147">
        <v>0.79166666666666663</v>
      </c>
      <c r="D3021" s="149" t="s">
        <v>11</v>
      </c>
      <c r="E3021" s="153" t="s">
        <v>223</v>
      </c>
      <c r="F3021" s="149"/>
      <c r="G3021" s="149" t="str">
        <f t="shared" si="92"/>
        <v>1</v>
      </c>
      <c r="H3021" s="150">
        <f t="shared" si="93"/>
        <v>18</v>
      </c>
      <c r="I3021" s="153" t="s">
        <v>359</v>
      </c>
      <c r="J3021" s="164" t="str" cm="1">
        <f t="array" ref="J3021">_xlfn.XLOOKUP(D3021,justificativas_motivos,justificativas_texto,"",1,1)</f>
        <v>MOTORISTA CUMPRINDO HORÁRIO NA ESCALA ATUAL</v>
      </c>
    </row>
    <row r="3022" spans="1:10" ht="42" hidden="1" customHeight="1">
      <c r="A3022" s="202">
        <v>45719</v>
      </c>
      <c r="B3022" s="149">
        <v>15500</v>
      </c>
      <c r="C3022" s="147">
        <v>0.79166666666666663</v>
      </c>
      <c r="D3022" s="149" t="s">
        <v>11</v>
      </c>
      <c r="E3022" s="153" t="s">
        <v>344</v>
      </c>
      <c r="F3022" s="149"/>
      <c r="G3022" s="149" t="str">
        <f t="shared" si="92"/>
        <v>1</v>
      </c>
      <c r="H3022" s="150">
        <f t="shared" si="93"/>
        <v>18</v>
      </c>
      <c r="I3022" s="153" t="s">
        <v>359</v>
      </c>
      <c r="J3022" s="164" t="str" cm="1">
        <f t="array" ref="J3022">_xlfn.XLOOKUP(D3022,justificativas_motivos,justificativas_texto,"",1,1)</f>
        <v>MOTORISTA CUMPRINDO HORÁRIO NA ESCALA ATUAL</v>
      </c>
    </row>
    <row r="3023" spans="1:10" ht="42" hidden="1" customHeight="1">
      <c r="A3023" s="202">
        <v>45719</v>
      </c>
      <c r="B3023" s="149" t="s">
        <v>71</v>
      </c>
      <c r="C3023" s="147" t="s">
        <v>72</v>
      </c>
      <c r="D3023" s="149" t="s">
        <v>107</v>
      </c>
      <c r="E3023" s="153" t="s">
        <v>77</v>
      </c>
      <c r="F3023" s="149"/>
      <c r="G3023" s="149" t="str">
        <f t="shared" si="92"/>
        <v>1</v>
      </c>
      <c r="H3023" s="150">
        <f t="shared" si="93"/>
        <v>18</v>
      </c>
      <c r="I3023" s="153" t="str" cm="1">
        <f t="array" ref="I3023">_xlfn.XLOOKUP(C3023,gyn_horarios,gyn_trechos_almoco,"",1,1)</f>
        <v>PLANTAO</v>
      </c>
      <c r="J3023" s="164" t="str" cm="1">
        <f t="array" ref="J3023">_xlfn.XLOOKUP(D3023,justificativas_motivos,justificativas_texto,"",1,1)</f>
        <v>MOTORISTA PRESTANDO SERVICO DE PLANTAO NA GARAGEM</v>
      </c>
    </row>
    <row r="3024" spans="1:10" ht="42" hidden="1" customHeight="1">
      <c r="A3024" s="202">
        <v>45720</v>
      </c>
      <c r="B3024" s="149" t="s">
        <v>137</v>
      </c>
      <c r="C3024" s="147" t="s">
        <v>137</v>
      </c>
      <c r="D3024" s="149" t="s">
        <v>137</v>
      </c>
      <c r="E3024" s="153" t="s">
        <v>104</v>
      </c>
      <c r="F3024" s="149"/>
      <c r="G3024" s="149" t="str">
        <f t="shared" si="92"/>
        <v>1</v>
      </c>
      <c r="H3024" s="150">
        <f t="shared" si="93"/>
        <v>18</v>
      </c>
      <c r="I3024" s="153" t="str" cm="1">
        <f t="array" ref="I3024">_xlfn.XLOOKUP(C3024,gyn_horarios,gyn_trechos_almoco,"",1,1)</f>
        <v>ESPERA</v>
      </c>
      <c r="J3024" s="164" t="str" cm="1">
        <f t="array" ref="J3024">_xlfn.XLOOKUP(D3024,justificativas_motivos,justificativas_texto,"",1,1)</f>
        <v>MOTORISTA NA GARAGEM EM ESPERA PARA DISPONIBILIDADE DE HORARIOS</v>
      </c>
    </row>
    <row r="3025" spans="1:10" ht="42" hidden="1" customHeight="1">
      <c r="A3025" s="202">
        <v>45720</v>
      </c>
      <c r="B3025" s="149" t="s">
        <v>137</v>
      </c>
      <c r="C3025" s="147" t="s">
        <v>137</v>
      </c>
      <c r="D3025" s="149" t="s">
        <v>137</v>
      </c>
      <c r="E3025" s="153" t="s">
        <v>455</v>
      </c>
      <c r="F3025" s="149"/>
      <c r="G3025" s="149" t="str">
        <f t="shared" si="92"/>
        <v>1</v>
      </c>
      <c r="H3025" s="150">
        <f t="shared" si="93"/>
        <v>18</v>
      </c>
      <c r="I3025" s="153" t="str" cm="1">
        <f t="array" ref="I3025">_xlfn.XLOOKUP(C3025,gyn_horarios,gyn_trechos_almoco,"",1,1)</f>
        <v>ESPERA</v>
      </c>
      <c r="J3025" s="164" t="str" cm="1">
        <f t="array" ref="J3025">_xlfn.XLOOKUP(D3025,justificativas_motivos,justificativas_texto,"",1,1)</f>
        <v>MOTORISTA NA GARAGEM EM ESPERA PARA DISPONIBILIDADE DE HORARIOS</v>
      </c>
    </row>
    <row r="3026" spans="1:10" ht="42" hidden="1" customHeight="1">
      <c r="A3026" s="202">
        <v>45720</v>
      </c>
      <c r="B3026" s="149">
        <v>221101</v>
      </c>
      <c r="C3026" s="147">
        <v>0.75</v>
      </c>
      <c r="D3026" s="149" t="s">
        <v>11</v>
      </c>
      <c r="E3026" s="149" t="s">
        <v>62</v>
      </c>
      <c r="F3026" s="149"/>
      <c r="G3026" s="149" t="str">
        <f t="shared" si="92"/>
        <v>1</v>
      </c>
      <c r="H3026" s="150">
        <f t="shared" si="93"/>
        <v>18</v>
      </c>
      <c r="I3026" s="153" t="str" cm="1">
        <f t="array" ref="I3026">_xlfn.XLOOKUP(C3026,gyn_horarios,gyn_trechos_almoco,"",1,1)</f>
        <v>GOIANIA X TERESINA 18:00</v>
      </c>
      <c r="J3026" s="164" t="str" cm="1">
        <f t="array" ref="J3026">_xlfn.XLOOKUP(D3026,justificativas_motivos,justificativas_texto,"",1,1)</f>
        <v>MOTORISTA CUMPRINDO HORÁRIO NA ESCALA ATUAL</v>
      </c>
    </row>
    <row r="3027" spans="1:10" ht="42" hidden="1" customHeight="1">
      <c r="A3027" s="202">
        <v>45720</v>
      </c>
      <c r="B3027" s="149">
        <v>221101</v>
      </c>
      <c r="C3027" s="147">
        <v>0.75</v>
      </c>
      <c r="D3027" s="149" t="s">
        <v>11</v>
      </c>
      <c r="E3027" s="149" t="s">
        <v>63</v>
      </c>
      <c r="F3027" s="149"/>
      <c r="G3027" s="149" t="str">
        <f t="shared" si="92"/>
        <v>1</v>
      </c>
      <c r="H3027" s="150">
        <f t="shared" si="93"/>
        <v>18</v>
      </c>
      <c r="I3027" s="153" t="str" cm="1">
        <f t="array" ref="I3027">_xlfn.XLOOKUP(C3027,gyn_horarios,gyn_trechos_almoco,"",1,1)</f>
        <v>GOIANIA X TERESINA 18:00</v>
      </c>
      <c r="J3027" s="164" t="str" cm="1">
        <f t="array" ref="J3027">_xlfn.XLOOKUP(D3027,justificativas_motivos,justificativas_texto,"",1,1)</f>
        <v>MOTORISTA CUMPRINDO HORÁRIO NA ESCALA ATUAL</v>
      </c>
    </row>
    <row r="3028" spans="1:10" ht="42" hidden="1" customHeight="1">
      <c r="A3028" s="202">
        <v>45720</v>
      </c>
      <c r="B3028" s="149">
        <v>24005</v>
      </c>
      <c r="C3028" s="147">
        <v>0.79166666666666663</v>
      </c>
      <c r="D3028" s="149" t="s">
        <v>11</v>
      </c>
      <c r="E3028" s="149" t="s">
        <v>141</v>
      </c>
      <c r="F3028" s="149"/>
      <c r="G3028" s="149" t="str">
        <f t="shared" ref="G3028:G3091" si="94">IF(E3028="MOTORISTA","","1")</f>
        <v>1</v>
      </c>
      <c r="H3028" s="150">
        <f t="shared" ref="H3028:H3091" si="95">IF(E3028="MOTORISTA","",18)</f>
        <v>18</v>
      </c>
      <c r="I3028" s="153" t="str" cm="1">
        <f t="array" ref="I3028">_xlfn.XLOOKUP(C3028,gyn_horarios,gyn_trechos_almoco,"",1,1)</f>
        <v>GOIANIA X BELEM 19:00</v>
      </c>
      <c r="J3028" s="164" t="str" cm="1">
        <f t="array" ref="J3028">_xlfn.XLOOKUP(D3028,justificativas_motivos,justificativas_texto,"",1,1)</f>
        <v>MOTORISTA CUMPRINDO HORÁRIO NA ESCALA ATUAL</v>
      </c>
    </row>
    <row r="3029" spans="1:10" ht="42" hidden="1" customHeight="1">
      <c r="A3029" s="202">
        <v>45720</v>
      </c>
      <c r="B3029" s="149">
        <v>24005</v>
      </c>
      <c r="C3029" s="147">
        <v>0.79166666666666663</v>
      </c>
      <c r="D3029" s="149" t="s">
        <v>11</v>
      </c>
      <c r="E3029" s="149" t="s">
        <v>121</v>
      </c>
      <c r="F3029" s="149"/>
      <c r="G3029" s="149" t="str">
        <f t="shared" si="94"/>
        <v>1</v>
      </c>
      <c r="H3029" s="150">
        <f t="shared" si="95"/>
        <v>18</v>
      </c>
      <c r="I3029" s="153" t="str" cm="1">
        <f t="array" ref="I3029">_xlfn.XLOOKUP(C3029,gyn_horarios,gyn_trechos_almoco,"",1,1)</f>
        <v>GOIANIA X BELEM 19:00</v>
      </c>
      <c r="J3029" s="164" t="str" cm="1">
        <f t="array" ref="J3029">_xlfn.XLOOKUP(D3029,justificativas_motivos,justificativas_texto,"",1,1)</f>
        <v>MOTORISTA CUMPRINDO HORÁRIO NA ESCALA ATUAL</v>
      </c>
    </row>
    <row r="3030" spans="1:10" ht="42" hidden="1" customHeight="1">
      <c r="A3030" s="202">
        <v>45720</v>
      </c>
      <c r="B3030" s="149">
        <v>24002</v>
      </c>
      <c r="C3030" s="147">
        <v>0.83333333333333337</v>
      </c>
      <c r="D3030" s="149" t="s">
        <v>11</v>
      </c>
      <c r="E3030" s="149" t="s">
        <v>171</v>
      </c>
      <c r="F3030" s="149"/>
      <c r="G3030" s="149" t="str">
        <f t="shared" si="94"/>
        <v>1</v>
      </c>
      <c r="H3030" s="150">
        <f t="shared" si="95"/>
        <v>18</v>
      </c>
      <c r="I3030" s="153" t="str" cm="1">
        <f t="array" ref="I3030">_xlfn.XLOOKUP(C3030,gyn_horarios,gyn_trechos_almoco,"",1,1)</f>
        <v>GOIANIA X SAO LUIS 20:00</v>
      </c>
      <c r="J3030" s="164" t="str" cm="1">
        <f t="array" ref="J3030">_xlfn.XLOOKUP(D3030,justificativas_motivos,justificativas_texto,"",1,1)</f>
        <v>MOTORISTA CUMPRINDO HORÁRIO NA ESCALA ATUAL</v>
      </c>
    </row>
    <row r="3031" spans="1:10" ht="42" hidden="1" customHeight="1">
      <c r="A3031" s="202">
        <v>45720</v>
      </c>
      <c r="B3031" s="149">
        <v>24002</v>
      </c>
      <c r="C3031" s="147">
        <v>0.83333333333333337</v>
      </c>
      <c r="D3031" s="149" t="s">
        <v>11</v>
      </c>
      <c r="E3031" s="149" t="s">
        <v>302</v>
      </c>
      <c r="F3031" s="149"/>
      <c r="G3031" s="149" t="str">
        <f t="shared" si="94"/>
        <v>1</v>
      </c>
      <c r="H3031" s="150">
        <f t="shared" si="95"/>
        <v>18</v>
      </c>
      <c r="I3031" s="153" t="str" cm="1">
        <f t="array" ref="I3031">_xlfn.XLOOKUP(C3031,gyn_horarios,gyn_trechos_almoco,"",1,1)</f>
        <v>GOIANIA X SAO LUIS 20:00</v>
      </c>
      <c r="J3031" s="164" t="str" cm="1">
        <f t="array" ref="J3031">_xlfn.XLOOKUP(D3031,justificativas_motivos,justificativas_texto,"",1,1)</f>
        <v>MOTORISTA CUMPRINDO HORÁRIO NA ESCALA ATUAL</v>
      </c>
    </row>
    <row r="3032" spans="1:10" ht="42" hidden="1" customHeight="1">
      <c r="A3032" s="202">
        <v>45720</v>
      </c>
      <c r="B3032" s="149">
        <v>19010</v>
      </c>
      <c r="C3032" s="147">
        <v>0.39583333333333331</v>
      </c>
      <c r="D3032" s="149" t="s">
        <v>11</v>
      </c>
      <c r="E3032" s="153" t="s">
        <v>377</v>
      </c>
      <c r="F3032" s="149"/>
      <c r="G3032" s="149" t="str">
        <f t="shared" si="94"/>
        <v>1</v>
      </c>
      <c r="H3032" s="150">
        <f t="shared" si="95"/>
        <v>18</v>
      </c>
      <c r="I3032" s="153" t="s">
        <v>430</v>
      </c>
      <c r="J3032" s="164" t="str" cm="1">
        <f t="array" ref="J3032">_xlfn.XLOOKUP(D3032,justificativas_motivos,justificativas_texto,"",1,1)</f>
        <v>MOTORISTA CUMPRINDO HORÁRIO NA ESCALA ATUAL</v>
      </c>
    </row>
    <row r="3033" spans="1:10" ht="42" hidden="1" customHeight="1">
      <c r="A3033" s="202">
        <v>45720</v>
      </c>
      <c r="B3033" s="149">
        <v>19010</v>
      </c>
      <c r="C3033" s="147">
        <v>0.39583333333333331</v>
      </c>
      <c r="D3033" s="149" t="s">
        <v>11</v>
      </c>
      <c r="E3033" s="153" t="s">
        <v>375</v>
      </c>
      <c r="F3033" s="149"/>
      <c r="G3033" s="149" t="str">
        <f t="shared" si="94"/>
        <v>1</v>
      </c>
      <c r="H3033" s="150">
        <f t="shared" si="95"/>
        <v>18</v>
      </c>
      <c r="I3033" s="153" t="s">
        <v>430</v>
      </c>
      <c r="J3033" s="164" t="str" cm="1">
        <f t="array" ref="J3033">_xlfn.XLOOKUP(D3033,justificativas_motivos,justificativas_texto,"",1,1)</f>
        <v>MOTORISTA CUMPRINDO HORÁRIO NA ESCALA ATUAL</v>
      </c>
    </row>
    <row r="3034" spans="1:10" ht="42" hidden="1" customHeight="1">
      <c r="A3034" s="202">
        <v>45720</v>
      </c>
      <c r="B3034" s="149">
        <v>15600</v>
      </c>
      <c r="C3034" s="147">
        <v>0.79166666666666663</v>
      </c>
      <c r="D3034" s="149" t="s">
        <v>11</v>
      </c>
      <c r="E3034" s="153" t="s">
        <v>288</v>
      </c>
      <c r="F3034" s="149"/>
      <c r="G3034" s="149" t="str">
        <f t="shared" si="94"/>
        <v>1</v>
      </c>
      <c r="H3034" s="150">
        <f t="shared" si="95"/>
        <v>18</v>
      </c>
      <c r="I3034" s="153" t="s">
        <v>359</v>
      </c>
      <c r="J3034" s="164" t="str" cm="1">
        <f t="array" ref="J3034">_xlfn.XLOOKUP(D3034,justificativas_motivos,justificativas_texto,"",1,1)</f>
        <v>MOTORISTA CUMPRINDO HORÁRIO NA ESCALA ATUAL</v>
      </c>
    </row>
    <row r="3035" spans="1:10" ht="42" hidden="1" customHeight="1">
      <c r="A3035" s="202">
        <v>45720</v>
      </c>
      <c r="B3035" s="149">
        <v>15600</v>
      </c>
      <c r="C3035" s="147">
        <v>0.79166666666666663</v>
      </c>
      <c r="D3035" s="149" t="s">
        <v>11</v>
      </c>
      <c r="E3035" s="153" t="s">
        <v>361</v>
      </c>
      <c r="F3035" s="149"/>
      <c r="G3035" s="149" t="str">
        <f t="shared" si="94"/>
        <v>1</v>
      </c>
      <c r="H3035" s="150">
        <f t="shared" si="95"/>
        <v>18</v>
      </c>
      <c r="I3035" s="153" t="s">
        <v>359</v>
      </c>
      <c r="J3035" s="164" t="str" cm="1">
        <f t="array" ref="J3035">_xlfn.XLOOKUP(D3035,justificativas_motivos,justificativas_texto,"",1,1)</f>
        <v>MOTORISTA CUMPRINDO HORÁRIO NA ESCALA ATUAL</v>
      </c>
    </row>
    <row r="3036" spans="1:10" ht="42" hidden="1" customHeight="1">
      <c r="A3036" s="202">
        <v>45720</v>
      </c>
      <c r="B3036" s="132" t="s">
        <v>137</v>
      </c>
      <c r="C3036" s="133" t="s">
        <v>137</v>
      </c>
      <c r="D3036" s="132" t="s">
        <v>137</v>
      </c>
      <c r="E3036" s="129" t="s">
        <v>204</v>
      </c>
      <c r="F3036" s="132"/>
      <c r="G3036" s="132" t="str">
        <f t="shared" si="94"/>
        <v>1</v>
      </c>
      <c r="H3036" s="137">
        <f t="shared" si="95"/>
        <v>18</v>
      </c>
      <c r="I3036" s="129" t="str" cm="1">
        <f t="array" ref="I3036">_xlfn.XLOOKUP(C3036,gyn_horarios,gyn_trechos_almoco,"",1,1)</f>
        <v>ESPERA</v>
      </c>
      <c r="J3036" s="201" t="str" cm="1">
        <f t="array" ref="J3036">_xlfn.XLOOKUP(D3036,justificativas_motivos,justificativas_texto,"",1,1)</f>
        <v>MOTORISTA NA GARAGEM EM ESPERA PARA DISPONIBILIDADE DE HORARIOS</v>
      </c>
    </row>
    <row r="3037" spans="1:10" ht="42" hidden="1" customHeight="1">
      <c r="A3037" s="202">
        <v>45720</v>
      </c>
      <c r="B3037" s="132" t="s">
        <v>137</v>
      </c>
      <c r="C3037" s="133" t="s">
        <v>137</v>
      </c>
      <c r="D3037" s="132" t="s">
        <v>137</v>
      </c>
      <c r="E3037" s="129" t="s">
        <v>203</v>
      </c>
      <c r="F3037" s="132"/>
      <c r="G3037" s="132" t="str">
        <f t="shared" si="94"/>
        <v>1</v>
      </c>
      <c r="H3037" s="137">
        <f t="shared" si="95"/>
        <v>18</v>
      </c>
      <c r="I3037" s="129" t="str" cm="1">
        <f t="array" ref="I3037">_xlfn.XLOOKUP(C3037,gyn_horarios,gyn_trechos_almoco,"",1,1)</f>
        <v>ESPERA</v>
      </c>
      <c r="J3037" s="201" t="str" cm="1">
        <f t="array" ref="J3037">_xlfn.XLOOKUP(D3037,justificativas_motivos,justificativas_texto,"",1,1)</f>
        <v>MOTORISTA NA GARAGEM EM ESPERA PARA DISPONIBILIDADE DE HORARIOS</v>
      </c>
    </row>
    <row r="3038" spans="1:10" ht="42" hidden="1" customHeight="1">
      <c r="A3038" s="202">
        <v>45720</v>
      </c>
      <c r="B3038" s="132" t="s">
        <v>71</v>
      </c>
      <c r="C3038" s="133" t="s">
        <v>71</v>
      </c>
      <c r="D3038" s="132" t="s">
        <v>456</v>
      </c>
      <c r="E3038" s="129" t="s">
        <v>210</v>
      </c>
      <c r="F3038" s="132"/>
      <c r="G3038" s="132" t="str">
        <f t="shared" si="94"/>
        <v>1</v>
      </c>
      <c r="H3038" s="137">
        <f t="shared" si="95"/>
        <v>18</v>
      </c>
      <c r="I3038" s="129" t="str" cm="1">
        <f t="array" ref="I3038">_xlfn.XLOOKUP(C3038,gyn_horarios,gyn_trechos_almoco,"",1,1)</f>
        <v>GARAGEM</v>
      </c>
      <c r="J3038" s="201" t="s">
        <v>457</v>
      </c>
    </row>
    <row r="3039" spans="1:10" ht="42" hidden="1" customHeight="1">
      <c r="A3039" s="202">
        <v>45721</v>
      </c>
      <c r="B3039" s="149">
        <v>19005</v>
      </c>
      <c r="C3039" s="147">
        <v>0.75</v>
      </c>
      <c r="D3039" s="149" t="s">
        <v>11</v>
      </c>
      <c r="E3039" s="149" t="s">
        <v>19</v>
      </c>
      <c r="F3039" s="149"/>
      <c r="G3039" s="149" t="str">
        <f t="shared" si="94"/>
        <v>1</v>
      </c>
      <c r="H3039" s="150">
        <f t="shared" si="95"/>
        <v>18</v>
      </c>
      <c r="I3039" s="153" t="str" cm="1">
        <f t="array" ref="I3039">_xlfn.XLOOKUP(C3039,gyn_horarios,gyn_trechos_almoco,"",1,1)</f>
        <v>GOIANIA X TERESINA 18:00</v>
      </c>
      <c r="J3039" s="164" t="str" cm="1">
        <f t="array" ref="J3039">_xlfn.XLOOKUP(D3039,justificativas_motivos,justificativas_texto,"",1,1)</f>
        <v>MOTORISTA CUMPRINDO HORÁRIO NA ESCALA ATUAL</v>
      </c>
    </row>
    <row r="3040" spans="1:10" ht="42" hidden="1" customHeight="1">
      <c r="A3040" s="202">
        <v>45721</v>
      </c>
      <c r="B3040" s="149">
        <v>19005</v>
      </c>
      <c r="C3040" s="147">
        <v>0.75</v>
      </c>
      <c r="D3040" s="149" t="s">
        <v>11</v>
      </c>
      <c r="E3040" s="149" t="s">
        <v>194</v>
      </c>
      <c r="F3040" s="149"/>
      <c r="G3040" s="149" t="str">
        <f t="shared" si="94"/>
        <v>1</v>
      </c>
      <c r="H3040" s="150">
        <f t="shared" si="95"/>
        <v>18</v>
      </c>
      <c r="I3040" s="153" t="str" cm="1">
        <f t="array" ref="I3040">_xlfn.XLOOKUP(C3040,gyn_horarios,gyn_trechos_almoco,"",1,1)</f>
        <v>GOIANIA X TERESINA 18:00</v>
      </c>
      <c r="J3040" s="164" t="str" cm="1">
        <f t="array" ref="J3040">_xlfn.XLOOKUP(D3040,justificativas_motivos,justificativas_texto,"",1,1)</f>
        <v>MOTORISTA CUMPRINDO HORÁRIO NA ESCALA ATUAL</v>
      </c>
    </row>
    <row r="3041" spans="1:10" ht="42" hidden="1" customHeight="1">
      <c r="A3041" s="202">
        <v>45721</v>
      </c>
      <c r="B3041" s="149">
        <v>24015</v>
      </c>
      <c r="C3041" s="147">
        <v>0.79166666666666663</v>
      </c>
      <c r="D3041" s="149" t="s">
        <v>11</v>
      </c>
      <c r="E3041" s="149" t="s">
        <v>160</v>
      </c>
      <c r="F3041" s="149"/>
      <c r="G3041" s="149" t="str">
        <f t="shared" si="94"/>
        <v>1</v>
      </c>
      <c r="H3041" s="150">
        <f t="shared" si="95"/>
        <v>18</v>
      </c>
      <c r="I3041" s="153" t="str" cm="1">
        <f t="array" ref="I3041">_xlfn.XLOOKUP(C3041,gyn_horarios,gyn_trechos_almoco,"",1,1)</f>
        <v>GOIANIA X BELEM 19:00</v>
      </c>
      <c r="J3041" s="164" t="str" cm="1">
        <f t="array" ref="J3041">_xlfn.XLOOKUP(D3041,justificativas_motivos,justificativas_texto,"",1,1)</f>
        <v>MOTORISTA CUMPRINDO HORÁRIO NA ESCALA ATUAL</v>
      </c>
    </row>
    <row r="3042" spans="1:10" ht="42" hidden="1" customHeight="1">
      <c r="A3042" s="202">
        <v>45721</v>
      </c>
      <c r="B3042" s="149">
        <v>24015</v>
      </c>
      <c r="C3042" s="147">
        <v>0.79166666666666663</v>
      </c>
      <c r="D3042" s="149" t="s">
        <v>11</v>
      </c>
      <c r="E3042" s="149" t="s">
        <v>108</v>
      </c>
      <c r="F3042" s="149"/>
      <c r="G3042" s="149" t="str">
        <f t="shared" si="94"/>
        <v>1</v>
      </c>
      <c r="H3042" s="150">
        <f t="shared" si="95"/>
        <v>18</v>
      </c>
      <c r="I3042" s="153" t="str" cm="1">
        <f t="array" ref="I3042">_xlfn.XLOOKUP(C3042,gyn_horarios,gyn_trechos_almoco,"",1,1)</f>
        <v>GOIANIA X BELEM 19:00</v>
      </c>
      <c r="J3042" s="164" t="str" cm="1">
        <f t="array" ref="J3042">_xlfn.XLOOKUP(D3042,justificativas_motivos,justificativas_texto,"",1,1)</f>
        <v>MOTORISTA CUMPRINDO HORÁRIO NA ESCALA ATUAL</v>
      </c>
    </row>
    <row r="3043" spans="1:10" ht="42" hidden="1" customHeight="1">
      <c r="A3043" s="202">
        <v>45721</v>
      </c>
      <c r="B3043" s="149">
        <v>24006</v>
      </c>
      <c r="C3043" s="147">
        <v>0.83333333333333337</v>
      </c>
      <c r="D3043" s="149" t="s">
        <v>11</v>
      </c>
      <c r="E3043" s="149" t="s">
        <v>218</v>
      </c>
      <c r="F3043" s="149"/>
      <c r="G3043" s="149" t="str">
        <f t="shared" si="94"/>
        <v>1</v>
      </c>
      <c r="H3043" s="150">
        <f t="shared" si="95"/>
        <v>18</v>
      </c>
      <c r="I3043" s="153" t="str" cm="1">
        <f t="array" ref="I3043">_xlfn.XLOOKUP(C3043,gyn_horarios,gyn_trechos_almoco,"",1,1)</f>
        <v>GOIANIA X SAO LUIS 20:00</v>
      </c>
      <c r="J3043" s="164" t="str" cm="1">
        <f t="array" ref="J3043">_xlfn.XLOOKUP(D3043,justificativas_motivos,justificativas_texto,"",1,1)</f>
        <v>MOTORISTA CUMPRINDO HORÁRIO NA ESCALA ATUAL</v>
      </c>
    </row>
    <row r="3044" spans="1:10" ht="42" hidden="1" customHeight="1">
      <c r="A3044" s="202">
        <v>45721</v>
      </c>
      <c r="B3044" s="149">
        <v>24006</v>
      </c>
      <c r="C3044" s="147">
        <v>0.83333333333333337</v>
      </c>
      <c r="D3044" s="149" t="s">
        <v>11</v>
      </c>
      <c r="E3044" s="149" t="s">
        <v>219</v>
      </c>
      <c r="F3044" s="149"/>
      <c r="G3044" s="149" t="str">
        <f t="shared" si="94"/>
        <v>1</v>
      </c>
      <c r="H3044" s="150">
        <f t="shared" si="95"/>
        <v>18</v>
      </c>
      <c r="I3044" s="153" t="str" cm="1">
        <f t="array" ref="I3044">_xlfn.XLOOKUP(C3044,gyn_horarios,gyn_trechos_almoco,"",1,1)</f>
        <v>GOIANIA X SAO LUIS 20:00</v>
      </c>
      <c r="J3044" s="164" t="str" cm="1">
        <f t="array" ref="J3044">_xlfn.XLOOKUP(D3044,justificativas_motivos,justificativas_texto,"",1,1)</f>
        <v>MOTORISTA CUMPRINDO HORÁRIO NA ESCALA ATUAL</v>
      </c>
    </row>
    <row r="3045" spans="1:10" ht="42" hidden="1" customHeight="1">
      <c r="A3045" s="202">
        <v>45721</v>
      </c>
      <c r="B3045" s="149">
        <v>20016</v>
      </c>
      <c r="C3045" s="147">
        <v>0.39583333333333331</v>
      </c>
      <c r="D3045" s="149" t="s">
        <v>11</v>
      </c>
      <c r="E3045" s="153" t="s">
        <v>42</v>
      </c>
      <c r="F3045" s="149"/>
      <c r="G3045" s="149" t="str">
        <f t="shared" si="94"/>
        <v>1</v>
      </c>
      <c r="H3045" s="150">
        <f t="shared" si="95"/>
        <v>18</v>
      </c>
      <c r="I3045" s="153" t="str" cm="1">
        <f t="array" ref="I3045">_xlfn.XLOOKUP(C3045,gyn_horarios,gyn_trechos_almoco,"",1,1)</f>
        <v>GOIANIA X BELEM 09:30</v>
      </c>
      <c r="J3045" s="164" t="str" cm="1">
        <f t="array" ref="J3045">_xlfn.XLOOKUP(D3045,justificativas_motivos,justificativas_texto,"",1,1)</f>
        <v>MOTORISTA CUMPRINDO HORÁRIO NA ESCALA ATUAL</v>
      </c>
    </row>
    <row r="3046" spans="1:10" ht="42" hidden="1" customHeight="1">
      <c r="A3046" s="202">
        <v>45721</v>
      </c>
      <c r="B3046" s="149">
        <v>20016</v>
      </c>
      <c r="C3046" s="147">
        <v>0.39583333333333331</v>
      </c>
      <c r="D3046" s="149" t="s">
        <v>11</v>
      </c>
      <c r="E3046" s="153" t="s">
        <v>43</v>
      </c>
      <c r="F3046" s="149"/>
      <c r="G3046" s="149" t="str">
        <f t="shared" si="94"/>
        <v>1</v>
      </c>
      <c r="H3046" s="150">
        <f t="shared" si="95"/>
        <v>18</v>
      </c>
      <c r="I3046" s="153" t="str" cm="1">
        <f t="array" ref="I3046">_xlfn.XLOOKUP(C3046,gyn_horarios,gyn_trechos_almoco,"",1,1)</f>
        <v>GOIANIA X BELEM 09:30</v>
      </c>
      <c r="J3046" s="164" t="str" cm="1">
        <f t="array" ref="J3046">_xlfn.XLOOKUP(D3046,justificativas_motivos,justificativas_texto,"",1,1)</f>
        <v>MOTORISTA CUMPRINDO HORÁRIO NA ESCALA ATUAL</v>
      </c>
    </row>
    <row r="3047" spans="1:10" ht="42" hidden="1" customHeight="1">
      <c r="A3047" s="202">
        <v>45721</v>
      </c>
      <c r="B3047" s="149">
        <v>19021</v>
      </c>
      <c r="C3047" s="147">
        <v>0.39583333333333331</v>
      </c>
      <c r="D3047" s="149" t="s">
        <v>11</v>
      </c>
      <c r="E3047" s="153" t="s">
        <v>307</v>
      </c>
      <c r="F3047" s="149"/>
      <c r="G3047" s="149" t="str">
        <f t="shared" si="94"/>
        <v>1</v>
      </c>
      <c r="H3047" s="150">
        <f t="shared" si="95"/>
        <v>18</v>
      </c>
      <c r="I3047" s="153" t="s">
        <v>430</v>
      </c>
      <c r="J3047" s="164" t="str" cm="1">
        <f t="array" ref="J3047">_xlfn.XLOOKUP(D3047,justificativas_motivos,justificativas_texto,"",1,1)</f>
        <v>MOTORISTA CUMPRINDO HORÁRIO NA ESCALA ATUAL</v>
      </c>
    </row>
    <row r="3048" spans="1:10" ht="42" hidden="1" customHeight="1">
      <c r="A3048" s="202">
        <v>45721</v>
      </c>
      <c r="B3048" s="149">
        <v>19021</v>
      </c>
      <c r="C3048" s="147">
        <v>0.39583333333333331</v>
      </c>
      <c r="D3048" s="149" t="s">
        <v>11</v>
      </c>
      <c r="E3048" s="153" t="s">
        <v>244</v>
      </c>
      <c r="F3048" s="149"/>
      <c r="G3048" s="149" t="str">
        <f t="shared" si="94"/>
        <v>1</v>
      </c>
      <c r="H3048" s="150">
        <f t="shared" si="95"/>
        <v>18</v>
      </c>
      <c r="I3048" s="153" t="s">
        <v>430</v>
      </c>
      <c r="J3048" s="164" t="str" cm="1">
        <f t="array" ref="J3048">_xlfn.XLOOKUP(D3048,justificativas_motivos,justificativas_texto,"",1,1)</f>
        <v>MOTORISTA CUMPRINDO HORÁRIO NA ESCALA ATUAL</v>
      </c>
    </row>
    <row r="3049" spans="1:10" ht="42" hidden="1" customHeight="1">
      <c r="A3049" s="202">
        <v>45721</v>
      </c>
      <c r="B3049" s="149">
        <v>15900</v>
      </c>
      <c r="C3049" s="147">
        <v>0.79166666666666663</v>
      </c>
      <c r="D3049" s="149" t="s">
        <v>11</v>
      </c>
      <c r="E3049" s="153" t="s">
        <v>352</v>
      </c>
      <c r="F3049" s="149"/>
      <c r="G3049" s="149" t="str">
        <f t="shared" si="94"/>
        <v>1</v>
      </c>
      <c r="H3049" s="150">
        <f t="shared" si="95"/>
        <v>18</v>
      </c>
      <c r="I3049" s="153" t="s">
        <v>359</v>
      </c>
      <c r="J3049" s="164" t="str" cm="1">
        <f t="array" ref="J3049">_xlfn.XLOOKUP(D3049,justificativas_motivos,justificativas_texto,"",1,1)</f>
        <v>MOTORISTA CUMPRINDO HORÁRIO NA ESCALA ATUAL</v>
      </c>
    </row>
    <row r="3050" spans="1:10" ht="42" hidden="1" customHeight="1">
      <c r="A3050" s="202">
        <v>45721</v>
      </c>
      <c r="B3050" s="149">
        <v>15900</v>
      </c>
      <c r="C3050" s="147">
        <v>0.79166666666666663</v>
      </c>
      <c r="D3050" s="149" t="s">
        <v>11</v>
      </c>
      <c r="E3050" s="153" t="s">
        <v>371</v>
      </c>
      <c r="F3050" s="149"/>
      <c r="G3050" s="149" t="str">
        <f t="shared" si="94"/>
        <v>1</v>
      </c>
      <c r="H3050" s="150">
        <f t="shared" si="95"/>
        <v>18</v>
      </c>
      <c r="I3050" s="153" t="s">
        <v>359</v>
      </c>
      <c r="J3050" s="164" t="str" cm="1">
        <f t="array" ref="J3050">_xlfn.XLOOKUP(D3050,justificativas_motivos,justificativas_texto,"",1,1)</f>
        <v>MOTORISTA CUMPRINDO HORÁRIO NA ESCALA ATUAL</v>
      </c>
    </row>
    <row r="3051" spans="1:10" ht="42" hidden="1" customHeight="1">
      <c r="A3051" s="202">
        <v>45721</v>
      </c>
      <c r="B3051" s="132" t="s">
        <v>71</v>
      </c>
      <c r="C3051" s="133" t="s">
        <v>71</v>
      </c>
      <c r="D3051" s="132" t="s">
        <v>456</v>
      </c>
      <c r="E3051" s="129" t="s">
        <v>210</v>
      </c>
      <c r="F3051" s="149"/>
      <c r="G3051" s="149" t="str">
        <f t="shared" si="94"/>
        <v>1</v>
      </c>
      <c r="H3051" s="150">
        <f t="shared" si="95"/>
        <v>18</v>
      </c>
      <c r="I3051" s="153" t="str" cm="1">
        <f t="array" ref="I3051">_xlfn.XLOOKUP(C3051,gyn_horarios,gyn_trechos_almoco,"",1,1)</f>
        <v>GARAGEM</v>
      </c>
      <c r="J3051" s="201" t="s">
        <v>457</v>
      </c>
    </row>
    <row r="3052" spans="1:10" ht="42" hidden="1" customHeight="1">
      <c r="A3052" s="202">
        <v>45722</v>
      </c>
      <c r="B3052" s="149">
        <v>19014</v>
      </c>
      <c r="C3052" s="147">
        <v>0.75</v>
      </c>
      <c r="D3052" s="149" t="s">
        <v>11</v>
      </c>
      <c r="E3052" s="149" t="s">
        <v>60</v>
      </c>
      <c r="F3052" s="149"/>
      <c r="G3052" s="149" t="str">
        <f t="shared" si="94"/>
        <v>1</v>
      </c>
      <c r="H3052" s="150">
        <f t="shared" si="95"/>
        <v>18</v>
      </c>
      <c r="I3052" s="153" t="str" cm="1">
        <f t="array" ref="I3052">_xlfn.XLOOKUP(C3052,gyn_horarios,gyn_trechos_almoco,"",1,1)</f>
        <v>GOIANIA X TERESINA 18:00</v>
      </c>
      <c r="J3052" s="164" t="str" cm="1">
        <f t="array" ref="J3052">_xlfn.XLOOKUP(D3052,justificativas_motivos,justificativas_texto,"",1,1)</f>
        <v>MOTORISTA CUMPRINDO HORÁRIO NA ESCALA ATUAL</v>
      </c>
    </row>
    <row r="3053" spans="1:10" ht="42" hidden="1" customHeight="1">
      <c r="A3053" s="202">
        <v>45722</v>
      </c>
      <c r="B3053" s="149">
        <v>19014</v>
      </c>
      <c r="C3053" s="147">
        <v>0.75</v>
      </c>
      <c r="D3053" s="149" t="s">
        <v>11</v>
      </c>
      <c r="E3053" s="149" t="s">
        <v>61</v>
      </c>
      <c r="F3053" s="149"/>
      <c r="G3053" s="149" t="str">
        <f t="shared" si="94"/>
        <v>1</v>
      </c>
      <c r="H3053" s="150">
        <f t="shared" si="95"/>
        <v>18</v>
      </c>
      <c r="I3053" s="153" t="str" cm="1">
        <f t="array" ref="I3053">_xlfn.XLOOKUP(C3053,gyn_horarios,gyn_trechos_almoco,"",1,1)</f>
        <v>GOIANIA X TERESINA 18:00</v>
      </c>
      <c r="J3053" s="164" t="str" cm="1">
        <f t="array" ref="J3053">_xlfn.XLOOKUP(D3053,justificativas_motivos,justificativas_texto,"",1,1)</f>
        <v>MOTORISTA CUMPRINDO HORÁRIO NA ESCALA ATUAL</v>
      </c>
    </row>
    <row r="3054" spans="1:10" ht="42" hidden="1" customHeight="1">
      <c r="A3054" s="202">
        <v>45722</v>
      </c>
      <c r="B3054" s="149">
        <v>24010</v>
      </c>
      <c r="C3054" s="147">
        <v>0.79166666666666663</v>
      </c>
      <c r="D3054" s="149" t="s">
        <v>11</v>
      </c>
      <c r="E3054" s="149" t="s">
        <v>124</v>
      </c>
      <c r="F3054" s="149"/>
      <c r="G3054" s="149" t="str">
        <f t="shared" si="94"/>
        <v>1</v>
      </c>
      <c r="H3054" s="150">
        <f t="shared" si="95"/>
        <v>18</v>
      </c>
      <c r="I3054" s="153" t="str" cm="1">
        <f t="array" ref="I3054">_xlfn.XLOOKUP(C3054,gyn_horarios,gyn_trechos_almoco,"",1,1)</f>
        <v>GOIANIA X BELEM 19:00</v>
      </c>
      <c r="J3054" s="164" t="str" cm="1">
        <f t="array" ref="J3054">_xlfn.XLOOKUP(D3054,justificativas_motivos,justificativas_texto,"",1,1)</f>
        <v>MOTORISTA CUMPRINDO HORÁRIO NA ESCALA ATUAL</v>
      </c>
    </row>
    <row r="3055" spans="1:10" ht="42" hidden="1" customHeight="1">
      <c r="A3055" s="202">
        <v>45722</v>
      </c>
      <c r="B3055" s="149">
        <v>24010</v>
      </c>
      <c r="C3055" s="147">
        <v>0.79166666666666663</v>
      </c>
      <c r="D3055" s="149" t="s">
        <v>11</v>
      </c>
      <c r="E3055" s="153" t="s">
        <v>408</v>
      </c>
      <c r="F3055" s="149"/>
      <c r="G3055" s="149" t="str">
        <f t="shared" si="94"/>
        <v>1</v>
      </c>
      <c r="H3055" s="150">
        <f t="shared" si="95"/>
        <v>18</v>
      </c>
      <c r="I3055" s="153" t="str" cm="1">
        <f t="array" ref="I3055">_xlfn.XLOOKUP(C3055,gyn_horarios,gyn_trechos_almoco,"",1,1)</f>
        <v>GOIANIA X BELEM 19:00</v>
      </c>
      <c r="J3055" s="164" t="str" cm="1">
        <f t="array" ref="J3055">_xlfn.XLOOKUP(D3055,justificativas_motivos,justificativas_texto,"",1,1)</f>
        <v>MOTORISTA CUMPRINDO HORÁRIO NA ESCALA ATUAL</v>
      </c>
    </row>
    <row r="3056" spans="1:10" ht="42" hidden="1" customHeight="1">
      <c r="A3056" s="202">
        <v>45722</v>
      </c>
      <c r="B3056" s="149">
        <v>24014</v>
      </c>
      <c r="C3056" s="147">
        <v>0.83333333333333337</v>
      </c>
      <c r="D3056" s="149" t="s">
        <v>11</v>
      </c>
      <c r="E3056" s="149" t="s">
        <v>91</v>
      </c>
      <c r="F3056" s="149"/>
      <c r="G3056" s="149" t="str">
        <f t="shared" si="94"/>
        <v>1</v>
      </c>
      <c r="H3056" s="150">
        <f t="shared" si="95"/>
        <v>18</v>
      </c>
      <c r="I3056" s="153" t="str" cm="1">
        <f t="array" ref="I3056">_xlfn.XLOOKUP(C3056,gyn_horarios,gyn_trechos_almoco,"",1,1)</f>
        <v>GOIANIA X SAO LUIS 20:00</v>
      </c>
      <c r="J3056" s="164" t="str" cm="1">
        <f t="array" ref="J3056">_xlfn.XLOOKUP(D3056,justificativas_motivos,justificativas_texto,"",1,1)</f>
        <v>MOTORISTA CUMPRINDO HORÁRIO NA ESCALA ATUAL</v>
      </c>
    </row>
    <row r="3057" spans="1:10" ht="42" hidden="1" customHeight="1">
      <c r="A3057" s="202">
        <v>45722</v>
      </c>
      <c r="B3057" s="149">
        <v>24014</v>
      </c>
      <c r="C3057" s="147">
        <v>0.83333333333333337</v>
      </c>
      <c r="D3057" s="149" t="s">
        <v>11</v>
      </c>
      <c r="E3057" s="149" t="s">
        <v>89</v>
      </c>
      <c r="F3057" s="149"/>
      <c r="G3057" s="149" t="str">
        <f t="shared" si="94"/>
        <v>1</v>
      </c>
      <c r="H3057" s="150">
        <f t="shared" si="95"/>
        <v>18</v>
      </c>
      <c r="I3057" s="153" t="str" cm="1">
        <f t="array" ref="I3057">_xlfn.XLOOKUP(C3057,gyn_horarios,gyn_trechos_almoco,"",1,1)</f>
        <v>GOIANIA X SAO LUIS 20:00</v>
      </c>
      <c r="J3057" s="164" t="str" cm="1">
        <f t="array" ref="J3057">_xlfn.XLOOKUP(D3057,justificativas_motivos,justificativas_texto,"",1,1)</f>
        <v>MOTORISTA CUMPRINDO HORÁRIO NA ESCALA ATUAL</v>
      </c>
    </row>
    <row r="3058" spans="1:10" ht="42" hidden="1" customHeight="1">
      <c r="A3058" s="202">
        <v>45722</v>
      </c>
      <c r="B3058" s="149">
        <v>20020</v>
      </c>
      <c r="C3058" s="147">
        <v>0.39583333333333331</v>
      </c>
      <c r="D3058" s="149" t="s">
        <v>11</v>
      </c>
      <c r="E3058" s="153" t="s">
        <v>143</v>
      </c>
      <c r="F3058" s="149"/>
      <c r="G3058" s="149" t="str">
        <f t="shared" si="94"/>
        <v>1</v>
      </c>
      <c r="H3058" s="150">
        <f t="shared" si="95"/>
        <v>18</v>
      </c>
      <c r="I3058" s="153" t="str" cm="1">
        <f t="array" ref="I3058">_xlfn.XLOOKUP(C3058,gyn_horarios,gyn_trechos_almoco,"",1,1)</f>
        <v>GOIANIA X BELEM 09:30</v>
      </c>
      <c r="J3058" s="164" t="str" cm="1">
        <f t="array" ref="J3058">_xlfn.XLOOKUP(D3058,justificativas_motivos,justificativas_texto,"",1,1)</f>
        <v>MOTORISTA CUMPRINDO HORÁRIO NA ESCALA ATUAL</v>
      </c>
    </row>
    <row r="3059" spans="1:10" ht="42" hidden="1" customHeight="1">
      <c r="A3059" s="202">
        <v>45722</v>
      </c>
      <c r="B3059" s="149">
        <v>20020</v>
      </c>
      <c r="C3059" s="147">
        <v>0.39583333333333331</v>
      </c>
      <c r="D3059" s="149" t="s">
        <v>11</v>
      </c>
      <c r="E3059" s="153" t="s">
        <v>373</v>
      </c>
      <c r="F3059" s="149"/>
      <c r="G3059" s="149" t="str">
        <f t="shared" si="94"/>
        <v>1</v>
      </c>
      <c r="H3059" s="150">
        <f t="shared" si="95"/>
        <v>18</v>
      </c>
      <c r="I3059" s="153" t="str" cm="1">
        <f t="array" ref="I3059">_xlfn.XLOOKUP(C3059,gyn_horarios,gyn_trechos_almoco,"",1,1)</f>
        <v>GOIANIA X BELEM 09:30</v>
      </c>
      <c r="J3059" s="164" t="str" cm="1">
        <f t="array" ref="J3059">_xlfn.XLOOKUP(D3059,justificativas_motivos,justificativas_texto,"",1,1)</f>
        <v>MOTORISTA CUMPRINDO HORÁRIO NA ESCALA ATUAL</v>
      </c>
    </row>
    <row r="3060" spans="1:10" ht="42" hidden="1" customHeight="1">
      <c r="A3060" s="202">
        <v>45722</v>
      </c>
      <c r="B3060" s="149">
        <v>221101</v>
      </c>
      <c r="C3060" s="147">
        <v>0.79166666666666663</v>
      </c>
      <c r="D3060" s="149" t="s">
        <v>11</v>
      </c>
      <c r="E3060" s="153" t="s">
        <v>377</v>
      </c>
      <c r="F3060" s="149"/>
      <c r="G3060" s="149" t="str">
        <f t="shared" si="94"/>
        <v>1</v>
      </c>
      <c r="H3060" s="150">
        <f t="shared" si="95"/>
        <v>18</v>
      </c>
      <c r="I3060" s="153" t="s">
        <v>359</v>
      </c>
      <c r="J3060" s="164" t="str" cm="1">
        <f t="array" ref="J3060">_xlfn.XLOOKUP(D3060,justificativas_motivos,justificativas_texto,"",1,1)</f>
        <v>MOTORISTA CUMPRINDO HORÁRIO NA ESCALA ATUAL</v>
      </c>
    </row>
    <row r="3061" spans="1:10" ht="42" hidden="1" customHeight="1">
      <c r="A3061" s="202">
        <v>45722</v>
      </c>
      <c r="B3061" s="149">
        <v>221101</v>
      </c>
      <c r="C3061" s="147">
        <v>0.79166666666666663</v>
      </c>
      <c r="D3061" s="149" t="s">
        <v>11</v>
      </c>
      <c r="E3061" s="153" t="s">
        <v>375</v>
      </c>
      <c r="F3061" s="149"/>
      <c r="G3061" s="149" t="str">
        <f t="shared" si="94"/>
        <v>1</v>
      </c>
      <c r="H3061" s="150">
        <f t="shared" si="95"/>
        <v>18</v>
      </c>
      <c r="I3061" s="153" t="s">
        <v>359</v>
      </c>
      <c r="J3061" s="164" t="str" cm="1">
        <f t="array" ref="J3061">_xlfn.XLOOKUP(D3061,justificativas_motivos,justificativas_texto,"",1,1)</f>
        <v>MOTORISTA CUMPRINDO HORÁRIO NA ESCALA ATUAL</v>
      </c>
    </row>
    <row r="3062" spans="1:10" ht="42" hidden="1" customHeight="1">
      <c r="A3062" s="202">
        <v>45722</v>
      </c>
      <c r="B3062" s="149">
        <v>19008</v>
      </c>
      <c r="C3062" s="147">
        <v>0.39583333333333331</v>
      </c>
      <c r="D3062" s="149" t="s">
        <v>11</v>
      </c>
      <c r="E3062" s="153" t="s">
        <v>39</v>
      </c>
      <c r="F3062" s="149"/>
      <c r="G3062" s="149" t="str">
        <f t="shared" si="94"/>
        <v>1</v>
      </c>
      <c r="H3062" s="150">
        <f t="shared" si="95"/>
        <v>18</v>
      </c>
      <c r="I3062" s="153" t="s">
        <v>430</v>
      </c>
      <c r="J3062" s="164" t="str" cm="1">
        <f t="array" ref="J3062">_xlfn.XLOOKUP(D3062,justificativas_motivos,justificativas_texto,"",1,1)</f>
        <v>MOTORISTA CUMPRINDO HORÁRIO NA ESCALA ATUAL</v>
      </c>
    </row>
    <row r="3063" spans="1:10" ht="42" hidden="1" customHeight="1">
      <c r="A3063" s="202">
        <v>45722</v>
      </c>
      <c r="B3063" s="149">
        <v>19008</v>
      </c>
      <c r="C3063" s="147">
        <v>0.39583333333333331</v>
      </c>
      <c r="D3063" s="149" t="s">
        <v>11</v>
      </c>
      <c r="E3063" s="153" t="s">
        <v>144</v>
      </c>
      <c r="F3063" s="149"/>
      <c r="G3063" s="149" t="str">
        <f t="shared" si="94"/>
        <v>1</v>
      </c>
      <c r="H3063" s="150">
        <f t="shared" si="95"/>
        <v>18</v>
      </c>
      <c r="I3063" s="153" t="s">
        <v>430</v>
      </c>
      <c r="J3063" s="164" t="str" cm="1">
        <f t="array" ref="J3063">_xlfn.XLOOKUP(D3063,justificativas_motivos,justificativas_texto,"",1,1)</f>
        <v>MOTORISTA CUMPRINDO HORÁRIO NA ESCALA ATUAL</v>
      </c>
    </row>
    <row r="3064" spans="1:10" ht="42" hidden="1" customHeight="1">
      <c r="A3064" s="202">
        <v>45723</v>
      </c>
      <c r="B3064" s="132">
        <v>19013</v>
      </c>
      <c r="C3064" s="133">
        <v>0.75</v>
      </c>
      <c r="D3064" s="132" t="s">
        <v>11</v>
      </c>
      <c r="E3064" s="149" t="s">
        <v>131</v>
      </c>
      <c r="F3064" s="149"/>
      <c r="G3064" s="149" t="str">
        <f t="shared" si="94"/>
        <v>1</v>
      </c>
      <c r="H3064" s="150">
        <f t="shared" si="95"/>
        <v>18</v>
      </c>
      <c r="I3064" s="153" t="str" cm="1">
        <f t="array" ref="I3064">_xlfn.XLOOKUP(C3064,gyn_horarios,gyn_trechos_almoco,"",1,1)</f>
        <v>GOIANIA X TERESINA 18:00</v>
      </c>
      <c r="J3064" s="164" t="str" cm="1">
        <f t="array" ref="J3064">_xlfn.XLOOKUP(D3064,justificativas_motivos,justificativas_texto,"",1,1)</f>
        <v>MOTORISTA CUMPRINDO HORÁRIO NA ESCALA ATUAL</v>
      </c>
    </row>
    <row r="3065" spans="1:10" ht="42" hidden="1" customHeight="1">
      <c r="A3065" s="202">
        <v>45723</v>
      </c>
      <c r="B3065" s="149">
        <v>19013</v>
      </c>
      <c r="C3065" s="147">
        <v>0.75</v>
      </c>
      <c r="D3065" s="149" t="s">
        <v>11</v>
      </c>
      <c r="E3065" s="149" t="s">
        <v>132</v>
      </c>
      <c r="F3065" s="149"/>
      <c r="G3065" s="149" t="str">
        <f t="shared" si="94"/>
        <v>1</v>
      </c>
      <c r="H3065" s="150">
        <f t="shared" si="95"/>
        <v>18</v>
      </c>
      <c r="I3065" s="153" t="str" cm="1">
        <f t="array" ref="I3065">_xlfn.XLOOKUP(C3065,gyn_horarios,gyn_trechos_almoco,"",1,1)</f>
        <v>GOIANIA X TERESINA 18:00</v>
      </c>
      <c r="J3065" s="164" t="str" cm="1">
        <f t="array" ref="J3065">_xlfn.XLOOKUP(D3065,justificativas_motivos,justificativas_texto,"",1,1)</f>
        <v>MOTORISTA CUMPRINDO HORÁRIO NA ESCALA ATUAL</v>
      </c>
    </row>
    <row r="3066" spans="1:10" ht="42" hidden="1" customHeight="1">
      <c r="A3066" s="202">
        <v>45723</v>
      </c>
      <c r="B3066" s="149">
        <v>24013</v>
      </c>
      <c r="C3066" s="147">
        <v>0.79166666666666663</v>
      </c>
      <c r="D3066" s="149" t="s">
        <v>11</v>
      </c>
      <c r="E3066" s="149" t="s">
        <v>26</v>
      </c>
      <c r="F3066" s="149"/>
      <c r="G3066" s="149" t="str">
        <f t="shared" si="94"/>
        <v>1</v>
      </c>
      <c r="H3066" s="150">
        <f t="shared" si="95"/>
        <v>18</v>
      </c>
      <c r="I3066" s="153" t="str" cm="1">
        <f t="array" ref="I3066">_xlfn.XLOOKUP(C3066,gyn_horarios,gyn_trechos_almoco,"",1,1)</f>
        <v>GOIANIA X BELEM 19:00</v>
      </c>
      <c r="J3066" s="164" t="str" cm="1">
        <f t="array" ref="J3066">_xlfn.XLOOKUP(D3066,justificativas_motivos,justificativas_texto,"",1,1)</f>
        <v>MOTORISTA CUMPRINDO HORÁRIO NA ESCALA ATUAL</v>
      </c>
    </row>
    <row r="3067" spans="1:10" ht="42" hidden="1" customHeight="1">
      <c r="A3067" s="202">
        <v>45723</v>
      </c>
      <c r="B3067" s="149">
        <v>24013</v>
      </c>
      <c r="C3067" s="147">
        <v>0.79166666666666663</v>
      </c>
      <c r="D3067" s="149" t="s">
        <v>11</v>
      </c>
      <c r="E3067" s="149" t="s">
        <v>24</v>
      </c>
      <c r="F3067" s="149"/>
      <c r="G3067" s="149" t="str">
        <f t="shared" si="94"/>
        <v>1</v>
      </c>
      <c r="H3067" s="150">
        <f t="shared" si="95"/>
        <v>18</v>
      </c>
      <c r="I3067" s="153" t="str" cm="1">
        <f t="array" ref="I3067">_xlfn.XLOOKUP(C3067,gyn_horarios,gyn_trechos_almoco,"",1,1)</f>
        <v>GOIANIA X BELEM 19:00</v>
      </c>
      <c r="J3067" s="164" t="str" cm="1">
        <f t="array" ref="J3067">_xlfn.XLOOKUP(D3067,justificativas_motivos,justificativas_texto,"",1,1)</f>
        <v>MOTORISTA CUMPRINDO HORÁRIO NA ESCALA ATUAL</v>
      </c>
    </row>
    <row r="3068" spans="1:10" ht="42" hidden="1" customHeight="1">
      <c r="A3068" s="202">
        <v>45723</v>
      </c>
      <c r="B3068" s="149">
        <v>24003</v>
      </c>
      <c r="C3068" s="147">
        <v>0.83333333333333337</v>
      </c>
      <c r="D3068" s="149" t="s">
        <v>11</v>
      </c>
      <c r="E3068" s="149" t="s">
        <v>13</v>
      </c>
      <c r="F3068" s="149"/>
      <c r="G3068" s="149" t="str">
        <f t="shared" si="94"/>
        <v>1</v>
      </c>
      <c r="H3068" s="150">
        <f t="shared" si="95"/>
        <v>18</v>
      </c>
      <c r="I3068" s="153" t="str" cm="1">
        <f t="array" ref="I3068">_xlfn.XLOOKUP(C3068,gyn_horarios,gyn_trechos_almoco,"",1,1)</f>
        <v>GOIANIA X SAO LUIS 20:00</v>
      </c>
      <c r="J3068" s="164" t="str" cm="1">
        <f t="array" ref="J3068">_xlfn.XLOOKUP(D3068,justificativas_motivos,justificativas_texto,"",1,1)</f>
        <v>MOTORISTA CUMPRINDO HORÁRIO NA ESCALA ATUAL</v>
      </c>
    </row>
    <row r="3069" spans="1:10" ht="42" hidden="1" customHeight="1">
      <c r="A3069" s="202">
        <v>45723</v>
      </c>
      <c r="B3069" s="149">
        <v>24003</v>
      </c>
      <c r="C3069" s="147">
        <v>0.83333333333333337</v>
      </c>
      <c r="D3069" s="149" t="s">
        <v>11</v>
      </c>
      <c r="E3069" s="153" t="s">
        <v>410</v>
      </c>
      <c r="F3069" s="149"/>
      <c r="G3069" s="149" t="str">
        <f t="shared" si="94"/>
        <v>1</v>
      </c>
      <c r="H3069" s="150">
        <f t="shared" si="95"/>
        <v>18</v>
      </c>
      <c r="I3069" s="153" t="str" cm="1">
        <f t="array" ref="I3069">_xlfn.XLOOKUP(C3069,gyn_horarios,gyn_trechos_almoco,"",1,1)</f>
        <v>GOIANIA X SAO LUIS 20:00</v>
      </c>
      <c r="J3069" s="164" t="str" cm="1">
        <f t="array" ref="J3069">_xlfn.XLOOKUP(D3069,justificativas_motivos,justificativas_texto,"",1,1)</f>
        <v>MOTORISTA CUMPRINDO HORÁRIO NA ESCALA ATUAL</v>
      </c>
    </row>
    <row r="3070" spans="1:10" ht="42" hidden="1" customHeight="1">
      <c r="A3070" s="202">
        <v>45723</v>
      </c>
      <c r="B3070" s="149">
        <v>12400</v>
      </c>
      <c r="C3070" s="147">
        <v>0.39583333333333331</v>
      </c>
      <c r="D3070" s="149" t="s">
        <v>11</v>
      </c>
      <c r="E3070" s="153" t="s">
        <v>103</v>
      </c>
      <c r="F3070" s="149"/>
      <c r="G3070" s="149" t="str">
        <f t="shared" si="94"/>
        <v>1</v>
      </c>
      <c r="H3070" s="150">
        <f t="shared" si="95"/>
        <v>18</v>
      </c>
      <c r="I3070" s="153" t="str" cm="1">
        <f t="array" ref="I3070">_xlfn.XLOOKUP(C3070,gyn_horarios,gyn_trechos_almoco,"",1,1)</f>
        <v>GOIANIA X BELEM 09:30</v>
      </c>
      <c r="J3070" s="164" t="str" cm="1">
        <f t="array" ref="J3070">_xlfn.XLOOKUP(D3070,justificativas_motivos,justificativas_texto,"",1,1)</f>
        <v>MOTORISTA CUMPRINDO HORÁRIO NA ESCALA ATUAL</v>
      </c>
    </row>
    <row r="3071" spans="1:10" ht="42" hidden="1" customHeight="1">
      <c r="A3071" s="202">
        <v>45723</v>
      </c>
      <c r="B3071" s="149">
        <v>12400</v>
      </c>
      <c r="C3071" s="147">
        <v>0.39583333333333331</v>
      </c>
      <c r="D3071" s="149" t="s">
        <v>11</v>
      </c>
      <c r="E3071" s="153" t="s">
        <v>370</v>
      </c>
      <c r="F3071" s="149"/>
      <c r="G3071" s="149" t="str">
        <f t="shared" si="94"/>
        <v>1</v>
      </c>
      <c r="H3071" s="150">
        <f t="shared" si="95"/>
        <v>18</v>
      </c>
      <c r="I3071" s="153" t="str" cm="1">
        <f t="array" ref="I3071">_xlfn.XLOOKUP(C3071,gyn_horarios,gyn_trechos_almoco,"",1,1)</f>
        <v>GOIANIA X BELEM 09:30</v>
      </c>
      <c r="J3071" s="164" t="str" cm="1">
        <f t="array" ref="J3071">_xlfn.XLOOKUP(D3071,justificativas_motivos,justificativas_texto,"",1,1)</f>
        <v>MOTORISTA CUMPRINDO HORÁRIO NA ESCALA ATUAL</v>
      </c>
    </row>
    <row r="3072" spans="1:10" ht="42" hidden="1" customHeight="1">
      <c r="A3072" s="202">
        <v>45723</v>
      </c>
      <c r="B3072" s="149">
        <v>19017</v>
      </c>
      <c r="C3072" s="147">
        <v>0.39583333333333331</v>
      </c>
      <c r="D3072" s="149" t="s">
        <v>11</v>
      </c>
      <c r="E3072" s="153" t="s">
        <v>348</v>
      </c>
      <c r="F3072" s="149"/>
      <c r="G3072" s="149" t="str">
        <f t="shared" si="94"/>
        <v>1</v>
      </c>
      <c r="H3072" s="150">
        <f t="shared" si="95"/>
        <v>18</v>
      </c>
      <c r="I3072" s="153" t="s">
        <v>430</v>
      </c>
      <c r="J3072" s="164" t="str" cm="1">
        <f t="array" ref="J3072">_xlfn.XLOOKUP(D3072,justificativas_motivos,justificativas_texto,"",1,1)</f>
        <v>MOTORISTA CUMPRINDO HORÁRIO NA ESCALA ATUAL</v>
      </c>
    </row>
    <row r="3073" spans="1:10" ht="42" hidden="1" customHeight="1">
      <c r="A3073" s="202">
        <v>45723</v>
      </c>
      <c r="B3073" s="149">
        <v>19017</v>
      </c>
      <c r="C3073" s="147">
        <v>0.39583333333333331</v>
      </c>
      <c r="D3073" s="149" t="s">
        <v>11</v>
      </c>
      <c r="E3073" s="153" t="s">
        <v>315</v>
      </c>
      <c r="F3073" s="149"/>
      <c r="G3073" s="149" t="str">
        <f t="shared" si="94"/>
        <v>1</v>
      </c>
      <c r="H3073" s="150">
        <f t="shared" si="95"/>
        <v>18</v>
      </c>
      <c r="I3073" s="153" t="s">
        <v>430</v>
      </c>
      <c r="J3073" s="164" t="str" cm="1">
        <f t="array" ref="J3073">_xlfn.XLOOKUP(D3073,justificativas_motivos,justificativas_texto,"",1,1)</f>
        <v>MOTORISTA CUMPRINDO HORÁRIO NA ESCALA ATUAL</v>
      </c>
    </row>
    <row r="3074" spans="1:10" ht="42" hidden="1" customHeight="1">
      <c r="A3074" s="202">
        <v>45723</v>
      </c>
      <c r="B3074" s="149">
        <v>19021</v>
      </c>
      <c r="C3074" s="147">
        <v>0.79166666666666663</v>
      </c>
      <c r="D3074" s="149" t="s">
        <v>11</v>
      </c>
      <c r="E3074" s="153" t="s">
        <v>307</v>
      </c>
      <c r="F3074" s="149"/>
      <c r="G3074" s="149" t="str">
        <f t="shared" si="94"/>
        <v>1</v>
      </c>
      <c r="H3074" s="150">
        <f t="shared" si="95"/>
        <v>18</v>
      </c>
      <c r="I3074" s="153" t="s">
        <v>359</v>
      </c>
      <c r="J3074" s="164" t="str" cm="1">
        <f t="array" ref="J3074">_xlfn.XLOOKUP(D3074,justificativas_motivos,justificativas_texto,"",1,1)</f>
        <v>MOTORISTA CUMPRINDO HORÁRIO NA ESCALA ATUAL</v>
      </c>
    </row>
    <row r="3075" spans="1:10" ht="42" hidden="1" customHeight="1">
      <c r="A3075" s="202">
        <v>45723</v>
      </c>
      <c r="B3075" s="149">
        <v>19021</v>
      </c>
      <c r="C3075" s="147">
        <v>0.79166666666666663</v>
      </c>
      <c r="D3075" s="149" t="s">
        <v>11</v>
      </c>
      <c r="E3075" s="153" t="s">
        <v>244</v>
      </c>
      <c r="F3075" s="149"/>
      <c r="G3075" s="149" t="str">
        <f t="shared" si="94"/>
        <v>1</v>
      </c>
      <c r="H3075" s="150">
        <f t="shared" si="95"/>
        <v>18</v>
      </c>
      <c r="I3075" s="153" t="s">
        <v>359</v>
      </c>
      <c r="J3075" s="164" t="str" cm="1">
        <f t="array" ref="J3075">_xlfn.XLOOKUP(D3075,justificativas_motivos,justificativas_texto,"",1,1)</f>
        <v>MOTORISTA CUMPRINDO HORÁRIO NA ESCALA ATUAL</v>
      </c>
    </row>
    <row r="3076" spans="1:10" ht="42" hidden="1" customHeight="1">
      <c r="A3076" s="202">
        <v>45724</v>
      </c>
      <c r="B3076" s="149" t="s">
        <v>285</v>
      </c>
      <c r="C3076" s="147" t="s">
        <v>285</v>
      </c>
      <c r="D3076" s="149" t="s">
        <v>285</v>
      </c>
      <c r="E3076" s="149" t="s">
        <v>164</v>
      </c>
      <c r="F3076" s="149"/>
      <c r="G3076" s="149" t="str">
        <f t="shared" si="94"/>
        <v>1</v>
      </c>
      <c r="H3076" s="150">
        <f t="shared" si="95"/>
        <v>18</v>
      </c>
      <c r="I3076" s="153" t="str" cm="1">
        <f t="array" ref="I3076">_xlfn.XLOOKUP(C3076,gyn_horarios,gyn_trechos_almoco,"",1,1)</f>
        <v>PASSE</v>
      </c>
      <c r="J3076" s="164" t="str" cm="1">
        <f t="array" ref="J3076">_xlfn.XLOOKUP(D3076,justificativas_motivos,justificativas_texto,"",1,1)</f>
        <v>MOTORISTA CHEGANDO/SAINDO DA GARAGEM DE PASSE</v>
      </c>
    </row>
    <row r="3077" spans="1:10" ht="42" hidden="1" customHeight="1">
      <c r="A3077" s="202">
        <v>45724</v>
      </c>
      <c r="B3077" s="149" t="s">
        <v>285</v>
      </c>
      <c r="C3077" s="147" t="s">
        <v>285</v>
      </c>
      <c r="D3077" s="149" t="s">
        <v>285</v>
      </c>
      <c r="E3077" s="149" t="s">
        <v>66</v>
      </c>
      <c r="F3077" s="149"/>
      <c r="G3077" s="149" t="str">
        <f t="shared" si="94"/>
        <v>1</v>
      </c>
      <c r="H3077" s="150">
        <f t="shared" si="95"/>
        <v>18</v>
      </c>
      <c r="I3077" s="153" t="str" cm="1">
        <f t="array" ref="I3077">_xlfn.XLOOKUP(C3077,gyn_horarios,gyn_trechos_almoco,"",1,1)</f>
        <v>PASSE</v>
      </c>
      <c r="J3077" s="164" t="str" cm="1">
        <f t="array" ref="J3077">_xlfn.XLOOKUP(D3077,justificativas_motivos,justificativas_texto,"",1,1)</f>
        <v>MOTORISTA CHEGANDO/SAINDO DA GARAGEM DE PASSE</v>
      </c>
    </row>
    <row r="3078" spans="1:10" ht="42" hidden="1" customHeight="1">
      <c r="A3078" s="202">
        <v>45724</v>
      </c>
      <c r="B3078" s="149">
        <v>24009</v>
      </c>
      <c r="C3078" s="147">
        <v>0.79166666666666663</v>
      </c>
      <c r="D3078" s="149" t="s">
        <v>11</v>
      </c>
      <c r="E3078" s="149" t="s">
        <v>180</v>
      </c>
      <c r="F3078" s="149"/>
      <c r="G3078" s="149" t="str">
        <f t="shared" si="94"/>
        <v>1</v>
      </c>
      <c r="H3078" s="150">
        <f t="shared" si="95"/>
        <v>18</v>
      </c>
      <c r="I3078" s="153" t="str" cm="1">
        <f t="array" ref="I3078">_xlfn.XLOOKUP(C3078,gyn_horarios,gyn_trechos_almoco,"",1,1)</f>
        <v>GOIANIA X BELEM 19:00</v>
      </c>
      <c r="J3078" s="164" t="str" cm="1">
        <f t="array" ref="J3078">_xlfn.XLOOKUP(D3078,justificativas_motivos,justificativas_texto,"",1,1)</f>
        <v>MOTORISTA CUMPRINDO HORÁRIO NA ESCALA ATUAL</v>
      </c>
    </row>
    <row r="3079" spans="1:10" ht="42" hidden="1" customHeight="1">
      <c r="A3079" s="202">
        <v>45724</v>
      </c>
      <c r="B3079" s="149">
        <v>24009</v>
      </c>
      <c r="C3079" s="147">
        <v>0.79166666666666663</v>
      </c>
      <c r="D3079" s="149" t="s">
        <v>11</v>
      </c>
      <c r="E3079" s="149" t="s">
        <v>40</v>
      </c>
      <c r="F3079" s="149"/>
      <c r="G3079" s="149" t="str">
        <f t="shared" si="94"/>
        <v>1</v>
      </c>
      <c r="H3079" s="150">
        <f t="shared" si="95"/>
        <v>18</v>
      </c>
      <c r="I3079" s="153" t="str" cm="1">
        <f t="array" ref="I3079">_xlfn.XLOOKUP(C3079,gyn_horarios,gyn_trechos_almoco,"",1,1)</f>
        <v>GOIANIA X BELEM 19:00</v>
      </c>
      <c r="J3079" s="164" t="str" cm="1">
        <f t="array" ref="J3079">_xlfn.XLOOKUP(D3079,justificativas_motivos,justificativas_texto,"",1,1)</f>
        <v>MOTORISTA CUMPRINDO HORÁRIO NA ESCALA ATUAL</v>
      </c>
    </row>
    <row r="3080" spans="1:10" ht="42" hidden="1" customHeight="1">
      <c r="A3080" s="202">
        <v>45724</v>
      </c>
      <c r="B3080" s="149">
        <v>24005</v>
      </c>
      <c r="C3080" s="147">
        <v>0.83333333333333337</v>
      </c>
      <c r="D3080" s="149" t="s">
        <v>11</v>
      </c>
      <c r="E3080" s="149" t="s">
        <v>78</v>
      </c>
      <c r="F3080" s="149"/>
      <c r="G3080" s="149" t="str">
        <f t="shared" si="94"/>
        <v>1</v>
      </c>
      <c r="H3080" s="150">
        <f t="shared" si="95"/>
        <v>18</v>
      </c>
      <c r="I3080" s="153" t="str" cm="1">
        <f t="array" ref="I3080">_xlfn.XLOOKUP(C3080,gyn_horarios,gyn_trechos_almoco,"",1,1)</f>
        <v>GOIANIA X SAO LUIS 20:00</v>
      </c>
      <c r="J3080" s="164" t="str" cm="1">
        <f t="array" ref="J3080">_xlfn.XLOOKUP(D3080,justificativas_motivos,justificativas_texto,"",1,1)</f>
        <v>MOTORISTA CUMPRINDO HORÁRIO NA ESCALA ATUAL</v>
      </c>
    </row>
    <row r="3081" spans="1:10" ht="42" hidden="1" customHeight="1">
      <c r="A3081" s="202">
        <v>45724</v>
      </c>
      <c r="B3081" s="149">
        <v>24005</v>
      </c>
      <c r="C3081" s="147">
        <v>0.83333333333333337</v>
      </c>
      <c r="D3081" s="149" t="s">
        <v>11</v>
      </c>
      <c r="E3081" s="149" t="s">
        <v>80</v>
      </c>
      <c r="F3081" s="149"/>
      <c r="G3081" s="149" t="str">
        <f t="shared" si="94"/>
        <v>1</v>
      </c>
      <c r="H3081" s="150">
        <f t="shared" si="95"/>
        <v>18</v>
      </c>
      <c r="I3081" s="153" t="str" cm="1">
        <f t="array" ref="I3081">_xlfn.XLOOKUP(C3081,gyn_horarios,gyn_trechos_almoco,"",1,1)</f>
        <v>GOIANIA X SAO LUIS 20:00</v>
      </c>
      <c r="J3081" s="164" t="str" cm="1">
        <f t="array" ref="J3081">_xlfn.XLOOKUP(D3081,justificativas_motivos,justificativas_texto,"",1,1)</f>
        <v>MOTORISTA CUMPRINDO HORÁRIO NA ESCALA ATUAL</v>
      </c>
    </row>
    <row r="3082" spans="1:10" ht="42" hidden="1" customHeight="1">
      <c r="A3082" s="202">
        <v>45724</v>
      </c>
      <c r="B3082" s="149">
        <v>19010</v>
      </c>
      <c r="C3082" s="147">
        <v>0.39583333333333331</v>
      </c>
      <c r="D3082" s="149" t="s">
        <v>11</v>
      </c>
      <c r="E3082" s="153" t="s">
        <v>229</v>
      </c>
      <c r="F3082" s="149"/>
      <c r="G3082" s="149" t="str">
        <f t="shared" si="94"/>
        <v>1</v>
      </c>
      <c r="H3082" s="150">
        <f t="shared" si="95"/>
        <v>18</v>
      </c>
      <c r="I3082" s="153" t="s">
        <v>430</v>
      </c>
      <c r="J3082" s="164" t="str" cm="1">
        <f t="array" ref="J3082">_xlfn.XLOOKUP(D3082,justificativas_motivos,justificativas_texto,"",1,1)</f>
        <v>MOTORISTA CUMPRINDO HORÁRIO NA ESCALA ATUAL</v>
      </c>
    </row>
    <row r="3083" spans="1:10" ht="42" hidden="1" customHeight="1">
      <c r="A3083" s="202">
        <v>45724</v>
      </c>
      <c r="B3083" s="149">
        <v>19010</v>
      </c>
      <c r="C3083" s="147">
        <v>0.39583333333333331</v>
      </c>
      <c r="D3083" s="149" t="s">
        <v>11</v>
      </c>
      <c r="E3083" s="153" t="s">
        <v>38</v>
      </c>
      <c r="F3083" s="149"/>
      <c r="G3083" s="149" t="str">
        <f t="shared" si="94"/>
        <v>1</v>
      </c>
      <c r="H3083" s="150">
        <f t="shared" si="95"/>
        <v>18</v>
      </c>
      <c r="I3083" s="153" t="s">
        <v>430</v>
      </c>
      <c r="J3083" s="164" t="str" cm="1">
        <f t="array" ref="J3083">_xlfn.XLOOKUP(D3083,justificativas_motivos,justificativas_texto,"",1,1)</f>
        <v>MOTORISTA CUMPRINDO HORÁRIO NA ESCALA ATUAL</v>
      </c>
    </row>
    <row r="3084" spans="1:10" ht="42" hidden="1" customHeight="1">
      <c r="A3084" s="202">
        <v>45724</v>
      </c>
      <c r="B3084" s="149">
        <v>16900</v>
      </c>
      <c r="C3084" s="147">
        <v>0.79166666666666663</v>
      </c>
      <c r="D3084" s="149" t="s">
        <v>11</v>
      </c>
      <c r="E3084" s="153" t="s">
        <v>144</v>
      </c>
      <c r="F3084" s="149"/>
      <c r="G3084" s="149" t="str">
        <f t="shared" si="94"/>
        <v>1</v>
      </c>
      <c r="H3084" s="150">
        <f t="shared" si="95"/>
        <v>18</v>
      </c>
      <c r="I3084" s="153" t="s">
        <v>359</v>
      </c>
      <c r="J3084" s="164" t="str" cm="1">
        <f t="array" ref="J3084">_xlfn.XLOOKUP(D3084,justificativas_motivos,justificativas_texto,"",1,1)</f>
        <v>MOTORISTA CUMPRINDO HORÁRIO NA ESCALA ATUAL</v>
      </c>
    </row>
    <row r="3085" spans="1:10" ht="42" hidden="1" customHeight="1">
      <c r="A3085" s="202">
        <v>45724</v>
      </c>
      <c r="B3085" s="149">
        <v>16900</v>
      </c>
      <c r="C3085" s="147">
        <v>0.79166666666666663</v>
      </c>
      <c r="D3085" s="149" t="s">
        <v>11</v>
      </c>
      <c r="E3085" s="153" t="s">
        <v>39</v>
      </c>
      <c r="F3085" s="149"/>
      <c r="G3085" s="149" t="str">
        <f t="shared" si="94"/>
        <v>1</v>
      </c>
      <c r="H3085" s="150">
        <f t="shared" si="95"/>
        <v>18</v>
      </c>
      <c r="I3085" s="153" t="s">
        <v>359</v>
      </c>
      <c r="J3085" s="164" t="str" cm="1">
        <f t="array" ref="J3085">_xlfn.XLOOKUP(D3085,justificativas_motivos,justificativas_texto,"",1,1)</f>
        <v>MOTORISTA CUMPRINDO HORÁRIO NA ESCALA ATUAL</v>
      </c>
    </row>
    <row r="3086" spans="1:10" ht="42" hidden="1" customHeight="1">
      <c r="A3086" s="202">
        <v>45725</v>
      </c>
      <c r="B3086" s="149">
        <v>24015</v>
      </c>
      <c r="C3086" s="147">
        <v>0.79166666666666663</v>
      </c>
      <c r="D3086" s="149" t="s">
        <v>11</v>
      </c>
      <c r="E3086" s="149" t="s">
        <v>62</v>
      </c>
      <c r="F3086" s="149"/>
      <c r="G3086" s="149" t="str">
        <f t="shared" si="94"/>
        <v>1</v>
      </c>
      <c r="H3086" s="150">
        <f t="shared" si="95"/>
        <v>18</v>
      </c>
      <c r="I3086" s="153" t="str" cm="1">
        <f t="array" ref="I3086">_xlfn.XLOOKUP(C3086,gyn_horarios,gyn_trechos_almoco,"",1,1)</f>
        <v>GOIANIA X BELEM 19:00</v>
      </c>
      <c r="J3086" s="164" t="str" cm="1">
        <f t="array" ref="J3086">_xlfn.XLOOKUP(D3086,justificativas_motivos,justificativas_texto,"",1,1)</f>
        <v>MOTORISTA CUMPRINDO HORÁRIO NA ESCALA ATUAL</v>
      </c>
    </row>
    <row r="3087" spans="1:10" ht="42" hidden="1" customHeight="1">
      <c r="A3087" s="202">
        <v>45725</v>
      </c>
      <c r="B3087" s="149">
        <v>24015</v>
      </c>
      <c r="C3087" s="147">
        <v>0.79166666666666663</v>
      </c>
      <c r="D3087" s="149" t="s">
        <v>11</v>
      </c>
      <c r="E3087" s="149" t="s">
        <v>63</v>
      </c>
      <c r="F3087" s="149"/>
      <c r="G3087" s="149" t="str">
        <f t="shared" si="94"/>
        <v>1</v>
      </c>
      <c r="H3087" s="150">
        <f t="shared" si="95"/>
        <v>18</v>
      </c>
      <c r="I3087" s="153" t="str" cm="1">
        <f t="array" ref="I3087">_xlfn.XLOOKUP(C3087,gyn_horarios,gyn_trechos_almoco,"",1,1)</f>
        <v>GOIANIA X BELEM 19:00</v>
      </c>
      <c r="J3087" s="164" t="str" cm="1">
        <f t="array" ref="J3087">_xlfn.XLOOKUP(D3087,justificativas_motivos,justificativas_texto,"",1,1)</f>
        <v>MOTORISTA CUMPRINDO HORÁRIO NA ESCALA ATUAL</v>
      </c>
    </row>
    <row r="3088" spans="1:10" ht="42" hidden="1" customHeight="1">
      <c r="A3088" s="202">
        <v>45725</v>
      </c>
      <c r="B3088" s="149">
        <v>24011</v>
      </c>
      <c r="C3088" s="147">
        <v>0.83333333333333337</v>
      </c>
      <c r="D3088" s="149" t="s">
        <v>11</v>
      </c>
      <c r="E3088" s="149" t="s">
        <v>117</v>
      </c>
      <c r="F3088" s="149"/>
      <c r="G3088" s="149" t="str">
        <f t="shared" si="94"/>
        <v>1</v>
      </c>
      <c r="H3088" s="150">
        <f t="shared" si="95"/>
        <v>18</v>
      </c>
      <c r="I3088" s="153" t="str" cm="1">
        <f t="array" ref="I3088">_xlfn.XLOOKUP(C3088,gyn_horarios,gyn_trechos_almoco,"",1,1)</f>
        <v>GOIANIA X SAO LUIS 20:00</v>
      </c>
      <c r="J3088" s="164" t="str" cm="1">
        <f t="array" ref="J3088">_xlfn.XLOOKUP(D3088,justificativas_motivos,justificativas_texto,"",1,1)</f>
        <v>MOTORISTA CUMPRINDO HORÁRIO NA ESCALA ATUAL</v>
      </c>
    </row>
    <row r="3089" spans="1:10" ht="42" hidden="1" customHeight="1">
      <c r="A3089" s="202">
        <v>45725</v>
      </c>
      <c r="B3089" s="149">
        <v>24011</v>
      </c>
      <c r="C3089" s="147">
        <v>0.83333333333333337</v>
      </c>
      <c r="D3089" s="149" t="s">
        <v>11</v>
      </c>
      <c r="E3089" s="149" t="s">
        <v>116</v>
      </c>
      <c r="F3089" s="149"/>
      <c r="G3089" s="149" t="str">
        <f t="shared" si="94"/>
        <v>1</v>
      </c>
      <c r="H3089" s="150">
        <f t="shared" si="95"/>
        <v>18</v>
      </c>
      <c r="I3089" s="153" t="str" cm="1">
        <f t="array" ref="I3089">_xlfn.XLOOKUP(C3089,gyn_horarios,gyn_trechos_almoco,"",1,1)</f>
        <v>GOIANIA X SAO LUIS 20:00</v>
      </c>
      <c r="J3089" s="164" t="str" cm="1">
        <f t="array" ref="J3089">_xlfn.XLOOKUP(D3089,justificativas_motivos,justificativas_texto,"",1,1)</f>
        <v>MOTORISTA CUMPRINDO HORÁRIO NA ESCALA ATUAL</v>
      </c>
    </row>
    <row r="3090" spans="1:10" ht="42" hidden="1" customHeight="1">
      <c r="A3090" s="202">
        <v>45725</v>
      </c>
      <c r="B3090" s="149">
        <v>19005</v>
      </c>
      <c r="C3090" s="147">
        <v>0.39583333333333331</v>
      </c>
      <c r="D3090" s="149" t="s">
        <v>11</v>
      </c>
      <c r="E3090" s="153" t="s">
        <v>354</v>
      </c>
      <c r="F3090" s="149"/>
      <c r="G3090" s="149" t="str">
        <f t="shared" si="94"/>
        <v>1</v>
      </c>
      <c r="H3090" s="150">
        <f t="shared" si="95"/>
        <v>18</v>
      </c>
      <c r="I3090" s="153" t="s">
        <v>430</v>
      </c>
      <c r="J3090" s="164" t="str" cm="1">
        <f t="array" ref="J3090">_xlfn.XLOOKUP(D3090,justificativas_motivos,justificativas_texto,"",1,1)</f>
        <v>MOTORISTA CUMPRINDO HORÁRIO NA ESCALA ATUAL</v>
      </c>
    </row>
    <row r="3091" spans="1:10" ht="42" hidden="1" customHeight="1">
      <c r="A3091" s="202">
        <v>45725</v>
      </c>
      <c r="B3091" s="149">
        <v>19005</v>
      </c>
      <c r="C3091" s="147">
        <v>0.39583333333333331</v>
      </c>
      <c r="D3091" s="149" t="s">
        <v>11</v>
      </c>
      <c r="E3091" s="153" t="s">
        <v>310</v>
      </c>
      <c r="F3091" s="149"/>
      <c r="G3091" s="149" t="str">
        <f t="shared" si="94"/>
        <v>1</v>
      </c>
      <c r="H3091" s="150">
        <f t="shared" si="95"/>
        <v>18</v>
      </c>
      <c r="I3091" s="153" t="s">
        <v>430</v>
      </c>
      <c r="J3091" s="164" t="str" cm="1">
        <f t="array" ref="J3091">_xlfn.XLOOKUP(D3091,justificativas_motivos,justificativas_texto,"",1,1)</f>
        <v>MOTORISTA CUMPRINDO HORÁRIO NA ESCALA ATUAL</v>
      </c>
    </row>
    <row r="3092" spans="1:10" ht="42" hidden="1" customHeight="1">
      <c r="A3092" s="202">
        <v>45725</v>
      </c>
      <c r="B3092" s="149">
        <v>20018</v>
      </c>
      <c r="C3092" s="147">
        <v>0.39583333333333331</v>
      </c>
      <c r="D3092" s="149" t="s">
        <v>11</v>
      </c>
      <c r="E3092" s="153" t="s">
        <v>165</v>
      </c>
      <c r="F3092" s="149"/>
      <c r="G3092" s="149" t="str">
        <f t="shared" ref="G3092:G3155" si="96">IF(E3092="MOTORISTA","","1")</f>
        <v>1</v>
      </c>
      <c r="H3092" s="150">
        <f t="shared" ref="H3092:H3155" si="97">IF(E3092="MOTORISTA","",18)</f>
        <v>18</v>
      </c>
      <c r="I3092" s="153" t="str" cm="1">
        <f t="array" ref="I3092">_xlfn.XLOOKUP(C3092,gyn_horarios,gyn_trechos_almoco,"",1,1)</f>
        <v>GOIANIA X BELEM 09:30</v>
      </c>
      <c r="J3092" s="164" t="str" cm="1">
        <f t="array" ref="J3092">_xlfn.XLOOKUP(D3092,justificativas_motivos,justificativas_texto,"",1,1)</f>
        <v>MOTORISTA CUMPRINDO HORÁRIO NA ESCALA ATUAL</v>
      </c>
    </row>
    <row r="3093" spans="1:10" ht="42" hidden="1" customHeight="1">
      <c r="A3093" s="202">
        <v>45725</v>
      </c>
      <c r="B3093" s="149">
        <v>20018</v>
      </c>
      <c r="C3093" s="147">
        <v>0.39583333333333331</v>
      </c>
      <c r="D3093" s="149" t="s">
        <v>11</v>
      </c>
      <c r="E3093" s="153" t="s">
        <v>55</v>
      </c>
      <c r="F3093" s="149"/>
      <c r="G3093" s="149" t="str">
        <f t="shared" si="96"/>
        <v>1</v>
      </c>
      <c r="H3093" s="150">
        <f t="shared" si="97"/>
        <v>18</v>
      </c>
      <c r="I3093" s="153" t="str" cm="1">
        <f t="array" ref="I3093">_xlfn.XLOOKUP(C3093,gyn_horarios,gyn_trechos_almoco,"",1,1)</f>
        <v>GOIANIA X BELEM 09:30</v>
      </c>
      <c r="J3093" s="164" t="str" cm="1">
        <f t="array" ref="J3093">_xlfn.XLOOKUP(D3093,justificativas_motivos,justificativas_texto,"",1,1)</f>
        <v>MOTORISTA CUMPRINDO HORÁRIO NA ESCALA ATUAL</v>
      </c>
    </row>
    <row r="3094" spans="1:10" ht="42" hidden="1" customHeight="1">
      <c r="A3094" s="202">
        <v>45725</v>
      </c>
      <c r="B3094" s="149">
        <v>19017</v>
      </c>
      <c r="C3094" s="147">
        <v>0.79166666666666663</v>
      </c>
      <c r="D3094" s="149" t="s">
        <v>11</v>
      </c>
      <c r="E3094" s="153" t="s">
        <v>315</v>
      </c>
      <c r="F3094" s="149"/>
      <c r="G3094" s="149" t="str">
        <f t="shared" si="96"/>
        <v>1</v>
      </c>
      <c r="H3094" s="150">
        <f t="shared" si="97"/>
        <v>18</v>
      </c>
      <c r="I3094" s="153" t="s">
        <v>359</v>
      </c>
      <c r="J3094" s="164" t="str" cm="1">
        <f t="array" ref="J3094">_xlfn.XLOOKUP(D3094,justificativas_motivos,justificativas_texto,"",1,1)</f>
        <v>MOTORISTA CUMPRINDO HORÁRIO NA ESCALA ATUAL</v>
      </c>
    </row>
    <row r="3095" spans="1:10" ht="42" hidden="1" customHeight="1">
      <c r="A3095" s="202">
        <v>45725</v>
      </c>
      <c r="B3095" s="149">
        <v>19017</v>
      </c>
      <c r="C3095" s="147">
        <v>0.79166666666666663</v>
      </c>
      <c r="D3095" s="149" t="s">
        <v>11</v>
      </c>
      <c r="E3095" s="153" t="s">
        <v>255</v>
      </c>
      <c r="F3095" s="149"/>
      <c r="G3095" s="149" t="str">
        <f t="shared" si="96"/>
        <v>1</v>
      </c>
      <c r="H3095" s="150">
        <f t="shared" si="97"/>
        <v>18</v>
      </c>
      <c r="I3095" s="153" t="s">
        <v>359</v>
      </c>
      <c r="J3095" s="164" t="str" cm="1">
        <f t="array" ref="J3095">_xlfn.XLOOKUP(D3095,justificativas_motivos,justificativas_texto,"",1,1)</f>
        <v>MOTORISTA CUMPRINDO HORÁRIO NA ESCALA ATUAL</v>
      </c>
    </row>
    <row r="3096" spans="1:10" ht="42" hidden="1" customHeight="1">
      <c r="A3096" s="202">
        <v>45726</v>
      </c>
      <c r="B3096" s="149" t="s">
        <v>137</v>
      </c>
      <c r="C3096" s="147" t="s">
        <v>137</v>
      </c>
      <c r="D3096" s="149" t="s">
        <v>137</v>
      </c>
      <c r="E3096" s="149" t="s">
        <v>135</v>
      </c>
      <c r="F3096" s="149"/>
      <c r="G3096" s="149" t="str">
        <f t="shared" si="96"/>
        <v>1</v>
      </c>
      <c r="H3096" s="150">
        <f t="shared" si="97"/>
        <v>18</v>
      </c>
      <c r="I3096" s="153" t="str" cm="1">
        <f t="array" ref="I3096">_xlfn.XLOOKUP(C3096,gyn_horarios,gyn_trechos_almoco,"",1,1)</f>
        <v>ESPERA</v>
      </c>
      <c r="J3096" s="164" t="str" cm="1">
        <f t="array" ref="J3096">_xlfn.XLOOKUP(D3096,justificativas_motivos,justificativas_texto,"",1,1)</f>
        <v>MOTORISTA NA GARAGEM EM ESPERA PARA DISPONIBILIDADE DE HORARIOS</v>
      </c>
    </row>
    <row r="3097" spans="1:10" ht="42" hidden="1" customHeight="1">
      <c r="A3097" s="202">
        <v>45726</v>
      </c>
      <c r="B3097" s="149" t="s">
        <v>137</v>
      </c>
      <c r="C3097" s="147" t="s">
        <v>137</v>
      </c>
      <c r="D3097" s="149" t="s">
        <v>137</v>
      </c>
      <c r="E3097" s="149" t="s">
        <v>174</v>
      </c>
      <c r="F3097" s="149"/>
      <c r="G3097" s="149" t="str">
        <f t="shared" si="96"/>
        <v>1</v>
      </c>
      <c r="H3097" s="150">
        <f t="shared" si="97"/>
        <v>18</v>
      </c>
      <c r="I3097" s="153" t="str" cm="1">
        <f t="array" ref="I3097">_xlfn.XLOOKUP(C3097,gyn_horarios,gyn_trechos_almoco,"",1,1)</f>
        <v>ESPERA</v>
      </c>
      <c r="J3097" s="164" t="str" cm="1">
        <f t="array" ref="J3097">_xlfn.XLOOKUP(D3097,justificativas_motivos,justificativas_texto,"",1,1)</f>
        <v>MOTORISTA NA GARAGEM EM ESPERA PARA DISPONIBILIDADE DE HORARIOS</v>
      </c>
    </row>
    <row r="3098" spans="1:10" ht="42" hidden="1" customHeight="1">
      <c r="A3098" s="202">
        <v>45726</v>
      </c>
      <c r="B3098" s="149">
        <v>221101</v>
      </c>
      <c r="C3098" s="147">
        <v>0.75</v>
      </c>
      <c r="D3098" s="211" t="s">
        <v>11</v>
      </c>
      <c r="E3098" s="149" t="s">
        <v>190</v>
      </c>
      <c r="F3098" s="149"/>
      <c r="G3098" s="149" t="str">
        <f t="shared" si="96"/>
        <v>1</v>
      </c>
      <c r="H3098" s="150">
        <f t="shared" si="97"/>
        <v>18</v>
      </c>
      <c r="I3098" s="153" t="str" cm="1">
        <f t="array" ref="I3098">_xlfn.XLOOKUP(C3098,gyn_horarios,gyn_trechos_almoco,"",1,1)</f>
        <v>GOIANIA X TERESINA 18:00</v>
      </c>
      <c r="J3098" s="164" t="str" cm="1">
        <f t="array" ref="J3098">_xlfn.XLOOKUP(D3098,justificativas_motivos,justificativas_texto,"",1,1)</f>
        <v>MOTORISTA CUMPRINDO HORÁRIO NA ESCALA ATUAL</v>
      </c>
    </row>
    <row r="3099" spans="1:10" ht="42" hidden="1" customHeight="1">
      <c r="A3099" s="202">
        <v>45726</v>
      </c>
      <c r="B3099" s="149">
        <v>221101</v>
      </c>
      <c r="C3099" s="147">
        <v>0.75</v>
      </c>
      <c r="D3099" s="149" t="s">
        <v>11</v>
      </c>
      <c r="E3099" s="149" t="s">
        <v>36</v>
      </c>
      <c r="F3099" s="149"/>
      <c r="G3099" s="149" t="str">
        <f t="shared" si="96"/>
        <v>1</v>
      </c>
      <c r="H3099" s="150">
        <f t="shared" si="97"/>
        <v>18</v>
      </c>
      <c r="I3099" s="153" t="str" cm="1">
        <f t="array" ref="I3099">_xlfn.XLOOKUP(C3099,gyn_horarios,gyn_trechos_almoco,"",1,1)</f>
        <v>GOIANIA X TERESINA 18:00</v>
      </c>
      <c r="J3099" s="164" t="str" cm="1">
        <f t="array" ref="J3099">_xlfn.XLOOKUP(D3099,justificativas_motivos,justificativas_texto,"",1,1)</f>
        <v>MOTORISTA CUMPRINDO HORÁRIO NA ESCALA ATUAL</v>
      </c>
    </row>
    <row r="3100" spans="1:10" ht="42" hidden="1" customHeight="1">
      <c r="A3100" s="202">
        <v>45726</v>
      </c>
      <c r="B3100" s="149">
        <v>24004</v>
      </c>
      <c r="C3100" s="147">
        <v>0.79166666666666663</v>
      </c>
      <c r="D3100" s="149" t="s">
        <v>11</v>
      </c>
      <c r="E3100" s="149" t="s">
        <v>19</v>
      </c>
      <c r="F3100" s="149"/>
      <c r="G3100" s="149" t="str">
        <f t="shared" si="96"/>
        <v>1</v>
      </c>
      <c r="H3100" s="150">
        <f t="shared" si="97"/>
        <v>18</v>
      </c>
      <c r="I3100" s="153" t="str" cm="1">
        <f t="array" ref="I3100">_xlfn.XLOOKUP(C3100,gyn_horarios,gyn_trechos_almoco,"",1,1)</f>
        <v>GOIANIA X BELEM 19:00</v>
      </c>
      <c r="J3100" s="164" t="str" cm="1">
        <f t="array" ref="J3100">_xlfn.XLOOKUP(D3100,justificativas_motivos,justificativas_texto,"",1,1)</f>
        <v>MOTORISTA CUMPRINDO HORÁRIO NA ESCALA ATUAL</v>
      </c>
    </row>
    <row r="3101" spans="1:10" ht="42" hidden="1" customHeight="1">
      <c r="A3101" s="202">
        <v>45726</v>
      </c>
      <c r="B3101" s="149">
        <v>24004</v>
      </c>
      <c r="C3101" s="147">
        <v>0.79166666666666663</v>
      </c>
      <c r="D3101" s="149" t="s">
        <v>11</v>
      </c>
      <c r="E3101" s="149" t="s">
        <v>194</v>
      </c>
      <c r="F3101" s="149"/>
      <c r="G3101" s="149" t="str">
        <f t="shared" si="96"/>
        <v>1</v>
      </c>
      <c r="H3101" s="150">
        <f t="shared" si="97"/>
        <v>18</v>
      </c>
      <c r="I3101" s="153" t="str" cm="1">
        <f t="array" ref="I3101">_xlfn.XLOOKUP(C3101,gyn_horarios,gyn_trechos_almoco,"",1,1)</f>
        <v>GOIANIA X BELEM 19:00</v>
      </c>
      <c r="J3101" s="164" t="str" cm="1">
        <f t="array" ref="J3101">_xlfn.XLOOKUP(D3101,justificativas_motivos,justificativas_texto,"",1,1)</f>
        <v>MOTORISTA CUMPRINDO HORÁRIO NA ESCALA ATUAL</v>
      </c>
    </row>
    <row r="3102" spans="1:10" ht="42" hidden="1" customHeight="1">
      <c r="A3102" s="202">
        <v>45726</v>
      </c>
      <c r="B3102" s="149">
        <v>24012</v>
      </c>
      <c r="C3102" s="147">
        <v>0.83333333333333337</v>
      </c>
      <c r="D3102" s="149" t="s">
        <v>11</v>
      </c>
      <c r="E3102" s="149" t="s">
        <v>92</v>
      </c>
      <c r="F3102" s="149"/>
      <c r="G3102" s="149" t="str">
        <f t="shared" si="96"/>
        <v>1</v>
      </c>
      <c r="H3102" s="150">
        <f t="shared" si="97"/>
        <v>18</v>
      </c>
      <c r="I3102" s="153" t="str" cm="1">
        <f t="array" ref="I3102">_xlfn.XLOOKUP(C3102,gyn_horarios,gyn_trechos_almoco,"",1,1)</f>
        <v>GOIANIA X SAO LUIS 20:00</v>
      </c>
      <c r="J3102" s="164" t="str" cm="1">
        <f t="array" ref="J3102">_xlfn.XLOOKUP(D3102,justificativas_motivos,justificativas_texto,"",1,1)</f>
        <v>MOTORISTA CUMPRINDO HORÁRIO NA ESCALA ATUAL</v>
      </c>
    </row>
    <row r="3103" spans="1:10" ht="42" hidden="1" customHeight="1">
      <c r="A3103" s="202">
        <v>45726</v>
      </c>
      <c r="B3103" s="149">
        <v>24012</v>
      </c>
      <c r="C3103" s="147">
        <v>0.83333333333333337</v>
      </c>
      <c r="D3103" s="149" t="s">
        <v>11</v>
      </c>
      <c r="E3103" s="149" t="s">
        <v>102</v>
      </c>
      <c r="F3103" s="149"/>
      <c r="G3103" s="149" t="str">
        <f t="shared" si="96"/>
        <v>1</v>
      </c>
      <c r="H3103" s="150">
        <f t="shared" si="97"/>
        <v>18</v>
      </c>
      <c r="I3103" s="153" t="str" cm="1">
        <f t="array" ref="I3103">_xlfn.XLOOKUP(C3103,gyn_horarios,gyn_trechos_almoco,"",1,1)</f>
        <v>GOIANIA X SAO LUIS 20:00</v>
      </c>
      <c r="J3103" s="164" t="str" cm="1">
        <f t="array" ref="J3103">_xlfn.XLOOKUP(D3103,justificativas_motivos,justificativas_texto,"",1,1)</f>
        <v>MOTORISTA CUMPRINDO HORÁRIO NA ESCALA ATUAL</v>
      </c>
    </row>
    <row r="3104" spans="1:10" ht="42" hidden="1" customHeight="1">
      <c r="A3104" s="202">
        <v>45726</v>
      </c>
      <c r="B3104" s="149">
        <v>221301</v>
      </c>
      <c r="C3104" s="147">
        <v>0.79166666666666663</v>
      </c>
      <c r="D3104" s="149" t="s">
        <v>11</v>
      </c>
      <c r="E3104" s="153" t="s">
        <v>38</v>
      </c>
      <c r="F3104" s="149"/>
      <c r="G3104" s="149" t="str">
        <f t="shared" si="96"/>
        <v>1</v>
      </c>
      <c r="H3104" s="150">
        <f t="shared" si="97"/>
        <v>18</v>
      </c>
      <c r="I3104" s="153" t="s">
        <v>359</v>
      </c>
      <c r="J3104" s="164" t="str" cm="1">
        <f t="array" ref="J3104">_xlfn.XLOOKUP(D3104,justificativas_motivos,justificativas_texto,"",1,1)</f>
        <v>MOTORISTA CUMPRINDO HORÁRIO NA ESCALA ATUAL</v>
      </c>
    </row>
    <row r="3105" spans="1:10" ht="42" hidden="1" customHeight="1">
      <c r="A3105" s="202">
        <v>45726</v>
      </c>
      <c r="B3105" s="149">
        <v>221301</v>
      </c>
      <c r="C3105" s="147">
        <v>0.79166666666666663</v>
      </c>
      <c r="D3105" s="149" t="s">
        <v>11</v>
      </c>
      <c r="E3105" s="153" t="s">
        <v>375</v>
      </c>
      <c r="F3105" s="149"/>
      <c r="G3105" s="149" t="str">
        <f t="shared" si="96"/>
        <v>1</v>
      </c>
      <c r="H3105" s="150">
        <f t="shared" si="97"/>
        <v>18</v>
      </c>
      <c r="I3105" s="153" t="s">
        <v>359</v>
      </c>
      <c r="J3105" s="164" t="str" cm="1">
        <f t="array" ref="J3105">_xlfn.XLOOKUP(D3105,justificativas_motivos,justificativas_texto,"",1,1)</f>
        <v>MOTORISTA CUMPRINDO HORÁRIO NA ESCALA ATUAL</v>
      </c>
    </row>
    <row r="3106" spans="1:10" ht="42" hidden="1" customHeight="1">
      <c r="A3106" s="202">
        <v>45726</v>
      </c>
      <c r="B3106" s="149">
        <v>19021</v>
      </c>
      <c r="C3106" s="147">
        <v>0.39583333333333331</v>
      </c>
      <c r="D3106" s="149" t="s">
        <v>11</v>
      </c>
      <c r="E3106" s="153" t="s">
        <v>119</v>
      </c>
      <c r="F3106" s="149"/>
      <c r="G3106" s="149" t="str">
        <f t="shared" si="96"/>
        <v>1</v>
      </c>
      <c r="H3106" s="150">
        <f t="shared" si="97"/>
        <v>18</v>
      </c>
      <c r="I3106" s="153" t="str" cm="1">
        <f t="array" ref="I3106">_xlfn.XLOOKUP(C3106,gyn_horarios,gyn_trechos_almoco,"",1,1)</f>
        <v>GOIANIA X BELEM 09:30</v>
      </c>
      <c r="J3106" s="164" t="str" cm="1">
        <f t="array" ref="J3106">_xlfn.XLOOKUP(D3106,justificativas_motivos,justificativas_texto,"",1,1)</f>
        <v>MOTORISTA CUMPRINDO HORÁRIO NA ESCALA ATUAL</v>
      </c>
    </row>
    <row r="3107" spans="1:10" ht="42" hidden="1" customHeight="1">
      <c r="A3107" s="202">
        <v>45726</v>
      </c>
      <c r="B3107" s="149">
        <v>19021</v>
      </c>
      <c r="C3107" s="147">
        <v>0.39583333333333331</v>
      </c>
      <c r="D3107" s="149" t="s">
        <v>11</v>
      </c>
      <c r="E3107" s="153" t="s">
        <v>397</v>
      </c>
      <c r="F3107" s="149"/>
      <c r="G3107" s="149" t="str">
        <f t="shared" si="96"/>
        <v>1</v>
      </c>
      <c r="H3107" s="150">
        <f t="shared" si="97"/>
        <v>18</v>
      </c>
      <c r="I3107" s="153" t="str" cm="1">
        <f t="array" ref="I3107">_xlfn.XLOOKUP(C3107,gyn_horarios,gyn_trechos_almoco,"",1,1)</f>
        <v>GOIANIA X BELEM 09:30</v>
      </c>
      <c r="J3107" s="164" t="str" cm="1">
        <f t="array" ref="J3107">_xlfn.XLOOKUP(D3107,justificativas_motivos,justificativas_texto,"",1,1)</f>
        <v>MOTORISTA CUMPRINDO HORÁRIO NA ESCALA ATUAL</v>
      </c>
    </row>
    <row r="3108" spans="1:10" ht="42" hidden="1" customHeight="1">
      <c r="A3108" s="202">
        <v>45726</v>
      </c>
      <c r="B3108" s="149">
        <v>19020</v>
      </c>
      <c r="C3108" s="147">
        <v>0.46319444444444446</v>
      </c>
      <c r="D3108" s="149" t="s">
        <v>11</v>
      </c>
      <c r="E3108" s="153" t="s">
        <v>458</v>
      </c>
      <c r="F3108" s="149"/>
      <c r="G3108" s="149" t="str">
        <f t="shared" si="96"/>
        <v>1</v>
      </c>
      <c r="H3108" s="150">
        <f t="shared" si="97"/>
        <v>18</v>
      </c>
      <c r="I3108" s="153" t="str" cm="1">
        <f t="array" ref="I3108">_xlfn.XLOOKUP(C3108,gyn_horarios,gyn_trechos_almoco,"",1,1)</f>
        <v>IMPERATRIZ X SAO LUIS 11:17</v>
      </c>
      <c r="J3108" s="164" t="s">
        <v>459</v>
      </c>
    </row>
    <row r="3109" spans="1:10" ht="42" hidden="1" customHeight="1">
      <c r="A3109" s="202">
        <v>45726</v>
      </c>
      <c r="B3109" s="149">
        <v>19020</v>
      </c>
      <c r="C3109" s="147">
        <v>0.46319444444444446</v>
      </c>
      <c r="D3109" s="149" t="s">
        <v>11</v>
      </c>
      <c r="E3109" s="153" t="s">
        <v>162</v>
      </c>
      <c r="F3109" s="149"/>
      <c r="G3109" s="149" t="str">
        <f t="shared" si="96"/>
        <v>1</v>
      </c>
      <c r="H3109" s="150">
        <f t="shared" si="97"/>
        <v>18</v>
      </c>
      <c r="I3109" s="153" t="str" cm="1">
        <f t="array" ref="I3109">_xlfn.XLOOKUP(C3109,gyn_horarios,gyn_trechos_almoco,"",1,1)</f>
        <v>IMPERATRIZ X SAO LUIS 11:17</v>
      </c>
      <c r="J3109" s="164" t="s">
        <v>459</v>
      </c>
    </row>
    <row r="3110" spans="1:10" ht="42" hidden="1" customHeight="1">
      <c r="A3110" s="202">
        <v>45727</v>
      </c>
      <c r="B3110" s="149">
        <v>19030</v>
      </c>
      <c r="C3110" s="147">
        <v>0.75</v>
      </c>
      <c r="D3110" s="149" t="s">
        <v>11</v>
      </c>
      <c r="E3110" s="149" t="s">
        <v>14</v>
      </c>
      <c r="F3110" s="149"/>
      <c r="G3110" s="149" t="str">
        <f t="shared" si="96"/>
        <v>1</v>
      </c>
      <c r="H3110" s="150">
        <f t="shared" si="97"/>
        <v>18</v>
      </c>
      <c r="I3110" s="153" t="str" cm="1">
        <f t="array" ref="I3110">_xlfn.XLOOKUP(C3110,gyn_horarios,gyn_trechos_almoco,"",1,1)</f>
        <v>GOIANIA X TERESINA 18:00</v>
      </c>
      <c r="J3110" s="164" t="str" cm="1">
        <f t="array" ref="J3110">_xlfn.XLOOKUP(D3110,justificativas_motivos,justificativas_texto,"",1,1)</f>
        <v>MOTORISTA CUMPRINDO HORÁRIO NA ESCALA ATUAL</v>
      </c>
    </row>
    <row r="3111" spans="1:10" ht="42" hidden="1" customHeight="1">
      <c r="A3111" s="202">
        <v>45727</v>
      </c>
      <c r="B3111" s="149">
        <v>19030</v>
      </c>
      <c r="C3111" s="147">
        <v>0.75</v>
      </c>
      <c r="D3111" s="149" t="s">
        <v>11</v>
      </c>
      <c r="E3111" s="153" t="s">
        <v>453</v>
      </c>
      <c r="F3111" s="149"/>
      <c r="G3111" s="149" t="str">
        <f t="shared" si="96"/>
        <v>1</v>
      </c>
      <c r="H3111" s="150">
        <f t="shared" si="97"/>
        <v>18</v>
      </c>
      <c r="I3111" s="153" t="str" cm="1">
        <f t="array" ref="I3111">_xlfn.XLOOKUP(C3111,gyn_horarios,gyn_trechos_almoco,"",1,1)</f>
        <v>GOIANIA X TERESINA 18:00</v>
      </c>
      <c r="J3111" s="164" t="str" cm="1">
        <f t="array" ref="J3111">_xlfn.XLOOKUP(D3111,justificativas_motivos,justificativas_texto,"",1,1)</f>
        <v>MOTORISTA CUMPRINDO HORÁRIO NA ESCALA ATUAL</v>
      </c>
    </row>
    <row r="3112" spans="1:10" ht="42" hidden="1" customHeight="1">
      <c r="A3112" s="202">
        <v>45727</v>
      </c>
      <c r="B3112" s="149">
        <v>24010</v>
      </c>
      <c r="C3112" s="147">
        <v>0.79166666666666663</v>
      </c>
      <c r="D3112" s="149" t="s">
        <v>11</v>
      </c>
      <c r="E3112" s="149" t="s">
        <v>61</v>
      </c>
      <c r="F3112" s="149"/>
      <c r="G3112" s="149" t="str">
        <f t="shared" si="96"/>
        <v>1</v>
      </c>
      <c r="H3112" s="150">
        <f t="shared" si="97"/>
        <v>18</v>
      </c>
      <c r="I3112" s="153" t="str" cm="1">
        <f t="array" ref="I3112">_xlfn.XLOOKUP(C3112,gyn_horarios,gyn_trechos_almoco,"",1,1)</f>
        <v>GOIANIA X BELEM 19:00</v>
      </c>
      <c r="J3112" s="164" t="str" cm="1">
        <f t="array" ref="J3112">_xlfn.XLOOKUP(D3112,justificativas_motivos,justificativas_texto,"",1,1)</f>
        <v>MOTORISTA CUMPRINDO HORÁRIO NA ESCALA ATUAL</v>
      </c>
    </row>
    <row r="3113" spans="1:10" ht="42" hidden="1" customHeight="1">
      <c r="A3113" s="202">
        <v>45727</v>
      </c>
      <c r="B3113" s="149">
        <v>24010</v>
      </c>
      <c r="C3113" s="147">
        <v>0.79166666666666663</v>
      </c>
      <c r="D3113" s="149" t="s">
        <v>11</v>
      </c>
      <c r="E3113" s="149" t="s">
        <v>60</v>
      </c>
      <c r="F3113" s="149"/>
      <c r="G3113" s="149" t="str">
        <f t="shared" si="96"/>
        <v>1</v>
      </c>
      <c r="H3113" s="150">
        <f t="shared" si="97"/>
        <v>18</v>
      </c>
      <c r="I3113" s="153" t="s">
        <v>79</v>
      </c>
      <c r="J3113" s="164" t="str" cm="1">
        <f t="array" ref="J3113">_xlfn.XLOOKUP(D3113,justificativas_motivos,justificativas_texto,"",1,1)</f>
        <v>MOTORISTA CUMPRINDO HORÁRIO NA ESCALA ATUAL</v>
      </c>
    </row>
    <row r="3114" spans="1:10" ht="42" hidden="1" customHeight="1">
      <c r="A3114" s="202">
        <v>45727</v>
      </c>
      <c r="B3114" s="149">
        <v>24001</v>
      </c>
      <c r="C3114" s="147">
        <v>0.83333333333333337</v>
      </c>
      <c r="D3114" s="149" t="s">
        <v>11</v>
      </c>
      <c r="E3114" s="149" t="s">
        <v>64</v>
      </c>
      <c r="F3114" s="149"/>
      <c r="G3114" s="149" t="str">
        <f t="shared" si="96"/>
        <v>1</v>
      </c>
      <c r="H3114" s="150">
        <f t="shared" si="97"/>
        <v>18</v>
      </c>
      <c r="I3114" s="153" t="str" cm="1">
        <f t="array" ref="I3114">_xlfn.XLOOKUP(C3114,gyn_horarios,gyn_trechos_almoco,"",1,1)</f>
        <v>GOIANIA X SAO LUIS 20:00</v>
      </c>
      <c r="J3114" s="164" t="str" cm="1">
        <f t="array" ref="J3114">_xlfn.XLOOKUP(D3114,justificativas_motivos,justificativas_texto,"",1,1)</f>
        <v>MOTORISTA CUMPRINDO HORÁRIO NA ESCALA ATUAL</v>
      </c>
    </row>
    <row r="3115" spans="1:10" ht="42" hidden="1" customHeight="1">
      <c r="A3115" s="202">
        <v>45727</v>
      </c>
      <c r="B3115" s="149">
        <v>24001</v>
      </c>
      <c r="C3115" s="147">
        <v>0.83333333333333337</v>
      </c>
      <c r="D3115" s="149" t="s">
        <v>11</v>
      </c>
      <c r="E3115" s="149" t="s">
        <v>65</v>
      </c>
      <c r="F3115" s="149"/>
      <c r="G3115" s="149" t="str">
        <f t="shared" si="96"/>
        <v>1</v>
      </c>
      <c r="H3115" s="150">
        <f t="shared" si="97"/>
        <v>18</v>
      </c>
      <c r="I3115" s="153" t="str" cm="1">
        <f t="array" ref="I3115">_xlfn.XLOOKUP(C3115,gyn_horarios,gyn_trechos_almoco,"",1,1)</f>
        <v>GOIANIA X SAO LUIS 20:00</v>
      </c>
      <c r="J3115" s="164" t="str" cm="1">
        <f t="array" ref="J3115">_xlfn.XLOOKUP(D3115,justificativas_motivos,justificativas_texto,"",1,1)</f>
        <v>MOTORISTA CUMPRINDO HORÁRIO NA ESCALA ATUAL</v>
      </c>
    </row>
    <row r="3116" spans="1:10" ht="42" hidden="1" customHeight="1">
      <c r="A3116" s="202">
        <v>45727</v>
      </c>
      <c r="B3116" s="149">
        <v>18003</v>
      </c>
      <c r="C3116" s="147">
        <v>0.79166666666666663</v>
      </c>
      <c r="D3116" s="149" t="s">
        <v>11</v>
      </c>
      <c r="E3116" s="153" t="s">
        <v>354</v>
      </c>
      <c r="F3116" s="149"/>
      <c r="G3116" s="149" t="str">
        <f t="shared" si="96"/>
        <v>1</v>
      </c>
      <c r="H3116" s="150">
        <f t="shared" si="97"/>
        <v>18</v>
      </c>
      <c r="I3116" s="153" t="s">
        <v>359</v>
      </c>
      <c r="J3116" s="164" t="str" cm="1">
        <f t="array" ref="J3116">_xlfn.XLOOKUP(D3116,justificativas_motivos,justificativas_texto,"",1,1)</f>
        <v>MOTORISTA CUMPRINDO HORÁRIO NA ESCALA ATUAL</v>
      </c>
    </row>
    <row r="3117" spans="1:10" ht="42" hidden="1" customHeight="1">
      <c r="A3117" s="202">
        <v>45727</v>
      </c>
      <c r="B3117" s="149">
        <v>18003</v>
      </c>
      <c r="C3117" s="147">
        <v>0.79166666666666663</v>
      </c>
      <c r="D3117" s="149" t="s">
        <v>11</v>
      </c>
      <c r="E3117" s="153" t="s">
        <v>310</v>
      </c>
      <c r="F3117" s="149"/>
      <c r="G3117" s="149" t="str">
        <f t="shared" si="96"/>
        <v>1</v>
      </c>
      <c r="H3117" s="150">
        <f t="shared" si="97"/>
        <v>18</v>
      </c>
      <c r="I3117" s="153" t="s">
        <v>359</v>
      </c>
      <c r="J3117" s="164" t="str" cm="1">
        <f t="array" ref="J3117">_xlfn.XLOOKUP(D3117,justificativas_motivos,justificativas_texto,"",1,1)</f>
        <v>MOTORISTA CUMPRINDO HORÁRIO NA ESCALA ATUAL</v>
      </c>
    </row>
    <row r="3118" spans="1:10" ht="42" hidden="1" customHeight="1">
      <c r="A3118" s="202">
        <v>45727</v>
      </c>
      <c r="B3118" s="149">
        <v>19014</v>
      </c>
      <c r="C3118" s="147">
        <v>0.39583333333333331</v>
      </c>
      <c r="D3118" s="149" t="s">
        <v>11</v>
      </c>
      <c r="E3118" s="153" t="s">
        <v>352</v>
      </c>
      <c r="F3118" s="149"/>
      <c r="G3118" s="149" t="str">
        <f t="shared" si="96"/>
        <v>1</v>
      </c>
      <c r="H3118" s="150">
        <f t="shared" si="97"/>
        <v>18</v>
      </c>
      <c r="I3118" s="153" t="s">
        <v>430</v>
      </c>
      <c r="J3118" s="164" t="str" cm="1">
        <f t="array" ref="J3118">_xlfn.XLOOKUP(D3118,justificativas_motivos,justificativas_texto,"",1,1)</f>
        <v>MOTORISTA CUMPRINDO HORÁRIO NA ESCALA ATUAL</v>
      </c>
    </row>
    <row r="3119" spans="1:10" ht="42" hidden="1" customHeight="1">
      <c r="A3119" s="202">
        <v>45727</v>
      </c>
      <c r="B3119" s="149">
        <v>19014</v>
      </c>
      <c r="C3119" s="147">
        <v>0.39583333333333331</v>
      </c>
      <c r="D3119" s="149" t="s">
        <v>11</v>
      </c>
      <c r="E3119" s="153" t="s">
        <v>259</v>
      </c>
      <c r="F3119" s="149"/>
      <c r="G3119" s="149" t="str">
        <f t="shared" si="96"/>
        <v>1</v>
      </c>
      <c r="H3119" s="150">
        <f t="shared" si="97"/>
        <v>18</v>
      </c>
      <c r="I3119" s="153" t="s">
        <v>430</v>
      </c>
      <c r="J3119" s="164" t="str" cm="1">
        <f t="array" ref="J3119">_xlfn.XLOOKUP(D3119,justificativas_motivos,justificativas_texto,"",1,1)</f>
        <v>MOTORISTA CUMPRINDO HORÁRIO NA ESCALA ATUAL</v>
      </c>
    </row>
    <row r="3120" spans="1:10" ht="42" hidden="1" customHeight="1">
      <c r="A3120" s="202">
        <v>45728</v>
      </c>
      <c r="B3120" s="149">
        <v>24003</v>
      </c>
      <c r="C3120" s="147">
        <v>0.79166666666666663</v>
      </c>
      <c r="D3120" s="149" t="s">
        <v>11</v>
      </c>
      <c r="E3120" s="149" t="s">
        <v>131</v>
      </c>
      <c r="F3120" s="149"/>
      <c r="G3120" s="149" t="str">
        <f t="shared" si="96"/>
        <v>1</v>
      </c>
      <c r="H3120" s="150">
        <f t="shared" si="97"/>
        <v>18</v>
      </c>
      <c r="I3120" s="153" t="str" cm="1">
        <f t="array" ref="I3120">_xlfn.XLOOKUP(C3120,gyn_horarios,gyn_trechos_almoco,"",1,1)</f>
        <v>GOIANIA X BELEM 19:00</v>
      </c>
      <c r="J3120" s="164" t="str" cm="1">
        <f t="array" ref="J3120">_xlfn.XLOOKUP(D3120,justificativas_motivos,justificativas_texto,"",1,1)</f>
        <v>MOTORISTA CUMPRINDO HORÁRIO NA ESCALA ATUAL</v>
      </c>
    </row>
    <row r="3121" spans="1:10" ht="42" hidden="1" customHeight="1">
      <c r="A3121" s="202">
        <v>45728</v>
      </c>
      <c r="B3121" s="149">
        <v>24003</v>
      </c>
      <c r="C3121" s="147">
        <v>0.79166666666666663</v>
      </c>
      <c r="D3121" s="149" t="s">
        <v>11</v>
      </c>
      <c r="E3121" s="149" t="s">
        <v>47</v>
      </c>
      <c r="F3121" s="149"/>
      <c r="G3121" s="149" t="str">
        <f t="shared" si="96"/>
        <v>1</v>
      </c>
      <c r="H3121" s="150">
        <f t="shared" si="97"/>
        <v>18</v>
      </c>
      <c r="I3121" s="153" t="s">
        <v>79</v>
      </c>
      <c r="J3121" s="164" t="str" cm="1">
        <f t="array" ref="J3121">_xlfn.XLOOKUP(D3121,justificativas_motivos,justificativas_texto,"",1,1)</f>
        <v>MOTORISTA CUMPRINDO HORÁRIO NA ESCALA ATUAL</v>
      </c>
    </row>
    <row r="3122" spans="1:10" ht="42" hidden="1" customHeight="1">
      <c r="A3122" s="202">
        <v>45728</v>
      </c>
      <c r="B3122" s="149">
        <v>24016</v>
      </c>
      <c r="C3122" s="147">
        <v>0.83333333333333337</v>
      </c>
      <c r="D3122" s="149" t="s">
        <v>11</v>
      </c>
      <c r="E3122" s="149" t="s">
        <v>243</v>
      </c>
      <c r="F3122" s="149"/>
      <c r="G3122" s="149" t="str">
        <f t="shared" si="96"/>
        <v>1</v>
      </c>
      <c r="H3122" s="150">
        <f t="shared" si="97"/>
        <v>18</v>
      </c>
      <c r="I3122" s="153" t="str" cm="1">
        <f t="array" ref="I3122">_xlfn.XLOOKUP(C3122,gyn_horarios,gyn_trechos_almoco,"",1,1)</f>
        <v>GOIANIA X SAO LUIS 20:00</v>
      </c>
      <c r="J3122" s="164" t="str" cm="1">
        <f t="array" ref="J3122">_xlfn.XLOOKUP(D3122,justificativas_motivos,justificativas_texto,"",1,1)</f>
        <v>MOTORISTA CUMPRINDO HORÁRIO NA ESCALA ATUAL</v>
      </c>
    </row>
    <row r="3123" spans="1:10" ht="42" hidden="1" customHeight="1">
      <c r="A3123" s="202">
        <v>45728</v>
      </c>
      <c r="B3123" s="149">
        <v>24016</v>
      </c>
      <c r="C3123" s="147">
        <v>0.83333333333333337</v>
      </c>
      <c r="D3123" s="149" t="s">
        <v>11</v>
      </c>
      <c r="E3123" s="149" t="s">
        <v>280</v>
      </c>
      <c r="F3123" s="149"/>
      <c r="G3123" s="149" t="str">
        <f t="shared" si="96"/>
        <v>1</v>
      </c>
      <c r="H3123" s="150">
        <f t="shared" si="97"/>
        <v>18</v>
      </c>
      <c r="I3123" s="153" t="str" cm="1">
        <f t="array" ref="I3123">_xlfn.XLOOKUP(C3123,gyn_horarios,gyn_trechos_almoco,"",1,1)</f>
        <v>GOIANIA X SAO LUIS 20:00</v>
      </c>
      <c r="J3123" s="164" t="str" cm="1">
        <f t="array" ref="J3123">_xlfn.XLOOKUP(D3123,justificativas_motivos,justificativas_texto,"",1,1)</f>
        <v>MOTORISTA CUMPRINDO HORÁRIO NA ESCALA ATUAL</v>
      </c>
    </row>
    <row r="3124" spans="1:10" ht="42" hidden="1" customHeight="1">
      <c r="A3124" s="202">
        <v>45728</v>
      </c>
      <c r="B3124" s="149">
        <v>19014</v>
      </c>
      <c r="C3124" s="147">
        <v>0.39583333333333331</v>
      </c>
      <c r="D3124" s="149" t="s">
        <v>11</v>
      </c>
      <c r="E3124" s="153" t="s">
        <v>84</v>
      </c>
      <c r="F3124" s="149"/>
      <c r="G3124" s="149" t="str">
        <f t="shared" si="96"/>
        <v>1</v>
      </c>
      <c r="H3124" s="150">
        <f t="shared" si="97"/>
        <v>18</v>
      </c>
      <c r="I3124" s="153" t="str" cm="1">
        <f t="array" ref="I3124">_xlfn.XLOOKUP(C3124,gyn_horarios,gyn_trechos_almoco,"",1,1)</f>
        <v>GOIANIA X BELEM 09:30</v>
      </c>
      <c r="J3124" s="164" t="str" cm="1">
        <f t="array" ref="J3124">_xlfn.XLOOKUP(D3124,justificativas_motivos,justificativas_texto,"",1,1)</f>
        <v>MOTORISTA CUMPRINDO HORÁRIO NA ESCALA ATUAL</v>
      </c>
    </row>
    <row r="3125" spans="1:10" ht="42" hidden="1" customHeight="1">
      <c r="A3125" s="202">
        <v>45728</v>
      </c>
      <c r="B3125" s="149">
        <v>19014</v>
      </c>
      <c r="C3125" s="147">
        <v>0.39583333333333331</v>
      </c>
      <c r="D3125" s="149" t="s">
        <v>11</v>
      </c>
      <c r="E3125" s="153" t="s">
        <v>339</v>
      </c>
      <c r="F3125" s="149"/>
      <c r="G3125" s="149" t="str">
        <f t="shared" si="96"/>
        <v>1</v>
      </c>
      <c r="H3125" s="150">
        <f t="shared" si="97"/>
        <v>18</v>
      </c>
      <c r="I3125" s="153" t="str" cm="1">
        <f t="array" ref="I3125">_xlfn.XLOOKUP(C3125,gyn_horarios,gyn_trechos_almoco,"",1,1)</f>
        <v>GOIANIA X BELEM 09:30</v>
      </c>
      <c r="J3125" s="164" t="str" cm="1">
        <f t="array" ref="J3125">_xlfn.XLOOKUP(D3125,justificativas_motivos,justificativas_texto,"",1,1)</f>
        <v>MOTORISTA CUMPRINDO HORÁRIO NA ESCALA ATUAL</v>
      </c>
    </row>
    <row r="3126" spans="1:10" ht="42" hidden="1" customHeight="1">
      <c r="A3126" s="202">
        <v>45728</v>
      </c>
      <c r="B3126" s="149">
        <v>19017</v>
      </c>
      <c r="C3126" s="147">
        <v>0.39583333333333331</v>
      </c>
      <c r="D3126" s="149" t="s">
        <v>11</v>
      </c>
      <c r="E3126" s="153" t="s">
        <v>366</v>
      </c>
      <c r="F3126" s="149"/>
      <c r="G3126" s="149" t="str">
        <f t="shared" si="96"/>
        <v>1</v>
      </c>
      <c r="H3126" s="150">
        <f t="shared" si="97"/>
        <v>18</v>
      </c>
      <c r="I3126" s="153" t="s">
        <v>430</v>
      </c>
      <c r="J3126" s="164" t="str" cm="1">
        <f t="array" ref="J3126">_xlfn.XLOOKUP(D3126,justificativas_motivos,justificativas_texto,"",1,1)</f>
        <v>MOTORISTA CUMPRINDO HORÁRIO NA ESCALA ATUAL</v>
      </c>
    </row>
    <row r="3127" spans="1:10" ht="42" hidden="1" customHeight="1">
      <c r="A3127" s="202">
        <v>45728</v>
      </c>
      <c r="B3127" s="149">
        <v>19017</v>
      </c>
      <c r="C3127" s="147">
        <v>0.39583333333333331</v>
      </c>
      <c r="D3127" s="149" t="s">
        <v>11</v>
      </c>
      <c r="E3127" s="153" t="s">
        <v>227</v>
      </c>
      <c r="F3127" s="149"/>
      <c r="G3127" s="149" t="str">
        <f t="shared" si="96"/>
        <v>1</v>
      </c>
      <c r="H3127" s="150">
        <f t="shared" si="97"/>
        <v>18</v>
      </c>
      <c r="I3127" s="153" t="s">
        <v>430</v>
      </c>
      <c r="J3127" s="164" t="str" cm="1">
        <f t="array" ref="J3127">_xlfn.XLOOKUP(D3127,justificativas_motivos,justificativas_texto,"",1,1)</f>
        <v>MOTORISTA CUMPRINDO HORÁRIO NA ESCALA ATUAL</v>
      </c>
    </row>
    <row r="3128" spans="1:10" ht="42" hidden="1" customHeight="1">
      <c r="A3128" s="202">
        <v>45728</v>
      </c>
      <c r="B3128" s="149">
        <v>221101</v>
      </c>
      <c r="C3128" s="147">
        <v>0.79166666666666663</v>
      </c>
      <c r="D3128" s="149" t="s">
        <v>11</v>
      </c>
      <c r="E3128" s="153" t="s">
        <v>377</v>
      </c>
      <c r="F3128" s="149"/>
      <c r="G3128" s="149" t="str">
        <f t="shared" si="96"/>
        <v>1</v>
      </c>
      <c r="H3128" s="150">
        <f t="shared" si="97"/>
        <v>18</v>
      </c>
      <c r="I3128" s="153" t="s">
        <v>359</v>
      </c>
      <c r="J3128" s="164" t="str" cm="1">
        <f t="array" ref="J3128">_xlfn.XLOOKUP(D3128,justificativas_motivos,justificativas_texto,"",1,1)</f>
        <v>MOTORISTA CUMPRINDO HORÁRIO NA ESCALA ATUAL</v>
      </c>
    </row>
    <row r="3129" spans="1:10" ht="42" hidden="1" customHeight="1">
      <c r="A3129" s="202">
        <v>45728</v>
      </c>
      <c r="B3129" s="149">
        <v>221101</v>
      </c>
      <c r="C3129" s="147">
        <v>0.79166666666666663</v>
      </c>
      <c r="D3129" s="149" t="s">
        <v>11</v>
      </c>
      <c r="E3129" s="153" t="s">
        <v>287</v>
      </c>
      <c r="F3129" s="149"/>
      <c r="G3129" s="149" t="str">
        <f t="shared" si="96"/>
        <v>1</v>
      </c>
      <c r="H3129" s="150">
        <f t="shared" si="97"/>
        <v>18</v>
      </c>
      <c r="I3129" s="153" t="s">
        <v>359</v>
      </c>
      <c r="J3129" s="164" t="str" cm="1">
        <f t="array" ref="J3129">_xlfn.XLOOKUP(D3129,justificativas_motivos,justificativas_texto,"",1,1)</f>
        <v>MOTORISTA CUMPRINDO HORÁRIO NA ESCALA ATUAL</v>
      </c>
    </row>
    <row r="3130" spans="1:10" ht="42" hidden="1" customHeight="1">
      <c r="A3130" s="202">
        <v>45729</v>
      </c>
      <c r="B3130" s="149">
        <v>24002</v>
      </c>
      <c r="C3130" s="147">
        <v>0.79166666666666663</v>
      </c>
      <c r="D3130" s="149" t="s">
        <v>11</v>
      </c>
      <c r="E3130" s="149" t="s">
        <v>66</v>
      </c>
      <c r="F3130" s="149"/>
      <c r="G3130" s="149" t="str">
        <f t="shared" si="96"/>
        <v>1</v>
      </c>
      <c r="H3130" s="150">
        <f t="shared" si="97"/>
        <v>18</v>
      </c>
      <c r="I3130" s="153" t="str" cm="1">
        <f t="array" ref="I3130">_xlfn.XLOOKUP(C3130,gyn_horarios,gyn_trechos_almoco,"",1,1)</f>
        <v>GOIANIA X BELEM 19:00</v>
      </c>
      <c r="J3130" s="164" t="str" cm="1">
        <f t="array" ref="J3130">_xlfn.XLOOKUP(D3130,justificativas_motivos,justificativas_texto,"",1,1)</f>
        <v>MOTORISTA CUMPRINDO HORÁRIO NA ESCALA ATUAL</v>
      </c>
    </row>
    <row r="3131" spans="1:10" ht="42" hidden="1" customHeight="1">
      <c r="A3131" s="202">
        <v>45729</v>
      </c>
      <c r="B3131" s="149">
        <v>24002</v>
      </c>
      <c r="C3131" s="147">
        <v>0.79166666666666663</v>
      </c>
      <c r="D3131" s="149" t="s">
        <v>11</v>
      </c>
      <c r="E3131" s="149" t="s">
        <v>164</v>
      </c>
      <c r="F3131" s="149"/>
      <c r="G3131" s="149" t="str">
        <f t="shared" si="96"/>
        <v>1</v>
      </c>
      <c r="H3131" s="150">
        <f t="shared" si="97"/>
        <v>18</v>
      </c>
      <c r="I3131" s="153" t="str" cm="1">
        <f t="array" ref="I3131">_xlfn.XLOOKUP(C3131,gyn_horarios,gyn_trechos_almoco,"",1,1)</f>
        <v>GOIANIA X BELEM 19:00</v>
      </c>
      <c r="J3131" s="164" t="str" cm="1">
        <f t="array" ref="J3131">_xlfn.XLOOKUP(D3131,justificativas_motivos,justificativas_texto,"",1,1)</f>
        <v>MOTORISTA CUMPRINDO HORÁRIO NA ESCALA ATUAL</v>
      </c>
    </row>
    <row r="3132" spans="1:10" ht="42" hidden="1" customHeight="1">
      <c r="A3132" s="202">
        <v>45729</v>
      </c>
      <c r="B3132" s="149">
        <v>24015</v>
      </c>
      <c r="C3132" s="147">
        <v>0.83333333333333337</v>
      </c>
      <c r="D3132" s="149" t="s">
        <v>11</v>
      </c>
      <c r="E3132" s="149" t="s">
        <v>13</v>
      </c>
      <c r="F3132" s="149"/>
      <c r="G3132" s="149" t="str">
        <f t="shared" si="96"/>
        <v>1</v>
      </c>
      <c r="H3132" s="150">
        <f t="shared" si="97"/>
        <v>18</v>
      </c>
      <c r="I3132" s="153" t="str" cm="1">
        <f t="array" ref="I3132">_xlfn.XLOOKUP(C3132,gyn_horarios,gyn_trechos_almoco,"",1,1)</f>
        <v>GOIANIA X SAO LUIS 20:00</v>
      </c>
      <c r="J3132" s="164" t="str" cm="1">
        <f t="array" ref="J3132">_xlfn.XLOOKUP(D3132,justificativas_motivos,justificativas_texto,"",1,1)</f>
        <v>MOTORISTA CUMPRINDO HORÁRIO NA ESCALA ATUAL</v>
      </c>
    </row>
    <row r="3133" spans="1:10" ht="42" hidden="1" customHeight="1">
      <c r="A3133" s="202">
        <v>45729</v>
      </c>
      <c r="B3133" s="149">
        <v>24015</v>
      </c>
      <c r="C3133" s="147">
        <v>0.83333333333333337</v>
      </c>
      <c r="D3133" s="149" t="s">
        <v>11</v>
      </c>
      <c r="E3133" s="149" t="s">
        <v>141</v>
      </c>
      <c r="F3133" s="149"/>
      <c r="G3133" s="149" t="str">
        <f t="shared" si="96"/>
        <v>1</v>
      </c>
      <c r="H3133" s="150">
        <f t="shared" si="97"/>
        <v>18</v>
      </c>
      <c r="I3133" s="153" t="str" cm="1">
        <f t="array" ref="I3133">_xlfn.XLOOKUP(C3133,gyn_horarios,gyn_trechos_almoco,"",1,1)</f>
        <v>GOIANIA X SAO LUIS 20:00</v>
      </c>
      <c r="J3133" s="164" t="str" cm="1">
        <f t="array" ref="J3133">_xlfn.XLOOKUP(D3133,justificativas_motivos,justificativas_texto,"",1,1)</f>
        <v>MOTORISTA CUMPRINDO HORÁRIO NA ESCALA ATUAL</v>
      </c>
    </row>
    <row r="3134" spans="1:10" ht="42" hidden="1" customHeight="1">
      <c r="A3134" s="202">
        <v>45729</v>
      </c>
      <c r="B3134" s="149">
        <v>16400</v>
      </c>
      <c r="C3134" s="147">
        <v>0.79166666666666663</v>
      </c>
      <c r="D3134" s="149" t="s">
        <v>11</v>
      </c>
      <c r="E3134" s="153" t="s">
        <v>352</v>
      </c>
      <c r="F3134" s="149"/>
      <c r="G3134" s="149" t="str">
        <f t="shared" si="96"/>
        <v>1</v>
      </c>
      <c r="H3134" s="150">
        <f t="shared" si="97"/>
        <v>18</v>
      </c>
      <c r="I3134" s="153" t="s">
        <v>359</v>
      </c>
      <c r="J3134" s="164" t="str" cm="1">
        <f t="array" ref="J3134">_xlfn.XLOOKUP(D3134,justificativas_motivos,justificativas_texto,"",1,1)</f>
        <v>MOTORISTA CUMPRINDO HORÁRIO NA ESCALA ATUAL</v>
      </c>
    </row>
    <row r="3135" spans="1:10" ht="42" hidden="1" customHeight="1">
      <c r="A3135" s="202">
        <v>45729</v>
      </c>
      <c r="B3135" s="149">
        <v>16400</v>
      </c>
      <c r="C3135" s="147">
        <v>0.79166666666666663</v>
      </c>
      <c r="D3135" s="149" t="s">
        <v>11</v>
      </c>
      <c r="E3135" s="153" t="s">
        <v>259</v>
      </c>
      <c r="F3135" s="149"/>
      <c r="G3135" s="149" t="str">
        <f t="shared" si="96"/>
        <v>1</v>
      </c>
      <c r="H3135" s="150">
        <f t="shared" si="97"/>
        <v>18</v>
      </c>
      <c r="I3135" s="153" t="s">
        <v>359</v>
      </c>
      <c r="J3135" s="164" t="str" cm="1">
        <f t="array" ref="J3135">_xlfn.XLOOKUP(D3135,justificativas_motivos,justificativas_texto,"",1,1)</f>
        <v>MOTORISTA CUMPRINDO HORÁRIO NA ESCALA ATUAL</v>
      </c>
    </row>
    <row r="3136" spans="1:10" ht="42" hidden="1" customHeight="1">
      <c r="A3136" s="202">
        <v>45729</v>
      </c>
      <c r="B3136" s="149">
        <v>19008</v>
      </c>
      <c r="C3136" s="147">
        <v>0.39583333333333331</v>
      </c>
      <c r="D3136" s="149" t="s">
        <v>11</v>
      </c>
      <c r="E3136" s="153" t="s">
        <v>304</v>
      </c>
      <c r="F3136" s="149"/>
      <c r="G3136" s="149" t="str">
        <f t="shared" si="96"/>
        <v>1</v>
      </c>
      <c r="H3136" s="150">
        <f t="shared" si="97"/>
        <v>18</v>
      </c>
      <c r="I3136" s="153" t="s">
        <v>430</v>
      </c>
      <c r="J3136" s="164" t="str" cm="1">
        <f t="array" ref="J3136">_xlfn.XLOOKUP(D3136,justificativas_motivos,justificativas_texto,"",1,1)</f>
        <v>MOTORISTA CUMPRINDO HORÁRIO NA ESCALA ATUAL</v>
      </c>
    </row>
    <row r="3137" spans="1:10" ht="42" hidden="1" customHeight="1">
      <c r="A3137" s="202">
        <v>45729</v>
      </c>
      <c r="B3137" s="149">
        <v>19008</v>
      </c>
      <c r="C3137" s="147">
        <v>0.39583333333333331</v>
      </c>
      <c r="D3137" s="149" t="s">
        <v>11</v>
      </c>
      <c r="E3137" s="153" t="s">
        <v>312</v>
      </c>
      <c r="F3137" s="149"/>
      <c r="G3137" s="149" t="str">
        <f t="shared" si="96"/>
        <v>1</v>
      </c>
      <c r="H3137" s="150">
        <f t="shared" si="97"/>
        <v>18</v>
      </c>
      <c r="I3137" s="153" t="s">
        <v>430</v>
      </c>
      <c r="J3137" s="164" t="str" cm="1">
        <f t="array" ref="J3137">_xlfn.XLOOKUP(D3137,justificativas_motivos,justificativas_texto,"",1,1)</f>
        <v>MOTORISTA CUMPRINDO HORÁRIO NA ESCALA ATUAL</v>
      </c>
    </row>
    <row r="3138" spans="1:10" ht="42" hidden="1" customHeight="1">
      <c r="A3138" s="202">
        <v>45729</v>
      </c>
      <c r="B3138" s="149" t="s">
        <v>285</v>
      </c>
      <c r="C3138" s="147" t="s">
        <v>285</v>
      </c>
      <c r="D3138" s="149" t="s">
        <v>285</v>
      </c>
      <c r="E3138" s="153" t="s">
        <v>201</v>
      </c>
      <c r="F3138" s="149"/>
      <c r="G3138" s="149" t="str">
        <f t="shared" si="96"/>
        <v>1</v>
      </c>
      <c r="H3138" s="150">
        <f t="shared" si="97"/>
        <v>18</v>
      </c>
      <c r="I3138" s="153" t="str" cm="1">
        <f t="array" ref="I3138">_xlfn.XLOOKUP(C3138,gyn_horarios,gyn_trechos_almoco,"",1,1)</f>
        <v>PASSE</v>
      </c>
      <c r="J3138" s="164" t="str" cm="1">
        <f t="array" ref="J3138">_xlfn.XLOOKUP(D3138,justificativas_motivos,justificativas_texto,"",1,1)</f>
        <v>MOTORISTA CHEGANDO/SAINDO DA GARAGEM DE PASSE</v>
      </c>
    </row>
    <row r="3139" spans="1:10" ht="42" hidden="1" customHeight="1">
      <c r="A3139" s="202">
        <v>45729</v>
      </c>
      <c r="B3139" s="149" t="s">
        <v>285</v>
      </c>
      <c r="C3139" s="147" t="s">
        <v>285</v>
      </c>
      <c r="D3139" s="149" t="s">
        <v>285</v>
      </c>
      <c r="E3139" s="153" t="s">
        <v>416</v>
      </c>
      <c r="F3139" s="149"/>
      <c r="G3139" s="149" t="str">
        <f t="shared" si="96"/>
        <v>1</v>
      </c>
      <c r="H3139" s="150">
        <f t="shared" si="97"/>
        <v>18</v>
      </c>
      <c r="I3139" s="153" t="str" cm="1">
        <f t="array" ref="I3139">_xlfn.XLOOKUP(C3139,gyn_horarios,gyn_trechos_almoco,"",1,1)</f>
        <v>PASSE</v>
      </c>
      <c r="J3139" s="164" t="str" cm="1">
        <f t="array" ref="J3139">_xlfn.XLOOKUP(D3139,justificativas_motivos,justificativas_texto,"",1,1)</f>
        <v>MOTORISTA CHEGANDO/SAINDO DA GARAGEM DE PASSE</v>
      </c>
    </row>
    <row r="3140" spans="1:10" ht="42" hidden="1" customHeight="1">
      <c r="A3140" s="202">
        <v>45729</v>
      </c>
      <c r="B3140" s="149">
        <v>19019</v>
      </c>
      <c r="C3140" s="147">
        <v>0.39583333333333331</v>
      </c>
      <c r="D3140" s="149" t="s">
        <v>11</v>
      </c>
      <c r="E3140" s="153" t="s">
        <v>377</v>
      </c>
      <c r="F3140" s="149"/>
      <c r="G3140" s="149" t="str">
        <f t="shared" si="96"/>
        <v>1</v>
      </c>
      <c r="H3140" s="150">
        <f t="shared" si="97"/>
        <v>18</v>
      </c>
      <c r="I3140" s="153" t="s">
        <v>347</v>
      </c>
      <c r="J3140" s="164" t="s">
        <v>460</v>
      </c>
    </row>
    <row r="3141" spans="1:10" ht="42" hidden="1" customHeight="1">
      <c r="A3141" s="202">
        <v>45729</v>
      </c>
      <c r="B3141" s="149">
        <v>19019</v>
      </c>
      <c r="C3141" s="147">
        <v>0.39583333333333331</v>
      </c>
      <c r="D3141" s="149" t="s">
        <v>11</v>
      </c>
      <c r="E3141" s="153" t="s">
        <v>287</v>
      </c>
      <c r="F3141" s="149"/>
      <c r="G3141" s="149" t="str">
        <f t="shared" si="96"/>
        <v>1</v>
      </c>
      <c r="H3141" s="150">
        <f t="shared" si="97"/>
        <v>18</v>
      </c>
      <c r="I3141" s="153" t="s">
        <v>347</v>
      </c>
      <c r="J3141" s="164" t="s">
        <v>460</v>
      </c>
    </row>
    <row r="3142" spans="1:10" ht="42" hidden="1" customHeight="1">
      <c r="A3142" s="202">
        <v>45730</v>
      </c>
      <c r="B3142" s="149">
        <v>24012</v>
      </c>
      <c r="C3142" s="147">
        <v>0.79166666666666663</v>
      </c>
      <c r="D3142" s="149" t="s">
        <v>11</v>
      </c>
      <c r="E3142" s="149" t="s">
        <v>138</v>
      </c>
      <c r="F3142" s="149"/>
      <c r="G3142" s="149" t="str">
        <f t="shared" si="96"/>
        <v>1</v>
      </c>
      <c r="H3142" s="150">
        <f t="shared" si="97"/>
        <v>18</v>
      </c>
      <c r="I3142" s="153" t="str" cm="1">
        <f t="array" ref="I3142">_xlfn.XLOOKUP(C3142,gyn_horarios,gyn_trechos_almoco,"",1,1)</f>
        <v>GOIANIA X BELEM 19:00</v>
      </c>
      <c r="J3142" s="164" t="str" cm="1">
        <f t="array" ref="J3142">_xlfn.XLOOKUP(D3142,justificativas_motivos,justificativas_texto,"",1,1)</f>
        <v>MOTORISTA CUMPRINDO HORÁRIO NA ESCALA ATUAL</v>
      </c>
    </row>
    <row r="3143" spans="1:10" ht="42" hidden="1" customHeight="1">
      <c r="A3143" s="202">
        <v>45730</v>
      </c>
      <c r="B3143" s="149">
        <v>24012</v>
      </c>
      <c r="C3143" s="147">
        <v>0.79166666666666663</v>
      </c>
      <c r="D3143" s="149" t="s">
        <v>11</v>
      </c>
      <c r="E3143" s="153" t="s">
        <v>461</v>
      </c>
      <c r="F3143" s="149"/>
      <c r="G3143" s="149" t="str">
        <f t="shared" si="96"/>
        <v>1</v>
      </c>
      <c r="H3143" s="150">
        <f t="shared" si="97"/>
        <v>18</v>
      </c>
      <c r="I3143" s="153" t="str" cm="1">
        <f t="array" ref="I3143">_xlfn.XLOOKUP(C3143,gyn_horarios,gyn_trechos_almoco,"",1,1)</f>
        <v>GOIANIA X BELEM 19:00</v>
      </c>
      <c r="J3143" s="164" t="str" cm="1">
        <f t="array" ref="J3143">_xlfn.XLOOKUP(D3143,justificativas_motivos,justificativas_texto,"",1,1)</f>
        <v>MOTORISTA CUMPRINDO HORÁRIO NA ESCALA ATUAL</v>
      </c>
    </row>
    <row r="3144" spans="1:10" ht="42" hidden="1" customHeight="1">
      <c r="A3144" s="202">
        <v>45730</v>
      </c>
      <c r="B3144" s="149">
        <v>24004</v>
      </c>
      <c r="C3144" s="147">
        <v>0.83333333333333337</v>
      </c>
      <c r="D3144" s="149" t="s">
        <v>11</v>
      </c>
      <c r="E3144" s="149" t="s">
        <v>203</v>
      </c>
      <c r="F3144" s="149"/>
      <c r="G3144" s="149" t="str">
        <f t="shared" si="96"/>
        <v>1</v>
      </c>
      <c r="H3144" s="150">
        <f t="shared" si="97"/>
        <v>18</v>
      </c>
      <c r="I3144" s="153" t="str" cm="1">
        <f t="array" ref="I3144">_xlfn.XLOOKUP(C3144,gyn_horarios,gyn_trechos_almoco,"",1,1)</f>
        <v>GOIANIA X SAO LUIS 20:00</v>
      </c>
      <c r="J3144" s="164" t="str" cm="1">
        <f t="array" ref="J3144">_xlfn.XLOOKUP(D3144,justificativas_motivos,justificativas_texto,"",1,1)</f>
        <v>MOTORISTA CUMPRINDO HORÁRIO NA ESCALA ATUAL</v>
      </c>
    </row>
    <row r="3145" spans="1:10" ht="42" hidden="1" customHeight="1">
      <c r="A3145" s="202">
        <v>45730</v>
      </c>
      <c r="B3145" s="149">
        <v>24004</v>
      </c>
      <c r="C3145" s="147">
        <v>0.83333333333333337</v>
      </c>
      <c r="D3145" s="149" t="s">
        <v>11</v>
      </c>
      <c r="E3145" s="149" t="s">
        <v>204</v>
      </c>
      <c r="F3145" s="149"/>
      <c r="G3145" s="149" t="str">
        <f t="shared" si="96"/>
        <v>1</v>
      </c>
      <c r="H3145" s="150">
        <f t="shared" si="97"/>
        <v>18</v>
      </c>
      <c r="I3145" s="153" t="str" cm="1">
        <f t="array" ref="I3145">_xlfn.XLOOKUP(C3145,gyn_horarios,gyn_trechos_almoco,"",1,1)</f>
        <v>GOIANIA X SAO LUIS 20:00</v>
      </c>
      <c r="J3145" s="164" t="str" cm="1">
        <f t="array" ref="J3145">_xlfn.XLOOKUP(D3145,justificativas_motivos,justificativas_texto,"",1,1)</f>
        <v>MOTORISTA CUMPRINDO HORÁRIO NA ESCALA ATUAL</v>
      </c>
    </row>
    <row r="3146" spans="1:10" ht="42" hidden="1" customHeight="1">
      <c r="A3146" s="202">
        <v>45730</v>
      </c>
      <c r="B3146" s="149">
        <v>15600</v>
      </c>
      <c r="C3146" s="147">
        <v>0.79166666666666663</v>
      </c>
      <c r="D3146" s="149" t="s">
        <v>11</v>
      </c>
      <c r="E3146" s="153" t="s">
        <v>38</v>
      </c>
      <c r="F3146" s="149"/>
      <c r="G3146" s="149" t="str">
        <f t="shared" si="96"/>
        <v>1</v>
      </c>
      <c r="H3146" s="150">
        <f t="shared" si="97"/>
        <v>18</v>
      </c>
      <c r="I3146" s="153" t="s">
        <v>359</v>
      </c>
      <c r="J3146" s="164" t="str" cm="1">
        <f t="array" ref="J3146">_xlfn.XLOOKUP(D3146,justificativas_motivos,justificativas_texto,"",1,1)</f>
        <v>MOTORISTA CUMPRINDO HORÁRIO NA ESCALA ATUAL</v>
      </c>
    </row>
    <row r="3147" spans="1:10" ht="42" hidden="1" customHeight="1">
      <c r="A3147" s="202">
        <v>45730</v>
      </c>
      <c r="B3147" s="149">
        <v>15600</v>
      </c>
      <c r="C3147" s="147">
        <v>0.79166666666666663</v>
      </c>
      <c r="D3147" s="149" t="s">
        <v>11</v>
      </c>
      <c r="E3147" s="153" t="s">
        <v>375</v>
      </c>
      <c r="F3147" s="149"/>
      <c r="G3147" s="149" t="str">
        <f t="shared" si="96"/>
        <v>1</v>
      </c>
      <c r="H3147" s="150">
        <f t="shared" si="97"/>
        <v>18</v>
      </c>
      <c r="I3147" s="153" t="s">
        <v>359</v>
      </c>
      <c r="J3147" s="164" t="str" cm="1">
        <f t="array" ref="J3147">_xlfn.XLOOKUP(D3147,justificativas_motivos,justificativas_texto,"",1,1)</f>
        <v>MOTORISTA CUMPRINDO HORÁRIO NA ESCALA ATUAL</v>
      </c>
    </row>
    <row r="3148" spans="1:10" ht="42" hidden="1" customHeight="1">
      <c r="A3148" s="202">
        <v>45730</v>
      </c>
      <c r="B3148" s="149">
        <v>19012</v>
      </c>
      <c r="C3148" s="147">
        <v>0.39583333333333331</v>
      </c>
      <c r="D3148" s="149" t="s">
        <v>11</v>
      </c>
      <c r="E3148" s="153" t="s">
        <v>431</v>
      </c>
      <c r="F3148" s="149"/>
      <c r="G3148" s="149" t="str">
        <f t="shared" si="96"/>
        <v>1</v>
      </c>
      <c r="H3148" s="150">
        <f t="shared" si="97"/>
        <v>18</v>
      </c>
      <c r="I3148" s="153" t="s">
        <v>430</v>
      </c>
      <c r="J3148" s="164" t="str" cm="1">
        <f t="array" ref="J3148">_xlfn.XLOOKUP(D3148,justificativas_motivos,justificativas_texto,"",1,1)</f>
        <v>MOTORISTA CUMPRINDO HORÁRIO NA ESCALA ATUAL</v>
      </c>
    </row>
    <row r="3149" spans="1:10" ht="42" hidden="1" customHeight="1">
      <c r="A3149" s="202">
        <v>45730</v>
      </c>
      <c r="B3149" s="149">
        <v>19012</v>
      </c>
      <c r="C3149" s="147">
        <v>0.39583333333333331</v>
      </c>
      <c r="D3149" s="149" t="s">
        <v>11</v>
      </c>
      <c r="E3149" s="153" t="s">
        <v>371</v>
      </c>
      <c r="F3149" s="149"/>
      <c r="G3149" s="149" t="str">
        <f t="shared" si="96"/>
        <v>1</v>
      </c>
      <c r="H3149" s="150">
        <f t="shared" si="97"/>
        <v>18</v>
      </c>
      <c r="I3149" s="153" t="s">
        <v>430</v>
      </c>
      <c r="J3149" s="164" t="str" cm="1">
        <f t="array" ref="J3149">_xlfn.XLOOKUP(D3149,justificativas_motivos,justificativas_texto,"",1,1)</f>
        <v>MOTORISTA CUMPRINDO HORÁRIO NA ESCALA ATUAL</v>
      </c>
    </row>
    <row r="3150" spans="1:10" ht="42" hidden="1" customHeight="1">
      <c r="A3150" s="202">
        <v>45730</v>
      </c>
      <c r="B3150" s="149" t="s">
        <v>285</v>
      </c>
      <c r="C3150" s="147" t="s">
        <v>285</v>
      </c>
      <c r="D3150" s="149" t="s">
        <v>285</v>
      </c>
      <c r="E3150" s="153" t="s">
        <v>126</v>
      </c>
      <c r="F3150" s="149"/>
      <c r="G3150" s="149" t="str">
        <f t="shared" si="96"/>
        <v>1</v>
      </c>
      <c r="H3150" s="150">
        <f t="shared" si="97"/>
        <v>18</v>
      </c>
      <c r="I3150" s="153" t="str" cm="1">
        <f t="array" ref="I3150">_xlfn.XLOOKUP(C3150,gyn_horarios,gyn_trechos_almoco,"",1,1)</f>
        <v>PASSE</v>
      </c>
      <c r="J3150" s="164" t="str" cm="1">
        <f t="array" ref="J3150">_xlfn.XLOOKUP(D3150,justificativas_motivos,justificativas_texto,"",1,1)</f>
        <v>MOTORISTA CHEGANDO/SAINDO DA GARAGEM DE PASSE</v>
      </c>
    </row>
    <row r="3151" spans="1:10" ht="42" hidden="1" customHeight="1">
      <c r="A3151" s="202">
        <v>45730</v>
      </c>
      <c r="B3151" s="149" t="s">
        <v>285</v>
      </c>
      <c r="C3151" s="147" t="s">
        <v>285</v>
      </c>
      <c r="D3151" s="149" t="s">
        <v>285</v>
      </c>
      <c r="E3151" s="153" t="s">
        <v>462</v>
      </c>
      <c r="F3151" s="149"/>
      <c r="G3151" s="149" t="str">
        <f t="shared" si="96"/>
        <v>1</v>
      </c>
      <c r="H3151" s="150">
        <f t="shared" si="97"/>
        <v>18</v>
      </c>
      <c r="I3151" s="153" t="str" cm="1">
        <f t="array" ref="I3151">_xlfn.XLOOKUP(C3151,gyn_horarios,gyn_trechos_almoco,"",1,1)</f>
        <v>PASSE</v>
      </c>
      <c r="J3151" s="164" t="str" cm="1">
        <f t="array" ref="J3151">_xlfn.XLOOKUP(D3151,justificativas_motivos,justificativas_texto,"",1,1)</f>
        <v>MOTORISTA CHEGANDO/SAINDO DA GARAGEM DE PASSE</v>
      </c>
    </row>
    <row r="3152" spans="1:10" ht="42" hidden="1" customHeight="1">
      <c r="A3152" s="202">
        <v>45731</v>
      </c>
      <c r="B3152" s="149">
        <v>24014</v>
      </c>
      <c r="C3152" s="147">
        <v>0.79166666666666663</v>
      </c>
      <c r="D3152" s="149" t="s">
        <v>11</v>
      </c>
      <c r="E3152" s="149" t="s">
        <v>407</v>
      </c>
      <c r="F3152" s="149"/>
      <c r="G3152" s="149" t="str">
        <f t="shared" si="96"/>
        <v>1</v>
      </c>
      <c r="H3152" s="150">
        <f t="shared" si="97"/>
        <v>18</v>
      </c>
      <c r="I3152" s="153" t="str" cm="1">
        <f t="array" ref="I3152">_xlfn.XLOOKUP(C3152,gyn_horarios,gyn_trechos_almoco,"",1,1)</f>
        <v>GOIANIA X BELEM 19:00</v>
      </c>
      <c r="J3152" s="164" t="str" cm="1">
        <f t="array" ref="J3152">_xlfn.XLOOKUP(D3152,justificativas_motivos,justificativas_texto,"",1,1)</f>
        <v>MOTORISTA CUMPRINDO HORÁRIO NA ESCALA ATUAL</v>
      </c>
    </row>
    <row r="3153" spans="1:10" ht="42" hidden="1" customHeight="1">
      <c r="A3153" s="202">
        <v>45731</v>
      </c>
      <c r="B3153" s="149">
        <v>24014</v>
      </c>
      <c r="C3153" s="147">
        <v>0.79166666666666663</v>
      </c>
      <c r="D3153" s="149" t="s">
        <v>11</v>
      </c>
      <c r="E3153" s="149" t="s">
        <v>139</v>
      </c>
      <c r="F3153" s="149"/>
      <c r="G3153" s="149" t="str">
        <f t="shared" si="96"/>
        <v>1</v>
      </c>
      <c r="H3153" s="150">
        <f t="shared" si="97"/>
        <v>18</v>
      </c>
      <c r="I3153" s="153" t="str" cm="1">
        <f t="array" ref="I3153">_xlfn.XLOOKUP(C3153,gyn_horarios,gyn_trechos_almoco,"",1,1)</f>
        <v>GOIANIA X BELEM 19:00</v>
      </c>
      <c r="J3153" s="164" t="str" cm="1">
        <f t="array" ref="J3153">_xlfn.XLOOKUP(D3153,justificativas_motivos,justificativas_texto,"",1,1)</f>
        <v>MOTORISTA CUMPRINDO HORÁRIO NA ESCALA ATUAL</v>
      </c>
    </row>
    <row r="3154" spans="1:10" ht="42" hidden="1" customHeight="1">
      <c r="A3154" s="202">
        <v>45731</v>
      </c>
      <c r="B3154" s="149">
        <v>24005</v>
      </c>
      <c r="C3154" s="147">
        <v>0.83333333333333337</v>
      </c>
      <c r="D3154" s="149" t="s">
        <v>11</v>
      </c>
      <c r="E3154" s="149" t="s">
        <v>171</v>
      </c>
      <c r="F3154" s="149"/>
      <c r="G3154" s="149" t="str">
        <f t="shared" si="96"/>
        <v>1</v>
      </c>
      <c r="H3154" s="150">
        <f t="shared" si="97"/>
        <v>18</v>
      </c>
      <c r="I3154" s="153" t="str" cm="1">
        <f t="array" ref="I3154">_xlfn.XLOOKUP(C3154,gyn_horarios,gyn_trechos_almoco,"",1,1)</f>
        <v>GOIANIA X SAO LUIS 20:00</v>
      </c>
      <c r="J3154" s="164" t="str" cm="1">
        <f t="array" ref="J3154">_xlfn.XLOOKUP(D3154,justificativas_motivos,justificativas_texto,"",1,1)</f>
        <v>MOTORISTA CUMPRINDO HORÁRIO NA ESCALA ATUAL</v>
      </c>
    </row>
    <row r="3155" spans="1:10" ht="42" hidden="1" customHeight="1">
      <c r="A3155" s="202">
        <v>45731</v>
      </c>
      <c r="B3155" s="149">
        <v>24005</v>
      </c>
      <c r="C3155" s="147">
        <v>0.83333333333333337</v>
      </c>
      <c r="D3155" s="149" t="s">
        <v>11</v>
      </c>
      <c r="E3155" s="149" t="s">
        <v>302</v>
      </c>
      <c r="F3155" s="149"/>
      <c r="G3155" s="149" t="str">
        <f t="shared" si="96"/>
        <v>1</v>
      </c>
      <c r="H3155" s="150">
        <f t="shared" si="97"/>
        <v>18</v>
      </c>
      <c r="I3155" s="153" t="str" cm="1">
        <f t="array" ref="I3155">_xlfn.XLOOKUP(C3155,gyn_horarios,gyn_trechos_almoco,"",1,1)</f>
        <v>GOIANIA X SAO LUIS 20:00</v>
      </c>
      <c r="J3155" s="164" t="str" cm="1">
        <f t="array" ref="J3155">_xlfn.XLOOKUP(D3155,justificativas_motivos,justificativas_texto,"",1,1)</f>
        <v>MOTORISTA CUMPRINDO HORÁRIO NA ESCALA ATUAL</v>
      </c>
    </row>
    <row r="3156" spans="1:10" ht="42" hidden="1" customHeight="1">
      <c r="A3156" s="202">
        <v>45731</v>
      </c>
      <c r="B3156" s="149">
        <v>19008</v>
      </c>
      <c r="C3156" s="147">
        <v>0.79166666666666663</v>
      </c>
      <c r="D3156" s="149" t="s">
        <v>11</v>
      </c>
      <c r="E3156" s="153" t="s">
        <v>240</v>
      </c>
      <c r="F3156" s="149"/>
      <c r="G3156" s="149" t="str">
        <f t="shared" ref="G3156:G3219" si="98">IF(E3156="MOTORISTA","","1")</f>
        <v>1</v>
      </c>
      <c r="H3156" s="150">
        <f t="shared" ref="H3156:H3219" si="99">IF(E3156="MOTORISTA","",18)</f>
        <v>18</v>
      </c>
      <c r="I3156" s="153" t="s">
        <v>359</v>
      </c>
      <c r="J3156" s="164" t="str" cm="1">
        <f t="array" ref="J3156">_xlfn.XLOOKUP(D3156,justificativas_motivos,justificativas_texto,"",1,1)</f>
        <v>MOTORISTA CUMPRINDO HORÁRIO NA ESCALA ATUAL</v>
      </c>
    </row>
    <row r="3157" spans="1:10" ht="42" hidden="1" customHeight="1">
      <c r="A3157" s="202">
        <v>45731</v>
      </c>
      <c r="B3157" s="149">
        <v>19008</v>
      </c>
      <c r="C3157" s="147">
        <v>0.79166666666666663</v>
      </c>
      <c r="D3157" s="149" t="s">
        <v>11</v>
      </c>
      <c r="E3157" s="153" t="s">
        <v>288</v>
      </c>
      <c r="F3157" s="149"/>
      <c r="G3157" s="149" t="str">
        <f t="shared" si="98"/>
        <v>1</v>
      </c>
      <c r="H3157" s="150">
        <f t="shared" si="99"/>
        <v>18</v>
      </c>
      <c r="I3157" s="153" t="s">
        <v>359</v>
      </c>
      <c r="J3157" s="164" t="str" cm="1">
        <f t="array" ref="J3157">_xlfn.XLOOKUP(D3157,justificativas_motivos,justificativas_texto,"",1,1)</f>
        <v>MOTORISTA CUMPRINDO HORÁRIO NA ESCALA ATUAL</v>
      </c>
    </row>
    <row r="3158" spans="1:10" ht="42" hidden="1" customHeight="1">
      <c r="A3158" s="202">
        <v>45731</v>
      </c>
      <c r="B3158" s="149">
        <v>19011</v>
      </c>
      <c r="C3158" s="147">
        <v>0.39583333333333331</v>
      </c>
      <c r="D3158" s="149" t="s">
        <v>11</v>
      </c>
      <c r="E3158" s="153" t="s">
        <v>303</v>
      </c>
      <c r="F3158" s="149"/>
      <c r="G3158" s="149" t="str">
        <f t="shared" si="98"/>
        <v>1</v>
      </c>
      <c r="H3158" s="150">
        <f t="shared" si="99"/>
        <v>18</v>
      </c>
      <c r="I3158" s="153" t="s">
        <v>430</v>
      </c>
      <c r="J3158" s="164" t="str" cm="1">
        <f t="array" ref="J3158">_xlfn.XLOOKUP(D3158,justificativas_motivos,justificativas_texto,"",1,1)</f>
        <v>MOTORISTA CUMPRINDO HORÁRIO NA ESCALA ATUAL</v>
      </c>
    </row>
    <row r="3159" spans="1:10" ht="42" hidden="1" customHeight="1">
      <c r="A3159" s="202">
        <v>45731</v>
      </c>
      <c r="B3159" s="149">
        <v>19011</v>
      </c>
      <c r="C3159" s="147">
        <v>0.39583333333333331</v>
      </c>
      <c r="D3159" s="149" t="s">
        <v>11</v>
      </c>
      <c r="E3159" s="153" t="s">
        <v>348</v>
      </c>
      <c r="F3159" s="149"/>
      <c r="G3159" s="149" t="str">
        <f t="shared" si="98"/>
        <v>1</v>
      </c>
      <c r="H3159" s="150">
        <f t="shared" si="99"/>
        <v>18</v>
      </c>
      <c r="I3159" s="153" t="s">
        <v>430</v>
      </c>
      <c r="J3159" s="164" t="str" cm="1">
        <f t="array" ref="J3159">_xlfn.XLOOKUP(D3159,justificativas_motivos,justificativas_texto,"",1,1)</f>
        <v>MOTORISTA CUMPRINDO HORÁRIO NA ESCALA ATUAL</v>
      </c>
    </row>
    <row r="3160" spans="1:10" ht="42" hidden="1" customHeight="1">
      <c r="A3160" s="202">
        <v>45731</v>
      </c>
      <c r="B3160" s="149">
        <v>19001</v>
      </c>
      <c r="C3160" s="147">
        <v>0.39583333333333331</v>
      </c>
      <c r="D3160" s="149" t="s">
        <v>11</v>
      </c>
      <c r="E3160" s="153" t="s">
        <v>343</v>
      </c>
      <c r="F3160" s="149"/>
      <c r="G3160" s="149" t="str">
        <f t="shared" si="98"/>
        <v>1</v>
      </c>
      <c r="H3160" s="150">
        <f t="shared" si="99"/>
        <v>18</v>
      </c>
      <c r="I3160" s="153" t="str" cm="1">
        <f t="array" ref="I3160">_xlfn.XLOOKUP(C3160,gyn_horarios,gyn_trechos_almoco,"",1,1)</f>
        <v>GOIANIA X BELEM 09:30</v>
      </c>
      <c r="J3160" s="164" t="str" cm="1">
        <f t="array" ref="J3160">_xlfn.XLOOKUP(D3160,justificativas_motivos,justificativas_texto,"",1,1)</f>
        <v>MOTORISTA CUMPRINDO HORÁRIO NA ESCALA ATUAL</v>
      </c>
    </row>
    <row r="3161" spans="1:10" ht="42" hidden="1" customHeight="1">
      <c r="A3161" s="202">
        <v>45731</v>
      </c>
      <c r="B3161" s="149">
        <v>19001</v>
      </c>
      <c r="C3161" s="147">
        <v>0.39583333333333331</v>
      </c>
      <c r="D3161" s="149" t="s">
        <v>11</v>
      </c>
      <c r="E3161" s="153" t="s">
        <v>463</v>
      </c>
      <c r="F3161" s="149"/>
      <c r="G3161" s="149" t="str">
        <f t="shared" si="98"/>
        <v>1</v>
      </c>
      <c r="H3161" s="150">
        <f t="shared" si="99"/>
        <v>18</v>
      </c>
      <c r="I3161" s="153" t="str" cm="1">
        <f t="array" ref="I3161">_xlfn.XLOOKUP(C3161,gyn_horarios,gyn_trechos_almoco,"",1,1)</f>
        <v>GOIANIA X BELEM 09:30</v>
      </c>
      <c r="J3161" s="164" t="str" cm="1">
        <f t="array" ref="J3161">_xlfn.XLOOKUP(D3161,justificativas_motivos,justificativas_texto,"",1,1)</f>
        <v>MOTORISTA CUMPRINDO HORÁRIO NA ESCALA ATUAL</v>
      </c>
    </row>
    <row r="3162" spans="1:10" ht="42" hidden="1" customHeight="1">
      <c r="A3162" s="202">
        <v>45732</v>
      </c>
      <c r="B3162" s="149">
        <v>24010</v>
      </c>
      <c r="C3162" s="147">
        <v>0.79166666666666663</v>
      </c>
      <c r="D3162" s="149" t="s">
        <v>11</v>
      </c>
      <c r="E3162" s="149" t="s">
        <v>190</v>
      </c>
      <c r="F3162" s="149"/>
      <c r="G3162" s="149" t="str">
        <f t="shared" si="98"/>
        <v>1</v>
      </c>
      <c r="H3162" s="150">
        <f t="shared" si="99"/>
        <v>18</v>
      </c>
      <c r="I3162" s="153" t="str" cm="1">
        <f t="array" ref="I3162">_xlfn.XLOOKUP(C3162,gyn_horarios,gyn_trechos_almoco,"",1,1)</f>
        <v>GOIANIA X BELEM 19:00</v>
      </c>
      <c r="J3162" s="164" t="str" cm="1">
        <f t="array" ref="J3162">_xlfn.XLOOKUP(D3162,justificativas_motivos,justificativas_texto,"",1,1)</f>
        <v>MOTORISTA CUMPRINDO HORÁRIO NA ESCALA ATUAL</v>
      </c>
    </row>
    <row r="3163" spans="1:10" ht="42" hidden="1" customHeight="1">
      <c r="A3163" s="202">
        <v>45732</v>
      </c>
      <c r="B3163" s="149">
        <v>24010</v>
      </c>
      <c r="C3163" s="147">
        <v>0.79166666666666663</v>
      </c>
      <c r="D3163" s="149" t="s">
        <v>11</v>
      </c>
      <c r="E3163" s="149" t="s">
        <v>36</v>
      </c>
      <c r="F3163" s="149"/>
      <c r="G3163" s="149" t="str">
        <f t="shared" si="98"/>
        <v>1</v>
      </c>
      <c r="H3163" s="150">
        <f t="shared" si="99"/>
        <v>18</v>
      </c>
      <c r="I3163" s="153" t="str" cm="1">
        <f t="array" ref="I3163">_xlfn.XLOOKUP(C3163,gyn_horarios,gyn_trechos_almoco,"",1,1)</f>
        <v>GOIANIA X BELEM 19:00</v>
      </c>
      <c r="J3163" s="164" t="str" cm="1">
        <f t="array" ref="J3163">_xlfn.XLOOKUP(D3163,justificativas_motivos,justificativas_texto,"",1,1)</f>
        <v>MOTORISTA CUMPRINDO HORÁRIO NA ESCALA ATUAL</v>
      </c>
    </row>
    <row r="3164" spans="1:10" ht="42" hidden="1" customHeight="1">
      <c r="A3164" s="202">
        <v>45732</v>
      </c>
      <c r="B3164" s="149">
        <v>24003</v>
      </c>
      <c r="C3164" s="147">
        <v>0.83333333333333337</v>
      </c>
      <c r="D3164" s="149" t="s">
        <v>11</v>
      </c>
      <c r="E3164" s="149" t="s">
        <v>219</v>
      </c>
      <c r="F3164" s="149"/>
      <c r="G3164" s="149" t="str">
        <f t="shared" si="98"/>
        <v>1</v>
      </c>
      <c r="H3164" s="150">
        <f t="shared" si="99"/>
        <v>18</v>
      </c>
      <c r="I3164" s="153" t="str" cm="1">
        <f t="array" ref="I3164">_xlfn.XLOOKUP(C3164,gyn_horarios,gyn_trechos_almoco,"",1,1)</f>
        <v>GOIANIA X SAO LUIS 20:00</v>
      </c>
      <c r="J3164" s="164" t="str" cm="1">
        <f t="array" ref="J3164">_xlfn.XLOOKUP(D3164,justificativas_motivos,justificativas_texto,"",1,1)</f>
        <v>MOTORISTA CUMPRINDO HORÁRIO NA ESCALA ATUAL</v>
      </c>
    </row>
    <row r="3165" spans="1:10" ht="42" hidden="1" customHeight="1">
      <c r="A3165" s="202">
        <v>45732</v>
      </c>
      <c r="B3165" s="149">
        <v>24003</v>
      </c>
      <c r="C3165" s="147">
        <v>0.83333333333333337</v>
      </c>
      <c r="D3165" s="149" t="s">
        <v>11</v>
      </c>
      <c r="E3165" s="149" t="s">
        <v>218</v>
      </c>
      <c r="F3165" s="149"/>
      <c r="G3165" s="149" t="str">
        <f t="shared" si="98"/>
        <v>1</v>
      </c>
      <c r="H3165" s="150">
        <f t="shared" si="99"/>
        <v>18</v>
      </c>
      <c r="I3165" s="153" t="str" cm="1">
        <f t="array" ref="I3165">_xlfn.XLOOKUP(C3165,gyn_horarios,gyn_trechos_almoco,"",1,1)</f>
        <v>GOIANIA X SAO LUIS 20:00</v>
      </c>
      <c r="J3165" s="164" t="str" cm="1">
        <f t="array" ref="J3165">_xlfn.XLOOKUP(D3165,justificativas_motivos,justificativas_texto,"",1,1)</f>
        <v>MOTORISTA CUMPRINDO HORÁRIO NA ESCALA ATUAL</v>
      </c>
    </row>
    <row r="3166" spans="1:10" ht="42" hidden="1" customHeight="1">
      <c r="A3166" s="202">
        <v>45732</v>
      </c>
      <c r="B3166" s="149">
        <v>19021</v>
      </c>
      <c r="C3166" s="147">
        <v>0.39583333333333331</v>
      </c>
      <c r="D3166" s="149" t="s">
        <v>11</v>
      </c>
      <c r="E3166" s="153" t="s">
        <v>361</v>
      </c>
      <c r="F3166" s="149"/>
      <c r="G3166" s="149" t="str">
        <f t="shared" si="98"/>
        <v>1</v>
      </c>
      <c r="H3166" s="150">
        <f t="shared" si="99"/>
        <v>18</v>
      </c>
      <c r="I3166" s="153" t="s">
        <v>430</v>
      </c>
      <c r="J3166" s="164" t="str" cm="1">
        <f t="array" ref="J3166">_xlfn.XLOOKUP(D3166,justificativas_motivos,justificativas_texto,"",1,1)</f>
        <v>MOTORISTA CUMPRINDO HORÁRIO NA ESCALA ATUAL</v>
      </c>
    </row>
    <row r="3167" spans="1:10" ht="42" hidden="1" customHeight="1">
      <c r="A3167" s="202">
        <v>45732</v>
      </c>
      <c r="B3167" s="149">
        <v>19021</v>
      </c>
      <c r="C3167" s="147">
        <v>0.39583333333333331</v>
      </c>
      <c r="D3167" s="149" t="s">
        <v>11</v>
      </c>
      <c r="E3167" s="153" t="s">
        <v>251</v>
      </c>
      <c r="F3167" s="149"/>
      <c r="G3167" s="149" t="str">
        <f t="shared" si="98"/>
        <v>1</v>
      </c>
      <c r="H3167" s="150">
        <f t="shared" si="99"/>
        <v>18</v>
      </c>
      <c r="I3167" s="153" t="s">
        <v>430</v>
      </c>
      <c r="J3167" s="164" t="str" cm="1">
        <f t="array" ref="J3167">_xlfn.XLOOKUP(D3167,justificativas_motivos,justificativas_texto,"",1,1)</f>
        <v>MOTORISTA CUMPRINDO HORÁRIO NA ESCALA ATUAL</v>
      </c>
    </row>
    <row r="3168" spans="1:10" ht="42" hidden="1" customHeight="1">
      <c r="A3168" s="202">
        <v>45732</v>
      </c>
      <c r="B3168" s="149" t="s">
        <v>285</v>
      </c>
      <c r="C3168" s="147" t="s">
        <v>285</v>
      </c>
      <c r="D3168" s="149" t="s">
        <v>285</v>
      </c>
      <c r="E3168" s="153" t="s">
        <v>27</v>
      </c>
      <c r="F3168" s="149"/>
      <c r="G3168" s="149" t="str">
        <f t="shared" si="98"/>
        <v>1</v>
      </c>
      <c r="H3168" s="150">
        <f t="shared" si="99"/>
        <v>18</v>
      </c>
      <c r="I3168" s="153" t="str" cm="1">
        <f t="array" ref="I3168">_xlfn.XLOOKUP(C3168,gyn_horarios,gyn_trechos_almoco,"",1,1)</f>
        <v>PASSE</v>
      </c>
      <c r="J3168" s="164" t="str" cm="1">
        <f t="array" ref="J3168">_xlfn.XLOOKUP(D3168,justificativas_motivos,justificativas_texto,"",1,1)</f>
        <v>MOTORISTA CHEGANDO/SAINDO DA GARAGEM DE PASSE</v>
      </c>
    </row>
    <row r="3169" spans="1:10" ht="42" hidden="1" customHeight="1">
      <c r="A3169" s="202">
        <v>45732</v>
      </c>
      <c r="B3169" s="149" t="s">
        <v>285</v>
      </c>
      <c r="C3169" s="147" t="s">
        <v>285</v>
      </c>
      <c r="D3169" s="149" t="s">
        <v>285</v>
      </c>
      <c r="E3169" s="153" t="s">
        <v>37</v>
      </c>
      <c r="F3169" s="149"/>
      <c r="G3169" s="149" t="str">
        <f t="shared" si="98"/>
        <v>1</v>
      </c>
      <c r="H3169" s="150">
        <f t="shared" si="99"/>
        <v>18</v>
      </c>
      <c r="I3169" s="153" t="str" cm="1">
        <f t="array" ref="I3169">_xlfn.XLOOKUP(C3169,gyn_horarios,gyn_trechos_almoco,"",1,1)</f>
        <v>PASSE</v>
      </c>
      <c r="J3169" s="164" t="str" cm="1">
        <f t="array" ref="J3169">_xlfn.XLOOKUP(D3169,justificativas_motivos,justificativas_texto,"",1,1)</f>
        <v>MOTORISTA CHEGANDO/SAINDO DA GARAGEM DE PASSE</v>
      </c>
    </row>
    <row r="3170" spans="1:10" ht="42" hidden="1" customHeight="1">
      <c r="A3170" s="202">
        <v>45732</v>
      </c>
      <c r="B3170" s="149">
        <v>15800</v>
      </c>
      <c r="C3170" s="147">
        <v>0.79166666666666663</v>
      </c>
      <c r="D3170" s="149" t="s">
        <v>11</v>
      </c>
      <c r="E3170" s="153" t="s">
        <v>304</v>
      </c>
      <c r="F3170" s="149"/>
      <c r="G3170" s="149" t="str">
        <f t="shared" si="98"/>
        <v>1</v>
      </c>
      <c r="H3170" s="150">
        <f t="shared" si="99"/>
        <v>18</v>
      </c>
      <c r="I3170" s="153" t="s">
        <v>359</v>
      </c>
      <c r="J3170" s="164" t="str" cm="1">
        <f t="array" ref="J3170">_xlfn.XLOOKUP(D3170,justificativas_motivos,justificativas_texto,"",1,1)</f>
        <v>MOTORISTA CUMPRINDO HORÁRIO NA ESCALA ATUAL</v>
      </c>
    </row>
    <row r="3171" spans="1:10" ht="42" hidden="1" customHeight="1">
      <c r="A3171" s="202">
        <v>45732</v>
      </c>
      <c r="B3171" s="149">
        <v>15800</v>
      </c>
      <c r="C3171" s="147">
        <v>0.79166666666666663</v>
      </c>
      <c r="D3171" s="149" t="s">
        <v>11</v>
      </c>
      <c r="E3171" s="153" t="s">
        <v>312</v>
      </c>
      <c r="F3171" s="149"/>
      <c r="G3171" s="149" t="str">
        <f t="shared" si="98"/>
        <v>1</v>
      </c>
      <c r="H3171" s="150">
        <f t="shared" si="99"/>
        <v>18</v>
      </c>
      <c r="I3171" s="153" t="s">
        <v>359</v>
      </c>
      <c r="J3171" s="164" t="str" cm="1">
        <f t="array" ref="J3171">_xlfn.XLOOKUP(D3171,justificativas_motivos,justificativas_texto,"",1,1)</f>
        <v>MOTORISTA CUMPRINDO HORÁRIO NA ESCALA ATUAL</v>
      </c>
    </row>
    <row r="3172" spans="1:10" ht="42" hidden="1" customHeight="1">
      <c r="A3172" s="202">
        <v>45732</v>
      </c>
      <c r="B3172" s="132">
        <v>19003</v>
      </c>
      <c r="C3172" s="133">
        <v>0.375</v>
      </c>
      <c r="D3172" s="132" t="s">
        <v>20</v>
      </c>
      <c r="E3172" s="129" t="s">
        <v>240</v>
      </c>
      <c r="F3172" s="132"/>
      <c r="G3172" s="132" t="str">
        <f t="shared" si="98"/>
        <v>1</v>
      </c>
      <c r="H3172" s="137">
        <f t="shared" si="99"/>
        <v>18</v>
      </c>
      <c r="I3172" s="129" t="str" cm="1">
        <f t="array" ref="I3172">_xlfn.XLOOKUP(C3172,gyn_horarios,gyn_trechos_almoco,"",1,1)</f>
        <v>SINOP X FORTALEZA 09:00</v>
      </c>
      <c r="J3172" s="201" t="str" cm="1">
        <f t="array" ref="J3172">_xlfn.XLOOKUP(D3172,justificativas_motivos,justificativas_texto,"",1,1)</f>
        <v>MOTORISTA TEVE QUE FAZER REFEIÇÃO DEVIDO AO ATRASO DO HORARIO DO ONIBUS</v>
      </c>
    </row>
    <row r="3173" spans="1:10" ht="42" hidden="1" customHeight="1">
      <c r="A3173" s="202">
        <v>45732</v>
      </c>
      <c r="B3173" s="132">
        <v>19003</v>
      </c>
      <c r="C3173" s="133">
        <v>0.375</v>
      </c>
      <c r="D3173" s="132" t="s">
        <v>20</v>
      </c>
      <c r="E3173" s="129" t="s">
        <v>288</v>
      </c>
      <c r="F3173" s="132"/>
      <c r="G3173" s="132" t="str">
        <f t="shared" si="98"/>
        <v>1</v>
      </c>
      <c r="H3173" s="137">
        <f t="shared" si="99"/>
        <v>18</v>
      </c>
      <c r="I3173" s="129" t="str" cm="1">
        <f t="array" ref="I3173">_xlfn.XLOOKUP(C3173,gyn_horarios,gyn_trechos_almoco,"",1,1)</f>
        <v>SINOP X FORTALEZA 09:00</v>
      </c>
      <c r="J3173" s="201" t="str" cm="1">
        <f t="array" ref="J3173">_xlfn.XLOOKUP(D3173,justificativas_motivos,justificativas_texto,"",1,1)</f>
        <v>MOTORISTA TEVE QUE FAZER REFEIÇÃO DEVIDO AO ATRASO DO HORARIO DO ONIBUS</v>
      </c>
    </row>
    <row r="3174" spans="1:10" ht="42" hidden="1" customHeight="1">
      <c r="A3174" s="202">
        <v>45732</v>
      </c>
      <c r="B3174" s="132">
        <v>19016</v>
      </c>
      <c r="C3174" s="133">
        <v>0.4375</v>
      </c>
      <c r="D3174" s="132" t="s">
        <v>20</v>
      </c>
      <c r="E3174" s="129" t="s">
        <v>54</v>
      </c>
      <c r="F3174" s="132"/>
      <c r="G3174" s="132" t="str">
        <f t="shared" si="98"/>
        <v>1</v>
      </c>
      <c r="H3174" s="137">
        <f t="shared" si="99"/>
        <v>18</v>
      </c>
      <c r="I3174" s="129" t="str" cm="1">
        <f t="array" ref="I3174">_xlfn.XLOOKUP(C3174,gyn_horarios,gyn_trechos_almoco,"",1,1)</f>
        <v>GOIANIA X SAO LUIS 10:30</v>
      </c>
      <c r="J3174" s="201" t="str" cm="1">
        <f t="array" ref="J3174">_xlfn.XLOOKUP(D3174,justificativas_motivos,justificativas_texto,"",1,1)</f>
        <v>MOTORISTA TEVE QUE FAZER REFEIÇÃO DEVIDO AO ATRASO DO HORARIO DO ONIBUS</v>
      </c>
    </row>
    <row r="3175" spans="1:10" ht="42" hidden="1" customHeight="1">
      <c r="A3175" s="202">
        <v>45732</v>
      </c>
      <c r="B3175" s="132">
        <v>19016</v>
      </c>
      <c r="C3175" s="133">
        <v>0.4375</v>
      </c>
      <c r="D3175" s="132" t="s">
        <v>20</v>
      </c>
      <c r="E3175" s="129" t="s">
        <v>464</v>
      </c>
      <c r="F3175" s="132"/>
      <c r="G3175" s="132" t="str">
        <f t="shared" si="98"/>
        <v>1</v>
      </c>
      <c r="H3175" s="137">
        <f t="shared" si="99"/>
        <v>18</v>
      </c>
      <c r="I3175" s="129" t="str" cm="1">
        <f t="array" ref="I3175">_xlfn.XLOOKUP(C3175,gyn_horarios,gyn_trechos_almoco,"",1,1)</f>
        <v>GOIANIA X SAO LUIS 10:30</v>
      </c>
      <c r="J3175" s="201" t="str" cm="1">
        <f t="array" ref="J3175">_xlfn.XLOOKUP(D3175,justificativas_motivos,justificativas_texto,"",1,1)</f>
        <v>MOTORISTA TEVE QUE FAZER REFEIÇÃO DEVIDO AO ATRASO DO HORARIO DO ONIBUS</v>
      </c>
    </row>
    <row r="3176" spans="1:10" ht="42" hidden="1" customHeight="1">
      <c r="A3176" s="202">
        <v>45733</v>
      </c>
      <c r="B3176" s="149" t="s">
        <v>285</v>
      </c>
      <c r="C3176" s="147" t="s">
        <v>285</v>
      </c>
      <c r="D3176" s="149" t="s">
        <v>285</v>
      </c>
      <c r="E3176" s="153" t="s">
        <v>27</v>
      </c>
      <c r="F3176" s="149"/>
      <c r="G3176" s="149" t="str">
        <f t="shared" si="98"/>
        <v>1</v>
      </c>
      <c r="H3176" s="150">
        <f t="shared" si="99"/>
        <v>18</v>
      </c>
      <c r="I3176" s="153" t="str" cm="1">
        <f t="array" ref="I3176">_xlfn.XLOOKUP(C3176,gyn_horarios,gyn_trechos_almoco,"",1,1)</f>
        <v>PASSE</v>
      </c>
      <c r="J3176" s="164" t="str" cm="1">
        <f t="array" ref="J3176">_xlfn.XLOOKUP(D3176,justificativas_motivos,justificativas_texto,"",1,1)</f>
        <v>MOTORISTA CHEGANDO/SAINDO DA GARAGEM DE PASSE</v>
      </c>
    </row>
    <row r="3177" spans="1:10" ht="42" hidden="1" customHeight="1">
      <c r="A3177" s="202">
        <v>45733</v>
      </c>
      <c r="B3177" s="149" t="s">
        <v>285</v>
      </c>
      <c r="C3177" s="147" t="s">
        <v>285</v>
      </c>
      <c r="D3177" s="149" t="s">
        <v>285</v>
      </c>
      <c r="E3177" s="153" t="s">
        <v>37</v>
      </c>
      <c r="F3177" s="149"/>
      <c r="G3177" s="149" t="str">
        <f t="shared" si="98"/>
        <v>1</v>
      </c>
      <c r="H3177" s="150">
        <f t="shared" si="99"/>
        <v>18</v>
      </c>
      <c r="I3177" s="153" t="str" cm="1">
        <f t="array" ref="I3177">_xlfn.XLOOKUP(C3177,gyn_horarios,gyn_trechos_almoco,"",1,1)</f>
        <v>PASSE</v>
      </c>
      <c r="J3177" s="164" t="str" cm="1">
        <f t="array" ref="J3177">_xlfn.XLOOKUP(D3177,justificativas_motivos,justificativas_texto,"",1,1)</f>
        <v>MOTORISTA CHEGANDO/SAINDO DA GARAGEM DE PASSE</v>
      </c>
    </row>
    <row r="3178" spans="1:10" ht="42" hidden="1" customHeight="1">
      <c r="A3178" s="202">
        <v>45733</v>
      </c>
      <c r="B3178" s="149" t="s">
        <v>137</v>
      </c>
      <c r="C3178" s="147" t="s">
        <v>137</v>
      </c>
      <c r="D3178" s="149" t="s">
        <v>137</v>
      </c>
      <c r="E3178" s="149" t="s">
        <v>42</v>
      </c>
      <c r="F3178" s="149"/>
      <c r="G3178" s="149" t="str">
        <f t="shared" si="98"/>
        <v>1</v>
      </c>
      <c r="H3178" s="150">
        <f t="shared" si="99"/>
        <v>18</v>
      </c>
      <c r="I3178" s="153" t="str" cm="1">
        <f t="array" ref="I3178">_xlfn.XLOOKUP(C3178,gyn_horarios,gyn_trechos_almoco,"",1,1)</f>
        <v>ESPERA</v>
      </c>
      <c r="J3178" s="164" t="str" cm="1">
        <f t="array" ref="J3178">_xlfn.XLOOKUP(D3178,justificativas_motivos,justificativas_texto,"",1,1)</f>
        <v>MOTORISTA NA GARAGEM EM ESPERA PARA DISPONIBILIDADE DE HORARIOS</v>
      </c>
    </row>
    <row r="3179" spans="1:10" ht="42" hidden="1" customHeight="1">
      <c r="A3179" s="202">
        <v>45733</v>
      </c>
      <c r="B3179" s="149" t="s">
        <v>137</v>
      </c>
      <c r="C3179" s="147" t="s">
        <v>137</v>
      </c>
      <c r="D3179" s="149" t="s">
        <v>137</v>
      </c>
      <c r="E3179" s="149" t="s">
        <v>43</v>
      </c>
      <c r="F3179" s="149"/>
      <c r="G3179" s="149" t="str">
        <f t="shared" si="98"/>
        <v>1</v>
      </c>
      <c r="H3179" s="150">
        <f t="shared" si="99"/>
        <v>18</v>
      </c>
      <c r="I3179" s="153" t="str" cm="1">
        <f t="array" ref="I3179">_xlfn.XLOOKUP(C3179,gyn_horarios,gyn_trechos_almoco,"",1,1)</f>
        <v>ESPERA</v>
      </c>
      <c r="J3179" s="164" t="str" cm="1">
        <f t="array" ref="J3179">_xlfn.XLOOKUP(D3179,justificativas_motivos,justificativas_texto,"",1,1)</f>
        <v>MOTORISTA NA GARAGEM EM ESPERA PARA DISPONIBILIDADE DE HORARIOS</v>
      </c>
    </row>
    <row r="3180" spans="1:10" ht="42" hidden="1" customHeight="1">
      <c r="A3180" s="202">
        <v>45733</v>
      </c>
      <c r="B3180" s="149">
        <v>12400</v>
      </c>
      <c r="C3180" s="147">
        <v>0.75</v>
      </c>
      <c r="D3180" s="149" t="s">
        <v>11</v>
      </c>
      <c r="E3180" s="149" t="s">
        <v>167</v>
      </c>
      <c r="F3180" s="149"/>
      <c r="G3180" s="149" t="str">
        <f t="shared" si="98"/>
        <v>1</v>
      </c>
      <c r="H3180" s="150">
        <f t="shared" si="99"/>
        <v>18</v>
      </c>
      <c r="I3180" s="153" t="str" cm="1">
        <f t="array" ref="I3180">_xlfn.XLOOKUP(C3180,gyn_horarios,gyn_trechos_almoco,"",1,1)</f>
        <v>GOIANIA X TERESINA 18:00</v>
      </c>
      <c r="J3180" s="164" t="str" cm="1">
        <f t="array" ref="J3180">_xlfn.XLOOKUP(D3180,justificativas_motivos,justificativas_texto,"",1,1)</f>
        <v>MOTORISTA CUMPRINDO HORÁRIO NA ESCALA ATUAL</v>
      </c>
    </row>
    <row r="3181" spans="1:10" ht="42" hidden="1" customHeight="1">
      <c r="A3181" s="202">
        <v>45733</v>
      </c>
      <c r="B3181" s="149">
        <v>12400</v>
      </c>
      <c r="C3181" s="147">
        <v>0.75</v>
      </c>
      <c r="D3181" s="149" t="s">
        <v>11</v>
      </c>
      <c r="E3181" s="153" t="s">
        <v>379</v>
      </c>
      <c r="F3181" s="149"/>
      <c r="G3181" s="149" t="str">
        <f t="shared" si="98"/>
        <v>1</v>
      </c>
      <c r="H3181" s="150">
        <f t="shared" si="99"/>
        <v>18</v>
      </c>
      <c r="I3181" s="153" t="str" cm="1">
        <f t="array" ref="I3181">_xlfn.XLOOKUP(C3181,gyn_horarios,gyn_trechos_almoco,"",1,1)</f>
        <v>GOIANIA X TERESINA 18:00</v>
      </c>
      <c r="J3181" s="164" t="str" cm="1">
        <f t="array" ref="J3181">_xlfn.XLOOKUP(D3181,justificativas_motivos,justificativas_texto,"",1,1)</f>
        <v>MOTORISTA CUMPRINDO HORÁRIO NA ESCALA ATUAL</v>
      </c>
    </row>
    <row r="3182" spans="1:10" ht="42" hidden="1" customHeight="1">
      <c r="A3182" s="202">
        <v>45733</v>
      </c>
      <c r="B3182" s="149">
        <v>24013</v>
      </c>
      <c r="C3182" s="147">
        <v>0.79166666666666663</v>
      </c>
      <c r="D3182" s="149" t="s">
        <v>11</v>
      </c>
      <c r="E3182" s="149" t="s">
        <v>14</v>
      </c>
      <c r="F3182" s="149"/>
      <c r="G3182" s="149" t="str">
        <f t="shared" si="98"/>
        <v>1</v>
      </c>
      <c r="H3182" s="150">
        <f t="shared" si="99"/>
        <v>18</v>
      </c>
      <c r="I3182" s="153" t="str" cm="1">
        <f t="array" ref="I3182">_xlfn.XLOOKUP(C3182,gyn_horarios,gyn_trechos_almoco,"",1,1)</f>
        <v>GOIANIA X BELEM 19:00</v>
      </c>
      <c r="J3182" s="164" t="str" cm="1">
        <f t="array" ref="J3182">_xlfn.XLOOKUP(D3182,justificativas_motivos,justificativas_texto,"",1,1)</f>
        <v>MOTORISTA CUMPRINDO HORÁRIO NA ESCALA ATUAL</v>
      </c>
    </row>
    <row r="3183" spans="1:10" ht="42" hidden="1" customHeight="1">
      <c r="A3183" s="202">
        <v>45733</v>
      </c>
      <c r="B3183" s="149">
        <v>24013</v>
      </c>
      <c r="C3183" s="147">
        <v>0.79166666666666663</v>
      </c>
      <c r="D3183" s="149" t="s">
        <v>11</v>
      </c>
      <c r="E3183" s="153" t="s">
        <v>453</v>
      </c>
      <c r="F3183" s="149"/>
      <c r="G3183" s="149" t="str">
        <f t="shared" si="98"/>
        <v>1</v>
      </c>
      <c r="H3183" s="150">
        <f t="shared" si="99"/>
        <v>18</v>
      </c>
      <c r="I3183" s="153" t="str" cm="1">
        <f t="array" ref="I3183">_xlfn.XLOOKUP(C3183,gyn_horarios,gyn_trechos_almoco,"",1,1)</f>
        <v>GOIANIA X BELEM 19:00</v>
      </c>
      <c r="J3183" s="164" t="str" cm="1">
        <f t="array" ref="J3183">_xlfn.XLOOKUP(D3183,justificativas_motivos,justificativas_texto,"",1,1)</f>
        <v>MOTORISTA CUMPRINDO HORÁRIO NA ESCALA ATUAL</v>
      </c>
    </row>
    <row r="3184" spans="1:10" ht="42" hidden="1" customHeight="1">
      <c r="A3184" s="202">
        <v>45733</v>
      </c>
      <c r="B3184" s="149">
        <v>24015</v>
      </c>
      <c r="C3184" s="147">
        <v>0.83333333333333337</v>
      </c>
      <c r="D3184" s="149" t="s">
        <v>11</v>
      </c>
      <c r="E3184" s="149" t="s">
        <v>89</v>
      </c>
      <c r="F3184" s="149"/>
      <c r="G3184" s="149" t="str">
        <f t="shared" si="98"/>
        <v>1</v>
      </c>
      <c r="H3184" s="150">
        <f t="shared" si="99"/>
        <v>18</v>
      </c>
      <c r="I3184" s="153" t="str" cm="1">
        <f t="array" ref="I3184">_xlfn.XLOOKUP(C3184,gyn_horarios,gyn_trechos_almoco,"",1,1)</f>
        <v>GOIANIA X SAO LUIS 20:00</v>
      </c>
      <c r="J3184" s="164" t="str" cm="1">
        <f t="array" ref="J3184">_xlfn.XLOOKUP(D3184,justificativas_motivos,justificativas_texto,"",1,1)</f>
        <v>MOTORISTA CUMPRINDO HORÁRIO NA ESCALA ATUAL</v>
      </c>
    </row>
    <row r="3185" spans="1:10" ht="42" hidden="1" customHeight="1">
      <c r="A3185" s="202">
        <v>45733</v>
      </c>
      <c r="B3185" s="149">
        <v>24015</v>
      </c>
      <c r="C3185" s="147">
        <v>0.83333333333333337</v>
      </c>
      <c r="D3185" s="149" t="s">
        <v>11</v>
      </c>
      <c r="E3185" s="149" t="s">
        <v>91</v>
      </c>
      <c r="F3185" s="149"/>
      <c r="G3185" s="149" t="str">
        <f t="shared" si="98"/>
        <v>1</v>
      </c>
      <c r="H3185" s="150">
        <f t="shared" si="99"/>
        <v>18</v>
      </c>
      <c r="I3185" s="153" t="str" cm="1">
        <f t="array" ref="I3185">_xlfn.XLOOKUP(C3185,gyn_horarios,gyn_trechos_almoco,"",1,1)</f>
        <v>GOIANIA X SAO LUIS 20:00</v>
      </c>
      <c r="J3185" s="164" t="str" cm="1">
        <f t="array" ref="J3185">_xlfn.XLOOKUP(D3185,justificativas_motivos,justificativas_texto,"",1,1)</f>
        <v>MOTORISTA CUMPRINDO HORÁRIO NA ESCALA ATUAL</v>
      </c>
    </row>
    <row r="3186" spans="1:10" ht="42" hidden="1" customHeight="1">
      <c r="A3186" s="202">
        <v>45733</v>
      </c>
      <c r="B3186" s="149">
        <v>16900</v>
      </c>
      <c r="C3186" s="147">
        <v>0.79166666666666663</v>
      </c>
      <c r="D3186" s="149" t="s">
        <v>11</v>
      </c>
      <c r="E3186" s="153" t="s">
        <v>431</v>
      </c>
      <c r="F3186" s="149"/>
      <c r="G3186" s="149" t="str">
        <f t="shared" si="98"/>
        <v>1</v>
      </c>
      <c r="H3186" s="150">
        <f t="shared" si="99"/>
        <v>18</v>
      </c>
      <c r="I3186" s="153" t="s">
        <v>359</v>
      </c>
      <c r="J3186" s="164" t="str" cm="1">
        <f t="array" ref="J3186">_xlfn.XLOOKUP(D3186,justificativas_motivos,justificativas_texto,"",1,1)</f>
        <v>MOTORISTA CUMPRINDO HORÁRIO NA ESCALA ATUAL</v>
      </c>
    </row>
    <row r="3187" spans="1:10" ht="42" hidden="1" customHeight="1">
      <c r="A3187" s="202">
        <v>45733</v>
      </c>
      <c r="B3187" s="149">
        <v>16900</v>
      </c>
      <c r="C3187" s="147">
        <v>0.79166666666666663</v>
      </c>
      <c r="D3187" s="149" t="s">
        <v>11</v>
      </c>
      <c r="E3187" s="153" t="s">
        <v>371</v>
      </c>
      <c r="F3187" s="149"/>
      <c r="G3187" s="149" t="str">
        <f t="shared" si="98"/>
        <v>1</v>
      </c>
      <c r="H3187" s="150">
        <f t="shared" si="99"/>
        <v>18</v>
      </c>
      <c r="I3187" s="153" t="s">
        <v>359</v>
      </c>
      <c r="J3187" s="164" t="str" cm="1">
        <f t="array" ref="J3187">_xlfn.XLOOKUP(D3187,justificativas_motivos,justificativas_texto,"",1,1)</f>
        <v>MOTORISTA CUMPRINDO HORÁRIO NA ESCALA ATUAL</v>
      </c>
    </row>
    <row r="3188" spans="1:10" ht="42" hidden="1" customHeight="1">
      <c r="A3188" s="202">
        <v>45733</v>
      </c>
      <c r="B3188" s="149">
        <v>19006</v>
      </c>
      <c r="C3188" s="147">
        <v>0.39583333333333331</v>
      </c>
      <c r="D3188" s="149" t="s">
        <v>11</v>
      </c>
      <c r="E3188" s="153" t="s">
        <v>290</v>
      </c>
      <c r="F3188" s="149"/>
      <c r="G3188" s="149" t="str">
        <f t="shared" si="98"/>
        <v>1</v>
      </c>
      <c r="H3188" s="150">
        <f t="shared" si="99"/>
        <v>18</v>
      </c>
      <c r="I3188" s="153" t="s">
        <v>28</v>
      </c>
      <c r="J3188" s="164" t="str" cm="1">
        <f t="array" ref="J3188">_xlfn.XLOOKUP(D3188,justificativas_motivos,justificativas_texto,"",1,1)</f>
        <v>MOTORISTA CUMPRINDO HORÁRIO NA ESCALA ATUAL</v>
      </c>
    </row>
    <row r="3189" spans="1:10" ht="42" hidden="1" customHeight="1">
      <c r="A3189" s="202">
        <v>45733</v>
      </c>
      <c r="B3189" s="149">
        <v>19006</v>
      </c>
      <c r="C3189" s="147">
        <v>0.39583333333333331</v>
      </c>
      <c r="D3189" s="149" t="s">
        <v>11</v>
      </c>
      <c r="E3189" s="153" t="s">
        <v>148</v>
      </c>
      <c r="F3189" s="149"/>
      <c r="G3189" s="149" t="str">
        <f t="shared" si="98"/>
        <v>1</v>
      </c>
      <c r="H3189" s="150">
        <f t="shared" si="99"/>
        <v>18</v>
      </c>
      <c r="I3189" s="153" t="s">
        <v>28</v>
      </c>
      <c r="J3189" s="164" t="str" cm="1">
        <f t="array" ref="J3189">_xlfn.XLOOKUP(D3189,justificativas_motivos,justificativas_texto,"",1,1)</f>
        <v>MOTORISTA CUMPRINDO HORÁRIO NA ESCALA ATUAL</v>
      </c>
    </row>
    <row r="3190" spans="1:10" ht="42" hidden="1" customHeight="1">
      <c r="A3190" s="202">
        <v>45734</v>
      </c>
      <c r="B3190" s="149" t="s">
        <v>137</v>
      </c>
      <c r="C3190" s="147" t="s">
        <v>137</v>
      </c>
      <c r="D3190" s="149" t="s">
        <v>137</v>
      </c>
      <c r="E3190" s="153" t="s">
        <v>290</v>
      </c>
      <c r="F3190" s="149"/>
      <c r="G3190" s="149" t="str">
        <f t="shared" si="98"/>
        <v>1</v>
      </c>
      <c r="H3190" s="150">
        <f t="shared" si="99"/>
        <v>18</v>
      </c>
      <c r="I3190" s="153" t="str" cm="1">
        <f t="array" ref="I3190">_xlfn.XLOOKUP(C3190,gyn_horarios,gyn_trechos_almoco,"",1,1)</f>
        <v>ESPERA</v>
      </c>
      <c r="J3190" s="164" t="str" cm="1">
        <f t="array" ref="J3190">_xlfn.XLOOKUP(D3190,justificativas_motivos,justificativas_texto,"",1,1)</f>
        <v>MOTORISTA NA GARAGEM EM ESPERA PARA DISPONIBILIDADE DE HORARIOS</v>
      </c>
    </row>
    <row r="3191" spans="1:10" ht="42" hidden="1" customHeight="1">
      <c r="A3191" s="202">
        <v>45734</v>
      </c>
      <c r="B3191" s="149" t="s">
        <v>137</v>
      </c>
      <c r="C3191" s="147" t="s">
        <v>137</v>
      </c>
      <c r="D3191" s="149" t="s">
        <v>137</v>
      </c>
      <c r="E3191" s="153" t="s">
        <v>148</v>
      </c>
      <c r="F3191" s="149"/>
      <c r="G3191" s="149" t="str">
        <f t="shared" si="98"/>
        <v>1</v>
      </c>
      <c r="H3191" s="150">
        <f t="shared" si="99"/>
        <v>18</v>
      </c>
      <c r="I3191" s="153" t="str" cm="1">
        <f t="array" ref="I3191">_xlfn.XLOOKUP(C3191,gyn_horarios,gyn_trechos_almoco,"",1,1)</f>
        <v>ESPERA</v>
      </c>
      <c r="J3191" s="164" t="str" cm="1">
        <f t="array" ref="J3191">_xlfn.XLOOKUP(D3191,justificativas_motivos,justificativas_texto,"",1,1)</f>
        <v>MOTORISTA NA GARAGEM EM ESPERA PARA DISPONIBILIDADE DE HORARIOS</v>
      </c>
    </row>
    <row r="3192" spans="1:10" ht="42" hidden="1" customHeight="1">
      <c r="A3192" s="202">
        <v>45734</v>
      </c>
      <c r="B3192" s="149">
        <v>19007</v>
      </c>
      <c r="C3192" s="147">
        <v>0.75</v>
      </c>
      <c r="D3192" s="149" t="s">
        <v>11</v>
      </c>
      <c r="E3192" s="149" t="s">
        <v>83</v>
      </c>
      <c r="F3192" s="149"/>
      <c r="G3192" s="149" t="str">
        <f t="shared" si="98"/>
        <v>1</v>
      </c>
      <c r="H3192" s="150">
        <f t="shared" si="99"/>
        <v>18</v>
      </c>
      <c r="I3192" s="153" t="str" cm="1">
        <f t="array" ref="I3192">_xlfn.XLOOKUP(C3192,gyn_horarios,gyn_trechos_almoco,"",1,1)</f>
        <v>GOIANIA X TERESINA 18:00</v>
      </c>
      <c r="J3192" s="164" t="str" cm="1">
        <f t="array" ref="J3192">_xlfn.XLOOKUP(D3192,justificativas_motivos,justificativas_texto,"",1,1)</f>
        <v>MOTORISTA CUMPRINDO HORÁRIO NA ESCALA ATUAL</v>
      </c>
    </row>
    <row r="3193" spans="1:10" ht="42" hidden="1" customHeight="1">
      <c r="A3193" s="202">
        <v>45734</v>
      </c>
      <c r="B3193" s="149">
        <v>19007</v>
      </c>
      <c r="C3193" s="147">
        <v>0.75</v>
      </c>
      <c r="D3193" s="149" t="s">
        <v>11</v>
      </c>
      <c r="E3193" s="149" t="s">
        <v>86</v>
      </c>
      <c r="F3193" s="149"/>
      <c r="G3193" s="149" t="str">
        <f t="shared" si="98"/>
        <v>1</v>
      </c>
      <c r="H3193" s="150">
        <f t="shared" si="99"/>
        <v>18</v>
      </c>
      <c r="I3193" s="153" t="str" cm="1">
        <f t="array" ref="I3193">_xlfn.XLOOKUP(C3193,gyn_horarios,gyn_trechos_almoco,"",1,1)</f>
        <v>GOIANIA X TERESINA 18:00</v>
      </c>
      <c r="J3193" s="164" t="str" cm="1">
        <f t="array" ref="J3193">_xlfn.XLOOKUP(D3193,justificativas_motivos,justificativas_texto,"",1,1)</f>
        <v>MOTORISTA CUMPRINDO HORÁRIO NA ESCALA ATUAL</v>
      </c>
    </row>
    <row r="3194" spans="1:10" ht="42" hidden="1" customHeight="1">
      <c r="A3194" s="202">
        <v>45734</v>
      </c>
      <c r="B3194" s="149">
        <v>24006</v>
      </c>
      <c r="C3194" s="147">
        <v>0.79166666666666663</v>
      </c>
      <c r="D3194" s="149" t="s">
        <v>11</v>
      </c>
      <c r="E3194" s="149" t="s">
        <v>209</v>
      </c>
      <c r="F3194" s="149"/>
      <c r="G3194" s="149" t="str">
        <f t="shared" si="98"/>
        <v>1</v>
      </c>
      <c r="H3194" s="150">
        <f t="shared" si="99"/>
        <v>18</v>
      </c>
      <c r="I3194" s="153" t="str" cm="1">
        <f t="array" ref="I3194">_xlfn.XLOOKUP(C3194,gyn_horarios,gyn_trechos_almoco,"",1,1)</f>
        <v>GOIANIA X BELEM 19:00</v>
      </c>
      <c r="J3194" s="164" t="str" cm="1">
        <f t="array" ref="J3194">_xlfn.XLOOKUP(D3194,justificativas_motivos,justificativas_texto,"",1,1)</f>
        <v>MOTORISTA CUMPRINDO HORÁRIO NA ESCALA ATUAL</v>
      </c>
    </row>
    <row r="3195" spans="1:10" ht="42" hidden="1" customHeight="1">
      <c r="A3195" s="202">
        <v>45734</v>
      </c>
      <c r="B3195" s="149">
        <v>24006</v>
      </c>
      <c r="C3195" s="147">
        <v>0.79166666666666663</v>
      </c>
      <c r="D3195" s="149" t="s">
        <v>11</v>
      </c>
      <c r="E3195" s="149" t="s">
        <v>150</v>
      </c>
      <c r="F3195" s="149"/>
      <c r="G3195" s="149" t="str">
        <f t="shared" si="98"/>
        <v>1</v>
      </c>
      <c r="H3195" s="150">
        <f t="shared" si="99"/>
        <v>18</v>
      </c>
      <c r="I3195" s="153" t="str" cm="1">
        <f t="array" ref="I3195">_xlfn.XLOOKUP(C3195,gyn_horarios,gyn_trechos_almoco,"",1,1)</f>
        <v>GOIANIA X BELEM 19:00</v>
      </c>
      <c r="J3195" s="164" t="str" cm="1">
        <f t="array" ref="J3195">_xlfn.XLOOKUP(D3195,justificativas_motivos,justificativas_texto,"",1,1)</f>
        <v>MOTORISTA CUMPRINDO HORÁRIO NA ESCALA ATUAL</v>
      </c>
    </row>
    <row r="3196" spans="1:10" ht="42" hidden="1" customHeight="1">
      <c r="A3196" s="202">
        <v>45734</v>
      </c>
      <c r="B3196" s="149">
        <v>24011</v>
      </c>
      <c r="C3196" s="147">
        <v>0.83333333333333337</v>
      </c>
      <c r="D3196" s="149" t="s">
        <v>11</v>
      </c>
      <c r="E3196" s="149" t="s">
        <v>118</v>
      </c>
      <c r="F3196" s="149"/>
      <c r="G3196" s="149" t="str">
        <f t="shared" si="98"/>
        <v>1</v>
      </c>
      <c r="H3196" s="150">
        <f t="shared" si="99"/>
        <v>18</v>
      </c>
      <c r="I3196" s="153" t="str" cm="1">
        <f t="array" ref="I3196">_xlfn.XLOOKUP(C3196,gyn_horarios,gyn_trechos_almoco,"",1,1)</f>
        <v>GOIANIA X SAO LUIS 20:00</v>
      </c>
      <c r="J3196" s="164" t="str" cm="1">
        <f t="array" ref="J3196">_xlfn.XLOOKUP(D3196,justificativas_motivos,justificativas_texto,"",1,1)</f>
        <v>MOTORISTA CUMPRINDO HORÁRIO NA ESCALA ATUAL</v>
      </c>
    </row>
    <row r="3197" spans="1:10" ht="42" hidden="1" customHeight="1">
      <c r="A3197" s="202">
        <v>45734</v>
      </c>
      <c r="B3197" s="149">
        <v>24011</v>
      </c>
      <c r="C3197" s="147">
        <v>0.83333333333333337</v>
      </c>
      <c r="D3197" s="149" t="s">
        <v>11</v>
      </c>
      <c r="E3197" s="149" t="s">
        <v>15</v>
      </c>
      <c r="F3197" s="149"/>
      <c r="G3197" s="149" t="str">
        <f t="shared" si="98"/>
        <v>1</v>
      </c>
      <c r="H3197" s="150">
        <f t="shared" si="99"/>
        <v>18</v>
      </c>
      <c r="I3197" s="153" t="str" cm="1">
        <f t="array" ref="I3197">_xlfn.XLOOKUP(C3197,gyn_horarios,gyn_trechos_almoco,"",1,1)</f>
        <v>GOIANIA X SAO LUIS 20:00</v>
      </c>
      <c r="J3197" s="164" t="str" cm="1">
        <f t="array" ref="J3197">_xlfn.XLOOKUP(D3197,justificativas_motivos,justificativas_texto,"",1,1)</f>
        <v>MOTORISTA CUMPRINDO HORÁRIO NA ESCALA ATUAL</v>
      </c>
    </row>
    <row r="3198" spans="1:10" ht="42" hidden="1" customHeight="1">
      <c r="A3198" s="202">
        <v>45734</v>
      </c>
      <c r="B3198" s="149">
        <v>15900</v>
      </c>
      <c r="C3198" s="147">
        <v>0.39583333333333331</v>
      </c>
      <c r="D3198" s="149" t="s">
        <v>11</v>
      </c>
      <c r="E3198" s="153" t="s">
        <v>361</v>
      </c>
      <c r="F3198" s="149"/>
      <c r="G3198" s="149" t="str">
        <f t="shared" si="98"/>
        <v>1</v>
      </c>
      <c r="H3198" s="150">
        <f t="shared" si="99"/>
        <v>18</v>
      </c>
      <c r="I3198" s="153" t="s">
        <v>347</v>
      </c>
      <c r="J3198" s="164" t="str" cm="1">
        <f t="array" ref="J3198">_xlfn.XLOOKUP(D3198,justificativas_motivos,justificativas_texto,"",1,1)</f>
        <v>MOTORISTA CUMPRINDO HORÁRIO NA ESCALA ATUAL</v>
      </c>
    </row>
    <row r="3199" spans="1:10" ht="42" hidden="1" customHeight="1">
      <c r="A3199" s="202">
        <v>45734</v>
      </c>
      <c r="B3199" s="149">
        <v>15900</v>
      </c>
      <c r="C3199" s="147">
        <v>0.39583333333333331</v>
      </c>
      <c r="D3199" s="149" t="s">
        <v>11</v>
      </c>
      <c r="E3199" s="153" t="s">
        <v>251</v>
      </c>
      <c r="F3199" s="149"/>
      <c r="G3199" s="149" t="str">
        <f t="shared" si="98"/>
        <v>1</v>
      </c>
      <c r="H3199" s="150">
        <f t="shared" si="99"/>
        <v>18</v>
      </c>
      <c r="I3199" s="153" t="s">
        <v>347</v>
      </c>
      <c r="J3199" s="164" t="str" cm="1">
        <f t="array" ref="J3199">_xlfn.XLOOKUP(D3199,justificativas_motivos,justificativas_texto,"",1,1)</f>
        <v>MOTORISTA CUMPRINDO HORÁRIO NA ESCALA ATUAL</v>
      </c>
    </row>
    <row r="3200" spans="1:10" ht="42" hidden="1" customHeight="1">
      <c r="A3200" s="202">
        <v>45734</v>
      </c>
      <c r="B3200" s="149">
        <v>19014</v>
      </c>
      <c r="C3200" s="147">
        <v>0.39583333333333331</v>
      </c>
      <c r="D3200" s="149" t="s">
        <v>11</v>
      </c>
      <c r="E3200" s="153" t="s">
        <v>229</v>
      </c>
      <c r="F3200" s="149"/>
      <c r="G3200" s="149" t="str">
        <f t="shared" si="98"/>
        <v>1</v>
      </c>
      <c r="H3200" s="150">
        <f t="shared" si="99"/>
        <v>18</v>
      </c>
      <c r="I3200" s="153" t="s">
        <v>430</v>
      </c>
      <c r="J3200" s="164" t="str" cm="1">
        <f t="array" ref="J3200">_xlfn.XLOOKUP(D3200,justificativas_motivos,justificativas_texto,"",1,1)</f>
        <v>MOTORISTA CUMPRINDO HORÁRIO NA ESCALA ATUAL</v>
      </c>
    </row>
    <row r="3201" spans="1:10" ht="42" hidden="1" customHeight="1">
      <c r="A3201" s="202">
        <v>45734</v>
      </c>
      <c r="B3201" s="149">
        <v>19014</v>
      </c>
      <c r="C3201" s="147">
        <v>0.39583333333333331</v>
      </c>
      <c r="D3201" s="149" t="s">
        <v>11</v>
      </c>
      <c r="E3201" s="153" t="s">
        <v>313</v>
      </c>
      <c r="F3201" s="149"/>
      <c r="G3201" s="149" t="str">
        <f t="shared" si="98"/>
        <v>1</v>
      </c>
      <c r="H3201" s="150">
        <f t="shared" si="99"/>
        <v>18</v>
      </c>
      <c r="I3201" s="153" t="s">
        <v>430</v>
      </c>
      <c r="J3201" s="164" t="str" cm="1">
        <f t="array" ref="J3201">_xlfn.XLOOKUP(D3201,justificativas_motivos,justificativas_texto,"",1,1)</f>
        <v>MOTORISTA CUMPRINDO HORÁRIO NA ESCALA ATUAL</v>
      </c>
    </row>
    <row r="3202" spans="1:10" ht="42" hidden="1" customHeight="1">
      <c r="A3202" s="202">
        <v>45734</v>
      </c>
      <c r="B3202" s="149" t="s">
        <v>137</v>
      </c>
      <c r="C3202" s="147" t="s">
        <v>137</v>
      </c>
      <c r="D3202" s="149" t="s">
        <v>137</v>
      </c>
      <c r="E3202" s="149" t="s">
        <v>14</v>
      </c>
      <c r="F3202" s="149"/>
      <c r="G3202" s="149" t="str">
        <f t="shared" si="98"/>
        <v>1</v>
      </c>
      <c r="H3202" s="150">
        <f t="shared" si="99"/>
        <v>18</v>
      </c>
      <c r="I3202" s="153" t="str" cm="1">
        <f t="array" ref="I3202">_xlfn.XLOOKUP(C3202,gyn_horarios,gyn_trechos_almoco,"",1,1)</f>
        <v>ESPERA</v>
      </c>
      <c r="J3202" s="164" t="str" cm="1">
        <f t="array" ref="J3202">_xlfn.XLOOKUP(D3202,justificativas_motivos,justificativas_texto,"",1,1)</f>
        <v>MOTORISTA NA GARAGEM EM ESPERA PARA DISPONIBILIDADE DE HORARIOS</v>
      </c>
    </row>
    <row r="3203" spans="1:10" ht="42" hidden="1" customHeight="1">
      <c r="A3203" s="202">
        <v>45734</v>
      </c>
      <c r="B3203" s="149" t="s">
        <v>137</v>
      </c>
      <c r="C3203" s="147" t="s">
        <v>137</v>
      </c>
      <c r="D3203" s="149" t="s">
        <v>137</v>
      </c>
      <c r="E3203" s="153" t="s">
        <v>453</v>
      </c>
      <c r="F3203" s="149"/>
      <c r="G3203" s="149" t="str">
        <f t="shared" si="98"/>
        <v>1</v>
      </c>
      <c r="H3203" s="150">
        <f t="shared" si="99"/>
        <v>18</v>
      </c>
      <c r="I3203" s="153" t="str" cm="1">
        <f t="array" ref="I3203">_xlfn.XLOOKUP(C3203,gyn_horarios,gyn_trechos_almoco,"",1,1)</f>
        <v>ESPERA</v>
      </c>
      <c r="J3203" s="164" t="str" cm="1">
        <f t="array" ref="J3203">_xlfn.XLOOKUP(D3203,justificativas_motivos,justificativas_texto,"",1,1)</f>
        <v>MOTORISTA NA GARAGEM EM ESPERA PARA DISPONIBILIDADE DE HORARIOS</v>
      </c>
    </row>
    <row r="3204" spans="1:10" ht="42" hidden="1" customHeight="1">
      <c r="A3204" s="202">
        <v>45734</v>
      </c>
      <c r="B3204" s="149" t="s">
        <v>137</v>
      </c>
      <c r="C3204" s="147" t="s">
        <v>137</v>
      </c>
      <c r="D3204" s="149" t="s">
        <v>137</v>
      </c>
      <c r="E3204" s="149" t="s">
        <v>89</v>
      </c>
      <c r="F3204" s="149"/>
      <c r="G3204" s="149" t="str">
        <f t="shared" si="98"/>
        <v>1</v>
      </c>
      <c r="H3204" s="150">
        <f t="shared" si="99"/>
        <v>18</v>
      </c>
      <c r="I3204" s="153" t="str" cm="1">
        <f t="array" ref="I3204">_xlfn.XLOOKUP(C3204,gyn_horarios,gyn_trechos_almoco,"",1,1)</f>
        <v>ESPERA</v>
      </c>
      <c r="J3204" s="164" t="str" cm="1">
        <f t="array" ref="J3204">_xlfn.XLOOKUP(D3204,justificativas_motivos,justificativas_texto,"",1,1)</f>
        <v>MOTORISTA NA GARAGEM EM ESPERA PARA DISPONIBILIDADE DE HORARIOS</v>
      </c>
    </row>
    <row r="3205" spans="1:10" ht="42" hidden="1" customHeight="1">
      <c r="A3205" s="202">
        <v>45734</v>
      </c>
      <c r="B3205" s="149" t="s">
        <v>137</v>
      </c>
      <c r="C3205" s="147" t="s">
        <v>137</v>
      </c>
      <c r="D3205" s="149" t="s">
        <v>137</v>
      </c>
      <c r="E3205" s="149" t="s">
        <v>91</v>
      </c>
      <c r="F3205" s="149"/>
      <c r="G3205" s="149" t="str">
        <f t="shared" si="98"/>
        <v>1</v>
      </c>
      <c r="H3205" s="150">
        <f t="shared" si="99"/>
        <v>18</v>
      </c>
      <c r="I3205" s="153" t="str" cm="1">
        <f t="array" ref="I3205">_xlfn.XLOOKUP(C3205,gyn_horarios,gyn_trechos_almoco,"",1,1)</f>
        <v>ESPERA</v>
      </c>
      <c r="J3205" s="164" t="str" cm="1">
        <f t="array" ref="J3205">_xlfn.XLOOKUP(D3205,justificativas_motivos,justificativas_texto,"",1,1)</f>
        <v>MOTORISTA NA GARAGEM EM ESPERA PARA DISPONIBILIDADE DE HORARIOS</v>
      </c>
    </row>
    <row r="3206" spans="1:10" ht="42" hidden="1" customHeight="1">
      <c r="A3206" s="202">
        <v>45734</v>
      </c>
      <c r="B3206" s="132">
        <v>15900</v>
      </c>
      <c r="C3206" s="133">
        <v>0.375</v>
      </c>
      <c r="D3206" s="132" t="s">
        <v>20</v>
      </c>
      <c r="E3206" s="129" t="s">
        <v>431</v>
      </c>
      <c r="F3206" s="132"/>
      <c r="G3206" s="132" t="str">
        <f t="shared" si="98"/>
        <v>1</v>
      </c>
      <c r="H3206" s="137">
        <f t="shared" si="99"/>
        <v>18</v>
      </c>
      <c r="I3206" s="129" t="str" cm="1">
        <f t="array" ref="I3206">_xlfn.XLOOKUP(C3206,gyn_horarios,gyn_trechos_almoco,"",1,1)</f>
        <v>SINOP X FORTALEZA 09:00</v>
      </c>
      <c r="J3206" s="201" t="str" cm="1">
        <f t="array" ref="J3206">_xlfn.XLOOKUP(D3206,justificativas_motivos,justificativas_texto,"",1,1)</f>
        <v>MOTORISTA TEVE QUE FAZER REFEIÇÃO DEVIDO AO ATRASO DO HORARIO DO ONIBUS</v>
      </c>
    </row>
    <row r="3207" spans="1:10" ht="42" hidden="1" customHeight="1">
      <c r="A3207" s="202">
        <v>45734</v>
      </c>
      <c r="B3207" s="132">
        <v>15900</v>
      </c>
      <c r="C3207" s="133">
        <v>0.375</v>
      </c>
      <c r="D3207" s="132" t="s">
        <v>20</v>
      </c>
      <c r="E3207" s="129" t="s">
        <v>371</v>
      </c>
      <c r="F3207" s="132"/>
      <c r="G3207" s="132" t="str">
        <f t="shared" si="98"/>
        <v>1</v>
      </c>
      <c r="H3207" s="137">
        <f t="shared" si="99"/>
        <v>18</v>
      </c>
      <c r="I3207" s="129" t="str" cm="1">
        <f t="array" ref="I3207">_xlfn.XLOOKUP(C3207,gyn_horarios,gyn_trechos_almoco,"",1,1)</f>
        <v>SINOP X FORTALEZA 09:00</v>
      </c>
      <c r="J3207" s="201" t="str" cm="1">
        <f t="array" ref="J3207">_xlfn.XLOOKUP(D3207,justificativas_motivos,justificativas_texto,"",1,1)</f>
        <v>MOTORISTA TEVE QUE FAZER REFEIÇÃO DEVIDO AO ATRASO DO HORARIO DO ONIBUS</v>
      </c>
    </row>
    <row r="3208" spans="1:10" ht="42" hidden="1" customHeight="1">
      <c r="A3208" s="202">
        <v>45735</v>
      </c>
      <c r="B3208" s="149" t="s">
        <v>137</v>
      </c>
      <c r="C3208" s="147" t="s">
        <v>137</v>
      </c>
      <c r="D3208" s="149" t="s">
        <v>137</v>
      </c>
      <c r="E3208" s="153" t="s">
        <v>143</v>
      </c>
      <c r="F3208" s="149"/>
      <c r="G3208" s="149" t="str">
        <f t="shared" si="98"/>
        <v>1</v>
      </c>
      <c r="H3208" s="150">
        <f t="shared" si="99"/>
        <v>18</v>
      </c>
      <c r="I3208" s="153" t="str" cm="1">
        <f t="array" ref="I3208">_xlfn.XLOOKUP(C3208,gyn_horarios,gyn_trechos_almoco,"",1,1)</f>
        <v>ESPERA</v>
      </c>
      <c r="J3208" s="164" t="str" cm="1">
        <f t="array" ref="J3208">_xlfn.XLOOKUP(D3208,justificativas_motivos,justificativas_texto,"",1,1)</f>
        <v>MOTORISTA NA GARAGEM EM ESPERA PARA DISPONIBILIDADE DE HORARIOS</v>
      </c>
    </row>
    <row r="3209" spans="1:10" ht="42" hidden="1" customHeight="1">
      <c r="A3209" s="202">
        <v>45735</v>
      </c>
      <c r="B3209" s="149" t="s">
        <v>137</v>
      </c>
      <c r="C3209" s="147" t="s">
        <v>137</v>
      </c>
      <c r="D3209" s="149" t="s">
        <v>137</v>
      </c>
      <c r="E3209" s="153" t="s">
        <v>373</v>
      </c>
      <c r="F3209" s="149"/>
      <c r="G3209" s="149" t="str">
        <f t="shared" si="98"/>
        <v>1</v>
      </c>
      <c r="H3209" s="150">
        <f t="shared" si="99"/>
        <v>18</v>
      </c>
      <c r="I3209" s="153" t="str" cm="1">
        <f t="array" ref="I3209">_xlfn.XLOOKUP(C3209,gyn_horarios,gyn_trechos_almoco,"",1,1)</f>
        <v>ESPERA</v>
      </c>
      <c r="J3209" s="164" t="str" cm="1">
        <f t="array" ref="J3209">_xlfn.XLOOKUP(D3209,justificativas_motivos,justificativas_texto,"",1,1)</f>
        <v>MOTORISTA NA GARAGEM EM ESPERA PARA DISPONIBILIDADE DE HORARIOS</v>
      </c>
    </row>
    <row r="3210" spans="1:10" ht="42" hidden="1" customHeight="1">
      <c r="A3210" s="202">
        <v>45735</v>
      </c>
      <c r="B3210" s="149">
        <v>24012</v>
      </c>
      <c r="C3210" s="147">
        <v>0.79166666666666663</v>
      </c>
      <c r="D3210" s="149" t="s">
        <v>11</v>
      </c>
      <c r="E3210" s="149" t="s">
        <v>40</v>
      </c>
      <c r="F3210" s="149"/>
      <c r="G3210" s="149" t="str">
        <f t="shared" si="98"/>
        <v>1</v>
      </c>
      <c r="H3210" s="150">
        <f t="shared" si="99"/>
        <v>18</v>
      </c>
      <c r="I3210" s="153" t="str" cm="1">
        <f t="array" ref="I3210">_xlfn.XLOOKUP(C3210,gyn_horarios,gyn_trechos_almoco,"",1,1)</f>
        <v>GOIANIA X BELEM 19:00</v>
      </c>
      <c r="J3210" s="164" t="str" cm="1">
        <f t="array" ref="J3210">_xlfn.XLOOKUP(D3210,justificativas_motivos,justificativas_texto,"",1,1)</f>
        <v>MOTORISTA CUMPRINDO HORÁRIO NA ESCALA ATUAL</v>
      </c>
    </row>
    <row r="3211" spans="1:10" ht="42" hidden="1" customHeight="1">
      <c r="A3211" s="202">
        <v>45735</v>
      </c>
      <c r="B3211" s="149">
        <v>24012</v>
      </c>
      <c r="C3211" s="147">
        <v>0.79166666666666663</v>
      </c>
      <c r="D3211" s="149" t="s">
        <v>11</v>
      </c>
      <c r="E3211" s="149" t="s">
        <v>96</v>
      </c>
      <c r="F3211" s="149"/>
      <c r="G3211" s="149" t="str">
        <f t="shared" si="98"/>
        <v>1</v>
      </c>
      <c r="H3211" s="150">
        <f t="shared" si="99"/>
        <v>18</v>
      </c>
      <c r="I3211" s="153" t="str" cm="1">
        <f t="array" ref="I3211">_xlfn.XLOOKUP(C3211,gyn_horarios,gyn_trechos_almoco,"",1,1)</f>
        <v>GOIANIA X BELEM 19:00</v>
      </c>
      <c r="J3211" s="164" t="str" cm="1">
        <f t="array" ref="J3211">_xlfn.XLOOKUP(D3211,justificativas_motivos,justificativas_texto,"",1,1)</f>
        <v>MOTORISTA CUMPRINDO HORÁRIO NA ESCALA ATUAL</v>
      </c>
    </row>
    <row r="3212" spans="1:10" ht="42" hidden="1" customHeight="1">
      <c r="A3212" s="202">
        <v>45735</v>
      </c>
      <c r="B3212" s="149">
        <v>24001</v>
      </c>
      <c r="C3212" s="147">
        <v>0.83333333333333337</v>
      </c>
      <c r="D3212" s="149" t="s">
        <v>11</v>
      </c>
      <c r="E3212" s="149" t="s">
        <v>78</v>
      </c>
      <c r="F3212" s="149"/>
      <c r="G3212" s="149" t="str">
        <f t="shared" si="98"/>
        <v>1</v>
      </c>
      <c r="H3212" s="150">
        <f t="shared" si="99"/>
        <v>18</v>
      </c>
      <c r="I3212" s="153" t="str" cm="1">
        <f t="array" ref="I3212">_xlfn.XLOOKUP(C3212,gyn_horarios,gyn_trechos_almoco,"",1,1)</f>
        <v>GOIANIA X SAO LUIS 20:00</v>
      </c>
      <c r="J3212" s="164" t="str" cm="1">
        <f t="array" ref="J3212">_xlfn.XLOOKUP(D3212,justificativas_motivos,justificativas_texto,"",1,1)</f>
        <v>MOTORISTA CUMPRINDO HORÁRIO NA ESCALA ATUAL</v>
      </c>
    </row>
    <row r="3213" spans="1:10" ht="42" hidden="1" customHeight="1">
      <c r="A3213" s="202">
        <v>45735</v>
      </c>
      <c r="B3213" s="149">
        <v>24001</v>
      </c>
      <c r="C3213" s="147">
        <v>0.83333333333333337</v>
      </c>
      <c r="D3213" s="149" t="s">
        <v>11</v>
      </c>
      <c r="E3213" s="149" t="s">
        <v>80</v>
      </c>
      <c r="F3213" s="149"/>
      <c r="G3213" s="149" t="str">
        <f t="shared" si="98"/>
        <v>1</v>
      </c>
      <c r="H3213" s="150">
        <f t="shared" si="99"/>
        <v>18</v>
      </c>
      <c r="I3213" s="153" t="str" cm="1">
        <f t="array" ref="I3213">_xlfn.XLOOKUP(C3213,gyn_horarios,gyn_trechos_almoco,"",1,1)</f>
        <v>GOIANIA X SAO LUIS 20:00</v>
      </c>
      <c r="J3213" s="164" t="str" cm="1">
        <f t="array" ref="J3213">_xlfn.XLOOKUP(D3213,justificativas_motivos,justificativas_texto,"",1,1)</f>
        <v>MOTORISTA CUMPRINDO HORÁRIO NA ESCALA ATUAL</v>
      </c>
    </row>
    <row r="3214" spans="1:10" ht="42" hidden="1" customHeight="1">
      <c r="A3214" s="202">
        <v>45735</v>
      </c>
      <c r="B3214" s="149">
        <v>19008</v>
      </c>
      <c r="C3214" s="147">
        <v>0.39583333333333331</v>
      </c>
      <c r="D3214" s="149" t="s">
        <v>11</v>
      </c>
      <c r="E3214" s="153" t="s">
        <v>303</v>
      </c>
      <c r="F3214" s="149"/>
      <c r="G3214" s="149" t="str">
        <f t="shared" si="98"/>
        <v>1</v>
      </c>
      <c r="H3214" s="150">
        <f t="shared" si="99"/>
        <v>18</v>
      </c>
      <c r="I3214" s="153" t="s">
        <v>430</v>
      </c>
      <c r="J3214" s="164" t="str" cm="1">
        <f t="array" ref="J3214">_xlfn.XLOOKUP(D3214,justificativas_motivos,justificativas_texto,"",1,1)</f>
        <v>MOTORISTA CUMPRINDO HORÁRIO NA ESCALA ATUAL</v>
      </c>
    </row>
    <row r="3215" spans="1:10" ht="42" hidden="1" customHeight="1">
      <c r="A3215" s="202">
        <v>45735</v>
      </c>
      <c r="B3215" s="149">
        <v>19008</v>
      </c>
      <c r="C3215" s="147">
        <v>0.39583333333333331</v>
      </c>
      <c r="D3215" s="149" t="s">
        <v>11</v>
      </c>
      <c r="E3215" s="153" t="s">
        <v>348</v>
      </c>
      <c r="F3215" s="149"/>
      <c r="G3215" s="149" t="str">
        <f t="shared" si="98"/>
        <v>1</v>
      </c>
      <c r="H3215" s="150">
        <f t="shared" si="99"/>
        <v>18</v>
      </c>
      <c r="I3215" s="153" t="s">
        <v>430</v>
      </c>
      <c r="J3215" s="164" t="str" cm="1">
        <f t="array" ref="J3215">_xlfn.XLOOKUP(D3215,justificativas_motivos,justificativas_texto,"",1,1)</f>
        <v>MOTORISTA CUMPRINDO HORÁRIO NA ESCALA ATUAL</v>
      </c>
    </row>
    <row r="3216" spans="1:10" ht="42" hidden="1" customHeight="1">
      <c r="A3216" s="202">
        <v>45735</v>
      </c>
      <c r="B3216" s="149">
        <v>15500</v>
      </c>
      <c r="C3216" s="147">
        <v>0.79166666666666663</v>
      </c>
      <c r="D3216" s="149" t="s">
        <v>11</v>
      </c>
      <c r="E3216" s="153" t="s">
        <v>375</v>
      </c>
      <c r="F3216" s="149"/>
      <c r="G3216" s="149" t="str">
        <f t="shared" si="98"/>
        <v>1</v>
      </c>
      <c r="H3216" s="150">
        <f t="shared" si="99"/>
        <v>18</v>
      </c>
      <c r="I3216" s="153" t="s">
        <v>359</v>
      </c>
      <c r="J3216" s="164" t="str" cm="1">
        <f t="array" ref="J3216">_xlfn.XLOOKUP(D3216,justificativas_motivos,justificativas_texto,"",1,1)</f>
        <v>MOTORISTA CUMPRINDO HORÁRIO NA ESCALA ATUAL</v>
      </c>
    </row>
    <row r="3217" spans="1:10" ht="42" hidden="1" customHeight="1">
      <c r="A3217" s="202">
        <v>45735</v>
      </c>
      <c r="B3217" s="149">
        <v>15500</v>
      </c>
      <c r="C3217" s="147">
        <v>0.79166666666666663</v>
      </c>
      <c r="D3217" s="149" t="s">
        <v>11</v>
      </c>
      <c r="E3217" s="153" t="s">
        <v>38</v>
      </c>
      <c r="F3217" s="149"/>
      <c r="G3217" s="149" t="str">
        <f t="shared" si="98"/>
        <v>1</v>
      </c>
      <c r="H3217" s="150">
        <f t="shared" si="99"/>
        <v>18</v>
      </c>
      <c r="I3217" s="153" t="s">
        <v>359</v>
      </c>
      <c r="J3217" s="164" t="str" cm="1">
        <f t="array" ref="J3217">_xlfn.XLOOKUP(D3217,justificativas_motivos,justificativas_texto,"",1,1)</f>
        <v>MOTORISTA CUMPRINDO HORÁRIO NA ESCALA ATUAL</v>
      </c>
    </row>
    <row r="3218" spans="1:10" ht="42" hidden="1" customHeight="1">
      <c r="A3218" s="202">
        <v>45736</v>
      </c>
      <c r="B3218" s="149" t="s">
        <v>137</v>
      </c>
      <c r="C3218" s="147" t="s">
        <v>137</v>
      </c>
      <c r="D3218" s="149" t="s">
        <v>137</v>
      </c>
      <c r="E3218" s="149" t="s">
        <v>108</v>
      </c>
      <c r="F3218" s="149"/>
      <c r="G3218" s="149" t="str">
        <f t="shared" si="98"/>
        <v>1</v>
      </c>
      <c r="H3218" s="150">
        <f t="shared" si="99"/>
        <v>18</v>
      </c>
      <c r="I3218" s="153" t="str" cm="1">
        <f t="array" ref="I3218">_xlfn.XLOOKUP(C3218,gyn_horarios,gyn_trechos_almoco,"",1,1)</f>
        <v>ESPERA</v>
      </c>
      <c r="J3218" s="164" t="str" cm="1">
        <f t="array" ref="J3218">_xlfn.XLOOKUP(D3218,justificativas_motivos,justificativas_texto,"",1,1)</f>
        <v>MOTORISTA NA GARAGEM EM ESPERA PARA DISPONIBILIDADE DE HORARIOS</v>
      </c>
    </row>
    <row r="3219" spans="1:10" ht="42" hidden="1" customHeight="1">
      <c r="A3219" s="202">
        <v>45736</v>
      </c>
      <c r="B3219" s="149" t="s">
        <v>137</v>
      </c>
      <c r="C3219" s="147" t="s">
        <v>137</v>
      </c>
      <c r="D3219" s="149" t="s">
        <v>137</v>
      </c>
      <c r="E3219" s="149" t="s">
        <v>110</v>
      </c>
      <c r="F3219" s="149"/>
      <c r="G3219" s="149" t="str">
        <f t="shared" si="98"/>
        <v>1</v>
      </c>
      <c r="H3219" s="150">
        <f t="shared" si="99"/>
        <v>18</v>
      </c>
      <c r="I3219" s="153" t="str" cm="1">
        <f t="array" ref="I3219">_xlfn.XLOOKUP(C3219,gyn_horarios,gyn_trechos_almoco,"",1,1)</f>
        <v>ESPERA</v>
      </c>
      <c r="J3219" s="164" t="str" cm="1">
        <f t="array" ref="J3219">_xlfn.XLOOKUP(D3219,justificativas_motivos,justificativas_texto,"",1,1)</f>
        <v>MOTORISTA NA GARAGEM EM ESPERA PARA DISPONIBILIDADE DE HORARIOS</v>
      </c>
    </row>
    <row r="3220" spans="1:10" ht="42" hidden="1" customHeight="1">
      <c r="A3220" s="202">
        <v>45736</v>
      </c>
      <c r="B3220" s="149">
        <v>15700</v>
      </c>
      <c r="C3220" s="147">
        <v>0.75</v>
      </c>
      <c r="D3220" s="149" t="s">
        <v>11</v>
      </c>
      <c r="E3220" s="149" t="s">
        <v>115</v>
      </c>
      <c r="F3220" s="149"/>
      <c r="G3220" s="149" t="str">
        <f t="shared" ref="G3220:G3283" si="100">IF(E3220="MOTORISTA","","1")</f>
        <v>1</v>
      </c>
      <c r="H3220" s="150">
        <f t="shared" ref="H3220:H3283" si="101">IF(E3220="MOTORISTA","",18)</f>
        <v>18</v>
      </c>
      <c r="I3220" s="153" t="str" cm="1">
        <f t="array" ref="I3220">_xlfn.XLOOKUP(C3220,gyn_horarios,gyn_trechos_almoco,"",1,1)</f>
        <v>GOIANIA X TERESINA 18:00</v>
      </c>
      <c r="J3220" s="164" t="str" cm="1">
        <f t="array" ref="J3220">_xlfn.XLOOKUP(D3220,justificativas_motivos,justificativas_texto,"",1,1)</f>
        <v>MOTORISTA CUMPRINDO HORÁRIO NA ESCALA ATUAL</v>
      </c>
    </row>
    <row r="3221" spans="1:10" ht="42" hidden="1" customHeight="1">
      <c r="A3221" s="202">
        <v>45736</v>
      </c>
      <c r="B3221" s="149">
        <v>15700</v>
      </c>
      <c r="C3221" s="147">
        <v>0.75</v>
      </c>
      <c r="D3221" s="149" t="s">
        <v>11</v>
      </c>
      <c r="E3221" s="149" t="s">
        <v>188</v>
      </c>
      <c r="F3221" s="149"/>
      <c r="G3221" s="149" t="str">
        <f t="shared" si="100"/>
        <v>1</v>
      </c>
      <c r="H3221" s="150">
        <f t="shared" si="101"/>
        <v>18</v>
      </c>
      <c r="I3221" s="153" t="str" cm="1">
        <f t="array" ref="I3221">_xlfn.XLOOKUP(C3221,gyn_horarios,gyn_trechos_almoco,"",1,1)</f>
        <v>GOIANIA X TERESINA 18:00</v>
      </c>
      <c r="J3221" s="164" t="str" cm="1">
        <f t="array" ref="J3221">_xlfn.XLOOKUP(D3221,justificativas_motivos,justificativas_texto,"",1,1)</f>
        <v>MOTORISTA CUMPRINDO HORÁRIO NA ESCALA ATUAL</v>
      </c>
    </row>
    <row r="3222" spans="1:10" ht="42" hidden="1" customHeight="1">
      <c r="A3222" s="202">
        <v>45736</v>
      </c>
      <c r="B3222" s="149">
        <v>24005</v>
      </c>
      <c r="C3222" s="147">
        <v>0.79166666666666663</v>
      </c>
      <c r="D3222" s="149" t="s">
        <v>11</v>
      </c>
      <c r="E3222" s="149" t="s">
        <v>52</v>
      </c>
      <c r="F3222" s="149"/>
      <c r="G3222" s="149" t="str">
        <f t="shared" si="100"/>
        <v>1</v>
      </c>
      <c r="H3222" s="150">
        <f t="shared" si="101"/>
        <v>18</v>
      </c>
      <c r="I3222" s="153" t="str" cm="1">
        <f t="array" ref="I3222">_xlfn.XLOOKUP(C3222,gyn_horarios,gyn_trechos_almoco,"",1,1)</f>
        <v>GOIANIA X BELEM 19:00</v>
      </c>
      <c r="J3222" s="164" t="str" cm="1">
        <f t="array" ref="J3222">_xlfn.XLOOKUP(D3222,justificativas_motivos,justificativas_texto,"",1,1)</f>
        <v>MOTORISTA CUMPRINDO HORÁRIO NA ESCALA ATUAL</v>
      </c>
    </row>
    <row r="3223" spans="1:10" ht="42" hidden="1" customHeight="1">
      <c r="A3223" s="202">
        <v>45736</v>
      </c>
      <c r="B3223" s="149">
        <v>24005</v>
      </c>
      <c r="C3223" s="147">
        <v>0.79166666666666663</v>
      </c>
      <c r="D3223" s="149" t="s">
        <v>11</v>
      </c>
      <c r="E3223" s="153" t="s">
        <v>238</v>
      </c>
      <c r="F3223" s="149"/>
      <c r="G3223" s="149" t="str">
        <f t="shared" si="100"/>
        <v>1</v>
      </c>
      <c r="H3223" s="150">
        <f t="shared" si="101"/>
        <v>18</v>
      </c>
      <c r="I3223" s="153" t="str" cm="1">
        <f t="array" ref="I3223">_xlfn.XLOOKUP(C3223,gyn_horarios,gyn_trechos_almoco,"",1,1)</f>
        <v>GOIANIA X BELEM 19:00</v>
      </c>
      <c r="J3223" s="164" t="str" cm="1">
        <f t="array" ref="J3223">_xlfn.XLOOKUP(D3223,justificativas_motivos,justificativas_texto,"",1,1)</f>
        <v>MOTORISTA CUMPRINDO HORÁRIO NA ESCALA ATUAL</v>
      </c>
    </row>
    <row r="3224" spans="1:10" ht="42" hidden="1" customHeight="1">
      <c r="A3224" s="202">
        <v>45736</v>
      </c>
      <c r="B3224" s="149">
        <v>24016</v>
      </c>
      <c r="C3224" s="147">
        <v>0.83333333333333337</v>
      </c>
      <c r="D3224" s="149" t="s">
        <v>11</v>
      </c>
      <c r="E3224" s="149" t="s">
        <v>12</v>
      </c>
      <c r="F3224" s="149"/>
      <c r="G3224" s="149" t="str">
        <f t="shared" si="100"/>
        <v>1</v>
      </c>
      <c r="H3224" s="150">
        <f t="shared" si="101"/>
        <v>18</v>
      </c>
      <c r="I3224" s="153" t="str" cm="1">
        <f t="array" ref="I3224">_xlfn.XLOOKUP(C3224,gyn_horarios,gyn_trechos_almoco,"",1,1)</f>
        <v>GOIANIA X SAO LUIS 20:00</v>
      </c>
      <c r="J3224" s="164" t="str" cm="1">
        <f t="array" ref="J3224">_xlfn.XLOOKUP(D3224,justificativas_motivos,justificativas_texto,"",1,1)</f>
        <v>MOTORISTA CUMPRINDO HORÁRIO NA ESCALA ATUAL</v>
      </c>
    </row>
    <row r="3225" spans="1:10" ht="42" hidden="1" customHeight="1">
      <c r="A3225" s="202">
        <v>45736</v>
      </c>
      <c r="B3225" s="149">
        <v>24016</v>
      </c>
      <c r="C3225" s="147">
        <v>0.83333333333333337</v>
      </c>
      <c r="D3225" s="149" t="s">
        <v>11</v>
      </c>
      <c r="E3225" s="149" t="s">
        <v>23</v>
      </c>
      <c r="F3225" s="149"/>
      <c r="G3225" s="149" t="str">
        <f t="shared" si="100"/>
        <v>1</v>
      </c>
      <c r="H3225" s="150">
        <f t="shared" si="101"/>
        <v>18</v>
      </c>
      <c r="I3225" s="153" t="str" cm="1">
        <f t="array" ref="I3225">_xlfn.XLOOKUP(C3225,gyn_horarios,gyn_trechos_almoco,"",1,1)</f>
        <v>GOIANIA X SAO LUIS 20:00</v>
      </c>
      <c r="J3225" s="164" t="str" cm="1">
        <f t="array" ref="J3225">_xlfn.XLOOKUP(D3225,justificativas_motivos,justificativas_texto,"",1,1)</f>
        <v>MOTORISTA CUMPRINDO HORÁRIO NA ESCALA ATUAL</v>
      </c>
    </row>
    <row r="3226" spans="1:10" ht="42" hidden="1" customHeight="1">
      <c r="A3226" s="202">
        <v>45736</v>
      </c>
      <c r="B3226" s="149">
        <v>19018</v>
      </c>
      <c r="C3226" s="147">
        <v>0.39583333333333331</v>
      </c>
      <c r="D3226" s="149" t="s">
        <v>11</v>
      </c>
      <c r="E3226" s="153" t="s">
        <v>360</v>
      </c>
      <c r="F3226" s="149"/>
      <c r="G3226" s="149" t="str">
        <f t="shared" si="100"/>
        <v>1</v>
      </c>
      <c r="H3226" s="150">
        <f t="shared" si="101"/>
        <v>18</v>
      </c>
      <c r="I3226" s="153" t="s">
        <v>430</v>
      </c>
      <c r="J3226" s="164" t="str" cm="1">
        <f t="array" ref="J3226">_xlfn.XLOOKUP(D3226,justificativas_motivos,justificativas_texto,"",1,1)</f>
        <v>MOTORISTA CUMPRINDO HORÁRIO NA ESCALA ATUAL</v>
      </c>
    </row>
    <row r="3227" spans="1:10" ht="42" hidden="1" customHeight="1">
      <c r="A3227" s="202">
        <v>45736</v>
      </c>
      <c r="B3227" s="149">
        <v>19018</v>
      </c>
      <c r="C3227" s="147">
        <v>0.39583333333333331</v>
      </c>
      <c r="D3227" s="149" t="s">
        <v>11</v>
      </c>
      <c r="E3227" s="153" t="s">
        <v>247</v>
      </c>
      <c r="F3227" s="149"/>
      <c r="G3227" s="149" t="str">
        <f t="shared" si="100"/>
        <v>1</v>
      </c>
      <c r="H3227" s="150">
        <f t="shared" si="101"/>
        <v>18</v>
      </c>
      <c r="I3227" s="153" t="s">
        <v>430</v>
      </c>
      <c r="J3227" s="164" t="str" cm="1">
        <f t="array" ref="J3227">_xlfn.XLOOKUP(D3227,justificativas_motivos,justificativas_texto,"",1,1)</f>
        <v>MOTORISTA CUMPRINDO HORÁRIO NA ESCALA ATUAL</v>
      </c>
    </row>
    <row r="3228" spans="1:10" ht="42" hidden="1" customHeight="1">
      <c r="A3228" s="202">
        <v>45736</v>
      </c>
      <c r="B3228" s="149">
        <v>19015</v>
      </c>
      <c r="C3228" s="147">
        <v>0.39583333333333331</v>
      </c>
      <c r="D3228" s="149" t="s">
        <v>11</v>
      </c>
      <c r="E3228" s="153" t="s">
        <v>226</v>
      </c>
      <c r="F3228" s="149"/>
      <c r="G3228" s="149" t="str">
        <f t="shared" si="100"/>
        <v>1</v>
      </c>
      <c r="H3228" s="150">
        <f t="shared" si="101"/>
        <v>18</v>
      </c>
      <c r="I3228" s="153" t="s">
        <v>145</v>
      </c>
      <c r="J3228" s="164" t="str" cm="1">
        <f t="array" ref="J3228">_xlfn.XLOOKUP(D3228,justificativas_motivos,justificativas_texto,"",1,1)</f>
        <v>MOTORISTA CUMPRINDO HORÁRIO NA ESCALA ATUAL</v>
      </c>
    </row>
    <row r="3229" spans="1:10" ht="42" hidden="1" customHeight="1">
      <c r="A3229" s="202">
        <v>45736</v>
      </c>
      <c r="B3229" s="149">
        <v>19015</v>
      </c>
      <c r="C3229" s="147">
        <v>0.39583333333333331</v>
      </c>
      <c r="D3229" s="149" t="s">
        <v>11</v>
      </c>
      <c r="E3229" s="153" t="s">
        <v>67</v>
      </c>
      <c r="F3229" s="149"/>
      <c r="G3229" s="149" t="str">
        <f t="shared" si="100"/>
        <v>1</v>
      </c>
      <c r="H3229" s="150">
        <f t="shared" si="101"/>
        <v>18</v>
      </c>
      <c r="I3229" s="153" t="s">
        <v>145</v>
      </c>
      <c r="J3229" s="164" t="str" cm="1">
        <f t="array" ref="J3229">_xlfn.XLOOKUP(D3229,justificativas_motivos,justificativas_texto,"",1,1)</f>
        <v>MOTORISTA CUMPRINDO HORÁRIO NA ESCALA ATUAL</v>
      </c>
    </row>
    <row r="3230" spans="1:10" ht="42" hidden="1" customHeight="1">
      <c r="A3230" s="202">
        <v>45736</v>
      </c>
      <c r="B3230" s="149" t="s">
        <v>71</v>
      </c>
      <c r="C3230" s="147" t="s">
        <v>71</v>
      </c>
      <c r="D3230" s="149" t="s">
        <v>107</v>
      </c>
      <c r="E3230" s="153" t="s">
        <v>210</v>
      </c>
      <c r="F3230" s="149"/>
      <c r="G3230" s="149" t="str">
        <f t="shared" si="100"/>
        <v>1</v>
      </c>
      <c r="H3230" s="150">
        <f t="shared" si="101"/>
        <v>18</v>
      </c>
      <c r="I3230" s="153" t="str" cm="1">
        <f t="array" ref="I3230">_xlfn.XLOOKUP(C3230,gyn_horarios,gyn_trechos_almoco,"",1,1)</f>
        <v>GARAGEM</v>
      </c>
      <c r="J3230" s="151" t="s">
        <v>465</v>
      </c>
    </row>
    <row r="3231" spans="1:10" ht="42" hidden="1" customHeight="1">
      <c r="A3231" s="202">
        <v>45736</v>
      </c>
      <c r="B3231" s="135" t="s">
        <v>71</v>
      </c>
      <c r="C3231" s="133" t="s">
        <v>71</v>
      </c>
      <c r="D3231" s="136" t="s">
        <v>107</v>
      </c>
      <c r="E3231" s="153" t="s">
        <v>466</v>
      </c>
      <c r="F3231" s="149"/>
      <c r="G3231" s="149" t="str">
        <f t="shared" si="100"/>
        <v>1</v>
      </c>
      <c r="H3231" s="150">
        <f t="shared" si="101"/>
        <v>18</v>
      </c>
      <c r="I3231" s="153" t="str" cm="1">
        <f t="array" ref="I3231">_xlfn.XLOOKUP(C3231,gyn_horarios,gyn_trechos_almoco,"",1,1)</f>
        <v>GARAGEM</v>
      </c>
      <c r="J3231" s="151" t="s">
        <v>467</v>
      </c>
    </row>
    <row r="3232" spans="1:10" ht="42" hidden="1" customHeight="1">
      <c r="A3232" s="202">
        <v>45736</v>
      </c>
      <c r="B3232" s="149" t="s">
        <v>285</v>
      </c>
      <c r="C3232" s="147" t="s">
        <v>285</v>
      </c>
      <c r="D3232" s="149" t="s">
        <v>285</v>
      </c>
      <c r="E3232" s="153" t="s">
        <v>168</v>
      </c>
      <c r="F3232" s="149"/>
      <c r="G3232" s="149" t="str">
        <f t="shared" si="100"/>
        <v>1</v>
      </c>
      <c r="H3232" s="150">
        <f t="shared" si="101"/>
        <v>18</v>
      </c>
      <c r="I3232" s="153" t="str" cm="1">
        <f t="array" ref="I3232">_xlfn.XLOOKUP(C3232,gyn_horarios,gyn_trechos_almoco,"",1,1)</f>
        <v>PASSE</v>
      </c>
      <c r="J3232" s="164" t="str" cm="1">
        <f t="array" ref="J3232">_xlfn.XLOOKUP(D3232,justificativas_motivos,justificativas_texto,"",1,1)</f>
        <v>MOTORISTA CHEGANDO/SAINDO DA GARAGEM DE PASSE</v>
      </c>
    </row>
    <row r="3233" spans="1:10" ht="42" hidden="1" customHeight="1">
      <c r="A3233" s="202">
        <v>45736</v>
      </c>
      <c r="B3233" s="149" t="s">
        <v>285</v>
      </c>
      <c r="C3233" s="147" t="s">
        <v>285</v>
      </c>
      <c r="D3233" s="149" t="s">
        <v>285</v>
      </c>
      <c r="E3233" s="153" t="s">
        <v>193</v>
      </c>
      <c r="F3233" s="149"/>
      <c r="G3233" s="149" t="str">
        <f t="shared" si="100"/>
        <v>1</v>
      </c>
      <c r="H3233" s="150">
        <f t="shared" si="101"/>
        <v>18</v>
      </c>
      <c r="I3233" s="153" t="str" cm="1">
        <f t="array" ref="I3233">_xlfn.XLOOKUP(C3233,gyn_horarios,gyn_trechos_almoco,"",1,1)</f>
        <v>PASSE</v>
      </c>
      <c r="J3233" s="164" t="str" cm="1">
        <f t="array" ref="J3233">_xlfn.XLOOKUP(D3233,justificativas_motivos,justificativas_texto,"",1,1)</f>
        <v>MOTORISTA CHEGANDO/SAINDO DA GARAGEM DE PASSE</v>
      </c>
    </row>
    <row r="3234" spans="1:10" ht="42" hidden="1" customHeight="1">
      <c r="A3234" s="200">
        <v>45736</v>
      </c>
      <c r="B3234" s="149" t="s">
        <v>137</v>
      </c>
      <c r="C3234" s="147" t="s">
        <v>137</v>
      </c>
      <c r="D3234" s="149" t="s">
        <v>137</v>
      </c>
      <c r="E3234" s="151" t="s">
        <v>468</v>
      </c>
      <c r="F3234" s="132"/>
      <c r="G3234" s="132" t="str">
        <f t="shared" si="100"/>
        <v>1</v>
      </c>
      <c r="H3234" s="137">
        <f t="shared" si="101"/>
        <v>18</v>
      </c>
      <c r="I3234" s="129" t="str" cm="1">
        <f t="array" ref="I3234">_xlfn.XLOOKUP(C3234,gyn_horarios,gyn_trechos_almoco,"",1,1)</f>
        <v>ESPERA</v>
      </c>
      <c r="J3234" s="201" t="str" cm="1">
        <f t="array" ref="J3234">_xlfn.XLOOKUP(D3234,justificativas_motivos,justificativas_texto,"",1,1)</f>
        <v>MOTORISTA NA GARAGEM EM ESPERA PARA DISPONIBILIDADE DE HORARIOS</v>
      </c>
    </row>
    <row r="3235" spans="1:10" ht="42" hidden="1" customHeight="1">
      <c r="A3235" s="200">
        <v>45736</v>
      </c>
      <c r="B3235" s="149" t="s">
        <v>137</v>
      </c>
      <c r="C3235" s="147" t="s">
        <v>137</v>
      </c>
      <c r="D3235" s="149" t="s">
        <v>137</v>
      </c>
      <c r="E3235" s="151" t="s">
        <v>469</v>
      </c>
      <c r="F3235" s="132"/>
      <c r="G3235" s="132" t="str">
        <f t="shared" si="100"/>
        <v>1</v>
      </c>
      <c r="H3235" s="137">
        <f t="shared" si="101"/>
        <v>18</v>
      </c>
      <c r="I3235" s="129" t="str" cm="1">
        <f t="array" ref="I3235">_xlfn.XLOOKUP(C3235,gyn_horarios,gyn_trechos_almoco,"",1,1)</f>
        <v>ESPERA</v>
      </c>
      <c r="J3235" s="201" t="str" cm="1">
        <f t="array" ref="J3235">_xlfn.XLOOKUP(D3235,justificativas_motivos,justificativas_texto,"",1,1)</f>
        <v>MOTORISTA NA GARAGEM EM ESPERA PARA DISPONIBILIDADE DE HORARIOS</v>
      </c>
    </row>
    <row r="3236" spans="1:10" ht="42" hidden="1" customHeight="1">
      <c r="A3236" s="213">
        <v>45737</v>
      </c>
      <c r="B3236" s="149" t="s">
        <v>137</v>
      </c>
      <c r="C3236" s="147" t="s">
        <v>137</v>
      </c>
      <c r="D3236" s="149" t="s">
        <v>137</v>
      </c>
      <c r="E3236" s="153" t="s">
        <v>226</v>
      </c>
      <c r="F3236" s="149"/>
      <c r="G3236" s="149" t="str">
        <f t="shared" si="100"/>
        <v>1</v>
      </c>
      <c r="H3236" s="150">
        <f t="shared" si="101"/>
        <v>18</v>
      </c>
      <c r="I3236" s="153" t="str" cm="1">
        <f t="array" ref="I3236">_xlfn.XLOOKUP(C3236,gyn_horarios,gyn_trechos_almoco,"",1,1)</f>
        <v>ESPERA</v>
      </c>
      <c r="J3236" s="164" t="str" cm="1">
        <f t="array" ref="J3236">_xlfn.XLOOKUP(D3236,justificativas_motivos,justificativas_texto,"",1,1)</f>
        <v>MOTORISTA NA GARAGEM EM ESPERA PARA DISPONIBILIDADE DE HORARIOS</v>
      </c>
    </row>
    <row r="3237" spans="1:10" ht="42" hidden="1" customHeight="1">
      <c r="A3237" s="213">
        <v>45737</v>
      </c>
      <c r="B3237" s="149" t="s">
        <v>137</v>
      </c>
      <c r="C3237" s="147" t="s">
        <v>137</v>
      </c>
      <c r="D3237" s="149" t="s">
        <v>137</v>
      </c>
      <c r="E3237" s="153" t="s">
        <v>67</v>
      </c>
      <c r="F3237" s="149"/>
      <c r="G3237" s="149" t="str">
        <f t="shared" si="100"/>
        <v>1</v>
      </c>
      <c r="H3237" s="150">
        <f t="shared" si="101"/>
        <v>18</v>
      </c>
      <c r="I3237" s="153" t="str" cm="1">
        <f t="array" ref="I3237">_xlfn.XLOOKUP(C3237,gyn_horarios,gyn_trechos_almoco,"",1,1)</f>
        <v>ESPERA</v>
      </c>
      <c r="J3237" s="164" t="str" cm="1">
        <f t="array" ref="J3237">_xlfn.XLOOKUP(D3237,justificativas_motivos,justificativas_texto,"",1,1)</f>
        <v>MOTORISTA NA GARAGEM EM ESPERA PARA DISPONIBILIDADE DE HORARIOS</v>
      </c>
    </row>
    <row r="3238" spans="1:10" ht="42" hidden="1" customHeight="1">
      <c r="A3238" s="213">
        <v>45737</v>
      </c>
      <c r="B3238" s="149">
        <v>19017</v>
      </c>
      <c r="C3238" s="147">
        <v>0.39583333333333331</v>
      </c>
      <c r="D3238" s="149" t="s">
        <v>11</v>
      </c>
      <c r="E3238" s="163" t="s">
        <v>344</v>
      </c>
      <c r="F3238" s="149"/>
      <c r="G3238" s="149" t="str">
        <f t="shared" si="100"/>
        <v>1</v>
      </c>
      <c r="H3238" s="150">
        <f t="shared" si="101"/>
        <v>18</v>
      </c>
      <c r="I3238" s="153" t="s">
        <v>430</v>
      </c>
      <c r="J3238" s="164" t="str" cm="1">
        <f t="array" ref="J3238">_xlfn.XLOOKUP(D3238,justificativas_motivos,justificativas_texto,"",1,1)</f>
        <v>MOTORISTA CUMPRINDO HORÁRIO NA ESCALA ATUAL</v>
      </c>
    </row>
    <row r="3239" spans="1:10" ht="42" hidden="1" customHeight="1">
      <c r="A3239" s="213">
        <v>45737</v>
      </c>
      <c r="B3239" s="149">
        <v>19017</v>
      </c>
      <c r="C3239" s="147">
        <v>0.39583333333333331</v>
      </c>
      <c r="D3239" s="149" t="s">
        <v>11</v>
      </c>
      <c r="E3239" s="163" t="s">
        <v>270</v>
      </c>
      <c r="F3239" s="149"/>
      <c r="G3239" s="149" t="str">
        <f t="shared" si="100"/>
        <v>1</v>
      </c>
      <c r="H3239" s="150">
        <f t="shared" si="101"/>
        <v>18</v>
      </c>
      <c r="I3239" s="153" t="s">
        <v>430</v>
      </c>
      <c r="J3239" s="164" t="str" cm="1">
        <f t="array" ref="J3239">_xlfn.XLOOKUP(D3239,justificativas_motivos,justificativas_texto,"",1,1)</f>
        <v>MOTORISTA CUMPRINDO HORÁRIO NA ESCALA ATUAL</v>
      </c>
    </row>
    <row r="3240" spans="1:10" ht="42" hidden="1" customHeight="1">
      <c r="A3240" s="213">
        <v>45737</v>
      </c>
      <c r="B3240" s="149">
        <v>19004</v>
      </c>
      <c r="C3240" s="147">
        <v>0.4375</v>
      </c>
      <c r="D3240" s="149" t="s">
        <v>11</v>
      </c>
      <c r="E3240" s="163" t="s">
        <v>119</v>
      </c>
      <c r="F3240" s="149"/>
      <c r="G3240" s="149" t="str">
        <f t="shared" si="100"/>
        <v>1</v>
      </c>
      <c r="H3240" s="150">
        <f t="shared" si="101"/>
        <v>18</v>
      </c>
      <c r="I3240" s="153" t="str" cm="1">
        <f t="array" ref="I3240">_xlfn.XLOOKUP(C3240,gyn_horarios,gyn_trechos_almoco,"",1,1)</f>
        <v>GOIANIA X SAO LUIS 10:30</v>
      </c>
      <c r="J3240" s="164" t="str" cm="1">
        <f t="array" ref="J3240">_xlfn.XLOOKUP(D3240,justificativas_motivos,justificativas_texto,"",1,1)</f>
        <v>MOTORISTA CUMPRINDO HORÁRIO NA ESCALA ATUAL</v>
      </c>
    </row>
    <row r="3241" spans="1:10" ht="42" hidden="1" customHeight="1">
      <c r="A3241" s="213">
        <v>45737</v>
      </c>
      <c r="B3241" s="149">
        <v>19004</v>
      </c>
      <c r="C3241" s="147">
        <v>0.4375</v>
      </c>
      <c r="D3241" s="149" t="s">
        <v>11</v>
      </c>
      <c r="E3241" s="153" t="s">
        <v>470</v>
      </c>
      <c r="F3241" s="149"/>
      <c r="G3241" s="149" t="str">
        <f t="shared" si="100"/>
        <v>1</v>
      </c>
      <c r="H3241" s="150">
        <f t="shared" si="101"/>
        <v>18</v>
      </c>
      <c r="I3241" s="153" t="str" cm="1">
        <f t="array" ref="I3241">_xlfn.XLOOKUP(C3241,gyn_horarios,gyn_trechos_almoco,"",1,1)</f>
        <v>GOIANIA X SAO LUIS 10:30</v>
      </c>
      <c r="J3241" s="164" t="str" cm="1">
        <f t="array" ref="J3241">_xlfn.XLOOKUP(D3241,justificativas_motivos,justificativas_texto,"",1,1)</f>
        <v>MOTORISTA CUMPRINDO HORÁRIO NA ESCALA ATUAL</v>
      </c>
    </row>
    <row r="3242" spans="1:10" ht="42" hidden="1" customHeight="1">
      <c r="A3242" s="213">
        <v>45737</v>
      </c>
      <c r="B3242" s="149" t="s">
        <v>285</v>
      </c>
      <c r="C3242" s="147" t="s">
        <v>285</v>
      </c>
      <c r="D3242" s="149" t="s">
        <v>285</v>
      </c>
      <c r="E3242" s="163" t="s">
        <v>168</v>
      </c>
      <c r="F3242" s="149"/>
      <c r="G3242" s="149" t="str">
        <f t="shared" si="100"/>
        <v>1</v>
      </c>
      <c r="H3242" s="150">
        <f t="shared" si="101"/>
        <v>18</v>
      </c>
      <c r="I3242" s="153" t="str" cm="1">
        <f t="array" ref="I3242">_xlfn.XLOOKUP(C3242,gyn_horarios,gyn_trechos_almoco,"",1,1)</f>
        <v>PASSE</v>
      </c>
      <c r="J3242" s="164" t="str" cm="1">
        <f t="array" ref="J3242">_xlfn.XLOOKUP(D3242,justificativas_motivos,justificativas_texto,"",1,1)</f>
        <v>MOTORISTA CHEGANDO/SAINDO DA GARAGEM DE PASSE</v>
      </c>
    </row>
    <row r="3243" spans="1:10" ht="42" hidden="1" customHeight="1">
      <c r="A3243" s="213">
        <v>45737</v>
      </c>
      <c r="B3243" s="149" t="s">
        <v>285</v>
      </c>
      <c r="C3243" s="147" t="s">
        <v>285</v>
      </c>
      <c r="D3243" s="149" t="s">
        <v>285</v>
      </c>
      <c r="E3243" s="163" t="s">
        <v>193</v>
      </c>
      <c r="F3243" s="149"/>
      <c r="G3243" s="149" t="str">
        <f t="shared" si="100"/>
        <v>1</v>
      </c>
      <c r="H3243" s="150">
        <f t="shared" si="101"/>
        <v>18</v>
      </c>
      <c r="I3243" s="153" t="str" cm="1">
        <f t="array" ref="I3243">_xlfn.XLOOKUP(C3243,gyn_horarios,gyn_trechos_almoco,"",1,1)</f>
        <v>PASSE</v>
      </c>
      <c r="J3243" s="164" t="str" cm="1">
        <f t="array" ref="J3243">_xlfn.XLOOKUP(D3243,justificativas_motivos,justificativas_texto,"",1,1)</f>
        <v>MOTORISTA CHEGANDO/SAINDO DA GARAGEM DE PASSE</v>
      </c>
    </row>
    <row r="3244" spans="1:10" ht="42" hidden="1" customHeight="1">
      <c r="A3244" s="213">
        <v>45737</v>
      </c>
      <c r="B3244" s="149">
        <v>24002</v>
      </c>
      <c r="C3244" s="147">
        <v>0.83333333333333337</v>
      </c>
      <c r="D3244" s="149" t="s">
        <v>11</v>
      </c>
      <c r="E3244" s="163" t="s">
        <v>92</v>
      </c>
      <c r="F3244" s="149"/>
      <c r="G3244" s="149" t="str">
        <f t="shared" si="100"/>
        <v>1</v>
      </c>
      <c r="H3244" s="150">
        <f t="shared" si="101"/>
        <v>18</v>
      </c>
      <c r="I3244" s="153" t="str" cm="1">
        <f t="array" ref="I3244">_xlfn.XLOOKUP(C3244,gyn_horarios,gyn_trechos_almoco,"",1,1)</f>
        <v>GOIANIA X SAO LUIS 20:00</v>
      </c>
      <c r="J3244" s="164" t="str" cm="1">
        <f t="array" ref="J3244">_xlfn.XLOOKUP(D3244,justificativas_motivos,justificativas_texto,"",1,1)</f>
        <v>MOTORISTA CUMPRINDO HORÁRIO NA ESCALA ATUAL</v>
      </c>
    </row>
    <row r="3245" spans="1:10" ht="42" hidden="1" customHeight="1">
      <c r="A3245" s="213">
        <v>45737</v>
      </c>
      <c r="B3245" s="149">
        <v>24002</v>
      </c>
      <c r="C3245" s="147">
        <v>0.83333333333333337</v>
      </c>
      <c r="D3245" s="149" t="s">
        <v>11</v>
      </c>
      <c r="E3245" s="163" t="s">
        <v>102</v>
      </c>
      <c r="F3245" s="149"/>
      <c r="G3245" s="149" t="str">
        <f t="shared" si="100"/>
        <v>1</v>
      </c>
      <c r="H3245" s="150">
        <f t="shared" si="101"/>
        <v>18</v>
      </c>
      <c r="I3245" s="153" t="str" cm="1">
        <f t="array" ref="I3245">_xlfn.XLOOKUP(C3245,gyn_horarios,gyn_trechos_almoco,"",1,1)</f>
        <v>GOIANIA X SAO LUIS 20:00</v>
      </c>
      <c r="J3245" s="164" t="str" cm="1">
        <f t="array" ref="J3245">_xlfn.XLOOKUP(D3245,justificativas_motivos,justificativas_texto,"",1,1)</f>
        <v>MOTORISTA CUMPRINDO HORÁRIO NA ESCALA ATUAL</v>
      </c>
    </row>
    <row r="3246" spans="1:10" ht="42" hidden="1" customHeight="1">
      <c r="A3246" s="213">
        <v>45737</v>
      </c>
      <c r="B3246" s="149" t="s">
        <v>71</v>
      </c>
      <c r="C3246" s="147" t="s">
        <v>71</v>
      </c>
      <c r="D3246" s="149" t="s">
        <v>107</v>
      </c>
      <c r="E3246" s="153" t="s">
        <v>210</v>
      </c>
      <c r="F3246" s="149"/>
      <c r="G3246" s="149" t="str">
        <f t="shared" si="100"/>
        <v>1</v>
      </c>
      <c r="H3246" s="150">
        <f t="shared" si="101"/>
        <v>18</v>
      </c>
      <c r="I3246" s="153" t="str" cm="1">
        <f t="array" ref="I3246">_xlfn.XLOOKUP(C3246,gyn_horarios,gyn_trechos_almoco,"",1,1)</f>
        <v>GARAGEM</v>
      </c>
      <c r="J3246" s="184" t="s">
        <v>465</v>
      </c>
    </row>
    <row r="3247" spans="1:10" ht="42" hidden="1" customHeight="1">
      <c r="A3247" s="213">
        <v>45737</v>
      </c>
      <c r="B3247" s="141" t="s">
        <v>71</v>
      </c>
      <c r="C3247" s="140" t="s">
        <v>71</v>
      </c>
      <c r="D3247" s="216" t="s">
        <v>107</v>
      </c>
      <c r="E3247" s="153" t="s">
        <v>466</v>
      </c>
      <c r="F3247" s="149"/>
      <c r="G3247" s="149" t="str">
        <f t="shared" si="100"/>
        <v>1</v>
      </c>
      <c r="H3247" s="150">
        <f t="shared" si="101"/>
        <v>18</v>
      </c>
      <c r="I3247" s="153" t="str" cm="1">
        <f t="array" ref="I3247">_xlfn.XLOOKUP(C3247,gyn_horarios,gyn_trechos_almoco,"",1,1)</f>
        <v>GARAGEM</v>
      </c>
      <c r="J3247" s="184" t="s">
        <v>467</v>
      </c>
    </row>
    <row r="3248" spans="1:10" ht="42" hidden="1" customHeight="1">
      <c r="A3248" s="213">
        <v>45737</v>
      </c>
      <c r="B3248" s="149" t="s">
        <v>137</v>
      </c>
      <c r="C3248" s="147" t="s">
        <v>137</v>
      </c>
      <c r="D3248" s="149" t="s">
        <v>137</v>
      </c>
      <c r="E3248" s="153" t="s">
        <v>12</v>
      </c>
      <c r="F3248" s="149"/>
      <c r="G3248" s="149" t="str">
        <f t="shared" si="100"/>
        <v>1</v>
      </c>
      <c r="H3248" s="150">
        <f t="shared" si="101"/>
        <v>18</v>
      </c>
      <c r="I3248" s="153" t="str" cm="1">
        <f t="array" ref="I3248">_xlfn.XLOOKUP(C3248,gyn_horarios,gyn_trechos_almoco,"",1,1)</f>
        <v>ESPERA</v>
      </c>
      <c r="J3248" s="164" t="s">
        <v>471</v>
      </c>
    </row>
    <row r="3249" spans="1:10" ht="42" hidden="1" customHeight="1">
      <c r="A3249" s="213">
        <v>45737</v>
      </c>
      <c r="B3249" s="149" t="s">
        <v>137</v>
      </c>
      <c r="C3249" s="147" t="s">
        <v>137</v>
      </c>
      <c r="D3249" s="149" t="s">
        <v>137</v>
      </c>
      <c r="E3249" s="153" t="s">
        <v>23</v>
      </c>
      <c r="F3249" s="149"/>
      <c r="G3249" s="149" t="str">
        <f t="shared" si="100"/>
        <v>1</v>
      </c>
      <c r="H3249" s="150">
        <f t="shared" si="101"/>
        <v>18</v>
      </c>
      <c r="I3249" s="153" t="str" cm="1">
        <f t="array" ref="I3249">_xlfn.XLOOKUP(C3249,gyn_horarios,gyn_trechos_almoco,"",1,1)</f>
        <v>ESPERA</v>
      </c>
      <c r="J3249" s="164" t="s">
        <v>471</v>
      </c>
    </row>
    <row r="3250" spans="1:10" ht="42" hidden="1" customHeight="1">
      <c r="A3250" s="202">
        <v>45737</v>
      </c>
      <c r="B3250" s="149" t="s">
        <v>137</v>
      </c>
      <c r="C3250" s="147" t="s">
        <v>137</v>
      </c>
      <c r="D3250" s="149" t="s">
        <v>137</v>
      </c>
      <c r="E3250" s="153" t="s">
        <v>103</v>
      </c>
      <c r="F3250" s="149"/>
      <c r="G3250" s="149" t="str">
        <f t="shared" si="100"/>
        <v>1</v>
      </c>
      <c r="H3250" s="150">
        <f t="shared" si="101"/>
        <v>18</v>
      </c>
      <c r="I3250" s="153" t="str" cm="1">
        <f t="array" ref="I3250">_xlfn.XLOOKUP(C3250,gyn_horarios,gyn_trechos_almoco,"",1,1)</f>
        <v>ESPERA</v>
      </c>
      <c r="J3250" s="164" t="s">
        <v>471</v>
      </c>
    </row>
    <row r="3251" spans="1:10" ht="42" hidden="1" customHeight="1">
      <c r="A3251" s="202">
        <v>45737</v>
      </c>
      <c r="B3251" s="149" t="s">
        <v>137</v>
      </c>
      <c r="C3251" s="147" t="s">
        <v>137</v>
      </c>
      <c r="D3251" s="149" t="s">
        <v>137</v>
      </c>
      <c r="E3251" s="153" t="s">
        <v>370</v>
      </c>
      <c r="F3251" s="149"/>
      <c r="G3251" s="149" t="str">
        <f t="shared" si="100"/>
        <v>1</v>
      </c>
      <c r="H3251" s="150">
        <f t="shared" si="101"/>
        <v>18</v>
      </c>
      <c r="I3251" s="153" t="str" cm="1">
        <f t="array" ref="I3251">_xlfn.XLOOKUP(C3251,gyn_horarios,gyn_trechos_almoco,"",1,1)</f>
        <v>ESPERA</v>
      </c>
      <c r="J3251" s="164" t="s">
        <v>471</v>
      </c>
    </row>
    <row r="3252" spans="1:10" ht="42" hidden="1" customHeight="1">
      <c r="A3252" s="202">
        <v>45738</v>
      </c>
      <c r="B3252" s="149">
        <v>16500</v>
      </c>
      <c r="C3252" s="147">
        <v>0.75</v>
      </c>
      <c r="D3252" s="149" t="s">
        <v>11</v>
      </c>
      <c r="E3252" s="149" t="s">
        <v>174</v>
      </c>
      <c r="F3252" s="149"/>
      <c r="G3252" s="149" t="str">
        <f t="shared" si="100"/>
        <v>1</v>
      </c>
      <c r="H3252" s="150">
        <f t="shared" si="101"/>
        <v>18</v>
      </c>
      <c r="I3252" s="153" t="str" cm="1">
        <f t="array" ref="I3252">_xlfn.XLOOKUP(C3252,gyn_horarios,gyn_trechos_almoco,"",1,1)</f>
        <v>GOIANIA X TERESINA 18:00</v>
      </c>
      <c r="J3252" s="164" t="str" cm="1">
        <f t="array" ref="J3252">_xlfn.XLOOKUP(D3252,justificativas_motivos,justificativas_texto,"",1,1)</f>
        <v>MOTORISTA CUMPRINDO HORÁRIO NA ESCALA ATUAL</v>
      </c>
    </row>
    <row r="3253" spans="1:10" ht="42" hidden="1" customHeight="1">
      <c r="A3253" s="202">
        <v>45738</v>
      </c>
      <c r="B3253" s="149">
        <v>16500</v>
      </c>
      <c r="C3253" s="147">
        <v>0.75</v>
      </c>
      <c r="D3253" s="149" t="s">
        <v>11</v>
      </c>
      <c r="E3253" s="149" t="s">
        <v>135</v>
      </c>
      <c r="F3253" s="149"/>
      <c r="G3253" s="149" t="str">
        <f t="shared" si="100"/>
        <v>1</v>
      </c>
      <c r="H3253" s="150">
        <f t="shared" si="101"/>
        <v>18</v>
      </c>
      <c r="I3253" s="153" t="str" cm="1">
        <f t="array" ref="I3253">_xlfn.XLOOKUP(C3253,gyn_horarios,gyn_trechos_almoco,"",1,1)</f>
        <v>GOIANIA X TERESINA 18:00</v>
      </c>
      <c r="J3253" s="164" t="str" cm="1">
        <f t="array" ref="J3253">_xlfn.XLOOKUP(D3253,justificativas_motivos,justificativas_texto,"",1,1)</f>
        <v>MOTORISTA CUMPRINDO HORÁRIO NA ESCALA ATUAL</v>
      </c>
    </row>
    <row r="3254" spans="1:10" ht="42" hidden="1" customHeight="1">
      <c r="A3254" s="202">
        <v>45738</v>
      </c>
      <c r="B3254" s="149">
        <v>24010</v>
      </c>
      <c r="C3254" s="147">
        <v>0.79166666666666663</v>
      </c>
      <c r="D3254" s="149" t="s">
        <v>11</v>
      </c>
      <c r="E3254" s="153" t="s">
        <v>109</v>
      </c>
      <c r="F3254" s="149"/>
      <c r="G3254" s="149" t="str">
        <f t="shared" si="100"/>
        <v>1</v>
      </c>
      <c r="H3254" s="150">
        <f t="shared" si="101"/>
        <v>18</v>
      </c>
      <c r="I3254" s="153" t="str" cm="1">
        <f t="array" ref="I3254">_xlfn.XLOOKUP(C3254,gyn_horarios,gyn_trechos_almoco,"",1,1)</f>
        <v>GOIANIA X BELEM 19:00</v>
      </c>
      <c r="J3254" s="164" t="str" cm="1">
        <f t="array" ref="J3254">_xlfn.XLOOKUP(D3254,justificativas_motivos,justificativas_texto,"",1,1)</f>
        <v>MOTORISTA CUMPRINDO HORÁRIO NA ESCALA ATUAL</v>
      </c>
    </row>
    <row r="3255" spans="1:10" ht="42" hidden="1" customHeight="1">
      <c r="A3255" s="202">
        <v>45738</v>
      </c>
      <c r="B3255" s="149">
        <v>24010</v>
      </c>
      <c r="C3255" s="147">
        <v>0.79166666666666663</v>
      </c>
      <c r="D3255" s="149" t="s">
        <v>11</v>
      </c>
      <c r="E3255" s="153" t="s">
        <v>164</v>
      </c>
      <c r="F3255" s="149"/>
      <c r="G3255" s="149" t="str">
        <f t="shared" si="100"/>
        <v>1</v>
      </c>
      <c r="H3255" s="150">
        <f t="shared" si="101"/>
        <v>18</v>
      </c>
      <c r="I3255" s="153" t="str" cm="1">
        <f t="array" ref="I3255">_xlfn.XLOOKUP(C3255,gyn_horarios,gyn_trechos_almoco,"",1,1)</f>
        <v>GOIANIA X BELEM 19:00</v>
      </c>
      <c r="J3255" s="164" t="str" cm="1">
        <f t="array" ref="J3255">_xlfn.XLOOKUP(D3255,justificativas_motivos,justificativas_texto,"",1,1)</f>
        <v>MOTORISTA CUMPRINDO HORÁRIO NA ESCALA ATUAL</v>
      </c>
    </row>
    <row r="3256" spans="1:10" ht="42" hidden="1" customHeight="1">
      <c r="A3256" s="202">
        <v>45738</v>
      </c>
      <c r="B3256" s="149">
        <v>24006</v>
      </c>
      <c r="C3256" s="147">
        <v>0.83333333333333337</v>
      </c>
      <c r="D3256" s="149" t="s">
        <v>11</v>
      </c>
      <c r="E3256" s="149" t="s">
        <v>65</v>
      </c>
      <c r="F3256" s="149"/>
      <c r="G3256" s="149" t="str">
        <f t="shared" si="100"/>
        <v>1</v>
      </c>
      <c r="H3256" s="150">
        <f t="shared" si="101"/>
        <v>18</v>
      </c>
      <c r="I3256" s="153" t="str" cm="1">
        <f t="array" ref="I3256">_xlfn.XLOOKUP(C3256,gyn_horarios,gyn_trechos_almoco,"",1,1)</f>
        <v>GOIANIA X SAO LUIS 20:00</v>
      </c>
      <c r="J3256" s="164" t="str" cm="1">
        <f t="array" ref="J3256">_xlfn.XLOOKUP(D3256,justificativas_motivos,justificativas_texto,"",1,1)</f>
        <v>MOTORISTA CUMPRINDO HORÁRIO NA ESCALA ATUAL</v>
      </c>
    </row>
    <row r="3257" spans="1:10" ht="42" hidden="1" customHeight="1">
      <c r="A3257" s="202">
        <v>45738</v>
      </c>
      <c r="B3257" s="149">
        <v>24006</v>
      </c>
      <c r="C3257" s="147">
        <v>0.83333333333333337</v>
      </c>
      <c r="D3257" s="149" t="s">
        <v>11</v>
      </c>
      <c r="E3257" s="149" t="s">
        <v>64</v>
      </c>
      <c r="F3257" s="149"/>
      <c r="G3257" s="149" t="str">
        <f t="shared" si="100"/>
        <v>1</v>
      </c>
      <c r="H3257" s="150">
        <f t="shared" si="101"/>
        <v>18</v>
      </c>
      <c r="I3257" s="153" t="str" cm="1">
        <f t="array" ref="I3257">_xlfn.XLOOKUP(C3257,gyn_horarios,gyn_trechos_almoco,"",1,1)</f>
        <v>GOIANIA X SAO LUIS 20:00</v>
      </c>
      <c r="J3257" s="164" t="str" cm="1">
        <f t="array" ref="J3257">_xlfn.XLOOKUP(D3257,justificativas_motivos,justificativas_texto,"",1,1)</f>
        <v>MOTORISTA CUMPRINDO HORÁRIO NA ESCALA ATUAL</v>
      </c>
    </row>
    <row r="3258" spans="1:10" ht="42" hidden="1" customHeight="1">
      <c r="A3258" s="202">
        <v>45738</v>
      </c>
      <c r="B3258" s="149">
        <v>12400</v>
      </c>
      <c r="C3258" s="147">
        <v>0.39583333333333331</v>
      </c>
      <c r="D3258" s="149" t="s">
        <v>11</v>
      </c>
      <c r="E3258" s="153" t="s">
        <v>133</v>
      </c>
      <c r="F3258" s="149"/>
      <c r="G3258" s="149" t="str">
        <f t="shared" si="100"/>
        <v>1</v>
      </c>
      <c r="H3258" s="150">
        <f t="shared" si="101"/>
        <v>18</v>
      </c>
      <c r="I3258" s="153" t="str" cm="1">
        <f t="array" ref="I3258">_xlfn.XLOOKUP(C3258,gyn_horarios,gyn_trechos_almoco,"",1,1)</f>
        <v>GOIANIA X BELEM 09:30</v>
      </c>
      <c r="J3258" s="164" t="str" cm="1">
        <f t="array" ref="J3258">_xlfn.XLOOKUP(D3258,justificativas_motivos,justificativas_texto,"",1,1)</f>
        <v>MOTORISTA CUMPRINDO HORÁRIO NA ESCALA ATUAL</v>
      </c>
    </row>
    <row r="3259" spans="1:10" ht="42" hidden="1" customHeight="1">
      <c r="A3259" s="202">
        <v>45738</v>
      </c>
      <c r="B3259" s="149">
        <v>12400</v>
      </c>
      <c r="C3259" s="147">
        <v>0.39583333333333331</v>
      </c>
      <c r="D3259" s="149" t="s">
        <v>11</v>
      </c>
      <c r="E3259" s="153" t="s">
        <v>189</v>
      </c>
      <c r="F3259" s="149"/>
      <c r="G3259" s="149" t="str">
        <f t="shared" si="100"/>
        <v>1</v>
      </c>
      <c r="H3259" s="150">
        <f t="shared" si="101"/>
        <v>18</v>
      </c>
      <c r="I3259" s="153" t="str" cm="1">
        <f t="array" ref="I3259">_xlfn.XLOOKUP(C3259,gyn_horarios,gyn_trechos_almoco,"",1,1)</f>
        <v>GOIANIA X BELEM 09:30</v>
      </c>
      <c r="J3259" s="164" t="str" cm="1">
        <f t="array" ref="J3259">_xlfn.XLOOKUP(D3259,justificativas_motivos,justificativas_texto,"",1,1)</f>
        <v>MOTORISTA CUMPRINDO HORÁRIO NA ESCALA ATUAL</v>
      </c>
    </row>
    <row r="3260" spans="1:10" ht="42" hidden="1" customHeight="1">
      <c r="A3260" s="202">
        <v>45738</v>
      </c>
      <c r="B3260" s="149" t="s">
        <v>137</v>
      </c>
      <c r="C3260" s="147" t="s">
        <v>137</v>
      </c>
      <c r="D3260" s="149" t="s">
        <v>137</v>
      </c>
      <c r="E3260" s="149" t="s">
        <v>70</v>
      </c>
      <c r="F3260" s="149"/>
      <c r="G3260" s="149" t="str">
        <f t="shared" si="100"/>
        <v>1</v>
      </c>
      <c r="H3260" s="150">
        <f t="shared" si="101"/>
        <v>18</v>
      </c>
      <c r="I3260" s="153" t="str" cm="1">
        <f t="array" ref="I3260">_xlfn.XLOOKUP(C3260,gyn_horarios,gyn_trechos_almoco,"",1,1)</f>
        <v>ESPERA</v>
      </c>
      <c r="J3260" s="164" t="str" cm="1">
        <f t="array" ref="J3260">_xlfn.XLOOKUP(D3260,justificativas_motivos,justificativas_texto,"",1,1)</f>
        <v>MOTORISTA NA GARAGEM EM ESPERA PARA DISPONIBILIDADE DE HORARIOS</v>
      </c>
    </row>
    <row r="3261" spans="1:10" ht="42" hidden="1" customHeight="1">
      <c r="A3261" s="202">
        <v>45738</v>
      </c>
      <c r="B3261" s="149" t="s">
        <v>137</v>
      </c>
      <c r="C3261" s="147" t="s">
        <v>137</v>
      </c>
      <c r="D3261" s="149" t="s">
        <v>137</v>
      </c>
      <c r="E3261" s="149" t="s">
        <v>121</v>
      </c>
      <c r="F3261" s="149"/>
      <c r="G3261" s="149" t="str">
        <f t="shared" si="100"/>
        <v>1</v>
      </c>
      <c r="H3261" s="150">
        <f t="shared" si="101"/>
        <v>18</v>
      </c>
      <c r="I3261" s="153" t="str" cm="1">
        <f t="array" ref="I3261">_xlfn.XLOOKUP(C3261,gyn_horarios,gyn_trechos_almoco,"",1,1)</f>
        <v>ESPERA</v>
      </c>
      <c r="J3261" s="164" t="str" cm="1">
        <f t="array" ref="J3261">_xlfn.XLOOKUP(D3261,justificativas_motivos,justificativas_texto,"",1,1)</f>
        <v>MOTORISTA NA GARAGEM EM ESPERA PARA DISPONIBILIDADE DE HORARIOS</v>
      </c>
    </row>
    <row r="3262" spans="1:10" ht="42" hidden="1" customHeight="1">
      <c r="A3262" s="202">
        <v>45738</v>
      </c>
      <c r="B3262" s="141" t="s">
        <v>71</v>
      </c>
      <c r="C3262" s="140" t="s">
        <v>71</v>
      </c>
      <c r="D3262" s="216" t="s">
        <v>107</v>
      </c>
      <c r="E3262" s="153" t="s">
        <v>466</v>
      </c>
      <c r="F3262" s="149"/>
      <c r="G3262" s="149" t="str">
        <f t="shared" si="100"/>
        <v>1</v>
      </c>
      <c r="H3262" s="150">
        <f t="shared" si="101"/>
        <v>18</v>
      </c>
      <c r="I3262" s="153" t="str" cm="1">
        <f t="array" ref="I3262">_xlfn.XLOOKUP(C3262,gyn_horarios,gyn_trechos_almoco,"",1,1)</f>
        <v>GARAGEM</v>
      </c>
      <c r="J3262" s="184" t="s">
        <v>465</v>
      </c>
    </row>
    <row r="3263" spans="1:10" ht="42" hidden="1" customHeight="1">
      <c r="A3263" s="202">
        <v>45738</v>
      </c>
      <c r="B3263" s="149" t="s">
        <v>137</v>
      </c>
      <c r="C3263" s="147" t="s">
        <v>137</v>
      </c>
      <c r="D3263" s="149" t="s">
        <v>137</v>
      </c>
      <c r="E3263" s="163" t="s">
        <v>119</v>
      </c>
      <c r="F3263" s="149"/>
      <c r="G3263" s="149" t="str">
        <f t="shared" si="100"/>
        <v>1</v>
      </c>
      <c r="H3263" s="150">
        <f t="shared" si="101"/>
        <v>18</v>
      </c>
      <c r="I3263" s="153" t="str" cm="1">
        <f t="array" ref="I3263">_xlfn.XLOOKUP(C3263,gyn_horarios,gyn_trechos_almoco,"",1,1)</f>
        <v>ESPERA</v>
      </c>
      <c r="J3263" s="164" t="s">
        <v>471</v>
      </c>
    </row>
    <row r="3264" spans="1:10" ht="42" hidden="1" customHeight="1">
      <c r="A3264" s="202">
        <v>45738</v>
      </c>
      <c r="B3264" s="149" t="s">
        <v>137</v>
      </c>
      <c r="C3264" s="147" t="s">
        <v>137</v>
      </c>
      <c r="D3264" s="149" t="s">
        <v>137</v>
      </c>
      <c r="E3264" s="153" t="s">
        <v>470</v>
      </c>
      <c r="F3264" s="149"/>
      <c r="G3264" s="149" t="str">
        <f t="shared" si="100"/>
        <v>1</v>
      </c>
      <c r="H3264" s="150">
        <f t="shared" si="101"/>
        <v>18</v>
      </c>
      <c r="I3264" s="153" t="str" cm="1">
        <f t="array" ref="I3264">_xlfn.XLOOKUP(C3264,gyn_horarios,gyn_trechos_almoco,"",1,1)</f>
        <v>ESPERA</v>
      </c>
      <c r="J3264" s="164" t="s">
        <v>471</v>
      </c>
    </row>
    <row r="3265" spans="1:10" ht="42" hidden="1" customHeight="1">
      <c r="A3265" s="202">
        <v>45738</v>
      </c>
      <c r="B3265" s="149" t="s">
        <v>137</v>
      </c>
      <c r="C3265" s="147" t="s">
        <v>137</v>
      </c>
      <c r="D3265" s="149" t="s">
        <v>137</v>
      </c>
      <c r="E3265" s="163" t="s">
        <v>92</v>
      </c>
      <c r="F3265" s="149"/>
      <c r="G3265" s="149" t="str">
        <f t="shared" si="100"/>
        <v>1</v>
      </c>
      <c r="H3265" s="150">
        <f t="shared" si="101"/>
        <v>18</v>
      </c>
      <c r="I3265" s="153" t="str" cm="1">
        <f t="array" ref="I3265">_xlfn.XLOOKUP(C3265,gyn_horarios,gyn_trechos_almoco,"",1,1)</f>
        <v>ESPERA</v>
      </c>
      <c r="J3265" s="164" t="s">
        <v>471</v>
      </c>
    </row>
    <row r="3266" spans="1:10" ht="42" hidden="1" customHeight="1">
      <c r="A3266" s="202">
        <v>45738</v>
      </c>
      <c r="B3266" s="149" t="s">
        <v>137</v>
      </c>
      <c r="C3266" s="147" t="s">
        <v>137</v>
      </c>
      <c r="D3266" s="149" t="s">
        <v>137</v>
      </c>
      <c r="E3266" s="163" t="s">
        <v>102</v>
      </c>
      <c r="F3266" s="149"/>
      <c r="G3266" s="149" t="str">
        <f t="shared" si="100"/>
        <v>1</v>
      </c>
      <c r="H3266" s="150">
        <f t="shared" si="101"/>
        <v>18</v>
      </c>
      <c r="I3266" s="153" t="str" cm="1">
        <f t="array" ref="I3266">_xlfn.XLOOKUP(C3266,gyn_horarios,gyn_trechos_almoco,"",1,1)</f>
        <v>ESPERA</v>
      </c>
      <c r="J3266" s="164" t="s">
        <v>471</v>
      </c>
    </row>
    <row r="3267" spans="1:10" ht="42" hidden="1" customHeight="1">
      <c r="A3267" s="202">
        <v>45739</v>
      </c>
      <c r="B3267" s="149">
        <v>19001</v>
      </c>
      <c r="C3267" s="147">
        <v>0.75</v>
      </c>
      <c r="D3267" s="149" t="s">
        <v>11</v>
      </c>
      <c r="E3267" s="153" t="s">
        <v>461</v>
      </c>
      <c r="F3267" s="149"/>
      <c r="G3267" s="149" t="str">
        <f t="shared" si="100"/>
        <v>1</v>
      </c>
      <c r="H3267" s="150">
        <f t="shared" si="101"/>
        <v>18</v>
      </c>
      <c r="I3267" s="153" t="str" cm="1">
        <f t="array" ref="I3267">_xlfn.XLOOKUP(C3267,gyn_horarios,gyn_trechos_almoco,"",1,1)</f>
        <v>GOIANIA X TERESINA 18:00</v>
      </c>
      <c r="J3267" s="164" t="str" cm="1">
        <f t="array" ref="J3267">_xlfn.XLOOKUP(D3267,justificativas_motivos,justificativas_texto,"",1,1)</f>
        <v>MOTORISTA CUMPRINDO HORÁRIO NA ESCALA ATUAL</v>
      </c>
    </row>
    <row r="3268" spans="1:10" ht="42" hidden="1" customHeight="1">
      <c r="A3268" s="202">
        <v>45739</v>
      </c>
      <c r="B3268" s="149">
        <v>19001</v>
      </c>
      <c r="C3268" s="147">
        <v>0.75</v>
      </c>
      <c r="D3268" s="149" t="s">
        <v>11</v>
      </c>
      <c r="E3268" s="153" t="s">
        <v>126</v>
      </c>
      <c r="F3268" s="149"/>
      <c r="G3268" s="149" t="str">
        <f t="shared" si="100"/>
        <v>1</v>
      </c>
      <c r="H3268" s="150">
        <f t="shared" si="101"/>
        <v>18</v>
      </c>
      <c r="I3268" s="153" t="str" cm="1">
        <f t="array" ref="I3268">_xlfn.XLOOKUP(C3268,gyn_horarios,gyn_trechos_almoco,"",1,1)</f>
        <v>GOIANIA X TERESINA 18:00</v>
      </c>
      <c r="J3268" s="164" t="str" cm="1">
        <f t="array" ref="J3268">_xlfn.XLOOKUP(D3268,justificativas_motivos,justificativas_texto,"",1,1)</f>
        <v>MOTORISTA CUMPRINDO HORÁRIO NA ESCALA ATUAL</v>
      </c>
    </row>
    <row r="3269" spans="1:10" ht="42" hidden="1" customHeight="1">
      <c r="A3269" s="202">
        <v>45739</v>
      </c>
      <c r="B3269" s="149">
        <v>24001</v>
      </c>
      <c r="C3269" s="147">
        <v>0.79166666666666663</v>
      </c>
      <c r="D3269" s="149" t="s">
        <v>11</v>
      </c>
      <c r="E3269" s="149" t="s">
        <v>167</v>
      </c>
      <c r="F3269" s="149"/>
      <c r="G3269" s="149" t="str">
        <f t="shared" si="100"/>
        <v>1</v>
      </c>
      <c r="H3269" s="150">
        <f t="shared" si="101"/>
        <v>18</v>
      </c>
      <c r="I3269" s="153" t="str" cm="1">
        <f t="array" ref="I3269">_xlfn.XLOOKUP(C3269,gyn_horarios,gyn_trechos_almoco,"",1,1)</f>
        <v>GOIANIA X BELEM 19:00</v>
      </c>
      <c r="J3269" s="164" t="str" cm="1">
        <f t="array" ref="J3269">_xlfn.XLOOKUP(D3269,justificativas_motivos,justificativas_texto,"",1,1)</f>
        <v>MOTORISTA CUMPRINDO HORÁRIO NA ESCALA ATUAL</v>
      </c>
    </row>
    <row r="3270" spans="1:10" ht="42" hidden="1" customHeight="1">
      <c r="A3270" s="202">
        <v>45739</v>
      </c>
      <c r="B3270" s="149">
        <v>24001</v>
      </c>
      <c r="C3270" s="147">
        <v>0.79166666666666663</v>
      </c>
      <c r="D3270" s="149" t="s">
        <v>11</v>
      </c>
      <c r="E3270" s="153" t="s">
        <v>379</v>
      </c>
      <c r="F3270" s="149"/>
      <c r="G3270" s="149" t="str">
        <f t="shared" si="100"/>
        <v>1</v>
      </c>
      <c r="H3270" s="150">
        <f t="shared" si="101"/>
        <v>18</v>
      </c>
      <c r="I3270" s="153" t="str" cm="1">
        <f t="array" ref="I3270">_xlfn.XLOOKUP(C3270,gyn_horarios,gyn_trechos_almoco,"",1,1)</f>
        <v>GOIANIA X BELEM 19:00</v>
      </c>
      <c r="J3270" s="164" t="str" cm="1">
        <f t="array" ref="J3270">_xlfn.XLOOKUP(D3270,justificativas_motivos,justificativas_texto,"",1,1)</f>
        <v>MOTORISTA CUMPRINDO HORÁRIO NA ESCALA ATUAL</v>
      </c>
    </row>
    <row r="3271" spans="1:10" ht="42" hidden="1" customHeight="1">
      <c r="A3271" s="202">
        <v>45739</v>
      </c>
      <c r="B3271" s="149">
        <v>24012</v>
      </c>
      <c r="C3271" s="147">
        <v>0.83333333333333337</v>
      </c>
      <c r="D3271" s="149" t="s">
        <v>11</v>
      </c>
      <c r="E3271" s="132" t="s">
        <v>326</v>
      </c>
      <c r="F3271" s="149"/>
      <c r="G3271" s="149" t="str">
        <f t="shared" si="100"/>
        <v>1</v>
      </c>
      <c r="H3271" s="150">
        <f t="shared" si="101"/>
        <v>18</v>
      </c>
      <c r="I3271" s="153" t="str" cm="1">
        <f t="array" ref="I3271">_xlfn.XLOOKUP(C3271,gyn_horarios,gyn_trechos_almoco,"",1,1)</f>
        <v>GOIANIA X SAO LUIS 20:00</v>
      </c>
      <c r="J3271" s="164" t="str" cm="1">
        <f t="array" ref="J3271">_xlfn.XLOOKUP(D3271,justificativas_motivos,justificativas_texto,"",1,1)</f>
        <v>MOTORISTA CUMPRINDO HORÁRIO NA ESCALA ATUAL</v>
      </c>
    </row>
    <row r="3272" spans="1:10" ht="42" hidden="1" customHeight="1">
      <c r="A3272" s="202">
        <v>45739</v>
      </c>
      <c r="B3272" s="149">
        <v>24012</v>
      </c>
      <c r="C3272" s="147">
        <v>0.83333333333333337</v>
      </c>
      <c r="D3272" s="149" t="s">
        <v>11</v>
      </c>
      <c r="E3272" s="149" t="s">
        <v>141</v>
      </c>
      <c r="F3272" s="149"/>
      <c r="G3272" s="149" t="str">
        <f t="shared" si="100"/>
        <v>1</v>
      </c>
      <c r="H3272" s="150">
        <f t="shared" si="101"/>
        <v>18</v>
      </c>
      <c r="I3272" s="153" t="str" cm="1">
        <f t="array" ref="I3272">_xlfn.XLOOKUP(C3272,gyn_horarios,gyn_trechos_almoco,"",1,1)</f>
        <v>GOIANIA X SAO LUIS 20:00</v>
      </c>
      <c r="J3272" s="164" t="str" cm="1">
        <f t="array" ref="J3272">_xlfn.XLOOKUP(D3272,justificativas_motivos,justificativas_texto,"",1,1)</f>
        <v>MOTORISTA CUMPRINDO HORÁRIO NA ESCALA ATUAL</v>
      </c>
    </row>
    <row r="3273" spans="1:10" ht="42" hidden="1" customHeight="1">
      <c r="A3273" s="202">
        <v>45739</v>
      </c>
      <c r="B3273" s="149">
        <v>19007</v>
      </c>
      <c r="C3273" s="147">
        <v>0.39583333333333331</v>
      </c>
      <c r="D3273" s="149" t="s">
        <v>11</v>
      </c>
      <c r="E3273" s="153" t="s">
        <v>30</v>
      </c>
      <c r="F3273" s="149"/>
      <c r="G3273" s="149" t="str">
        <f t="shared" si="100"/>
        <v>1</v>
      </c>
      <c r="H3273" s="150">
        <f t="shared" si="101"/>
        <v>18</v>
      </c>
      <c r="I3273" s="153" t="str" cm="1">
        <f t="array" ref="I3273">_xlfn.XLOOKUP(C3273,gyn_horarios,gyn_trechos_almoco,"",1,1)</f>
        <v>GOIANIA X BELEM 09:30</v>
      </c>
      <c r="J3273" s="164" t="str" cm="1">
        <f t="array" ref="J3273">_xlfn.XLOOKUP(D3273,justificativas_motivos,justificativas_texto,"",1,1)</f>
        <v>MOTORISTA CUMPRINDO HORÁRIO NA ESCALA ATUAL</v>
      </c>
    </row>
    <row r="3274" spans="1:10" ht="42" hidden="1" customHeight="1">
      <c r="A3274" s="202">
        <v>45739</v>
      </c>
      <c r="B3274" s="149">
        <v>19007</v>
      </c>
      <c r="C3274" s="147">
        <v>0.39583333333333331</v>
      </c>
      <c r="D3274" s="149" t="s">
        <v>11</v>
      </c>
      <c r="E3274" s="153" t="s">
        <v>150</v>
      </c>
      <c r="F3274" s="149"/>
      <c r="G3274" s="149" t="str">
        <f t="shared" si="100"/>
        <v>1</v>
      </c>
      <c r="H3274" s="150">
        <f t="shared" si="101"/>
        <v>18</v>
      </c>
      <c r="I3274" s="153" t="str" cm="1">
        <f t="array" ref="I3274">_xlfn.XLOOKUP(C3274,gyn_horarios,gyn_trechos_almoco,"",1,1)</f>
        <v>GOIANIA X BELEM 09:30</v>
      </c>
      <c r="J3274" s="164" t="str" cm="1">
        <f t="array" ref="J3274">_xlfn.XLOOKUP(D3274,justificativas_motivos,justificativas_texto,"",1,1)</f>
        <v>MOTORISTA CUMPRINDO HORÁRIO NA ESCALA ATUAL</v>
      </c>
    </row>
    <row r="3275" spans="1:10" ht="42" hidden="1" customHeight="1">
      <c r="A3275" s="202">
        <v>45739</v>
      </c>
      <c r="B3275" s="149" t="s">
        <v>137</v>
      </c>
      <c r="C3275" s="147" t="s">
        <v>137</v>
      </c>
      <c r="D3275" s="149" t="s">
        <v>137</v>
      </c>
      <c r="E3275" s="153" t="s">
        <v>133</v>
      </c>
      <c r="F3275" s="149"/>
      <c r="G3275" s="149" t="str">
        <f t="shared" si="100"/>
        <v>1</v>
      </c>
      <c r="H3275" s="150">
        <f t="shared" si="101"/>
        <v>18</v>
      </c>
      <c r="I3275" s="153" t="str" cm="1">
        <f t="array" ref="I3275">_xlfn.XLOOKUP(C3275,gyn_horarios,gyn_trechos_almoco,"",1,1)</f>
        <v>ESPERA</v>
      </c>
      <c r="J3275" s="164" t="str" cm="1">
        <f t="array" ref="J3275">_xlfn.XLOOKUP(D3275,justificativas_motivos,justificativas_texto,"",1,1)</f>
        <v>MOTORISTA NA GARAGEM EM ESPERA PARA DISPONIBILIDADE DE HORARIOS</v>
      </c>
    </row>
    <row r="3276" spans="1:10" ht="42" hidden="1" customHeight="1">
      <c r="A3276" s="202">
        <v>45739</v>
      </c>
      <c r="B3276" s="149" t="s">
        <v>137</v>
      </c>
      <c r="C3276" s="147" t="s">
        <v>137</v>
      </c>
      <c r="D3276" s="149" t="s">
        <v>137</v>
      </c>
      <c r="E3276" s="153" t="s">
        <v>189</v>
      </c>
      <c r="F3276" s="149"/>
      <c r="G3276" s="149" t="str">
        <f t="shared" si="100"/>
        <v>1</v>
      </c>
      <c r="H3276" s="150">
        <f t="shared" si="101"/>
        <v>18</v>
      </c>
      <c r="I3276" s="153" t="str" cm="1">
        <f t="array" ref="I3276">_xlfn.XLOOKUP(C3276,gyn_horarios,gyn_trechos_almoco,"",1,1)</f>
        <v>ESPERA</v>
      </c>
      <c r="J3276" s="164" t="str" cm="1">
        <f t="array" ref="J3276">_xlfn.XLOOKUP(D3276,justificativas_motivos,justificativas_texto,"",1,1)</f>
        <v>MOTORISTA NA GARAGEM EM ESPERA PARA DISPONIBILIDADE DE HORARIOS</v>
      </c>
    </row>
    <row r="3277" spans="1:10" ht="42" hidden="1" customHeight="1">
      <c r="A3277" s="202">
        <v>45739</v>
      </c>
      <c r="B3277" s="149" t="s">
        <v>137</v>
      </c>
      <c r="C3277" s="147" t="s">
        <v>137</v>
      </c>
      <c r="D3277" s="149" t="s">
        <v>137</v>
      </c>
      <c r="E3277" s="153" t="s">
        <v>77</v>
      </c>
      <c r="F3277" s="149"/>
      <c r="G3277" s="149" t="str">
        <f t="shared" si="100"/>
        <v>1</v>
      </c>
      <c r="H3277" s="150">
        <f t="shared" si="101"/>
        <v>18</v>
      </c>
      <c r="I3277" s="153" t="str" cm="1">
        <f t="array" ref="I3277">_xlfn.XLOOKUP(C3277,gyn_horarios,gyn_trechos_almoco,"",1,1)</f>
        <v>ESPERA</v>
      </c>
      <c r="J3277" s="164" t="str" cm="1">
        <f t="array" ref="J3277">_xlfn.XLOOKUP(D3277,justificativas_motivos,justificativas_texto,"",1,1)</f>
        <v>MOTORISTA NA GARAGEM EM ESPERA PARA DISPONIBILIDADE DE HORARIOS</v>
      </c>
    </row>
    <row r="3278" spans="1:10" ht="42" hidden="1" customHeight="1">
      <c r="A3278" s="202">
        <v>45739</v>
      </c>
      <c r="B3278" s="149" t="s">
        <v>137</v>
      </c>
      <c r="C3278" s="147" t="s">
        <v>137</v>
      </c>
      <c r="D3278" s="149" t="s">
        <v>137</v>
      </c>
      <c r="E3278" s="153" t="s">
        <v>162</v>
      </c>
      <c r="F3278" s="149"/>
      <c r="G3278" s="149" t="str">
        <f t="shared" si="100"/>
        <v>1</v>
      </c>
      <c r="H3278" s="150">
        <f t="shared" si="101"/>
        <v>18</v>
      </c>
      <c r="I3278" s="153" t="str" cm="1">
        <f t="array" ref="I3278">_xlfn.XLOOKUP(C3278,gyn_horarios,gyn_trechos_almoco,"",1,1)</f>
        <v>ESPERA</v>
      </c>
      <c r="J3278" s="164" t="str" cm="1">
        <f t="array" ref="J3278">_xlfn.XLOOKUP(D3278,justificativas_motivos,justificativas_texto,"",1,1)</f>
        <v>MOTORISTA NA GARAGEM EM ESPERA PARA DISPONIBILIDADE DE HORARIOS</v>
      </c>
    </row>
    <row r="3279" spans="1:10" ht="42" hidden="1" customHeight="1">
      <c r="A3279" s="202">
        <v>45739</v>
      </c>
      <c r="B3279" s="149" t="s">
        <v>71</v>
      </c>
      <c r="C3279" s="147" t="s">
        <v>72</v>
      </c>
      <c r="D3279" s="149" t="s">
        <v>107</v>
      </c>
      <c r="E3279" s="153" t="s">
        <v>106</v>
      </c>
      <c r="F3279" s="149"/>
      <c r="G3279" s="149" t="str">
        <f t="shared" si="100"/>
        <v>1</v>
      </c>
      <c r="H3279" s="150">
        <f t="shared" si="101"/>
        <v>18</v>
      </c>
      <c r="I3279" s="153" t="str" cm="1">
        <f t="array" ref="I3279">_xlfn.XLOOKUP(C3279,gyn_horarios,gyn_trechos_almoco,"",1,1)</f>
        <v>PLANTAO</v>
      </c>
      <c r="J3279" s="164" t="str" cm="1">
        <f t="array" ref="J3279">_xlfn.XLOOKUP(D3279,justificativas_motivos,justificativas_texto,"",1,1)</f>
        <v>MOTORISTA PRESTANDO SERVICO DE PLANTAO NA GARAGEM</v>
      </c>
    </row>
    <row r="3280" spans="1:10" ht="42" hidden="1" customHeight="1">
      <c r="A3280" s="202">
        <v>45740</v>
      </c>
      <c r="B3280" s="149">
        <v>19010</v>
      </c>
      <c r="C3280" s="147">
        <v>0.4375</v>
      </c>
      <c r="D3280" s="149" t="s">
        <v>11</v>
      </c>
      <c r="E3280" s="153" t="s">
        <v>30</v>
      </c>
      <c r="F3280" s="149"/>
      <c r="G3280" s="149" t="str">
        <f t="shared" si="100"/>
        <v>1</v>
      </c>
      <c r="H3280" s="150">
        <f t="shared" si="101"/>
        <v>18</v>
      </c>
      <c r="I3280" s="153" t="str" cm="1">
        <f t="array" ref="I3280">_xlfn.XLOOKUP(C3280,gyn_horarios,gyn_trechos_almoco,"",1,1)</f>
        <v>GOIANIA X SAO LUIS 10:30</v>
      </c>
      <c r="J3280" s="164" t="str" cm="1">
        <f t="array" ref="J3280">_xlfn.XLOOKUP(D3280,justificativas_motivos,justificativas_texto,"",1,1)</f>
        <v>MOTORISTA CUMPRINDO HORÁRIO NA ESCALA ATUAL</v>
      </c>
    </row>
    <row r="3281" spans="1:10" ht="42" hidden="1" customHeight="1">
      <c r="A3281" s="202">
        <v>45740</v>
      </c>
      <c r="B3281" s="149">
        <v>19010</v>
      </c>
      <c r="C3281" s="147">
        <v>0.4375</v>
      </c>
      <c r="D3281" s="149" t="s">
        <v>11</v>
      </c>
      <c r="E3281" s="153" t="s">
        <v>150</v>
      </c>
      <c r="F3281" s="149"/>
      <c r="G3281" s="149" t="str">
        <f t="shared" si="100"/>
        <v>1</v>
      </c>
      <c r="H3281" s="150">
        <f t="shared" si="101"/>
        <v>18</v>
      </c>
      <c r="I3281" s="153" t="str" cm="1">
        <f t="array" ref="I3281">_xlfn.XLOOKUP(C3281,gyn_horarios,gyn_trechos_almoco,"",1,1)</f>
        <v>GOIANIA X SAO LUIS 10:30</v>
      </c>
      <c r="J3281" s="164" t="str" cm="1">
        <f t="array" ref="J3281">_xlfn.XLOOKUP(D3281,justificativas_motivos,justificativas_texto,"",1,1)</f>
        <v>MOTORISTA CUMPRINDO HORÁRIO NA ESCALA ATUAL</v>
      </c>
    </row>
    <row r="3282" spans="1:10" ht="42" hidden="1" customHeight="1">
      <c r="A3282" s="202">
        <v>45740</v>
      </c>
      <c r="B3282" s="149">
        <v>24003</v>
      </c>
      <c r="C3282" s="147">
        <v>0.79166666666666663</v>
      </c>
      <c r="D3282" s="149" t="s">
        <v>11</v>
      </c>
      <c r="E3282" s="149" t="s">
        <v>83</v>
      </c>
      <c r="F3282" s="149"/>
      <c r="G3282" s="149" t="str">
        <f t="shared" si="100"/>
        <v>1</v>
      </c>
      <c r="H3282" s="150">
        <f t="shared" si="101"/>
        <v>18</v>
      </c>
      <c r="I3282" s="153" t="str" cm="1">
        <f t="array" ref="I3282">_xlfn.XLOOKUP(C3282,gyn_horarios,gyn_trechos_almoco,"",1,1)</f>
        <v>GOIANIA X BELEM 19:00</v>
      </c>
      <c r="J3282" s="164" t="str" cm="1">
        <f t="array" ref="J3282">_xlfn.XLOOKUP(D3282,justificativas_motivos,justificativas_texto,"",1,1)</f>
        <v>MOTORISTA CUMPRINDO HORÁRIO NA ESCALA ATUAL</v>
      </c>
    </row>
    <row r="3283" spans="1:10" ht="42" hidden="1" customHeight="1">
      <c r="A3283" s="202">
        <v>45740</v>
      </c>
      <c r="B3283" s="149">
        <v>24003</v>
      </c>
      <c r="C3283" s="147">
        <v>0.79166666666666663</v>
      </c>
      <c r="D3283" s="149" t="s">
        <v>11</v>
      </c>
      <c r="E3283" s="149" t="s">
        <v>86</v>
      </c>
      <c r="F3283" s="149"/>
      <c r="G3283" s="149" t="str">
        <f t="shared" si="100"/>
        <v>1</v>
      </c>
      <c r="H3283" s="150">
        <f t="shared" si="101"/>
        <v>18</v>
      </c>
      <c r="I3283" s="153" t="str" cm="1">
        <f t="array" ref="I3283">_xlfn.XLOOKUP(C3283,gyn_horarios,gyn_trechos_almoco,"",1,1)</f>
        <v>GOIANIA X BELEM 19:00</v>
      </c>
      <c r="J3283" s="164" t="str" cm="1">
        <f t="array" ref="J3283">_xlfn.XLOOKUP(D3283,justificativas_motivos,justificativas_texto,"",1,1)</f>
        <v>MOTORISTA CUMPRINDO HORÁRIO NA ESCALA ATUAL</v>
      </c>
    </row>
    <row r="3284" spans="1:10" ht="42" hidden="1" customHeight="1">
      <c r="A3284" s="202">
        <v>45740</v>
      </c>
      <c r="B3284" s="149">
        <v>24005</v>
      </c>
      <c r="C3284" s="147">
        <v>0.83333333333333337</v>
      </c>
      <c r="D3284" s="149" t="s">
        <v>11</v>
      </c>
      <c r="E3284" s="149" t="s">
        <v>203</v>
      </c>
      <c r="F3284" s="149"/>
      <c r="G3284" s="149" t="str">
        <f t="shared" ref="G3284:G3347" si="102">IF(E3284="MOTORISTA","","1")</f>
        <v>1</v>
      </c>
      <c r="H3284" s="150">
        <f t="shared" ref="H3284:H3347" si="103">IF(E3284="MOTORISTA","",18)</f>
        <v>18</v>
      </c>
      <c r="I3284" s="153" t="str" cm="1">
        <f t="array" ref="I3284">_xlfn.XLOOKUP(C3284,gyn_horarios,gyn_trechos_almoco,"",1,1)</f>
        <v>GOIANIA X SAO LUIS 20:00</v>
      </c>
      <c r="J3284" s="164" t="str" cm="1">
        <f t="array" ref="J3284">_xlfn.XLOOKUP(D3284,justificativas_motivos,justificativas_texto,"",1,1)</f>
        <v>MOTORISTA CUMPRINDO HORÁRIO NA ESCALA ATUAL</v>
      </c>
    </row>
    <row r="3285" spans="1:10" ht="42" hidden="1" customHeight="1">
      <c r="A3285" s="202">
        <v>45740</v>
      </c>
      <c r="B3285" s="149">
        <v>24005</v>
      </c>
      <c r="C3285" s="147">
        <v>0.83333333333333337</v>
      </c>
      <c r="D3285" s="149" t="s">
        <v>11</v>
      </c>
      <c r="E3285" s="149" t="s">
        <v>204</v>
      </c>
      <c r="F3285" s="149"/>
      <c r="G3285" s="149" t="str">
        <f t="shared" si="102"/>
        <v>1</v>
      </c>
      <c r="H3285" s="150">
        <f t="shared" si="103"/>
        <v>18</v>
      </c>
      <c r="I3285" s="153" t="str" cm="1">
        <f t="array" ref="I3285">_xlfn.XLOOKUP(C3285,gyn_horarios,gyn_trechos_almoco,"",1,1)</f>
        <v>GOIANIA X SAO LUIS 20:00</v>
      </c>
      <c r="J3285" s="164" t="str" cm="1">
        <f t="array" ref="J3285">_xlfn.XLOOKUP(D3285,justificativas_motivos,justificativas_texto,"",1,1)</f>
        <v>MOTORISTA CUMPRINDO HORÁRIO NA ESCALA ATUAL</v>
      </c>
    </row>
    <row r="3286" spans="1:10" ht="42" hidden="1" customHeight="1">
      <c r="A3286" s="202">
        <v>45740</v>
      </c>
      <c r="B3286" s="149">
        <v>15900</v>
      </c>
      <c r="C3286" s="147">
        <v>0.39583333333333331</v>
      </c>
      <c r="D3286" s="149" t="s">
        <v>11</v>
      </c>
      <c r="E3286" s="153" t="s">
        <v>104</v>
      </c>
      <c r="F3286" s="149"/>
      <c r="G3286" s="149" t="str">
        <f t="shared" si="102"/>
        <v>1</v>
      </c>
      <c r="H3286" s="150">
        <f t="shared" si="103"/>
        <v>18</v>
      </c>
      <c r="I3286" s="153" t="str" cm="1">
        <f t="array" ref="I3286">_xlfn.XLOOKUP(C3286,gyn_horarios,gyn_trechos_almoco,"",1,1)</f>
        <v>GOIANIA X BELEM 09:30</v>
      </c>
      <c r="J3286" s="164" t="str" cm="1">
        <f t="array" ref="J3286">_xlfn.XLOOKUP(D3286,justificativas_motivos,justificativas_texto,"",1,1)</f>
        <v>MOTORISTA CUMPRINDO HORÁRIO NA ESCALA ATUAL</v>
      </c>
    </row>
    <row r="3287" spans="1:10" ht="42" hidden="1" customHeight="1">
      <c r="A3287" s="202">
        <v>45740</v>
      </c>
      <c r="B3287" s="149">
        <v>15900</v>
      </c>
      <c r="C3287" s="147">
        <v>0.39583333333333331</v>
      </c>
      <c r="D3287" s="149" t="s">
        <v>11</v>
      </c>
      <c r="E3287" s="153" t="s">
        <v>410</v>
      </c>
      <c r="F3287" s="149"/>
      <c r="G3287" s="149" t="str">
        <f t="shared" si="102"/>
        <v>1</v>
      </c>
      <c r="H3287" s="150">
        <f t="shared" si="103"/>
        <v>18</v>
      </c>
      <c r="I3287" s="153" t="str" cm="1">
        <f t="array" ref="I3287">_xlfn.XLOOKUP(C3287,gyn_horarios,gyn_trechos_almoco,"",1,1)</f>
        <v>GOIANIA X BELEM 09:30</v>
      </c>
      <c r="J3287" s="164" t="str" cm="1">
        <f t="array" ref="J3287">_xlfn.XLOOKUP(D3287,justificativas_motivos,justificativas_texto,"",1,1)</f>
        <v>MOTORISTA CUMPRINDO HORÁRIO NA ESCALA ATUAL</v>
      </c>
    </row>
    <row r="3288" spans="1:10" ht="42" hidden="1" customHeight="1">
      <c r="A3288" s="202">
        <v>45740</v>
      </c>
      <c r="B3288" s="149" t="s">
        <v>137</v>
      </c>
      <c r="C3288" s="147" t="s">
        <v>137</v>
      </c>
      <c r="D3288" s="149" t="s">
        <v>137</v>
      </c>
      <c r="E3288" s="132" t="s">
        <v>326</v>
      </c>
      <c r="F3288" s="149"/>
      <c r="G3288" s="149" t="str">
        <f t="shared" si="102"/>
        <v>1</v>
      </c>
      <c r="H3288" s="150">
        <f t="shared" si="103"/>
        <v>18</v>
      </c>
      <c r="I3288" s="153" t="str" cm="1">
        <f t="array" ref="I3288">_xlfn.XLOOKUP(C3288,gyn_horarios,gyn_trechos_almoco,"",1,1)</f>
        <v>ESPERA</v>
      </c>
      <c r="J3288" s="164" t="str" cm="1">
        <f t="array" ref="J3288">_xlfn.XLOOKUP(D3288,justificativas_motivos,justificativas_texto,"",1,1)</f>
        <v>MOTORISTA NA GARAGEM EM ESPERA PARA DISPONIBILIDADE DE HORARIOS</v>
      </c>
    </row>
    <row r="3289" spans="1:10" ht="42" hidden="1" customHeight="1">
      <c r="A3289" s="202">
        <v>45740</v>
      </c>
      <c r="B3289" s="149" t="s">
        <v>137</v>
      </c>
      <c r="C3289" s="147" t="s">
        <v>137</v>
      </c>
      <c r="D3289" s="149" t="s">
        <v>137</v>
      </c>
      <c r="E3289" s="149" t="s">
        <v>141</v>
      </c>
      <c r="F3289" s="149"/>
      <c r="G3289" s="149" t="str">
        <f t="shared" si="102"/>
        <v>1</v>
      </c>
      <c r="H3289" s="150">
        <f t="shared" si="103"/>
        <v>18</v>
      </c>
      <c r="I3289" s="153" t="str" cm="1">
        <f t="array" ref="I3289">_xlfn.XLOOKUP(C3289,gyn_horarios,gyn_trechos_almoco,"",1,1)</f>
        <v>ESPERA</v>
      </c>
      <c r="J3289" s="164" t="str" cm="1">
        <f t="array" ref="J3289">_xlfn.XLOOKUP(D3289,justificativas_motivos,justificativas_texto,"",1,1)</f>
        <v>MOTORISTA NA GARAGEM EM ESPERA PARA DISPONIBILIDADE DE HORARIOS</v>
      </c>
    </row>
    <row r="3290" spans="1:10" ht="42" hidden="1" customHeight="1">
      <c r="A3290" s="202">
        <v>45740</v>
      </c>
      <c r="B3290" s="149" t="s">
        <v>137</v>
      </c>
      <c r="C3290" s="147" t="s">
        <v>137</v>
      </c>
      <c r="D3290" s="149" t="s">
        <v>137</v>
      </c>
      <c r="E3290" s="149" t="s">
        <v>240</v>
      </c>
      <c r="F3290" s="149"/>
      <c r="G3290" s="149" t="str">
        <f t="shared" si="102"/>
        <v>1</v>
      </c>
      <c r="H3290" s="150">
        <f t="shared" si="103"/>
        <v>18</v>
      </c>
      <c r="I3290" s="153" t="str" cm="1">
        <f t="array" ref="I3290">_xlfn.XLOOKUP(C3290,gyn_horarios,gyn_trechos_almoco,"",1,1)</f>
        <v>ESPERA</v>
      </c>
      <c r="J3290" s="164" t="str" cm="1">
        <f t="array" ref="J3290">_xlfn.XLOOKUP(D3290,justificativas_motivos,justificativas_texto,"",1,1)</f>
        <v>MOTORISTA NA GARAGEM EM ESPERA PARA DISPONIBILIDADE DE HORARIOS</v>
      </c>
    </row>
    <row r="3291" spans="1:10" ht="42" hidden="1" customHeight="1">
      <c r="A3291" s="202">
        <v>45740</v>
      </c>
      <c r="B3291" s="149" t="s">
        <v>137</v>
      </c>
      <c r="C3291" s="147" t="s">
        <v>137</v>
      </c>
      <c r="D3291" s="149" t="s">
        <v>137</v>
      </c>
      <c r="E3291" s="149" t="s">
        <v>288</v>
      </c>
      <c r="F3291" s="149"/>
      <c r="G3291" s="149" t="str">
        <f t="shared" si="102"/>
        <v>1</v>
      </c>
      <c r="H3291" s="150">
        <f t="shared" si="103"/>
        <v>18</v>
      </c>
      <c r="I3291" s="153" t="str" cm="1">
        <f t="array" ref="I3291">_xlfn.XLOOKUP(C3291,gyn_horarios,gyn_trechos_almoco,"",1,1)</f>
        <v>ESPERA</v>
      </c>
      <c r="J3291" s="164" t="str" cm="1">
        <f t="array" ref="J3291">_xlfn.XLOOKUP(D3291,justificativas_motivos,justificativas_texto,"",1,1)</f>
        <v>MOTORISTA NA GARAGEM EM ESPERA PARA DISPONIBILIDADE DE HORARIOS</v>
      </c>
    </row>
    <row r="3292" spans="1:10" ht="42" hidden="1" customHeight="1">
      <c r="A3292" s="202">
        <v>45741</v>
      </c>
      <c r="B3292" s="149" t="s">
        <v>137</v>
      </c>
      <c r="C3292" s="147" t="s">
        <v>137</v>
      </c>
      <c r="D3292" s="149" t="s">
        <v>137</v>
      </c>
      <c r="E3292" s="149" t="s">
        <v>203</v>
      </c>
      <c r="F3292" s="149"/>
      <c r="G3292" s="149" t="str">
        <f t="shared" si="102"/>
        <v>1</v>
      </c>
      <c r="H3292" s="150">
        <f t="shared" si="103"/>
        <v>18</v>
      </c>
      <c r="I3292" s="153" t="str" cm="1">
        <f t="array" ref="I3292">_xlfn.XLOOKUP(C3292,gyn_horarios,gyn_trechos_almoco,"",1,1)</f>
        <v>ESPERA</v>
      </c>
      <c r="J3292" s="164" t="str" cm="1">
        <f t="array" ref="J3292">_xlfn.XLOOKUP(D3292,justificativas_motivos,justificativas_texto,"",1,1)</f>
        <v>MOTORISTA NA GARAGEM EM ESPERA PARA DISPONIBILIDADE DE HORARIOS</v>
      </c>
    </row>
    <row r="3293" spans="1:10" ht="42" hidden="1" customHeight="1">
      <c r="A3293" s="202">
        <v>45741</v>
      </c>
      <c r="B3293" s="149" t="s">
        <v>137</v>
      </c>
      <c r="C3293" s="147" t="s">
        <v>137</v>
      </c>
      <c r="D3293" s="149" t="s">
        <v>137</v>
      </c>
      <c r="E3293" s="149" t="s">
        <v>204</v>
      </c>
      <c r="F3293" s="149"/>
      <c r="G3293" s="149" t="str">
        <f t="shared" si="102"/>
        <v>1</v>
      </c>
      <c r="H3293" s="150">
        <f t="shared" si="103"/>
        <v>18</v>
      </c>
      <c r="I3293" s="153" t="str" cm="1">
        <f t="array" ref="I3293">_xlfn.XLOOKUP(C3293,gyn_horarios,gyn_trechos_almoco,"",1,1)</f>
        <v>ESPERA</v>
      </c>
      <c r="J3293" s="164" t="str" cm="1">
        <f t="array" ref="J3293">_xlfn.XLOOKUP(D3293,justificativas_motivos,justificativas_texto,"",1,1)</f>
        <v>MOTORISTA NA GARAGEM EM ESPERA PARA DISPONIBILIDADE DE HORARIOS</v>
      </c>
    </row>
    <row r="3294" spans="1:10" ht="42" hidden="1" customHeight="1">
      <c r="A3294" s="202">
        <v>45741</v>
      </c>
      <c r="B3294" s="149" t="s">
        <v>137</v>
      </c>
      <c r="C3294" s="147" t="s">
        <v>137</v>
      </c>
      <c r="D3294" s="149" t="s">
        <v>137</v>
      </c>
      <c r="E3294" s="153" t="s">
        <v>104</v>
      </c>
      <c r="F3294" s="149"/>
      <c r="G3294" s="149" t="str">
        <f t="shared" si="102"/>
        <v>1</v>
      </c>
      <c r="H3294" s="150">
        <f t="shared" si="103"/>
        <v>18</v>
      </c>
      <c r="I3294" s="153" t="str" cm="1">
        <f t="array" ref="I3294">_xlfn.XLOOKUP(C3294,gyn_horarios,gyn_trechos_almoco,"",1,1)</f>
        <v>ESPERA</v>
      </c>
      <c r="J3294" s="164" t="str" cm="1">
        <f t="array" ref="J3294">_xlfn.XLOOKUP(D3294,justificativas_motivos,justificativas_texto,"",1,1)</f>
        <v>MOTORISTA NA GARAGEM EM ESPERA PARA DISPONIBILIDADE DE HORARIOS</v>
      </c>
    </row>
    <row r="3295" spans="1:10" ht="42" hidden="1" customHeight="1">
      <c r="A3295" s="202">
        <v>45741</v>
      </c>
      <c r="B3295" s="149" t="s">
        <v>137</v>
      </c>
      <c r="C3295" s="147" t="s">
        <v>137</v>
      </c>
      <c r="D3295" s="149" t="s">
        <v>137</v>
      </c>
      <c r="E3295" s="153" t="s">
        <v>410</v>
      </c>
      <c r="F3295" s="149"/>
      <c r="G3295" s="149" t="str">
        <f t="shared" si="102"/>
        <v>1</v>
      </c>
      <c r="H3295" s="150">
        <f t="shared" si="103"/>
        <v>18</v>
      </c>
      <c r="I3295" s="153" t="str" cm="1">
        <f t="array" ref="I3295">_xlfn.XLOOKUP(C3295,gyn_horarios,gyn_trechos_almoco,"",1,1)</f>
        <v>ESPERA</v>
      </c>
      <c r="J3295" s="164" t="str" cm="1">
        <f t="array" ref="J3295">_xlfn.XLOOKUP(D3295,justificativas_motivos,justificativas_texto,"",1,1)</f>
        <v>MOTORISTA NA GARAGEM EM ESPERA PARA DISPONIBILIDADE DE HORARIOS</v>
      </c>
    </row>
    <row r="3296" spans="1:10" ht="42" hidden="1" customHeight="1">
      <c r="A3296" s="202">
        <v>45741</v>
      </c>
      <c r="B3296" s="149">
        <v>24004</v>
      </c>
      <c r="C3296" s="147">
        <v>0.79166666666666663</v>
      </c>
      <c r="D3296" s="149" t="s">
        <v>11</v>
      </c>
      <c r="E3296" s="149" t="s">
        <v>115</v>
      </c>
      <c r="F3296" s="149"/>
      <c r="G3296" s="149" t="str">
        <f t="shared" si="102"/>
        <v>1</v>
      </c>
      <c r="H3296" s="150">
        <f t="shared" si="103"/>
        <v>18</v>
      </c>
      <c r="I3296" s="153" t="str" cm="1">
        <f t="array" ref="I3296">_xlfn.XLOOKUP(C3296,gyn_horarios,gyn_trechos_almoco,"",1,1)</f>
        <v>GOIANIA X BELEM 19:00</v>
      </c>
      <c r="J3296" s="164" t="str" cm="1">
        <f t="array" ref="J3296">_xlfn.XLOOKUP(D3296,justificativas_motivos,justificativas_texto,"",1,1)</f>
        <v>MOTORISTA CUMPRINDO HORÁRIO NA ESCALA ATUAL</v>
      </c>
    </row>
    <row r="3297" spans="1:10" ht="42" hidden="1" customHeight="1">
      <c r="A3297" s="202">
        <v>45741</v>
      </c>
      <c r="B3297" s="149">
        <v>24004</v>
      </c>
      <c r="C3297" s="147">
        <v>0.79166666666666663</v>
      </c>
      <c r="D3297" s="149" t="s">
        <v>11</v>
      </c>
      <c r="E3297" s="149" t="s">
        <v>188</v>
      </c>
      <c r="F3297" s="149"/>
      <c r="G3297" s="149" t="str">
        <f t="shared" si="102"/>
        <v>1</v>
      </c>
      <c r="H3297" s="150">
        <f t="shared" si="103"/>
        <v>18</v>
      </c>
      <c r="I3297" s="153" t="str" cm="1">
        <f t="array" ref="I3297">_xlfn.XLOOKUP(C3297,gyn_horarios,gyn_trechos_almoco,"",1,1)</f>
        <v>GOIANIA X BELEM 19:00</v>
      </c>
      <c r="J3297" s="164" t="str" cm="1">
        <f t="array" ref="J3297">_xlfn.XLOOKUP(D3297,justificativas_motivos,justificativas_texto,"",1,1)</f>
        <v>MOTORISTA CUMPRINDO HORÁRIO NA ESCALA ATUAL</v>
      </c>
    </row>
    <row r="3298" spans="1:10" ht="42" hidden="1" customHeight="1">
      <c r="A3298" s="202">
        <v>45741</v>
      </c>
      <c r="B3298" s="149">
        <v>24009</v>
      </c>
      <c r="C3298" s="147">
        <v>0.83333333333333337</v>
      </c>
      <c r="D3298" s="149" t="s">
        <v>11</v>
      </c>
      <c r="E3298" s="149" t="s">
        <v>280</v>
      </c>
      <c r="F3298" s="149"/>
      <c r="G3298" s="149" t="str">
        <f t="shared" si="102"/>
        <v>1</v>
      </c>
      <c r="H3298" s="150">
        <f t="shared" si="103"/>
        <v>18</v>
      </c>
      <c r="I3298" s="153" t="str" cm="1">
        <f t="array" ref="I3298">_xlfn.XLOOKUP(C3298,gyn_horarios,gyn_trechos_almoco,"",1,1)</f>
        <v>GOIANIA X SAO LUIS 20:00</v>
      </c>
      <c r="J3298" s="164" t="str" cm="1">
        <f t="array" ref="J3298">_xlfn.XLOOKUP(D3298,justificativas_motivos,justificativas_texto,"",1,1)</f>
        <v>MOTORISTA CUMPRINDO HORÁRIO NA ESCALA ATUAL</v>
      </c>
    </row>
    <row r="3299" spans="1:10" ht="42" hidden="1" customHeight="1">
      <c r="A3299" s="202">
        <v>45741</v>
      </c>
      <c r="B3299" s="149">
        <v>24009</v>
      </c>
      <c r="C3299" s="147">
        <v>0.83333333333333337</v>
      </c>
      <c r="D3299" s="149" t="s">
        <v>11</v>
      </c>
      <c r="E3299" s="149" t="s">
        <v>243</v>
      </c>
      <c r="F3299" s="149"/>
      <c r="G3299" s="149" t="str">
        <f t="shared" si="102"/>
        <v>1</v>
      </c>
      <c r="H3299" s="150">
        <f t="shared" si="103"/>
        <v>18</v>
      </c>
      <c r="I3299" s="153" t="str" cm="1">
        <f t="array" ref="I3299">_xlfn.XLOOKUP(C3299,gyn_horarios,gyn_trechos_almoco,"",1,1)</f>
        <v>GOIANIA X SAO LUIS 20:00</v>
      </c>
      <c r="J3299" s="164" t="str" cm="1">
        <f t="array" ref="J3299">_xlfn.XLOOKUP(D3299,justificativas_motivos,justificativas_texto,"",1,1)</f>
        <v>MOTORISTA CUMPRINDO HORÁRIO NA ESCALA ATUAL</v>
      </c>
    </row>
    <row r="3300" spans="1:10" ht="42" hidden="1" customHeight="1">
      <c r="A3300" s="202">
        <v>45741</v>
      </c>
      <c r="B3300" s="149" t="s">
        <v>137</v>
      </c>
      <c r="C3300" s="147" t="s">
        <v>137</v>
      </c>
      <c r="D3300" s="149" t="s">
        <v>137</v>
      </c>
      <c r="E3300" s="149" t="s">
        <v>431</v>
      </c>
      <c r="F3300" s="149"/>
      <c r="G3300" s="149" t="str">
        <f t="shared" si="102"/>
        <v>1</v>
      </c>
      <c r="H3300" s="150">
        <f t="shared" si="103"/>
        <v>18</v>
      </c>
      <c r="I3300" s="153" t="str" cm="1">
        <f t="array" ref="I3300">_xlfn.XLOOKUP(C3300,gyn_horarios,gyn_trechos_almoco,"",1,1)</f>
        <v>ESPERA</v>
      </c>
      <c r="J3300" s="164" t="str" cm="1">
        <f t="array" ref="J3300">_xlfn.XLOOKUP(D3300,justificativas_motivos,justificativas_texto,"",1,1)</f>
        <v>MOTORISTA NA GARAGEM EM ESPERA PARA DISPONIBILIDADE DE HORARIOS</v>
      </c>
    </row>
    <row r="3301" spans="1:10" ht="42" hidden="1" customHeight="1">
      <c r="A3301" s="202">
        <v>45741</v>
      </c>
      <c r="B3301" s="149" t="s">
        <v>137</v>
      </c>
      <c r="C3301" s="147" t="s">
        <v>137</v>
      </c>
      <c r="D3301" s="149" t="s">
        <v>137</v>
      </c>
      <c r="E3301" s="149" t="s">
        <v>366</v>
      </c>
      <c r="F3301" s="149"/>
      <c r="G3301" s="149" t="str">
        <f t="shared" si="102"/>
        <v>1</v>
      </c>
      <c r="H3301" s="150">
        <f t="shared" si="103"/>
        <v>18</v>
      </c>
      <c r="I3301" s="153" t="str" cm="1">
        <f t="array" ref="I3301">_xlfn.XLOOKUP(C3301,gyn_horarios,gyn_trechos_almoco,"",1,1)</f>
        <v>ESPERA</v>
      </c>
      <c r="J3301" s="164" t="str" cm="1">
        <f t="array" ref="J3301">_xlfn.XLOOKUP(D3301,justificativas_motivos,justificativas_texto,"",1,1)</f>
        <v>MOTORISTA NA GARAGEM EM ESPERA PARA DISPONIBILIDADE DE HORARIOS</v>
      </c>
    </row>
    <row r="3302" spans="1:10" ht="42" hidden="1" customHeight="1">
      <c r="A3302" s="202">
        <v>45741</v>
      </c>
      <c r="B3302" s="149" t="s">
        <v>71</v>
      </c>
      <c r="C3302" s="147" t="s">
        <v>72</v>
      </c>
      <c r="D3302" s="149" t="s">
        <v>107</v>
      </c>
      <c r="E3302" s="153" t="s">
        <v>73</v>
      </c>
      <c r="F3302" s="149"/>
      <c r="G3302" s="149" t="str">
        <f t="shared" si="102"/>
        <v>1</v>
      </c>
      <c r="H3302" s="150">
        <f t="shared" si="103"/>
        <v>18</v>
      </c>
      <c r="I3302" s="153" t="str" cm="1">
        <f t="array" ref="I3302">_xlfn.XLOOKUP(C3302,gyn_horarios,gyn_trechos_almoco,"",1,1)</f>
        <v>PLANTAO</v>
      </c>
      <c r="J3302" s="164" t="str" cm="1">
        <f t="array" ref="J3302">_xlfn.XLOOKUP(D3302,justificativas_motivos,justificativas_texto,"",1,1)</f>
        <v>MOTORISTA PRESTANDO SERVICO DE PLANTAO NA GARAGEM</v>
      </c>
    </row>
    <row r="3303" spans="1:10" ht="42" hidden="1" customHeight="1">
      <c r="A3303" s="202">
        <v>45742</v>
      </c>
      <c r="B3303" s="149">
        <v>15600</v>
      </c>
      <c r="C3303" s="147">
        <v>0.75</v>
      </c>
      <c r="D3303" s="149" t="s">
        <v>11</v>
      </c>
      <c r="E3303" s="149" t="s">
        <v>173</v>
      </c>
      <c r="F3303" s="149"/>
      <c r="G3303" s="149" t="str">
        <f t="shared" si="102"/>
        <v>1</v>
      </c>
      <c r="H3303" s="150">
        <f t="shared" si="103"/>
        <v>18</v>
      </c>
      <c r="I3303" s="153" t="str" cm="1">
        <f t="array" ref="I3303">_xlfn.XLOOKUP(C3303,gyn_horarios,gyn_trechos_almoco,"",1,1)</f>
        <v>GOIANIA X TERESINA 18:00</v>
      </c>
      <c r="J3303" s="164" t="str" cm="1">
        <f t="array" ref="J3303">_xlfn.XLOOKUP(D3303,justificativas_motivos,justificativas_texto,"",1,1)</f>
        <v>MOTORISTA CUMPRINDO HORÁRIO NA ESCALA ATUAL</v>
      </c>
    </row>
    <row r="3304" spans="1:10" ht="42" hidden="1" customHeight="1">
      <c r="A3304" s="202">
        <v>45742</v>
      </c>
      <c r="B3304" s="149">
        <v>15600</v>
      </c>
      <c r="C3304" s="147">
        <v>0.75</v>
      </c>
      <c r="D3304" s="149" t="s">
        <v>11</v>
      </c>
      <c r="E3304" s="149" t="s">
        <v>130</v>
      </c>
      <c r="F3304" s="149"/>
      <c r="G3304" s="149" t="str">
        <f t="shared" si="102"/>
        <v>1</v>
      </c>
      <c r="H3304" s="150">
        <f t="shared" si="103"/>
        <v>18</v>
      </c>
      <c r="I3304" s="153" t="str" cm="1">
        <f t="array" ref="I3304">_xlfn.XLOOKUP(C3304,gyn_horarios,gyn_trechos_almoco,"",1,1)</f>
        <v>GOIANIA X TERESINA 18:00</v>
      </c>
      <c r="J3304" s="164" t="str" cm="1">
        <f t="array" ref="J3304">_xlfn.XLOOKUP(D3304,justificativas_motivos,justificativas_texto,"",1,1)</f>
        <v>MOTORISTA CUMPRINDO HORÁRIO NA ESCALA ATUAL</v>
      </c>
    </row>
    <row r="3305" spans="1:10" ht="42" hidden="1" customHeight="1">
      <c r="A3305" s="202">
        <v>45742</v>
      </c>
      <c r="B3305" s="149">
        <v>24002</v>
      </c>
      <c r="C3305" s="147">
        <v>0.83333333333333337</v>
      </c>
      <c r="D3305" s="149" t="s">
        <v>11</v>
      </c>
      <c r="E3305" s="149" t="s">
        <v>171</v>
      </c>
      <c r="F3305" s="149"/>
      <c r="G3305" s="149" t="str">
        <f t="shared" si="102"/>
        <v>1</v>
      </c>
      <c r="H3305" s="150">
        <f t="shared" si="103"/>
        <v>18</v>
      </c>
      <c r="I3305" s="153" t="str" cm="1">
        <f t="array" ref="I3305">_xlfn.XLOOKUP(C3305,gyn_horarios,gyn_trechos_almoco,"",1,1)</f>
        <v>GOIANIA X SAO LUIS 20:00</v>
      </c>
      <c r="J3305" s="164" t="str" cm="1">
        <f t="array" ref="J3305">_xlfn.XLOOKUP(D3305,justificativas_motivos,justificativas_texto,"",1,1)</f>
        <v>MOTORISTA CUMPRINDO HORÁRIO NA ESCALA ATUAL</v>
      </c>
    </row>
    <row r="3306" spans="1:10" ht="42" hidden="1" customHeight="1">
      <c r="A3306" s="202">
        <v>45742</v>
      </c>
      <c r="B3306" s="149">
        <v>24002</v>
      </c>
      <c r="C3306" s="147">
        <v>0.83333333333333337</v>
      </c>
      <c r="D3306" s="149" t="s">
        <v>11</v>
      </c>
      <c r="E3306" s="149" t="s">
        <v>302</v>
      </c>
      <c r="F3306" s="149"/>
      <c r="G3306" s="149" t="str">
        <f t="shared" si="102"/>
        <v>1</v>
      </c>
      <c r="H3306" s="150">
        <f t="shared" si="103"/>
        <v>18</v>
      </c>
      <c r="I3306" s="153" t="str" cm="1">
        <f t="array" ref="I3306">_xlfn.XLOOKUP(C3306,gyn_horarios,gyn_trechos_almoco,"",1,1)</f>
        <v>GOIANIA X SAO LUIS 20:00</v>
      </c>
      <c r="J3306" s="164" t="str" cm="1">
        <f t="array" ref="J3306">_xlfn.XLOOKUP(D3306,justificativas_motivos,justificativas_texto,"",1,1)</f>
        <v>MOTORISTA CUMPRINDO HORÁRIO NA ESCALA ATUAL</v>
      </c>
    </row>
    <row r="3307" spans="1:10" ht="42" hidden="1" customHeight="1">
      <c r="A3307" s="202">
        <v>45742</v>
      </c>
      <c r="B3307" s="149">
        <v>19020</v>
      </c>
      <c r="C3307" s="147">
        <v>0.39583333333333331</v>
      </c>
      <c r="D3307" s="149" t="s">
        <v>11</v>
      </c>
      <c r="E3307" s="153" t="s">
        <v>116</v>
      </c>
      <c r="F3307" s="149"/>
      <c r="G3307" s="149" t="str">
        <f t="shared" si="102"/>
        <v>1</v>
      </c>
      <c r="H3307" s="150">
        <f t="shared" si="103"/>
        <v>18</v>
      </c>
      <c r="I3307" s="153" t="str" cm="1">
        <f t="array" ref="I3307">_xlfn.XLOOKUP(C3307,gyn_horarios,gyn_trechos_almoco,"",1,1)</f>
        <v>GOIANIA X BELEM 09:30</v>
      </c>
      <c r="J3307" s="164" t="str" cm="1">
        <f t="array" ref="J3307">_xlfn.XLOOKUP(D3307,justificativas_motivos,justificativas_texto,"",1,1)</f>
        <v>MOTORISTA CUMPRINDO HORÁRIO NA ESCALA ATUAL</v>
      </c>
    </row>
    <row r="3308" spans="1:10" ht="42" hidden="1" customHeight="1">
      <c r="A3308" s="202">
        <v>45742</v>
      </c>
      <c r="B3308" s="149">
        <v>19020</v>
      </c>
      <c r="C3308" s="147">
        <v>0.39583333333333331</v>
      </c>
      <c r="D3308" s="149" t="s">
        <v>11</v>
      </c>
      <c r="E3308" s="153" t="s">
        <v>117</v>
      </c>
      <c r="F3308" s="149"/>
      <c r="G3308" s="149" t="str">
        <f t="shared" si="102"/>
        <v>1</v>
      </c>
      <c r="H3308" s="150">
        <f t="shared" si="103"/>
        <v>18</v>
      </c>
      <c r="I3308" s="153" t="str" cm="1">
        <f t="array" ref="I3308">_xlfn.XLOOKUP(C3308,gyn_horarios,gyn_trechos_almoco,"",1,1)</f>
        <v>GOIANIA X BELEM 09:30</v>
      </c>
      <c r="J3308" s="164" t="str" cm="1">
        <f t="array" ref="J3308">_xlfn.XLOOKUP(D3308,justificativas_motivos,justificativas_texto,"",1,1)</f>
        <v>MOTORISTA CUMPRINDO HORÁRIO NA ESCALA ATUAL</v>
      </c>
    </row>
    <row r="3309" spans="1:10" ht="42" hidden="1" customHeight="1">
      <c r="A3309" s="202">
        <v>45742</v>
      </c>
      <c r="B3309" s="149">
        <v>16400</v>
      </c>
      <c r="C3309" s="147">
        <v>0.79166666666666663</v>
      </c>
      <c r="D3309" s="149" t="s">
        <v>11</v>
      </c>
      <c r="E3309" s="153" t="s">
        <v>315</v>
      </c>
      <c r="F3309" s="149"/>
      <c r="G3309" s="149" t="str">
        <f t="shared" si="102"/>
        <v>1</v>
      </c>
      <c r="H3309" s="150">
        <f t="shared" si="103"/>
        <v>18</v>
      </c>
      <c r="I3309" s="153" t="str" cm="1">
        <f t="array" ref="I3309">_xlfn.XLOOKUP(C3309,gyn_horarios,gyn_trechos_almoco,"",1,1)</f>
        <v>GOIANIA X BELEM 19:00</v>
      </c>
      <c r="J3309" s="164" t="str" cm="1">
        <f t="array" ref="J3309">_xlfn.XLOOKUP(D3309,justificativas_motivos,justificativas_texto,"",1,1)</f>
        <v>MOTORISTA CUMPRINDO HORÁRIO NA ESCALA ATUAL</v>
      </c>
    </row>
    <row r="3310" spans="1:10" ht="42" hidden="1" customHeight="1">
      <c r="A3310" s="202">
        <v>45742</v>
      </c>
      <c r="B3310" s="149">
        <v>16400</v>
      </c>
      <c r="C3310" s="147">
        <v>0.79166666666666663</v>
      </c>
      <c r="D3310" s="149" t="s">
        <v>11</v>
      </c>
      <c r="E3310" s="153" t="s">
        <v>255</v>
      </c>
      <c r="F3310" s="149"/>
      <c r="G3310" s="149" t="str">
        <f t="shared" si="102"/>
        <v>1</v>
      </c>
      <c r="H3310" s="150">
        <f t="shared" si="103"/>
        <v>18</v>
      </c>
      <c r="I3310" s="153" t="str" cm="1">
        <f t="array" ref="I3310">_xlfn.XLOOKUP(C3310,gyn_horarios,gyn_trechos_almoco,"",1,1)</f>
        <v>GOIANIA X BELEM 19:00</v>
      </c>
      <c r="J3310" s="164" t="str" cm="1">
        <f t="array" ref="J3310">_xlfn.XLOOKUP(D3310,justificativas_motivos,justificativas_texto,"",1,1)</f>
        <v>MOTORISTA CUMPRINDO HORÁRIO NA ESCALA ATUAL</v>
      </c>
    </row>
    <row r="3311" spans="1:10" ht="42" hidden="1" customHeight="1">
      <c r="A3311" s="202">
        <v>45743</v>
      </c>
      <c r="B3311" s="149">
        <v>24006</v>
      </c>
      <c r="C3311" s="147">
        <v>0.79166666666666663</v>
      </c>
      <c r="D3311" s="149" t="s">
        <v>11</v>
      </c>
      <c r="E3311" s="149" t="s">
        <v>174</v>
      </c>
      <c r="F3311" s="149"/>
      <c r="G3311" s="149" t="str">
        <f t="shared" si="102"/>
        <v>1</v>
      </c>
      <c r="H3311" s="150">
        <f t="shared" si="103"/>
        <v>18</v>
      </c>
      <c r="I3311" s="153" t="str" cm="1">
        <f t="array" ref="I3311">_xlfn.XLOOKUP(C3311,gyn_horarios,gyn_trechos_almoco,"",1,1)</f>
        <v>GOIANIA X BELEM 19:00</v>
      </c>
      <c r="J3311" s="164" t="str" cm="1">
        <f t="array" ref="J3311">_xlfn.XLOOKUP(D3311,justificativas_motivos,justificativas_texto,"",1,1)</f>
        <v>MOTORISTA CUMPRINDO HORÁRIO NA ESCALA ATUAL</v>
      </c>
    </row>
    <row r="3312" spans="1:10" ht="42" hidden="1" customHeight="1">
      <c r="A3312" s="202">
        <v>45743</v>
      </c>
      <c r="B3312" s="149">
        <v>24006</v>
      </c>
      <c r="C3312" s="147">
        <v>0.79166666666666663</v>
      </c>
      <c r="D3312" s="149" t="s">
        <v>11</v>
      </c>
      <c r="E3312" s="149" t="s">
        <v>135</v>
      </c>
      <c r="F3312" s="149"/>
      <c r="G3312" s="149" t="str">
        <f t="shared" si="102"/>
        <v>1</v>
      </c>
      <c r="H3312" s="150">
        <f t="shared" si="103"/>
        <v>18</v>
      </c>
      <c r="I3312" s="153" t="str" cm="1">
        <f t="array" ref="I3312">_xlfn.XLOOKUP(C3312,gyn_horarios,gyn_trechos_almoco,"",1,1)</f>
        <v>GOIANIA X BELEM 19:00</v>
      </c>
      <c r="J3312" s="164" t="str" cm="1">
        <f t="array" ref="J3312">_xlfn.XLOOKUP(D3312,justificativas_motivos,justificativas_texto,"",1,1)</f>
        <v>MOTORISTA CUMPRINDO HORÁRIO NA ESCALA ATUAL</v>
      </c>
    </row>
    <row r="3313" spans="1:10" ht="42" hidden="1" customHeight="1">
      <c r="A3313" s="202">
        <v>45743</v>
      </c>
      <c r="B3313" s="149">
        <v>24001</v>
      </c>
      <c r="C3313" s="147">
        <v>0.83333333333333337</v>
      </c>
      <c r="D3313" s="149" t="s">
        <v>11</v>
      </c>
      <c r="E3313" s="149" t="s">
        <v>219</v>
      </c>
      <c r="F3313" s="149"/>
      <c r="G3313" s="149" t="str">
        <f t="shared" si="102"/>
        <v>1</v>
      </c>
      <c r="H3313" s="150">
        <f t="shared" si="103"/>
        <v>18</v>
      </c>
      <c r="I3313" s="153" t="str" cm="1">
        <f t="array" ref="I3313">_xlfn.XLOOKUP(C3313,gyn_horarios,gyn_trechos_almoco,"",1,1)</f>
        <v>GOIANIA X SAO LUIS 20:00</v>
      </c>
      <c r="J3313" s="164" t="str" cm="1">
        <f t="array" ref="J3313">_xlfn.XLOOKUP(D3313,justificativas_motivos,justificativas_texto,"",1,1)</f>
        <v>MOTORISTA CUMPRINDO HORÁRIO NA ESCALA ATUAL</v>
      </c>
    </row>
    <row r="3314" spans="1:10" ht="42" hidden="1" customHeight="1">
      <c r="A3314" s="202">
        <v>45743</v>
      </c>
      <c r="B3314" s="149">
        <v>24001</v>
      </c>
      <c r="C3314" s="147">
        <v>0.83333333333333337</v>
      </c>
      <c r="D3314" s="149" t="s">
        <v>11</v>
      </c>
      <c r="E3314" s="149" t="s">
        <v>218</v>
      </c>
      <c r="F3314" s="149"/>
      <c r="G3314" s="149" t="str">
        <f t="shared" si="102"/>
        <v>1</v>
      </c>
      <c r="H3314" s="150">
        <f t="shared" si="103"/>
        <v>18</v>
      </c>
      <c r="I3314" s="153" t="str" cm="1">
        <f t="array" ref="I3314">_xlfn.XLOOKUP(C3314,gyn_horarios,gyn_trechos_almoco,"",1,1)</f>
        <v>GOIANIA X SAO LUIS 20:00</v>
      </c>
      <c r="J3314" s="164" t="str" cm="1">
        <f t="array" ref="J3314">_xlfn.XLOOKUP(D3314,justificativas_motivos,justificativas_texto,"",1,1)</f>
        <v>MOTORISTA CUMPRINDO HORÁRIO NA ESCALA ATUAL</v>
      </c>
    </row>
    <row r="3315" spans="1:10" ht="42" hidden="1" customHeight="1">
      <c r="A3315" s="202">
        <v>45743</v>
      </c>
      <c r="B3315" s="149" t="s">
        <v>137</v>
      </c>
      <c r="C3315" s="147" t="s">
        <v>137</v>
      </c>
      <c r="D3315" s="149" t="s">
        <v>137</v>
      </c>
      <c r="E3315" s="153" t="s">
        <v>116</v>
      </c>
      <c r="F3315" s="149"/>
      <c r="G3315" s="149" t="str">
        <f t="shared" si="102"/>
        <v>1</v>
      </c>
      <c r="H3315" s="150">
        <f t="shared" si="103"/>
        <v>18</v>
      </c>
      <c r="I3315" s="153" t="str" cm="1">
        <f t="array" ref="I3315">_xlfn.XLOOKUP(C3315,gyn_horarios,gyn_trechos_almoco,"",1,1)</f>
        <v>ESPERA</v>
      </c>
      <c r="J3315" s="164" t="str" cm="1">
        <f t="array" ref="J3315">_xlfn.XLOOKUP(D3315,justificativas_motivos,justificativas_texto,"",1,1)</f>
        <v>MOTORISTA NA GARAGEM EM ESPERA PARA DISPONIBILIDADE DE HORARIOS</v>
      </c>
    </row>
    <row r="3316" spans="1:10" ht="42" hidden="1" customHeight="1">
      <c r="A3316" s="202">
        <v>45743</v>
      </c>
      <c r="B3316" s="149" t="s">
        <v>137</v>
      </c>
      <c r="C3316" s="147" t="s">
        <v>137</v>
      </c>
      <c r="D3316" s="149" t="s">
        <v>137</v>
      </c>
      <c r="E3316" s="153" t="s">
        <v>117</v>
      </c>
      <c r="F3316" s="149"/>
      <c r="G3316" s="149" t="str">
        <f t="shared" si="102"/>
        <v>1</v>
      </c>
      <c r="H3316" s="150">
        <f t="shared" si="103"/>
        <v>18</v>
      </c>
      <c r="I3316" s="153" t="str" cm="1">
        <f t="array" ref="I3316">_xlfn.XLOOKUP(C3316,gyn_horarios,gyn_trechos_almoco,"",1,1)</f>
        <v>ESPERA</v>
      </c>
      <c r="J3316" s="164" t="str" cm="1">
        <f t="array" ref="J3316">_xlfn.XLOOKUP(D3316,justificativas_motivos,justificativas_texto,"",1,1)</f>
        <v>MOTORISTA NA GARAGEM EM ESPERA PARA DISPONIBILIDADE DE HORARIOS</v>
      </c>
    </row>
    <row r="3317" spans="1:10" ht="42" hidden="1" customHeight="1">
      <c r="A3317" s="202">
        <v>45743</v>
      </c>
      <c r="B3317" s="149" t="s">
        <v>285</v>
      </c>
      <c r="C3317" s="147" t="s">
        <v>285</v>
      </c>
      <c r="D3317" s="149" t="s">
        <v>285</v>
      </c>
      <c r="E3317" s="153" t="s">
        <v>26</v>
      </c>
      <c r="F3317" s="149"/>
      <c r="G3317" s="149" t="str">
        <f t="shared" si="102"/>
        <v>1</v>
      </c>
      <c r="H3317" s="150">
        <f t="shared" si="103"/>
        <v>18</v>
      </c>
      <c r="I3317" s="153" t="str" cm="1">
        <f t="array" ref="I3317">_xlfn.XLOOKUP(C3317,gyn_horarios,gyn_trechos_almoco,"",1,1)</f>
        <v>PASSE</v>
      </c>
      <c r="J3317" s="164" t="str" cm="1">
        <f t="array" ref="J3317">_xlfn.XLOOKUP(D3317,justificativas_motivos,justificativas_texto,"",1,1)</f>
        <v>MOTORISTA CHEGANDO/SAINDO DA GARAGEM DE PASSE</v>
      </c>
    </row>
    <row r="3318" spans="1:10" ht="42" hidden="1" customHeight="1">
      <c r="A3318" s="202">
        <v>45743</v>
      </c>
      <c r="B3318" s="149" t="s">
        <v>285</v>
      </c>
      <c r="C3318" s="147" t="s">
        <v>285</v>
      </c>
      <c r="D3318" s="149" t="s">
        <v>285</v>
      </c>
      <c r="E3318" s="153" t="s">
        <v>24</v>
      </c>
      <c r="F3318" s="149"/>
      <c r="G3318" s="149" t="str">
        <f t="shared" si="102"/>
        <v>1</v>
      </c>
      <c r="H3318" s="150">
        <f t="shared" si="103"/>
        <v>18</v>
      </c>
      <c r="I3318" s="153" t="str" cm="1">
        <f t="array" ref="I3318">_xlfn.XLOOKUP(C3318,gyn_horarios,gyn_trechos_almoco,"",1,1)</f>
        <v>PASSE</v>
      </c>
      <c r="J3318" s="164" t="str" cm="1">
        <f t="array" ref="J3318">_xlfn.XLOOKUP(D3318,justificativas_motivos,justificativas_texto,"",1,1)</f>
        <v>MOTORISTA CHEGANDO/SAINDO DA GARAGEM DE PASSE</v>
      </c>
    </row>
    <row r="3319" spans="1:10" ht="42" hidden="1" customHeight="1">
      <c r="A3319" s="202">
        <v>45743</v>
      </c>
      <c r="B3319" s="149" t="s">
        <v>285</v>
      </c>
      <c r="C3319" s="147" t="s">
        <v>285</v>
      </c>
      <c r="D3319" s="149" t="s">
        <v>285</v>
      </c>
      <c r="E3319" s="153" t="s">
        <v>251</v>
      </c>
      <c r="F3319" s="149"/>
      <c r="G3319" s="149" t="str">
        <f t="shared" si="102"/>
        <v>1</v>
      </c>
      <c r="H3319" s="150">
        <f t="shared" si="103"/>
        <v>18</v>
      </c>
      <c r="I3319" s="153" t="str" cm="1">
        <f t="array" ref="I3319">_xlfn.XLOOKUP(C3319,gyn_horarios,gyn_trechos_almoco,"",1,1)</f>
        <v>PASSE</v>
      </c>
      <c r="J3319" s="164" t="str" cm="1">
        <f t="array" ref="J3319">_xlfn.XLOOKUP(D3319,justificativas_motivos,justificativas_texto,"",1,1)</f>
        <v>MOTORISTA CHEGANDO/SAINDO DA GARAGEM DE PASSE</v>
      </c>
    </row>
    <row r="3320" spans="1:10" ht="42" hidden="1" customHeight="1">
      <c r="A3320" s="202">
        <v>45743</v>
      </c>
      <c r="B3320" s="149" t="s">
        <v>285</v>
      </c>
      <c r="C3320" s="147" t="s">
        <v>285</v>
      </c>
      <c r="D3320" s="149" t="s">
        <v>285</v>
      </c>
      <c r="E3320" s="153" t="s">
        <v>361</v>
      </c>
      <c r="F3320" s="149"/>
      <c r="G3320" s="149" t="str">
        <f t="shared" si="102"/>
        <v>1</v>
      </c>
      <c r="H3320" s="150">
        <f t="shared" si="103"/>
        <v>18</v>
      </c>
      <c r="I3320" s="153" t="str" cm="1">
        <f t="array" ref="I3320">_xlfn.XLOOKUP(C3320,gyn_horarios,gyn_trechos_almoco,"",1,1)</f>
        <v>PASSE</v>
      </c>
      <c r="J3320" s="164" t="str" cm="1">
        <f t="array" ref="J3320">_xlfn.XLOOKUP(D3320,justificativas_motivos,justificativas_texto,"",1,1)</f>
        <v>MOTORISTA CHEGANDO/SAINDO DA GARAGEM DE PASSE</v>
      </c>
    </row>
    <row r="3321" spans="1:10" ht="42" hidden="1" customHeight="1">
      <c r="A3321" s="202">
        <v>45743</v>
      </c>
      <c r="B3321" s="149">
        <v>16700</v>
      </c>
      <c r="C3321" s="147">
        <v>0.79166666666666663</v>
      </c>
      <c r="D3321" s="149" t="s">
        <v>11</v>
      </c>
      <c r="E3321" s="153" t="s">
        <v>371</v>
      </c>
      <c r="F3321" s="149"/>
      <c r="G3321" s="149" t="str">
        <f t="shared" si="102"/>
        <v>1</v>
      </c>
      <c r="H3321" s="150">
        <f t="shared" si="103"/>
        <v>18</v>
      </c>
      <c r="I3321" s="153" t="s">
        <v>359</v>
      </c>
      <c r="J3321" s="164" t="str" cm="1">
        <f t="array" ref="J3321">_xlfn.XLOOKUP(D3321,justificativas_motivos,justificativas_texto,"",1,1)</f>
        <v>MOTORISTA CUMPRINDO HORÁRIO NA ESCALA ATUAL</v>
      </c>
    </row>
    <row r="3322" spans="1:10" ht="42" hidden="1" customHeight="1">
      <c r="A3322" s="202">
        <v>45743</v>
      </c>
      <c r="B3322" s="149">
        <v>16700</v>
      </c>
      <c r="C3322" s="147">
        <v>0.79166666666666663</v>
      </c>
      <c r="D3322" s="149" t="s">
        <v>11</v>
      </c>
      <c r="E3322" s="153" t="s">
        <v>354</v>
      </c>
      <c r="F3322" s="149"/>
      <c r="G3322" s="149" t="str">
        <f t="shared" si="102"/>
        <v>1</v>
      </c>
      <c r="H3322" s="150">
        <f t="shared" si="103"/>
        <v>18</v>
      </c>
      <c r="I3322" s="153" t="s">
        <v>359</v>
      </c>
      <c r="J3322" s="164" t="str" cm="1">
        <f t="array" ref="J3322">_xlfn.XLOOKUP(D3322,justificativas_motivos,justificativas_texto,"",1,1)</f>
        <v>MOTORISTA CUMPRINDO HORÁRIO NA ESCALA ATUAL</v>
      </c>
    </row>
    <row r="3323" spans="1:10" ht="42" hidden="1" customHeight="1">
      <c r="A3323" s="202">
        <v>45744</v>
      </c>
      <c r="B3323" s="149">
        <v>24013</v>
      </c>
      <c r="C3323" s="147">
        <v>0.79166666666666663</v>
      </c>
      <c r="D3323" s="149" t="s">
        <v>11</v>
      </c>
      <c r="E3323" s="149" t="s">
        <v>85</v>
      </c>
      <c r="F3323" s="149"/>
      <c r="G3323" s="149" t="str">
        <f t="shared" si="102"/>
        <v>1</v>
      </c>
      <c r="H3323" s="150">
        <f t="shared" si="103"/>
        <v>18</v>
      </c>
      <c r="I3323" s="153" t="str" cm="1">
        <f t="array" ref="I3323">_xlfn.XLOOKUP(C3323,gyn_horarios,gyn_trechos_almoco,"",1,1)</f>
        <v>GOIANIA X BELEM 19:00</v>
      </c>
      <c r="J3323" s="164" t="str" cm="1">
        <f t="array" ref="J3323">_xlfn.XLOOKUP(D3323,justificativas_motivos,justificativas_texto,"",1,1)</f>
        <v>MOTORISTA CUMPRINDO HORÁRIO NA ESCALA ATUAL</v>
      </c>
    </row>
    <row r="3324" spans="1:10" ht="42" hidden="1" customHeight="1">
      <c r="A3324" s="202">
        <v>45744</v>
      </c>
      <c r="B3324" s="149">
        <v>24013</v>
      </c>
      <c r="C3324" s="147">
        <v>0.79166666666666663</v>
      </c>
      <c r="D3324" s="149" t="s">
        <v>11</v>
      </c>
      <c r="E3324" s="149" t="s">
        <v>368</v>
      </c>
      <c r="F3324" s="149"/>
      <c r="G3324" s="149" t="str">
        <f t="shared" si="102"/>
        <v>1</v>
      </c>
      <c r="H3324" s="150">
        <f t="shared" si="103"/>
        <v>18</v>
      </c>
      <c r="I3324" s="153" t="str" cm="1">
        <f t="array" ref="I3324">_xlfn.XLOOKUP(C3324,gyn_horarios,gyn_trechos_almoco,"",1,1)</f>
        <v>GOIANIA X BELEM 19:00</v>
      </c>
      <c r="J3324" s="164" t="str" cm="1">
        <f t="array" ref="J3324">_xlfn.XLOOKUP(D3324,justificativas_motivos,justificativas_texto,"",1,1)</f>
        <v>MOTORISTA CUMPRINDO HORÁRIO NA ESCALA ATUAL</v>
      </c>
    </row>
    <row r="3325" spans="1:10" ht="42" hidden="1" customHeight="1">
      <c r="A3325" s="202">
        <v>45744</v>
      </c>
      <c r="B3325" s="149">
        <v>24012</v>
      </c>
      <c r="C3325" s="147">
        <v>0.83333333333333337</v>
      </c>
      <c r="D3325" s="149" t="s">
        <v>11</v>
      </c>
      <c r="E3325" s="149" t="s">
        <v>91</v>
      </c>
      <c r="F3325" s="149"/>
      <c r="G3325" s="149" t="str">
        <f t="shared" si="102"/>
        <v>1</v>
      </c>
      <c r="H3325" s="150">
        <f t="shared" si="103"/>
        <v>18</v>
      </c>
      <c r="I3325" s="153" t="str" cm="1">
        <f t="array" ref="I3325">_xlfn.XLOOKUP(C3325,gyn_horarios,gyn_trechos_almoco,"",1,1)</f>
        <v>GOIANIA X SAO LUIS 20:00</v>
      </c>
      <c r="J3325" s="164" t="str" cm="1">
        <f t="array" ref="J3325">_xlfn.XLOOKUP(D3325,justificativas_motivos,justificativas_texto,"",1,1)</f>
        <v>MOTORISTA CUMPRINDO HORÁRIO NA ESCALA ATUAL</v>
      </c>
    </row>
    <row r="3326" spans="1:10" ht="42" hidden="1" customHeight="1">
      <c r="A3326" s="202">
        <v>45744</v>
      </c>
      <c r="B3326" s="149">
        <v>24012</v>
      </c>
      <c r="C3326" s="147">
        <v>0.83333333333333337</v>
      </c>
      <c r="D3326" s="149" t="s">
        <v>11</v>
      </c>
      <c r="E3326" s="149" t="s">
        <v>89</v>
      </c>
      <c r="F3326" s="149"/>
      <c r="G3326" s="149" t="str">
        <f t="shared" si="102"/>
        <v>1</v>
      </c>
      <c r="H3326" s="150">
        <f t="shared" si="103"/>
        <v>18</v>
      </c>
      <c r="I3326" s="153" t="str" cm="1">
        <f t="array" ref="I3326">_xlfn.XLOOKUP(C3326,gyn_horarios,gyn_trechos_almoco,"",1,1)</f>
        <v>GOIANIA X SAO LUIS 20:00</v>
      </c>
      <c r="J3326" s="164" t="str" cm="1">
        <f t="array" ref="J3326">_xlfn.XLOOKUP(D3326,justificativas_motivos,justificativas_texto,"",1,1)</f>
        <v>MOTORISTA CUMPRINDO HORÁRIO NA ESCALA ATUAL</v>
      </c>
    </row>
    <row r="3327" spans="1:10" ht="42" hidden="1" customHeight="1">
      <c r="A3327" s="202">
        <v>45744</v>
      </c>
      <c r="B3327" s="149" t="s">
        <v>285</v>
      </c>
      <c r="C3327" s="147" t="s">
        <v>285</v>
      </c>
      <c r="D3327" s="149" t="s">
        <v>285</v>
      </c>
      <c r="E3327" s="153" t="s">
        <v>61</v>
      </c>
      <c r="F3327" s="149"/>
      <c r="G3327" s="149" t="str">
        <f t="shared" si="102"/>
        <v>1</v>
      </c>
      <c r="H3327" s="150">
        <f t="shared" si="103"/>
        <v>18</v>
      </c>
      <c r="I3327" s="153" t="str" cm="1">
        <f t="array" ref="I3327">_xlfn.XLOOKUP(C3327,gyn_horarios,gyn_trechos_almoco,"",1,1)</f>
        <v>PASSE</v>
      </c>
      <c r="J3327" s="164" t="str" cm="1">
        <f t="array" ref="J3327">_xlfn.XLOOKUP(D3327,justificativas_motivos,justificativas_texto,"",1,1)</f>
        <v>MOTORISTA CHEGANDO/SAINDO DA GARAGEM DE PASSE</v>
      </c>
    </row>
    <row r="3328" spans="1:10" ht="42" hidden="1" customHeight="1">
      <c r="A3328" s="202">
        <v>45744</v>
      </c>
      <c r="B3328" s="149" t="s">
        <v>285</v>
      </c>
      <c r="C3328" s="147" t="s">
        <v>285</v>
      </c>
      <c r="D3328" s="149" t="s">
        <v>285</v>
      </c>
      <c r="E3328" s="153" t="s">
        <v>60</v>
      </c>
      <c r="F3328" s="149"/>
      <c r="G3328" s="149" t="str">
        <f t="shared" si="102"/>
        <v>1</v>
      </c>
      <c r="H3328" s="150">
        <f t="shared" si="103"/>
        <v>18</v>
      </c>
      <c r="I3328" s="153" t="str" cm="1">
        <f t="array" ref="I3328">_xlfn.XLOOKUP(C3328,gyn_horarios,gyn_trechos_almoco,"",1,1)</f>
        <v>PASSE</v>
      </c>
      <c r="J3328" s="164" t="str" cm="1">
        <f t="array" ref="J3328">_xlfn.XLOOKUP(D3328,justificativas_motivos,justificativas_texto,"",1,1)</f>
        <v>MOTORISTA CHEGANDO/SAINDO DA GARAGEM DE PASSE</v>
      </c>
    </row>
    <row r="3329" spans="1:10" ht="42" hidden="1" customHeight="1">
      <c r="A3329" s="202">
        <v>45744</v>
      </c>
      <c r="B3329" s="149" t="s">
        <v>137</v>
      </c>
      <c r="C3329" s="147" t="s">
        <v>137</v>
      </c>
      <c r="D3329" s="149" t="s">
        <v>137</v>
      </c>
      <c r="E3329" s="153" t="s">
        <v>431</v>
      </c>
      <c r="F3329" s="149"/>
      <c r="G3329" s="149" t="str">
        <f t="shared" si="102"/>
        <v>1</v>
      </c>
      <c r="H3329" s="150">
        <f t="shared" si="103"/>
        <v>18</v>
      </c>
      <c r="I3329" s="153" t="str" cm="1">
        <f t="array" ref="I3329">_xlfn.XLOOKUP(C3329,gyn_horarios,gyn_trechos_almoco,"",1,1)</f>
        <v>ESPERA</v>
      </c>
      <c r="J3329" s="164" t="str" cm="1">
        <f t="array" ref="J3329">_xlfn.XLOOKUP(D3329,justificativas_motivos,justificativas_texto,"",1,1)</f>
        <v>MOTORISTA NA GARAGEM EM ESPERA PARA DISPONIBILIDADE DE HORARIOS</v>
      </c>
    </row>
    <row r="3330" spans="1:10" ht="42" hidden="1" customHeight="1">
      <c r="A3330" s="202">
        <v>45744</v>
      </c>
      <c r="B3330" s="149" t="s">
        <v>137</v>
      </c>
      <c r="C3330" s="147" t="s">
        <v>137</v>
      </c>
      <c r="D3330" s="149" t="s">
        <v>137</v>
      </c>
      <c r="E3330" s="153" t="s">
        <v>366</v>
      </c>
      <c r="F3330" s="149"/>
      <c r="G3330" s="149" t="str">
        <f t="shared" si="102"/>
        <v>1</v>
      </c>
      <c r="H3330" s="150">
        <f t="shared" si="103"/>
        <v>18</v>
      </c>
      <c r="I3330" s="153" t="str" cm="1">
        <f t="array" ref="I3330">_xlfn.XLOOKUP(C3330,gyn_horarios,gyn_trechos_almoco,"",1,1)</f>
        <v>ESPERA</v>
      </c>
      <c r="J3330" s="164" t="str" cm="1">
        <f t="array" ref="J3330">_xlfn.XLOOKUP(D3330,justificativas_motivos,justificativas_texto,"",1,1)</f>
        <v>MOTORISTA NA GARAGEM EM ESPERA PARA DISPONIBILIDADE DE HORARIOS</v>
      </c>
    </row>
    <row r="3331" spans="1:10" ht="42" hidden="1" customHeight="1">
      <c r="A3331" s="202">
        <v>45744</v>
      </c>
      <c r="B3331" s="149" t="s">
        <v>137</v>
      </c>
      <c r="C3331" s="147" t="s">
        <v>137</v>
      </c>
      <c r="D3331" s="149" t="s">
        <v>137</v>
      </c>
      <c r="E3331" s="149" t="s">
        <v>232</v>
      </c>
      <c r="F3331" s="149"/>
      <c r="G3331" s="149" t="str">
        <f t="shared" si="102"/>
        <v>1</v>
      </c>
      <c r="H3331" s="150">
        <f t="shared" si="103"/>
        <v>18</v>
      </c>
      <c r="I3331" s="153" t="str" cm="1">
        <f t="array" ref="I3331">_xlfn.XLOOKUP(C3331,gyn_horarios,gyn_trechos_almoco,"",1,1)</f>
        <v>ESPERA</v>
      </c>
      <c r="J3331" s="164" t="str" cm="1">
        <f t="array" ref="J3331">_xlfn.XLOOKUP(D3331,justificativas_motivos,justificativas_texto,"",1,1)</f>
        <v>MOTORISTA NA GARAGEM EM ESPERA PARA DISPONIBILIDADE DE HORARIOS</v>
      </c>
    </row>
    <row r="3332" spans="1:10" ht="42" hidden="1" customHeight="1">
      <c r="A3332" s="202">
        <v>45744</v>
      </c>
      <c r="B3332" s="149" t="s">
        <v>137</v>
      </c>
      <c r="C3332" s="147" t="s">
        <v>137</v>
      </c>
      <c r="D3332" s="149" t="s">
        <v>137</v>
      </c>
      <c r="E3332" s="153" t="s">
        <v>472</v>
      </c>
      <c r="F3332" s="149"/>
      <c r="G3332" s="149" t="str">
        <f t="shared" si="102"/>
        <v>1</v>
      </c>
      <c r="H3332" s="150">
        <f t="shared" si="103"/>
        <v>18</v>
      </c>
      <c r="I3332" s="153" t="str" cm="1">
        <f t="array" ref="I3332">_xlfn.XLOOKUP(C3332,gyn_horarios,gyn_trechos_almoco,"",1,1)</f>
        <v>ESPERA</v>
      </c>
      <c r="J3332" s="164" t="str" cm="1">
        <f t="array" ref="J3332">_xlfn.XLOOKUP(D3332,justificativas_motivos,justificativas_texto,"",1,1)</f>
        <v>MOTORISTA NA GARAGEM EM ESPERA PARA DISPONIBILIDADE DE HORARIOS</v>
      </c>
    </row>
    <row r="3333" spans="1:10" ht="42" hidden="1" customHeight="1">
      <c r="A3333" s="202">
        <v>45744</v>
      </c>
      <c r="B3333" s="149">
        <v>19009</v>
      </c>
      <c r="C3333" s="147">
        <v>0.39583333333333331</v>
      </c>
      <c r="D3333" s="149" t="s">
        <v>11</v>
      </c>
      <c r="E3333" s="153" t="s">
        <v>371</v>
      </c>
      <c r="F3333" s="149"/>
      <c r="G3333" s="149" t="str">
        <f t="shared" si="102"/>
        <v>1</v>
      </c>
      <c r="H3333" s="150">
        <f t="shared" si="103"/>
        <v>18</v>
      </c>
      <c r="I3333" s="153" t="str" cm="1">
        <f t="array" ref="I3333">_xlfn.XLOOKUP(C3333,gyn_horarios,gyn_trechos_almoco,"",1,1)</f>
        <v>GOIANIA X BELEM 09:30</v>
      </c>
      <c r="J3333" s="164" t="str" cm="1">
        <f t="array" ref="J3333">_xlfn.XLOOKUP(D3333,justificativas_motivos,justificativas_texto,"",1,1)</f>
        <v>MOTORISTA CUMPRINDO HORÁRIO NA ESCALA ATUAL</v>
      </c>
    </row>
    <row r="3334" spans="1:10" ht="42" hidden="1" customHeight="1">
      <c r="A3334" s="202">
        <v>45744</v>
      </c>
      <c r="B3334" s="149">
        <v>19009</v>
      </c>
      <c r="C3334" s="147">
        <v>0.39583333333333331</v>
      </c>
      <c r="D3334" s="149" t="s">
        <v>11</v>
      </c>
      <c r="E3334" s="153" t="s">
        <v>354</v>
      </c>
      <c r="F3334" s="149"/>
      <c r="G3334" s="149" t="str">
        <f t="shared" si="102"/>
        <v>1</v>
      </c>
      <c r="H3334" s="150">
        <f t="shared" si="103"/>
        <v>18</v>
      </c>
      <c r="I3334" s="153" t="str" cm="1">
        <f t="array" ref="I3334">_xlfn.XLOOKUP(C3334,gyn_horarios,gyn_trechos_almoco,"",1,1)</f>
        <v>GOIANIA X BELEM 09:30</v>
      </c>
      <c r="J3334" s="164" t="str" cm="1">
        <f t="array" ref="J3334">_xlfn.XLOOKUP(D3334,justificativas_motivos,justificativas_texto,"",1,1)</f>
        <v>MOTORISTA CUMPRINDO HORÁRIO NA ESCALA ATUAL</v>
      </c>
    </row>
    <row r="3335" spans="1:10" ht="42" hidden="1" customHeight="1">
      <c r="A3335" s="202">
        <v>45745</v>
      </c>
      <c r="B3335" s="149">
        <v>19010</v>
      </c>
      <c r="C3335" s="147">
        <v>0.75</v>
      </c>
      <c r="D3335" s="149" t="s">
        <v>11</v>
      </c>
      <c r="E3335" s="149" t="s">
        <v>42</v>
      </c>
      <c r="F3335" s="149"/>
      <c r="G3335" s="149" t="str">
        <f t="shared" si="102"/>
        <v>1</v>
      </c>
      <c r="H3335" s="150">
        <f t="shared" si="103"/>
        <v>18</v>
      </c>
      <c r="I3335" s="153" t="str" cm="1">
        <f t="array" ref="I3335">_xlfn.XLOOKUP(C3335,gyn_horarios,gyn_trechos_almoco,"",1,1)</f>
        <v>GOIANIA X TERESINA 18:00</v>
      </c>
      <c r="J3335" s="164" t="str" cm="1">
        <f t="array" ref="J3335">_xlfn.XLOOKUP(D3335,justificativas_motivos,justificativas_texto,"",1,1)</f>
        <v>MOTORISTA CUMPRINDO HORÁRIO NA ESCALA ATUAL</v>
      </c>
    </row>
    <row r="3336" spans="1:10" ht="42" hidden="1" customHeight="1">
      <c r="A3336" s="202">
        <v>45745</v>
      </c>
      <c r="B3336" s="149">
        <v>19010</v>
      </c>
      <c r="C3336" s="147">
        <v>0.75</v>
      </c>
      <c r="D3336" s="149" t="s">
        <v>11</v>
      </c>
      <c r="E3336" s="149" t="s">
        <v>43</v>
      </c>
      <c r="F3336" s="149"/>
      <c r="G3336" s="149" t="str">
        <f t="shared" si="102"/>
        <v>1</v>
      </c>
      <c r="H3336" s="150">
        <f t="shared" si="103"/>
        <v>18</v>
      </c>
      <c r="I3336" s="153" t="str" cm="1">
        <f t="array" ref="I3336">_xlfn.XLOOKUP(C3336,gyn_horarios,gyn_trechos_almoco,"",1,1)</f>
        <v>GOIANIA X TERESINA 18:00</v>
      </c>
      <c r="J3336" s="164" t="str" cm="1">
        <f t="array" ref="J3336">_xlfn.XLOOKUP(D3336,justificativas_motivos,justificativas_texto,"",1,1)</f>
        <v>MOTORISTA CUMPRINDO HORÁRIO NA ESCALA ATUAL</v>
      </c>
    </row>
    <row r="3337" spans="1:10" ht="42" hidden="1" customHeight="1">
      <c r="A3337" s="202">
        <v>45745</v>
      </c>
      <c r="B3337" s="149">
        <v>24003</v>
      </c>
      <c r="C3337" s="147">
        <v>0.79166666666666663</v>
      </c>
      <c r="D3337" s="149" t="s">
        <v>11</v>
      </c>
      <c r="E3337" s="149" t="s">
        <v>30</v>
      </c>
      <c r="F3337" s="149"/>
      <c r="G3337" s="149" t="str">
        <f t="shared" si="102"/>
        <v>1</v>
      </c>
      <c r="H3337" s="150">
        <f t="shared" si="103"/>
        <v>18</v>
      </c>
      <c r="I3337" s="153" t="str" cm="1">
        <f t="array" ref="I3337">_xlfn.XLOOKUP(C3337,gyn_horarios,gyn_trechos_almoco,"",1,1)</f>
        <v>GOIANIA X BELEM 19:00</v>
      </c>
      <c r="J3337" s="164" t="str" cm="1">
        <f t="array" ref="J3337">_xlfn.XLOOKUP(D3337,justificativas_motivos,justificativas_texto,"",1,1)</f>
        <v>MOTORISTA CUMPRINDO HORÁRIO NA ESCALA ATUAL</v>
      </c>
    </row>
    <row r="3338" spans="1:10" ht="42" hidden="1" customHeight="1">
      <c r="A3338" s="202">
        <v>45745</v>
      </c>
      <c r="B3338" s="149">
        <v>24003</v>
      </c>
      <c r="C3338" s="147">
        <v>0.79166666666666663</v>
      </c>
      <c r="D3338" s="149" t="s">
        <v>11</v>
      </c>
      <c r="E3338" s="149" t="s">
        <v>150</v>
      </c>
      <c r="F3338" s="149"/>
      <c r="G3338" s="149" t="str">
        <f t="shared" si="102"/>
        <v>1</v>
      </c>
      <c r="H3338" s="150">
        <f t="shared" si="103"/>
        <v>18</v>
      </c>
      <c r="I3338" s="153" t="str" cm="1">
        <f t="array" ref="I3338">_xlfn.XLOOKUP(C3338,gyn_horarios,gyn_trechos_almoco,"",1,1)</f>
        <v>GOIANIA X BELEM 19:00</v>
      </c>
      <c r="J3338" s="164" t="str" cm="1">
        <f t="array" ref="J3338">_xlfn.XLOOKUP(D3338,justificativas_motivos,justificativas_texto,"",1,1)</f>
        <v>MOTORISTA CUMPRINDO HORÁRIO NA ESCALA ATUAL</v>
      </c>
    </row>
    <row r="3339" spans="1:10" ht="42" hidden="1" customHeight="1">
      <c r="A3339" s="202">
        <v>45745</v>
      </c>
      <c r="B3339" s="149">
        <v>24004</v>
      </c>
      <c r="C3339" s="147">
        <v>0.83333333333333337</v>
      </c>
      <c r="D3339" s="149" t="s">
        <v>11</v>
      </c>
      <c r="E3339" s="149" t="s">
        <v>118</v>
      </c>
      <c r="F3339" s="149"/>
      <c r="G3339" s="149" t="str">
        <f t="shared" si="102"/>
        <v>1</v>
      </c>
      <c r="H3339" s="150">
        <f t="shared" si="103"/>
        <v>18</v>
      </c>
      <c r="I3339" s="153" t="str" cm="1">
        <f t="array" ref="I3339">_xlfn.XLOOKUP(C3339,gyn_horarios,gyn_trechos_almoco,"",1,1)</f>
        <v>GOIANIA X SAO LUIS 20:00</v>
      </c>
      <c r="J3339" s="164" t="str" cm="1">
        <f t="array" ref="J3339">_xlfn.XLOOKUP(D3339,justificativas_motivos,justificativas_texto,"",1,1)</f>
        <v>MOTORISTA CUMPRINDO HORÁRIO NA ESCALA ATUAL</v>
      </c>
    </row>
    <row r="3340" spans="1:10" ht="42" hidden="1" customHeight="1">
      <c r="A3340" s="202">
        <v>45745</v>
      </c>
      <c r="B3340" s="149">
        <v>24004</v>
      </c>
      <c r="C3340" s="147">
        <v>0.83333333333333337</v>
      </c>
      <c r="D3340" s="149" t="s">
        <v>11</v>
      </c>
      <c r="E3340" s="149" t="s">
        <v>15</v>
      </c>
      <c r="F3340" s="149"/>
      <c r="G3340" s="149" t="str">
        <f t="shared" si="102"/>
        <v>1</v>
      </c>
      <c r="H3340" s="150">
        <f t="shared" si="103"/>
        <v>18</v>
      </c>
      <c r="I3340" s="153" t="str" cm="1">
        <f t="array" ref="I3340">_xlfn.XLOOKUP(C3340,gyn_horarios,gyn_trechos_almoco,"",1,1)</f>
        <v>GOIANIA X SAO LUIS 20:00</v>
      </c>
      <c r="J3340" s="164" t="str" cm="1">
        <f t="array" ref="J3340">_xlfn.XLOOKUP(D3340,justificativas_motivos,justificativas_texto,"",1,1)</f>
        <v>MOTORISTA CUMPRINDO HORÁRIO NA ESCALA ATUAL</v>
      </c>
    </row>
    <row r="3341" spans="1:10" ht="42" hidden="1" customHeight="1">
      <c r="A3341" s="202">
        <v>45745</v>
      </c>
      <c r="B3341" s="149" t="s">
        <v>137</v>
      </c>
      <c r="C3341" s="147" t="s">
        <v>137</v>
      </c>
      <c r="D3341" s="149" t="s">
        <v>137</v>
      </c>
      <c r="E3341" s="153" t="s">
        <v>61</v>
      </c>
      <c r="F3341" s="149"/>
      <c r="G3341" s="149" t="str">
        <f t="shared" si="102"/>
        <v>1</v>
      </c>
      <c r="H3341" s="150">
        <f t="shared" si="103"/>
        <v>18</v>
      </c>
      <c r="I3341" s="153" t="str" cm="1">
        <f t="array" ref="I3341">_xlfn.XLOOKUP(C3341,gyn_horarios,gyn_trechos_almoco,"",1,1)</f>
        <v>ESPERA</v>
      </c>
      <c r="J3341" s="164" t="str" cm="1">
        <f t="array" ref="J3341">_xlfn.XLOOKUP(D3341,justificativas_motivos,justificativas_texto,"",1,1)</f>
        <v>MOTORISTA NA GARAGEM EM ESPERA PARA DISPONIBILIDADE DE HORARIOS</v>
      </c>
    </row>
    <row r="3342" spans="1:10" ht="42" hidden="1" customHeight="1">
      <c r="A3342" s="202">
        <v>45745</v>
      </c>
      <c r="B3342" s="149" t="s">
        <v>137</v>
      </c>
      <c r="C3342" s="147" t="s">
        <v>137</v>
      </c>
      <c r="D3342" s="149" t="s">
        <v>137</v>
      </c>
      <c r="E3342" s="153" t="s">
        <v>60</v>
      </c>
      <c r="F3342" s="149"/>
      <c r="G3342" s="149" t="str">
        <f t="shared" si="102"/>
        <v>1</v>
      </c>
      <c r="H3342" s="150">
        <f t="shared" si="103"/>
        <v>18</v>
      </c>
      <c r="I3342" s="153" t="str" cm="1">
        <f t="array" ref="I3342">_xlfn.XLOOKUP(C3342,gyn_horarios,gyn_trechos_almoco,"",1,1)</f>
        <v>ESPERA</v>
      </c>
      <c r="J3342" s="164" t="str" cm="1">
        <f t="array" ref="J3342">_xlfn.XLOOKUP(D3342,justificativas_motivos,justificativas_texto,"",1,1)</f>
        <v>MOTORISTA NA GARAGEM EM ESPERA PARA DISPONIBILIDADE DE HORARIOS</v>
      </c>
    </row>
    <row r="3343" spans="1:10" ht="42" hidden="1" customHeight="1">
      <c r="A3343" s="202">
        <v>45745</v>
      </c>
      <c r="B3343" s="132" t="s">
        <v>71</v>
      </c>
      <c r="C3343" s="133" t="s">
        <v>72</v>
      </c>
      <c r="D3343" s="132" t="s">
        <v>107</v>
      </c>
      <c r="E3343" s="129" t="s">
        <v>292</v>
      </c>
      <c r="F3343" s="132"/>
      <c r="G3343" s="132" t="str">
        <f t="shared" si="102"/>
        <v>1</v>
      </c>
      <c r="H3343" s="137">
        <f t="shared" si="103"/>
        <v>18</v>
      </c>
      <c r="I3343" s="129" t="str" cm="1">
        <f t="array" ref="I3343">_xlfn.XLOOKUP(C3343,gyn_horarios,gyn_trechos_almoco,"",1,1)</f>
        <v>PLANTAO</v>
      </c>
      <c r="J3343" s="201" t="str" cm="1">
        <f t="array" ref="J3343">_xlfn.XLOOKUP(D3343,justificativas_motivos,justificativas_texto,"",1,1)</f>
        <v>MOTORISTA PRESTANDO SERVICO DE PLANTAO NA GARAGEM</v>
      </c>
    </row>
    <row r="3344" spans="1:10" ht="42" hidden="1" customHeight="1">
      <c r="A3344" s="202">
        <v>45746</v>
      </c>
      <c r="B3344" s="149" t="s">
        <v>137</v>
      </c>
      <c r="C3344" s="147" t="s">
        <v>137</v>
      </c>
      <c r="D3344" s="149" t="s">
        <v>137</v>
      </c>
      <c r="E3344" s="149" t="s">
        <v>85</v>
      </c>
      <c r="F3344" s="149"/>
      <c r="G3344" s="149" t="str">
        <f t="shared" si="102"/>
        <v>1</v>
      </c>
      <c r="H3344" s="150">
        <f t="shared" si="103"/>
        <v>18</v>
      </c>
      <c r="I3344" s="153" t="str" cm="1">
        <f t="array" ref="I3344">_xlfn.XLOOKUP(C3344,gyn_horarios,gyn_trechos_almoco,"",1,1)</f>
        <v>ESPERA</v>
      </c>
      <c r="J3344" s="164" t="str" cm="1">
        <f t="array" ref="J3344">_xlfn.XLOOKUP(D3344,justificativas_motivos,justificativas_texto,"",1,1)</f>
        <v>MOTORISTA NA GARAGEM EM ESPERA PARA DISPONIBILIDADE DE HORARIOS</v>
      </c>
    </row>
    <row r="3345" spans="1:10" ht="42" hidden="1" customHeight="1">
      <c r="A3345" s="202">
        <v>45746</v>
      </c>
      <c r="B3345" s="149" t="s">
        <v>137</v>
      </c>
      <c r="C3345" s="147" t="s">
        <v>137</v>
      </c>
      <c r="D3345" s="149" t="s">
        <v>137</v>
      </c>
      <c r="E3345" s="153" t="s">
        <v>473</v>
      </c>
      <c r="F3345" s="149"/>
      <c r="G3345" s="149" t="str">
        <f t="shared" si="102"/>
        <v>1</v>
      </c>
      <c r="H3345" s="150">
        <f t="shared" si="103"/>
        <v>18</v>
      </c>
      <c r="I3345" s="153" t="str" cm="1">
        <f t="array" ref="I3345">_xlfn.XLOOKUP(C3345,gyn_horarios,gyn_trechos_almoco,"",1,1)</f>
        <v>ESPERA</v>
      </c>
      <c r="J3345" s="164" t="str" cm="1">
        <f t="array" ref="J3345">_xlfn.XLOOKUP(D3345,justificativas_motivos,justificativas_texto,"",1,1)</f>
        <v>MOTORISTA NA GARAGEM EM ESPERA PARA DISPONIBILIDADE DE HORARIOS</v>
      </c>
    </row>
    <row r="3346" spans="1:10" ht="42" hidden="1" customHeight="1">
      <c r="A3346" s="202">
        <v>45746</v>
      </c>
      <c r="B3346" s="149" t="s">
        <v>137</v>
      </c>
      <c r="C3346" s="147" t="s">
        <v>137</v>
      </c>
      <c r="D3346" s="149" t="s">
        <v>137</v>
      </c>
      <c r="E3346" s="153" t="s">
        <v>474</v>
      </c>
      <c r="F3346" s="149"/>
      <c r="G3346" s="149" t="str">
        <f t="shared" si="102"/>
        <v>1</v>
      </c>
      <c r="H3346" s="150">
        <f t="shared" si="103"/>
        <v>18</v>
      </c>
      <c r="I3346" s="153" t="str" cm="1">
        <f t="array" ref="I3346">_xlfn.XLOOKUP(C3346,gyn_horarios,gyn_trechos_almoco,"",1,1)</f>
        <v>ESPERA</v>
      </c>
      <c r="J3346" s="164" t="str" cm="1">
        <f t="array" ref="J3346">_xlfn.XLOOKUP(D3346,justificativas_motivos,justificativas_texto,"",1,1)</f>
        <v>MOTORISTA NA GARAGEM EM ESPERA PARA DISPONIBILIDADE DE HORARIOS</v>
      </c>
    </row>
    <row r="3347" spans="1:10" ht="42" hidden="1" customHeight="1">
      <c r="A3347" s="202">
        <v>45746</v>
      </c>
      <c r="B3347" s="149" t="s">
        <v>137</v>
      </c>
      <c r="C3347" s="147" t="s">
        <v>137</v>
      </c>
      <c r="D3347" s="149" t="s">
        <v>137</v>
      </c>
      <c r="E3347" s="153" t="s">
        <v>391</v>
      </c>
      <c r="F3347" s="149"/>
      <c r="G3347" s="149" t="str">
        <f t="shared" si="102"/>
        <v>1</v>
      </c>
      <c r="H3347" s="150">
        <f t="shared" si="103"/>
        <v>18</v>
      </c>
      <c r="I3347" s="153" t="str" cm="1">
        <f t="array" ref="I3347">_xlfn.XLOOKUP(C3347,gyn_horarios,gyn_trechos_almoco,"",1,1)</f>
        <v>ESPERA</v>
      </c>
      <c r="J3347" s="164" t="str" cm="1">
        <f t="array" ref="J3347">_xlfn.XLOOKUP(D3347,justificativas_motivos,justificativas_texto,"",1,1)</f>
        <v>MOTORISTA NA GARAGEM EM ESPERA PARA DISPONIBILIDADE DE HORARIOS</v>
      </c>
    </row>
    <row r="3348" spans="1:10" ht="42" hidden="1" customHeight="1">
      <c r="A3348" s="202">
        <v>45746</v>
      </c>
      <c r="B3348" s="149">
        <v>24010</v>
      </c>
      <c r="C3348" s="147">
        <v>0.83333333333333337</v>
      </c>
      <c r="D3348" s="149" t="s">
        <v>11</v>
      </c>
      <c r="E3348" s="149" t="s">
        <v>78</v>
      </c>
      <c r="F3348" s="149"/>
      <c r="G3348" s="149" t="str">
        <f t="shared" ref="G3348:G3411" si="104">IF(E3348="MOTORISTA","","1")</f>
        <v>1</v>
      </c>
      <c r="H3348" s="150">
        <f t="shared" ref="H3348:H3411" si="105">IF(E3348="MOTORISTA","",18)</f>
        <v>18</v>
      </c>
      <c r="I3348" s="153" t="str" cm="1">
        <f t="array" ref="I3348">_xlfn.XLOOKUP(C3348,gyn_horarios,gyn_trechos_almoco,"",1,1)</f>
        <v>GOIANIA X SAO LUIS 20:00</v>
      </c>
      <c r="J3348" s="164" t="str" cm="1">
        <f t="array" ref="J3348">_xlfn.XLOOKUP(D3348,justificativas_motivos,justificativas_texto,"",1,1)</f>
        <v>MOTORISTA CUMPRINDO HORÁRIO NA ESCALA ATUAL</v>
      </c>
    </row>
    <row r="3349" spans="1:10" ht="42" hidden="1" customHeight="1">
      <c r="A3349" s="202">
        <v>45746</v>
      </c>
      <c r="B3349" s="149">
        <v>24010</v>
      </c>
      <c r="C3349" s="147">
        <v>0.83333333333333337</v>
      </c>
      <c r="D3349" s="149" t="s">
        <v>11</v>
      </c>
      <c r="E3349" s="149" t="s">
        <v>80</v>
      </c>
      <c r="F3349" s="149"/>
      <c r="G3349" s="149" t="str">
        <f t="shared" si="104"/>
        <v>1</v>
      </c>
      <c r="H3349" s="150">
        <f t="shared" si="105"/>
        <v>18</v>
      </c>
      <c r="I3349" s="153" t="str" cm="1">
        <f t="array" ref="I3349">_xlfn.XLOOKUP(C3349,gyn_horarios,gyn_trechos_almoco,"",1,1)</f>
        <v>GOIANIA X SAO LUIS 20:00</v>
      </c>
      <c r="J3349" s="164" t="str" cm="1">
        <f t="array" ref="J3349">_xlfn.XLOOKUP(D3349,justificativas_motivos,justificativas_texto,"",1,1)</f>
        <v>MOTORISTA CUMPRINDO HORÁRIO NA ESCALA ATUAL</v>
      </c>
    </row>
    <row r="3350" spans="1:10" ht="42" hidden="1" customHeight="1">
      <c r="A3350" s="202">
        <v>45746</v>
      </c>
      <c r="B3350" s="149">
        <v>16300</v>
      </c>
      <c r="C3350" s="147">
        <v>0.39583333333333331</v>
      </c>
      <c r="D3350" s="149" t="s">
        <v>11</v>
      </c>
      <c r="E3350" s="153" t="s">
        <v>124</v>
      </c>
      <c r="F3350" s="149"/>
      <c r="G3350" s="149" t="str">
        <f t="shared" si="104"/>
        <v>1</v>
      </c>
      <c r="H3350" s="150">
        <f t="shared" si="105"/>
        <v>18</v>
      </c>
      <c r="I3350" s="153" t="str" cm="1">
        <f t="array" ref="I3350">_xlfn.XLOOKUP(C3350,gyn_horarios,gyn_trechos_almoco,"",1,1)</f>
        <v>GOIANIA X BELEM 09:30</v>
      </c>
      <c r="J3350" s="164" t="str" cm="1">
        <f t="array" ref="J3350">_xlfn.XLOOKUP(D3350,justificativas_motivos,justificativas_texto,"",1,1)</f>
        <v>MOTORISTA CUMPRINDO HORÁRIO NA ESCALA ATUAL</v>
      </c>
    </row>
    <row r="3351" spans="1:10" ht="42" hidden="1" customHeight="1">
      <c r="A3351" s="202">
        <v>45746</v>
      </c>
      <c r="B3351" s="149">
        <v>16300</v>
      </c>
      <c r="C3351" s="147">
        <v>0.39583333333333331</v>
      </c>
      <c r="D3351" s="149" t="s">
        <v>11</v>
      </c>
      <c r="E3351" s="153" t="s">
        <v>143</v>
      </c>
      <c r="F3351" s="149"/>
      <c r="G3351" s="149" t="str">
        <f t="shared" si="104"/>
        <v>1</v>
      </c>
      <c r="H3351" s="150">
        <f t="shared" si="105"/>
        <v>18</v>
      </c>
      <c r="I3351" s="153" t="str" cm="1">
        <f t="array" ref="I3351">_xlfn.XLOOKUP(C3351,gyn_horarios,gyn_trechos_almoco,"",1,1)</f>
        <v>GOIANIA X BELEM 09:30</v>
      </c>
      <c r="J3351" s="164" t="str" cm="1">
        <f t="array" ref="J3351">_xlfn.XLOOKUP(D3351,justificativas_motivos,justificativas_texto,"",1,1)</f>
        <v>MOTORISTA CUMPRINDO HORÁRIO NA ESCALA ATUAL</v>
      </c>
    </row>
    <row r="3352" spans="1:10" ht="42" hidden="1" customHeight="1">
      <c r="A3352" s="202">
        <v>45746</v>
      </c>
      <c r="B3352" s="132" t="s">
        <v>71</v>
      </c>
      <c r="C3352" s="133" t="s">
        <v>72</v>
      </c>
      <c r="D3352" s="132" t="s">
        <v>107</v>
      </c>
      <c r="E3352" s="129" t="s">
        <v>292</v>
      </c>
      <c r="F3352" s="132"/>
      <c r="G3352" s="132" t="str">
        <f t="shared" si="104"/>
        <v>1</v>
      </c>
      <c r="H3352" s="137">
        <f t="shared" si="105"/>
        <v>18</v>
      </c>
      <c r="I3352" s="129" t="str" cm="1">
        <f t="array" ref="I3352">_xlfn.XLOOKUP(C3352,gyn_horarios,gyn_trechos_almoco,"",1,1)</f>
        <v>PLANTAO</v>
      </c>
      <c r="J3352" s="201" t="str" cm="1">
        <f t="array" ref="J3352">_xlfn.XLOOKUP(D3352,justificativas_motivos,justificativas_texto,"",1,1)</f>
        <v>MOTORISTA PRESTANDO SERVICO DE PLANTAO NA GARAGEM</v>
      </c>
    </row>
    <row r="3353" spans="1:10" ht="42" hidden="1" customHeight="1">
      <c r="A3353" s="202">
        <v>45746</v>
      </c>
      <c r="B3353" s="132">
        <v>16400</v>
      </c>
      <c r="C3353" s="133">
        <v>0.4375</v>
      </c>
      <c r="D3353" s="132" t="s">
        <v>20</v>
      </c>
      <c r="E3353" s="129" t="s">
        <v>475</v>
      </c>
      <c r="F3353" s="132"/>
      <c r="G3353" s="132" t="str">
        <f t="shared" si="104"/>
        <v>1</v>
      </c>
      <c r="H3353" s="137">
        <f t="shared" si="105"/>
        <v>18</v>
      </c>
      <c r="I3353" s="129" t="str" cm="1">
        <f t="array" ref="I3353">_xlfn.XLOOKUP(C3353,gyn_horarios,gyn_trechos_almoco,"",1,1)</f>
        <v>GOIANIA X SAO LUIS 10:30</v>
      </c>
      <c r="J3353" s="201" t="str" cm="1">
        <f t="array" ref="J3353">_xlfn.XLOOKUP(D3353,justificativas_motivos,justificativas_texto,"",1,1)</f>
        <v>MOTORISTA TEVE QUE FAZER REFEIÇÃO DEVIDO AO ATRASO DO HORARIO DO ONIBUS</v>
      </c>
    </row>
    <row r="3354" spans="1:10" ht="42" hidden="1" customHeight="1">
      <c r="A3354" s="202">
        <v>45746</v>
      </c>
      <c r="B3354" s="132">
        <v>16400</v>
      </c>
      <c r="C3354" s="133">
        <v>0.4375</v>
      </c>
      <c r="D3354" s="132" t="s">
        <v>20</v>
      </c>
      <c r="E3354" s="129" t="s">
        <v>256</v>
      </c>
      <c r="F3354" s="132"/>
      <c r="G3354" s="132" t="str">
        <f t="shared" si="104"/>
        <v>1</v>
      </c>
      <c r="H3354" s="137">
        <f t="shared" si="105"/>
        <v>18</v>
      </c>
      <c r="I3354" s="129" t="str" cm="1">
        <f t="array" ref="I3354">_xlfn.XLOOKUP(C3354,gyn_horarios,gyn_trechos_almoco,"",1,1)</f>
        <v>GOIANIA X SAO LUIS 10:30</v>
      </c>
      <c r="J3354" s="201" t="str" cm="1">
        <f t="array" ref="J3354">_xlfn.XLOOKUP(D3354,justificativas_motivos,justificativas_texto,"",1,1)</f>
        <v>MOTORISTA TEVE QUE FAZER REFEIÇÃO DEVIDO AO ATRASO DO HORARIO DO ONIBUS</v>
      </c>
    </row>
    <row r="3355" spans="1:10" ht="42" hidden="1" customHeight="1">
      <c r="A3355" s="202">
        <v>45747</v>
      </c>
      <c r="B3355" s="149">
        <v>19007</v>
      </c>
      <c r="C3355" s="147">
        <v>0.75</v>
      </c>
      <c r="D3355" s="149" t="s">
        <v>11</v>
      </c>
      <c r="E3355" s="149" t="s">
        <v>452</v>
      </c>
      <c r="F3355" s="149"/>
      <c r="G3355" s="149" t="str">
        <f t="shared" si="104"/>
        <v>1</v>
      </c>
      <c r="H3355" s="150">
        <f t="shared" si="105"/>
        <v>18</v>
      </c>
      <c r="I3355" s="153" t="str" cm="1">
        <f t="array" ref="I3355">_xlfn.XLOOKUP(C3355,gyn_horarios,gyn_trechos_almoco,"",1,1)</f>
        <v>GOIANIA X TERESINA 18:00</v>
      </c>
      <c r="J3355" s="164" t="str" cm="1">
        <f t="array" ref="J3355">_xlfn.XLOOKUP(D3355,justificativas_motivos,justificativas_texto,"",1,1)</f>
        <v>MOTORISTA CUMPRINDO HORÁRIO NA ESCALA ATUAL</v>
      </c>
    </row>
    <row r="3356" spans="1:10" ht="42" hidden="1" customHeight="1">
      <c r="A3356" s="202">
        <v>45747</v>
      </c>
      <c r="B3356" s="149">
        <v>19007</v>
      </c>
      <c r="C3356" s="147">
        <v>0.75</v>
      </c>
      <c r="D3356" s="149" t="s">
        <v>11</v>
      </c>
      <c r="E3356" s="149" t="s">
        <v>320</v>
      </c>
      <c r="F3356" s="149"/>
      <c r="G3356" s="149" t="str">
        <f t="shared" si="104"/>
        <v>1</v>
      </c>
      <c r="H3356" s="150">
        <f t="shared" si="105"/>
        <v>18</v>
      </c>
      <c r="I3356" s="153" t="str" cm="1">
        <f t="array" ref="I3356">_xlfn.XLOOKUP(C3356,gyn_horarios,gyn_trechos_almoco,"",1,1)</f>
        <v>GOIANIA X TERESINA 18:00</v>
      </c>
      <c r="J3356" s="164" t="str" cm="1">
        <f t="array" ref="J3356">_xlfn.XLOOKUP(D3356,justificativas_motivos,justificativas_texto,"",1,1)</f>
        <v>MOTORISTA CUMPRINDO HORÁRIO NA ESCALA ATUAL</v>
      </c>
    </row>
    <row r="3357" spans="1:10" ht="42" hidden="1" customHeight="1">
      <c r="A3357" s="202">
        <v>45747</v>
      </c>
      <c r="B3357" s="149">
        <v>24002</v>
      </c>
      <c r="C3357" s="147">
        <v>0.79166666666666663</v>
      </c>
      <c r="D3357" s="149" t="s">
        <v>11</v>
      </c>
      <c r="E3357" s="149" t="s">
        <v>224</v>
      </c>
      <c r="F3357" s="149"/>
      <c r="G3357" s="149" t="str">
        <f t="shared" si="104"/>
        <v>1</v>
      </c>
      <c r="H3357" s="150">
        <f t="shared" si="105"/>
        <v>18</v>
      </c>
      <c r="I3357" s="153" t="str" cm="1">
        <f t="array" ref="I3357">_xlfn.XLOOKUP(C3357,gyn_horarios,gyn_trechos_almoco,"",1,1)</f>
        <v>GOIANIA X BELEM 19:00</v>
      </c>
      <c r="J3357" s="164" t="str" cm="1">
        <f t="array" ref="J3357">_xlfn.XLOOKUP(D3357,justificativas_motivos,justificativas_texto,"",1,1)</f>
        <v>MOTORISTA CUMPRINDO HORÁRIO NA ESCALA ATUAL</v>
      </c>
    </row>
    <row r="3358" spans="1:10" ht="42" hidden="1" customHeight="1">
      <c r="A3358" s="202">
        <v>45747</v>
      </c>
      <c r="B3358" s="149">
        <v>24002</v>
      </c>
      <c r="C3358" s="147">
        <v>0.79166666666666663</v>
      </c>
      <c r="D3358" s="149" t="s">
        <v>11</v>
      </c>
      <c r="E3358" s="153" t="s">
        <v>267</v>
      </c>
      <c r="F3358" s="149"/>
      <c r="G3358" s="149" t="str">
        <f t="shared" si="104"/>
        <v>1</v>
      </c>
      <c r="H3358" s="150">
        <f t="shared" si="105"/>
        <v>18</v>
      </c>
      <c r="I3358" s="153" t="str" cm="1">
        <f t="array" ref="I3358">_xlfn.XLOOKUP(C3358,gyn_horarios,gyn_trechos_almoco,"",1,1)</f>
        <v>GOIANIA X BELEM 19:00</v>
      </c>
      <c r="J3358" s="164" t="str" cm="1">
        <f t="array" ref="J3358">_xlfn.XLOOKUP(D3358,justificativas_motivos,justificativas_texto,"",1,1)</f>
        <v>MOTORISTA CUMPRINDO HORÁRIO NA ESCALA ATUAL</v>
      </c>
    </row>
    <row r="3359" spans="1:10" ht="42" hidden="1" customHeight="1">
      <c r="A3359" s="202">
        <v>45747</v>
      </c>
      <c r="B3359" s="149">
        <v>24014</v>
      </c>
      <c r="C3359" s="147">
        <v>0.83333333333333337</v>
      </c>
      <c r="D3359" s="149" t="s">
        <v>11</v>
      </c>
      <c r="E3359" s="149" t="s">
        <v>12</v>
      </c>
      <c r="F3359" s="149"/>
      <c r="G3359" s="149" t="str">
        <f t="shared" si="104"/>
        <v>1</v>
      </c>
      <c r="H3359" s="150">
        <f t="shared" si="105"/>
        <v>18</v>
      </c>
      <c r="I3359" s="153" t="str" cm="1">
        <f t="array" ref="I3359">_xlfn.XLOOKUP(C3359,gyn_horarios,gyn_trechos_almoco,"",1,1)</f>
        <v>GOIANIA X SAO LUIS 20:00</v>
      </c>
      <c r="J3359" s="164" t="str" cm="1">
        <f t="array" ref="J3359">_xlfn.XLOOKUP(D3359,justificativas_motivos,justificativas_texto,"",1,1)</f>
        <v>MOTORISTA CUMPRINDO HORÁRIO NA ESCALA ATUAL</v>
      </c>
    </row>
    <row r="3360" spans="1:10" ht="42" hidden="1" customHeight="1">
      <c r="A3360" s="202">
        <v>45747</v>
      </c>
      <c r="B3360" s="149">
        <v>24014</v>
      </c>
      <c r="C3360" s="147">
        <v>0.83333333333333337</v>
      </c>
      <c r="D3360" s="149" t="s">
        <v>11</v>
      </c>
      <c r="E3360" s="149" t="s">
        <v>13</v>
      </c>
      <c r="F3360" s="149"/>
      <c r="G3360" s="149" t="str">
        <f t="shared" si="104"/>
        <v>1</v>
      </c>
      <c r="H3360" s="150">
        <f t="shared" si="105"/>
        <v>18</v>
      </c>
      <c r="I3360" s="153" t="str" cm="1">
        <f t="array" ref="I3360">_xlfn.XLOOKUP(C3360,gyn_horarios,gyn_trechos_almoco,"",1,1)</f>
        <v>GOIANIA X SAO LUIS 20:00</v>
      </c>
      <c r="J3360" s="164" t="str" cm="1">
        <f t="array" ref="J3360">_xlfn.XLOOKUP(D3360,justificativas_motivos,justificativas_texto,"",1,1)</f>
        <v>MOTORISTA CUMPRINDO HORÁRIO NA ESCALA ATUAL</v>
      </c>
    </row>
    <row r="3361" spans="1:10" ht="42" hidden="1" customHeight="1">
      <c r="A3361" s="202">
        <v>45747</v>
      </c>
      <c r="B3361" s="149">
        <v>16900</v>
      </c>
      <c r="C3361" s="147">
        <v>0.39583333333333331</v>
      </c>
      <c r="D3361" s="149" t="s">
        <v>11</v>
      </c>
      <c r="E3361" s="153" t="s">
        <v>139</v>
      </c>
      <c r="F3361" s="149"/>
      <c r="G3361" s="149" t="str">
        <f t="shared" si="104"/>
        <v>1</v>
      </c>
      <c r="H3361" s="150">
        <f t="shared" si="105"/>
        <v>18</v>
      </c>
      <c r="I3361" s="153" t="str" cm="1">
        <f t="array" ref="I3361">_xlfn.XLOOKUP(C3361,gyn_horarios,gyn_trechos_almoco,"",1,1)</f>
        <v>GOIANIA X BELEM 09:30</v>
      </c>
      <c r="J3361" s="164" t="str" cm="1">
        <f t="array" ref="J3361">_xlfn.XLOOKUP(D3361,justificativas_motivos,justificativas_texto,"",1,1)</f>
        <v>MOTORISTA CUMPRINDO HORÁRIO NA ESCALA ATUAL</v>
      </c>
    </row>
    <row r="3362" spans="1:10" ht="42" hidden="1" customHeight="1">
      <c r="A3362" s="202">
        <v>45747</v>
      </c>
      <c r="B3362" s="149">
        <v>16900</v>
      </c>
      <c r="C3362" s="147">
        <v>0.39583333333333331</v>
      </c>
      <c r="D3362" s="149" t="s">
        <v>11</v>
      </c>
      <c r="E3362" s="153" t="s">
        <v>130</v>
      </c>
      <c r="F3362" s="149"/>
      <c r="G3362" s="149" t="str">
        <f t="shared" si="104"/>
        <v>1</v>
      </c>
      <c r="H3362" s="150">
        <f t="shared" si="105"/>
        <v>18</v>
      </c>
      <c r="I3362" s="153" t="str" cm="1">
        <f t="array" ref="I3362">_xlfn.XLOOKUP(C3362,gyn_horarios,gyn_trechos_almoco,"",1,1)</f>
        <v>GOIANIA X BELEM 09:30</v>
      </c>
      <c r="J3362" s="164" t="str" cm="1">
        <f t="array" ref="J3362">_xlfn.XLOOKUP(D3362,justificativas_motivos,justificativas_texto,"",1,1)</f>
        <v>MOTORISTA CUMPRINDO HORÁRIO NA ESCALA ATUAL</v>
      </c>
    </row>
    <row r="3363" spans="1:10" ht="42" hidden="1" customHeight="1">
      <c r="A3363" s="202">
        <v>45747</v>
      </c>
      <c r="B3363" s="149" t="s">
        <v>137</v>
      </c>
      <c r="C3363" s="147" t="s">
        <v>137</v>
      </c>
      <c r="D3363" s="149" t="s">
        <v>137</v>
      </c>
      <c r="E3363" s="153" t="s">
        <v>360</v>
      </c>
      <c r="F3363" s="149"/>
      <c r="G3363" s="149" t="str">
        <f t="shared" si="104"/>
        <v>1</v>
      </c>
      <c r="H3363" s="150">
        <f t="shared" si="105"/>
        <v>18</v>
      </c>
      <c r="I3363" s="153" t="str" cm="1">
        <f t="array" ref="I3363">_xlfn.XLOOKUP(C3363,gyn_horarios,gyn_trechos_almoco,"",1,1)</f>
        <v>ESPERA</v>
      </c>
      <c r="J3363" s="164" t="str" cm="1">
        <f t="array" ref="J3363">_xlfn.XLOOKUP(D3363,justificativas_motivos,justificativas_texto,"",1,1)</f>
        <v>MOTORISTA NA GARAGEM EM ESPERA PARA DISPONIBILIDADE DE HORARIOS</v>
      </c>
    </row>
    <row r="3364" spans="1:10" ht="42" hidden="1" customHeight="1">
      <c r="A3364" s="202">
        <v>45747</v>
      </c>
      <c r="B3364" s="149" t="s">
        <v>137</v>
      </c>
      <c r="C3364" s="147" t="s">
        <v>137</v>
      </c>
      <c r="D3364" s="149" t="s">
        <v>137</v>
      </c>
      <c r="E3364" s="153" t="s">
        <v>270</v>
      </c>
      <c r="F3364" s="149"/>
      <c r="G3364" s="149" t="str">
        <f t="shared" si="104"/>
        <v>1</v>
      </c>
      <c r="H3364" s="150">
        <f t="shared" si="105"/>
        <v>18</v>
      </c>
      <c r="I3364" s="153" t="str" cm="1">
        <f t="array" ref="I3364">_xlfn.XLOOKUP(C3364,gyn_horarios,gyn_trechos_almoco,"",1,1)</f>
        <v>ESPERA</v>
      </c>
      <c r="J3364" s="164" t="str" cm="1">
        <f t="array" ref="J3364">_xlfn.XLOOKUP(D3364,justificativas_motivos,justificativas_texto,"",1,1)</f>
        <v>MOTORISTA NA GARAGEM EM ESPERA PARA DISPONIBILIDADE DE HORARIOS</v>
      </c>
    </row>
    <row r="3365" spans="1:10" ht="42" hidden="1" customHeight="1">
      <c r="A3365" s="202">
        <v>45747</v>
      </c>
      <c r="B3365" s="149">
        <v>20017</v>
      </c>
      <c r="C3365" s="147">
        <v>0.39583333333333331</v>
      </c>
      <c r="D3365" s="149" t="s">
        <v>11</v>
      </c>
      <c r="E3365" s="153" t="s">
        <v>229</v>
      </c>
      <c r="F3365" s="149"/>
      <c r="G3365" s="149" t="str">
        <f t="shared" si="104"/>
        <v>1</v>
      </c>
      <c r="H3365" s="150">
        <f t="shared" si="105"/>
        <v>18</v>
      </c>
      <c r="I3365" s="153" t="s">
        <v>347</v>
      </c>
      <c r="J3365" s="164" t="str" cm="1">
        <f t="array" ref="J3365">_xlfn.XLOOKUP(D3365,justificativas_motivos,justificativas_texto,"",1,1)</f>
        <v>MOTORISTA CUMPRINDO HORÁRIO NA ESCALA ATUAL</v>
      </c>
    </row>
    <row r="3366" spans="1:10" ht="42" hidden="1" customHeight="1">
      <c r="A3366" s="202">
        <v>45747</v>
      </c>
      <c r="B3366" s="149">
        <v>20017</v>
      </c>
      <c r="C3366" s="147">
        <v>0.39583333333333331</v>
      </c>
      <c r="D3366" s="149" t="s">
        <v>11</v>
      </c>
      <c r="E3366" s="153" t="s">
        <v>354</v>
      </c>
      <c r="F3366" s="149"/>
      <c r="G3366" s="149" t="str">
        <f t="shared" si="104"/>
        <v>1</v>
      </c>
      <c r="H3366" s="150">
        <f t="shared" si="105"/>
        <v>18</v>
      </c>
      <c r="I3366" s="153" t="s">
        <v>347</v>
      </c>
      <c r="J3366" s="164" t="str" cm="1">
        <f t="array" ref="J3366">_xlfn.XLOOKUP(D3366,justificativas_motivos,justificativas_texto,"",1,1)</f>
        <v>MOTORISTA CUMPRINDO HORÁRIO NA ESCALA ATUAL</v>
      </c>
    </row>
    <row r="3367" spans="1:10" ht="42" hidden="1" customHeight="1">
      <c r="A3367" s="202">
        <v>45747</v>
      </c>
      <c r="B3367" s="132" t="s">
        <v>71</v>
      </c>
      <c r="C3367" s="133" t="s">
        <v>72</v>
      </c>
      <c r="D3367" s="132" t="s">
        <v>107</v>
      </c>
      <c r="E3367" s="129" t="s">
        <v>292</v>
      </c>
      <c r="F3367" s="132"/>
      <c r="G3367" s="132" t="str">
        <f t="shared" si="104"/>
        <v>1</v>
      </c>
      <c r="H3367" s="137">
        <f t="shared" si="105"/>
        <v>18</v>
      </c>
      <c r="I3367" s="129" t="str" cm="1">
        <f t="array" ref="I3367">_xlfn.XLOOKUP(C3367,gyn_horarios,gyn_trechos_almoco,"",1,1)</f>
        <v>PLANTAO</v>
      </c>
      <c r="J3367" s="201" t="str" cm="1">
        <f t="array" ref="J3367">_xlfn.XLOOKUP(D3367,justificativas_motivos,justificativas_texto,"",1,1)</f>
        <v>MOTORISTA PRESTANDO SERVICO DE PLANTAO NA GARAGEM</v>
      </c>
    </row>
    <row r="3368" spans="1:10" ht="42" hidden="1" customHeight="1">
      <c r="A3368" s="202">
        <v>45747</v>
      </c>
      <c r="B3368" s="149">
        <v>19017</v>
      </c>
      <c r="C3368" s="147">
        <v>0.4375</v>
      </c>
      <c r="D3368" s="149" t="s">
        <v>20</v>
      </c>
      <c r="E3368" s="153" t="s">
        <v>411</v>
      </c>
      <c r="F3368" s="149"/>
      <c r="G3368" s="149" t="str">
        <f t="shared" si="104"/>
        <v>1</v>
      </c>
      <c r="H3368" s="150">
        <f t="shared" si="105"/>
        <v>18</v>
      </c>
      <c r="I3368" s="153" t="str" cm="1">
        <f t="array" ref="I3368">_xlfn.XLOOKUP(C3368,gyn_horarios,gyn_trechos_almoco,"",1,1)</f>
        <v>GOIANIA X SAO LUIS 10:30</v>
      </c>
      <c r="J3368" s="164" t="str" cm="1">
        <f t="array" ref="J3368">_xlfn.XLOOKUP(D3368,justificativas_motivos,justificativas_texto,"",1,1)</f>
        <v>MOTORISTA TEVE QUE FAZER REFEIÇÃO DEVIDO AO ATRASO DO HORARIO DO ONIBUS</v>
      </c>
    </row>
    <row r="3369" spans="1:10" ht="42" hidden="1" customHeight="1">
      <c r="A3369" s="202">
        <v>45747</v>
      </c>
      <c r="B3369" s="149">
        <v>15700</v>
      </c>
      <c r="C3369" s="147">
        <v>0.39583333333333331</v>
      </c>
      <c r="D3369" s="149" t="s">
        <v>20</v>
      </c>
      <c r="E3369" s="153" t="s">
        <v>143</v>
      </c>
      <c r="F3369" s="149"/>
      <c r="G3369" s="149" t="str">
        <f t="shared" si="104"/>
        <v>1</v>
      </c>
      <c r="H3369" s="150">
        <f t="shared" si="105"/>
        <v>18</v>
      </c>
      <c r="I3369" s="153" t="str" cm="1">
        <f t="array" ref="I3369">_xlfn.XLOOKUP(C3369,gyn_horarios,gyn_trechos_almoco,"",1,1)</f>
        <v>GOIANIA X BELEM 09:30</v>
      </c>
      <c r="J3369" s="164" t="str" cm="1">
        <f t="array" ref="J3369">_xlfn.XLOOKUP(D3369,justificativas_motivos,justificativas_texto,"",1,1)</f>
        <v>MOTORISTA TEVE QUE FAZER REFEIÇÃO DEVIDO AO ATRASO DO HORARIO DO ONIBUS</v>
      </c>
    </row>
    <row r="3370" spans="1:10" ht="42" hidden="1" customHeight="1">
      <c r="A3370" s="202">
        <v>45747</v>
      </c>
      <c r="B3370" s="149">
        <v>15700</v>
      </c>
      <c r="C3370" s="147">
        <v>0.39583333333333331</v>
      </c>
      <c r="D3370" s="149" t="s">
        <v>20</v>
      </c>
      <c r="E3370" s="153" t="s">
        <v>124</v>
      </c>
      <c r="F3370" s="149"/>
      <c r="G3370" s="149" t="str">
        <f t="shared" si="104"/>
        <v>1</v>
      </c>
      <c r="H3370" s="150">
        <f t="shared" si="105"/>
        <v>18</v>
      </c>
      <c r="I3370" s="153" t="str" cm="1">
        <f t="array" ref="I3370">_xlfn.XLOOKUP(C3370,gyn_horarios,gyn_trechos_almoco,"",1,1)</f>
        <v>GOIANIA X BELEM 09:30</v>
      </c>
      <c r="J3370" s="164" t="str" cm="1">
        <f t="array" ref="J3370">_xlfn.XLOOKUP(D3370,justificativas_motivos,justificativas_texto,"",1,1)</f>
        <v>MOTORISTA TEVE QUE FAZER REFEIÇÃO DEVIDO AO ATRASO DO HORARIO DO ONIBUS</v>
      </c>
    </row>
    <row r="3371" spans="1:10" ht="42" hidden="1" customHeight="1">
      <c r="A3371" s="202">
        <v>45748</v>
      </c>
      <c r="B3371" s="149">
        <v>19006</v>
      </c>
      <c r="C3371" s="147">
        <v>0.75</v>
      </c>
      <c r="D3371" s="149" t="s">
        <v>11</v>
      </c>
      <c r="E3371" s="149" t="s">
        <v>133</v>
      </c>
      <c r="F3371" s="149"/>
      <c r="G3371" s="149" t="str">
        <f t="shared" si="104"/>
        <v>1</v>
      </c>
      <c r="H3371" s="150">
        <f t="shared" si="105"/>
        <v>18</v>
      </c>
      <c r="I3371" s="153" t="str" cm="1">
        <f t="array" ref="I3371">_xlfn.XLOOKUP(C3371,gyn_horarios,gyn_trechos_almoco,"",1,1)</f>
        <v>GOIANIA X TERESINA 18:00</v>
      </c>
      <c r="J3371" s="164" t="str" cm="1">
        <f t="array" ref="J3371">_xlfn.XLOOKUP(D3371,justificativas_motivos,justificativas_texto,"",1,1)</f>
        <v>MOTORISTA CUMPRINDO HORÁRIO NA ESCALA ATUAL</v>
      </c>
    </row>
    <row r="3372" spans="1:10" ht="42" hidden="1" customHeight="1">
      <c r="A3372" s="202">
        <v>45748</v>
      </c>
      <c r="B3372" s="149">
        <v>19006</v>
      </c>
      <c r="C3372" s="147">
        <v>0.75</v>
      </c>
      <c r="D3372" s="149" t="s">
        <v>11</v>
      </c>
      <c r="E3372" s="149" t="s">
        <v>189</v>
      </c>
      <c r="F3372" s="149"/>
      <c r="G3372" s="149" t="str">
        <f t="shared" si="104"/>
        <v>1</v>
      </c>
      <c r="H3372" s="150">
        <f t="shared" si="105"/>
        <v>18</v>
      </c>
      <c r="I3372" s="153" t="str" cm="1">
        <f t="array" ref="I3372">_xlfn.XLOOKUP(C3372,gyn_horarios,gyn_trechos_almoco,"",1,1)</f>
        <v>GOIANIA X TERESINA 18:00</v>
      </c>
      <c r="J3372" s="164" t="str" cm="1">
        <f t="array" ref="J3372">_xlfn.XLOOKUP(D3372,justificativas_motivos,justificativas_texto,"",1,1)</f>
        <v>MOTORISTA CUMPRINDO HORÁRIO NA ESCALA ATUAL</v>
      </c>
    </row>
    <row r="3373" spans="1:10" ht="42" hidden="1" customHeight="1">
      <c r="A3373" s="202">
        <v>45748</v>
      </c>
      <c r="B3373" s="149">
        <v>24001</v>
      </c>
      <c r="C3373" s="147">
        <v>0.79166666666666663</v>
      </c>
      <c r="D3373" s="149" t="s">
        <v>11</v>
      </c>
      <c r="E3373" s="149" t="s">
        <v>148</v>
      </c>
      <c r="F3373" s="149"/>
      <c r="G3373" s="149" t="str">
        <f t="shared" si="104"/>
        <v>1</v>
      </c>
      <c r="H3373" s="150">
        <f t="shared" si="105"/>
        <v>18</v>
      </c>
      <c r="I3373" s="153" t="str" cm="1">
        <f t="array" ref="I3373">_xlfn.XLOOKUP(C3373,gyn_horarios,gyn_trechos_almoco,"",1,1)</f>
        <v>GOIANIA X BELEM 19:00</v>
      </c>
      <c r="J3373" s="164" t="str" cm="1">
        <f t="array" ref="J3373">_xlfn.XLOOKUP(D3373,justificativas_motivos,justificativas_texto,"",1,1)</f>
        <v>MOTORISTA CUMPRINDO HORÁRIO NA ESCALA ATUAL</v>
      </c>
    </row>
    <row r="3374" spans="1:10" ht="42" hidden="1" customHeight="1">
      <c r="A3374" s="202">
        <v>45748</v>
      </c>
      <c r="B3374" s="149">
        <v>24001</v>
      </c>
      <c r="C3374" s="147">
        <v>0.79166666666666663</v>
      </c>
      <c r="D3374" s="149" t="s">
        <v>11</v>
      </c>
      <c r="E3374" s="149" t="s">
        <v>58</v>
      </c>
      <c r="F3374" s="149"/>
      <c r="G3374" s="149" t="str">
        <f t="shared" si="104"/>
        <v>1</v>
      </c>
      <c r="H3374" s="150">
        <f t="shared" si="105"/>
        <v>18</v>
      </c>
      <c r="I3374" s="153" t="str" cm="1">
        <f t="array" ref="I3374">_xlfn.XLOOKUP(C3374,gyn_horarios,gyn_trechos_almoco,"",1,1)</f>
        <v>GOIANIA X BELEM 19:00</v>
      </c>
      <c r="J3374" s="164" t="str" cm="1">
        <f t="array" ref="J3374">_xlfn.XLOOKUP(D3374,justificativas_motivos,justificativas_texto,"",1,1)</f>
        <v>MOTORISTA CUMPRINDO HORÁRIO NA ESCALA ATUAL</v>
      </c>
    </row>
    <row r="3375" spans="1:10" ht="42" hidden="1" customHeight="1">
      <c r="A3375" s="202">
        <v>45748</v>
      </c>
      <c r="B3375" s="149">
        <v>24013</v>
      </c>
      <c r="C3375" s="147">
        <v>0.83333333333333337</v>
      </c>
      <c r="D3375" s="149" t="s">
        <v>11</v>
      </c>
      <c r="E3375" s="149" t="s">
        <v>92</v>
      </c>
      <c r="F3375" s="149"/>
      <c r="G3375" s="149" t="str">
        <f t="shared" si="104"/>
        <v>1</v>
      </c>
      <c r="H3375" s="150">
        <f t="shared" si="105"/>
        <v>18</v>
      </c>
      <c r="I3375" s="153" t="str" cm="1">
        <f t="array" ref="I3375">_xlfn.XLOOKUP(C3375,gyn_horarios,gyn_trechos_almoco,"",1,1)</f>
        <v>GOIANIA X SAO LUIS 20:00</v>
      </c>
      <c r="J3375" s="164" t="str" cm="1">
        <f t="array" ref="J3375">_xlfn.XLOOKUP(D3375,justificativas_motivos,justificativas_texto,"",1,1)</f>
        <v>MOTORISTA CUMPRINDO HORÁRIO NA ESCALA ATUAL</v>
      </c>
    </row>
    <row r="3376" spans="1:10" ht="42" hidden="1" customHeight="1">
      <c r="A3376" s="202">
        <v>45748</v>
      </c>
      <c r="B3376" s="149">
        <v>24013</v>
      </c>
      <c r="C3376" s="147">
        <v>0.83333333333333337</v>
      </c>
      <c r="D3376" s="149" t="s">
        <v>11</v>
      </c>
      <c r="E3376" s="149" t="s">
        <v>102</v>
      </c>
      <c r="F3376" s="149"/>
      <c r="G3376" s="149" t="str">
        <f t="shared" si="104"/>
        <v>1</v>
      </c>
      <c r="H3376" s="150">
        <f t="shared" si="105"/>
        <v>18</v>
      </c>
      <c r="I3376" s="153" t="str" cm="1">
        <f t="array" ref="I3376">_xlfn.XLOOKUP(C3376,gyn_horarios,gyn_trechos_almoco,"",1,1)</f>
        <v>GOIANIA X SAO LUIS 20:00</v>
      </c>
      <c r="J3376" s="164" t="str" cm="1">
        <f t="array" ref="J3376">_xlfn.XLOOKUP(D3376,justificativas_motivos,justificativas_texto,"",1,1)</f>
        <v>MOTORISTA CUMPRINDO HORÁRIO NA ESCALA ATUAL</v>
      </c>
    </row>
    <row r="3377" spans="1:10" ht="42" hidden="1" customHeight="1">
      <c r="A3377" s="202">
        <v>45748</v>
      </c>
      <c r="B3377" s="132">
        <v>16700</v>
      </c>
      <c r="C3377" s="133">
        <v>0.79166666666666663</v>
      </c>
      <c r="D3377" s="132" t="s">
        <v>11</v>
      </c>
      <c r="E3377" s="129" t="s">
        <v>39</v>
      </c>
      <c r="F3377" s="132"/>
      <c r="G3377" s="132" t="str">
        <f t="shared" si="104"/>
        <v>1</v>
      </c>
      <c r="H3377" s="137">
        <f t="shared" si="105"/>
        <v>18</v>
      </c>
      <c r="I3377" s="129" t="str" cm="1">
        <f t="array" ref="I3377">_xlfn.XLOOKUP(C3377,gyn_horarios,gyn_trechos_almoco,"",1,1)</f>
        <v>GOIANIA X BELEM 19:00</v>
      </c>
      <c r="J3377" s="201" t="str" cm="1">
        <f t="array" ref="J3377">_xlfn.XLOOKUP(D3377,justificativas_motivos,justificativas_texto,"",1,1)</f>
        <v>MOTORISTA CUMPRINDO HORÁRIO NA ESCALA ATUAL</v>
      </c>
    </row>
    <row r="3378" spans="1:10" ht="42" hidden="1" customHeight="1">
      <c r="A3378" s="202">
        <v>45748</v>
      </c>
      <c r="B3378" s="132">
        <v>16700</v>
      </c>
      <c r="C3378" s="133">
        <v>0.79166666666666663</v>
      </c>
      <c r="D3378" s="132" t="s">
        <v>11</v>
      </c>
      <c r="E3378" s="129" t="s">
        <v>227</v>
      </c>
      <c r="F3378" s="132"/>
      <c r="G3378" s="132" t="str">
        <f t="shared" si="104"/>
        <v>1</v>
      </c>
      <c r="H3378" s="137">
        <f t="shared" si="105"/>
        <v>18</v>
      </c>
      <c r="I3378" s="129" t="str" cm="1">
        <f t="array" ref="I3378">_xlfn.XLOOKUP(C3378,gyn_horarios,gyn_trechos_almoco,"",1,1)</f>
        <v>GOIANIA X BELEM 19:00</v>
      </c>
      <c r="J3378" s="201" t="str" cm="1">
        <f t="array" ref="J3378">_xlfn.XLOOKUP(D3378,justificativas_motivos,justificativas_texto,"",1,1)</f>
        <v>MOTORISTA CUMPRINDO HORÁRIO NA ESCALA ATUAL</v>
      </c>
    </row>
    <row r="3379" spans="1:10" ht="42" hidden="1" customHeight="1">
      <c r="A3379" s="202">
        <v>45748</v>
      </c>
      <c r="B3379" s="149">
        <v>16500</v>
      </c>
      <c r="C3379" s="147">
        <v>0.375</v>
      </c>
      <c r="D3379" s="149" t="s">
        <v>20</v>
      </c>
      <c r="E3379" s="153" t="s">
        <v>248</v>
      </c>
      <c r="F3379" s="149"/>
      <c r="G3379" s="149" t="str">
        <f t="shared" si="104"/>
        <v>1</v>
      </c>
      <c r="H3379" s="150">
        <f t="shared" si="105"/>
        <v>18</v>
      </c>
      <c r="I3379" s="153" t="str" cm="1">
        <f t="array" ref="I3379">_xlfn.XLOOKUP(C3379,gyn_horarios,gyn_trechos_almoco,"",1,1)</f>
        <v>SINOP X FORTALEZA 09:00</v>
      </c>
      <c r="J3379" s="164" t="str" cm="1">
        <f t="array" ref="J3379">_xlfn.XLOOKUP(D3379,justificativas_motivos,justificativas_texto,"",1,1)</f>
        <v>MOTORISTA TEVE QUE FAZER REFEIÇÃO DEVIDO AO ATRASO DO HORARIO DO ONIBUS</v>
      </c>
    </row>
    <row r="3380" spans="1:10" ht="42" hidden="1" customHeight="1">
      <c r="A3380" s="202">
        <v>45748</v>
      </c>
      <c r="B3380" s="149">
        <v>16500</v>
      </c>
      <c r="C3380" s="147">
        <v>0.375</v>
      </c>
      <c r="D3380" s="149" t="s">
        <v>20</v>
      </c>
      <c r="E3380" s="153" t="s">
        <v>304</v>
      </c>
      <c r="F3380" s="149"/>
      <c r="G3380" s="149" t="str">
        <f t="shared" si="104"/>
        <v>1</v>
      </c>
      <c r="H3380" s="150">
        <f t="shared" si="105"/>
        <v>18</v>
      </c>
      <c r="I3380" s="153" t="str" cm="1">
        <f t="array" ref="I3380">_xlfn.XLOOKUP(C3380,gyn_horarios,gyn_trechos_almoco,"",1,1)</f>
        <v>SINOP X FORTALEZA 09:00</v>
      </c>
      <c r="J3380" s="164" t="str" cm="1">
        <f t="array" ref="J3380">_xlfn.XLOOKUP(D3380,justificativas_motivos,justificativas_texto,"",1,1)</f>
        <v>MOTORISTA TEVE QUE FAZER REFEIÇÃO DEVIDO AO ATRASO DO HORARIO DO ONIBUS</v>
      </c>
    </row>
    <row r="3381" spans="1:10" ht="42" hidden="1" customHeight="1">
      <c r="A3381" s="202">
        <v>45748</v>
      </c>
      <c r="B3381" s="149" t="s">
        <v>71</v>
      </c>
      <c r="C3381" s="147" t="s">
        <v>72</v>
      </c>
      <c r="D3381" s="149" t="s">
        <v>105</v>
      </c>
      <c r="E3381" s="153" t="s">
        <v>292</v>
      </c>
      <c r="F3381" s="149"/>
      <c r="G3381" s="149" t="str">
        <f t="shared" si="104"/>
        <v>1</v>
      </c>
      <c r="H3381" s="150">
        <f t="shared" si="105"/>
        <v>18</v>
      </c>
      <c r="I3381" s="153" t="str" cm="1">
        <f t="array" ref="I3381">_xlfn.XLOOKUP(C3381,gyn_horarios,gyn_trechos_almoco,"",1,1)</f>
        <v>PLANTAO</v>
      </c>
      <c r="J3381" s="164" t="str" cm="1">
        <f t="array" ref="J3381">_xlfn.XLOOKUP(D3381,justificativas_motivos,justificativas_texto,"",1,1)</f>
        <v>MOTORISTA PRESTANDO SERVICO DE PLANTAO NA GARAGEM</v>
      </c>
    </row>
    <row r="3382" spans="1:10" ht="42" hidden="1" customHeight="1">
      <c r="A3382" s="202">
        <v>45749</v>
      </c>
      <c r="B3382" s="149">
        <v>24012</v>
      </c>
      <c r="C3382" s="147">
        <v>0.79166666666666663</v>
      </c>
      <c r="D3382" s="149" t="s">
        <v>11</v>
      </c>
      <c r="E3382" s="149" t="s">
        <v>232</v>
      </c>
      <c r="F3382" s="149"/>
      <c r="G3382" s="149" t="str">
        <f t="shared" si="104"/>
        <v>1</v>
      </c>
      <c r="H3382" s="150">
        <f t="shared" si="105"/>
        <v>18</v>
      </c>
      <c r="I3382" s="153" t="str" cm="1">
        <f t="array" ref="I3382">_xlfn.XLOOKUP(C3382,gyn_horarios,gyn_trechos_almoco,"",1,1)</f>
        <v>GOIANIA X BELEM 19:00</v>
      </c>
      <c r="J3382" s="164" t="str" cm="1">
        <f t="array" ref="J3382">_xlfn.XLOOKUP(D3382,justificativas_motivos,justificativas_texto,"",1,1)</f>
        <v>MOTORISTA CUMPRINDO HORÁRIO NA ESCALA ATUAL</v>
      </c>
    </row>
    <row r="3383" spans="1:10" ht="42" hidden="1" customHeight="1">
      <c r="A3383" s="202">
        <v>45749</v>
      </c>
      <c r="B3383" s="149">
        <v>24012</v>
      </c>
      <c r="C3383" s="147">
        <v>0.79166666666666663</v>
      </c>
      <c r="D3383" s="149" t="s">
        <v>11</v>
      </c>
      <c r="E3383" s="149" t="s">
        <v>472</v>
      </c>
      <c r="F3383" s="149"/>
      <c r="G3383" s="149" t="str">
        <f t="shared" si="104"/>
        <v>1</v>
      </c>
      <c r="H3383" s="150">
        <f t="shared" si="105"/>
        <v>18</v>
      </c>
      <c r="I3383" s="153" t="str" cm="1">
        <f t="array" ref="I3383">_xlfn.XLOOKUP(C3383,gyn_horarios,gyn_trechos_almoco,"",1,1)</f>
        <v>GOIANIA X BELEM 19:00</v>
      </c>
      <c r="J3383" s="164" t="str" cm="1">
        <f t="array" ref="J3383">_xlfn.XLOOKUP(D3383,justificativas_motivos,justificativas_texto,"",1,1)</f>
        <v>MOTORISTA CUMPRINDO HORÁRIO NA ESCALA ATUAL</v>
      </c>
    </row>
    <row r="3384" spans="1:10" ht="42" hidden="1" customHeight="1">
      <c r="A3384" s="202">
        <v>45749</v>
      </c>
      <c r="B3384" s="149">
        <v>24009</v>
      </c>
      <c r="C3384" s="147">
        <v>0.83333333333333337</v>
      </c>
      <c r="D3384" s="149" t="s">
        <v>11</v>
      </c>
      <c r="E3384" s="149" t="s">
        <v>64</v>
      </c>
      <c r="F3384" s="149"/>
      <c r="G3384" s="149" t="str">
        <f t="shared" si="104"/>
        <v>1</v>
      </c>
      <c r="H3384" s="150">
        <f t="shared" si="105"/>
        <v>18</v>
      </c>
      <c r="I3384" s="153" t="str" cm="1">
        <f t="array" ref="I3384">_xlfn.XLOOKUP(C3384,gyn_horarios,gyn_trechos_almoco,"",1,1)</f>
        <v>GOIANIA X SAO LUIS 20:00</v>
      </c>
      <c r="J3384" s="164" t="str" cm="1">
        <f t="array" ref="J3384">_xlfn.XLOOKUP(D3384,justificativas_motivos,justificativas_texto,"",1,1)</f>
        <v>MOTORISTA CUMPRINDO HORÁRIO NA ESCALA ATUAL</v>
      </c>
    </row>
    <row r="3385" spans="1:10" ht="42" hidden="1" customHeight="1">
      <c r="A3385" s="202">
        <v>45749</v>
      </c>
      <c r="B3385" s="149">
        <v>24009</v>
      </c>
      <c r="C3385" s="147">
        <v>0.83333333333333337</v>
      </c>
      <c r="D3385" s="149" t="s">
        <v>11</v>
      </c>
      <c r="E3385" s="149" t="s">
        <v>65</v>
      </c>
      <c r="F3385" s="149"/>
      <c r="G3385" s="149" t="str">
        <f t="shared" si="104"/>
        <v>1</v>
      </c>
      <c r="H3385" s="150">
        <f t="shared" si="105"/>
        <v>18</v>
      </c>
      <c r="I3385" s="153" t="str" cm="1">
        <f t="array" ref="I3385">_xlfn.XLOOKUP(C3385,gyn_horarios,gyn_trechos_almoco,"",1,1)</f>
        <v>GOIANIA X SAO LUIS 20:00</v>
      </c>
      <c r="J3385" s="164" t="str" cm="1">
        <f t="array" ref="J3385">_xlfn.XLOOKUP(D3385,justificativas_motivos,justificativas_texto,"",1,1)</f>
        <v>MOTORISTA CUMPRINDO HORÁRIO NA ESCALA ATUAL</v>
      </c>
    </row>
    <row r="3386" spans="1:10" ht="42" hidden="1" customHeight="1">
      <c r="A3386" s="202">
        <v>45749</v>
      </c>
      <c r="B3386" s="149">
        <v>12400</v>
      </c>
      <c r="C3386" s="147">
        <v>0.39583333333333331</v>
      </c>
      <c r="D3386" s="149" t="s">
        <v>11</v>
      </c>
      <c r="E3386" s="153" t="s">
        <v>173</v>
      </c>
      <c r="F3386" s="149"/>
      <c r="G3386" s="149" t="str">
        <f t="shared" si="104"/>
        <v>1</v>
      </c>
      <c r="H3386" s="150">
        <f t="shared" si="105"/>
        <v>18</v>
      </c>
      <c r="I3386" s="153" t="str" cm="1">
        <f t="array" ref="I3386">_xlfn.XLOOKUP(C3386,gyn_horarios,gyn_trechos_almoco,"",1,1)</f>
        <v>GOIANIA X BELEM 09:30</v>
      </c>
      <c r="J3386" s="164" t="str" cm="1">
        <f t="array" ref="J3386">_xlfn.XLOOKUP(D3386,justificativas_motivos,justificativas_texto,"",1,1)</f>
        <v>MOTORISTA CUMPRINDO HORÁRIO NA ESCALA ATUAL</v>
      </c>
    </row>
    <row r="3387" spans="1:10" ht="42" hidden="1" customHeight="1">
      <c r="A3387" s="202">
        <v>45749</v>
      </c>
      <c r="B3387" s="149">
        <v>12400</v>
      </c>
      <c r="C3387" s="147">
        <v>0.39583333333333331</v>
      </c>
      <c r="D3387" s="149" t="s">
        <v>11</v>
      </c>
      <c r="E3387" s="153" t="s">
        <v>131</v>
      </c>
      <c r="F3387" s="149"/>
      <c r="G3387" s="149" t="str">
        <f t="shared" si="104"/>
        <v>1</v>
      </c>
      <c r="H3387" s="150">
        <f t="shared" si="105"/>
        <v>18</v>
      </c>
      <c r="I3387" s="153" t="str" cm="1">
        <f t="array" ref="I3387">_xlfn.XLOOKUP(C3387,gyn_horarios,gyn_trechos_almoco,"",1,1)</f>
        <v>GOIANIA X BELEM 09:30</v>
      </c>
      <c r="J3387" s="164" t="str" cm="1">
        <f t="array" ref="J3387">_xlfn.XLOOKUP(D3387,justificativas_motivos,justificativas_texto,"",1,1)</f>
        <v>MOTORISTA CUMPRINDO HORÁRIO NA ESCALA ATUAL</v>
      </c>
    </row>
    <row r="3388" spans="1:10" ht="42" hidden="1" customHeight="1">
      <c r="A3388" s="202">
        <v>45749</v>
      </c>
      <c r="B3388" s="149">
        <v>19007</v>
      </c>
      <c r="C3388" s="147">
        <v>0.79166666666666663</v>
      </c>
      <c r="D3388" s="149" t="s">
        <v>11</v>
      </c>
      <c r="E3388" s="153" t="s">
        <v>476</v>
      </c>
      <c r="F3388" s="132"/>
      <c r="G3388" s="149" t="str">
        <f t="shared" si="104"/>
        <v>1</v>
      </c>
      <c r="H3388" s="150">
        <f t="shared" si="105"/>
        <v>18</v>
      </c>
      <c r="I3388" s="153" t="str" cm="1">
        <f t="array" ref="I3388">_xlfn.XLOOKUP(C3388,gyn_horarios,gyn_trechos_almoco,"",1,1)</f>
        <v>GOIANIA X BELEM 19:00</v>
      </c>
      <c r="J3388" s="164" t="str" cm="1">
        <f t="array" ref="J3388">_xlfn.XLOOKUP(D3388,justificativas_motivos,justificativas_texto,"",1,1)</f>
        <v>MOTORISTA CUMPRINDO HORÁRIO NA ESCALA ATUAL</v>
      </c>
    </row>
    <row r="3389" spans="1:10" ht="42" hidden="1" customHeight="1">
      <c r="A3389" s="202">
        <v>45749</v>
      </c>
      <c r="B3389" s="149">
        <v>19007</v>
      </c>
      <c r="C3389" s="147">
        <v>0.79166666666666663</v>
      </c>
      <c r="D3389" s="149" t="s">
        <v>11</v>
      </c>
      <c r="E3389" s="153" t="s">
        <v>375</v>
      </c>
      <c r="F3389" s="149"/>
      <c r="G3389" s="149" t="str">
        <f t="shared" si="104"/>
        <v>1</v>
      </c>
      <c r="H3389" s="150">
        <f t="shared" si="105"/>
        <v>18</v>
      </c>
      <c r="I3389" s="153" t="str" cm="1">
        <f t="array" ref="I3389">_xlfn.XLOOKUP(C3389,gyn_horarios,gyn_trechos_almoco,"",1,1)</f>
        <v>GOIANIA X BELEM 19:00</v>
      </c>
      <c r="J3389" s="164" t="str" cm="1">
        <f t="array" ref="J3389">_xlfn.XLOOKUP(D3389,justificativas_motivos,justificativas_texto,"",1,1)</f>
        <v>MOTORISTA CUMPRINDO HORÁRIO NA ESCALA ATUAL</v>
      </c>
    </row>
    <row r="3390" spans="1:10" ht="42" hidden="1" customHeight="1">
      <c r="A3390" s="202">
        <v>45749</v>
      </c>
      <c r="B3390" s="149" t="s">
        <v>137</v>
      </c>
      <c r="C3390" s="147" t="s">
        <v>137</v>
      </c>
      <c r="D3390" s="149" t="s">
        <v>137</v>
      </c>
      <c r="E3390" s="149" t="s">
        <v>42</v>
      </c>
      <c r="F3390" s="149"/>
      <c r="G3390" s="149" t="str">
        <f t="shared" si="104"/>
        <v>1</v>
      </c>
      <c r="H3390" s="150">
        <f t="shared" si="105"/>
        <v>18</v>
      </c>
      <c r="I3390" s="153" t="str" cm="1">
        <f t="array" ref="I3390">_xlfn.XLOOKUP(C3390,gyn_horarios,gyn_trechos_almoco,"",1,1)</f>
        <v>ESPERA</v>
      </c>
      <c r="J3390" s="164" t="str" cm="1">
        <f t="array" ref="J3390">_xlfn.XLOOKUP(D3390,justificativas_motivos,justificativas_texto,"",1,1)</f>
        <v>MOTORISTA NA GARAGEM EM ESPERA PARA DISPONIBILIDADE DE HORARIOS</v>
      </c>
    </row>
    <row r="3391" spans="1:10" ht="42" hidden="1" customHeight="1">
      <c r="A3391" s="202">
        <v>45749</v>
      </c>
      <c r="B3391" s="132" t="s">
        <v>137</v>
      </c>
      <c r="C3391" s="133" t="s">
        <v>137</v>
      </c>
      <c r="D3391" s="132" t="s">
        <v>137</v>
      </c>
      <c r="E3391" s="132" t="s">
        <v>43</v>
      </c>
      <c r="F3391" s="132"/>
      <c r="G3391" s="132" t="str">
        <f t="shared" si="104"/>
        <v>1</v>
      </c>
      <c r="H3391" s="137">
        <f t="shared" si="105"/>
        <v>18</v>
      </c>
      <c r="I3391" s="129" t="str" cm="1">
        <f t="array" ref="I3391">_xlfn.XLOOKUP(C3391,gyn_horarios,gyn_trechos_almoco,"",1,1)</f>
        <v>ESPERA</v>
      </c>
      <c r="J3391" s="201" t="str" cm="1">
        <f t="array" ref="J3391">_xlfn.XLOOKUP(D3391,justificativas_motivos,justificativas_texto,"",1,1)</f>
        <v>MOTORISTA NA GARAGEM EM ESPERA PARA DISPONIBILIDADE DE HORARIOS</v>
      </c>
    </row>
    <row r="3392" spans="1:10" ht="42" hidden="1" customHeight="1">
      <c r="A3392" s="202">
        <v>45749</v>
      </c>
      <c r="B3392" s="132" t="s">
        <v>137</v>
      </c>
      <c r="C3392" s="133" t="s">
        <v>137</v>
      </c>
      <c r="D3392" s="132" t="s">
        <v>137</v>
      </c>
      <c r="E3392" s="129" t="s">
        <v>77</v>
      </c>
      <c r="F3392" s="132"/>
      <c r="G3392" s="132" t="str">
        <f t="shared" si="104"/>
        <v>1</v>
      </c>
      <c r="H3392" s="137">
        <f t="shared" si="105"/>
        <v>18</v>
      </c>
      <c r="I3392" s="129" t="str" cm="1">
        <f t="array" ref="I3392">_xlfn.XLOOKUP(C3392,gyn_horarios,gyn_trechos_almoco,"",1,1)</f>
        <v>ESPERA</v>
      </c>
      <c r="J3392" s="201" t="str" cm="1">
        <f t="array" ref="J3392">_xlfn.XLOOKUP(D3392,justificativas_motivos,justificativas_texto,"",1,1)</f>
        <v>MOTORISTA NA GARAGEM EM ESPERA PARA DISPONIBILIDADE DE HORARIOS</v>
      </c>
    </row>
    <row r="3393" spans="1:10" ht="42" hidden="1" customHeight="1">
      <c r="A3393" s="202">
        <v>45750</v>
      </c>
      <c r="B3393" s="149">
        <v>24015</v>
      </c>
      <c r="C3393" s="147">
        <v>0.79166666666666663</v>
      </c>
      <c r="D3393" s="149" t="s">
        <v>11</v>
      </c>
      <c r="E3393" s="149" t="s">
        <v>42</v>
      </c>
      <c r="F3393" s="149"/>
      <c r="G3393" s="149" t="str">
        <f t="shared" si="104"/>
        <v>1</v>
      </c>
      <c r="H3393" s="150">
        <f t="shared" si="105"/>
        <v>18</v>
      </c>
      <c r="I3393" s="153" t="str" cm="1">
        <f t="array" ref="I3393">_xlfn.XLOOKUP(C3393,gyn_horarios,gyn_trechos_almoco,"",1,1)</f>
        <v>GOIANIA X BELEM 19:00</v>
      </c>
      <c r="J3393" s="164" t="str" cm="1">
        <f t="array" ref="J3393">_xlfn.XLOOKUP(D3393,justificativas_motivos,justificativas_texto,"",1,1)</f>
        <v>MOTORISTA CUMPRINDO HORÁRIO NA ESCALA ATUAL</v>
      </c>
    </row>
    <row r="3394" spans="1:10" ht="42" hidden="1" customHeight="1">
      <c r="A3394" s="202">
        <v>45750</v>
      </c>
      <c r="B3394" s="149">
        <v>24015</v>
      </c>
      <c r="C3394" s="147">
        <v>0.79166666666666663</v>
      </c>
      <c r="D3394" s="149" t="s">
        <v>11</v>
      </c>
      <c r="E3394" s="149" t="s">
        <v>43</v>
      </c>
      <c r="F3394" s="149"/>
      <c r="G3394" s="149" t="str">
        <f t="shared" si="104"/>
        <v>1</v>
      </c>
      <c r="H3394" s="150">
        <f t="shared" si="105"/>
        <v>18</v>
      </c>
      <c r="I3394" s="153" t="str" cm="1">
        <f t="array" ref="I3394">_xlfn.XLOOKUP(C3394,gyn_horarios,gyn_trechos_almoco,"",1,1)</f>
        <v>GOIANIA X BELEM 19:00</v>
      </c>
      <c r="J3394" s="164" t="str" cm="1">
        <f t="array" ref="J3394">_xlfn.XLOOKUP(D3394,justificativas_motivos,justificativas_texto,"",1,1)</f>
        <v>MOTORISTA CUMPRINDO HORÁRIO NA ESCALA ATUAL</v>
      </c>
    </row>
    <row r="3395" spans="1:10" ht="42" hidden="1" customHeight="1">
      <c r="A3395" s="202">
        <v>45750</v>
      </c>
      <c r="B3395" s="149">
        <v>24003</v>
      </c>
      <c r="C3395" s="147">
        <v>0.83333333333333337</v>
      </c>
      <c r="D3395" s="149" t="s">
        <v>11</v>
      </c>
      <c r="E3395" s="149" t="s">
        <v>326</v>
      </c>
      <c r="F3395" s="149"/>
      <c r="G3395" s="149" t="str">
        <f t="shared" si="104"/>
        <v>1</v>
      </c>
      <c r="H3395" s="150">
        <f t="shared" si="105"/>
        <v>18</v>
      </c>
      <c r="I3395" s="153" t="str" cm="1">
        <f t="array" ref="I3395">_xlfn.XLOOKUP(C3395,gyn_horarios,gyn_trechos_almoco,"",1,1)</f>
        <v>GOIANIA X SAO LUIS 20:00</v>
      </c>
      <c r="J3395" s="164" t="str" cm="1">
        <f t="array" ref="J3395">_xlfn.XLOOKUP(D3395,justificativas_motivos,justificativas_texto,"",1,1)</f>
        <v>MOTORISTA CUMPRINDO HORÁRIO NA ESCALA ATUAL</v>
      </c>
    </row>
    <row r="3396" spans="1:10" ht="42" hidden="1" customHeight="1">
      <c r="A3396" s="202">
        <v>45750</v>
      </c>
      <c r="B3396" s="149">
        <v>24003</v>
      </c>
      <c r="C3396" s="147">
        <v>0.83333333333333337</v>
      </c>
      <c r="D3396" s="149" t="s">
        <v>11</v>
      </c>
      <c r="E3396" s="149" t="s">
        <v>141</v>
      </c>
      <c r="F3396" s="149"/>
      <c r="G3396" s="149" t="str">
        <f t="shared" si="104"/>
        <v>1</v>
      </c>
      <c r="H3396" s="150">
        <f t="shared" si="105"/>
        <v>18</v>
      </c>
      <c r="I3396" s="153" t="str" cm="1">
        <f t="array" ref="I3396">_xlfn.XLOOKUP(C3396,gyn_horarios,gyn_trechos_almoco,"",1,1)</f>
        <v>GOIANIA X SAO LUIS 20:00</v>
      </c>
      <c r="J3396" s="164" t="str" cm="1">
        <f t="array" ref="J3396">_xlfn.XLOOKUP(D3396,justificativas_motivos,justificativas_texto,"",1,1)</f>
        <v>MOTORISTA CUMPRINDO HORÁRIO NA ESCALA ATUAL</v>
      </c>
    </row>
    <row r="3397" spans="1:10" ht="42" hidden="1" customHeight="1">
      <c r="A3397" s="202">
        <v>45750</v>
      </c>
      <c r="B3397" s="149">
        <v>15900</v>
      </c>
      <c r="C3397" s="147">
        <v>0.39583333333333331</v>
      </c>
      <c r="D3397" s="149" t="s">
        <v>11</v>
      </c>
      <c r="E3397" s="153" t="s">
        <v>373</v>
      </c>
      <c r="F3397" s="149"/>
      <c r="G3397" s="149" t="str">
        <f t="shared" si="104"/>
        <v>1</v>
      </c>
      <c r="H3397" s="150">
        <f t="shared" si="105"/>
        <v>18</v>
      </c>
      <c r="I3397" s="153" t="str" cm="1">
        <f t="array" ref="I3397">_xlfn.XLOOKUP(C3397,gyn_horarios,gyn_trechos_almoco,"",1,1)</f>
        <v>GOIANIA X BELEM 09:30</v>
      </c>
      <c r="J3397" s="164" t="str" cm="1">
        <f t="array" ref="J3397">_xlfn.XLOOKUP(D3397,justificativas_motivos,justificativas_texto,"",1,1)</f>
        <v>MOTORISTA CUMPRINDO HORÁRIO NA ESCALA ATUAL</v>
      </c>
    </row>
    <row r="3398" spans="1:10" ht="42" hidden="1" customHeight="1">
      <c r="A3398" s="202">
        <v>45750</v>
      </c>
      <c r="B3398" s="149">
        <v>15900</v>
      </c>
      <c r="C3398" s="147">
        <v>0.39583333333333331</v>
      </c>
      <c r="D3398" s="149" t="s">
        <v>11</v>
      </c>
      <c r="E3398" s="153" t="s">
        <v>407</v>
      </c>
      <c r="F3398" s="149"/>
      <c r="G3398" s="149" t="str">
        <f t="shared" si="104"/>
        <v>1</v>
      </c>
      <c r="H3398" s="150">
        <f t="shared" si="105"/>
        <v>18</v>
      </c>
      <c r="I3398" s="153" t="str" cm="1">
        <f t="array" ref="I3398">_xlfn.XLOOKUP(C3398,gyn_horarios,gyn_trechos_almoco,"",1,1)</f>
        <v>GOIANIA X BELEM 09:30</v>
      </c>
      <c r="J3398" s="164" t="str" cm="1">
        <f t="array" ref="J3398">_xlfn.XLOOKUP(D3398,justificativas_motivos,justificativas_texto,"",1,1)</f>
        <v>MOTORISTA CUMPRINDO HORÁRIO NA ESCALA ATUAL</v>
      </c>
    </row>
    <row r="3399" spans="1:10" ht="42" hidden="1" customHeight="1">
      <c r="A3399" s="202">
        <v>45750</v>
      </c>
      <c r="B3399" s="149">
        <v>16500</v>
      </c>
      <c r="C3399" s="147">
        <v>0.79166666666666663</v>
      </c>
      <c r="D3399" s="149" t="s">
        <v>11</v>
      </c>
      <c r="E3399" s="153" t="s">
        <v>257</v>
      </c>
      <c r="F3399" s="149"/>
      <c r="G3399" s="149" t="str">
        <f t="shared" si="104"/>
        <v>1</v>
      </c>
      <c r="H3399" s="150">
        <f t="shared" si="105"/>
        <v>18</v>
      </c>
      <c r="I3399" s="153" t="s">
        <v>359</v>
      </c>
      <c r="J3399" s="164" t="str" cm="1">
        <f t="array" ref="J3399">_xlfn.XLOOKUP(D3399,justificativas_motivos,justificativas_texto,"",1,1)</f>
        <v>MOTORISTA CUMPRINDO HORÁRIO NA ESCALA ATUAL</v>
      </c>
    </row>
    <row r="3400" spans="1:10" ht="42" hidden="1" customHeight="1">
      <c r="A3400" s="202">
        <v>45750</v>
      </c>
      <c r="B3400" s="149">
        <v>16500</v>
      </c>
      <c r="C3400" s="147">
        <v>0.79166666666666663</v>
      </c>
      <c r="D3400" s="149" t="s">
        <v>11</v>
      </c>
      <c r="E3400" s="153" t="s">
        <v>248</v>
      </c>
      <c r="F3400" s="149"/>
      <c r="G3400" s="149" t="str">
        <f t="shared" si="104"/>
        <v>1</v>
      </c>
      <c r="H3400" s="150">
        <f t="shared" si="105"/>
        <v>18</v>
      </c>
      <c r="I3400" s="153" t="s">
        <v>359</v>
      </c>
      <c r="J3400" s="164" t="str" cm="1">
        <f t="array" ref="J3400">_xlfn.XLOOKUP(D3400,justificativas_motivos,justificativas_texto,"",1,1)</f>
        <v>MOTORISTA CUMPRINDO HORÁRIO NA ESCALA ATUAL</v>
      </c>
    </row>
    <row r="3401" spans="1:10" ht="42" hidden="1" customHeight="1">
      <c r="A3401" s="202">
        <v>45750</v>
      </c>
      <c r="B3401" s="149" t="s">
        <v>71</v>
      </c>
      <c r="C3401" s="147" t="s">
        <v>72</v>
      </c>
      <c r="D3401" s="149" t="s">
        <v>105</v>
      </c>
      <c r="E3401" s="153" t="s">
        <v>292</v>
      </c>
      <c r="F3401" s="149"/>
      <c r="G3401" s="149" t="str">
        <f t="shared" si="104"/>
        <v>1</v>
      </c>
      <c r="H3401" s="150">
        <f t="shared" si="105"/>
        <v>18</v>
      </c>
      <c r="I3401" s="153" t="str" cm="1">
        <f t="array" ref="I3401">_xlfn.XLOOKUP(C3401,gyn_horarios,gyn_trechos_almoco,"",1,1)</f>
        <v>PLANTAO</v>
      </c>
      <c r="J3401" s="164" t="str" cm="1">
        <f t="array" ref="J3401">_xlfn.XLOOKUP(D3401,justificativas_motivos,justificativas_texto,"",1,1)</f>
        <v>MOTORISTA PRESTANDO SERVICO DE PLANTAO NA GARAGEM</v>
      </c>
    </row>
    <row r="3402" spans="1:10" ht="42" hidden="1" customHeight="1">
      <c r="A3402" s="202">
        <v>45751</v>
      </c>
      <c r="B3402" s="149">
        <v>24006</v>
      </c>
      <c r="C3402" s="147">
        <v>0.79166666666666663</v>
      </c>
      <c r="D3402" s="149" t="s">
        <v>11</v>
      </c>
      <c r="E3402" s="149" t="s">
        <v>349</v>
      </c>
      <c r="F3402" s="149"/>
      <c r="G3402" s="149" t="str">
        <f t="shared" si="104"/>
        <v>1</v>
      </c>
      <c r="H3402" s="150">
        <f t="shared" si="105"/>
        <v>18</v>
      </c>
      <c r="I3402" s="153" t="str" cm="1">
        <f t="array" ref="I3402">_xlfn.XLOOKUP(C3402,gyn_horarios,gyn_trechos_almoco,"",1,1)</f>
        <v>GOIANIA X BELEM 19:00</v>
      </c>
      <c r="J3402" s="164" t="str" cm="1">
        <f t="array" ref="J3402">_xlfn.XLOOKUP(D3402,justificativas_motivos,justificativas_texto,"",1,1)</f>
        <v>MOTORISTA CUMPRINDO HORÁRIO NA ESCALA ATUAL</v>
      </c>
    </row>
    <row r="3403" spans="1:10" ht="42" hidden="1" customHeight="1">
      <c r="A3403" s="202">
        <v>45751</v>
      </c>
      <c r="B3403" s="149">
        <v>24006</v>
      </c>
      <c r="C3403" s="147">
        <v>0.79166666666666663</v>
      </c>
      <c r="D3403" s="149" t="s">
        <v>11</v>
      </c>
      <c r="E3403" s="149" t="s">
        <v>477</v>
      </c>
      <c r="F3403" s="149"/>
      <c r="G3403" s="149" t="str">
        <f t="shared" si="104"/>
        <v>1</v>
      </c>
      <c r="H3403" s="150">
        <f t="shared" si="105"/>
        <v>18</v>
      </c>
      <c r="I3403" s="153" t="str" cm="1">
        <f t="array" ref="I3403">_xlfn.XLOOKUP(C3403,gyn_horarios,gyn_trechos_almoco,"",1,1)</f>
        <v>GOIANIA X BELEM 19:00</v>
      </c>
      <c r="J3403" s="164" t="str" cm="1">
        <f t="array" ref="J3403">_xlfn.XLOOKUP(D3403,justificativas_motivos,justificativas_texto,"",1,1)</f>
        <v>MOTORISTA CUMPRINDO HORÁRIO NA ESCALA ATUAL</v>
      </c>
    </row>
    <row r="3404" spans="1:10" ht="42" hidden="1" customHeight="1">
      <c r="A3404" s="202">
        <v>45751</v>
      </c>
      <c r="B3404" s="149">
        <v>24002</v>
      </c>
      <c r="C3404" s="147">
        <v>0.83333333333333337</v>
      </c>
      <c r="D3404" s="149" t="s">
        <v>11</v>
      </c>
      <c r="E3404" s="149" t="s">
        <v>203</v>
      </c>
      <c r="F3404" s="149"/>
      <c r="G3404" s="149" t="str">
        <f t="shared" si="104"/>
        <v>1</v>
      </c>
      <c r="H3404" s="150">
        <f t="shared" si="105"/>
        <v>18</v>
      </c>
      <c r="I3404" s="153" t="str" cm="1">
        <f t="array" ref="I3404">_xlfn.XLOOKUP(C3404,gyn_horarios,gyn_trechos_almoco,"",1,1)</f>
        <v>GOIANIA X SAO LUIS 20:00</v>
      </c>
      <c r="J3404" s="164" t="str" cm="1">
        <f t="array" ref="J3404">_xlfn.XLOOKUP(D3404,justificativas_motivos,justificativas_texto,"",1,1)</f>
        <v>MOTORISTA CUMPRINDO HORÁRIO NA ESCALA ATUAL</v>
      </c>
    </row>
    <row r="3405" spans="1:10" ht="42" hidden="1" customHeight="1">
      <c r="A3405" s="202">
        <v>45751</v>
      </c>
      <c r="B3405" s="149">
        <v>24002</v>
      </c>
      <c r="C3405" s="147">
        <v>0.83333333333333337</v>
      </c>
      <c r="D3405" s="149" t="s">
        <v>11</v>
      </c>
      <c r="E3405" s="149" t="s">
        <v>204</v>
      </c>
      <c r="F3405" s="149"/>
      <c r="G3405" s="149" t="str">
        <f t="shared" si="104"/>
        <v>1</v>
      </c>
      <c r="H3405" s="150">
        <f t="shared" si="105"/>
        <v>18</v>
      </c>
      <c r="I3405" s="153" t="str" cm="1">
        <f t="array" ref="I3405">_xlfn.XLOOKUP(C3405,gyn_horarios,gyn_trechos_almoco,"",1,1)</f>
        <v>GOIANIA X SAO LUIS 20:00</v>
      </c>
      <c r="J3405" s="164" t="str" cm="1">
        <f t="array" ref="J3405">_xlfn.XLOOKUP(D3405,justificativas_motivos,justificativas_texto,"",1,1)</f>
        <v>MOTORISTA CUMPRINDO HORÁRIO NA ESCALA ATUAL</v>
      </c>
    </row>
    <row r="3406" spans="1:10" ht="42" hidden="1" customHeight="1">
      <c r="A3406" s="202">
        <v>45751</v>
      </c>
      <c r="B3406" s="149">
        <v>16800</v>
      </c>
      <c r="C3406" s="147">
        <v>0.39583333333333331</v>
      </c>
      <c r="D3406" s="149" t="s">
        <v>11</v>
      </c>
      <c r="E3406" s="153" t="s">
        <v>344</v>
      </c>
      <c r="F3406" s="149"/>
      <c r="G3406" s="149" t="str">
        <f t="shared" si="104"/>
        <v>1</v>
      </c>
      <c r="H3406" s="150">
        <f t="shared" si="105"/>
        <v>18</v>
      </c>
      <c r="I3406" s="153" t="str" cm="1">
        <f t="array" ref="I3406">_xlfn.XLOOKUP(C3406,gyn_horarios,gyn_trechos_almoco,"",1,1)</f>
        <v>GOIANIA X BELEM 09:30</v>
      </c>
      <c r="J3406" s="164" t="str" cm="1">
        <f t="array" ref="J3406">_xlfn.XLOOKUP(D3406,justificativas_motivos,justificativas_texto,"",1,1)</f>
        <v>MOTORISTA CUMPRINDO HORÁRIO NA ESCALA ATUAL</v>
      </c>
    </row>
    <row r="3407" spans="1:10" ht="42" hidden="1" customHeight="1">
      <c r="A3407" s="202">
        <v>45751</v>
      </c>
      <c r="B3407" s="149">
        <v>16800</v>
      </c>
      <c r="C3407" s="147">
        <v>0.39583333333333331</v>
      </c>
      <c r="D3407" s="149" t="s">
        <v>11</v>
      </c>
      <c r="E3407" s="153" t="s">
        <v>287</v>
      </c>
      <c r="F3407" s="149"/>
      <c r="G3407" s="149" t="str">
        <f t="shared" si="104"/>
        <v>1</v>
      </c>
      <c r="H3407" s="150">
        <f t="shared" si="105"/>
        <v>18</v>
      </c>
      <c r="I3407" s="153" t="str" cm="1">
        <f t="array" ref="I3407">_xlfn.XLOOKUP(C3407,gyn_horarios,gyn_trechos_almoco,"",1,1)</f>
        <v>GOIANIA X BELEM 09:30</v>
      </c>
      <c r="J3407" s="164" t="str" cm="1">
        <f t="array" ref="J3407">_xlfn.XLOOKUP(D3407,justificativas_motivos,justificativas_texto,"",1,1)</f>
        <v>MOTORISTA CUMPRINDO HORÁRIO NA ESCALA ATUAL</v>
      </c>
    </row>
    <row r="3408" spans="1:10" ht="42" hidden="1" customHeight="1">
      <c r="A3408" s="202">
        <v>45752</v>
      </c>
      <c r="B3408" s="149">
        <v>24001</v>
      </c>
      <c r="C3408" s="147">
        <v>0.83333333333333337</v>
      </c>
      <c r="D3408" s="149" t="s">
        <v>11</v>
      </c>
      <c r="E3408" s="149" t="s">
        <v>280</v>
      </c>
      <c r="F3408" s="149"/>
      <c r="G3408" s="149" t="str">
        <f t="shared" si="104"/>
        <v>1</v>
      </c>
      <c r="H3408" s="150">
        <f t="shared" si="105"/>
        <v>18</v>
      </c>
      <c r="I3408" s="153" t="str" cm="1">
        <f t="array" ref="I3408">_xlfn.XLOOKUP(C3408,gyn_horarios,gyn_trechos_almoco,"",1,1)</f>
        <v>GOIANIA X SAO LUIS 20:00</v>
      </c>
      <c r="J3408" s="164" t="str" cm="1">
        <f t="array" ref="J3408">_xlfn.XLOOKUP(D3408,justificativas_motivos,justificativas_texto,"",1,1)</f>
        <v>MOTORISTA CUMPRINDO HORÁRIO NA ESCALA ATUAL</v>
      </c>
    </row>
    <row r="3409" spans="1:10" ht="42" hidden="1" customHeight="1">
      <c r="A3409" s="202">
        <v>45752</v>
      </c>
      <c r="B3409" s="149">
        <v>24001</v>
      </c>
      <c r="C3409" s="147">
        <v>0.83333333333333337</v>
      </c>
      <c r="D3409" s="149" t="s">
        <v>11</v>
      </c>
      <c r="E3409" s="149" t="s">
        <v>243</v>
      </c>
      <c r="F3409" s="149"/>
      <c r="G3409" s="149" t="str">
        <f t="shared" si="104"/>
        <v>1</v>
      </c>
      <c r="H3409" s="150">
        <f t="shared" si="105"/>
        <v>18</v>
      </c>
      <c r="I3409" s="153" t="str" cm="1">
        <f t="array" ref="I3409">_xlfn.XLOOKUP(C3409,gyn_horarios,gyn_trechos_almoco,"",1,1)</f>
        <v>GOIANIA X SAO LUIS 20:00</v>
      </c>
      <c r="J3409" s="164" t="str" cm="1">
        <f t="array" ref="J3409">_xlfn.XLOOKUP(D3409,justificativas_motivos,justificativas_texto,"",1,1)</f>
        <v>MOTORISTA CUMPRINDO HORÁRIO NA ESCALA ATUAL</v>
      </c>
    </row>
    <row r="3410" spans="1:10" ht="42" hidden="1" customHeight="1">
      <c r="A3410" s="202">
        <v>45752</v>
      </c>
      <c r="B3410" s="149">
        <v>19017</v>
      </c>
      <c r="C3410" s="147">
        <v>0.39583333333333331</v>
      </c>
      <c r="D3410" s="149" t="s">
        <v>11</v>
      </c>
      <c r="E3410" s="153" t="s">
        <v>343</v>
      </c>
      <c r="F3410" s="149"/>
      <c r="G3410" s="149" t="str">
        <f t="shared" si="104"/>
        <v>1</v>
      </c>
      <c r="H3410" s="150">
        <f t="shared" si="105"/>
        <v>18</v>
      </c>
      <c r="I3410" s="153" t="str" cm="1">
        <f t="array" ref="I3410">_xlfn.XLOOKUP(C3410,gyn_horarios,gyn_trechos_almoco,"",1,1)</f>
        <v>GOIANIA X BELEM 09:30</v>
      </c>
      <c r="J3410" s="164" t="str" cm="1">
        <f t="array" ref="J3410">_xlfn.XLOOKUP(D3410,justificativas_motivos,justificativas_texto,"",1,1)</f>
        <v>MOTORISTA CUMPRINDO HORÁRIO NA ESCALA ATUAL</v>
      </c>
    </row>
    <row r="3411" spans="1:10" ht="42" hidden="1" customHeight="1">
      <c r="A3411" s="202">
        <v>45752</v>
      </c>
      <c r="B3411" s="149">
        <v>19017</v>
      </c>
      <c r="C3411" s="147">
        <v>0.39583333333333331</v>
      </c>
      <c r="D3411" s="149" t="s">
        <v>11</v>
      </c>
      <c r="E3411" s="153" t="s">
        <v>443</v>
      </c>
      <c r="F3411" s="149"/>
      <c r="G3411" s="149" t="str">
        <f t="shared" si="104"/>
        <v>1</v>
      </c>
      <c r="H3411" s="150">
        <f t="shared" si="105"/>
        <v>18</v>
      </c>
      <c r="I3411" s="153" t="str" cm="1">
        <f t="array" ref="I3411">_xlfn.XLOOKUP(C3411,gyn_horarios,gyn_trechos_almoco,"",1,1)</f>
        <v>GOIANIA X BELEM 09:30</v>
      </c>
      <c r="J3411" s="164" t="str" cm="1">
        <f t="array" ref="J3411">_xlfn.XLOOKUP(D3411,justificativas_motivos,justificativas_texto,"",1,1)</f>
        <v>MOTORISTA CUMPRINDO HORÁRIO NA ESCALA ATUAL</v>
      </c>
    </row>
    <row r="3412" spans="1:10" ht="42" hidden="1" customHeight="1">
      <c r="A3412" s="202">
        <v>45752</v>
      </c>
      <c r="B3412" s="149">
        <v>16700</v>
      </c>
      <c r="C3412" s="147">
        <v>0.79166666666666663</v>
      </c>
      <c r="D3412" s="149" t="s">
        <v>11</v>
      </c>
      <c r="E3412" s="153" t="s">
        <v>259</v>
      </c>
      <c r="F3412" s="149"/>
      <c r="G3412" s="149" t="str">
        <f t="shared" ref="G3412:G3475" si="106">IF(E3412="MOTORISTA","","1")</f>
        <v>1</v>
      </c>
      <c r="H3412" s="150">
        <f t="shared" ref="H3412:H3475" si="107">IF(E3412="MOTORISTA","",18)</f>
        <v>18</v>
      </c>
      <c r="I3412" s="153" t="s">
        <v>359</v>
      </c>
      <c r="J3412" s="164" t="str" cm="1">
        <f t="array" ref="J3412">_xlfn.XLOOKUP(D3412,justificativas_motivos,justificativas_texto,"",1,1)</f>
        <v>MOTORISTA CUMPRINDO HORÁRIO NA ESCALA ATUAL</v>
      </c>
    </row>
    <row r="3413" spans="1:10" ht="42" hidden="1" customHeight="1">
      <c r="A3413" s="202">
        <v>45752</v>
      </c>
      <c r="B3413" s="149">
        <v>16700</v>
      </c>
      <c r="C3413" s="147">
        <v>0.79166666666666663</v>
      </c>
      <c r="D3413" s="149" t="s">
        <v>11</v>
      </c>
      <c r="E3413" s="153" t="s">
        <v>242</v>
      </c>
      <c r="F3413" s="149"/>
      <c r="G3413" s="149" t="str">
        <f t="shared" si="106"/>
        <v>1</v>
      </c>
      <c r="H3413" s="150">
        <f t="shared" si="107"/>
        <v>18</v>
      </c>
      <c r="I3413" s="153" t="s">
        <v>359</v>
      </c>
      <c r="J3413" s="164" t="str" cm="1">
        <f t="array" ref="J3413">_xlfn.XLOOKUP(D3413,justificativas_motivos,justificativas_texto,"",1,1)</f>
        <v>MOTORISTA CUMPRINDO HORÁRIO NA ESCALA ATUAL</v>
      </c>
    </row>
    <row r="3414" spans="1:10" ht="42" hidden="1" customHeight="1">
      <c r="A3414" s="202">
        <v>45752</v>
      </c>
      <c r="B3414" s="132">
        <v>15800</v>
      </c>
      <c r="C3414" s="133">
        <v>0.375</v>
      </c>
      <c r="D3414" s="132" t="s">
        <v>20</v>
      </c>
      <c r="E3414" s="129" t="s">
        <v>287</v>
      </c>
      <c r="F3414" s="132"/>
      <c r="G3414" s="132" t="str">
        <f t="shared" si="106"/>
        <v>1</v>
      </c>
      <c r="H3414" s="137">
        <f t="shared" si="107"/>
        <v>18</v>
      </c>
      <c r="I3414" s="129" t="str" cm="1">
        <f t="array" ref="I3414">_xlfn.XLOOKUP(C3414,gyn_horarios,gyn_trechos_almoco,"",1,1)</f>
        <v>SINOP X FORTALEZA 09:00</v>
      </c>
      <c r="J3414" s="201" t="str" cm="1">
        <f t="array" ref="J3414">_xlfn.XLOOKUP(D3414,justificativas_motivos,justificativas_texto,"",1,1)</f>
        <v>MOTORISTA TEVE QUE FAZER REFEIÇÃO DEVIDO AO ATRASO DO HORARIO DO ONIBUS</v>
      </c>
    </row>
    <row r="3415" spans="1:10" ht="42" hidden="1" customHeight="1">
      <c r="A3415" s="202">
        <v>45752</v>
      </c>
      <c r="B3415" s="132">
        <v>15800</v>
      </c>
      <c r="C3415" s="133">
        <v>0.375</v>
      </c>
      <c r="D3415" s="132" t="s">
        <v>20</v>
      </c>
      <c r="E3415" s="129" t="s">
        <v>344</v>
      </c>
      <c r="F3415" s="132"/>
      <c r="G3415" s="132" t="str">
        <f t="shared" si="106"/>
        <v>1</v>
      </c>
      <c r="H3415" s="137">
        <f t="shared" si="107"/>
        <v>18</v>
      </c>
      <c r="I3415" s="129" t="str" cm="1">
        <f t="array" ref="I3415">_xlfn.XLOOKUP(C3415,gyn_horarios,gyn_trechos_almoco,"",1,1)</f>
        <v>SINOP X FORTALEZA 09:00</v>
      </c>
      <c r="J3415" s="201" t="str" cm="1">
        <f t="array" ref="J3415">_xlfn.XLOOKUP(D3415,justificativas_motivos,justificativas_texto,"",1,1)</f>
        <v>MOTORISTA TEVE QUE FAZER REFEIÇÃO DEVIDO AO ATRASO DO HORARIO DO ONIBUS</v>
      </c>
    </row>
    <row r="3416" spans="1:10" ht="42" hidden="1" customHeight="1">
      <c r="A3416" s="202">
        <v>45752</v>
      </c>
      <c r="B3416" s="149" t="s">
        <v>71</v>
      </c>
      <c r="C3416" s="147" t="s">
        <v>72</v>
      </c>
      <c r="D3416" s="149" t="s">
        <v>105</v>
      </c>
      <c r="E3416" s="153" t="s">
        <v>292</v>
      </c>
      <c r="F3416" s="149"/>
      <c r="G3416" s="149" t="str">
        <f t="shared" si="106"/>
        <v>1</v>
      </c>
      <c r="H3416" s="150">
        <f t="shared" si="107"/>
        <v>18</v>
      </c>
      <c r="I3416" s="153" t="str" cm="1">
        <f t="array" ref="I3416">_xlfn.XLOOKUP(C3416,gyn_horarios,gyn_trechos_almoco,"",1,1)</f>
        <v>PLANTAO</v>
      </c>
      <c r="J3416" s="164" t="str" cm="1">
        <f t="array" ref="J3416">_xlfn.XLOOKUP(D3416,justificativas_motivos,justificativas_texto,"",1,1)</f>
        <v>MOTORISTA PRESTANDO SERVICO DE PLANTAO NA GARAGEM</v>
      </c>
    </row>
    <row r="3417" spans="1:10" ht="42" hidden="1" customHeight="1">
      <c r="A3417" s="202">
        <v>45753</v>
      </c>
      <c r="B3417" s="149">
        <v>24009</v>
      </c>
      <c r="C3417" s="147">
        <v>0.83333333333333337</v>
      </c>
      <c r="D3417" s="149" t="s">
        <v>11</v>
      </c>
      <c r="E3417" s="153" t="s">
        <v>171</v>
      </c>
      <c r="F3417" s="149"/>
      <c r="G3417" s="149" t="str">
        <f t="shared" si="106"/>
        <v>1</v>
      </c>
      <c r="H3417" s="150">
        <f t="shared" si="107"/>
        <v>18</v>
      </c>
      <c r="I3417" s="153" t="str" cm="1">
        <f t="array" ref="I3417">_xlfn.XLOOKUP(C3417,gyn_horarios,gyn_trechos_almoco,"",1,1)</f>
        <v>GOIANIA X SAO LUIS 20:00</v>
      </c>
      <c r="J3417" s="164" t="str" cm="1">
        <f t="array" ref="J3417">_xlfn.XLOOKUP(D3417,justificativas_motivos,justificativas_texto,"",1,1)</f>
        <v>MOTORISTA CUMPRINDO HORÁRIO NA ESCALA ATUAL</v>
      </c>
    </row>
    <row r="3418" spans="1:10" ht="42" hidden="1" customHeight="1">
      <c r="A3418" s="202">
        <v>45753</v>
      </c>
      <c r="B3418" s="149">
        <v>24009</v>
      </c>
      <c r="C3418" s="147">
        <v>0.83333333333333337</v>
      </c>
      <c r="D3418" s="149" t="s">
        <v>11</v>
      </c>
      <c r="E3418" s="153" t="s">
        <v>302</v>
      </c>
      <c r="F3418" s="149"/>
      <c r="G3418" s="149" t="str">
        <f t="shared" si="106"/>
        <v>1</v>
      </c>
      <c r="H3418" s="150">
        <f t="shared" si="107"/>
        <v>18</v>
      </c>
      <c r="I3418" s="153" t="str" cm="1">
        <f t="array" ref="I3418">_xlfn.XLOOKUP(C3418,gyn_horarios,gyn_trechos_almoco,"",1,1)</f>
        <v>GOIANIA X SAO LUIS 20:00</v>
      </c>
      <c r="J3418" s="164" t="str" cm="1">
        <f t="array" ref="J3418">_xlfn.XLOOKUP(D3418,justificativas_motivos,justificativas_texto,"",1,1)</f>
        <v>MOTORISTA CUMPRINDO HORÁRIO NA ESCALA ATUAL</v>
      </c>
    </row>
    <row r="3419" spans="1:10" ht="42" hidden="1" customHeight="1">
      <c r="A3419" s="200">
        <v>45753</v>
      </c>
      <c r="B3419" s="132">
        <v>19025</v>
      </c>
      <c r="C3419" s="133">
        <v>0.39583333333333331</v>
      </c>
      <c r="D3419" s="132" t="s">
        <v>11</v>
      </c>
      <c r="E3419" s="129" t="s">
        <v>209</v>
      </c>
      <c r="F3419" s="132"/>
      <c r="G3419" s="132" t="str">
        <f t="shared" si="106"/>
        <v>1</v>
      </c>
      <c r="H3419" s="137">
        <f t="shared" si="107"/>
        <v>18</v>
      </c>
      <c r="I3419" s="129" t="str" cm="1">
        <f t="array" ref="I3419">_xlfn.XLOOKUP(C3419,gyn_horarios,gyn_trechos_almoco,"",1,1)</f>
        <v>GOIANIA X BELEM 09:30</v>
      </c>
      <c r="J3419" s="201" t="str" cm="1">
        <f t="array" ref="J3419">_xlfn.XLOOKUP(D3419,justificativas_motivos,justificativas_texto,"",1,1)</f>
        <v>MOTORISTA CUMPRINDO HORÁRIO NA ESCALA ATUAL</v>
      </c>
    </row>
    <row r="3420" spans="1:10" ht="42" hidden="1" customHeight="1">
      <c r="A3420" s="200">
        <v>45753</v>
      </c>
      <c r="B3420" s="132">
        <v>19025</v>
      </c>
      <c r="C3420" s="133">
        <v>0.39583333333333331</v>
      </c>
      <c r="D3420" s="132" t="s">
        <v>11</v>
      </c>
      <c r="E3420" s="129" t="s">
        <v>138</v>
      </c>
      <c r="F3420" s="132"/>
      <c r="G3420" s="132" t="str">
        <f t="shared" si="106"/>
        <v>1</v>
      </c>
      <c r="H3420" s="137">
        <f t="shared" si="107"/>
        <v>18</v>
      </c>
      <c r="I3420" s="129" t="str" cm="1">
        <f t="array" ref="I3420">_xlfn.XLOOKUP(C3420,gyn_horarios,gyn_trechos_almoco,"",1,1)</f>
        <v>GOIANIA X BELEM 09:30</v>
      </c>
      <c r="J3420" s="201" t="str" cm="1">
        <f t="array" ref="J3420">_xlfn.XLOOKUP(D3420,justificativas_motivos,justificativas_texto,"",1,1)</f>
        <v>MOTORISTA CUMPRINDO HORÁRIO NA ESCALA ATUAL</v>
      </c>
    </row>
    <row r="3421" spans="1:10" ht="42" hidden="1" customHeight="1">
      <c r="A3421" s="200">
        <v>45753</v>
      </c>
      <c r="B3421" s="132">
        <v>16300</v>
      </c>
      <c r="C3421" s="133">
        <v>0.79166666666666663</v>
      </c>
      <c r="D3421" s="132" t="s">
        <v>11</v>
      </c>
      <c r="E3421" s="129" t="s">
        <v>315</v>
      </c>
      <c r="F3421" s="132"/>
      <c r="G3421" s="132" t="str">
        <f t="shared" si="106"/>
        <v>1</v>
      </c>
      <c r="H3421" s="137">
        <f t="shared" si="107"/>
        <v>18</v>
      </c>
      <c r="I3421" s="129" t="s">
        <v>359</v>
      </c>
      <c r="J3421" s="201" t="str" cm="1">
        <f t="array" ref="J3421">_xlfn.XLOOKUP(D3421,justificativas_motivos,justificativas_texto,"",1,1)</f>
        <v>MOTORISTA CUMPRINDO HORÁRIO NA ESCALA ATUAL</v>
      </c>
    </row>
    <row r="3422" spans="1:10" ht="42" hidden="1" customHeight="1">
      <c r="A3422" s="200">
        <v>45753</v>
      </c>
      <c r="B3422" s="132">
        <v>16300</v>
      </c>
      <c r="C3422" s="133">
        <v>0.79166666666666663</v>
      </c>
      <c r="D3422" s="132" t="s">
        <v>11</v>
      </c>
      <c r="E3422" s="129" t="s">
        <v>245</v>
      </c>
      <c r="F3422" s="132"/>
      <c r="G3422" s="132" t="str">
        <f t="shared" si="106"/>
        <v>1</v>
      </c>
      <c r="H3422" s="137">
        <f t="shared" si="107"/>
        <v>18</v>
      </c>
      <c r="I3422" s="129" t="s">
        <v>359</v>
      </c>
      <c r="J3422" s="201" t="str" cm="1">
        <f t="array" ref="J3422">_xlfn.XLOOKUP(D3422,justificativas_motivos,justificativas_texto,"",1,1)</f>
        <v>MOTORISTA CUMPRINDO HORÁRIO NA ESCALA ATUAL</v>
      </c>
    </row>
    <row r="3423" spans="1:10" ht="42" hidden="1" customHeight="1">
      <c r="A3423" s="200">
        <v>45753</v>
      </c>
      <c r="B3423" s="132">
        <v>19012</v>
      </c>
      <c r="C3423" s="133">
        <v>0.375</v>
      </c>
      <c r="D3423" s="132" t="s">
        <v>20</v>
      </c>
      <c r="E3423" s="129" t="s">
        <v>242</v>
      </c>
      <c r="F3423" s="132"/>
      <c r="G3423" s="132" t="str">
        <f t="shared" si="106"/>
        <v>1</v>
      </c>
      <c r="H3423" s="137">
        <f t="shared" si="107"/>
        <v>18</v>
      </c>
      <c r="I3423" s="129" t="str" cm="1">
        <f t="array" ref="I3423">_xlfn.XLOOKUP(C3423,gyn_horarios,gyn_trechos_almoco,"",1,1)</f>
        <v>SINOP X FORTALEZA 09:00</v>
      </c>
      <c r="J3423" s="201" t="str" cm="1">
        <f t="array" ref="J3423">_xlfn.XLOOKUP(D3423,justificativas_motivos,justificativas_texto,"",1,1)</f>
        <v>MOTORISTA TEVE QUE FAZER REFEIÇÃO DEVIDO AO ATRASO DO HORARIO DO ONIBUS</v>
      </c>
    </row>
    <row r="3424" spans="1:10" ht="42" hidden="1" customHeight="1">
      <c r="A3424" s="200">
        <v>45753</v>
      </c>
      <c r="B3424" s="132">
        <v>19012</v>
      </c>
      <c r="C3424" s="133">
        <v>0.375</v>
      </c>
      <c r="D3424" s="132" t="s">
        <v>20</v>
      </c>
      <c r="E3424" s="129" t="s">
        <v>259</v>
      </c>
      <c r="F3424" s="132"/>
      <c r="G3424" s="132" t="str">
        <f t="shared" si="106"/>
        <v>1</v>
      </c>
      <c r="H3424" s="137">
        <f t="shared" si="107"/>
        <v>18</v>
      </c>
      <c r="I3424" s="129" t="str" cm="1">
        <f t="array" ref="I3424">_xlfn.XLOOKUP(C3424,gyn_horarios,gyn_trechos_almoco,"",1,1)</f>
        <v>SINOP X FORTALEZA 09:00</v>
      </c>
      <c r="J3424" s="201" t="str" cm="1">
        <f t="array" ref="J3424">_xlfn.XLOOKUP(D3424,justificativas_motivos,justificativas_texto,"",1,1)</f>
        <v>MOTORISTA TEVE QUE FAZER REFEIÇÃO DEVIDO AO ATRASO DO HORARIO DO ONIBUS</v>
      </c>
    </row>
    <row r="3425" spans="1:10" ht="42" hidden="1" customHeight="1">
      <c r="A3425" s="202">
        <v>45754</v>
      </c>
      <c r="B3425" s="149">
        <v>19018</v>
      </c>
      <c r="C3425" s="147">
        <v>0.79166666666666663</v>
      </c>
      <c r="D3425" s="149" t="s">
        <v>11</v>
      </c>
      <c r="E3425" s="132" t="s">
        <v>119</v>
      </c>
      <c r="F3425" s="149"/>
      <c r="G3425" s="149" t="str">
        <f t="shared" si="106"/>
        <v>1</v>
      </c>
      <c r="H3425" s="150">
        <f t="shared" si="107"/>
        <v>18</v>
      </c>
      <c r="I3425" s="153" t="str" cm="1">
        <f t="array" ref="I3425">_xlfn.XLOOKUP(C3425,gyn_horarios,gyn_trechos_almoco,"",1,1)</f>
        <v>GOIANIA X BELEM 19:00</v>
      </c>
      <c r="J3425" s="164" t="str" cm="1">
        <f t="array" ref="J3425">_xlfn.XLOOKUP(D3425,justificativas_motivos,justificativas_texto,"",1,1)</f>
        <v>MOTORISTA CUMPRINDO HORÁRIO NA ESCALA ATUAL</v>
      </c>
    </row>
    <row r="3426" spans="1:10" ht="42" hidden="1" customHeight="1">
      <c r="A3426" s="202">
        <v>45754</v>
      </c>
      <c r="B3426" s="149">
        <v>19018</v>
      </c>
      <c r="C3426" s="147">
        <v>0.79166666666666663</v>
      </c>
      <c r="D3426" s="149" t="s">
        <v>11</v>
      </c>
      <c r="E3426" s="132" t="s">
        <v>397</v>
      </c>
      <c r="F3426" s="149"/>
      <c r="G3426" s="149" t="str">
        <f t="shared" si="106"/>
        <v>1</v>
      </c>
      <c r="H3426" s="150">
        <f t="shared" si="107"/>
        <v>18</v>
      </c>
      <c r="I3426" s="153" t="str" cm="1">
        <f t="array" ref="I3426">_xlfn.XLOOKUP(C3426,gyn_horarios,gyn_trechos_almoco,"",1,1)</f>
        <v>GOIANIA X BELEM 19:00</v>
      </c>
      <c r="J3426" s="164" t="str" cm="1">
        <f t="array" ref="J3426">_xlfn.XLOOKUP(D3426,justificativas_motivos,justificativas_texto,"",1,1)</f>
        <v>MOTORISTA CUMPRINDO HORÁRIO NA ESCALA ATUAL</v>
      </c>
    </row>
    <row r="3427" spans="1:10" ht="42" hidden="1" customHeight="1">
      <c r="A3427" s="202">
        <v>45754</v>
      </c>
      <c r="B3427" s="149">
        <v>24003</v>
      </c>
      <c r="C3427" s="147">
        <v>0.83333333333333337</v>
      </c>
      <c r="D3427" s="149" t="s">
        <v>11</v>
      </c>
      <c r="E3427" s="149" t="s">
        <v>219</v>
      </c>
      <c r="F3427" s="149"/>
      <c r="G3427" s="149" t="str">
        <f t="shared" si="106"/>
        <v>1</v>
      </c>
      <c r="H3427" s="150">
        <f t="shared" si="107"/>
        <v>18</v>
      </c>
      <c r="I3427" s="153" t="str" cm="1">
        <f t="array" ref="I3427">_xlfn.XLOOKUP(C3427,gyn_horarios,gyn_trechos_almoco,"",1,1)</f>
        <v>GOIANIA X SAO LUIS 20:00</v>
      </c>
      <c r="J3427" s="164" t="str" cm="1">
        <f t="array" ref="J3427">_xlfn.XLOOKUP(D3427,justificativas_motivos,justificativas_texto,"",1,1)</f>
        <v>MOTORISTA CUMPRINDO HORÁRIO NA ESCALA ATUAL</v>
      </c>
    </row>
    <row r="3428" spans="1:10" ht="42" hidden="1" customHeight="1">
      <c r="A3428" s="202">
        <v>45754</v>
      </c>
      <c r="B3428" s="149">
        <v>24003</v>
      </c>
      <c r="C3428" s="147">
        <v>0.83333333333333337</v>
      </c>
      <c r="D3428" s="149" t="s">
        <v>11</v>
      </c>
      <c r="E3428" s="149" t="s">
        <v>218</v>
      </c>
      <c r="F3428" s="149"/>
      <c r="G3428" s="149" t="str">
        <f t="shared" si="106"/>
        <v>1</v>
      </c>
      <c r="H3428" s="150">
        <f t="shared" si="107"/>
        <v>18</v>
      </c>
      <c r="I3428" s="153" t="str" cm="1">
        <f t="array" ref="I3428">_xlfn.XLOOKUP(C3428,gyn_horarios,gyn_trechos_almoco,"",1,1)</f>
        <v>GOIANIA X SAO LUIS 20:00</v>
      </c>
      <c r="J3428" s="164" t="str" cm="1">
        <f t="array" ref="J3428">_xlfn.XLOOKUP(D3428,justificativas_motivos,justificativas_texto,"",1,1)</f>
        <v>MOTORISTA CUMPRINDO HORÁRIO NA ESCALA ATUAL</v>
      </c>
    </row>
    <row r="3429" spans="1:10" ht="42" hidden="1" customHeight="1">
      <c r="A3429" s="202">
        <v>45754</v>
      </c>
      <c r="B3429" s="149" t="s">
        <v>285</v>
      </c>
      <c r="C3429" s="147" t="s">
        <v>285</v>
      </c>
      <c r="D3429" s="149" t="s">
        <v>285</v>
      </c>
      <c r="E3429" s="153" t="s">
        <v>193</v>
      </c>
      <c r="F3429" s="149"/>
      <c r="G3429" s="149" t="str">
        <f t="shared" si="106"/>
        <v>1</v>
      </c>
      <c r="H3429" s="150">
        <f t="shared" si="107"/>
        <v>18</v>
      </c>
      <c r="I3429" s="153" t="str" cm="1">
        <f t="array" ref="I3429">_xlfn.XLOOKUP(C3429,gyn_horarios,gyn_trechos_almoco,"",1,1)</f>
        <v>PASSE</v>
      </c>
      <c r="J3429" s="164" t="str" cm="1">
        <f t="array" ref="J3429">_xlfn.XLOOKUP(D3429,justificativas_motivos,justificativas_texto,"",1,1)</f>
        <v>MOTORISTA CHEGANDO/SAINDO DA GARAGEM DE PASSE</v>
      </c>
    </row>
    <row r="3430" spans="1:10" ht="42" hidden="1" customHeight="1">
      <c r="A3430" s="202">
        <v>45754</v>
      </c>
      <c r="B3430" s="149" t="s">
        <v>285</v>
      </c>
      <c r="C3430" s="147" t="s">
        <v>285</v>
      </c>
      <c r="D3430" s="149" t="s">
        <v>285</v>
      </c>
      <c r="E3430" s="153" t="s">
        <v>168</v>
      </c>
      <c r="F3430" s="149"/>
      <c r="G3430" s="149" t="str">
        <f t="shared" si="106"/>
        <v>1</v>
      </c>
      <c r="H3430" s="150">
        <f t="shared" si="107"/>
        <v>18</v>
      </c>
      <c r="I3430" s="153" t="str" cm="1">
        <f t="array" ref="I3430">_xlfn.XLOOKUP(C3430,gyn_horarios,gyn_trechos_almoco,"",1,1)</f>
        <v>PASSE</v>
      </c>
      <c r="J3430" s="164" t="str" cm="1">
        <f t="array" ref="J3430">_xlfn.XLOOKUP(D3430,justificativas_motivos,justificativas_texto,"",1,1)</f>
        <v>MOTORISTA CHEGANDO/SAINDO DA GARAGEM DE PASSE</v>
      </c>
    </row>
    <row r="3431" spans="1:10" ht="42" hidden="1" customHeight="1">
      <c r="A3431" s="202">
        <v>45754</v>
      </c>
      <c r="B3431" s="149">
        <v>15800</v>
      </c>
      <c r="C3431" s="147">
        <v>0.79166666666666663</v>
      </c>
      <c r="D3431" s="149" t="s">
        <v>11</v>
      </c>
      <c r="E3431" s="153" t="s">
        <v>38</v>
      </c>
      <c r="F3431" s="149"/>
      <c r="G3431" s="149" t="str">
        <f t="shared" si="106"/>
        <v>1</v>
      </c>
      <c r="H3431" s="150">
        <f t="shared" si="107"/>
        <v>18</v>
      </c>
      <c r="I3431" s="129" t="s">
        <v>359</v>
      </c>
      <c r="J3431" s="164" t="str" cm="1">
        <f t="array" ref="J3431">_xlfn.XLOOKUP(D3431,justificativas_motivos,justificativas_texto,"",1,1)</f>
        <v>MOTORISTA CUMPRINDO HORÁRIO NA ESCALA ATUAL</v>
      </c>
    </row>
    <row r="3432" spans="1:10" ht="42" hidden="1" customHeight="1">
      <c r="A3432" s="202">
        <v>45754</v>
      </c>
      <c r="B3432" s="149">
        <v>15800</v>
      </c>
      <c r="C3432" s="147">
        <v>0.79166666666666663</v>
      </c>
      <c r="D3432" s="149" t="s">
        <v>11</v>
      </c>
      <c r="E3432" s="153" t="s">
        <v>366</v>
      </c>
      <c r="F3432" s="149"/>
      <c r="G3432" s="149" t="str">
        <f t="shared" si="106"/>
        <v>1</v>
      </c>
      <c r="H3432" s="150">
        <f t="shared" si="107"/>
        <v>18</v>
      </c>
      <c r="I3432" s="129" t="s">
        <v>359</v>
      </c>
      <c r="J3432" s="164" t="str" cm="1">
        <f t="array" ref="J3432">_xlfn.XLOOKUP(D3432,justificativas_motivos,justificativas_texto,"",1,1)</f>
        <v>MOTORISTA CUMPRINDO HORÁRIO NA ESCALA ATUAL</v>
      </c>
    </row>
    <row r="3433" spans="1:10" ht="42" hidden="1" customHeight="1">
      <c r="A3433" s="202">
        <v>45754</v>
      </c>
      <c r="B3433" s="149" t="s">
        <v>137</v>
      </c>
      <c r="C3433" s="147" t="s">
        <v>137</v>
      </c>
      <c r="D3433" s="149" t="s">
        <v>137</v>
      </c>
      <c r="E3433" s="153" t="s">
        <v>315</v>
      </c>
      <c r="F3433" s="149"/>
      <c r="G3433" s="149" t="str">
        <f t="shared" si="106"/>
        <v>1</v>
      </c>
      <c r="H3433" s="150">
        <f t="shared" si="107"/>
        <v>18</v>
      </c>
      <c r="I3433" s="153" t="str" cm="1">
        <f t="array" ref="I3433">_xlfn.XLOOKUP(C3433,gyn_horarios,gyn_trechos_almoco,"",1,1)</f>
        <v>ESPERA</v>
      </c>
      <c r="J3433" s="164" t="str" cm="1">
        <f t="array" ref="J3433">_xlfn.XLOOKUP(D3433,justificativas_motivos,justificativas_texto,"",1,1)</f>
        <v>MOTORISTA NA GARAGEM EM ESPERA PARA DISPONIBILIDADE DE HORARIOS</v>
      </c>
    </row>
    <row r="3434" spans="1:10" ht="42" hidden="1" customHeight="1">
      <c r="A3434" s="202">
        <v>45754</v>
      </c>
      <c r="B3434" s="149" t="s">
        <v>137</v>
      </c>
      <c r="C3434" s="147" t="s">
        <v>137</v>
      </c>
      <c r="D3434" s="149" t="s">
        <v>137</v>
      </c>
      <c r="E3434" s="153" t="s">
        <v>245</v>
      </c>
      <c r="F3434" s="149"/>
      <c r="G3434" s="149" t="str">
        <f t="shared" si="106"/>
        <v>1</v>
      </c>
      <c r="H3434" s="150">
        <f t="shared" si="107"/>
        <v>18</v>
      </c>
      <c r="I3434" s="153" t="str" cm="1">
        <f t="array" ref="I3434">_xlfn.XLOOKUP(C3434,gyn_horarios,gyn_trechos_almoco,"",1,1)</f>
        <v>ESPERA</v>
      </c>
      <c r="J3434" s="164" t="str" cm="1">
        <f t="array" ref="J3434">_xlfn.XLOOKUP(D3434,justificativas_motivos,justificativas_texto,"",1,1)</f>
        <v>MOTORISTA NA GARAGEM EM ESPERA PARA DISPONIBILIDADE DE HORARIOS</v>
      </c>
    </row>
    <row r="3435" spans="1:10" ht="42" hidden="1" customHeight="1">
      <c r="A3435" s="202">
        <v>45755</v>
      </c>
      <c r="B3435" s="149" t="s">
        <v>137</v>
      </c>
      <c r="C3435" s="147" t="s">
        <v>137</v>
      </c>
      <c r="D3435" s="149" t="s">
        <v>137</v>
      </c>
      <c r="E3435" s="153" t="s">
        <v>193</v>
      </c>
      <c r="F3435" s="149"/>
      <c r="G3435" s="149" t="str">
        <f t="shared" si="106"/>
        <v>1</v>
      </c>
      <c r="H3435" s="150">
        <f t="shared" si="107"/>
        <v>18</v>
      </c>
      <c r="I3435" s="153" t="str" cm="1">
        <f t="array" ref="I3435">_xlfn.XLOOKUP(C3435,gyn_horarios,gyn_trechos_almoco,"",1,1)</f>
        <v>ESPERA</v>
      </c>
      <c r="J3435" s="164" t="str" cm="1">
        <f t="array" ref="J3435">_xlfn.XLOOKUP(D3435,justificativas_motivos,justificativas_texto,"",1,1)</f>
        <v>MOTORISTA NA GARAGEM EM ESPERA PARA DISPONIBILIDADE DE HORARIOS</v>
      </c>
    </row>
    <row r="3436" spans="1:10" ht="42" hidden="1" customHeight="1">
      <c r="A3436" s="202">
        <v>45755</v>
      </c>
      <c r="B3436" s="149" t="s">
        <v>137</v>
      </c>
      <c r="C3436" s="147" t="s">
        <v>137</v>
      </c>
      <c r="D3436" s="149" t="s">
        <v>137</v>
      </c>
      <c r="E3436" s="153" t="s">
        <v>104</v>
      </c>
      <c r="F3436" s="149"/>
      <c r="G3436" s="149" t="str">
        <f t="shared" si="106"/>
        <v>1</v>
      </c>
      <c r="H3436" s="150">
        <f t="shared" si="107"/>
        <v>18</v>
      </c>
      <c r="I3436" s="153" t="str" cm="1">
        <f t="array" ref="I3436">_xlfn.XLOOKUP(C3436,gyn_horarios,gyn_trechos_almoco,"",1,1)</f>
        <v>ESPERA</v>
      </c>
      <c r="J3436" s="164" t="str" cm="1">
        <f t="array" ref="J3436">_xlfn.XLOOKUP(D3436,justificativas_motivos,justificativas_texto,"",1,1)</f>
        <v>MOTORISTA NA GARAGEM EM ESPERA PARA DISPONIBILIDADE DE HORARIOS</v>
      </c>
    </row>
    <row r="3437" spans="1:10" ht="42" hidden="1" customHeight="1">
      <c r="A3437" s="202">
        <v>45755</v>
      </c>
      <c r="B3437" s="149">
        <v>24002</v>
      </c>
      <c r="C3437" s="147">
        <v>0.79166666666666663</v>
      </c>
      <c r="D3437" s="149" t="s">
        <v>11</v>
      </c>
      <c r="E3437" s="149" t="s">
        <v>84</v>
      </c>
      <c r="F3437" s="149"/>
      <c r="G3437" s="149" t="str">
        <f t="shared" si="106"/>
        <v>1</v>
      </c>
      <c r="H3437" s="150">
        <f t="shared" si="107"/>
        <v>18</v>
      </c>
      <c r="I3437" s="153" t="str" cm="1">
        <f t="array" ref="I3437">_xlfn.XLOOKUP(C3437,gyn_horarios,gyn_trechos_almoco,"",1,1)</f>
        <v>GOIANIA X BELEM 19:00</v>
      </c>
      <c r="J3437" s="164" t="str" cm="1">
        <f t="array" ref="J3437">_xlfn.XLOOKUP(D3437,justificativas_motivos,justificativas_texto,"",1,1)</f>
        <v>MOTORISTA CUMPRINDO HORÁRIO NA ESCALA ATUAL</v>
      </c>
    </row>
    <row r="3438" spans="1:10" ht="42" hidden="1" customHeight="1">
      <c r="A3438" s="202">
        <v>45755</v>
      </c>
      <c r="B3438" s="149">
        <v>24002</v>
      </c>
      <c r="C3438" s="147">
        <v>0.79166666666666663</v>
      </c>
      <c r="D3438" s="149" t="s">
        <v>11</v>
      </c>
      <c r="E3438" s="149" t="s">
        <v>339</v>
      </c>
      <c r="F3438" s="149"/>
      <c r="G3438" s="149" t="str">
        <f t="shared" si="106"/>
        <v>1</v>
      </c>
      <c r="H3438" s="150">
        <f t="shared" si="107"/>
        <v>18</v>
      </c>
      <c r="I3438" s="153" t="str" cm="1">
        <f t="array" ref="I3438">_xlfn.XLOOKUP(C3438,gyn_horarios,gyn_trechos_almoco,"",1,1)</f>
        <v>GOIANIA X BELEM 19:00</v>
      </c>
      <c r="J3438" s="164" t="str" cm="1">
        <f t="array" ref="J3438">_xlfn.XLOOKUP(D3438,justificativas_motivos,justificativas_texto,"",1,1)</f>
        <v>MOTORISTA CUMPRINDO HORÁRIO NA ESCALA ATUAL</v>
      </c>
    </row>
    <row r="3439" spans="1:10" ht="42" hidden="1" customHeight="1">
      <c r="A3439" s="202">
        <v>45755</v>
      </c>
      <c r="B3439" s="149">
        <v>24006</v>
      </c>
      <c r="C3439" s="147">
        <v>0.83333333333333337</v>
      </c>
      <c r="D3439" s="149" t="s">
        <v>11</v>
      </c>
      <c r="E3439" s="149" t="s">
        <v>91</v>
      </c>
      <c r="F3439" s="149"/>
      <c r="G3439" s="149" t="str">
        <f t="shared" si="106"/>
        <v>1</v>
      </c>
      <c r="H3439" s="150">
        <f t="shared" si="107"/>
        <v>18</v>
      </c>
      <c r="I3439" s="153" t="str" cm="1">
        <f t="array" ref="I3439">_xlfn.XLOOKUP(C3439,gyn_horarios,gyn_trechos_almoco,"",1,1)</f>
        <v>GOIANIA X SAO LUIS 20:00</v>
      </c>
      <c r="J3439" s="164" t="str" cm="1">
        <f t="array" ref="J3439">_xlfn.XLOOKUP(D3439,justificativas_motivos,justificativas_texto,"",1,1)</f>
        <v>MOTORISTA CUMPRINDO HORÁRIO NA ESCALA ATUAL</v>
      </c>
    </row>
    <row r="3440" spans="1:10" ht="42" hidden="1" customHeight="1">
      <c r="A3440" s="202">
        <v>45755</v>
      </c>
      <c r="B3440" s="149">
        <v>24006</v>
      </c>
      <c r="C3440" s="147">
        <v>0.83333333333333337</v>
      </c>
      <c r="D3440" s="149" t="s">
        <v>11</v>
      </c>
      <c r="E3440" s="149" t="s">
        <v>89</v>
      </c>
      <c r="F3440" s="149"/>
      <c r="G3440" s="149" t="str">
        <f t="shared" si="106"/>
        <v>1</v>
      </c>
      <c r="H3440" s="150">
        <f t="shared" si="107"/>
        <v>18</v>
      </c>
      <c r="I3440" s="153" t="str" cm="1">
        <f t="array" ref="I3440">_xlfn.XLOOKUP(C3440,gyn_horarios,gyn_trechos_almoco,"",1,1)</f>
        <v>GOIANIA X SAO LUIS 20:00</v>
      </c>
      <c r="J3440" s="164" t="str" cm="1">
        <f t="array" ref="J3440">_xlfn.XLOOKUP(D3440,justificativas_motivos,justificativas_texto,"",1,1)</f>
        <v>MOTORISTA CUMPRINDO HORÁRIO NA ESCALA ATUAL</v>
      </c>
    </row>
    <row r="3441" spans="1:10" ht="42" hidden="1" customHeight="1">
      <c r="A3441" s="202">
        <v>45755</v>
      </c>
      <c r="B3441" s="149">
        <v>19009</v>
      </c>
      <c r="C3441" s="147">
        <v>0.39583333333333331</v>
      </c>
      <c r="D3441" s="149" t="s">
        <v>11</v>
      </c>
      <c r="E3441" s="153" t="s">
        <v>39</v>
      </c>
      <c r="F3441" s="149"/>
      <c r="G3441" s="149" t="str">
        <f t="shared" si="106"/>
        <v>1</v>
      </c>
      <c r="H3441" s="150">
        <f t="shared" si="107"/>
        <v>18</v>
      </c>
      <c r="I3441" s="129" t="s">
        <v>359</v>
      </c>
      <c r="J3441" s="164" t="str" cm="1">
        <f t="array" ref="J3441">_xlfn.XLOOKUP(D3441,justificativas_motivos,justificativas_texto,"",1,1)</f>
        <v>MOTORISTA CUMPRINDO HORÁRIO NA ESCALA ATUAL</v>
      </c>
    </row>
    <row r="3442" spans="1:10" ht="42" hidden="1" customHeight="1">
      <c r="A3442" s="202">
        <v>45755</v>
      </c>
      <c r="B3442" s="149">
        <v>19009</v>
      </c>
      <c r="C3442" s="147">
        <v>0.39583333333333331</v>
      </c>
      <c r="D3442" s="149" t="s">
        <v>11</v>
      </c>
      <c r="E3442" s="153" t="s">
        <v>227</v>
      </c>
      <c r="F3442" s="149"/>
      <c r="G3442" s="149" t="str">
        <f t="shared" si="106"/>
        <v>1</v>
      </c>
      <c r="H3442" s="150">
        <f t="shared" si="107"/>
        <v>18</v>
      </c>
      <c r="I3442" s="129" t="s">
        <v>359</v>
      </c>
      <c r="J3442" s="164" t="str" cm="1">
        <f t="array" ref="J3442">_xlfn.XLOOKUP(D3442,justificativas_motivos,justificativas_texto,"",1,1)</f>
        <v>MOTORISTA CUMPRINDO HORÁRIO NA ESCALA ATUAL</v>
      </c>
    </row>
    <row r="3443" spans="1:10" ht="42" hidden="1" customHeight="1">
      <c r="A3443" s="202">
        <v>45755</v>
      </c>
      <c r="B3443" s="149" t="s">
        <v>71</v>
      </c>
      <c r="C3443" s="147" t="s">
        <v>72</v>
      </c>
      <c r="D3443" s="149" t="s">
        <v>105</v>
      </c>
      <c r="E3443" s="153" t="s">
        <v>292</v>
      </c>
      <c r="F3443" s="149"/>
      <c r="G3443" s="149" t="str">
        <f t="shared" si="106"/>
        <v>1</v>
      </c>
      <c r="H3443" s="150">
        <f t="shared" si="107"/>
        <v>18</v>
      </c>
      <c r="I3443" s="153" t="str" cm="1">
        <f t="array" ref="I3443">_xlfn.XLOOKUP(C3443,gyn_horarios,gyn_trechos_almoco,"",1,1)</f>
        <v>PLANTAO</v>
      </c>
      <c r="J3443" s="164" t="str" cm="1">
        <f t="array" ref="J3443">_xlfn.XLOOKUP(D3443,justificativas_motivos,justificativas_texto,"",1,1)</f>
        <v>MOTORISTA PRESTANDO SERVICO DE PLANTAO NA GARAGEM</v>
      </c>
    </row>
    <row r="3444" spans="1:10" ht="42" hidden="1" customHeight="1">
      <c r="A3444" s="202">
        <v>45756</v>
      </c>
      <c r="B3444" s="149">
        <v>24001</v>
      </c>
      <c r="C3444" s="147">
        <v>0.83333333333333337</v>
      </c>
      <c r="D3444" s="149" t="s">
        <v>11</v>
      </c>
      <c r="E3444" s="149" t="s">
        <v>15</v>
      </c>
      <c r="F3444" s="149"/>
      <c r="G3444" s="149" t="str">
        <f t="shared" si="106"/>
        <v>1</v>
      </c>
      <c r="H3444" s="150">
        <f t="shared" si="107"/>
        <v>18</v>
      </c>
      <c r="I3444" s="153" t="str" cm="1">
        <f t="array" ref="I3444">_xlfn.XLOOKUP(C3444,gyn_horarios,gyn_trechos_almoco,"",1,1)</f>
        <v>GOIANIA X SAO LUIS 20:00</v>
      </c>
      <c r="J3444" s="164" t="str" cm="1">
        <f t="array" ref="J3444">_xlfn.XLOOKUP(D3444,justificativas_motivos,justificativas_texto,"",1,1)</f>
        <v>MOTORISTA CUMPRINDO HORÁRIO NA ESCALA ATUAL</v>
      </c>
    </row>
    <row r="3445" spans="1:10" ht="42" hidden="1" customHeight="1">
      <c r="A3445" s="202">
        <v>45756</v>
      </c>
      <c r="B3445" s="149">
        <v>24001</v>
      </c>
      <c r="C3445" s="147">
        <v>0.83333333333333337</v>
      </c>
      <c r="D3445" s="149" t="s">
        <v>11</v>
      </c>
      <c r="E3445" s="149" t="s">
        <v>373</v>
      </c>
      <c r="F3445" s="149"/>
      <c r="G3445" s="149" t="str">
        <f t="shared" si="106"/>
        <v>1</v>
      </c>
      <c r="H3445" s="150">
        <f t="shared" si="107"/>
        <v>18</v>
      </c>
      <c r="I3445" s="153" t="str" cm="1">
        <f t="array" ref="I3445">_xlfn.XLOOKUP(C3445,gyn_horarios,gyn_trechos_almoco,"",1,1)</f>
        <v>GOIANIA X SAO LUIS 20:00</v>
      </c>
      <c r="J3445" s="164" t="str" cm="1">
        <f t="array" ref="J3445">_xlfn.XLOOKUP(D3445,justificativas_motivos,justificativas_texto,"",1,1)</f>
        <v>MOTORISTA CUMPRINDO HORÁRIO NA ESCALA ATUAL</v>
      </c>
    </row>
    <row r="3446" spans="1:10" ht="42" hidden="1" customHeight="1">
      <c r="A3446" s="202">
        <v>45756</v>
      </c>
      <c r="B3446" s="149">
        <v>19002</v>
      </c>
      <c r="C3446" s="147">
        <v>0.39583333333333331</v>
      </c>
      <c r="D3446" s="149" t="s">
        <v>11</v>
      </c>
      <c r="E3446" s="153" t="s">
        <v>226</v>
      </c>
      <c r="F3446" s="149"/>
      <c r="G3446" s="149" t="str">
        <f t="shared" si="106"/>
        <v>1</v>
      </c>
      <c r="H3446" s="150">
        <f t="shared" si="107"/>
        <v>18</v>
      </c>
      <c r="I3446" s="153" t="str" cm="1">
        <f t="array" ref="I3446">_xlfn.XLOOKUP(C3446,gyn_horarios,gyn_trechos_almoco,"",1,1)</f>
        <v>GOIANIA X BELEM 09:30</v>
      </c>
      <c r="J3446" s="164" t="str" cm="1">
        <f t="array" ref="J3446">_xlfn.XLOOKUP(D3446,justificativas_motivos,justificativas_texto,"",1,1)</f>
        <v>MOTORISTA CUMPRINDO HORÁRIO NA ESCALA ATUAL</v>
      </c>
    </row>
    <row r="3447" spans="1:10" ht="42" hidden="1" customHeight="1">
      <c r="A3447" s="202">
        <v>45756</v>
      </c>
      <c r="B3447" s="149">
        <v>19002</v>
      </c>
      <c r="C3447" s="147">
        <v>0.39583333333333331</v>
      </c>
      <c r="D3447" s="149" t="s">
        <v>11</v>
      </c>
      <c r="E3447" s="153" t="s">
        <v>66</v>
      </c>
      <c r="F3447" s="149"/>
      <c r="G3447" s="149" t="str">
        <f t="shared" si="106"/>
        <v>1</v>
      </c>
      <c r="H3447" s="150">
        <f t="shared" si="107"/>
        <v>18</v>
      </c>
      <c r="I3447" s="153" t="str" cm="1">
        <f t="array" ref="I3447">_xlfn.XLOOKUP(C3447,gyn_horarios,gyn_trechos_almoco,"",1,1)</f>
        <v>GOIANIA X BELEM 09:30</v>
      </c>
      <c r="J3447" s="164" t="str" cm="1">
        <f t="array" ref="J3447">_xlfn.XLOOKUP(D3447,justificativas_motivos,justificativas_texto,"",1,1)</f>
        <v>MOTORISTA CUMPRINDO HORÁRIO NA ESCALA ATUAL</v>
      </c>
    </row>
    <row r="3448" spans="1:10" ht="42" hidden="1" customHeight="1">
      <c r="A3448" s="202">
        <v>45756</v>
      </c>
      <c r="B3448" s="149">
        <v>16800</v>
      </c>
      <c r="C3448" s="147">
        <v>0.79166666666666663</v>
      </c>
      <c r="D3448" s="149" t="s">
        <v>11</v>
      </c>
      <c r="E3448" s="153" t="s">
        <v>361</v>
      </c>
      <c r="F3448" s="149"/>
      <c r="G3448" s="149" t="str">
        <f t="shared" si="106"/>
        <v>1</v>
      </c>
      <c r="H3448" s="150">
        <f t="shared" si="107"/>
        <v>18</v>
      </c>
      <c r="I3448" s="129" t="s">
        <v>359</v>
      </c>
      <c r="J3448" s="164" t="str" cm="1">
        <f t="array" ref="J3448">_xlfn.XLOOKUP(D3448,justificativas_motivos,justificativas_texto,"",1,1)</f>
        <v>MOTORISTA CUMPRINDO HORÁRIO NA ESCALA ATUAL</v>
      </c>
    </row>
    <row r="3449" spans="1:10" ht="42" hidden="1" customHeight="1">
      <c r="A3449" s="202">
        <v>45756</v>
      </c>
      <c r="B3449" s="149">
        <v>16800</v>
      </c>
      <c r="C3449" s="147">
        <v>0.79166666666666663</v>
      </c>
      <c r="D3449" s="149" t="s">
        <v>11</v>
      </c>
      <c r="E3449" s="153" t="s">
        <v>307</v>
      </c>
      <c r="F3449" s="149"/>
      <c r="G3449" s="149" t="str">
        <f t="shared" si="106"/>
        <v>1</v>
      </c>
      <c r="H3449" s="150">
        <f t="shared" si="107"/>
        <v>18</v>
      </c>
      <c r="I3449" s="129" t="s">
        <v>359</v>
      </c>
      <c r="J3449" s="164" t="str" cm="1">
        <f t="array" ref="J3449">_xlfn.XLOOKUP(D3449,justificativas_motivos,justificativas_texto,"",1,1)</f>
        <v>MOTORISTA CUMPRINDO HORÁRIO NA ESCALA ATUAL</v>
      </c>
    </row>
    <row r="3450" spans="1:10" ht="42" hidden="1" customHeight="1">
      <c r="A3450" s="202">
        <v>45756</v>
      </c>
      <c r="B3450" s="149" t="s">
        <v>71</v>
      </c>
      <c r="C3450" s="147" t="s">
        <v>72</v>
      </c>
      <c r="D3450" s="149" t="s">
        <v>105</v>
      </c>
      <c r="E3450" s="153" t="s">
        <v>292</v>
      </c>
      <c r="F3450" s="149"/>
      <c r="G3450" s="149" t="str">
        <f t="shared" si="106"/>
        <v>1</v>
      </c>
      <c r="H3450" s="150">
        <f t="shared" si="107"/>
        <v>18</v>
      </c>
      <c r="I3450" s="153" t="str" cm="1">
        <f t="array" ref="I3450">_xlfn.XLOOKUP(C3450,gyn_horarios,gyn_trechos_almoco,"",1,1)</f>
        <v>PLANTAO</v>
      </c>
      <c r="J3450" s="164" t="str" cm="1">
        <f t="array" ref="J3450">_xlfn.XLOOKUP(D3450,justificativas_motivos,justificativas_texto,"",1,1)</f>
        <v>MOTORISTA PRESTANDO SERVICO DE PLANTAO NA GARAGEM</v>
      </c>
    </row>
    <row r="3451" spans="1:10" ht="42" hidden="1" customHeight="1">
      <c r="A3451" s="202">
        <v>45757</v>
      </c>
      <c r="B3451" s="149">
        <v>19005</v>
      </c>
      <c r="C3451" s="147">
        <v>0.75</v>
      </c>
      <c r="D3451" s="149" t="s">
        <v>11</v>
      </c>
      <c r="E3451" s="149" t="s">
        <v>416</v>
      </c>
      <c r="F3451" s="149"/>
      <c r="G3451" s="149" t="str">
        <f t="shared" si="106"/>
        <v>1</v>
      </c>
      <c r="H3451" s="150">
        <f t="shared" si="107"/>
        <v>18</v>
      </c>
      <c r="I3451" s="153" t="str" cm="1">
        <f t="array" ref="I3451">_xlfn.XLOOKUP(C3451,gyn_horarios,gyn_trechos_almoco,"",1,1)</f>
        <v>GOIANIA X TERESINA 18:00</v>
      </c>
      <c r="J3451" s="164" t="str" cm="1">
        <f t="array" ref="J3451">_xlfn.XLOOKUP(D3451,justificativas_motivos,justificativas_texto,"",1,1)</f>
        <v>MOTORISTA CUMPRINDO HORÁRIO NA ESCALA ATUAL</v>
      </c>
    </row>
    <row r="3452" spans="1:10" ht="42" hidden="1" customHeight="1">
      <c r="A3452" s="202">
        <v>45757</v>
      </c>
      <c r="B3452" s="149">
        <v>19005</v>
      </c>
      <c r="C3452" s="147">
        <v>0.75</v>
      </c>
      <c r="D3452" s="149" t="s">
        <v>11</v>
      </c>
      <c r="E3452" s="149" t="s">
        <v>201</v>
      </c>
      <c r="F3452" s="149"/>
      <c r="G3452" s="149" t="str">
        <f t="shared" si="106"/>
        <v>1</v>
      </c>
      <c r="H3452" s="150">
        <f t="shared" si="107"/>
        <v>18</v>
      </c>
      <c r="I3452" s="153" t="str" cm="1">
        <f t="array" ref="I3452">_xlfn.XLOOKUP(C3452,gyn_horarios,gyn_trechos_almoco,"",1,1)</f>
        <v>GOIANIA X TERESINA 18:00</v>
      </c>
      <c r="J3452" s="164" t="str" cm="1">
        <f t="array" ref="J3452">_xlfn.XLOOKUP(D3452,justificativas_motivos,justificativas_texto,"",1,1)</f>
        <v>MOTORISTA CUMPRINDO HORÁRIO NA ESCALA ATUAL</v>
      </c>
    </row>
    <row r="3453" spans="1:10" ht="42" hidden="1" customHeight="1">
      <c r="A3453" s="202">
        <v>45757</v>
      </c>
      <c r="B3453" s="149">
        <v>16400</v>
      </c>
      <c r="C3453" s="147">
        <v>0.39583333333333331</v>
      </c>
      <c r="D3453" s="149" t="s">
        <v>11</v>
      </c>
      <c r="E3453" s="153" t="s">
        <v>14</v>
      </c>
      <c r="F3453" s="149"/>
      <c r="G3453" s="149" t="str">
        <f t="shared" si="106"/>
        <v>1</v>
      </c>
      <c r="H3453" s="150">
        <f t="shared" si="107"/>
        <v>18</v>
      </c>
      <c r="I3453" s="153" t="str" cm="1">
        <f t="array" ref="I3453">_xlfn.XLOOKUP(C3453,gyn_horarios,gyn_trechos_almoco,"",1,1)</f>
        <v>GOIANIA X BELEM 09:30</v>
      </c>
      <c r="J3453" s="164" t="str" cm="1">
        <f t="array" ref="J3453">_xlfn.XLOOKUP(D3453,justificativas_motivos,justificativas_texto,"",1,1)</f>
        <v>MOTORISTA CUMPRINDO HORÁRIO NA ESCALA ATUAL</v>
      </c>
    </row>
    <row r="3454" spans="1:10" ht="42" hidden="1" customHeight="1">
      <c r="A3454" s="202">
        <v>45757</v>
      </c>
      <c r="B3454" s="149">
        <v>16400</v>
      </c>
      <c r="C3454" s="147">
        <v>0.39583333333333331</v>
      </c>
      <c r="D3454" s="149" t="s">
        <v>11</v>
      </c>
      <c r="E3454" s="153" t="s">
        <v>453</v>
      </c>
      <c r="F3454" s="149"/>
      <c r="G3454" s="149" t="str">
        <f t="shared" si="106"/>
        <v>1</v>
      </c>
      <c r="H3454" s="150">
        <f t="shared" si="107"/>
        <v>18</v>
      </c>
      <c r="I3454" s="153" t="str" cm="1">
        <f t="array" ref="I3454">_xlfn.XLOOKUP(C3454,gyn_horarios,gyn_trechos_almoco,"",1,1)</f>
        <v>GOIANIA X BELEM 09:30</v>
      </c>
      <c r="J3454" s="164" t="str" cm="1">
        <f t="array" ref="J3454">_xlfn.XLOOKUP(D3454,justificativas_motivos,justificativas_texto,"",1,1)</f>
        <v>MOTORISTA CUMPRINDO HORÁRIO NA ESCALA ATUAL</v>
      </c>
    </row>
    <row r="3455" spans="1:10" ht="42" hidden="1" customHeight="1">
      <c r="A3455" s="202">
        <v>45757</v>
      </c>
      <c r="B3455" s="149">
        <v>15900</v>
      </c>
      <c r="C3455" s="147">
        <v>0.79166666666666663</v>
      </c>
      <c r="D3455" s="149" t="s">
        <v>11</v>
      </c>
      <c r="E3455" s="153" t="s">
        <v>248</v>
      </c>
      <c r="F3455" s="149"/>
      <c r="G3455" s="149" t="str">
        <f t="shared" si="106"/>
        <v>1</v>
      </c>
      <c r="H3455" s="150">
        <f t="shared" si="107"/>
        <v>18</v>
      </c>
      <c r="I3455" s="129" t="s">
        <v>359</v>
      </c>
      <c r="J3455" s="164" t="str" cm="1">
        <f t="array" ref="J3455">_xlfn.XLOOKUP(D3455,justificativas_motivos,justificativas_texto,"",1,1)</f>
        <v>MOTORISTA CUMPRINDO HORÁRIO NA ESCALA ATUAL</v>
      </c>
    </row>
    <row r="3456" spans="1:10" ht="42" hidden="1" customHeight="1">
      <c r="A3456" s="202">
        <v>45757</v>
      </c>
      <c r="B3456" s="149">
        <v>15900</v>
      </c>
      <c r="C3456" s="147">
        <v>0.79166666666666663</v>
      </c>
      <c r="D3456" s="149" t="s">
        <v>11</v>
      </c>
      <c r="E3456" s="153" t="s">
        <v>287</v>
      </c>
      <c r="F3456" s="149"/>
      <c r="G3456" s="149" t="str">
        <f t="shared" si="106"/>
        <v>1</v>
      </c>
      <c r="H3456" s="150">
        <f t="shared" si="107"/>
        <v>18</v>
      </c>
      <c r="I3456" s="129" t="s">
        <v>359</v>
      </c>
      <c r="J3456" s="164" t="str" cm="1">
        <f t="array" ref="J3456">_xlfn.XLOOKUP(D3456,justificativas_motivos,justificativas_texto,"",1,1)</f>
        <v>MOTORISTA CUMPRINDO HORÁRIO NA ESCALA ATUAL</v>
      </c>
    </row>
    <row r="3457" spans="1:10" ht="42" hidden="1" customHeight="1">
      <c r="A3457" s="202">
        <v>45757</v>
      </c>
      <c r="B3457" s="149" t="s">
        <v>137</v>
      </c>
      <c r="C3457" s="147" t="s">
        <v>137</v>
      </c>
      <c r="D3457" s="149" t="s">
        <v>137</v>
      </c>
      <c r="E3457" s="153" t="s">
        <v>361</v>
      </c>
      <c r="F3457" s="149"/>
      <c r="G3457" s="149" t="str">
        <f t="shared" si="106"/>
        <v>1</v>
      </c>
      <c r="H3457" s="150">
        <f t="shared" si="107"/>
        <v>18</v>
      </c>
      <c r="I3457" s="153" t="str" cm="1">
        <f t="array" ref="I3457">_xlfn.XLOOKUP(C3457,gyn_horarios,gyn_trechos_almoco,"",1,1)</f>
        <v>ESPERA</v>
      </c>
      <c r="J3457" s="164" t="str" cm="1">
        <f t="array" ref="J3457">_xlfn.XLOOKUP(D3457,justificativas_motivos,justificativas_texto,"",1,1)</f>
        <v>MOTORISTA NA GARAGEM EM ESPERA PARA DISPONIBILIDADE DE HORARIOS</v>
      </c>
    </row>
    <row r="3458" spans="1:10" ht="42" hidden="1" customHeight="1">
      <c r="A3458" s="202">
        <v>45757</v>
      </c>
      <c r="B3458" s="149" t="s">
        <v>137</v>
      </c>
      <c r="C3458" s="147" t="s">
        <v>137</v>
      </c>
      <c r="D3458" s="149" t="s">
        <v>137</v>
      </c>
      <c r="E3458" s="153" t="s">
        <v>307</v>
      </c>
      <c r="F3458" s="149"/>
      <c r="G3458" s="149" t="str">
        <f t="shared" si="106"/>
        <v>1</v>
      </c>
      <c r="H3458" s="150">
        <f t="shared" si="107"/>
        <v>18</v>
      </c>
      <c r="I3458" s="153" t="str" cm="1">
        <f t="array" ref="I3458">_xlfn.XLOOKUP(C3458,gyn_horarios,gyn_trechos_almoco,"",1,1)</f>
        <v>ESPERA</v>
      </c>
      <c r="J3458" s="164" t="str" cm="1">
        <f t="array" ref="J3458">_xlfn.XLOOKUP(D3458,justificativas_motivos,justificativas_texto,"",1,1)</f>
        <v>MOTORISTA NA GARAGEM EM ESPERA PARA DISPONIBILIDADE DE HORARIOS</v>
      </c>
    </row>
    <row r="3459" spans="1:10" ht="42" hidden="1" customHeight="1">
      <c r="A3459" s="202">
        <v>45757</v>
      </c>
      <c r="B3459" s="149" t="s">
        <v>71</v>
      </c>
      <c r="C3459" s="147" t="s">
        <v>72</v>
      </c>
      <c r="D3459" s="149" t="s">
        <v>105</v>
      </c>
      <c r="E3459" s="153" t="s">
        <v>292</v>
      </c>
      <c r="F3459" s="149"/>
      <c r="G3459" s="149" t="str">
        <f t="shared" si="106"/>
        <v>1</v>
      </c>
      <c r="H3459" s="150">
        <f t="shared" si="107"/>
        <v>18</v>
      </c>
      <c r="I3459" s="153" t="str" cm="1">
        <f t="array" ref="I3459">_xlfn.XLOOKUP(C3459,gyn_horarios,gyn_trechos_almoco,"",1,1)</f>
        <v>PLANTAO</v>
      </c>
      <c r="J3459" s="164" t="str" cm="1">
        <f t="array" ref="J3459">_xlfn.XLOOKUP(D3459,justificativas_motivos,justificativas_texto,"",1,1)</f>
        <v>MOTORISTA PRESTANDO SERVICO DE PLANTAO NA GARAGEM</v>
      </c>
    </row>
    <row r="3460" spans="1:10" ht="42" hidden="1" customHeight="1">
      <c r="A3460" s="202">
        <v>45758</v>
      </c>
      <c r="B3460" s="149">
        <v>24005</v>
      </c>
      <c r="C3460" s="147">
        <v>0.83333333333333337</v>
      </c>
      <c r="D3460" s="149" t="s">
        <v>11</v>
      </c>
      <c r="E3460" s="149" t="s">
        <v>12</v>
      </c>
      <c r="F3460" s="149"/>
      <c r="G3460" s="149" t="str">
        <f t="shared" si="106"/>
        <v>1</v>
      </c>
      <c r="H3460" s="150">
        <f t="shared" si="107"/>
        <v>18</v>
      </c>
      <c r="I3460" s="153" t="str" cm="1">
        <f t="array" ref="I3460">_xlfn.XLOOKUP(C3460,gyn_horarios,gyn_trechos_almoco,"",1,1)</f>
        <v>GOIANIA X SAO LUIS 20:00</v>
      </c>
      <c r="J3460" s="164" t="str" cm="1">
        <f t="array" ref="J3460">_xlfn.XLOOKUP(D3460,justificativas_motivos,justificativas_texto,"",1,1)</f>
        <v>MOTORISTA CUMPRINDO HORÁRIO NA ESCALA ATUAL</v>
      </c>
    </row>
    <row r="3461" spans="1:10" ht="42" hidden="1" customHeight="1">
      <c r="A3461" s="202">
        <v>45758</v>
      </c>
      <c r="B3461" s="149">
        <v>24005</v>
      </c>
      <c r="C3461" s="147">
        <v>0.83333333333333337</v>
      </c>
      <c r="D3461" s="149" t="s">
        <v>11</v>
      </c>
      <c r="E3461" s="149" t="s">
        <v>13</v>
      </c>
      <c r="F3461" s="149"/>
      <c r="G3461" s="149" t="str">
        <f t="shared" si="106"/>
        <v>1</v>
      </c>
      <c r="H3461" s="150">
        <f t="shared" si="107"/>
        <v>18</v>
      </c>
      <c r="I3461" s="153" t="str" cm="1">
        <f t="array" ref="I3461">_xlfn.XLOOKUP(C3461,gyn_horarios,gyn_trechos_almoco,"",1,1)</f>
        <v>GOIANIA X SAO LUIS 20:00</v>
      </c>
      <c r="J3461" s="164" t="str" cm="1">
        <f t="array" ref="J3461">_xlfn.XLOOKUP(D3461,justificativas_motivos,justificativas_texto,"",1,1)</f>
        <v>MOTORISTA CUMPRINDO HORÁRIO NA ESCALA ATUAL</v>
      </c>
    </row>
    <row r="3462" spans="1:10" ht="42" hidden="1" customHeight="1">
      <c r="A3462" s="202">
        <v>45758</v>
      </c>
      <c r="B3462" s="149">
        <v>12400</v>
      </c>
      <c r="C3462" s="147">
        <v>0.79166666666666663</v>
      </c>
      <c r="D3462" s="149" t="s">
        <v>11</v>
      </c>
      <c r="E3462" s="153" t="s">
        <v>244</v>
      </c>
      <c r="F3462" s="149"/>
      <c r="G3462" s="149" t="str">
        <f t="shared" si="106"/>
        <v>1</v>
      </c>
      <c r="H3462" s="150">
        <f t="shared" si="107"/>
        <v>18</v>
      </c>
      <c r="I3462" s="129" t="s">
        <v>359</v>
      </c>
      <c r="J3462" s="164" t="str" cm="1">
        <f t="array" ref="J3462">_xlfn.XLOOKUP(D3462,justificativas_motivos,justificativas_texto,"",1,1)</f>
        <v>MOTORISTA CUMPRINDO HORÁRIO NA ESCALA ATUAL</v>
      </c>
    </row>
    <row r="3463" spans="1:10" ht="42" hidden="1" customHeight="1">
      <c r="A3463" s="202">
        <v>45758</v>
      </c>
      <c r="B3463" s="149">
        <v>12400</v>
      </c>
      <c r="C3463" s="147">
        <v>0.79166666666666663</v>
      </c>
      <c r="D3463" s="149" t="s">
        <v>11</v>
      </c>
      <c r="E3463" s="153" t="s">
        <v>310</v>
      </c>
      <c r="F3463" s="149"/>
      <c r="G3463" s="149" t="str">
        <f t="shared" si="106"/>
        <v>1</v>
      </c>
      <c r="H3463" s="150">
        <f t="shared" si="107"/>
        <v>18</v>
      </c>
      <c r="I3463" s="129" t="s">
        <v>359</v>
      </c>
      <c r="J3463" s="164" t="str" cm="1">
        <f t="array" ref="J3463">_xlfn.XLOOKUP(D3463,justificativas_motivos,justificativas_texto,"",1,1)</f>
        <v>MOTORISTA CUMPRINDO HORÁRIO NA ESCALA ATUAL</v>
      </c>
    </row>
    <row r="3464" spans="1:10" ht="42" hidden="1" customHeight="1">
      <c r="A3464" s="202">
        <v>45758</v>
      </c>
      <c r="B3464" s="149">
        <v>221101</v>
      </c>
      <c r="C3464" s="147">
        <v>0.39583333333333331</v>
      </c>
      <c r="D3464" s="149" t="s">
        <v>11</v>
      </c>
      <c r="E3464" s="153" t="s">
        <v>52</v>
      </c>
      <c r="F3464" s="149"/>
      <c r="G3464" s="149" t="str">
        <f t="shared" si="106"/>
        <v>1</v>
      </c>
      <c r="H3464" s="150">
        <f t="shared" si="107"/>
        <v>18</v>
      </c>
      <c r="I3464" s="153" t="str" cm="1">
        <f t="array" ref="I3464">_xlfn.XLOOKUP(C3464,gyn_horarios,gyn_trechos_almoco,"",1,1)</f>
        <v>GOIANIA X BELEM 09:30</v>
      </c>
      <c r="J3464" s="164" t="str" cm="1">
        <f t="array" ref="J3464">_xlfn.XLOOKUP(D3464,justificativas_motivos,justificativas_texto,"",1,1)</f>
        <v>MOTORISTA CUMPRINDO HORÁRIO NA ESCALA ATUAL</v>
      </c>
    </row>
    <row r="3465" spans="1:10" ht="42" hidden="1" customHeight="1">
      <c r="A3465" s="202">
        <v>45758</v>
      </c>
      <c r="B3465" s="149">
        <v>221101</v>
      </c>
      <c r="C3465" s="147">
        <v>0.39583333333333331</v>
      </c>
      <c r="D3465" s="149" t="s">
        <v>11</v>
      </c>
      <c r="E3465" s="153" t="s">
        <v>318</v>
      </c>
      <c r="F3465" s="149"/>
      <c r="G3465" s="149" t="str">
        <f t="shared" si="106"/>
        <v>1</v>
      </c>
      <c r="H3465" s="150">
        <f t="shared" si="107"/>
        <v>18</v>
      </c>
      <c r="I3465" s="153" t="str" cm="1">
        <f t="array" ref="I3465">_xlfn.XLOOKUP(C3465,gyn_horarios,gyn_trechos_almoco,"",1,1)</f>
        <v>GOIANIA X BELEM 09:30</v>
      </c>
      <c r="J3465" s="164" t="str" cm="1">
        <f t="array" ref="J3465">_xlfn.XLOOKUP(D3465,justificativas_motivos,justificativas_texto,"",1,1)</f>
        <v>MOTORISTA CUMPRINDO HORÁRIO NA ESCALA ATUAL</v>
      </c>
    </row>
    <row r="3466" spans="1:10" ht="42" hidden="1" customHeight="1">
      <c r="A3466" s="202">
        <v>45758</v>
      </c>
      <c r="B3466" s="132">
        <v>15500</v>
      </c>
      <c r="C3466" s="133">
        <v>0.375</v>
      </c>
      <c r="D3466" s="132" t="s">
        <v>20</v>
      </c>
      <c r="E3466" s="129" t="s">
        <v>303</v>
      </c>
      <c r="F3466" s="132"/>
      <c r="G3466" s="132" t="str">
        <f t="shared" si="106"/>
        <v>1</v>
      </c>
      <c r="H3466" s="137">
        <f t="shared" si="107"/>
        <v>18</v>
      </c>
      <c r="I3466" s="129" t="str" cm="1">
        <f t="array" ref="I3466">_xlfn.XLOOKUP(C3466,gyn_horarios,gyn_trechos_almoco,"",1,1)</f>
        <v>SINOP X FORTALEZA 09:00</v>
      </c>
      <c r="J3466" s="201" t="str" cm="1">
        <f t="array" ref="J3466">_xlfn.XLOOKUP(D3466,justificativas_motivos,justificativas_texto,"",1,1)</f>
        <v>MOTORISTA TEVE QUE FAZER REFEIÇÃO DEVIDO AO ATRASO DO HORARIO DO ONIBUS</v>
      </c>
    </row>
    <row r="3467" spans="1:10" ht="42" hidden="1" customHeight="1">
      <c r="A3467" s="202">
        <v>45758</v>
      </c>
      <c r="B3467" s="132">
        <v>15500</v>
      </c>
      <c r="C3467" s="133">
        <v>0.375</v>
      </c>
      <c r="D3467" s="132" t="s">
        <v>20</v>
      </c>
      <c r="E3467" s="129" t="s">
        <v>287</v>
      </c>
      <c r="F3467" s="132"/>
      <c r="G3467" s="132" t="str">
        <f t="shared" si="106"/>
        <v>1</v>
      </c>
      <c r="H3467" s="137">
        <f t="shared" si="107"/>
        <v>18</v>
      </c>
      <c r="I3467" s="129" t="str" cm="1">
        <f t="array" ref="I3467">_xlfn.XLOOKUP(C3467,gyn_horarios,gyn_trechos_almoco,"",1,1)</f>
        <v>SINOP X FORTALEZA 09:00</v>
      </c>
      <c r="J3467" s="201" t="str" cm="1">
        <f t="array" ref="J3467">_xlfn.XLOOKUP(D3467,justificativas_motivos,justificativas_texto,"",1,1)</f>
        <v>MOTORISTA TEVE QUE FAZER REFEIÇÃO DEVIDO AO ATRASO DO HORARIO DO ONIBUS</v>
      </c>
    </row>
    <row r="3468" spans="1:10" ht="42" hidden="1" customHeight="1">
      <c r="A3468" s="202">
        <v>45758</v>
      </c>
      <c r="B3468" s="149" t="s">
        <v>71</v>
      </c>
      <c r="C3468" s="147" t="s">
        <v>72</v>
      </c>
      <c r="D3468" s="149" t="s">
        <v>105</v>
      </c>
      <c r="E3468" s="153" t="s">
        <v>292</v>
      </c>
      <c r="F3468" s="149"/>
      <c r="G3468" s="149" t="str">
        <f t="shared" si="106"/>
        <v>1</v>
      </c>
      <c r="H3468" s="150">
        <f t="shared" si="107"/>
        <v>18</v>
      </c>
      <c r="I3468" s="153" t="str" cm="1">
        <f t="array" ref="I3468">_xlfn.XLOOKUP(C3468,gyn_horarios,gyn_trechos_almoco,"",1,1)</f>
        <v>PLANTAO</v>
      </c>
      <c r="J3468" s="164" t="str" cm="1">
        <f t="array" ref="J3468">_xlfn.XLOOKUP(D3468,justificativas_motivos,justificativas_texto,"",1,1)</f>
        <v>MOTORISTA PRESTANDO SERVICO DE PLANTAO NA GARAGEM</v>
      </c>
    </row>
    <row r="3469" spans="1:10" ht="42" hidden="1" customHeight="1">
      <c r="A3469" s="202">
        <v>45759</v>
      </c>
      <c r="B3469" s="149">
        <v>24002</v>
      </c>
      <c r="C3469" s="147">
        <v>0.83333333333333337</v>
      </c>
      <c r="D3469" s="149" t="s">
        <v>11</v>
      </c>
      <c r="E3469" s="149" t="s">
        <v>102</v>
      </c>
      <c r="F3469" s="149"/>
      <c r="G3469" s="149" t="str">
        <f t="shared" si="106"/>
        <v>1</v>
      </c>
      <c r="H3469" s="150">
        <f t="shared" si="107"/>
        <v>18</v>
      </c>
      <c r="I3469" s="153" t="str" cm="1">
        <f t="array" ref="I3469">_xlfn.XLOOKUP(C3469,gyn_horarios,gyn_trechos_almoco,"",1,1)</f>
        <v>GOIANIA X SAO LUIS 20:00</v>
      </c>
      <c r="J3469" s="164" t="str" cm="1">
        <f t="array" ref="J3469">_xlfn.XLOOKUP(D3469,justificativas_motivos,justificativas_texto,"",1,1)</f>
        <v>MOTORISTA CUMPRINDO HORÁRIO NA ESCALA ATUAL</v>
      </c>
    </row>
    <row r="3470" spans="1:10" ht="42" hidden="1" customHeight="1">
      <c r="A3470" s="202">
        <v>45759</v>
      </c>
      <c r="B3470" s="149">
        <v>24002</v>
      </c>
      <c r="C3470" s="147">
        <v>0.83333333333333337</v>
      </c>
      <c r="D3470" s="149" t="s">
        <v>11</v>
      </c>
      <c r="E3470" s="149" t="s">
        <v>92</v>
      </c>
      <c r="F3470" s="149"/>
      <c r="G3470" s="149" t="str">
        <f t="shared" si="106"/>
        <v>1</v>
      </c>
      <c r="H3470" s="150">
        <f t="shared" si="107"/>
        <v>18</v>
      </c>
      <c r="I3470" s="153" t="str" cm="1">
        <f t="array" ref="I3470">_xlfn.XLOOKUP(C3470,gyn_horarios,gyn_trechos_almoco,"",1,1)</f>
        <v>GOIANIA X SAO LUIS 20:00</v>
      </c>
      <c r="J3470" s="164" t="str" cm="1">
        <f t="array" ref="J3470">_xlfn.XLOOKUP(D3470,justificativas_motivos,justificativas_texto,"",1,1)</f>
        <v>MOTORISTA CUMPRINDO HORÁRIO NA ESCALA ATUAL</v>
      </c>
    </row>
    <row r="3471" spans="1:10" ht="42" hidden="1" customHeight="1">
      <c r="A3471" s="202">
        <v>45759</v>
      </c>
      <c r="B3471" s="149">
        <v>15700</v>
      </c>
      <c r="C3471" s="147">
        <v>0.39583333333333331</v>
      </c>
      <c r="D3471" s="149" t="s">
        <v>11</v>
      </c>
      <c r="E3471" s="153" t="s">
        <v>174</v>
      </c>
      <c r="F3471" s="149"/>
      <c r="G3471" s="149" t="str">
        <f t="shared" si="106"/>
        <v>1</v>
      </c>
      <c r="H3471" s="150">
        <f t="shared" si="107"/>
        <v>18</v>
      </c>
      <c r="I3471" s="153" t="str" cm="1">
        <f t="array" ref="I3471">_xlfn.XLOOKUP(C3471,gyn_horarios,gyn_trechos_almoco,"",1,1)</f>
        <v>GOIANIA X BELEM 09:30</v>
      </c>
      <c r="J3471" s="164" t="str" cm="1">
        <f t="array" ref="J3471">_xlfn.XLOOKUP(D3471,justificativas_motivos,justificativas_texto,"",1,1)</f>
        <v>MOTORISTA CUMPRINDO HORÁRIO NA ESCALA ATUAL</v>
      </c>
    </row>
    <row r="3472" spans="1:10" ht="42" hidden="1" customHeight="1">
      <c r="A3472" s="202">
        <v>45759</v>
      </c>
      <c r="B3472" s="149">
        <v>15700</v>
      </c>
      <c r="C3472" s="147">
        <v>0.39583333333333331</v>
      </c>
      <c r="D3472" s="149" t="s">
        <v>11</v>
      </c>
      <c r="E3472" s="153" t="s">
        <v>135</v>
      </c>
      <c r="F3472" s="149"/>
      <c r="G3472" s="149" t="str">
        <f t="shared" si="106"/>
        <v>1</v>
      </c>
      <c r="H3472" s="150">
        <f t="shared" si="107"/>
        <v>18</v>
      </c>
      <c r="I3472" s="153" t="str" cm="1">
        <f t="array" ref="I3472">_xlfn.XLOOKUP(C3472,gyn_horarios,gyn_trechos_almoco,"",1,1)</f>
        <v>GOIANIA X BELEM 09:30</v>
      </c>
      <c r="J3472" s="164" t="str" cm="1">
        <f t="array" ref="J3472">_xlfn.XLOOKUP(D3472,justificativas_motivos,justificativas_texto,"",1,1)</f>
        <v>MOTORISTA CUMPRINDO HORÁRIO NA ESCALA ATUAL</v>
      </c>
    </row>
    <row r="3473" spans="1:10" ht="42" hidden="1" customHeight="1">
      <c r="A3473" s="202">
        <v>45759</v>
      </c>
      <c r="B3473" s="149">
        <v>16800</v>
      </c>
      <c r="C3473" s="147">
        <v>0.79166666666666663</v>
      </c>
      <c r="D3473" s="149" t="s">
        <v>11</v>
      </c>
      <c r="E3473" s="153" t="s">
        <v>248</v>
      </c>
      <c r="F3473" s="149"/>
      <c r="G3473" s="149" t="str">
        <f t="shared" si="106"/>
        <v>1</v>
      </c>
      <c r="H3473" s="150">
        <f t="shared" si="107"/>
        <v>18</v>
      </c>
      <c r="I3473" s="129" t="s">
        <v>359</v>
      </c>
      <c r="J3473" s="164" t="str" cm="1">
        <f t="array" ref="J3473">_xlfn.XLOOKUP(D3473,justificativas_motivos,justificativas_texto,"",1,1)</f>
        <v>MOTORISTA CUMPRINDO HORÁRIO NA ESCALA ATUAL</v>
      </c>
    </row>
    <row r="3474" spans="1:10" ht="42" hidden="1" customHeight="1">
      <c r="A3474" s="202">
        <v>45759</v>
      </c>
      <c r="B3474" s="149">
        <v>16800</v>
      </c>
      <c r="C3474" s="147">
        <v>0.79166666666666663</v>
      </c>
      <c r="D3474" s="149" t="s">
        <v>11</v>
      </c>
      <c r="E3474" s="153" t="s">
        <v>257</v>
      </c>
      <c r="F3474" s="149"/>
      <c r="G3474" s="149" t="str">
        <f t="shared" si="106"/>
        <v>1</v>
      </c>
      <c r="H3474" s="150">
        <f t="shared" si="107"/>
        <v>18</v>
      </c>
      <c r="I3474" s="129" t="s">
        <v>359</v>
      </c>
      <c r="J3474" s="164" t="str" cm="1">
        <f t="array" ref="J3474">_xlfn.XLOOKUP(D3474,justificativas_motivos,justificativas_texto,"",1,1)</f>
        <v>MOTORISTA CUMPRINDO HORÁRIO NA ESCALA ATUAL</v>
      </c>
    </row>
    <row r="3475" spans="1:10" ht="42" hidden="1" customHeight="1">
      <c r="A3475" s="202">
        <v>45759</v>
      </c>
      <c r="B3475" s="149" t="s">
        <v>137</v>
      </c>
      <c r="C3475" s="147" t="s">
        <v>137</v>
      </c>
      <c r="D3475" s="149" t="s">
        <v>137</v>
      </c>
      <c r="E3475" s="153" t="s">
        <v>244</v>
      </c>
      <c r="F3475" s="149"/>
      <c r="G3475" s="149" t="str">
        <f t="shared" si="106"/>
        <v>1</v>
      </c>
      <c r="H3475" s="150">
        <f t="shared" si="107"/>
        <v>18</v>
      </c>
      <c r="I3475" s="153" t="str" cm="1">
        <f t="array" ref="I3475">_xlfn.XLOOKUP(C3475,gyn_horarios,gyn_trechos_almoco,"",1,1)</f>
        <v>ESPERA</v>
      </c>
      <c r="J3475" s="164" t="str" cm="1">
        <f t="array" ref="J3475">_xlfn.XLOOKUP(D3475,justificativas_motivos,justificativas_texto,"",1,1)</f>
        <v>MOTORISTA NA GARAGEM EM ESPERA PARA DISPONIBILIDADE DE HORARIOS</v>
      </c>
    </row>
    <row r="3476" spans="1:10" ht="42" hidden="1" customHeight="1">
      <c r="A3476" s="202">
        <v>45759</v>
      </c>
      <c r="B3476" s="149" t="s">
        <v>137</v>
      </c>
      <c r="C3476" s="147" t="s">
        <v>137</v>
      </c>
      <c r="D3476" s="149" t="s">
        <v>137</v>
      </c>
      <c r="E3476" s="153" t="s">
        <v>310</v>
      </c>
      <c r="F3476" s="149"/>
      <c r="G3476" s="149" t="str">
        <f t="shared" ref="G3476:G3539" si="108">IF(E3476="MOTORISTA","","1")</f>
        <v>1</v>
      </c>
      <c r="H3476" s="150">
        <f t="shared" ref="H3476:H3539" si="109">IF(E3476="MOTORISTA","",18)</f>
        <v>18</v>
      </c>
      <c r="I3476" s="153" t="str" cm="1">
        <f t="array" ref="I3476">_xlfn.XLOOKUP(C3476,gyn_horarios,gyn_trechos_almoco,"",1,1)</f>
        <v>ESPERA</v>
      </c>
      <c r="J3476" s="164" t="str" cm="1">
        <f t="array" ref="J3476">_xlfn.XLOOKUP(D3476,justificativas_motivos,justificativas_texto,"",1,1)</f>
        <v>MOTORISTA NA GARAGEM EM ESPERA PARA DISPONIBILIDADE DE HORARIOS</v>
      </c>
    </row>
    <row r="3477" spans="1:10" ht="42" hidden="1" customHeight="1">
      <c r="A3477" s="202">
        <v>45759</v>
      </c>
      <c r="B3477" s="149" t="s">
        <v>71</v>
      </c>
      <c r="C3477" s="147" t="s">
        <v>72</v>
      </c>
      <c r="D3477" s="149" t="s">
        <v>105</v>
      </c>
      <c r="E3477" s="129" t="s">
        <v>292</v>
      </c>
      <c r="F3477" s="132"/>
      <c r="G3477" s="132" t="str">
        <f t="shared" si="108"/>
        <v>1</v>
      </c>
      <c r="H3477" s="137">
        <f t="shared" si="109"/>
        <v>18</v>
      </c>
      <c r="I3477" s="129" t="str" cm="1">
        <f t="array" ref="I3477">_xlfn.XLOOKUP(C3477,gyn_horarios,gyn_trechos_almoco,"",1,1)</f>
        <v>PLANTAO</v>
      </c>
      <c r="J3477" s="201" t="str" cm="1">
        <f t="array" ref="J3477">_xlfn.XLOOKUP(D3477,justificativas_motivos,justificativas_texto,"",1,1)</f>
        <v>MOTORISTA PRESTANDO SERVICO DE PLANTAO NA GARAGEM</v>
      </c>
    </row>
    <row r="3478" spans="1:10" ht="42" hidden="1" customHeight="1">
      <c r="A3478" s="202">
        <v>45760</v>
      </c>
      <c r="B3478" s="149">
        <v>24016</v>
      </c>
      <c r="C3478" s="147">
        <v>0.79166666666666663</v>
      </c>
      <c r="D3478" s="149" t="s">
        <v>11</v>
      </c>
      <c r="E3478" s="153" t="s">
        <v>234</v>
      </c>
      <c r="F3478" s="149"/>
      <c r="G3478" s="149" t="str">
        <f t="shared" si="108"/>
        <v>1</v>
      </c>
      <c r="H3478" s="150">
        <f t="shared" si="109"/>
        <v>18</v>
      </c>
      <c r="I3478" s="153" t="str" cm="1">
        <f t="array" ref="I3478">_xlfn.XLOOKUP(C3478,gyn_horarios,gyn_trechos_almoco,"",1,1)</f>
        <v>GOIANIA X BELEM 19:00</v>
      </c>
      <c r="J3478" s="164" t="str" cm="1">
        <f t="array" ref="J3478">_xlfn.XLOOKUP(D3478,justificativas_motivos,justificativas_texto,"",1,1)</f>
        <v>MOTORISTA CUMPRINDO HORÁRIO NA ESCALA ATUAL</v>
      </c>
    </row>
    <row r="3479" spans="1:10" ht="42" hidden="1" customHeight="1">
      <c r="A3479" s="202">
        <v>45760</v>
      </c>
      <c r="B3479" s="149">
        <v>24016</v>
      </c>
      <c r="C3479" s="147">
        <v>0.79166666666666663</v>
      </c>
      <c r="D3479" s="149" t="s">
        <v>11</v>
      </c>
      <c r="E3479" s="153" t="s">
        <v>127</v>
      </c>
      <c r="F3479" s="149"/>
      <c r="G3479" s="149" t="str">
        <f t="shared" si="108"/>
        <v>1</v>
      </c>
      <c r="H3479" s="150">
        <f t="shared" si="109"/>
        <v>18</v>
      </c>
      <c r="I3479" s="153" t="str" cm="1">
        <f t="array" ref="I3479">_xlfn.XLOOKUP(C3479,gyn_horarios,gyn_trechos_almoco,"",1,1)</f>
        <v>GOIANIA X BELEM 19:00</v>
      </c>
      <c r="J3479" s="164" t="str" cm="1">
        <f t="array" ref="J3479">_xlfn.XLOOKUP(D3479,justificativas_motivos,justificativas_texto,"",1,1)</f>
        <v>MOTORISTA CUMPRINDO HORÁRIO NA ESCALA ATUAL</v>
      </c>
    </row>
    <row r="3480" spans="1:10" ht="42" hidden="1" customHeight="1">
      <c r="A3480" s="202">
        <v>45760</v>
      </c>
      <c r="B3480" s="149">
        <v>16900</v>
      </c>
      <c r="C3480" s="147">
        <v>0.39583333333333331</v>
      </c>
      <c r="D3480" s="149" t="s">
        <v>11</v>
      </c>
      <c r="E3480" s="153" t="s">
        <v>48</v>
      </c>
      <c r="F3480" s="149"/>
      <c r="G3480" s="149" t="str">
        <f t="shared" si="108"/>
        <v>1</v>
      </c>
      <c r="H3480" s="150">
        <f t="shared" si="109"/>
        <v>18</v>
      </c>
      <c r="I3480" s="153" t="str" cm="1">
        <f t="array" ref="I3480">_xlfn.XLOOKUP(C3480,gyn_horarios,gyn_trechos_almoco,"",1,1)</f>
        <v>GOIANIA X BELEM 09:30</v>
      </c>
      <c r="J3480" s="164" t="str" cm="1">
        <f t="array" ref="J3480">_xlfn.XLOOKUP(D3480,justificativas_motivos,justificativas_texto,"",1,1)</f>
        <v>MOTORISTA CUMPRINDO HORÁRIO NA ESCALA ATUAL</v>
      </c>
    </row>
    <row r="3481" spans="1:10" ht="42" hidden="1" customHeight="1">
      <c r="A3481" s="202">
        <v>45760</v>
      </c>
      <c r="B3481" s="149">
        <v>16900</v>
      </c>
      <c r="C3481" s="147">
        <v>0.39583333333333331</v>
      </c>
      <c r="D3481" s="149" t="s">
        <v>11</v>
      </c>
      <c r="E3481" s="153" t="s">
        <v>36</v>
      </c>
      <c r="F3481" s="149"/>
      <c r="G3481" s="149" t="str">
        <f t="shared" si="108"/>
        <v>1</v>
      </c>
      <c r="H3481" s="150">
        <f t="shared" si="109"/>
        <v>18</v>
      </c>
      <c r="I3481" s="153" t="str" cm="1">
        <f t="array" ref="I3481">_xlfn.XLOOKUP(C3481,gyn_horarios,gyn_trechos_almoco,"",1,1)</f>
        <v>GOIANIA X BELEM 09:30</v>
      </c>
      <c r="J3481" s="164" t="str" cm="1">
        <f t="array" ref="J3481">_xlfn.XLOOKUP(D3481,justificativas_motivos,justificativas_texto,"",1,1)</f>
        <v>MOTORISTA CUMPRINDO HORÁRIO NA ESCALA ATUAL</v>
      </c>
    </row>
    <row r="3482" spans="1:10" ht="42" hidden="1" customHeight="1">
      <c r="A3482" s="202">
        <v>45760</v>
      </c>
      <c r="B3482" s="149">
        <v>15500</v>
      </c>
      <c r="C3482" s="147">
        <v>0.79166666666666663</v>
      </c>
      <c r="D3482" s="149" t="s">
        <v>11</v>
      </c>
      <c r="E3482" s="153" t="s">
        <v>344</v>
      </c>
      <c r="F3482" s="149"/>
      <c r="G3482" s="149" t="str">
        <f t="shared" si="108"/>
        <v>1</v>
      </c>
      <c r="H3482" s="150">
        <f t="shared" si="109"/>
        <v>18</v>
      </c>
      <c r="I3482" s="153" t="s">
        <v>308</v>
      </c>
      <c r="J3482" s="164" t="str" cm="1">
        <f t="array" ref="J3482">_xlfn.XLOOKUP(D3482,justificativas_motivos,justificativas_texto,"",1,1)</f>
        <v>MOTORISTA CUMPRINDO HORÁRIO NA ESCALA ATUAL</v>
      </c>
    </row>
    <row r="3483" spans="1:10" ht="42" hidden="1" customHeight="1">
      <c r="A3483" s="202">
        <v>45760</v>
      </c>
      <c r="B3483" s="149">
        <v>15500</v>
      </c>
      <c r="C3483" s="147">
        <v>0.79166666666666663</v>
      </c>
      <c r="D3483" s="149" t="s">
        <v>11</v>
      </c>
      <c r="E3483" s="153" t="s">
        <v>375</v>
      </c>
      <c r="F3483" s="149"/>
      <c r="G3483" s="149" t="str">
        <f t="shared" si="108"/>
        <v>1</v>
      </c>
      <c r="H3483" s="150">
        <f t="shared" si="109"/>
        <v>18</v>
      </c>
      <c r="I3483" s="153" t="s">
        <v>308</v>
      </c>
      <c r="J3483" s="164" t="str" cm="1">
        <f t="array" ref="J3483">_xlfn.XLOOKUP(D3483,justificativas_motivos,justificativas_texto,"",1,1)</f>
        <v>MOTORISTA CUMPRINDO HORÁRIO NA ESCALA ATUAL</v>
      </c>
    </row>
    <row r="3484" spans="1:10" ht="42" hidden="1" customHeight="1">
      <c r="A3484" s="202">
        <v>45760</v>
      </c>
      <c r="B3484" s="132">
        <v>221301</v>
      </c>
      <c r="C3484" s="133">
        <v>0.375</v>
      </c>
      <c r="D3484" s="132" t="s">
        <v>20</v>
      </c>
      <c r="E3484" s="129" t="s">
        <v>257</v>
      </c>
      <c r="F3484" s="132"/>
      <c r="G3484" s="132" t="str">
        <f t="shared" si="108"/>
        <v>1</v>
      </c>
      <c r="H3484" s="137">
        <f t="shared" si="109"/>
        <v>18</v>
      </c>
      <c r="I3484" s="129" t="str" cm="1">
        <f t="array" ref="I3484">_xlfn.XLOOKUP(C3484,gyn_horarios,gyn_trechos_almoco,"",1,1)</f>
        <v>SINOP X FORTALEZA 09:00</v>
      </c>
      <c r="J3484" s="201" t="str" cm="1">
        <f t="array" ref="J3484">_xlfn.XLOOKUP(D3484,justificativas_motivos,justificativas_texto,"",1,1)</f>
        <v>MOTORISTA TEVE QUE FAZER REFEIÇÃO DEVIDO AO ATRASO DO HORARIO DO ONIBUS</v>
      </c>
    </row>
    <row r="3485" spans="1:10" ht="42" hidden="1" customHeight="1">
      <c r="A3485" s="202">
        <v>45760</v>
      </c>
      <c r="B3485" s="132">
        <v>221301</v>
      </c>
      <c r="C3485" s="133">
        <v>0.375</v>
      </c>
      <c r="D3485" s="132" t="s">
        <v>20</v>
      </c>
      <c r="E3485" s="129" t="s">
        <v>248</v>
      </c>
      <c r="F3485" s="132"/>
      <c r="G3485" s="132" t="str">
        <f t="shared" si="108"/>
        <v>1</v>
      </c>
      <c r="H3485" s="137">
        <f t="shared" si="109"/>
        <v>18</v>
      </c>
      <c r="I3485" s="129" t="str" cm="1">
        <f t="array" ref="I3485">_xlfn.XLOOKUP(C3485,gyn_horarios,gyn_trechos_almoco,"",1,1)</f>
        <v>SINOP X FORTALEZA 09:00</v>
      </c>
      <c r="J3485" s="201" t="str" cm="1">
        <f t="array" ref="J3485">_xlfn.XLOOKUP(D3485,justificativas_motivos,justificativas_texto,"",1,1)</f>
        <v>MOTORISTA TEVE QUE FAZER REFEIÇÃO DEVIDO AO ATRASO DO HORARIO DO ONIBUS</v>
      </c>
    </row>
    <row r="3486" spans="1:10" ht="42" hidden="1" customHeight="1">
      <c r="A3486" s="202">
        <v>45760</v>
      </c>
      <c r="B3486" s="149" t="s">
        <v>71</v>
      </c>
      <c r="C3486" s="147" t="s">
        <v>72</v>
      </c>
      <c r="D3486" s="149" t="s">
        <v>105</v>
      </c>
      <c r="E3486" s="153" t="s">
        <v>54</v>
      </c>
      <c r="F3486" s="149"/>
      <c r="G3486" s="149" t="str">
        <f t="shared" si="108"/>
        <v>1</v>
      </c>
      <c r="H3486" s="150">
        <f t="shared" si="109"/>
        <v>18</v>
      </c>
      <c r="I3486" s="153" t="str" cm="1">
        <f t="array" ref="I3486">_xlfn.XLOOKUP(C3486,gyn_horarios,gyn_trechos_almoco,"",1,1)</f>
        <v>PLANTAO</v>
      </c>
      <c r="J3486" s="164" t="str" cm="1">
        <f t="array" ref="J3486">_xlfn.XLOOKUP(D3486,justificativas_motivos,justificativas_texto,"",1,1)</f>
        <v>MOTORISTA PRESTANDO SERVICO DE PLANTAO NA GARAGEM</v>
      </c>
    </row>
    <row r="3487" spans="1:10" ht="42" hidden="1" customHeight="1">
      <c r="A3487" s="202">
        <v>45761</v>
      </c>
      <c r="B3487" s="149">
        <v>24012</v>
      </c>
      <c r="C3487" s="147">
        <v>0.79166666666666663</v>
      </c>
      <c r="D3487" s="149" t="s">
        <v>11</v>
      </c>
      <c r="E3487" s="149" t="s">
        <v>67</v>
      </c>
      <c r="F3487" s="149"/>
      <c r="G3487" s="149" t="str">
        <f t="shared" si="108"/>
        <v>1</v>
      </c>
      <c r="H3487" s="150">
        <f t="shared" si="109"/>
        <v>18</v>
      </c>
      <c r="I3487" s="153" t="str" cm="1">
        <f t="array" ref="I3487">_xlfn.XLOOKUP(C3487,gyn_horarios,gyn_trechos_almoco,"",1,1)</f>
        <v>GOIANIA X BELEM 19:00</v>
      </c>
      <c r="J3487" s="164" t="str" cm="1">
        <f t="array" ref="J3487">_xlfn.XLOOKUP(D3487,justificativas_motivos,justificativas_texto,"",1,1)</f>
        <v>MOTORISTA CUMPRINDO HORÁRIO NA ESCALA ATUAL</v>
      </c>
    </row>
    <row r="3488" spans="1:10" ht="42" hidden="1" customHeight="1">
      <c r="A3488" s="202">
        <v>45761</v>
      </c>
      <c r="B3488" s="149">
        <v>24012</v>
      </c>
      <c r="C3488" s="147">
        <v>0.79166666666666663</v>
      </c>
      <c r="D3488" s="149" t="s">
        <v>11</v>
      </c>
      <c r="E3488" s="149" t="s">
        <v>168</v>
      </c>
      <c r="F3488" s="149"/>
      <c r="G3488" s="149" t="str">
        <f t="shared" si="108"/>
        <v>1</v>
      </c>
      <c r="H3488" s="150">
        <f t="shared" si="109"/>
        <v>18</v>
      </c>
      <c r="I3488" s="153" t="str" cm="1">
        <f t="array" ref="I3488">_xlfn.XLOOKUP(C3488,gyn_horarios,gyn_trechos_almoco,"",1,1)</f>
        <v>GOIANIA X BELEM 19:00</v>
      </c>
      <c r="J3488" s="164" t="str" cm="1">
        <f t="array" ref="J3488">_xlfn.XLOOKUP(D3488,justificativas_motivos,justificativas_texto,"",1,1)</f>
        <v>MOTORISTA CUMPRINDO HORÁRIO NA ESCALA ATUAL</v>
      </c>
    </row>
    <row r="3489" spans="1:10" ht="42" hidden="1" customHeight="1">
      <c r="A3489" s="202">
        <v>45761</v>
      </c>
      <c r="B3489" s="149">
        <v>24009</v>
      </c>
      <c r="C3489" s="147">
        <v>0.83333333333333337</v>
      </c>
      <c r="D3489" s="149" t="s">
        <v>11</v>
      </c>
      <c r="E3489" s="149" t="s">
        <v>163</v>
      </c>
      <c r="F3489" s="149"/>
      <c r="G3489" s="149" t="str">
        <f t="shared" si="108"/>
        <v>1</v>
      </c>
      <c r="H3489" s="150">
        <f t="shared" si="109"/>
        <v>18</v>
      </c>
      <c r="I3489" s="153" t="str" cm="1">
        <f t="array" ref="I3489">_xlfn.XLOOKUP(C3489,gyn_horarios,gyn_trechos_almoco,"",1,1)</f>
        <v>GOIANIA X SAO LUIS 20:00</v>
      </c>
      <c r="J3489" s="164" t="str" cm="1">
        <f t="array" ref="J3489">_xlfn.XLOOKUP(D3489,justificativas_motivos,justificativas_texto,"",1,1)</f>
        <v>MOTORISTA CUMPRINDO HORÁRIO NA ESCALA ATUAL</v>
      </c>
    </row>
    <row r="3490" spans="1:10" ht="42" hidden="1" customHeight="1">
      <c r="A3490" s="202">
        <v>45761</v>
      </c>
      <c r="B3490" s="149">
        <v>24009</v>
      </c>
      <c r="C3490" s="147">
        <v>0.83333333333333337</v>
      </c>
      <c r="D3490" s="149" t="s">
        <v>11</v>
      </c>
      <c r="E3490" s="149" t="s">
        <v>121</v>
      </c>
      <c r="F3490" s="149"/>
      <c r="G3490" s="149" t="str">
        <f t="shared" si="108"/>
        <v>1</v>
      </c>
      <c r="H3490" s="150">
        <f t="shared" si="109"/>
        <v>18</v>
      </c>
      <c r="I3490" s="153" t="str" cm="1">
        <f t="array" ref="I3490">_xlfn.XLOOKUP(C3490,gyn_horarios,gyn_trechos_almoco,"",1,1)</f>
        <v>GOIANIA X SAO LUIS 20:00</v>
      </c>
      <c r="J3490" s="164" t="str" cm="1">
        <f t="array" ref="J3490">_xlfn.XLOOKUP(D3490,justificativas_motivos,justificativas_texto,"",1,1)</f>
        <v>MOTORISTA CUMPRINDO HORÁRIO NA ESCALA ATUAL</v>
      </c>
    </row>
    <row r="3491" spans="1:10" ht="42" hidden="1" customHeight="1">
      <c r="A3491" s="202">
        <v>45761</v>
      </c>
      <c r="B3491" s="149">
        <v>20016</v>
      </c>
      <c r="C3491" s="147">
        <v>0.39583333333333331</v>
      </c>
      <c r="D3491" s="149" t="s">
        <v>11</v>
      </c>
      <c r="E3491" s="153" t="s">
        <v>109</v>
      </c>
      <c r="F3491" s="149"/>
      <c r="G3491" s="149" t="str">
        <f t="shared" si="108"/>
        <v>1</v>
      </c>
      <c r="H3491" s="150">
        <f t="shared" si="109"/>
        <v>18</v>
      </c>
      <c r="I3491" s="153" t="str" cm="1">
        <f t="array" ref="I3491">_xlfn.XLOOKUP(C3491,gyn_horarios,gyn_trechos_almoco,"",1,1)</f>
        <v>GOIANIA X BELEM 09:30</v>
      </c>
      <c r="J3491" s="164" t="str" cm="1">
        <f t="array" ref="J3491">_xlfn.XLOOKUP(D3491,justificativas_motivos,justificativas_texto,"",1,1)</f>
        <v>MOTORISTA CUMPRINDO HORÁRIO NA ESCALA ATUAL</v>
      </c>
    </row>
    <row r="3492" spans="1:10" ht="42" hidden="1" customHeight="1">
      <c r="A3492" s="202">
        <v>45761</v>
      </c>
      <c r="B3492" s="149">
        <v>20016</v>
      </c>
      <c r="C3492" s="147">
        <v>0.39583333333333331</v>
      </c>
      <c r="D3492" s="149" t="s">
        <v>11</v>
      </c>
      <c r="E3492" s="153" t="s">
        <v>126</v>
      </c>
      <c r="F3492" s="149"/>
      <c r="G3492" s="149" t="str">
        <f t="shared" si="108"/>
        <v>1</v>
      </c>
      <c r="H3492" s="150">
        <f t="shared" si="109"/>
        <v>18</v>
      </c>
      <c r="I3492" s="153" t="str" cm="1">
        <f t="array" ref="I3492">_xlfn.XLOOKUP(C3492,gyn_horarios,gyn_trechos_almoco,"",1,1)</f>
        <v>GOIANIA X BELEM 09:30</v>
      </c>
      <c r="J3492" s="164" t="str" cm="1">
        <f t="array" ref="J3492">_xlfn.XLOOKUP(D3492,justificativas_motivos,justificativas_texto,"",1,1)</f>
        <v>MOTORISTA CUMPRINDO HORÁRIO NA ESCALA ATUAL</v>
      </c>
    </row>
    <row r="3493" spans="1:10" ht="42" hidden="1" customHeight="1">
      <c r="A3493" s="202">
        <v>45761</v>
      </c>
      <c r="B3493" s="149">
        <v>19016</v>
      </c>
      <c r="C3493" s="147">
        <v>0.79166666666666663</v>
      </c>
      <c r="D3493" s="149" t="s">
        <v>11</v>
      </c>
      <c r="E3493" s="153" t="s">
        <v>259</v>
      </c>
      <c r="F3493" s="149"/>
      <c r="G3493" s="149" t="str">
        <f t="shared" si="108"/>
        <v>1</v>
      </c>
      <c r="H3493" s="150">
        <f t="shared" si="109"/>
        <v>18</v>
      </c>
      <c r="I3493" s="153" t="s">
        <v>359</v>
      </c>
      <c r="J3493" s="164" t="str" cm="1">
        <f t="array" ref="J3493">_xlfn.XLOOKUP(D3493,justificativas_motivos,justificativas_texto,"",1,1)</f>
        <v>MOTORISTA CUMPRINDO HORÁRIO NA ESCALA ATUAL</v>
      </c>
    </row>
    <row r="3494" spans="1:10" ht="42" hidden="1" customHeight="1">
      <c r="A3494" s="202">
        <v>45761</v>
      </c>
      <c r="B3494" s="149">
        <v>19016</v>
      </c>
      <c r="C3494" s="147">
        <v>0.79166666666666663</v>
      </c>
      <c r="D3494" s="149" t="s">
        <v>11</v>
      </c>
      <c r="E3494" s="153" t="s">
        <v>242</v>
      </c>
      <c r="F3494" s="149"/>
      <c r="G3494" s="149" t="str">
        <f t="shared" si="108"/>
        <v>1</v>
      </c>
      <c r="H3494" s="150">
        <f t="shared" si="109"/>
        <v>18</v>
      </c>
      <c r="I3494" s="153" t="s">
        <v>359</v>
      </c>
      <c r="J3494" s="164" t="str" cm="1">
        <f t="array" ref="J3494">_xlfn.XLOOKUP(D3494,justificativas_motivos,justificativas_texto,"",1,1)</f>
        <v>MOTORISTA CUMPRINDO HORÁRIO NA ESCALA ATUAL</v>
      </c>
    </row>
    <row r="3495" spans="1:10" ht="42" hidden="1" customHeight="1">
      <c r="A3495" s="202">
        <v>45762</v>
      </c>
      <c r="B3495" s="149">
        <v>24015</v>
      </c>
      <c r="C3495" s="147">
        <v>0.79166666666666663</v>
      </c>
      <c r="D3495" s="149" t="s">
        <v>11</v>
      </c>
      <c r="E3495" s="149" t="s">
        <v>416</v>
      </c>
      <c r="F3495" s="149"/>
      <c r="G3495" s="149" t="str">
        <f t="shared" si="108"/>
        <v>1</v>
      </c>
      <c r="H3495" s="150">
        <f t="shared" si="109"/>
        <v>18</v>
      </c>
      <c r="I3495" s="153" t="str" cm="1">
        <f t="array" ref="I3495">_xlfn.XLOOKUP(C3495,gyn_horarios,gyn_trechos_almoco,"",1,1)</f>
        <v>GOIANIA X BELEM 19:00</v>
      </c>
      <c r="J3495" s="164" t="str" cm="1">
        <f t="array" ref="J3495">_xlfn.XLOOKUP(D3495,justificativas_motivos,justificativas_texto,"",1,1)</f>
        <v>MOTORISTA CUMPRINDO HORÁRIO NA ESCALA ATUAL</v>
      </c>
    </row>
    <row r="3496" spans="1:10" ht="42" hidden="1" customHeight="1">
      <c r="A3496" s="202">
        <v>45762</v>
      </c>
      <c r="B3496" s="149">
        <v>24015</v>
      </c>
      <c r="C3496" s="147">
        <v>0.79166666666666663</v>
      </c>
      <c r="D3496" s="149" t="s">
        <v>11</v>
      </c>
      <c r="E3496" s="149" t="s">
        <v>201</v>
      </c>
      <c r="F3496" s="149"/>
      <c r="G3496" s="149" t="str">
        <f t="shared" si="108"/>
        <v>1</v>
      </c>
      <c r="H3496" s="150">
        <f t="shared" si="109"/>
        <v>18</v>
      </c>
      <c r="I3496" s="153" t="str" cm="1">
        <f t="array" ref="I3496">_xlfn.XLOOKUP(C3496,gyn_horarios,gyn_trechos_almoco,"",1,1)</f>
        <v>GOIANIA X BELEM 19:00</v>
      </c>
      <c r="J3496" s="164" t="str" cm="1">
        <f t="array" ref="J3496">_xlfn.XLOOKUP(D3496,justificativas_motivos,justificativas_texto,"",1,1)</f>
        <v>MOTORISTA CUMPRINDO HORÁRIO NA ESCALA ATUAL</v>
      </c>
    </row>
    <row r="3497" spans="1:10" ht="42" hidden="1" customHeight="1">
      <c r="A3497" s="202">
        <v>45762</v>
      </c>
      <c r="B3497" s="149">
        <v>24005</v>
      </c>
      <c r="C3497" s="147">
        <v>0.83333333333333337</v>
      </c>
      <c r="D3497" s="149" t="s">
        <v>11</v>
      </c>
      <c r="E3497" s="149" t="s">
        <v>280</v>
      </c>
      <c r="F3497" s="149"/>
      <c r="G3497" s="149" t="str">
        <f t="shared" si="108"/>
        <v>1</v>
      </c>
      <c r="H3497" s="150">
        <f t="shared" si="109"/>
        <v>18</v>
      </c>
      <c r="I3497" s="153" t="str" cm="1">
        <f t="array" ref="I3497">_xlfn.XLOOKUP(C3497,gyn_horarios,gyn_trechos_almoco,"",1,1)</f>
        <v>GOIANIA X SAO LUIS 20:00</v>
      </c>
      <c r="J3497" s="164" t="str" cm="1">
        <f t="array" ref="J3497">_xlfn.XLOOKUP(D3497,justificativas_motivos,justificativas_texto,"",1,1)</f>
        <v>MOTORISTA CUMPRINDO HORÁRIO NA ESCALA ATUAL</v>
      </c>
    </row>
    <row r="3498" spans="1:10" ht="42" hidden="1" customHeight="1">
      <c r="A3498" s="202">
        <v>45762</v>
      </c>
      <c r="B3498" s="149">
        <v>24005</v>
      </c>
      <c r="C3498" s="147">
        <v>0.83333333333333337</v>
      </c>
      <c r="D3498" s="149" t="s">
        <v>11</v>
      </c>
      <c r="E3498" s="149" t="s">
        <v>243</v>
      </c>
      <c r="F3498" s="149"/>
      <c r="G3498" s="149" t="str">
        <f t="shared" si="108"/>
        <v>1</v>
      </c>
      <c r="H3498" s="150">
        <f t="shared" si="109"/>
        <v>18</v>
      </c>
      <c r="I3498" s="153" t="str" cm="1">
        <f t="array" ref="I3498">_xlfn.XLOOKUP(C3498,gyn_horarios,gyn_trechos_almoco,"",1,1)</f>
        <v>GOIANIA X SAO LUIS 20:00</v>
      </c>
      <c r="J3498" s="164" t="str" cm="1">
        <f t="array" ref="J3498">_xlfn.XLOOKUP(D3498,justificativas_motivos,justificativas_texto,"",1,1)</f>
        <v>MOTORISTA CUMPRINDO HORÁRIO NA ESCALA ATUAL</v>
      </c>
    </row>
    <row r="3499" spans="1:10" ht="42" hidden="1" customHeight="1">
      <c r="A3499" s="202">
        <v>45762</v>
      </c>
      <c r="B3499" s="149">
        <v>221301</v>
      </c>
      <c r="C3499" s="147">
        <v>0.79166666666666663</v>
      </c>
      <c r="D3499" s="149" t="s">
        <v>11</v>
      </c>
      <c r="E3499" s="153" t="s">
        <v>315</v>
      </c>
      <c r="F3499" s="149"/>
      <c r="G3499" s="149" t="str">
        <f t="shared" si="108"/>
        <v>1</v>
      </c>
      <c r="H3499" s="150">
        <f t="shared" si="109"/>
        <v>18</v>
      </c>
      <c r="I3499" s="153" t="s">
        <v>359</v>
      </c>
      <c r="J3499" s="164" t="str" cm="1">
        <f t="array" ref="J3499">_xlfn.XLOOKUP(D3499,justificativas_motivos,justificativas_texto,"",1,1)</f>
        <v>MOTORISTA CUMPRINDO HORÁRIO NA ESCALA ATUAL</v>
      </c>
    </row>
    <row r="3500" spans="1:10" ht="42" hidden="1" customHeight="1">
      <c r="A3500" s="202">
        <v>45762</v>
      </c>
      <c r="B3500" s="149">
        <v>221301</v>
      </c>
      <c r="C3500" s="147">
        <v>0.79166666666666663</v>
      </c>
      <c r="D3500" s="149" t="s">
        <v>11</v>
      </c>
      <c r="E3500" s="153" t="s">
        <v>255</v>
      </c>
      <c r="F3500" s="149"/>
      <c r="G3500" s="149" t="str">
        <f t="shared" si="108"/>
        <v>1</v>
      </c>
      <c r="H3500" s="150">
        <f t="shared" si="109"/>
        <v>18</v>
      </c>
      <c r="I3500" s="153" t="s">
        <v>359</v>
      </c>
      <c r="J3500" s="164" t="str" cm="1">
        <f t="array" ref="J3500">_xlfn.XLOOKUP(D3500,justificativas_motivos,justificativas_texto,"",1,1)</f>
        <v>MOTORISTA CUMPRINDO HORÁRIO NA ESCALA ATUAL</v>
      </c>
    </row>
    <row r="3501" spans="1:10" ht="42" hidden="1" customHeight="1">
      <c r="A3501" s="202">
        <v>45762</v>
      </c>
      <c r="B3501" s="149" t="s">
        <v>71</v>
      </c>
      <c r="C3501" s="147" t="s">
        <v>72</v>
      </c>
      <c r="D3501" s="149" t="s">
        <v>105</v>
      </c>
      <c r="E3501" s="153" t="s">
        <v>292</v>
      </c>
      <c r="F3501" s="149"/>
      <c r="G3501" s="149" t="str">
        <f t="shared" si="108"/>
        <v>1</v>
      </c>
      <c r="H3501" s="150">
        <f t="shared" si="109"/>
        <v>18</v>
      </c>
      <c r="I3501" s="153" t="str" cm="1">
        <f t="array" ref="I3501">_xlfn.XLOOKUP(C3501,gyn_horarios,gyn_trechos_almoco,"",1,1)</f>
        <v>PLANTAO</v>
      </c>
      <c r="J3501" s="164" t="str" cm="1">
        <f t="array" ref="J3501">_xlfn.XLOOKUP(D3501,justificativas_motivos,justificativas_texto,"",1,1)</f>
        <v>MOTORISTA PRESTANDO SERVICO DE PLANTAO NA GARAGEM</v>
      </c>
    </row>
    <row r="3502" spans="1:10" ht="42" hidden="1" customHeight="1">
      <c r="A3502" s="202">
        <v>45763</v>
      </c>
      <c r="B3502" s="149">
        <v>24018</v>
      </c>
      <c r="C3502" s="147">
        <v>0.79166666666666663</v>
      </c>
      <c r="D3502" s="149" t="s">
        <v>11</v>
      </c>
      <c r="E3502" s="149" t="s">
        <v>290</v>
      </c>
      <c r="F3502" s="149"/>
      <c r="G3502" s="149" t="str">
        <f t="shared" si="108"/>
        <v>1</v>
      </c>
      <c r="H3502" s="150">
        <f t="shared" si="109"/>
        <v>18</v>
      </c>
      <c r="I3502" s="153" t="str" cm="1">
        <f t="array" ref="I3502">_xlfn.XLOOKUP(C3502,gyn_horarios,gyn_trechos_almoco,"",1,1)</f>
        <v>GOIANIA X BELEM 19:00</v>
      </c>
      <c r="J3502" s="164" t="str" cm="1">
        <f t="array" ref="J3502">_xlfn.XLOOKUP(D3502,justificativas_motivos,justificativas_texto,"",1,1)</f>
        <v>MOTORISTA CUMPRINDO HORÁRIO NA ESCALA ATUAL</v>
      </c>
    </row>
    <row r="3503" spans="1:10" ht="42" hidden="1" customHeight="1">
      <c r="A3503" s="202">
        <v>45763</v>
      </c>
      <c r="B3503" s="149">
        <v>24018</v>
      </c>
      <c r="C3503" s="147">
        <v>0.79166666666666663</v>
      </c>
      <c r="D3503" s="149" t="s">
        <v>11</v>
      </c>
      <c r="E3503" s="149" t="s">
        <v>148</v>
      </c>
      <c r="F3503" s="149"/>
      <c r="G3503" s="149" t="str">
        <f t="shared" si="108"/>
        <v>1</v>
      </c>
      <c r="H3503" s="150">
        <f t="shared" si="109"/>
        <v>18</v>
      </c>
      <c r="I3503" s="153" t="str" cm="1">
        <f t="array" ref="I3503">_xlfn.XLOOKUP(C3503,gyn_horarios,gyn_trechos_almoco,"",1,1)</f>
        <v>GOIANIA X BELEM 19:00</v>
      </c>
      <c r="J3503" s="164" t="str" cm="1">
        <f t="array" ref="J3503">_xlfn.XLOOKUP(D3503,justificativas_motivos,justificativas_texto,"",1,1)</f>
        <v>MOTORISTA CUMPRINDO HORÁRIO NA ESCALA ATUAL</v>
      </c>
    </row>
    <row r="3504" spans="1:10" ht="42" hidden="1" customHeight="1">
      <c r="A3504" s="202">
        <v>45763</v>
      </c>
      <c r="B3504" s="149">
        <v>19021</v>
      </c>
      <c r="C3504" s="147">
        <v>0.39583333333333331</v>
      </c>
      <c r="D3504" s="149" t="s">
        <v>11</v>
      </c>
      <c r="E3504" s="153" t="s">
        <v>167</v>
      </c>
      <c r="F3504" s="149"/>
      <c r="G3504" s="149" t="str">
        <f t="shared" si="108"/>
        <v>1</v>
      </c>
      <c r="H3504" s="150">
        <f t="shared" si="109"/>
        <v>18</v>
      </c>
      <c r="I3504" s="153" t="str" cm="1">
        <f t="array" ref="I3504">_xlfn.XLOOKUP(C3504,gyn_horarios,gyn_trechos_almoco,"",1,1)</f>
        <v>GOIANIA X BELEM 09:30</v>
      </c>
      <c r="J3504" s="164" t="str" cm="1">
        <f t="array" ref="J3504">_xlfn.XLOOKUP(D3504,justificativas_motivos,justificativas_texto,"",1,1)</f>
        <v>MOTORISTA CUMPRINDO HORÁRIO NA ESCALA ATUAL</v>
      </c>
    </row>
    <row r="3505" spans="1:10" ht="42" hidden="1" customHeight="1">
      <c r="A3505" s="202">
        <v>45763</v>
      </c>
      <c r="B3505" s="149">
        <v>19021</v>
      </c>
      <c r="C3505" s="147">
        <v>0.39583333333333331</v>
      </c>
      <c r="D3505" s="149" t="s">
        <v>11</v>
      </c>
      <c r="E3505" s="153" t="s">
        <v>379</v>
      </c>
      <c r="F3505" s="149"/>
      <c r="G3505" s="149" t="str">
        <f t="shared" si="108"/>
        <v>1</v>
      </c>
      <c r="H3505" s="150">
        <f t="shared" si="109"/>
        <v>18</v>
      </c>
      <c r="I3505" s="153" t="str" cm="1">
        <f t="array" ref="I3505">_xlfn.XLOOKUP(C3505,gyn_horarios,gyn_trechos_almoco,"",1,1)</f>
        <v>GOIANIA X BELEM 09:30</v>
      </c>
      <c r="J3505" s="164" t="str" cm="1">
        <f t="array" ref="J3505">_xlfn.XLOOKUP(D3505,justificativas_motivos,justificativas_texto,"",1,1)</f>
        <v>MOTORISTA CUMPRINDO HORÁRIO NA ESCALA ATUAL</v>
      </c>
    </row>
    <row r="3506" spans="1:10" ht="42" hidden="1" customHeight="1">
      <c r="A3506" s="202">
        <v>45763</v>
      </c>
      <c r="B3506" s="149">
        <v>19007</v>
      </c>
      <c r="C3506" s="147">
        <v>0.79166666666666663</v>
      </c>
      <c r="D3506" s="149" t="s">
        <v>11</v>
      </c>
      <c r="E3506" s="153" t="s">
        <v>38</v>
      </c>
      <c r="F3506" s="149"/>
      <c r="G3506" s="149" t="str">
        <f t="shared" si="108"/>
        <v>1</v>
      </c>
      <c r="H3506" s="150">
        <f t="shared" si="109"/>
        <v>18</v>
      </c>
      <c r="I3506" s="153" t="s">
        <v>359</v>
      </c>
      <c r="J3506" s="164" t="str" cm="1">
        <f t="array" ref="J3506">_xlfn.XLOOKUP(D3506,justificativas_motivos,justificativas_texto,"",1,1)</f>
        <v>MOTORISTA CUMPRINDO HORÁRIO NA ESCALA ATUAL</v>
      </c>
    </row>
    <row r="3507" spans="1:10" ht="42" hidden="1" customHeight="1">
      <c r="A3507" s="202">
        <v>45763</v>
      </c>
      <c r="B3507" s="149">
        <v>19007</v>
      </c>
      <c r="C3507" s="147">
        <v>0.79166666666666663</v>
      </c>
      <c r="D3507" s="149" t="s">
        <v>11</v>
      </c>
      <c r="E3507" s="153" t="s">
        <v>366</v>
      </c>
      <c r="F3507" s="149"/>
      <c r="G3507" s="149" t="str">
        <f t="shared" si="108"/>
        <v>1</v>
      </c>
      <c r="H3507" s="150">
        <f t="shared" si="109"/>
        <v>18</v>
      </c>
      <c r="I3507" s="153" t="s">
        <v>359</v>
      </c>
      <c r="J3507" s="164" t="str" cm="1">
        <f t="array" ref="J3507">_xlfn.XLOOKUP(D3507,justificativas_motivos,justificativas_texto,"",1,1)</f>
        <v>MOTORISTA CUMPRINDO HORÁRIO NA ESCALA ATUAL</v>
      </c>
    </row>
    <row r="3508" spans="1:10" ht="42" hidden="1" customHeight="1">
      <c r="A3508" s="202">
        <v>45763</v>
      </c>
      <c r="B3508" s="149" t="s">
        <v>71</v>
      </c>
      <c r="C3508" s="147" t="s">
        <v>72</v>
      </c>
      <c r="D3508" s="149" t="s">
        <v>107</v>
      </c>
      <c r="E3508" s="153" t="s">
        <v>292</v>
      </c>
      <c r="F3508" s="149"/>
      <c r="G3508" s="149" t="str">
        <f t="shared" si="108"/>
        <v>1</v>
      </c>
      <c r="H3508" s="150">
        <f t="shared" si="109"/>
        <v>18</v>
      </c>
      <c r="I3508" s="153" t="str" cm="1">
        <f t="array" ref="I3508">_xlfn.XLOOKUP(C3508,gyn_horarios,gyn_trechos_almoco,"",1,1)</f>
        <v>PLANTAO</v>
      </c>
      <c r="J3508" s="164" t="str" cm="1">
        <f t="array" ref="J3508">_xlfn.XLOOKUP(D3508,justificativas_motivos,justificativas_texto,"",1,1)</f>
        <v>MOTORISTA PRESTANDO SERVICO DE PLANTAO NA GARAGEM</v>
      </c>
    </row>
    <row r="3509" spans="1:10" ht="42" hidden="1" customHeight="1">
      <c r="A3509" s="202">
        <v>45763</v>
      </c>
      <c r="B3509" s="132">
        <v>16400</v>
      </c>
      <c r="C3509" s="133">
        <v>0.47013888888888888</v>
      </c>
      <c r="D3509" s="132" t="s">
        <v>20</v>
      </c>
      <c r="E3509" s="129" t="s">
        <v>411</v>
      </c>
      <c r="F3509" s="132"/>
      <c r="G3509" s="132" t="str">
        <f t="shared" si="108"/>
        <v>1</v>
      </c>
      <c r="H3509" s="137">
        <f t="shared" si="109"/>
        <v>18</v>
      </c>
      <c r="I3509" s="129" t="str" cm="1">
        <f t="array" ref="I3509">_xlfn.XLOOKUP(C3509,gyn_horarios,gyn_trechos_almoco,"",1,1)</f>
        <v>IMPERATRIZ X SAO LUIS 11:17</v>
      </c>
      <c r="J3509" s="164" t="str" cm="1">
        <f t="array" ref="J3509">_xlfn.XLOOKUP(D3509,justificativas_motivos,justificativas_texto,"",1,1)</f>
        <v>MOTORISTA TEVE QUE FAZER REFEIÇÃO DEVIDO AO ATRASO DO HORARIO DO ONIBUS</v>
      </c>
    </row>
    <row r="3510" spans="1:10" ht="42" hidden="1" customHeight="1">
      <c r="A3510" s="202">
        <v>45763</v>
      </c>
      <c r="B3510" s="132">
        <v>16400</v>
      </c>
      <c r="C3510" s="133">
        <v>0.47013888888888888</v>
      </c>
      <c r="D3510" s="132" t="s">
        <v>20</v>
      </c>
      <c r="E3510" s="129" t="s">
        <v>478</v>
      </c>
      <c r="F3510" s="132"/>
      <c r="G3510" s="132" t="str">
        <f t="shared" si="108"/>
        <v>1</v>
      </c>
      <c r="H3510" s="137">
        <f t="shared" si="109"/>
        <v>18</v>
      </c>
      <c r="I3510" s="129" t="str" cm="1">
        <f t="array" ref="I3510">_xlfn.XLOOKUP(C3510,gyn_horarios,gyn_trechos_almoco,"",1,1)</f>
        <v>IMPERATRIZ X SAO LUIS 11:17</v>
      </c>
      <c r="J3510" s="164" t="str" cm="1">
        <f t="array" ref="J3510">_xlfn.XLOOKUP(D3510,justificativas_motivos,justificativas_texto,"",1,1)</f>
        <v>MOTORISTA TEVE QUE FAZER REFEIÇÃO DEVIDO AO ATRASO DO HORARIO DO ONIBUS</v>
      </c>
    </row>
    <row r="3511" spans="1:10" ht="42" hidden="1" customHeight="1">
      <c r="A3511" s="202">
        <v>45763</v>
      </c>
      <c r="B3511" s="149" t="s">
        <v>71</v>
      </c>
      <c r="C3511" s="149" t="s">
        <v>350</v>
      </c>
      <c r="D3511" s="149" t="s">
        <v>107</v>
      </c>
      <c r="E3511" s="129" t="s">
        <v>278</v>
      </c>
      <c r="F3511" s="132"/>
      <c r="G3511" s="132" t="str">
        <f t="shared" si="108"/>
        <v>1</v>
      </c>
      <c r="H3511" s="137">
        <f t="shared" si="109"/>
        <v>18</v>
      </c>
      <c r="I3511" s="129" t="str" cm="1">
        <f t="array" ref="I3511">_xlfn.XLOOKUP(C3511,gyn_horarios,gyn_trechos_almoco,"",1,1)</f>
        <v>NÃO INFORMADO</v>
      </c>
      <c r="J3511" s="164" t="str" cm="1">
        <f t="array" ref="J3511">_xlfn.XLOOKUP(D3511,justificativas_motivos,justificativas_texto,"",1,1)</f>
        <v>MOTORISTA PRESTANDO SERVICO DE PLANTAO NA GARAGEM</v>
      </c>
    </row>
    <row r="3512" spans="1:10" ht="42" hidden="1" customHeight="1">
      <c r="A3512" s="202">
        <v>45763</v>
      </c>
      <c r="B3512" s="132" t="s">
        <v>71</v>
      </c>
      <c r="C3512" s="133" t="s">
        <v>479</v>
      </c>
      <c r="D3512" s="132" t="s">
        <v>107</v>
      </c>
      <c r="E3512" s="129" t="s">
        <v>480</v>
      </c>
      <c r="F3512" s="132"/>
      <c r="G3512" s="132" t="str">
        <f t="shared" si="108"/>
        <v>1</v>
      </c>
      <c r="H3512" s="137">
        <f t="shared" si="109"/>
        <v>18</v>
      </c>
      <c r="I3512" s="129" t="str" cm="1">
        <f t="array" ref="I3512">_xlfn.XLOOKUP(C3512,gyn_horarios,gyn_trechos_almoco,"",1,1)</f>
        <v>ESPERA</v>
      </c>
      <c r="J3512" s="164" t="str" cm="1">
        <f t="array" ref="J3512">_xlfn.XLOOKUP(D3512,justificativas_motivos,justificativas_texto,"",1,1)</f>
        <v>MOTORISTA PRESTANDO SERVICO DE PLANTAO NA GARAGEM</v>
      </c>
    </row>
    <row r="3513" spans="1:10" ht="42" hidden="1" customHeight="1">
      <c r="A3513" s="202">
        <v>45764</v>
      </c>
      <c r="B3513" s="149">
        <v>18008</v>
      </c>
      <c r="C3513" s="147">
        <v>0.83333333333333337</v>
      </c>
      <c r="D3513" s="149" t="s">
        <v>11</v>
      </c>
      <c r="E3513" s="149" t="s">
        <v>171</v>
      </c>
      <c r="F3513" s="149"/>
      <c r="G3513" s="149" t="str">
        <f t="shared" si="108"/>
        <v>1</v>
      </c>
      <c r="H3513" s="150">
        <f t="shared" si="109"/>
        <v>18</v>
      </c>
      <c r="I3513" s="153" t="str" cm="1">
        <f t="array" ref="I3513">_xlfn.XLOOKUP(C3513,gyn_horarios,gyn_trechos_almoco,"",1,1)</f>
        <v>GOIANIA X SAO LUIS 20:00</v>
      </c>
      <c r="J3513" s="164" t="str" cm="1">
        <f t="array" ref="J3513">_xlfn.XLOOKUP(D3513,justificativas_motivos,justificativas_texto,"",1,1)</f>
        <v>MOTORISTA CUMPRINDO HORÁRIO NA ESCALA ATUAL</v>
      </c>
    </row>
    <row r="3514" spans="1:10" ht="42" hidden="1" customHeight="1">
      <c r="A3514" s="202">
        <v>45764</v>
      </c>
      <c r="B3514" s="149">
        <v>18008</v>
      </c>
      <c r="C3514" s="147">
        <v>0.83333333333333337</v>
      </c>
      <c r="D3514" s="149" t="s">
        <v>11</v>
      </c>
      <c r="E3514" s="149" t="s">
        <v>302</v>
      </c>
      <c r="F3514" s="149"/>
      <c r="G3514" s="149" t="str">
        <f t="shared" si="108"/>
        <v>1</v>
      </c>
      <c r="H3514" s="150">
        <f t="shared" si="109"/>
        <v>18</v>
      </c>
      <c r="I3514" s="153" t="str" cm="1">
        <f t="array" ref="I3514">_xlfn.XLOOKUP(C3514,gyn_horarios,gyn_trechos_almoco,"",1,1)</f>
        <v>GOIANIA X SAO LUIS 20:00</v>
      </c>
      <c r="J3514" s="164" t="str" cm="1">
        <f t="array" ref="J3514">_xlfn.XLOOKUP(D3514,justificativas_motivos,justificativas_texto,"",1,1)</f>
        <v>MOTORISTA CUMPRINDO HORÁRIO NA ESCALA ATUAL</v>
      </c>
    </row>
    <row r="3515" spans="1:10" ht="42" hidden="1" customHeight="1">
      <c r="A3515" s="202">
        <v>45764</v>
      </c>
      <c r="B3515" s="149">
        <v>15500</v>
      </c>
      <c r="C3515" s="147">
        <v>0.39583333333333331</v>
      </c>
      <c r="D3515" s="149" t="s">
        <v>11</v>
      </c>
      <c r="E3515" s="153" t="s">
        <v>368</v>
      </c>
      <c r="F3515" s="149"/>
      <c r="G3515" s="149" t="str">
        <f t="shared" si="108"/>
        <v>1</v>
      </c>
      <c r="H3515" s="150">
        <f t="shared" si="109"/>
        <v>18</v>
      </c>
      <c r="I3515" s="153" t="str" cm="1">
        <f t="array" ref="I3515">_xlfn.XLOOKUP(C3515,gyn_horarios,gyn_trechos_almoco,"",1,1)</f>
        <v>GOIANIA X BELEM 09:30</v>
      </c>
      <c r="J3515" s="164" t="str" cm="1">
        <f t="array" ref="J3515">_xlfn.XLOOKUP(D3515,justificativas_motivos,justificativas_texto,"",1,1)</f>
        <v>MOTORISTA CUMPRINDO HORÁRIO NA ESCALA ATUAL</v>
      </c>
    </row>
    <row r="3516" spans="1:10" ht="42" hidden="1" customHeight="1">
      <c r="A3516" s="202">
        <v>45764</v>
      </c>
      <c r="B3516" s="149">
        <v>15500</v>
      </c>
      <c r="C3516" s="147">
        <v>0.39583333333333331</v>
      </c>
      <c r="D3516" s="149" t="s">
        <v>11</v>
      </c>
      <c r="E3516" s="153" t="s">
        <v>103</v>
      </c>
      <c r="F3516" s="149"/>
      <c r="G3516" s="149" t="str">
        <f t="shared" si="108"/>
        <v>1</v>
      </c>
      <c r="H3516" s="150">
        <f t="shared" si="109"/>
        <v>18</v>
      </c>
      <c r="I3516" s="153" t="str" cm="1">
        <f t="array" ref="I3516">_xlfn.XLOOKUP(C3516,gyn_horarios,gyn_trechos_almoco,"",1,1)</f>
        <v>GOIANIA X BELEM 09:30</v>
      </c>
      <c r="J3516" s="164" t="str" cm="1">
        <f t="array" ref="J3516">_xlfn.XLOOKUP(D3516,justificativas_motivos,justificativas_texto,"",1,1)</f>
        <v>MOTORISTA CUMPRINDO HORÁRIO NA ESCALA ATUAL</v>
      </c>
    </row>
    <row r="3517" spans="1:10" ht="42" hidden="1" customHeight="1">
      <c r="A3517" s="202">
        <v>45764</v>
      </c>
      <c r="B3517" s="149">
        <v>19020</v>
      </c>
      <c r="C3517" s="147">
        <v>0.79166666666666663</v>
      </c>
      <c r="D3517" s="149" t="s">
        <v>11</v>
      </c>
      <c r="E3517" s="153" t="s">
        <v>39</v>
      </c>
      <c r="F3517" s="149"/>
      <c r="G3517" s="149" t="str">
        <f t="shared" si="108"/>
        <v>1</v>
      </c>
      <c r="H3517" s="150">
        <f t="shared" si="109"/>
        <v>18</v>
      </c>
      <c r="I3517" s="153" t="s">
        <v>359</v>
      </c>
      <c r="J3517" s="164" t="str" cm="1">
        <f t="array" ref="J3517">_xlfn.XLOOKUP(D3517,justificativas_motivos,justificativas_texto,"",1,1)</f>
        <v>MOTORISTA CUMPRINDO HORÁRIO NA ESCALA ATUAL</v>
      </c>
    </row>
    <row r="3518" spans="1:10" ht="42" hidden="1" customHeight="1">
      <c r="A3518" s="202">
        <v>45764</v>
      </c>
      <c r="B3518" s="149">
        <v>19020</v>
      </c>
      <c r="C3518" s="147">
        <v>0.79166666666666663</v>
      </c>
      <c r="D3518" s="149" t="s">
        <v>11</v>
      </c>
      <c r="E3518" s="153" t="s">
        <v>227</v>
      </c>
      <c r="F3518" s="149"/>
      <c r="G3518" s="149" t="str">
        <f t="shared" si="108"/>
        <v>1</v>
      </c>
      <c r="H3518" s="150">
        <f t="shared" si="109"/>
        <v>18</v>
      </c>
      <c r="I3518" s="153" t="s">
        <v>359</v>
      </c>
      <c r="J3518" s="164" t="str" cm="1">
        <f t="array" ref="J3518">_xlfn.XLOOKUP(D3518,justificativas_motivos,justificativas_texto,"",1,1)</f>
        <v>MOTORISTA CUMPRINDO HORÁRIO NA ESCALA ATUAL</v>
      </c>
    </row>
    <row r="3519" spans="1:10" ht="42" hidden="1" customHeight="1">
      <c r="A3519" s="202">
        <v>45764</v>
      </c>
      <c r="B3519" s="149" t="s">
        <v>71</v>
      </c>
      <c r="C3519" s="147" t="s">
        <v>71</v>
      </c>
      <c r="D3519" s="149" t="s">
        <v>107</v>
      </c>
      <c r="E3519" s="153" t="s">
        <v>292</v>
      </c>
      <c r="F3519" s="149"/>
      <c r="G3519" s="149" t="str">
        <f t="shared" si="108"/>
        <v>1</v>
      </c>
      <c r="H3519" s="150">
        <f t="shared" si="109"/>
        <v>18</v>
      </c>
      <c r="I3519" s="153" t="str" cm="1">
        <f t="array" ref="I3519">_xlfn.XLOOKUP(C3519,gyn_horarios,gyn_trechos_almoco,"",1,1)</f>
        <v>GARAGEM</v>
      </c>
      <c r="J3519" s="164" t="str" cm="1">
        <f t="array" ref="J3519">_xlfn.XLOOKUP(D3519,justificativas_motivos,justificativas_texto,"",1,1)</f>
        <v>MOTORISTA PRESTANDO SERVICO DE PLANTAO NA GARAGEM</v>
      </c>
    </row>
    <row r="3520" spans="1:10" ht="42" hidden="1" customHeight="1">
      <c r="A3520" s="202">
        <v>45764</v>
      </c>
      <c r="B3520" s="132">
        <v>12400</v>
      </c>
      <c r="C3520" s="133">
        <v>0.47013888888888888</v>
      </c>
      <c r="D3520" s="132" t="s">
        <v>20</v>
      </c>
      <c r="E3520" s="129" t="s">
        <v>77</v>
      </c>
      <c r="F3520" s="132"/>
      <c r="G3520" s="132" t="str">
        <f t="shared" si="108"/>
        <v>1</v>
      </c>
      <c r="H3520" s="137">
        <f t="shared" si="109"/>
        <v>18</v>
      </c>
      <c r="I3520" s="129" t="str" cm="1">
        <f t="array" ref="I3520">_xlfn.XLOOKUP(C3520,gyn_horarios,gyn_trechos_almoco,"",1,1)</f>
        <v>IMPERATRIZ X SAO LUIS 11:17</v>
      </c>
      <c r="J3520" s="201" t="str" cm="1">
        <f t="array" ref="J3520">_xlfn.XLOOKUP(D3520,justificativas_motivos,justificativas_texto,"",1,1)</f>
        <v>MOTORISTA TEVE QUE FAZER REFEIÇÃO DEVIDO AO ATRASO DO HORARIO DO ONIBUS</v>
      </c>
    </row>
    <row r="3521" spans="1:10" ht="42" hidden="1" customHeight="1">
      <c r="A3521" s="200">
        <v>45765</v>
      </c>
      <c r="B3521" s="132">
        <v>221301</v>
      </c>
      <c r="C3521" s="133">
        <v>0.375</v>
      </c>
      <c r="D3521" s="132" t="s">
        <v>20</v>
      </c>
      <c r="E3521" s="129" t="s">
        <v>39</v>
      </c>
      <c r="F3521" s="132"/>
      <c r="G3521" s="132" t="str">
        <f t="shared" si="108"/>
        <v>1</v>
      </c>
      <c r="H3521" s="137">
        <f t="shared" si="109"/>
        <v>18</v>
      </c>
      <c r="I3521" s="129" t="str" cm="1">
        <f t="array" ref="I3521">_xlfn.XLOOKUP(C3521,gyn_horarios,gyn_trechos_almoco,"",1,1)</f>
        <v>SINOP X FORTALEZA 09:00</v>
      </c>
      <c r="J3521" s="201" t="str" cm="1">
        <f t="array" ref="J3521">_xlfn.XLOOKUP(D3521,justificativas_motivos,justificativas_texto,"",1,1)</f>
        <v>MOTORISTA TEVE QUE FAZER REFEIÇÃO DEVIDO AO ATRASO DO HORARIO DO ONIBUS</v>
      </c>
    </row>
    <row r="3522" spans="1:10" ht="42" hidden="1" customHeight="1">
      <c r="A3522" s="200">
        <v>45765</v>
      </c>
      <c r="B3522" s="132">
        <v>221301</v>
      </c>
      <c r="C3522" s="133">
        <v>0.375</v>
      </c>
      <c r="D3522" s="132" t="s">
        <v>20</v>
      </c>
      <c r="E3522" s="129" t="s">
        <v>227</v>
      </c>
      <c r="F3522" s="132"/>
      <c r="G3522" s="132" t="str">
        <f t="shared" si="108"/>
        <v>1</v>
      </c>
      <c r="H3522" s="137">
        <f t="shared" si="109"/>
        <v>18</v>
      </c>
      <c r="I3522" s="129" t="str" cm="1">
        <f t="array" ref="I3522">_xlfn.XLOOKUP(C3522,gyn_horarios,gyn_trechos_almoco,"",1,1)</f>
        <v>SINOP X FORTALEZA 09:00</v>
      </c>
      <c r="J3522" s="201" t="str" cm="1">
        <f t="array" ref="J3522">_xlfn.XLOOKUP(D3522,justificativas_motivos,justificativas_texto,"",1,1)</f>
        <v>MOTORISTA TEVE QUE FAZER REFEIÇÃO DEVIDO AO ATRASO DO HORARIO DO ONIBUS</v>
      </c>
    </row>
    <row r="3523" spans="1:10" ht="42" hidden="1" customHeight="1">
      <c r="A3523" s="200">
        <v>45765</v>
      </c>
      <c r="B3523" s="132" t="s">
        <v>137</v>
      </c>
      <c r="C3523" s="133" t="s">
        <v>137</v>
      </c>
      <c r="D3523" s="132" t="s">
        <v>137</v>
      </c>
      <c r="E3523" s="129" t="s">
        <v>15</v>
      </c>
      <c r="F3523" s="132"/>
      <c r="G3523" s="132" t="str">
        <f t="shared" si="108"/>
        <v>1</v>
      </c>
      <c r="H3523" s="137">
        <f t="shared" si="109"/>
        <v>18</v>
      </c>
      <c r="I3523" s="129" t="str" cm="1">
        <f t="array" ref="I3523">_xlfn.XLOOKUP(C3523,gyn_horarios,gyn_trechos_almoco,"",1,1)</f>
        <v>ESPERA</v>
      </c>
      <c r="J3523" s="201" t="str" cm="1">
        <f t="array" ref="J3523">_xlfn.XLOOKUP(D3523,justificativas_motivos,justificativas_texto,"",1,1)</f>
        <v>MOTORISTA NA GARAGEM EM ESPERA PARA DISPONIBILIDADE DE HORARIOS</v>
      </c>
    </row>
    <row r="3524" spans="1:10" ht="42" hidden="1" customHeight="1">
      <c r="A3524" s="200">
        <v>45765</v>
      </c>
      <c r="B3524" s="132" t="s">
        <v>137</v>
      </c>
      <c r="C3524" s="133" t="s">
        <v>137</v>
      </c>
      <c r="D3524" s="132" t="s">
        <v>137</v>
      </c>
      <c r="E3524" s="129" t="s">
        <v>96</v>
      </c>
      <c r="F3524" s="132"/>
      <c r="G3524" s="132" t="str">
        <f t="shared" si="108"/>
        <v>1</v>
      </c>
      <c r="H3524" s="137">
        <f t="shared" si="109"/>
        <v>18</v>
      </c>
      <c r="I3524" s="129" t="str" cm="1">
        <f t="array" ref="I3524">_xlfn.XLOOKUP(C3524,gyn_horarios,gyn_trechos_almoco,"",1,1)</f>
        <v>ESPERA</v>
      </c>
      <c r="J3524" s="201" t="str" cm="1">
        <f t="array" ref="J3524">_xlfn.XLOOKUP(D3524,justificativas_motivos,justificativas_texto,"",1,1)</f>
        <v>MOTORISTA NA GARAGEM EM ESPERA PARA DISPONIBILIDADE DE HORARIOS</v>
      </c>
    </row>
    <row r="3525" spans="1:10" ht="42" hidden="1" customHeight="1">
      <c r="A3525" s="200">
        <v>45765</v>
      </c>
      <c r="B3525" s="132" t="s">
        <v>137</v>
      </c>
      <c r="C3525" s="133" t="s">
        <v>137</v>
      </c>
      <c r="D3525" s="132" t="s">
        <v>137</v>
      </c>
      <c r="E3525" s="129" t="s">
        <v>219</v>
      </c>
      <c r="F3525" s="132"/>
      <c r="G3525" s="132" t="str">
        <f t="shared" si="108"/>
        <v>1</v>
      </c>
      <c r="H3525" s="137">
        <f t="shared" si="109"/>
        <v>18</v>
      </c>
      <c r="I3525" s="129" t="str" cm="1">
        <f t="array" ref="I3525">_xlfn.XLOOKUP(C3525,gyn_horarios,gyn_trechos_almoco,"",1,1)</f>
        <v>ESPERA</v>
      </c>
      <c r="J3525" s="201" t="str" cm="1">
        <f t="array" ref="J3525">_xlfn.XLOOKUP(D3525,justificativas_motivos,justificativas_texto,"",1,1)</f>
        <v>MOTORISTA NA GARAGEM EM ESPERA PARA DISPONIBILIDADE DE HORARIOS</v>
      </c>
    </row>
    <row r="3526" spans="1:10" ht="42" hidden="1" customHeight="1">
      <c r="A3526" s="202">
        <v>45765</v>
      </c>
      <c r="B3526" s="149" t="s">
        <v>137</v>
      </c>
      <c r="C3526" s="147" t="s">
        <v>137</v>
      </c>
      <c r="D3526" s="149" t="s">
        <v>137</v>
      </c>
      <c r="E3526" s="153" t="s">
        <v>218</v>
      </c>
      <c r="F3526" s="149"/>
      <c r="G3526" s="149" t="str">
        <f t="shared" si="108"/>
        <v>1</v>
      </c>
      <c r="H3526" s="150">
        <f t="shared" si="109"/>
        <v>18</v>
      </c>
      <c r="I3526" s="153" t="str" cm="1">
        <f t="array" ref="I3526">_xlfn.XLOOKUP(C3526,gyn_horarios,gyn_trechos_almoco,"",1,1)</f>
        <v>ESPERA</v>
      </c>
      <c r="J3526" s="164" t="str" cm="1">
        <f t="array" ref="J3526">_xlfn.XLOOKUP(D3526,justificativas_motivos,justificativas_texto,"",1,1)</f>
        <v>MOTORISTA NA GARAGEM EM ESPERA PARA DISPONIBILIDADE DE HORARIOS</v>
      </c>
    </row>
    <row r="3527" spans="1:10" ht="42" hidden="1" customHeight="1">
      <c r="A3527" s="202">
        <v>45765</v>
      </c>
      <c r="B3527" s="132">
        <v>16500</v>
      </c>
      <c r="C3527" s="133">
        <v>0.47013888888888888</v>
      </c>
      <c r="D3527" s="132" t="s">
        <v>20</v>
      </c>
      <c r="E3527" s="129" t="s">
        <v>249</v>
      </c>
      <c r="F3527" s="132"/>
      <c r="G3527" s="132" t="str">
        <f t="shared" si="108"/>
        <v>1</v>
      </c>
      <c r="H3527" s="137">
        <f t="shared" si="109"/>
        <v>18</v>
      </c>
      <c r="I3527" s="129" t="str" cm="1">
        <f t="array" ref="I3527">_xlfn.XLOOKUP(C3527,gyn_horarios,gyn_trechos_almoco,"",1,1)</f>
        <v>IMPERATRIZ X SAO LUIS 11:17</v>
      </c>
      <c r="J3527" s="201" t="str" cm="1">
        <f t="array" ref="J3527">_xlfn.XLOOKUP(D3527,justificativas_motivos,justificativas_texto,"",1,1)</f>
        <v>MOTORISTA TEVE QUE FAZER REFEIÇÃO DEVIDO AO ATRASO DO HORARIO DO ONIBUS</v>
      </c>
    </row>
    <row r="3528" spans="1:10" ht="42" hidden="1" customHeight="1">
      <c r="A3528" s="202">
        <v>45765</v>
      </c>
      <c r="B3528" s="132" t="s">
        <v>71</v>
      </c>
      <c r="C3528" s="133" t="s">
        <v>72</v>
      </c>
      <c r="D3528" s="132" t="s">
        <v>107</v>
      </c>
      <c r="E3528" s="129" t="s">
        <v>292</v>
      </c>
      <c r="F3528" s="132"/>
      <c r="G3528" s="132" t="str">
        <f t="shared" si="108"/>
        <v>1</v>
      </c>
      <c r="H3528" s="137">
        <f t="shared" si="109"/>
        <v>18</v>
      </c>
      <c r="I3528" s="129" t="str" cm="1">
        <f t="array" ref="I3528">_xlfn.XLOOKUP(C3528,gyn_horarios,gyn_trechos_almoco,"",1,1)</f>
        <v>PLANTAO</v>
      </c>
      <c r="J3528" s="201" t="str" cm="1">
        <f t="array" ref="J3528">_xlfn.XLOOKUP(D3528,justificativas_motivos,justificativas_texto,"",1,1)</f>
        <v>MOTORISTA PRESTANDO SERVICO DE PLANTAO NA GARAGEM</v>
      </c>
    </row>
    <row r="3529" spans="1:10" ht="42" hidden="1" customHeight="1">
      <c r="A3529" s="202">
        <v>45766</v>
      </c>
      <c r="B3529" s="132" t="s">
        <v>137</v>
      </c>
      <c r="C3529" s="133" t="s">
        <v>137</v>
      </c>
      <c r="D3529" s="132" t="s">
        <v>137</v>
      </c>
      <c r="E3529" s="132" t="s">
        <v>249</v>
      </c>
      <c r="F3529" s="149"/>
      <c r="G3529" s="149" t="str">
        <f t="shared" si="108"/>
        <v>1</v>
      </c>
      <c r="H3529" s="150">
        <f t="shared" si="109"/>
        <v>18</v>
      </c>
      <c r="I3529" s="153" t="str" cm="1">
        <f t="array" ref="I3529">_xlfn.XLOOKUP(C3529,gyn_horarios,gyn_trechos_almoco,"",1,1)</f>
        <v>ESPERA</v>
      </c>
      <c r="J3529" s="164" t="str" cm="1">
        <f t="array" ref="J3529">_xlfn.XLOOKUP(D3529,justificativas_motivos,justificativas_texto,"",1,1)</f>
        <v>MOTORISTA NA GARAGEM EM ESPERA PARA DISPONIBILIDADE DE HORARIOS</v>
      </c>
    </row>
    <row r="3530" spans="1:10" ht="42" hidden="1" customHeight="1">
      <c r="A3530" s="202">
        <v>45766</v>
      </c>
      <c r="B3530" s="132" t="s">
        <v>137</v>
      </c>
      <c r="C3530" s="133" t="s">
        <v>137</v>
      </c>
      <c r="D3530" s="132" t="s">
        <v>137</v>
      </c>
      <c r="E3530" s="132" t="s">
        <v>96</v>
      </c>
      <c r="F3530" s="149"/>
      <c r="G3530" s="149" t="str">
        <f t="shared" si="108"/>
        <v>1</v>
      </c>
      <c r="H3530" s="150">
        <f t="shared" si="109"/>
        <v>18</v>
      </c>
      <c r="I3530" s="153" t="str" cm="1">
        <f t="array" ref="I3530">_xlfn.XLOOKUP(C3530,gyn_horarios,gyn_trechos_almoco,"",1,1)</f>
        <v>ESPERA</v>
      </c>
      <c r="J3530" s="164" t="str" cm="1">
        <f t="array" ref="J3530">_xlfn.XLOOKUP(D3530,justificativas_motivos,justificativas_texto,"",1,1)</f>
        <v>MOTORISTA NA GARAGEM EM ESPERA PARA DISPONIBILIDADE DE HORARIOS</v>
      </c>
    </row>
    <row r="3531" spans="1:10" ht="42" hidden="1" customHeight="1">
      <c r="A3531" s="202">
        <v>45766</v>
      </c>
      <c r="B3531" s="132" t="s">
        <v>137</v>
      </c>
      <c r="C3531" s="133" t="s">
        <v>137</v>
      </c>
      <c r="D3531" s="132" t="s">
        <v>137</v>
      </c>
      <c r="E3531" s="149" t="s">
        <v>219</v>
      </c>
      <c r="F3531" s="149"/>
      <c r="G3531" s="149" t="str">
        <f t="shared" si="108"/>
        <v>1</v>
      </c>
      <c r="H3531" s="150">
        <f t="shared" si="109"/>
        <v>18</v>
      </c>
      <c r="I3531" s="153" t="str" cm="1">
        <f t="array" ref="I3531">_xlfn.XLOOKUP(C3531,gyn_horarios,gyn_trechos_almoco,"",1,1)</f>
        <v>ESPERA</v>
      </c>
      <c r="J3531" s="164" t="str" cm="1">
        <f t="array" ref="J3531">_xlfn.XLOOKUP(D3531,justificativas_motivos,justificativas_texto,"",1,1)</f>
        <v>MOTORISTA NA GARAGEM EM ESPERA PARA DISPONIBILIDADE DE HORARIOS</v>
      </c>
    </row>
    <row r="3532" spans="1:10" ht="42" hidden="1" customHeight="1">
      <c r="A3532" s="202">
        <v>45766</v>
      </c>
      <c r="B3532" s="149" t="s">
        <v>137</v>
      </c>
      <c r="C3532" s="147" t="s">
        <v>137</v>
      </c>
      <c r="D3532" s="149" t="s">
        <v>137</v>
      </c>
      <c r="E3532" s="132" t="s">
        <v>218</v>
      </c>
      <c r="F3532" s="149"/>
      <c r="G3532" s="149" t="str">
        <f t="shared" si="108"/>
        <v>1</v>
      </c>
      <c r="H3532" s="150">
        <f t="shared" si="109"/>
        <v>18</v>
      </c>
      <c r="I3532" s="153" t="str" cm="1">
        <f t="array" ref="I3532">_xlfn.XLOOKUP(C3532,gyn_horarios,gyn_trechos_almoco,"",1,1)</f>
        <v>ESPERA</v>
      </c>
      <c r="J3532" s="164" t="str" cm="1">
        <f t="array" ref="J3532">_xlfn.XLOOKUP(D3532,justificativas_motivos,justificativas_texto,"",1,1)</f>
        <v>MOTORISTA NA GARAGEM EM ESPERA PARA DISPONIBILIDADE DE HORARIOS</v>
      </c>
    </row>
    <row r="3533" spans="1:10" ht="42" hidden="1" customHeight="1">
      <c r="A3533" s="202">
        <v>45766</v>
      </c>
      <c r="B3533" s="132" t="s">
        <v>137</v>
      </c>
      <c r="C3533" s="133" t="s">
        <v>137</v>
      </c>
      <c r="D3533" s="132" t="s">
        <v>137</v>
      </c>
      <c r="E3533" s="132" t="s">
        <v>42</v>
      </c>
      <c r="F3533" s="149"/>
      <c r="G3533" s="149" t="str">
        <f t="shared" si="108"/>
        <v>1</v>
      </c>
      <c r="H3533" s="150">
        <f t="shared" si="109"/>
        <v>18</v>
      </c>
      <c r="I3533" s="153" t="str" cm="1">
        <f t="array" ref="I3533">_xlfn.XLOOKUP(C3533,gyn_horarios,gyn_trechos_almoco,"",1,1)</f>
        <v>ESPERA</v>
      </c>
      <c r="J3533" s="164" t="str" cm="1">
        <f t="array" ref="J3533">_xlfn.XLOOKUP(D3533,justificativas_motivos,justificativas_texto,"",1,1)</f>
        <v>MOTORISTA NA GARAGEM EM ESPERA PARA DISPONIBILIDADE DE HORARIOS</v>
      </c>
    </row>
    <row r="3534" spans="1:10" ht="42" hidden="1" customHeight="1">
      <c r="A3534" s="202">
        <v>45766</v>
      </c>
      <c r="B3534" s="149" t="s">
        <v>137</v>
      </c>
      <c r="C3534" s="147" t="s">
        <v>137</v>
      </c>
      <c r="D3534" s="149" t="s">
        <v>137</v>
      </c>
      <c r="E3534" s="132" t="s">
        <v>43</v>
      </c>
      <c r="F3534" s="149"/>
      <c r="G3534" s="149" t="str">
        <f t="shared" si="108"/>
        <v>1</v>
      </c>
      <c r="H3534" s="150">
        <f t="shared" si="109"/>
        <v>18</v>
      </c>
      <c r="I3534" s="153" t="str" cm="1">
        <f t="array" ref="I3534">_xlfn.XLOOKUP(C3534,gyn_horarios,gyn_trechos_almoco,"",1,1)</f>
        <v>ESPERA</v>
      </c>
      <c r="J3534" s="164" t="str" cm="1">
        <f t="array" ref="J3534">_xlfn.XLOOKUP(D3534,justificativas_motivos,justificativas_texto,"",1,1)</f>
        <v>MOTORISTA NA GARAGEM EM ESPERA PARA DISPONIBILIDADE DE HORARIOS</v>
      </c>
    </row>
    <row r="3535" spans="1:10" ht="42" hidden="1" customHeight="1">
      <c r="A3535" s="202">
        <v>45766</v>
      </c>
      <c r="B3535" s="149">
        <v>19009</v>
      </c>
      <c r="C3535" s="147">
        <v>0.75</v>
      </c>
      <c r="D3535" s="211" t="s">
        <v>11</v>
      </c>
      <c r="E3535" s="132" t="s">
        <v>151</v>
      </c>
      <c r="F3535" s="149"/>
      <c r="G3535" s="149" t="str">
        <f t="shared" si="108"/>
        <v>1</v>
      </c>
      <c r="H3535" s="150">
        <f t="shared" si="109"/>
        <v>18</v>
      </c>
      <c r="I3535" s="153" t="str" cm="1">
        <f t="array" ref="I3535">_xlfn.XLOOKUP(C3535,gyn_horarios,gyn_trechos_almoco,"",1,1)</f>
        <v>GOIANIA X TERESINA 18:00</v>
      </c>
      <c r="J3535" s="164" t="str" cm="1">
        <f t="array" ref="J3535">_xlfn.XLOOKUP(D3535,justificativas_motivos,justificativas_texto,"",1,1)</f>
        <v>MOTORISTA CUMPRINDO HORÁRIO NA ESCALA ATUAL</v>
      </c>
    </row>
    <row r="3536" spans="1:10" ht="42" hidden="1" customHeight="1">
      <c r="A3536" s="202">
        <v>45766</v>
      </c>
      <c r="B3536" s="149">
        <v>19009</v>
      </c>
      <c r="C3536" s="147">
        <v>0.75</v>
      </c>
      <c r="D3536" s="149" t="s">
        <v>11</v>
      </c>
      <c r="E3536" s="132" t="s">
        <v>61</v>
      </c>
      <c r="F3536" s="149"/>
      <c r="G3536" s="149" t="str">
        <f t="shared" si="108"/>
        <v>1</v>
      </c>
      <c r="H3536" s="150">
        <f t="shared" si="109"/>
        <v>18</v>
      </c>
      <c r="I3536" s="153" t="str" cm="1">
        <f t="array" ref="I3536">_xlfn.XLOOKUP(C3536,gyn_horarios,gyn_trechos_almoco,"",1,1)</f>
        <v>GOIANIA X TERESINA 18:00</v>
      </c>
      <c r="J3536" s="164" t="str" cm="1">
        <f t="array" ref="J3536">_xlfn.XLOOKUP(D3536,justificativas_motivos,justificativas_texto,"",1,1)</f>
        <v>MOTORISTA CUMPRINDO HORÁRIO NA ESCALA ATUAL</v>
      </c>
    </row>
    <row r="3537" spans="1:10" ht="42" hidden="1" customHeight="1">
      <c r="A3537" s="202">
        <v>45766</v>
      </c>
      <c r="B3537" s="149">
        <v>24015</v>
      </c>
      <c r="C3537" s="147">
        <v>0.79166666666666663</v>
      </c>
      <c r="D3537" s="149" t="s">
        <v>11</v>
      </c>
      <c r="E3537" s="149" t="s">
        <v>408</v>
      </c>
      <c r="F3537" s="149"/>
      <c r="G3537" s="149" t="str">
        <f t="shared" si="108"/>
        <v>1</v>
      </c>
      <c r="H3537" s="150">
        <f t="shared" si="109"/>
        <v>18</v>
      </c>
      <c r="I3537" s="153" t="str" cm="1">
        <f t="array" ref="I3537">_xlfn.XLOOKUP(C3537,gyn_horarios,gyn_trechos_almoco,"",1,1)</f>
        <v>GOIANIA X BELEM 19:00</v>
      </c>
      <c r="J3537" s="164" t="str" cm="1">
        <f t="array" ref="J3537">_xlfn.XLOOKUP(D3537,justificativas_motivos,justificativas_texto,"",1,1)</f>
        <v>MOTORISTA CUMPRINDO HORÁRIO NA ESCALA ATUAL</v>
      </c>
    </row>
    <row r="3538" spans="1:10" ht="42" hidden="1" customHeight="1">
      <c r="A3538" s="202">
        <v>45766</v>
      </c>
      <c r="B3538" s="149">
        <v>24015</v>
      </c>
      <c r="C3538" s="147">
        <v>0.79166666666666663</v>
      </c>
      <c r="D3538" s="149" t="s">
        <v>11</v>
      </c>
      <c r="E3538" s="149" t="s">
        <v>93</v>
      </c>
      <c r="F3538" s="149"/>
      <c r="G3538" s="149" t="str">
        <f t="shared" si="108"/>
        <v>1</v>
      </c>
      <c r="H3538" s="150">
        <f t="shared" si="109"/>
        <v>18</v>
      </c>
      <c r="I3538" s="153" t="str" cm="1">
        <f t="array" ref="I3538">_xlfn.XLOOKUP(C3538,gyn_horarios,gyn_trechos_almoco,"",1,1)</f>
        <v>GOIANIA X BELEM 19:00</v>
      </c>
      <c r="J3538" s="164" t="str" cm="1">
        <f t="array" ref="J3538">_xlfn.XLOOKUP(D3538,justificativas_motivos,justificativas_texto,"",1,1)</f>
        <v>MOTORISTA CUMPRINDO HORÁRIO NA ESCALA ATUAL</v>
      </c>
    </row>
    <row r="3539" spans="1:10" ht="42" hidden="1" customHeight="1">
      <c r="A3539" s="202">
        <v>45766</v>
      </c>
      <c r="B3539" s="149">
        <v>24003</v>
      </c>
      <c r="C3539" s="147">
        <v>0.83333333333333337</v>
      </c>
      <c r="D3539" s="149" t="s">
        <v>11</v>
      </c>
      <c r="E3539" s="149" t="s">
        <v>91</v>
      </c>
      <c r="F3539" s="149"/>
      <c r="G3539" s="149" t="str">
        <f t="shared" si="108"/>
        <v>1</v>
      </c>
      <c r="H3539" s="150">
        <f t="shared" si="109"/>
        <v>18</v>
      </c>
      <c r="I3539" s="153" t="str" cm="1">
        <f t="array" ref="I3539">_xlfn.XLOOKUP(C3539,gyn_horarios,gyn_trechos_almoco,"",1,1)</f>
        <v>GOIANIA X SAO LUIS 20:00</v>
      </c>
      <c r="J3539" s="164" t="str" cm="1">
        <f t="array" ref="J3539">_xlfn.XLOOKUP(D3539,justificativas_motivos,justificativas_texto,"",1,1)</f>
        <v>MOTORISTA CUMPRINDO HORÁRIO NA ESCALA ATUAL</v>
      </c>
    </row>
    <row r="3540" spans="1:10" ht="42" hidden="1" customHeight="1">
      <c r="A3540" s="202">
        <v>45766</v>
      </c>
      <c r="B3540" s="149">
        <v>24003</v>
      </c>
      <c r="C3540" s="147">
        <v>0.83333333333333337</v>
      </c>
      <c r="D3540" s="149" t="s">
        <v>11</v>
      </c>
      <c r="E3540" s="149" t="s">
        <v>89</v>
      </c>
      <c r="F3540" s="149"/>
      <c r="G3540" s="149" t="str">
        <f t="shared" ref="G3540:G3603" si="110">IF(E3540="MOTORISTA","","1")</f>
        <v>1</v>
      </c>
      <c r="H3540" s="150">
        <f t="shared" ref="H3540:H3603" si="111">IF(E3540="MOTORISTA","",18)</f>
        <v>18</v>
      </c>
      <c r="I3540" s="153" t="str" cm="1">
        <f t="array" ref="I3540">_xlfn.XLOOKUP(C3540,gyn_horarios,gyn_trechos_almoco,"",1,1)</f>
        <v>GOIANIA X SAO LUIS 20:00</v>
      </c>
      <c r="J3540" s="164" t="str" cm="1">
        <f t="array" ref="J3540">_xlfn.XLOOKUP(D3540,justificativas_motivos,justificativas_texto,"",1,1)</f>
        <v>MOTORISTA CUMPRINDO HORÁRIO NA ESCALA ATUAL</v>
      </c>
    </row>
    <row r="3541" spans="1:10" ht="42" hidden="1" customHeight="1">
      <c r="A3541" s="202">
        <v>45766</v>
      </c>
      <c r="B3541" s="149">
        <v>19003</v>
      </c>
      <c r="C3541" s="147">
        <v>0.39583333333333331</v>
      </c>
      <c r="D3541" s="149" t="s">
        <v>11</v>
      </c>
      <c r="E3541" s="153" t="s">
        <v>304</v>
      </c>
      <c r="F3541" s="149"/>
      <c r="G3541" s="149" t="str">
        <f t="shared" si="110"/>
        <v>1</v>
      </c>
      <c r="H3541" s="150">
        <f t="shared" si="111"/>
        <v>18</v>
      </c>
      <c r="I3541" s="153" t="s">
        <v>145</v>
      </c>
      <c r="J3541" s="164" t="str" cm="1">
        <f t="array" ref="J3541">_xlfn.XLOOKUP(D3541,justificativas_motivos,justificativas_texto,"",1,1)</f>
        <v>MOTORISTA CUMPRINDO HORÁRIO NA ESCALA ATUAL</v>
      </c>
    </row>
    <row r="3542" spans="1:10" ht="42" hidden="1" customHeight="1">
      <c r="A3542" s="202">
        <v>45766</v>
      </c>
      <c r="B3542" s="149">
        <v>19003</v>
      </c>
      <c r="C3542" s="147">
        <v>0.39583333333333331</v>
      </c>
      <c r="D3542" s="149" t="s">
        <v>11</v>
      </c>
      <c r="E3542" s="153" t="s">
        <v>247</v>
      </c>
      <c r="F3542" s="149"/>
      <c r="G3542" s="149" t="str">
        <f t="shared" si="110"/>
        <v>1</v>
      </c>
      <c r="H3542" s="150">
        <f t="shared" si="111"/>
        <v>18</v>
      </c>
      <c r="I3542" s="153" t="s">
        <v>145</v>
      </c>
      <c r="J3542" s="164" t="str" cm="1">
        <f t="array" ref="J3542">_xlfn.XLOOKUP(D3542,justificativas_motivos,justificativas_texto,"",1,1)</f>
        <v>MOTORISTA CUMPRINDO HORÁRIO NA ESCALA ATUAL</v>
      </c>
    </row>
    <row r="3543" spans="1:10" ht="42" hidden="1" customHeight="1">
      <c r="A3543" s="202">
        <v>45766</v>
      </c>
      <c r="B3543" s="149" t="s">
        <v>71</v>
      </c>
      <c r="C3543" s="147" t="s">
        <v>71</v>
      </c>
      <c r="D3543" s="149" t="s">
        <v>107</v>
      </c>
      <c r="E3543" s="153" t="s">
        <v>292</v>
      </c>
      <c r="F3543" s="149"/>
      <c r="G3543" s="149" t="str">
        <f t="shared" si="110"/>
        <v>1</v>
      </c>
      <c r="H3543" s="150">
        <f t="shared" si="111"/>
        <v>18</v>
      </c>
      <c r="I3543" s="153" t="str" cm="1">
        <f t="array" ref="I3543">_xlfn.XLOOKUP(C3543,gyn_horarios,gyn_trechos_almoco,"",1,1)</f>
        <v>GARAGEM</v>
      </c>
      <c r="J3543" s="164" t="str" cm="1">
        <f t="array" ref="J3543">_xlfn.XLOOKUP(D3543,justificativas_motivos,justificativas_texto,"",1,1)</f>
        <v>MOTORISTA PRESTANDO SERVICO DE PLANTAO NA GARAGEM</v>
      </c>
    </row>
    <row r="3544" spans="1:10" ht="42" hidden="1" customHeight="1">
      <c r="A3544" s="200">
        <v>45767</v>
      </c>
      <c r="B3544" s="132" t="s">
        <v>137</v>
      </c>
      <c r="C3544" s="133" t="s">
        <v>137</v>
      </c>
      <c r="D3544" s="132" t="s">
        <v>137</v>
      </c>
      <c r="E3544" s="129" t="s">
        <v>151</v>
      </c>
      <c r="F3544" s="132"/>
      <c r="G3544" s="132" t="str">
        <f t="shared" si="110"/>
        <v>1</v>
      </c>
      <c r="H3544" s="137">
        <f t="shared" si="111"/>
        <v>18</v>
      </c>
      <c r="I3544" s="129" t="str" cm="1">
        <f t="array" ref="I3544">_xlfn.XLOOKUP(C3544,gyn_horarios,gyn_trechos_almoco,"",1,1)</f>
        <v>ESPERA</v>
      </c>
      <c r="J3544" s="201" t="str" cm="1">
        <f t="array" ref="J3544">_xlfn.XLOOKUP(D3544,justificativas_motivos,justificativas_texto,"",1,1)</f>
        <v>MOTORISTA NA GARAGEM EM ESPERA PARA DISPONIBILIDADE DE HORARIOS</v>
      </c>
    </row>
    <row r="3545" spans="1:10" ht="42" hidden="1" customHeight="1">
      <c r="A3545" s="200">
        <v>45767</v>
      </c>
      <c r="B3545" s="132" t="s">
        <v>137</v>
      </c>
      <c r="C3545" s="133" t="s">
        <v>137</v>
      </c>
      <c r="D3545" s="132" t="s">
        <v>137</v>
      </c>
      <c r="E3545" s="129" t="s">
        <v>61</v>
      </c>
      <c r="F3545" s="132"/>
      <c r="G3545" s="132" t="str">
        <f t="shared" si="110"/>
        <v>1</v>
      </c>
      <c r="H3545" s="137">
        <f t="shared" si="111"/>
        <v>18</v>
      </c>
      <c r="I3545" s="129" t="str" cm="1">
        <f t="array" ref="I3545">_xlfn.XLOOKUP(C3545,gyn_horarios,gyn_trechos_almoco,"",1,1)</f>
        <v>ESPERA</v>
      </c>
      <c r="J3545" s="201" t="str" cm="1">
        <f t="array" ref="J3545">_xlfn.XLOOKUP(D3545,justificativas_motivos,justificativas_texto,"",1,1)</f>
        <v>MOTORISTA NA GARAGEM EM ESPERA PARA DISPONIBILIDADE DE HORARIOS</v>
      </c>
    </row>
    <row r="3546" spans="1:10" ht="42" hidden="1" customHeight="1">
      <c r="A3546" s="200">
        <v>45767</v>
      </c>
      <c r="B3546" s="132" t="s">
        <v>137</v>
      </c>
      <c r="C3546" s="133" t="s">
        <v>137</v>
      </c>
      <c r="D3546" s="132" t="s">
        <v>137</v>
      </c>
      <c r="E3546" s="129" t="s">
        <v>83</v>
      </c>
      <c r="F3546" s="132"/>
      <c r="G3546" s="132" t="str">
        <f t="shared" si="110"/>
        <v>1</v>
      </c>
      <c r="H3546" s="137">
        <f t="shared" si="111"/>
        <v>18</v>
      </c>
      <c r="I3546" s="129" t="str" cm="1">
        <f t="array" ref="I3546">_xlfn.XLOOKUP(C3546,gyn_horarios,gyn_trechos_almoco,"",1,1)</f>
        <v>ESPERA</v>
      </c>
      <c r="J3546" s="201" t="str" cm="1">
        <f t="array" ref="J3546">_xlfn.XLOOKUP(D3546,justificativas_motivos,justificativas_texto,"",1,1)</f>
        <v>MOTORISTA NA GARAGEM EM ESPERA PARA DISPONIBILIDADE DE HORARIOS</v>
      </c>
    </row>
    <row r="3547" spans="1:10" ht="42" hidden="1" customHeight="1">
      <c r="A3547" s="200">
        <v>45767</v>
      </c>
      <c r="B3547" s="132" t="s">
        <v>137</v>
      </c>
      <c r="C3547" s="133" t="s">
        <v>137</v>
      </c>
      <c r="D3547" s="132" t="s">
        <v>137</v>
      </c>
      <c r="E3547" s="129" t="s">
        <v>93</v>
      </c>
      <c r="F3547" s="132"/>
      <c r="G3547" s="132" t="str">
        <f t="shared" si="110"/>
        <v>1</v>
      </c>
      <c r="H3547" s="137">
        <f t="shared" si="111"/>
        <v>18</v>
      </c>
      <c r="I3547" s="129" t="str" cm="1">
        <f t="array" ref="I3547">_xlfn.XLOOKUP(C3547,gyn_horarios,gyn_trechos_almoco,"",1,1)</f>
        <v>ESPERA</v>
      </c>
      <c r="J3547" s="201" t="str" cm="1">
        <f t="array" ref="J3547">_xlfn.XLOOKUP(D3547,justificativas_motivos,justificativas_texto,"",1,1)</f>
        <v>MOTORISTA NA GARAGEM EM ESPERA PARA DISPONIBILIDADE DE HORARIOS</v>
      </c>
    </row>
    <row r="3548" spans="1:10" ht="42" hidden="1" customHeight="1">
      <c r="A3548" s="200">
        <v>45767</v>
      </c>
      <c r="B3548" s="132" t="s">
        <v>137</v>
      </c>
      <c r="C3548" s="133" t="s">
        <v>137</v>
      </c>
      <c r="D3548" s="132" t="s">
        <v>137</v>
      </c>
      <c r="E3548" s="129" t="s">
        <v>91</v>
      </c>
      <c r="F3548" s="132"/>
      <c r="G3548" s="132" t="str">
        <f t="shared" si="110"/>
        <v>1</v>
      </c>
      <c r="H3548" s="137">
        <f t="shared" si="111"/>
        <v>18</v>
      </c>
      <c r="I3548" s="129" t="str" cm="1">
        <f t="array" ref="I3548">_xlfn.XLOOKUP(C3548,gyn_horarios,gyn_trechos_almoco,"",1,1)</f>
        <v>ESPERA</v>
      </c>
      <c r="J3548" s="201" t="str" cm="1">
        <f t="array" ref="J3548">_xlfn.XLOOKUP(D3548,justificativas_motivos,justificativas_texto,"",1,1)</f>
        <v>MOTORISTA NA GARAGEM EM ESPERA PARA DISPONIBILIDADE DE HORARIOS</v>
      </c>
    </row>
    <row r="3549" spans="1:10" ht="42" hidden="1" customHeight="1">
      <c r="A3549" s="200">
        <v>45767</v>
      </c>
      <c r="B3549" s="132" t="s">
        <v>137</v>
      </c>
      <c r="C3549" s="133" t="s">
        <v>137</v>
      </c>
      <c r="D3549" s="132" t="s">
        <v>137</v>
      </c>
      <c r="E3549" s="129" t="s">
        <v>89</v>
      </c>
      <c r="F3549" s="132"/>
      <c r="G3549" s="132" t="str">
        <f t="shared" si="110"/>
        <v>1</v>
      </c>
      <c r="H3549" s="137">
        <f t="shared" si="111"/>
        <v>18</v>
      </c>
      <c r="I3549" s="129" t="str" cm="1">
        <f t="array" ref="I3549">_xlfn.XLOOKUP(C3549,gyn_horarios,gyn_trechos_almoco,"",1,1)</f>
        <v>ESPERA</v>
      </c>
      <c r="J3549" s="201" t="str" cm="1">
        <f t="array" ref="J3549">_xlfn.XLOOKUP(D3549,justificativas_motivos,justificativas_texto,"",1,1)</f>
        <v>MOTORISTA NA GARAGEM EM ESPERA PARA DISPONIBILIDADE DE HORARIOS</v>
      </c>
    </row>
    <row r="3550" spans="1:10" ht="42" hidden="1" customHeight="1">
      <c r="A3550" s="200">
        <v>45767</v>
      </c>
      <c r="B3550" s="132">
        <v>17400</v>
      </c>
      <c r="C3550" s="133">
        <v>0.375</v>
      </c>
      <c r="D3550" s="132" t="s">
        <v>11</v>
      </c>
      <c r="E3550" s="129" t="s">
        <v>341</v>
      </c>
      <c r="F3550" s="132"/>
      <c r="G3550" s="132" t="str">
        <f t="shared" si="110"/>
        <v>1</v>
      </c>
      <c r="H3550" s="137">
        <f t="shared" si="111"/>
        <v>18</v>
      </c>
      <c r="I3550" s="129" t="str" cm="1">
        <f t="array" ref="I3550">_xlfn.XLOOKUP(C3550,gyn_horarios,gyn_trechos_almoco,"",1,1)</f>
        <v>SINOP X FORTALEZA 09:00</v>
      </c>
      <c r="J3550" s="201" t="str" cm="1">
        <f t="array" ref="J3550">_xlfn.XLOOKUP(D3550,justificativas_motivos,justificativas_texto,"",1,1)</f>
        <v>MOTORISTA CUMPRINDO HORÁRIO NA ESCALA ATUAL</v>
      </c>
    </row>
    <row r="3551" spans="1:10" ht="42" hidden="1" customHeight="1">
      <c r="A3551" s="200">
        <v>45767</v>
      </c>
      <c r="B3551" s="132">
        <v>17400</v>
      </c>
      <c r="C3551" s="133">
        <v>0.375</v>
      </c>
      <c r="D3551" s="132" t="s">
        <v>11</v>
      </c>
      <c r="E3551" s="129" t="s">
        <v>305</v>
      </c>
      <c r="F3551" s="132"/>
      <c r="G3551" s="132" t="str">
        <f t="shared" si="110"/>
        <v>1</v>
      </c>
      <c r="H3551" s="137">
        <f t="shared" si="111"/>
        <v>18</v>
      </c>
      <c r="I3551" s="129" t="str" cm="1">
        <f t="array" ref="I3551">_xlfn.XLOOKUP(C3551,gyn_horarios,gyn_trechos_almoco,"",1,1)</f>
        <v>SINOP X FORTALEZA 09:00</v>
      </c>
      <c r="J3551" s="201" t="str" cm="1">
        <f t="array" ref="J3551">_xlfn.XLOOKUP(D3551,justificativas_motivos,justificativas_texto,"",1,1)</f>
        <v>MOTORISTA CUMPRINDO HORÁRIO NA ESCALA ATUAL</v>
      </c>
    </row>
    <row r="3552" spans="1:10" ht="42" hidden="1" customHeight="1">
      <c r="A3552" s="200">
        <v>45767</v>
      </c>
      <c r="B3552" s="132">
        <v>19019</v>
      </c>
      <c r="C3552" s="133">
        <v>0.38541666666666669</v>
      </c>
      <c r="D3552" s="132" t="s">
        <v>20</v>
      </c>
      <c r="E3552" s="129" t="s">
        <v>481</v>
      </c>
      <c r="F3552" s="132"/>
      <c r="G3552" s="132" t="str">
        <f t="shared" si="110"/>
        <v>1</v>
      </c>
      <c r="H3552" s="137">
        <f t="shared" si="111"/>
        <v>18</v>
      </c>
      <c r="I3552" s="129" t="str" cm="1">
        <f t="array" ref="I3552">_xlfn.XLOOKUP(C3552,gyn_horarios,gyn_trechos_almoco,"",1,1)</f>
        <v>GOIANIA X BELEM 09:30</v>
      </c>
      <c r="J3552" s="201" t="str" cm="1">
        <f t="array" ref="J3552">_xlfn.XLOOKUP(D3552,justificativas_motivos,justificativas_texto,"",1,1)</f>
        <v>MOTORISTA TEVE QUE FAZER REFEIÇÃO DEVIDO AO ATRASO DO HORARIO DO ONIBUS</v>
      </c>
    </row>
    <row r="3553" spans="1:10" ht="42" hidden="1" customHeight="1">
      <c r="A3553" s="200">
        <v>45767</v>
      </c>
      <c r="B3553" s="132">
        <v>19019</v>
      </c>
      <c r="C3553" s="133">
        <v>0.38541666666666669</v>
      </c>
      <c r="D3553" s="132" t="s">
        <v>20</v>
      </c>
      <c r="E3553" s="129" t="s">
        <v>154</v>
      </c>
      <c r="F3553" s="132"/>
      <c r="G3553" s="132" t="str">
        <f t="shared" si="110"/>
        <v>1</v>
      </c>
      <c r="H3553" s="137">
        <f t="shared" si="111"/>
        <v>18</v>
      </c>
      <c r="I3553" s="129" t="str" cm="1">
        <f t="array" ref="I3553">_xlfn.XLOOKUP(C3553,gyn_horarios,gyn_trechos_almoco,"",1,1)</f>
        <v>GOIANIA X BELEM 09:30</v>
      </c>
      <c r="J3553" s="201" t="str" cm="1">
        <f t="array" ref="J3553">_xlfn.XLOOKUP(D3553,justificativas_motivos,justificativas_texto,"",1,1)</f>
        <v>MOTORISTA TEVE QUE FAZER REFEIÇÃO DEVIDO AO ATRASO DO HORARIO DO ONIBUS</v>
      </c>
    </row>
    <row r="3554" spans="1:10" ht="42" hidden="1" customHeight="1">
      <c r="A3554" s="200">
        <v>45767</v>
      </c>
      <c r="B3554" s="132">
        <v>12400</v>
      </c>
      <c r="C3554" s="133">
        <v>0.47013888888888888</v>
      </c>
      <c r="D3554" s="132" t="s">
        <v>20</v>
      </c>
      <c r="E3554" s="129" t="s">
        <v>275</v>
      </c>
      <c r="F3554" s="132"/>
      <c r="G3554" s="132" t="str">
        <f t="shared" si="110"/>
        <v>1</v>
      </c>
      <c r="H3554" s="137">
        <f t="shared" si="111"/>
        <v>18</v>
      </c>
      <c r="I3554" s="129" t="str" cm="1">
        <f t="array" ref="I3554">_xlfn.XLOOKUP(C3554,gyn_horarios,gyn_trechos_almoco,"",1,1)</f>
        <v>IMPERATRIZ X SAO LUIS 11:17</v>
      </c>
      <c r="J3554" s="201" t="str" cm="1">
        <f t="array" ref="J3554">_xlfn.XLOOKUP(D3554,justificativas_motivos,justificativas_texto,"",1,1)</f>
        <v>MOTORISTA TEVE QUE FAZER REFEIÇÃO DEVIDO AO ATRASO DO HORARIO DO ONIBUS</v>
      </c>
    </row>
    <row r="3555" spans="1:10" ht="42" hidden="1" customHeight="1">
      <c r="A3555" s="202">
        <v>45768</v>
      </c>
      <c r="B3555" s="132">
        <v>221301</v>
      </c>
      <c r="C3555" s="147">
        <v>0.39583333333333331</v>
      </c>
      <c r="D3555" s="149" t="s">
        <v>11</v>
      </c>
      <c r="E3555" s="153" t="s">
        <v>80</v>
      </c>
      <c r="F3555" s="149"/>
      <c r="G3555" s="149" t="str">
        <f t="shared" si="110"/>
        <v>1</v>
      </c>
      <c r="H3555" s="150">
        <f t="shared" si="111"/>
        <v>18</v>
      </c>
      <c r="I3555" s="153" t="s">
        <v>482</v>
      </c>
      <c r="J3555" s="164" t="str" cm="1">
        <f t="array" ref="J3555">_xlfn.XLOOKUP(D3555,justificativas_motivos,justificativas_texto,"",1,1)</f>
        <v>MOTORISTA CUMPRINDO HORÁRIO NA ESCALA ATUAL</v>
      </c>
    </row>
    <row r="3556" spans="1:10" ht="42" hidden="1" customHeight="1">
      <c r="A3556" s="200">
        <v>45768</v>
      </c>
      <c r="B3556" s="132">
        <v>221301</v>
      </c>
      <c r="C3556" s="133">
        <v>0.39583333333333331</v>
      </c>
      <c r="D3556" s="132" t="s">
        <v>11</v>
      </c>
      <c r="E3556" s="129" t="s">
        <v>78</v>
      </c>
      <c r="F3556" s="132"/>
      <c r="G3556" s="132" t="str">
        <f t="shared" si="110"/>
        <v>1</v>
      </c>
      <c r="H3556" s="137">
        <f t="shared" si="111"/>
        <v>18</v>
      </c>
      <c r="I3556" s="129" t="s">
        <v>482</v>
      </c>
      <c r="J3556" s="201" t="str" cm="1">
        <f t="array" ref="J3556">_xlfn.XLOOKUP(D3556,justificativas_motivos,justificativas_texto,"",1,1)</f>
        <v>MOTORISTA CUMPRINDO HORÁRIO NA ESCALA ATUAL</v>
      </c>
    </row>
    <row r="3557" spans="1:10" ht="42" hidden="1" customHeight="1">
      <c r="A3557" s="200">
        <v>45768</v>
      </c>
      <c r="B3557" s="132">
        <v>24014</v>
      </c>
      <c r="C3557" s="133">
        <v>0.3</v>
      </c>
      <c r="D3557" s="132" t="s">
        <v>11</v>
      </c>
      <c r="E3557" s="129" t="s">
        <v>86</v>
      </c>
      <c r="F3557" s="132"/>
      <c r="G3557" s="132" t="str">
        <f t="shared" si="110"/>
        <v>1</v>
      </c>
      <c r="H3557" s="137">
        <f t="shared" si="111"/>
        <v>18</v>
      </c>
      <c r="I3557" s="129" t="s">
        <v>483</v>
      </c>
      <c r="J3557" s="201" t="str" cm="1">
        <f t="array" ref="J3557">_xlfn.XLOOKUP(D3557,justificativas_motivos,justificativas_texto,"",1,1)</f>
        <v>MOTORISTA CUMPRINDO HORÁRIO NA ESCALA ATUAL</v>
      </c>
    </row>
    <row r="3558" spans="1:10" ht="42" hidden="1" customHeight="1">
      <c r="A3558" s="200">
        <v>45768</v>
      </c>
      <c r="B3558" s="132">
        <v>24014</v>
      </c>
      <c r="C3558" s="133">
        <v>0.3</v>
      </c>
      <c r="D3558" s="132" t="s">
        <v>11</v>
      </c>
      <c r="E3558" s="129" t="s">
        <v>407</v>
      </c>
      <c r="F3558" s="132"/>
      <c r="G3558" s="132" t="str">
        <f t="shared" si="110"/>
        <v>1</v>
      </c>
      <c r="H3558" s="137">
        <f t="shared" si="111"/>
        <v>18</v>
      </c>
      <c r="I3558" s="129" t="s">
        <v>483</v>
      </c>
      <c r="J3558" s="201" t="str" cm="1">
        <f t="array" ref="J3558">_xlfn.XLOOKUP(D3558,justificativas_motivos,justificativas_texto,"",1,1)</f>
        <v>MOTORISTA CUMPRINDO HORÁRIO NA ESCALA ATUAL</v>
      </c>
    </row>
    <row r="3559" spans="1:10" ht="42" hidden="1" customHeight="1">
      <c r="A3559" s="200">
        <v>45768</v>
      </c>
      <c r="B3559" s="132">
        <v>24011</v>
      </c>
      <c r="C3559" s="133">
        <v>0.33333333333333331</v>
      </c>
      <c r="D3559" s="132" t="s">
        <v>11</v>
      </c>
      <c r="E3559" s="129" t="s">
        <v>14</v>
      </c>
      <c r="F3559" s="132"/>
      <c r="G3559" s="132" t="str">
        <f t="shared" si="110"/>
        <v>1</v>
      </c>
      <c r="H3559" s="137">
        <f t="shared" si="111"/>
        <v>18</v>
      </c>
      <c r="I3559" s="129" t="s">
        <v>484</v>
      </c>
      <c r="J3559" s="201" t="str" cm="1">
        <f t="array" ref="J3559">_xlfn.XLOOKUP(D3559,justificativas_motivos,justificativas_texto,"",1,1)</f>
        <v>MOTORISTA CUMPRINDO HORÁRIO NA ESCALA ATUAL</v>
      </c>
    </row>
    <row r="3560" spans="1:10" ht="42" hidden="1" customHeight="1">
      <c r="A3560" s="200">
        <v>45768</v>
      </c>
      <c r="B3560" s="132">
        <v>24011</v>
      </c>
      <c r="C3560" s="133">
        <v>0.33333333333333331</v>
      </c>
      <c r="D3560" s="132" t="s">
        <v>11</v>
      </c>
      <c r="E3560" s="129" t="s">
        <v>400</v>
      </c>
      <c r="F3560" s="132"/>
      <c r="G3560" s="132" t="str">
        <f t="shared" si="110"/>
        <v>1</v>
      </c>
      <c r="H3560" s="137">
        <f t="shared" si="111"/>
        <v>18</v>
      </c>
      <c r="I3560" s="129" t="s">
        <v>484</v>
      </c>
      <c r="J3560" s="201" t="str" cm="1">
        <f t="array" ref="J3560">_xlfn.XLOOKUP(D3560,justificativas_motivos,justificativas_texto,"",1,1)</f>
        <v>MOTORISTA CUMPRINDO HORÁRIO NA ESCALA ATUAL</v>
      </c>
    </row>
    <row r="3561" spans="1:10" ht="42" hidden="1" customHeight="1">
      <c r="A3561" s="202">
        <v>45768</v>
      </c>
      <c r="B3561" s="149">
        <v>15700</v>
      </c>
      <c r="C3561" s="147">
        <v>0.79166666666666663</v>
      </c>
      <c r="D3561" s="149" t="s">
        <v>11</v>
      </c>
      <c r="E3561" s="153" t="s">
        <v>244</v>
      </c>
      <c r="F3561" s="149"/>
      <c r="G3561" s="149" t="str">
        <f t="shared" si="110"/>
        <v>1</v>
      </c>
      <c r="H3561" s="150">
        <f t="shared" si="111"/>
        <v>18</v>
      </c>
      <c r="I3561" s="153" t="s">
        <v>308</v>
      </c>
      <c r="J3561" s="164" t="str" cm="1">
        <f t="array" ref="J3561">_xlfn.XLOOKUP(D3561,justificativas_motivos,justificativas_texto,"",1,1)</f>
        <v>MOTORISTA CUMPRINDO HORÁRIO NA ESCALA ATUAL</v>
      </c>
    </row>
    <row r="3562" spans="1:10" ht="42" hidden="1" customHeight="1">
      <c r="A3562" s="202">
        <v>45768</v>
      </c>
      <c r="B3562" s="149">
        <v>15700</v>
      </c>
      <c r="C3562" s="147">
        <v>0.79166666666666663</v>
      </c>
      <c r="D3562" s="149" t="s">
        <v>11</v>
      </c>
      <c r="E3562" s="153" t="s">
        <v>310</v>
      </c>
      <c r="F3562" s="149"/>
      <c r="G3562" s="149" t="str">
        <f t="shared" si="110"/>
        <v>1</v>
      </c>
      <c r="H3562" s="150">
        <f t="shared" si="111"/>
        <v>18</v>
      </c>
      <c r="I3562" s="153" t="s">
        <v>308</v>
      </c>
      <c r="J3562" s="164" t="str" cm="1">
        <f t="array" ref="J3562">_xlfn.XLOOKUP(D3562,justificativas_motivos,justificativas_texto,"",1,1)</f>
        <v>MOTORISTA CUMPRINDO HORÁRIO NA ESCALA ATUAL</v>
      </c>
    </row>
    <row r="3563" spans="1:10" ht="42" hidden="1" customHeight="1">
      <c r="A3563" s="202">
        <v>45768</v>
      </c>
      <c r="B3563" s="149" t="s">
        <v>105</v>
      </c>
      <c r="C3563" s="147" t="s">
        <v>72</v>
      </c>
      <c r="D3563" s="149" t="s">
        <v>11</v>
      </c>
      <c r="E3563" s="153" t="s">
        <v>485</v>
      </c>
      <c r="F3563" s="149"/>
      <c r="G3563" s="149" t="str">
        <f t="shared" si="110"/>
        <v>1</v>
      </c>
      <c r="H3563" s="150">
        <f t="shared" si="111"/>
        <v>18</v>
      </c>
      <c r="I3563" s="153" t="str" cm="1">
        <f t="array" ref="I3563">_xlfn.XLOOKUP(C3563,gyn_horarios,gyn_trechos_almoco,"",1,1)</f>
        <v>PLANTAO</v>
      </c>
      <c r="J3563" s="164" t="str" cm="1">
        <f t="array" ref="J3563">_xlfn.XLOOKUP(D3563,justificativas_motivos,justificativas_texto,"",1,1)</f>
        <v>MOTORISTA CUMPRINDO HORÁRIO NA ESCALA ATUAL</v>
      </c>
    </row>
    <row r="3564" spans="1:10" ht="42" hidden="1" customHeight="1">
      <c r="A3564" s="202">
        <v>45769</v>
      </c>
      <c r="B3564" s="149" t="s">
        <v>137</v>
      </c>
      <c r="C3564" s="147" t="s">
        <v>137</v>
      </c>
      <c r="D3564" s="149" t="s">
        <v>137</v>
      </c>
      <c r="E3564" s="153" t="s">
        <v>80</v>
      </c>
      <c r="F3564" s="149"/>
      <c r="G3564" s="149" t="str">
        <f t="shared" si="110"/>
        <v>1</v>
      </c>
      <c r="H3564" s="150">
        <f t="shared" si="111"/>
        <v>18</v>
      </c>
      <c r="I3564" s="153" t="str" cm="1">
        <f t="array" ref="I3564">_xlfn.XLOOKUP(C3564,gyn_horarios,gyn_trechos_almoco,"",1,1)</f>
        <v>ESPERA</v>
      </c>
      <c r="J3564" s="164" t="str" cm="1">
        <f t="array" ref="J3564">_xlfn.XLOOKUP(D3564,justificativas_motivos,justificativas_texto,"",1,1)</f>
        <v>MOTORISTA NA GARAGEM EM ESPERA PARA DISPONIBILIDADE DE HORARIOS</v>
      </c>
    </row>
    <row r="3565" spans="1:10" ht="42" hidden="1" customHeight="1">
      <c r="A3565" s="202">
        <v>45769</v>
      </c>
      <c r="B3565" s="149" t="s">
        <v>137</v>
      </c>
      <c r="C3565" s="147" t="s">
        <v>137</v>
      </c>
      <c r="D3565" s="149" t="s">
        <v>137</v>
      </c>
      <c r="E3565" s="129" t="s">
        <v>78</v>
      </c>
      <c r="F3565" s="149"/>
      <c r="G3565" s="149" t="str">
        <f t="shared" si="110"/>
        <v>1</v>
      </c>
      <c r="H3565" s="150">
        <f t="shared" si="111"/>
        <v>18</v>
      </c>
      <c r="I3565" s="153" t="str" cm="1">
        <f t="array" ref="I3565">_xlfn.XLOOKUP(C3565,gyn_horarios,gyn_trechos_almoco,"",1,1)</f>
        <v>ESPERA</v>
      </c>
      <c r="J3565" s="164" t="str" cm="1">
        <f t="array" ref="J3565">_xlfn.XLOOKUP(D3565,justificativas_motivos,justificativas_texto,"",1,1)</f>
        <v>MOTORISTA NA GARAGEM EM ESPERA PARA DISPONIBILIDADE DE HORARIOS</v>
      </c>
    </row>
    <row r="3566" spans="1:10" ht="42" hidden="1" customHeight="1">
      <c r="A3566" s="202">
        <v>45769</v>
      </c>
      <c r="B3566" s="149">
        <v>19006</v>
      </c>
      <c r="C3566" s="147">
        <v>0.75</v>
      </c>
      <c r="D3566" s="149" t="s">
        <v>11</v>
      </c>
      <c r="E3566" s="132" t="s">
        <v>19</v>
      </c>
      <c r="F3566" s="149"/>
      <c r="G3566" s="149" t="str">
        <f t="shared" si="110"/>
        <v>1</v>
      </c>
      <c r="H3566" s="150">
        <f t="shared" si="111"/>
        <v>18</v>
      </c>
      <c r="I3566" s="153" t="str" cm="1">
        <f t="array" ref="I3566">_xlfn.XLOOKUP(C3566,gyn_horarios,gyn_trechos_almoco,"",1,1)</f>
        <v>GOIANIA X TERESINA 18:00</v>
      </c>
      <c r="J3566" s="164" t="str" cm="1">
        <f t="array" ref="J3566">_xlfn.XLOOKUP(D3566,justificativas_motivos,justificativas_texto,"",1,1)</f>
        <v>MOTORISTA CUMPRINDO HORÁRIO NA ESCALA ATUAL</v>
      </c>
    </row>
    <row r="3567" spans="1:10" ht="42" hidden="1" customHeight="1">
      <c r="A3567" s="202">
        <v>45769</v>
      </c>
      <c r="B3567" s="149">
        <v>24001</v>
      </c>
      <c r="C3567" s="147">
        <v>0.79166666666666663</v>
      </c>
      <c r="D3567" s="149" t="s">
        <v>11</v>
      </c>
      <c r="E3567" s="132" t="s">
        <v>26</v>
      </c>
      <c r="F3567" s="149"/>
      <c r="G3567" s="149" t="str">
        <f t="shared" si="110"/>
        <v>1</v>
      </c>
      <c r="H3567" s="150">
        <f t="shared" si="111"/>
        <v>18</v>
      </c>
      <c r="I3567" s="153" t="str" cm="1">
        <f t="array" ref="I3567">_xlfn.XLOOKUP(C3567,gyn_horarios,gyn_trechos_almoco,"",1,1)</f>
        <v>GOIANIA X BELEM 19:00</v>
      </c>
      <c r="J3567" s="164" t="str" cm="1">
        <f t="array" ref="J3567">_xlfn.XLOOKUP(D3567,justificativas_motivos,justificativas_texto,"",1,1)</f>
        <v>MOTORISTA CUMPRINDO HORÁRIO NA ESCALA ATUAL</v>
      </c>
    </row>
    <row r="3568" spans="1:10" ht="42" hidden="1" customHeight="1">
      <c r="A3568" s="202">
        <v>45769</v>
      </c>
      <c r="B3568" s="149">
        <v>24001</v>
      </c>
      <c r="C3568" s="147">
        <v>0.79166666666666663</v>
      </c>
      <c r="D3568" s="149" t="s">
        <v>11</v>
      </c>
      <c r="E3568" s="132" t="s">
        <v>24</v>
      </c>
      <c r="F3568" s="149"/>
      <c r="G3568" s="149" t="str">
        <f t="shared" si="110"/>
        <v>1</v>
      </c>
      <c r="H3568" s="150">
        <f t="shared" si="111"/>
        <v>18</v>
      </c>
      <c r="I3568" s="153" t="str" cm="1">
        <f t="array" ref="I3568">_xlfn.XLOOKUP(C3568,gyn_horarios,gyn_trechos_almoco,"",1,1)</f>
        <v>GOIANIA X BELEM 19:00</v>
      </c>
      <c r="J3568" s="164" t="str" cm="1">
        <f t="array" ref="J3568">_xlfn.XLOOKUP(D3568,justificativas_motivos,justificativas_texto,"",1,1)</f>
        <v>MOTORISTA CUMPRINDO HORÁRIO NA ESCALA ATUAL</v>
      </c>
    </row>
    <row r="3569" spans="1:10" ht="42" hidden="1" customHeight="1">
      <c r="A3569" s="202">
        <v>45769</v>
      </c>
      <c r="B3569" s="149">
        <v>24002</v>
      </c>
      <c r="C3569" s="147">
        <v>0.83333333333333337</v>
      </c>
      <c r="D3569" s="149" t="s">
        <v>11</v>
      </c>
      <c r="E3569" s="132" t="s">
        <v>12</v>
      </c>
      <c r="F3569" s="149"/>
      <c r="G3569" s="149" t="str">
        <f t="shared" si="110"/>
        <v>1</v>
      </c>
      <c r="H3569" s="150">
        <f t="shared" si="111"/>
        <v>18</v>
      </c>
      <c r="I3569" s="153" t="str" cm="1">
        <f t="array" ref="I3569">_xlfn.XLOOKUP(C3569,gyn_horarios,gyn_trechos_almoco,"",1,1)</f>
        <v>GOIANIA X SAO LUIS 20:00</v>
      </c>
      <c r="J3569" s="164" t="str" cm="1">
        <f t="array" ref="J3569">_xlfn.XLOOKUP(D3569,justificativas_motivos,justificativas_texto,"",1,1)</f>
        <v>MOTORISTA CUMPRINDO HORÁRIO NA ESCALA ATUAL</v>
      </c>
    </row>
    <row r="3570" spans="1:10" ht="42" hidden="1" customHeight="1">
      <c r="A3570" s="202">
        <v>45769</v>
      </c>
      <c r="B3570" s="149">
        <v>24002</v>
      </c>
      <c r="C3570" s="147">
        <v>0.83333333333333337</v>
      </c>
      <c r="D3570" s="149" t="s">
        <v>11</v>
      </c>
      <c r="E3570" s="149" t="s">
        <v>13</v>
      </c>
      <c r="F3570" s="149"/>
      <c r="G3570" s="149" t="str">
        <f t="shared" si="110"/>
        <v>1</v>
      </c>
      <c r="H3570" s="150">
        <f t="shared" si="111"/>
        <v>18</v>
      </c>
      <c r="I3570" s="153" t="str" cm="1">
        <f t="array" ref="I3570">_xlfn.XLOOKUP(C3570,gyn_horarios,gyn_trechos_almoco,"",1,1)</f>
        <v>GOIANIA X SAO LUIS 20:00</v>
      </c>
      <c r="J3570" s="164" t="str" cm="1">
        <f t="array" ref="J3570">_xlfn.XLOOKUP(D3570,justificativas_motivos,justificativas_texto,"",1,1)</f>
        <v>MOTORISTA CUMPRINDO HORÁRIO NA ESCALA ATUAL</v>
      </c>
    </row>
    <row r="3571" spans="1:10" ht="42" hidden="1" customHeight="1">
      <c r="A3571" s="202">
        <v>45769</v>
      </c>
      <c r="B3571" s="149" t="s">
        <v>137</v>
      </c>
      <c r="C3571" s="147" t="s">
        <v>137</v>
      </c>
      <c r="D3571" s="149" t="s">
        <v>137</v>
      </c>
      <c r="E3571" s="153" t="s">
        <v>307</v>
      </c>
      <c r="F3571" s="149"/>
      <c r="G3571" s="149" t="str">
        <f t="shared" si="110"/>
        <v>1</v>
      </c>
      <c r="H3571" s="150">
        <f t="shared" si="111"/>
        <v>18</v>
      </c>
      <c r="I3571" s="153" t="str" cm="1">
        <f t="array" ref="I3571">_xlfn.XLOOKUP(C3571,gyn_horarios,gyn_trechos_almoco,"",1,1)</f>
        <v>ESPERA</v>
      </c>
      <c r="J3571" s="164" t="str" cm="1">
        <f t="array" ref="J3571">_xlfn.XLOOKUP(D3571,justificativas_motivos,justificativas_texto,"",1,1)</f>
        <v>MOTORISTA NA GARAGEM EM ESPERA PARA DISPONIBILIDADE DE HORARIOS</v>
      </c>
    </row>
    <row r="3572" spans="1:10" ht="42" hidden="1" customHeight="1">
      <c r="A3572" s="202">
        <v>45769</v>
      </c>
      <c r="B3572" s="149" t="s">
        <v>137</v>
      </c>
      <c r="C3572" s="147" t="s">
        <v>137</v>
      </c>
      <c r="D3572" s="149" t="s">
        <v>137</v>
      </c>
      <c r="E3572" s="153" t="s">
        <v>248</v>
      </c>
      <c r="F3572" s="149"/>
      <c r="G3572" s="149" t="str">
        <f t="shared" si="110"/>
        <v>1</v>
      </c>
      <c r="H3572" s="150">
        <f t="shared" si="111"/>
        <v>18</v>
      </c>
      <c r="I3572" s="153" t="str" cm="1">
        <f t="array" ref="I3572">_xlfn.XLOOKUP(C3572,gyn_horarios,gyn_trechos_almoco,"",1,1)</f>
        <v>ESPERA</v>
      </c>
      <c r="J3572" s="164" t="str" cm="1">
        <f t="array" ref="J3572">_xlfn.XLOOKUP(D3572,justificativas_motivos,justificativas_texto,"",1,1)</f>
        <v>MOTORISTA NA GARAGEM EM ESPERA PARA DISPONIBILIDADE DE HORARIOS</v>
      </c>
    </row>
    <row r="3573" spans="1:10" ht="42" hidden="1" customHeight="1">
      <c r="A3573" s="202">
        <v>45769</v>
      </c>
      <c r="B3573" s="149" t="s">
        <v>71</v>
      </c>
      <c r="C3573" s="147" t="s">
        <v>71</v>
      </c>
      <c r="D3573" s="149" t="s">
        <v>107</v>
      </c>
      <c r="E3573" s="153" t="s">
        <v>292</v>
      </c>
      <c r="F3573" s="149"/>
      <c r="G3573" s="149" t="str">
        <f t="shared" si="110"/>
        <v>1</v>
      </c>
      <c r="H3573" s="150">
        <f t="shared" si="111"/>
        <v>18</v>
      </c>
      <c r="I3573" s="153" t="str" cm="1">
        <f t="array" ref="I3573">_xlfn.XLOOKUP(C3573,gyn_horarios,gyn_trechos_almoco,"",1,1)</f>
        <v>GARAGEM</v>
      </c>
      <c r="J3573" s="164" t="str" cm="1">
        <f t="array" ref="J3573">_xlfn.XLOOKUP(D3573,justificativas_motivos,justificativas_texto,"",1,1)</f>
        <v>MOTORISTA PRESTANDO SERVICO DE PLANTAO NA GARAGEM</v>
      </c>
    </row>
    <row r="3574" spans="1:10" ht="42" hidden="1" customHeight="1">
      <c r="A3574" s="202">
        <v>45769</v>
      </c>
      <c r="B3574" s="132">
        <v>20018</v>
      </c>
      <c r="C3574" s="133">
        <v>0.375</v>
      </c>
      <c r="D3574" s="132" t="s">
        <v>20</v>
      </c>
      <c r="E3574" s="129" t="s">
        <v>310</v>
      </c>
      <c r="F3574" s="132"/>
      <c r="G3574" s="132" t="str">
        <f t="shared" si="110"/>
        <v>1</v>
      </c>
      <c r="H3574" s="137">
        <f t="shared" si="111"/>
        <v>18</v>
      </c>
      <c r="I3574" s="129" t="str" cm="1">
        <f t="array" ref="I3574">_xlfn.XLOOKUP(C3574,gyn_horarios,gyn_trechos_almoco,"",1,1)</f>
        <v>SINOP X FORTALEZA 09:00</v>
      </c>
      <c r="J3574" s="201" t="str" cm="1">
        <f t="array" ref="J3574">_xlfn.XLOOKUP(D3574,justificativas_motivos,justificativas_texto,"",1,1)</f>
        <v>MOTORISTA TEVE QUE FAZER REFEIÇÃO DEVIDO AO ATRASO DO HORARIO DO ONIBUS</v>
      </c>
    </row>
    <row r="3575" spans="1:10" ht="42" hidden="1" customHeight="1">
      <c r="A3575" s="202">
        <v>45769</v>
      </c>
      <c r="B3575" s="132">
        <v>20018</v>
      </c>
      <c r="C3575" s="133">
        <v>0.375</v>
      </c>
      <c r="D3575" s="132" t="s">
        <v>20</v>
      </c>
      <c r="E3575" s="129" t="s">
        <v>244</v>
      </c>
      <c r="F3575" s="132"/>
      <c r="G3575" s="132" t="str">
        <f t="shared" si="110"/>
        <v>1</v>
      </c>
      <c r="H3575" s="137">
        <f t="shared" si="111"/>
        <v>18</v>
      </c>
      <c r="I3575" s="129" t="str" cm="1">
        <f t="array" ref="I3575">_xlfn.XLOOKUP(C3575,gyn_horarios,gyn_trechos_almoco,"",1,1)</f>
        <v>SINOP X FORTALEZA 09:00</v>
      </c>
      <c r="J3575" s="201" t="str" cm="1">
        <f t="array" ref="J3575">_xlfn.XLOOKUP(D3575,justificativas_motivos,justificativas_texto,"",1,1)</f>
        <v>MOTORISTA TEVE QUE FAZER REFEIÇÃO DEVIDO AO ATRASO DO HORARIO DO ONIBUS</v>
      </c>
    </row>
    <row r="3576" spans="1:10" ht="42" hidden="1" customHeight="1">
      <c r="A3576" s="202">
        <v>45770</v>
      </c>
      <c r="B3576" s="149">
        <v>24012</v>
      </c>
      <c r="C3576" s="147">
        <v>0.79166666666666663</v>
      </c>
      <c r="D3576" s="149" t="s">
        <v>11</v>
      </c>
      <c r="E3576" s="149" t="s">
        <v>131</v>
      </c>
      <c r="F3576" s="149"/>
      <c r="G3576" s="149" t="str">
        <f t="shared" si="110"/>
        <v>1</v>
      </c>
      <c r="H3576" s="150">
        <f t="shared" si="111"/>
        <v>18</v>
      </c>
      <c r="I3576" s="153" t="str" cm="1">
        <f t="array" ref="I3576">_xlfn.XLOOKUP(C3576,gyn_horarios,gyn_trechos_almoco,"",1,1)</f>
        <v>GOIANIA X BELEM 19:00</v>
      </c>
      <c r="J3576" s="164" t="str" cm="1">
        <f t="array" ref="J3576">_xlfn.XLOOKUP(D3576,justificativas_motivos,justificativas_texto,"",1,1)</f>
        <v>MOTORISTA CUMPRINDO HORÁRIO NA ESCALA ATUAL</v>
      </c>
    </row>
    <row r="3577" spans="1:10" ht="42" hidden="1" customHeight="1">
      <c r="A3577" s="202">
        <v>45770</v>
      </c>
      <c r="B3577" s="149">
        <v>24012</v>
      </c>
      <c r="C3577" s="147">
        <v>0.79166666666666663</v>
      </c>
      <c r="D3577" s="149" t="s">
        <v>11</v>
      </c>
      <c r="E3577" s="149" t="s">
        <v>132</v>
      </c>
      <c r="F3577" s="149"/>
      <c r="G3577" s="149" t="str">
        <f t="shared" si="110"/>
        <v>1</v>
      </c>
      <c r="H3577" s="150">
        <f t="shared" si="111"/>
        <v>18</v>
      </c>
      <c r="I3577" s="153" t="str" cm="1">
        <f t="array" ref="I3577">_xlfn.XLOOKUP(C3577,gyn_horarios,gyn_trechos_almoco,"",1,1)</f>
        <v>GOIANIA X BELEM 19:00</v>
      </c>
      <c r="J3577" s="164" t="str" cm="1">
        <f t="array" ref="J3577">_xlfn.XLOOKUP(D3577,justificativas_motivos,justificativas_texto,"",1,1)</f>
        <v>MOTORISTA CUMPRINDO HORÁRIO NA ESCALA ATUAL</v>
      </c>
    </row>
    <row r="3578" spans="1:10" ht="42" hidden="1" customHeight="1">
      <c r="A3578" s="202">
        <v>45770</v>
      </c>
      <c r="B3578" s="149">
        <v>24009</v>
      </c>
      <c r="C3578" s="147">
        <v>0.83333333333333337</v>
      </c>
      <c r="D3578" s="149" t="s">
        <v>11</v>
      </c>
      <c r="E3578" s="149" t="s">
        <v>92</v>
      </c>
      <c r="F3578" s="149"/>
      <c r="G3578" s="149" t="str">
        <f t="shared" si="110"/>
        <v>1</v>
      </c>
      <c r="H3578" s="150">
        <f t="shared" si="111"/>
        <v>18</v>
      </c>
      <c r="I3578" s="153" t="str" cm="1">
        <f t="array" ref="I3578">_xlfn.XLOOKUP(C3578,gyn_horarios,gyn_trechos_almoco,"",1,1)</f>
        <v>GOIANIA X SAO LUIS 20:00</v>
      </c>
      <c r="J3578" s="164" t="str" cm="1">
        <f t="array" ref="J3578">_xlfn.XLOOKUP(D3578,justificativas_motivos,justificativas_texto,"",1,1)</f>
        <v>MOTORISTA CUMPRINDO HORÁRIO NA ESCALA ATUAL</v>
      </c>
    </row>
    <row r="3579" spans="1:10" ht="42" hidden="1" customHeight="1">
      <c r="A3579" s="202">
        <v>45770</v>
      </c>
      <c r="B3579" s="149">
        <v>24009</v>
      </c>
      <c r="C3579" s="147">
        <v>0.83333333333333337</v>
      </c>
      <c r="D3579" s="149" t="s">
        <v>11</v>
      </c>
      <c r="E3579" s="149" t="s">
        <v>102</v>
      </c>
      <c r="F3579" s="149"/>
      <c r="G3579" s="149" t="str">
        <f t="shared" si="110"/>
        <v>1</v>
      </c>
      <c r="H3579" s="150">
        <f t="shared" si="111"/>
        <v>18</v>
      </c>
      <c r="I3579" s="153" t="str" cm="1">
        <f t="array" ref="I3579">_xlfn.XLOOKUP(C3579,gyn_horarios,gyn_trechos_almoco,"",1,1)</f>
        <v>GOIANIA X SAO LUIS 20:00</v>
      </c>
      <c r="J3579" s="164" t="str" cm="1">
        <f t="array" ref="J3579">_xlfn.XLOOKUP(D3579,justificativas_motivos,justificativas_texto,"",1,1)</f>
        <v>MOTORISTA CUMPRINDO HORÁRIO NA ESCALA ATUAL</v>
      </c>
    </row>
    <row r="3580" spans="1:10" ht="42" hidden="1" customHeight="1">
      <c r="A3580" s="202">
        <v>45770</v>
      </c>
      <c r="B3580" s="149">
        <v>19012</v>
      </c>
      <c r="C3580" s="147">
        <v>0.79166666666666663</v>
      </c>
      <c r="D3580" s="149" t="s">
        <v>11</v>
      </c>
      <c r="E3580" s="153" t="s">
        <v>344</v>
      </c>
      <c r="F3580" s="149"/>
      <c r="G3580" s="149" t="str">
        <f t="shared" si="110"/>
        <v>1</v>
      </c>
      <c r="H3580" s="150">
        <f t="shared" si="111"/>
        <v>18</v>
      </c>
      <c r="I3580" s="153" t="s">
        <v>359</v>
      </c>
      <c r="J3580" s="164" t="str" cm="1">
        <f t="array" ref="J3580">_xlfn.XLOOKUP(D3580,justificativas_motivos,justificativas_texto,"",1,1)</f>
        <v>MOTORISTA CUMPRINDO HORÁRIO NA ESCALA ATUAL</v>
      </c>
    </row>
    <row r="3581" spans="1:10" ht="42" hidden="1" customHeight="1">
      <c r="A3581" s="202">
        <v>45770</v>
      </c>
      <c r="B3581" s="149">
        <v>19012</v>
      </c>
      <c r="C3581" s="147">
        <v>0.79166666666666663</v>
      </c>
      <c r="D3581" s="149" t="s">
        <v>11</v>
      </c>
      <c r="E3581" s="153" t="s">
        <v>251</v>
      </c>
      <c r="F3581" s="149"/>
      <c r="G3581" s="149" t="str">
        <f t="shared" si="110"/>
        <v>1</v>
      </c>
      <c r="H3581" s="150">
        <f t="shared" si="111"/>
        <v>18</v>
      </c>
      <c r="I3581" s="153" t="s">
        <v>359</v>
      </c>
      <c r="J3581" s="164" t="str" cm="1">
        <f t="array" ref="J3581">_xlfn.XLOOKUP(D3581,justificativas_motivos,justificativas_texto,"",1,1)</f>
        <v>MOTORISTA CUMPRINDO HORÁRIO NA ESCALA ATUAL</v>
      </c>
    </row>
    <row r="3582" spans="1:10" ht="42" hidden="1" customHeight="1">
      <c r="A3582" s="202">
        <v>45770</v>
      </c>
      <c r="B3582" s="149">
        <v>19007</v>
      </c>
      <c r="C3582" s="147">
        <v>0.39583333333333331</v>
      </c>
      <c r="D3582" s="149" t="s">
        <v>11</v>
      </c>
      <c r="E3582" s="153" t="s">
        <v>30</v>
      </c>
      <c r="F3582" s="149"/>
      <c r="G3582" s="149" t="str">
        <f t="shared" si="110"/>
        <v>1</v>
      </c>
      <c r="H3582" s="150">
        <f t="shared" si="111"/>
        <v>18</v>
      </c>
      <c r="I3582" s="153" t="s">
        <v>28</v>
      </c>
      <c r="J3582" s="164" t="str" cm="1">
        <f t="array" ref="J3582">_xlfn.XLOOKUP(D3582,justificativas_motivos,justificativas_texto,"",1,1)</f>
        <v>MOTORISTA CUMPRINDO HORÁRIO NA ESCALA ATUAL</v>
      </c>
    </row>
    <row r="3583" spans="1:10" ht="42" hidden="1" customHeight="1">
      <c r="A3583" s="202">
        <v>45770</v>
      </c>
      <c r="B3583" s="149">
        <v>19007</v>
      </c>
      <c r="C3583" s="147">
        <v>0.39583333333333331</v>
      </c>
      <c r="D3583" s="149" t="s">
        <v>11</v>
      </c>
      <c r="E3583" s="153" t="s">
        <v>150</v>
      </c>
      <c r="F3583" s="149"/>
      <c r="G3583" s="149" t="str">
        <f t="shared" si="110"/>
        <v>1</v>
      </c>
      <c r="H3583" s="150">
        <f t="shared" si="111"/>
        <v>18</v>
      </c>
      <c r="I3583" s="153" t="s">
        <v>28</v>
      </c>
      <c r="J3583" s="164" t="str" cm="1">
        <f t="array" ref="J3583">_xlfn.XLOOKUP(D3583,justificativas_motivos,justificativas_texto,"",1,1)</f>
        <v>MOTORISTA CUMPRINDO HORÁRIO NA ESCALA ATUAL</v>
      </c>
    </row>
    <row r="3584" spans="1:10" ht="42" hidden="1" customHeight="1">
      <c r="A3584" s="202">
        <v>45770</v>
      </c>
      <c r="B3584" s="149" t="s">
        <v>71</v>
      </c>
      <c r="C3584" s="147" t="s">
        <v>71</v>
      </c>
      <c r="D3584" s="149" t="s">
        <v>107</v>
      </c>
      <c r="E3584" s="153" t="s">
        <v>292</v>
      </c>
      <c r="F3584" s="149"/>
      <c r="G3584" s="149" t="str">
        <f t="shared" si="110"/>
        <v>1</v>
      </c>
      <c r="H3584" s="150">
        <f t="shared" si="111"/>
        <v>18</v>
      </c>
      <c r="I3584" s="153" t="str" cm="1">
        <f t="array" ref="I3584">_xlfn.XLOOKUP(C3584,gyn_horarios,gyn_trechos_almoco,"",1,1)</f>
        <v>GARAGEM</v>
      </c>
      <c r="J3584" s="164" t="str" cm="1">
        <f t="array" ref="J3584">_xlfn.XLOOKUP(D3584,justificativas_motivos,justificativas_texto,"",1,1)</f>
        <v>MOTORISTA PRESTANDO SERVICO DE PLANTAO NA GARAGEM</v>
      </c>
    </row>
    <row r="3585" spans="1:10" ht="42" hidden="1" customHeight="1">
      <c r="A3585" s="200">
        <v>45771</v>
      </c>
      <c r="B3585" s="132">
        <v>19025</v>
      </c>
      <c r="C3585" s="133">
        <v>0.75</v>
      </c>
      <c r="D3585" s="132" t="s">
        <v>11</v>
      </c>
      <c r="E3585" s="129" t="s">
        <v>190</v>
      </c>
      <c r="F3585" s="132"/>
      <c r="G3585" s="132" t="str">
        <f t="shared" si="110"/>
        <v>1</v>
      </c>
      <c r="H3585" s="137">
        <f t="shared" si="111"/>
        <v>18</v>
      </c>
      <c r="I3585" s="129" t="str" cm="1">
        <f t="array" ref="I3585">_xlfn.XLOOKUP(C3585,gyn_horarios,gyn_trechos_almoco,"",1,1)</f>
        <v>GOIANIA X TERESINA 18:00</v>
      </c>
      <c r="J3585" s="201" t="str" cm="1">
        <f t="array" ref="J3585">_xlfn.XLOOKUP(D3585,justificativas_motivos,justificativas_texto,"",1,1)</f>
        <v>MOTORISTA CUMPRINDO HORÁRIO NA ESCALA ATUAL</v>
      </c>
    </row>
    <row r="3586" spans="1:10" ht="42" hidden="1" customHeight="1">
      <c r="A3586" s="200">
        <v>45771</v>
      </c>
      <c r="B3586" s="132">
        <v>19025</v>
      </c>
      <c r="C3586" s="133">
        <v>0.75</v>
      </c>
      <c r="D3586" s="132" t="s">
        <v>11</v>
      </c>
      <c r="E3586" s="129" t="s">
        <v>326</v>
      </c>
      <c r="F3586" s="132"/>
      <c r="G3586" s="132" t="str">
        <f t="shared" si="110"/>
        <v>1</v>
      </c>
      <c r="H3586" s="137">
        <f t="shared" si="111"/>
        <v>18</v>
      </c>
      <c r="I3586" s="129" t="str" cm="1">
        <f t="array" ref="I3586">_xlfn.XLOOKUP(C3586,gyn_horarios,gyn_trechos_almoco,"",1,1)</f>
        <v>GOIANIA X TERESINA 18:00</v>
      </c>
      <c r="J3586" s="201" t="str" cm="1">
        <f t="array" ref="J3586">_xlfn.XLOOKUP(D3586,justificativas_motivos,justificativas_texto,"",1,1)</f>
        <v>MOTORISTA CUMPRINDO HORÁRIO NA ESCALA ATUAL</v>
      </c>
    </row>
    <row r="3587" spans="1:10" ht="42" hidden="1" customHeight="1">
      <c r="A3587" s="200">
        <v>45771</v>
      </c>
      <c r="B3587" s="132">
        <v>24004</v>
      </c>
      <c r="C3587" s="133">
        <v>0.79166666666666663</v>
      </c>
      <c r="D3587" s="132" t="s">
        <v>11</v>
      </c>
      <c r="E3587" s="129" t="s">
        <v>64</v>
      </c>
      <c r="F3587" s="132"/>
      <c r="G3587" s="132" t="str">
        <f t="shared" si="110"/>
        <v>1</v>
      </c>
      <c r="H3587" s="137">
        <f t="shared" si="111"/>
        <v>18</v>
      </c>
      <c r="I3587" s="129" t="str" cm="1">
        <f t="array" ref="I3587">_xlfn.XLOOKUP(C3587,gyn_horarios,gyn_trechos_almoco,"",1,1)</f>
        <v>GOIANIA X BELEM 19:00</v>
      </c>
      <c r="J3587" s="201" t="str" cm="1">
        <f t="array" ref="J3587">_xlfn.XLOOKUP(D3587,justificativas_motivos,justificativas_texto,"",1,1)</f>
        <v>MOTORISTA CUMPRINDO HORÁRIO NA ESCALA ATUAL</v>
      </c>
    </row>
    <row r="3588" spans="1:10" ht="42" hidden="1" customHeight="1">
      <c r="A3588" s="200">
        <v>45771</v>
      </c>
      <c r="B3588" s="132">
        <v>24004</v>
      </c>
      <c r="C3588" s="133">
        <v>0.79166666666666663</v>
      </c>
      <c r="D3588" s="132" t="s">
        <v>11</v>
      </c>
      <c r="E3588" s="129" t="s">
        <v>141</v>
      </c>
      <c r="F3588" s="132"/>
      <c r="G3588" s="132" t="str">
        <f t="shared" si="110"/>
        <v>1</v>
      </c>
      <c r="H3588" s="137">
        <f t="shared" si="111"/>
        <v>18</v>
      </c>
      <c r="I3588" s="129" t="str" cm="1">
        <f t="array" ref="I3588">_xlfn.XLOOKUP(C3588,gyn_horarios,gyn_trechos_almoco,"",1,1)</f>
        <v>GOIANIA X BELEM 19:00</v>
      </c>
      <c r="J3588" s="201" t="str" cm="1">
        <f t="array" ref="J3588">_xlfn.XLOOKUP(D3588,justificativas_motivos,justificativas_texto,"",1,1)</f>
        <v>MOTORISTA CUMPRINDO HORÁRIO NA ESCALA ATUAL</v>
      </c>
    </row>
    <row r="3589" spans="1:10" ht="42" hidden="1" customHeight="1">
      <c r="A3589" s="200">
        <v>45771</v>
      </c>
      <c r="B3589" s="132">
        <v>24015</v>
      </c>
      <c r="C3589" s="133">
        <v>0.83333333333333337</v>
      </c>
      <c r="D3589" s="132" t="s">
        <v>11</v>
      </c>
      <c r="E3589" s="129" t="s">
        <v>429</v>
      </c>
      <c r="F3589" s="132"/>
      <c r="G3589" s="132" t="str">
        <f t="shared" si="110"/>
        <v>1</v>
      </c>
      <c r="H3589" s="137">
        <f t="shared" si="111"/>
        <v>18</v>
      </c>
      <c r="I3589" s="129" t="str" cm="1">
        <f t="array" ref="I3589">_xlfn.XLOOKUP(C3589,gyn_horarios,gyn_trechos_almoco,"",1,1)</f>
        <v>GOIANIA X SAO LUIS 20:00</v>
      </c>
      <c r="J3589" s="201" t="str" cm="1">
        <f t="array" ref="J3589">_xlfn.XLOOKUP(D3589,justificativas_motivos,justificativas_texto,"",1,1)</f>
        <v>MOTORISTA CUMPRINDO HORÁRIO NA ESCALA ATUAL</v>
      </c>
    </row>
    <row r="3590" spans="1:10" ht="42" hidden="1" customHeight="1">
      <c r="A3590" s="217">
        <v>45771</v>
      </c>
      <c r="B3590" s="149">
        <v>24015</v>
      </c>
      <c r="C3590" s="147">
        <v>0.83333333333333337</v>
      </c>
      <c r="D3590" s="149" t="s">
        <v>11</v>
      </c>
      <c r="E3590" s="153" t="s">
        <v>17</v>
      </c>
      <c r="F3590" s="149"/>
      <c r="G3590" s="149" t="str">
        <f t="shared" si="110"/>
        <v>1</v>
      </c>
      <c r="H3590" s="150">
        <f t="shared" si="111"/>
        <v>18</v>
      </c>
      <c r="I3590" s="153" t="str" cm="1">
        <f t="array" ref="I3590">_xlfn.XLOOKUP(C3590,gyn_horarios,gyn_trechos_almoco,"",1,1)</f>
        <v>GOIANIA X SAO LUIS 20:00</v>
      </c>
      <c r="J3590" s="164" t="str" cm="1">
        <f t="array" ref="J3590">_xlfn.XLOOKUP(D3590,justificativas_motivos,justificativas_texto,"",1,1)</f>
        <v>MOTORISTA CUMPRINDO HORÁRIO NA ESCALA ATUAL</v>
      </c>
    </row>
    <row r="3591" spans="1:10" ht="42" hidden="1" customHeight="1">
      <c r="A3591" s="200">
        <v>45771</v>
      </c>
      <c r="B3591" s="132">
        <v>18001</v>
      </c>
      <c r="C3591" s="133">
        <v>0.375</v>
      </c>
      <c r="D3591" s="132" t="s">
        <v>11</v>
      </c>
      <c r="E3591" s="129" t="s">
        <v>360</v>
      </c>
      <c r="F3591" s="132"/>
      <c r="G3591" s="132" t="str">
        <f t="shared" si="110"/>
        <v>1</v>
      </c>
      <c r="H3591" s="137">
        <f t="shared" si="111"/>
        <v>18</v>
      </c>
      <c r="I3591" s="129" t="str" cm="1">
        <f t="array" ref="I3591">_xlfn.XLOOKUP(C3591,gyn_horarios,gyn_trechos_almoco,"",1,1)</f>
        <v>SINOP X FORTALEZA 09:00</v>
      </c>
      <c r="J3591" s="201" t="str" cm="1">
        <f t="array" ref="J3591">_xlfn.XLOOKUP(D3591,justificativas_motivos,justificativas_texto,"",1,1)</f>
        <v>MOTORISTA CUMPRINDO HORÁRIO NA ESCALA ATUAL</v>
      </c>
    </row>
    <row r="3592" spans="1:10" ht="42" hidden="1" customHeight="1">
      <c r="A3592" s="200">
        <v>45771</v>
      </c>
      <c r="B3592" s="132">
        <v>18001</v>
      </c>
      <c r="C3592" s="133">
        <v>0.375</v>
      </c>
      <c r="D3592" s="132" t="s">
        <v>11</v>
      </c>
      <c r="E3592" s="129" t="s">
        <v>245</v>
      </c>
      <c r="F3592" s="132"/>
      <c r="G3592" s="132" t="str">
        <f t="shared" si="110"/>
        <v>1</v>
      </c>
      <c r="H3592" s="137">
        <f t="shared" si="111"/>
        <v>18</v>
      </c>
      <c r="I3592" s="129" t="str" cm="1">
        <f t="array" ref="I3592">_xlfn.XLOOKUP(C3592,gyn_horarios,gyn_trechos_almoco,"",1,1)</f>
        <v>SINOP X FORTALEZA 09:00</v>
      </c>
      <c r="J3592" s="201" t="str" cm="1">
        <f t="array" ref="J3592">_xlfn.XLOOKUP(D3592,justificativas_motivos,justificativas_texto,"",1,1)</f>
        <v>MOTORISTA CUMPRINDO HORÁRIO NA ESCALA ATUAL</v>
      </c>
    </row>
    <row r="3593" spans="1:10" ht="42" hidden="1" customHeight="1">
      <c r="A3593" s="200">
        <v>45771</v>
      </c>
      <c r="B3593" s="132" t="s">
        <v>71</v>
      </c>
      <c r="C3593" s="133" t="s">
        <v>72</v>
      </c>
      <c r="D3593" s="132" t="s">
        <v>105</v>
      </c>
      <c r="E3593" s="129" t="s">
        <v>292</v>
      </c>
      <c r="F3593" s="132"/>
      <c r="G3593" s="132" t="str">
        <f t="shared" si="110"/>
        <v>1</v>
      </c>
      <c r="H3593" s="137">
        <f t="shared" si="111"/>
        <v>18</v>
      </c>
      <c r="I3593" s="129" t="str" cm="1">
        <f t="array" ref="I3593">_xlfn.XLOOKUP(C3593,gyn_horarios,gyn_trechos_almoco,"",1,1)</f>
        <v>PLANTAO</v>
      </c>
      <c r="J3593" s="201" t="str" cm="1">
        <f t="array" ref="J3593">_xlfn.XLOOKUP(D3593,justificativas_motivos,justificativas_texto,"",1,1)</f>
        <v>MOTORISTA PRESTANDO SERVICO DE PLANTAO NA GARAGEM</v>
      </c>
    </row>
    <row r="3594" spans="1:10" ht="42" hidden="1" customHeight="1">
      <c r="A3594" s="202">
        <v>45772</v>
      </c>
      <c r="B3594" s="149">
        <v>24014</v>
      </c>
      <c r="C3594" s="147">
        <v>0.79166666666666663</v>
      </c>
      <c r="D3594" s="149" t="s">
        <v>11</v>
      </c>
      <c r="E3594" s="132" t="s">
        <v>138</v>
      </c>
      <c r="F3594" s="149"/>
      <c r="G3594" s="149" t="str">
        <f t="shared" si="110"/>
        <v>1</v>
      </c>
      <c r="H3594" s="150">
        <f t="shared" si="111"/>
        <v>18</v>
      </c>
      <c r="I3594" s="153" t="str" cm="1">
        <f t="array" ref="I3594">_xlfn.XLOOKUP(C3594,gyn_horarios,gyn_trechos_almoco,"",1,1)</f>
        <v>GOIANIA X BELEM 19:00</v>
      </c>
      <c r="J3594" s="164" t="str" cm="1">
        <f t="array" ref="J3594">_xlfn.XLOOKUP(D3594,justificativas_motivos,justificativas_texto,"",1,1)</f>
        <v>MOTORISTA CUMPRINDO HORÁRIO NA ESCALA ATUAL</v>
      </c>
    </row>
    <row r="3595" spans="1:10" ht="42" hidden="1" customHeight="1">
      <c r="A3595" s="202">
        <v>45772</v>
      </c>
      <c r="B3595" s="149">
        <v>24014</v>
      </c>
      <c r="C3595" s="147">
        <v>0.79166666666666663</v>
      </c>
      <c r="D3595" s="149" t="s">
        <v>11</v>
      </c>
      <c r="E3595" s="132" t="s">
        <v>486</v>
      </c>
      <c r="F3595" s="149"/>
      <c r="G3595" s="149" t="str">
        <f t="shared" si="110"/>
        <v>1</v>
      </c>
      <c r="H3595" s="150">
        <f t="shared" si="111"/>
        <v>18</v>
      </c>
      <c r="I3595" s="153" t="str" cm="1">
        <f t="array" ref="I3595">_xlfn.XLOOKUP(C3595,gyn_horarios,gyn_trechos_almoco,"",1,1)</f>
        <v>GOIANIA X BELEM 19:00</v>
      </c>
      <c r="J3595" s="164" t="str" cm="1">
        <f t="array" ref="J3595">_xlfn.XLOOKUP(D3595,justificativas_motivos,justificativas_texto,"",1,1)</f>
        <v>MOTORISTA CUMPRINDO HORÁRIO NA ESCALA ATUAL</v>
      </c>
    </row>
    <row r="3596" spans="1:10" ht="42" hidden="1" customHeight="1">
      <c r="A3596" s="202">
        <v>45772</v>
      </c>
      <c r="B3596" s="149">
        <v>24006</v>
      </c>
      <c r="C3596" s="147">
        <v>0.83333333333333337</v>
      </c>
      <c r="D3596" s="149" t="s">
        <v>11</v>
      </c>
      <c r="E3596" s="132" t="s">
        <v>124</v>
      </c>
      <c r="F3596" s="149"/>
      <c r="G3596" s="149" t="str">
        <f t="shared" si="110"/>
        <v>1</v>
      </c>
      <c r="H3596" s="150">
        <f t="shared" si="111"/>
        <v>18</v>
      </c>
      <c r="I3596" s="153" t="str" cm="1">
        <f t="array" ref="I3596">_xlfn.XLOOKUP(C3596,gyn_horarios,gyn_trechos_almoco,"",1,1)</f>
        <v>GOIANIA X SAO LUIS 20:00</v>
      </c>
      <c r="J3596" s="164" t="str" cm="1">
        <f t="array" ref="J3596">_xlfn.XLOOKUP(D3596,justificativas_motivos,justificativas_texto,"",1,1)</f>
        <v>MOTORISTA CUMPRINDO HORÁRIO NA ESCALA ATUAL</v>
      </c>
    </row>
    <row r="3597" spans="1:10" ht="42" hidden="1" customHeight="1">
      <c r="A3597" s="202">
        <v>45772</v>
      </c>
      <c r="B3597" s="149">
        <v>24006</v>
      </c>
      <c r="C3597" s="147">
        <v>0.83333333333333337</v>
      </c>
      <c r="D3597" s="149" t="s">
        <v>11</v>
      </c>
      <c r="E3597" s="149" t="s">
        <v>187</v>
      </c>
      <c r="F3597" s="149"/>
      <c r="G3597" s="149" t="str">
        <f t="shared" si="110"/>
        <v>1</v>
      </c>
      <c r="H3597" s="150">
        <f t="shared" si="111"/>
        <v>18</v>
      </c>
      <c r="I3597" s="153" t="str" cm="1">
        <f t="array" ref="I3597">_xlfn.XLOOKUP(C3597,gyn_horarios,gyn_trechos_almoco,"",1,1)</f>
        <v>GOIANIA X SAO LUIS 20:00</v>
      </c>
      <c r="J3597" s="164" t="str" cm="1">
        <f t="array" ref="J3597">_xlfn.XLOOKUP(D3597,justificativas_motivos,justificativas_texto,"",1,1)</f>
        <v>MOTORISTA CUMPRINDO HORÁRIO NA ESCALA ATUAL</v>
      </c>
    </row>
    <row r="3598" spans="1:10" ht="42" hidden="1" customHeight="1">
      <c r="A3598" s="202">
        <v>45772</v>
      </c>
      <c r="B3598" s="149">
        <v>19017</v>
      </c>
      <c r="C3598" s="147">
        <v>0.39583333333333331</v>
      </c>
      <c r="D3598" s="149" t="s">
        <v>11</v>
      </c>
      <c r="E3598" s="153" t="s">
        <v>70</v>
      </c>
      <c r="F3598" s="149"/>
      <c r="G3598" s="149" t="str">
        <f t="shared" si="110"/>
        <v>1</v>
      </c>
      <c r="H3598" s="150">
        <f t="shared" si="111"/>
        <v>18</v>
      </c>
      <c r="I3598" s="153" t="str" cm="1">
        <f t="array" ref="I3598">_xlfn.XLOOKUP(C3598,gyn_horarios,gyn_trechos_almoco,"",1,1)</f>
        <v>GOIANIA X BELEM 09:30</v>
      </c>
      <c r="J3598" s="164" t="str" cm="1">
        <f t="array" ref="J3598">_xlfn.XLOOKUP(D3598,justificativas_motivos,justificativas_texto,"",1,1)</f>
        <v>MOTORISTA CUMPRINDO HORÁRIO NA ESCALA ATUAL</v>
      </c>
    </row>
    <row r="3599" spans="1:10" ht="42" hidden="1" customHeight="1">
      <c r="A3599" s="202">
        <v>45772</v>
      </c>
      <c r="B3599" s="149">
        <v>19017</v>
      </c>
      <c r="C3599" s="147">
        <v>0.39583333333333331</v>
      </c>
      <c r="D3599" s="149" t="s">
        <v>11</v>
      </c>
      <c r="E3599" s="153" t="s">
        <v>40</v>
      </c>
      <c r="F3599" s="149"/>
      <c r="G3599" s="149" t="str">
        <f t="shared" si="110"/>
        <v>1</v>
      </c>
      <c r="H3599" s="150">
        <f t="shared" si="111"/>
        <v>18</v>
      </c>
      <c r="I3599" s="153" t="str" cm="1">
        <f t="array" ref="I3599">_xlfn.XLOOKUP(C3599,gyn_horarios,gyn_trechos_almoco,"",1,1)</f>
        <v>GOIANIA X BELEM 09:30</v>
      </c>
      <c r="J3599" s="164" t="str" cm="1">
        <f t="array" ref="J3599">_xlfn.XLOOKUP(D3599,justificativas_motivos,justificativas_texto,"",1,1)</f>
        <v>MOTORISTA CUMPRINDO HORÁRIO NA ESCALA ATUAL</v>
      </c>
    </row>
    <row r="3600" spans="1:10" ht="42" hidden="1" customHeight="1">
      <c r="A3600" s="202">
        <v>45772</v>
      </c>
      <c r="B3600" s="149">
        <v>221301</v>
      </c>
      <c r="C3600" s="147">
        <v>0.79166666666666663</v>
      </c>
      <c r="D3600" s="149" t="s">
        <v>11</v>
      </c>
      <c r="E3600" s="153" t="s">
        <v>248</v>
      </c>
      <c r="F3600" s="149"/>
      <c r="G3600" s="149" t="str">
        <f t="shared" si="110"/>
        <v>1</v>
      </c>
      <c r="H3600" s="150">
        <f t="shared" si="111"/>
        <v>18</v>
      </c>
      <c r="I3600" s="153" t="s">
        <v>359</v>
      </c>
      <c r="J3600" s="164" t="str" cm="1">
        <f t="array" ref="J3600">_xlfn.XLOOKUP(D3600,justificativas_motivos,justificativas_texto,"",1,1)</f>
        <v>MOTORISTA CUMPRINDO HORÁRIO NA ESCALA ATUAL</v>
      </c>
    </row>
    <row r="3601" spans="1:10" ht="42" hidden="1" customHeight="1">
      <c r="A3601" s="202">
        <v>45772</v>
      </c>
      <c r="B3601" s="149">
        <v>221301</v>
      </c>
      <c r="C3601" s="147">
        <v>0.79166666666666663</v>
      </c>
      <c r="D3601" s="149" t="s">
        <v>11</v>
      </c>
      <c r="E3601" s="153" t="s">
        <v>307</v>
      </c>
      <c r="F3601" s="149"/>
      <c r="G3601" s="149" t="str">
        <f t="shared" si="110"/>
        <v>1</v>
      </c>
      <c r="H3601" s="150">
        <f t="shared" si="111"/>
        <v>18</v>
      </c>
      <c r="I3601" s="153" t="s">
        <v>359</v>
      </c>
      <c r="J3601" s="164" t="str" cm="1">
        <f t="array" ref="J3601">_xlfn.XLOOKUP(D3601,justificativas_motivos,justificativas_texto,"",1,1)</f>
        <v>MOTORISTA CUMPRINDO HORÁRIO NA ESCALA ATUAL</v>
      </c>
    </row>
    <row r="3602" spans="1:10" ht="42" hidden="1" customHeight="1">
      <c r="A3602" s="202">
        <v>45772</v>
      </c>
      <c r="B3602" s="132" t="s">
        <v>71</v>
      </c>
      <c r="C3602" s="133" t="s">
        <v>72</v>
      </c>
      <c r="D3602" s="132" t="s">
        <v>105</v>
      </c>
      <c r="E3602" s="129" t="s">
        <v>292</v>
      </c>
      <c r="F3602" s="149"/>
      <c r="G3602" s="149" t="str">
        <f t="shared" si="110"/>
        <v>1</v>
      </c>
      <c r="H3602" s="150">
        <f t="shared" si="111"/>
        <v>18</v>
      </c>
      <c r="I3602" s="153" t="str" cm="1">
        <f t="array" ref="I3602">_xlfn.XLOOKUP(C3602,gyn_horarios,gyn_trechos_almoco,"",1,1)</f>
        <v>PLANTAO</v>
      </c>
      <c r="J3602" s="164" t="str" cm="1">
        <f t="array" ref="J3602">_xlfn.XLOOKUP(D3602,justificativas_motivos,justificativas_texto,"",1,1)</f>
        <v>MOTORISTA PRESTANDO SERVICO DE PLANTAO NA GARAGEM</v>
      </c>
    </row>
    <row r="3603" spans="1:10" ht="42" hidden="1" customHeight="1">
      <c r="A3603" s="202">
        <v>45773</v>
      </c>
      <c r="B3603" s="149">
        <v>24001</v>
      </c>
      <c r="C3603" s="147">
        <v>0.79166666666666663</v>
      </c>
      <c r="D3603" s="149" t="s">
        <v>11</v>
      </c>
      <c r="E3603" s="149" t="s">
        <v>60</v>
      </c>
      <c r="F3603" s="149"/>
      <c r="G3603" s="149" t="str">
        <f t="shared" si="110"/>
        <v>1</v>
      </c>
      <c r="H3603" s="150">
        <f t="shared" si="111"/>
        <v>18</v>
      </c>
      <c r="I3603" s="153" t="str" cm="1">
        <f t="array" ref="I3603">_xlfn.XLOOKUP(C3603,gyn_horarios,gyn_trechos_almoco,"",1,1)</f>
        <v>GOIANIA X BELEM 19:00</v>
      </c>
      <c r="J3603" s="164" t="str" cm="1">
        <f t="array" ref="J3603">_xlfn.XLOOKUP(D3603,justificativas_motivos,justificativas_texto,"",1,1)</f>
        <v>MOTORISTA CUMPRINDO HORÁRIO NA ESCALA ATUAL</v>
      </c>
    </row>
    <row r="3604" spans="1:10" ht="42" hidden="1" customHeight="1">
      <c r="A3604" s="202">
        <v>45773</v>
      </c>
      <c r="B3604" s="149">
        <v>24001</v>
      </c>
      <c r="C3604" s="147">
        <v>0.79166666666666663</v>
      </c>
      <c r="D3604" s="149" t="s">
        <v>11</v>
      </c>
      <c r="E3604" s="149" t="s">
        <v>61</v>
      </c>
      <c r="F3604" s="149"/>
      <c r="G3604" s="149" t="str">
        <f t="shared" ref="G3604:G3667" si="112">IF(E3604="MOTORISTA","","1")</f>
        <v>1</v>
      </c>
      <c r="H3604" s="150">
        <f t="shared" ref="H3604:H3667" si="113">IF(E3604="MOTORISTA","",18)</f>
        <v>18</v>
      </c>
      <c r="I3604" s="153" t="str" cm="1">
        <f t="array" ref="I3604">_xlfn.XLOOKUP(C3604,gyn_horarios,gyn_trechos_almoco,"",1,1)</f>
        <v>GOIANIA X BELEM 19:00</v>
      </c>
      <c r="J3604" s="164" t="str" cm="1">
        <f t="array" ref="J3604">_xlfn.XLOOKUP(D3604,justificativas_motivos,justificativas_texto,"",1,1)</f>
        <v>MOTORISTA CUMPRINDO HORÁRIO NA ESCALA ATUAL</v>
      </c>
    </row>
    <row r="3605" spans="1:10" ht="42" hidden="1" customHeight="1">
      <c r="A3605" s="202">
        <v>45773</v>
      </c>
      <c r="B3605" s="149">
        <v>24002</v>
      </c>
      <c r="C3605" s="147">
        <v>0.83333333333333337</v>
      </c>
      <c r="D3605" s="149" t="s">
        <v>11</v>
      </c>
      <c r="E3605" s="149" t="s">
        <v>121</v>
      </c>
      <c r="F3605" s="149"/>
      <c r="G3605" s="149" t="str">
        <f t="shared" si="112"/>
        <v>1</v>
      </c>
      <c r="H3605" s="150">
        <f t="shared" si="113"/>
        <v>18</v>
      </c>
      <c r="I3605" s="153" t="str" cm="1">
        <f t="array" ref="I3605">_xlfn.XLOOKUP(C3605,gyn_horarios,gyn_trechos_almoco,"",1,1)</f>
        <v>GOIANIA X SAO LUIS 20:00</v>
      </c>
      <c r="J3605" s="164" t="str" cm="1">
        <f t="array" ref="J3605">_xlfn.XLOOKUP(D3605,justificativas_motivos,justificativas_texto,"",1,1)</f>
        <v>MOTORISTA CUMPRINDO HORÁRIO NA ESCALA ATUAL</v>
      </c>
    </row>
    <row r="3606" spans="1:10" ht="42" hidden="1" customHeight="1">
      <c r="A3606" s="202">
        <v>45773</v>
      </c>
      <c r="B3606" s="149">
        <v>24002</v>
      </c>
      <c r="C3606" s="147">
        <v>0.83333333333333337</v>
      </c>
      <c r="D3606" s="149" t="s">
        <v>11</v>
      </c>
      <c r="E3606" s="149" t="s">
        <v>122</v>
      </c>
      <c r="F3606" s="149"/>
      <c r="G3606" s="149" t="str">
        <f t="shared" si="112"/>
        <v>1</v>
      </c>
      <c r="H3606" s="150">
        <f t="shared" si="113"/>
        <v>18</v>
      </c>
      <c r="I3606" s="153" t="str" cm="1">
        <f t="array" ref="I3606">_xlfn.XLOOKUP(C3606,gyn_horarios,gyn_trechos_almoco,"",1,1)</f>
        <v>GOIANIA X SAO LUIS 20:00</v>
      </c>
      <c r="J3606" s="164" t="str" cm="1">
        <f t="array" ref="J3606">_xlfn.XLOOKUP(D3606,justificativas_motivos,justificativas_texto,"",1,1)</f>
        <v>MOTORISTA CUMPRINDO HORÁRIO NA ESCALA ATUAL</v>
      </c>
    </row>
    <row r="3607" spans="1:10" ht="42" hidden="1" customHeight="1">
      <c r="A3607" s="202">
        <v>45773</v>
      </c>
      <c r="B3607" s="149">
        <v>17400</v>
      </c>
      <c r="C3607" s="147">
        <v>0.79166666666666663</v>
      </c>
      <c r="D3607" s="149" t="s">
        <v>11</v>
      </c>
      <c r="E3607" s="153" t="s">
        <v>259</v>
      </c>
      <c r="F3607" s="149"/>
      <c r="G3607" s="149" t="str">
        <f t="shared" si="112"/>
        <v>1</v>
      </c>
      <c r="H3607" s="150">
        <f t="shared" si="113"/>
        <v>18</v>
      </c>
      <c r="I3607" s="153" t="str" cm="1">
        <f t="array" ref="I3607">_xlfn.XLOOKUP(C3607,gyn_horarios,gyn_trechos_almoco,"",1,1)</f>
        <v>GOIANIA X BELEM 19:00</v>
      </c>
      <c r="J3607" s="164" t="str" cm="1">
        <f t="array" ref="J3607">_xlfn.XLOOKUP(D3607,justificativas_motivos,justificativas_texto,"",1,1)</f>
        <v>MOTORISTA CUMPRINDO HORÁRIO NA ESCALA ATUAL</v>
      </c>
    </row>
    <row r="3608" spans="1:10" ht="42" hidden="1" customHeight="1">
      <c r="A3608" s="202">
        <v>45773</v>
      </c>
      <c r="B3608" s="149">
        <v>17400</v>
      </c>
      <c r="C3608" s="147">
        <v>0.79166666666666663</v>
      </c>
      <c r="D3608" s="149" t="s">
        <v>11</v>
      </c>
      <c r="E3608" s="153" t="s">
        <v>242</v>
      </c>
      <c r="F3608" s="149"/>
      <c r="G3608" s="149" t="str">
        <f t="shared" si="112"/>
        <v>1</v>
      </c>
      <c r="H3608" s="150">
        <f t="shared" si="113"/>
        <v>18</v>
      </c>
      <c r="I3608" s="153" t="str" cm="1">
        <f t="array" ref="I3608">_xlfn.XLOOKUP(C3608,gyn_horarios,gyn_trechos_almoco,"",1,1)</f>
        <v>GOIANIA X BELEM 19:00</v>
      </c>
      <c r="J3608" s="164" t="str" cm="1">
        <f t="array" ref="J3608">_xlfn.XLOOKUP(D3608,justificativas_motivos,justificativas_texto,"",1,1)</f>
        <v>MOTORISTA CUMPRINDO HORÁRIO NA ESCALA ATUAL</v>
      </c>
    </row>
    <row r="3609" spans="1:10" ht="42" hidden="1" customHeight="1">
      <c r="A3609" s="202">
        <v>45773</v>
      </c>
      <c r="B3609" s="149">
        <v>19013</v>
      </c>
      <c r="C3609" s="147">
        <v>0.39583333333333331</v>
      </c>
      <c r="D3609" s="149" t="s">
        <v>11</v>
      </c>
      <c r="E3609" s="153" t="s">
        <v>14</v>
      </c>
      <c r="F3609" s="149"/>
      <c r="G3609" s="149" t="str">
        <f t="shared" si="112"/>
        <v>1</v>
      </c>
      <c r="H3609" s="150">
        <f t="shared" si="113"/>
        <v>18</v>
      </c>
      <c r="I3609" s="153" t="s">
        <v>359</v>
      </c>
      <c r="J3609" s="164" t="str" cm="1">
        <f t="array" ref="J3609">_xlfn.XLOOKUP(D3609,justificativas_motivos,justificativas_texto,"",1,1)</f>
        <v>MOTORISTA CUMPRINDO HORÁRIO NA ESCALA ATUAL</v>
      </c>
    </row>
    <row r="3610" spans="1:10" ht="42" hidden="1" customHeight="1">
      <c r="A3610" s="202">
        <v>45773</v>
      </c>
      <c r="B3610" s="149">
        <v>19013</v>
      </c>
      <c r="C3610" s="147">
        <v>0.39583333333333331</v>
      </c>
      <c r="D3610" s="149" t="s">
        <v>11</v>
      </c>
      <c r="E3610" s="153" t="s">
        <v>58</v>
      </c>
      <c r="F3610" s="149"/>
      <c r="G3610" s="149" t="str">
        <f t="shared" si="112"/>
        <v>1</v>
      </c>
      <c r="H3610" s="150">
        <f t="shared" si="113"/>
        <v>18</v>
      </c>
      <c r="I3610" s="153" t="s">
        <v>359</v>
      </c>
      <c r="J3610" s="164" t="str" cm="1">
        <f t="array" ref="J3610">_xlfn.XLOOKUP(D3610,justificativas_motivos,justificativas_texto,"",1,1)</f>
        <v>MOTORISTA CUMPRINDO HORÁRIO NA ESCALA ATUAL</v>
      </c>
    </row>
    <row r="3611" spans="1:10" ht="42" hidden="1" customHeight="1">
      <c r="A3611" s="202">
        <v>45773</v>
      </c>
      <c r="B3611" s="132" t="s">
        <v>71</v>
      </c>
      <c r="C3611" s="133" t="s">
        <v>72</v>
      </c>
      <c r="D3611" s="132" t="s">
        <v>105</v>
      </c>
      <c r="E3611" s="129" t="s">
        <v>292</v>
      </c>
      <c r="F3611" s="132"/>
      <c r="G3611" s="132" t="str">
        <f t="shared" si="112"/>
        <v>1</v>
      </c>
      <c r="H3611" s="137">
        <f t="shared" si="113"/>
        <v>18</v>
      </c>
      <c r="I3611" s="129" t="str" cm="1">
        <f t="array" ref="I3611">_xlfn.XLOOKUP(C3611,gyn_horarios,gyn_trechos_almoco,"",1,1)</f>
        <v>PLANTAO</v>
      </c>
      <c r="J3611" s="201" t="str" cm="1">
        <f t="array" ref="J3611">_xlfn.XLOOKUP(D3611,justificativas_motivos,justificativas_texto,"",1,1)</f>
        <v>MOTORISTA PRESTANDO SERVICO DE PLANTAO NA GARAGEM</v>
      </c>
    </row>
    <row r="3612" spans="1:10" ht="42" hidden="1" customHeight="1">
      <c r="A3612" s="202">
        <v>45774</v>
      </c>
      <c r="B3612" s="149">
        <v>24012</v>
      </c>
      <c r="C3612" s="147">
        <v>0.79166666666666663</v>
      </c>
      <c r="D3612" s="149" t="s">
        <v>11</v>
      </c>
      <c r="E3612" s="153" t="s">
        <v>407</v>
      </c>
      <c r="F3612" s="149"/>
      <c r="G3612" s="149" t="str">
        <f t="shared" si="112"/>
        <v>1</v>
      </c>
      <c r="H3612" s="150">
        <f t="shared" si="113"/>
        <v>18</v>
      </c>
      <c r="I3612" s="153" t="str" cm="1">
        <f t="array" ref="I3612">_xlfn.XLOOKUP(C3612,gyn_horarios,gyn_trechos_almoco,"",1,1)</f>
        <v>GOIANIA X BELEM 19:00</v>
      </c>
      <c r="J3612" s="164" t="str" cm="1">
        <f t="array" ref="J3612">_xlfn.XLOOKUP(D3612,justificativas_motivos,justificativas_texto,"",1,1)</f>
        <v>MOTORISTA CUMPRINDO HORÁRIO NA ESCALA ATUAL</v>
      </c>
    </row>
    <row r="3613" spans="1:10" ht="42" hidden="1" customHeight="1">
      <c r="A3613" s="202">
        <v>45774</v>
      </c>
      <c r="B3613" s="149">
        <v>24012</v>
      </c>
      <c r="C3613" s="147">
        <v>0.79166666666666663</v>
      </c>
      <c r="D3613" s="149" t="s">
        <v>11</v>
      </c>
      <c r="E3613" s="153" t="s">
        <v>400</v>
      </c>
      <c r="F3613" s="149"/>
      <c r="G3613" s="149" t="str">
        <f t="shared" si="112"/>
        <v>1</v>
      </c>
      <c r="H3613" s="150">
        <f t="shared" si="113"/>
        <v>18</v>
      </c>
      <c r="I3613" s="153" t="str" cm="1">
        <f t="array" ref="I3613">_xlfn.XLOOKUP(C3613,gyn_horarios,gyn_trechos_almoco,"",1,1)</f>
        <v>GOIANIA X BELEM 19:00</v>
      </c>
      <c r="J3613" s="164" t="str" cm="1">
        <f t="array" ref="J3613">_xlfn.XLOOKUP(D3613,justificativas_motivos,justificativas_texto,"",1,1)</f>
        <v>MOTORISTA CUMPRINDO HORÁRIO NA ESCALA ATUAL</v>
      </c>
    </row>
    <row r="3614" spans="1:10" ht="42" hidden="1" customHeight="1">
      <c r="A3614" s="200">
        <v>45774</v>
      </c>
      <c r="B3614" s="132">
        <v>24009</v>
      </c>
      <c r="C3614" s="133">
        <v>0.83333333333333337</v>
      </c>
      <c r="D3614" s="149" t="s">
        <v>11</v>
      </c>
      <c r="E3614" s="129" t="s">
        <v>171</v>
      </c>
      <c r="F3614" s="132"/>
      <c r="G3614" s="132" t="str">
        <f t="shared" si="112"/>
        <v>1</v>
      </c>
      <c r="H3614" s="137">
        <f t="shared" si="113"/>
        <v>18</v>
      </c>
      <c r="I3614" s="129" t="str" cm="1">
        <f t="array" ref="I3614">_xlfn.XLOOKUP(C3614,gyn_horarios,gyn_trechos_almoco,"",1,1)</f>
        <v>GOIANIA X SAO LUIS 20:00</v>
      </c>
      <c r="J3614" s="201" t="str" cm="1">
        <f t="array" ref="J3614">_xlfn.XLOOKUP(D3614,justificativas_motivos,justificativas_texto,"",1,1)</f>
        <v>MOTORISTA CUMPRINDO HORÁRIO NA ESCALA ATUAL</v>
      </c>
    </row>
    <row r="3615" spans="1:10" ht="42" hidden="1" customHeight="1">
      <c r="A3615" s="200">
        <v>45774</v>
      </c>
      <c r="B3615" s="132">
        <v>24009</v>
      </c>
      <c r="C3615" s="133">
        <v>0.83333333333333337</v>
      </c>
      <c r="D3615" s="149" t="s">
        <v>11</v>
      </c>
      <c r="E3615" s="129" t="s">
        <v>302</v>
      </c>
      <c r="F3615" s="132"/>
      <c r="G3615" s="132" t="str">
        <f t="shared" si="112"/>
        <v>1</v>
      </c>
      <c r="H3615" s="137">
        <f t="shared" si="113"/>
        <v>18</v>
      </c>
      <c r="I3615" s="129" t="str" cm="1">
        <f t="array" ref="I3615">_xlfn.XLOOKUP(C3615,gyn_horarios,gyn_trechos_almoco,"",1,1)</f>
        <v>GOIANIA X SAO LUIS 20:00</v>
      </c>
      <c r="J3615" s="201" t="str" cm="1">
        <f t="array" ref="J3615">_xlfn.XLOOKUP(D3615,justificativas_motivos,justificativas_texto,"",1,1)</f>
        <v>MOTORISTA CUMPRINDO HORÁRIO NA ESCALA ATUAL</v>
      </c>
    </row>
    <row r="3616" spans="1:10" ht="42" hidden="1" customHeight="1">
      <c r="A3616" s="200">
        <v>45774</v>
      </c>
      <c r="B3616" s="132">
        <v>15800</v>
      </c>
      <c r="C3616" s="133">
        <v>0.79166666666666663</v>
      </c>
      <c r="D3616" s="149" t="s">
        <v>11</v>
      </c>
      <c r="E3616" s="129" t="s">
        <v>287</v>
      </c>
      <c r="F3616" s="132"/>
      <c r="G3616" s="132" t="str">
        <f t="shared" si="112"/>
        <v>1</v>
      </c>
      <c r="H3616" s="137">
        <f t="shared" si="113"/>
        <v>18</v>
      </c>
      <c r="I3616" s="129" t="s">
        <v>359</v>
      </c>
      <c r="J3616" s="201" t="str" cm="1">
        <f t="array" ref="J3616">_xlfn.XLOOKUP(D3616,justificativas_motivos,justificativas_texto,"",1,1)</f>
        <v>MOTORISTA CUMPRINDO HORÁRIO NA ESCALA ATUAL</v>
      </c>
    </row>
    <row r="3617" spans="1:10" ht="42" hidden="1" customHeight="1">
      <c r="A3617" s="200">
        <v>45774</v>
      </c>
      <c r="B3617" s="132">
        <v>15800</v>
      </c>
      <c r="C3617" s="133">
        <v>0.79166666666666663</v>
      </c>
      <c r="D3617" s="149" t="s">
        <v>11</v>
      </c>
      <c r="E3617" s="129" t="s">
        <v>288</v>
      </c>
      <c r="F3617" s="132"/>
      <c r="G3617" s="132" t="str">
        <f t="shared" si="112"/>
        <v>1</v>
      </c>
      <c r="H3617" s="137">
        <f t="shared" si="113"/>
        <v>18</v>
      </c>
      <c r="I3617" s="129" t="s">
        <v>359</v>
      </c>
      <c r="J3617" s="201" t="str" cm="1">
        <f t="array" ref="J3617">_xlfn.XLOOKUP(D3617,justificativas_motivos,justificativas_texto,"",1,1)</f>
        <v>MOTORISTA CUMPRINDO HORÁRIO NA ESCALA ATUAL</v>
      </c>
    </row>
    <row r="3618" spans="1:10" ht="42" hidden="1" customHeight="1">
      <c r="A3618" s="202">
        <v>45774</v>
      </c>
      <c r="B3618" s="149">
        <v>19001</v>
      </c>
      <c r="C3618" s="147">
        <v>0.39583333333333331</v>
      </c>
      <c r="D3618" s="149" t="s">
        <v>11</v>
      </c>
      <c r="E3618" s="153" t="s">
        <v>119</v>
      </c>
      <c r="F3618" s="149"/>
      <c r="G3618" s="149" t="str">
        <f t="shared" si="112"/>
        <v>1</v>
      </c>
      <c r="H3618" s="150">
        <f t="shared" si="113"/>
        <v>18</v>
      </c>
      <c r="I3618" s="153" t="str" cm="1">
        <f t="array" ref="I3618">_xlfn.XLOOKUP(C3618,gyn_horarios,gyn_trechos_almoco,"",1,1)</f>
        <v>GOIANIA X BELEM 09:30</v>
      </c>
      <c r="J3618" s="164" t="str" cm="1">
        <f t="array" ref="J3618">_xlfn.XLOOKUP(D3618,justificativas_motivos,justificativas_texto,"",1,1)</f>
        <v>MOTORISTA CUMPRINDO HORÁRIO NA ESCALA ATUAL</v>
      </c>
    </row>
    <row r="3619" spans="1:10" ht="42" hidden="1" customHeight="1">
      <c r="A3619" s="202">
        <v>45774</v>
      </c>
      <c r="B3619" s="149">
        <v>19001</v>
      </c>
      <c r="C3619" s="147">
        <v>0.39583333333333331</v>
      </c>
      <c r="D3619" s="149" t="s">
        <v>11</v>
      </c>
      <c r="E3619" s="153" t="s">
        <v>397</v>
      </c>
      <c r="F3619" s="149"/>
      <c r="G3619" s="149" t="str">
        <f t="shared" si="112"/>
        <v>1</v>
      </c>
      <c r="H3619" s="150">
        <f t="shared" si="113"/>
        <v>18</v>
      </c>
      <c r="I3619" s="153" t="str" cm="1">
        <f t="array" ref="I3619">_xlfn.XLOOKUP(C3619,gyn_horarios,gyn_trechos_almoco,"",1,1)</f>
        <v>GOIANIA X BELEM 09:30</v>
      </c>
      <c r="J3619" s="164" t="str" cm="1">
        <f t="array" ref="J3619">_xlfn.XLOOKUP(D3619,justificativas_motivos,justificativas_texto,"",1,1)</f>
        <v>MOTORISTA CUMPRINDO HORÁRIO NA ESCALA ATUAL</v>
      </c>
    </row>
    <row r="3620" spans="1:10" ht="42" hidden="1" customHeight="1">
      <c r="A3620" s="202">
        <v>45775</v>
      </c>
      <c r="B3620" s="149">
        <v>24004</v>
      </c>
      <c r="C3620" s="147">
        <v>0.79166666666666663</v>
      </c>
      <c r="D3620" s="149" t="s">
        <v>11</v>
      </c>
      <c r="E3620" s="149" t="s">
        <v>266</v>
      </c>
      <c r="F3620" s="149"/>
      <c r="G3620" s="149" t="str">
        <f t="shared" si="112"/>
        <v>1</v>
      </c>
      <c r="H3620" s="150">
        <f t="shared" si="113"/>
        <v>18</v>
      </c>
      <c r="I3620" s="153" t="str" cm="1">
        <f t="array" ref="I3620">_xlfn.XLOOKUP(C3620,gyn_horarios,gyn_trechos_almoco,"",1,1)</f>
        <v>GOIANIA X BELEM 19:00</v>
      </c>
      <c r="J3620" s="164" t="str" cm="1">
        <f t="array" ref="J3620">_xlfn.XLOOKUP(D3620,justificativas_motivos,justificativas_texto,"",1,1)</f>
        <v>MOTORISTA CUMPRINDO HORÁRIO NA ESCALA ATUAL</v>
      </c>
    </row>
    <row r="3621" spans="1:10" ht="42" hidden="1" customHeight="1">
      <c r="A3621" s="202">
        <v>45775</v>
      </c>
      <c r="B3621" s="149">
        <v>24004</v>
      </c>
      <c r="C3621" s="147">
        <v>0.79166666666666663</v>
      </c>
      <c r="D3621" s="149" t="s">
        <v>11</v>
      </c>
      <c r="E3621" s="149" t="s">
        <v>224</v>
      </c>
      <c r="F3621" s="149"/>
      <c r="G3621" s="149" t="str">
        <f t="shared" si="112"/>
        <v>1</v>
      </c>
      <c r="H3621" s="150">
        <f t="shared" si="113"/>
        <v>18</v>
      </c>
      <c r="I3621" s="153" t="str" cm="1">
        <f t="array" ref="I3621">_xlfn.XLOOKUP(C3621,gyn_horarios,gyn_trechos_almoco,"",1,1)</f>
        <v>GOIANIA X BELEM 19:00</v>
      </c>
      <c r="J3621" s="164" t="str" cm="1">
        <f t="array" ref="J3621">_xlfn.XLOOKUP(D3621,justificativas_motivos,justificativas_texto,"",1,1)</f>
        <v>MOTORISTA CUMPRINDO HORÁRIO NA ESCALA ATUAL</v>
      </c>
    </row>
    <row r="3622" spans="1:10" ht="42" hidden="1" customHeight="1">
      <c r="A3622" s="202">
        <v>45775</v>
      </c>
      <c r="B3622" s="149">
        <v>24015</v>
      </c>
      <c r="C3622" s="147">
        <v>0.83333333333333337</v>
      </c>
      <c r="D3622" s="149" t="s">
        <v>11</v>
      </c>
      <c r="E3622" s="149" t="s">
        <v>234</v>
      </c>
      <c r="F3622" s="149"/>
      <c r="G3622" s="149" t="str">
        <f t="shared" si="112"/>
        <v>1</v>
      </c>
      <c r="H3622" s="150">
        <f t="shared" si="113"/>
        <v>18</v>
      </c>
      <c r="I3622" s="153" t="str" cm="1">
        <f t="array" ref="I3622">_xlfn.XLOOKUP(C3622,gyn_horarios,gyn_trechos_almoco,"",1,1)</f>
        <v>GOIANIA X SAO LUIS 20:00</v>
      </c>
      <c r="J3622" s="164" t="str" cm="1">
        <f t="array" ref="J3622">_xlfn.XLOOKUP(D3622,justificativas_motivos,justificativas_texto,"",1,1)</f>
        <v>MOTORISTA CUMPRINDO HORÁRIO NA ESCALA ATUAL</v>
      </c>
    </row>
    <row r="3623" spans="1:10" ht="42" hidden="1" customHeight="1">
      <c r="A3623" s="202">
        <v>45775</v>
      </c>
      <c r="B3623" s="149">
        <v>24015</v>
      </c>
      <c r="C3623" s="147">
        <v>0.83333333333333337</v>
      </c>
      <c r="D3623" s="149" t="s">
        <v>11</v>
      </c>
      <c r="E3623" s="149" t="s">
        <v>127</v>
      </c>
      <c r="F3623" s="149"/>
      <c r="G3623" s="149" t="str">
        <f t="shared" si="112"/>
        <v>1</v>
      </c>
      <c r="H3623" s="150">
        <f t="shared" si="113"/>
        <v>18</v>
      </c>
      <c r="I3623" s="153" t="str" cm="1">
        <f t="array" ref="I3623">_xlfn.XLOOKUP(C3623,gyn_horarios,gyn_trechos_almoco,"",1,1)</f>
        <v>GOIANIA X SAO LUIS 20:00</v>
      </c>
      <c r="J3623" s="164" t="str" cm="1">
        <f t="array" ref="J3623">_xlfn.XLOOKUP(D3623,justificativas_motivos,justificativas_texto,"",1,1)</f>
        <v>MOTORISTA CUMPRINDO HORÁRIO NA ESCALA ATUAL</v>
      </c>
    </row>
    <row r="3624" spans="1:10" ht="42" hidden="1" customHeight="1">
      <c r="A3624" s="202">
        <v>45775</v>
      </c>
      <c r="B3624" s="149">
        <v>16000</v>
      </c>
      <c r="C3624" s="147">
        <v>0.79166666666666663</v>
      </c>
      <c r="D3624" s="149" t="s">
        <v>11</v>
      </c>
      <c r="E3624" s="153" t="s">
        <v>244</v>
      </c>
      <c r="F3624" s="149"/>
      <c r="G3624" s="149" t="str">
        <f t="shared" si="112"/>
        <v>1</v>
      </c>
      <c r="H3624" s="150">
        <f t="shared" si="113"/>
        <v>18</v>
      </c>
      <c r="I3624" s="129" t="s">
        <v>359</v>
      </c>
      <c r="J3624" s="164" t="str" cm="1">
        <f t="array" ref="J3624">_xlfn.XLOOKUP(D3624,justificativas_motivos,justificativas_texto,"",1,1)</f>
        <v>MOTORISTA CUMPRINDO HORÁRIO NA ESCALA ATUAL</v>
      </c>
    </row>
    <row r="3625" spans="1:10" ht="42" hidden="1" customHeight="1">
      <c r="A3625" s="202">
        <v>45775</v>
      </c>
      <c r="B3625" s="149">
        <v>16000</v>
      </c>
      <c r="C3625" s="147">
        <v>0.79166666666666663</v>
      </c>
      <c r="D3625" s="149" t="s">
        <v>11</v>
      </c>
      <c r="E3625" s="153" t="s">
        <v>257</v>
      </c>
      <c r="F3625" s="149"/>
      <c r="G3625" s="149" t="str">
        <f t="shared" si="112"/>
        <v>1</v>
      </c>
      <c r="H3625" s="150">
        <f t="shared" si="113"/>
        <v>18</v>
      </c>
      <c r="I3625" s="129" t="s">
        <v>359</v>
      </c>
      <c r="J3625" s="164" t="str" cm="1">
        <f t="array" ref="J3625">_xlfn.XLOOKUP(D3625,justificativas_motivos,justificativas_texto,"",1,1)</f>
        <v>MOTORISTA CUMPRINDO HORÁRIO NA ESCALA ATUAL</v>
      </c>
    </row>
    <row r="3626" spans="1:10" ht="42" hidden="1" customHeight="1">
      <c r="A3626" s="202">
        <v>45775</v>
      </c>
      <c r="B3626" s="149" t="s">
        <v>137</v>
      </c>
      <c r="C3626" s="147" t="s">
        <v>137</v>
      </c>
      <c r="D3626" s="149" t="s">
        <v>137</v>
      </c>
      <c r="E3626" s="153" t="s">
        <v>288</v>
      </c>
      <c r="F3626" s="149"/>
      <c r="G3626" s="149" t="str">
        <f t="shared" si="112"/>
        <v>1</v>
      </c>
      <c r="H3626" s="150">
        <f t="shared" si="113"/>
        <v>18</v>
      </c>
      <c r="I3626" s="153" t="str" cm="1">
        <f t="array" ref="I3626">_xlfn.XLOOKUP(C3626,gyn_horarios,gyn_trechos_almoco,"",1,1)</f>
        <v>ESPERA</v>
      </c>
      <c r="J3626" s="164" t="str" cm="1">
        <f t="array" ref="J3626">_xlfn.XLOOKUP(D3626,justificativas_motivos,justificativas_texto,"",1,1)</f>
        <v>MOTORISTA NA GARAGEM EM ESPERA PARA DISPONIBILIDADE DE HORARIOS</v>
      </c>
    </row>
    <row r="3627" spans="1:10" ht="42" hidden="1" customHeight="1">
      <c r="A3627" s="202">
        <v>45775</v>
      </c>
      <c r="B3627" s="149" t="s">
        <v>137</v>
      </c>
      <c r="C3627" s="147" t="s">
        <v>137</v>
      </c>
      <c r="D3627" s="149" t="s">
        <v>137</v>
      </c>
      <c r="E3627" s="153" t="s">
        <v>287</v>
      </c>
      <c r="F3627" s="149"/>
      <c r="G3627" s="149" t="str">
        <f t="shared" si="112"/>
        <v>1</v>
      </c>
      <c r="H3627" s="150">
        <f t="shared" si="113"/>
        <v>18</v>
      </c>
      <c r="I3627" s="153" t="str" cm="1">
        <f t="array" ref="I3627">_xlfn.XLOOKUP(C3627,gyn_horarios,gyn_trechos_almoco,"",1,1)</f>
        <v>ESPERA</v>
      </c>
      <c r="J3627" s="164" t="str" cm="1">
        <f t="array" ref="J3627">_xlfn.XLOOKUP(D3627,justificativas_motivos,justificativas_texto,"",1,1)</f>
        <v>MOTORISTA NA GARAGEM EM ESPERA PARA DISPONIBILIDADE DE HORARIOS</v>
      </c>
    </row>
    <row r="3628" spans="1:10" ht="42" hidden="1" customHeight="1">
      <c r="A3628" s="202">
        <v>45775</v>
      </c>
      <c r="B3628" s="149" t="s">
        <v>71</v>
      </c>
      <c r="C3628" s="147" t="s">
        <v>71</v>
      </c>
      <c r="D3628" s="149" t="s">
        <v>72</v>
      </c>
      <c r="E3628" s="153" t="s">
        <v>451</v>
      </c>
      <c r="F3628" s="149"/>
      <c r="G3628" s="149" t="str">
        <f t="shared" si="112"/>
        <v>1</v>
      </c>
      <c r="H3628" s="150">
        <f t="shared" si="113"/>
        <v>18</v>
      </c>
      <c r="I3628" s="153" t="str" cm="1">
        <f t="array" ref="I3628">_xlfn.XLOOKUP(C3628,gyn_horarios,gyn_trechos_almoco,"",1,1)</f>
        <v>GARAGEM</v>
      </c>
      <c r="J3628" s="164" t="str" cm="1">
        <f t="array" ref="J3628">_xlfn.XLOOKUP(D3628,justificativas_motivos,justificativas_texto,"",1,1)</f>
        <v>MOTORISTA PRESTANDO SERVICO DE PLANTAO NA GARAGEM</v>
      </c>
    </row>
    <row r="3629" spans="1:10" ht="42" hidden="1" customHeight="1">
      <c r="A3629" s="202">
        <v>45776</v>
      </c>
      <c r="B3629" s="149">
        <v>24014</v>
      </c>
      <c r="C3629" s="147">
        <v>0.79166666666666663</v>
      </c>
      <c r="D3629" s="149" t="s">
        <v>11</v>
      </c>
      <c r="E3629" s="149" t="s">
        <v>487</v>
      </c>
      <c r="F3629" s="149"/>
      <c r="G3629" s="149" t="str">
        <f t="shared" si="112"/>
        <v>1</v>
      </c>
      <c r="H3629" s="150">
        <f t="shared" si="113"/>
        <v>18</v>
      </c>
      <c r="I3629" s="153" t="str" cm="1">
        <f t="array" ref="I3629">_xlfn.XLOOKUP(C3629,gyn_horarios,gyn_trechos_almoco,"",1,1)</f>
        <v>GOIANIA X BELEM 19:00</v>
      </c>
      <c r="J3629" s="164" t="str" cm="1">
        <f t="array" ref="J3629">_xlfn.XLOOKUP(D3629,justificativas_motivos,justificativas_texto,"",1,1)</f>
        <v>MOTORISTA CUMPRINDO HORÁRIO NA ESCALA ATUAL</v>
      </c>
    </row>
    <row r="3630" spans="1:10" ht="42" hidden="1" customHeight="1">
      <c r="A3630" s="202">
        <v>45776</v>
      </c>
      <c r="B3630" s="149">
        <v>24014</v>
      </c>
      <c r="C3630" s="147">
        <v>0.79166666666666663</v>
      </c>
      <c r="D3630" s="149" t="s">
        <v>11</v>
      </c>
      <c r="E3630" s="149" t="s">
        <v>141</v>
      </c>
      <c r="F3630" s="149"/>
      <c r="G3630" s="149" t="str">
        <f t="shared" si="112"/>
        <v>1</v>
      </c>
      <c r="H3630" s="150">
        <f t="shared" si="113"/>
        <v>18</v>
      </c>
      <c r="I3630" s="153" t="str" cm="1">
        <f t="array" ref="I3630">_xlfn.XLOOKUP(C3630,gyn_horarios,gyn_trechos_almoco,"",1,1)</f>
        <v>GOIANIA X BELEM 19:00</v>
      </c>
      <c r="J3630" s="164" t="str" cm="1">
        <f t="array" ref="J3630">_xlfn.XLOOKUP(D3630,justificativas_motivos,justificativas_texto,"",1,1)</f>
        <v>MOTORISTA CUMPRINDO HORÁRIO NA ESCALA ATUAL</v>
      </c>
    </row>
    <row r="3631" spans="1:10" ht="42" hidden="1" customHeight="1">
      <c r="A3631" s="202">
        <v>45776</v>
      </c>
      <c r="B3631" s="149">
        <v>24006</v>
      </c>
      <c r="C3631" s="147">
        <v>0.83333333333333337</v>
      </c>
      <c r="D3631" s="149" t="s">
        <v>11</v>
      </c>
      <c r="E3631" s="149" t="s">
        <v>194</v>
      </c>
      <c r="F3631" s="149"/>
      <c r="G3631" s="149" t="str">
        <f t="shared" si="112"/>
        <v>1</v>
      </c>
      <c r="H3631" s="150">
        <f t="shared" si="113"/>
        <v>18</v>
      </c>
      <c r="I3631" s="153" t="str" cm="1">
        <f t="array" ref="I3631">_xlfn.XLOOKUP(C3631,gyn_horarios,gyn_trechos_almoco,"",1,1)</f>
        <v>GOIANIA X SAO LUIS 20:00</v>
      </c>
      <c r="J3631" s="164" t="str" cm="1">
        <f t="array" ref="J3631">_xlfn.XLOOKUP(D3631,justificativas_motivos,justificativas_texto,"",1,1)</f>
        <v>MOTORISTA CUMPRINDO HORÁRIO NA ESCALA ATUAL</v>
      </c>
    </row>
    <row r="3632" spans="1:10" ht="42" hidden="1" customHeight="1">
      <c r="A3632" s="202">
        <v>45776</v>
      </c>
      <c r="B3632" s="149">
        <v>24006</v>
      </c>
      <c r="C3632" s="147">
        <v>0.83333333333333337</v>
      </c>
      <c r="D3632" s="149" t="s">
        <v>11</v>
      </c>
      <c r="E3632" s="149" t="s">
        <v>280</v>
      </c>
      <c r="F3632" s="149"/>
      <c r="G3632" s="149" t="str">
        <f t="shared" si="112"/>
        <v>1</v>
      </c>
      <c r="H3632" s="150">
        <f t="shared" si="113"/>
        <v>18</v>
      </c>
      <c r="I3632" s="153" t="str" cm="1">
        <f t="array" ref="I3632">_xlfn.XLOOKUP(C3632,gyn_horarios,gyn_trechos_almoco,"",1,1)</f>
        <v>GOIANIA X SAO LUIS 20:00</v>
      </c>
      <c r="J3632" s="164" t="str" cm="1">
        <f t="array" ref="J3632">_xlfn.XLOOKUP(D3632,justificativas_motivos,justificativas_texto,"",1,1)</f>
        <v>MOTORISTA CUMPRINDO HORÁRIO NA ESCALA ATUAL</v>
      </c>
    </row>
    <row r="3633" spans="1:10" ht="42" hidden="1" customHeight="1">
      <c r="A3633" s="202">
        <v>45776</v>
      </c>
      <c r="B3633" s="149">
        <v>19016</v>
      </c>
      <c r="C3633" s="147">
        <v>0.79166666666666663</v>
      </c>
      <c r="D3633" s="149" t="s">
        <v>11</v>
      </c>
      <c r="E3633" s="153" t="s">
        <v>240</v>
      </c>
      <c r="F3633" s="149"/>
      <c r="G3633" s="149" t="str">
        <f t="shared" si="112"/>
        <v>1</v>
      </c>
      <c r="H3633" s="150">
        <f t="shared" si="113"/>
        <v>18</v>
      </c>
      <c r="I3633" s="153" t="s">
        <v>359</v>
      </c>
      <c r="J3633" s="164" t="str" cm="1">
        <f t="array" ref="J3633">_xlfn.XLOOKUP(D3633,justificativas_motivos,justificativas_texto,"",1,1)</f>
        <v>MOTORISTA CUMPRINDO HORÁRIO NA ESCALA ATUAL</v>
      </c>
    </row>
    <row r="3634" spans="1:10" ht="42" hidden="1" customHeight="1">
      <c r="A3634" s="202">
        <v>45776</v>
      </c>
      <c r="B3634" s="149">
        <v>19016</v>
      </c>
      <c r="C3634" s="147">
        <v>0.79166666666666663</v>
      </c>
      <c r="D3634" s="149" t="s">
        <v>11</v>
      </c>
      <c r="E3634" s="153" t="s">
        <v>307</v>
      </c>
      <c r="F3634" s="149"/>
      <c r="G3634" s="149" t="str">
        <f t="shared" si="112"/>
        <v>1</v>
      </c>
      <c r="H3634" s="150">
        <f t="shared" si="113"/>
        <v>18</v>
      </c>
      <c r="I3634" s="153" t="s">
        <v>359</v>
      </c>
      <c r="J3634" s="164" t="str" cm="1">
        <f t="array" ref="J3634">_xlfn.XLOOKUP(D3634,justificativas_motivos,justificativas_texto,"",1,1)</f>
        <v>MOTORISTA CUMPRINDO HORÁRIO NA ESCALA ATUAL</v>
      </c>
    </row>
    <row r="3635" spans="1:10" ht="42" hidden="1" customHeight="1">
      <c r="A3635" s="202">
        <v>45776</v>
      </c>
      <c r="B3635" s="149" t="s">
        <v>71</v>
      </c>
      <c r="C3635" s="147" t="s">
        <v>71</v>
      </c>
      <c r="D3635" s="149" t="s">
        <v>107</v>
      </c>
      <c r="E3635" s="153" t="s">
        <v>292</v>
      </c>
      <c r="F3635" s="149"/>
      <c r="G3635" s="149" t="str">
        <f t="shared" si="112"/>
        <v>1</v>
      </c>
      <c r="H3635" s="150">
        <f t="shared" si="113"/>
        <v>18</v>
      </c>
      <c r="I3635" s="153" t="str" cm="1">
        <f t="array" ref="I3635">_xlfn.XLOOKUP(C3635,gyn_horarios,gyn_trechos_almoco,"",1,1)</f>
        <v>GARAGEM</v>
      </c>
      <c r="J3635" s="164" t="str" cm="1">
        <f t="array" ref="J3635">_xlfn.XLOOKUP(D3635,justificativas_motivos,justificativas_texto,"",1,1)</f>
        <v>MOTORISTA PRESTANDO SERVICO DE PLANTAO NA GARAGEM</v>
      </c>
    </row>
    <row r="3636" spans="1:10" ht="42" hidden="1" customHeight="1">
      <c r="A3636" s="202">
        <v>45776</v>
      </c>
      <c r="B3636" s="149" t="s">
        <v>71</v>
      </c>
      <c r="C3636" s="147" t="s">
        <v>71</v>
      </c>
      <c r="D3636" s="149" t="s">
        <v>107</v>
      </c>
      <c r="E3636" s="153" t="s">
        <v>210</v>
      </c>
      <c r="F3636" s="149"/>
      <c r="G3636" s="149" t="str">
        <f t="shared" si="112"/>
        <v>1</v>
      </c>
      <c r="H3636" s="150">
        <f t="shared" si="113"/>
        <v>18</v>
      </c>
      <c r="I3636" s="153" t="str" cm="1">
        <f t="array" ref="I3636">_xlfn.XLOOKUP(C3636,gyn_horarios,gyn_trechos_almoco,"",1,1)</f>
        <v>GARAGEM</v>
      </c>
      <c r="J3636" s="164" t="str" cm="1">
        <f t="array" ref="J3636">_xlfn.XLOOKUP(D3636,justificativas_motivos,justificativas_texto,"",1,1)</f>
        <v>MOTORISTA PRESTANDO SERVICO DE PLANTAO NA GARAGEM</v>
      </c>
    </row>
    <row r="3637" spans="1:10" ht="42" hidden="1" customHeight="1">
      <c r="A3637" s="202">
        <v>45776</v>
      </c>
      <c r="B3637" s="149">
        <v>15700</v>
      </c>
      <c r="C3637" s="147">
        <v>0.75</v>
      </c>
      <c r="D3637" s="149" t="s">
        <v>11</v>
      </c>
      <c r="E3637" s="149" t="s">
        <v>226</v>
      </c>
      <c r="F3637" s="149"/>
      <c r="G3637" s="149" t="str">
        <f t="shared" si="112"/>
        <v>1</v>
      </c>
      <c r="H3637" s="150">
        <f t="shared" si="113"/>
        <v>18</v>
      </c>
      <c r="I3637" s="153" t="str" cm="1">
        <f t="array" ref="I3637">_xlfn.XLOOKUP(C3637,gyn_horarios,gyn_trechos_almoco,"",1,1)</f>
        <v>GOIANIA X TERESINA 18:00</v>
      </c>
      <c r="J3637" s="164" t="str" cm="1">
        <f t="array" ref="J3637">_xlfn.XLOOKUP(D3637,justificativas_motivos,justificativas_texto,"",1,1)</f>
        <v>MOTORISTA CUMPRINDO HORÁRIO NA ESCALA ATUAL</v>
      </c>
    </row>
    <row r="3638" spans="1:10" ht="42" hidden="1" customHeight="1">
      <c r="A3638" s="202">
        <v>45776</v>
      </c>
      <c r="B3638" s="149">
        <v>15700</v>
      </c>
      <c r="C3638" s="147">
        <v>0.75</v>
      </c>
      <c r="D3638" s="149" t="s">
        <v>11</v>
      </c>
      <c r="E3638" s="149" t="s">
        <v>66</v>
      </c>
      <c r="F3638" s="149"/>
      <c r="G3638" s="149" t="str">
        <f t="shared" si="112"/>
        <v>1</v>
      </c>
      <c r="H3638" s="150">
        <f t="shared" si="113"/>
        <v>18</v>
      </c>
      <c r="I3638" s="153" t="str" cm="1">
        <f t="array" ref="I3638">_xlfn.XLOOKUP(C3638,gyn_horarios,gyn_trechos_almoco,"",1,1)</f>
        <v>GOIANIA X TERESINA 18:00</v>
      </c>
      <c r="J3638" s="164" t="str" cm="1">
        <f t="array" ref="J3638">_xlfn.XLOOKUP(D3638,justificativas_motivos,justificativas_texto,"",1,1)</f>
        <v>MOTORISTA CUMPRINDO HORÁRIO NA ESCALA ATUAL</v>
      </c>
    </row>
    <row r="3639" spans="1:10" ht="42" hidden="1" customHeight="1">
      <c r="A3639" s="202">
        <v>45777</v>
      </c>
      <c r="B3639" s="149">
        <v>24005</v>
      </c>
      <c r="C3639" s="147">
        <v>0.83333333333333337</v>
      </c>
      <c r="D3639" s="149" t="s">
        <v>11</v>
      </c>
      <c r="E3639" s="149" t="s">
        <v>219</v>
      </c>
      <c r="F3639" s="149"/>
      <c r="G3639" s="149" t="str">
        <f t="shared" si="112"/>
        <v>1</v>
      </c>
      <c r="H3639" s="150">
        <f t="shared" si="113"/>
        <v>18</v>
      </c>
      <c r="I3639" s="153" t="str" cm="1">
        <f t="array" ref="I3639">_xlfn.XLOOKUP(C3639,gyn_horarios,gyn_trechos_almoco,"",1,1)</f>
        <v>GOIANIA X SAO LUIS 20:00</v>
      </c>
      <c r="J3639" s="164" t="str" cm="1">
        <f t="array" ref="J3639">_xlfn.XLOOKUP(D3639,justificativas_motivos,justificativas_texto,"",1,1)</f>
        <v>MOTORISTA CUMPRINDO HORÁRIO NA ESCALA ATUAL</v>
      </c>
    </row>
    <row r="3640" spans="1:10" ht="42" hidden="1" customHeight="1">
      <c r="A3640" s="202">
        <v>45777</v>
      </c>
      <c r="B3640" s="149">
        <v>24005</v>
      </c>
      <c r="C3640" s="147">
        <v>0.83333333333333337</v>
      </c>
      <c r="D3640" s="149" t="s">
        <v>11</v>
      </c>
      <c r="E3640" s="149" t="s">
        <v>218</v>
      </c>
      <c r="F3640" s="149"/>
      <c r="G3640" s="149" t="str">
        <f t="shared" si="112"/>
        <v>1</v>
      </c>
      <c r="H3640" s="150">
        <f t="shared" si="113"/>
        <v>18</v>
      </c>
      <c r="I3640" s="153" t="str" cm="1">
        <f t="array" ref="I3640">_xlfn.XLOOKUP(C3640,gyn_horarios,gyn_trechos_almoco,"",1,1)</f>
        <v>GOIANIA X SAO LUIS 20:00</v>
      </c>
      <c r="J3640" s="164" t="str" cm="1">
        <f t="array" ref="J3640">_xlfn.XLOOKUP(D3640,justificativas_motivos,justificativas_texto,"",1,1)</f>
        <v>MOTORISTA CUMPRINDO HORÁRIO NA ESCALA ATUAL</v>
      </c>
    </row>
    <row r="3641" spans="1:10" ht="42" hidden="1" customHeight="1">
      <c r="A3641" s="202">
        <v>45777</v>
      </c>
      <c r="B3641" s="149">
        <v>19006</v>
      </c>
      <c r="C3641" s="147">
        <v>0.39583333333333331</v>
      </c>
      <c r="D3641" s="149" t="s">
        <v>11</v>
      </c>
      <c r="E3641" s="153" t="s">
        <v>290</v>
      </c>
      <c r="F3641" s="149"/>
      <c r="G3641" s="149" t="str">
        <f t="shared" si="112"/>
        <v>1</v>
      </c>
      <c r="H3641" s="150">
        <f t="shared" si="113"/>
        <v>18</v>
      </c>
      <c r="I3641" s="153" t="str" cm="1">
        <f t="array" ref="I3641">_xlfn.XLOOKUP(C3641,gyn_horarios,gyn_trechos_almoco,"",1,1)</f>
        <v>GOIANIA X BELEM 09:30</v>
      </c>
      <c r="J3641" s="164" t="str" cm="1">
        <f t="array" ref="J3641">_xlfn.XLOOKUP(D3641,justificativas_motivos,justificativas_texto,"",1,1)</f>
        <v>MOTORISTA CUMPRINDO HORÁRIO NA ESCALA ATUAL</v>
      </c>
    </row>
    <row r="3642" spans="1:10" ht="42" hidden="1" customHeight="1">
      <c r="A3642" s="202">
        <v>45777</v>
      </c>
      <c r="B3642" s="149">
        <v>19006</v>
      </c>
      <c r="C3642" s="147">
        <v>0.39583333333333331</v>
      </c>
      <c r="D3642" s="149" t="s">
        <v>11</v>
      </c>
      <c r="E3642" s="153" t="s">
        <v>148</v>
      </c>
      <c r="F3642" s="149"/>
      <c r="G3642" s="149" t="str">
        <f t="shared" si="112"/>
        <v>1</v>
      </c>
      <c r="H3642" s="150">
        <f t="shared" si="113"/>
        <v>18</v>
      </c>
      <c r="I3642" s="153" t="str" cm="1">
        <f t="array" ref="I3642">_xlfn.XLOOKUP(C3642,gyn_horarios,gyn_trechos_almoco,"",1,1)</f>
        <v>GOIANIA X BELEM 09:30</v>
      </c>
      <c r="J3642" s="164" t="str" cm="1">
        <f t="array" ref="J3642">_xlfn.XLOOKUP(D3642,justificativas_motivos,justificativas_texto,"",1,1)</f>
        <v>MOTORISTA CUMPRINDO HORÁRIO NA ESCALA ATUAL</v>
      </c>
    </row>
    <row r="3643" spans="1:10" ht="42" hidden="1" customHeight="1">
      <c r="A3643" s="202">
        <v>45777</v>
      </c>
      <c r="B3643" s="149">
        <v>15800</v>
      </c>
      <c r="C3643" s="147">
        <v>0.4375</v>
      </c>
      <c r="D3643" s="149" t="s">
        <v>11</v>
      </c>
      <c r="E3643" s="153" t="s">
        <v>488</v>
      </c>
      <c r="F3643" s="149"/>
      <c r="G3643" s="149" t="str">
        <f t="shared" si="112"/>
        <v>1</v>
      </c>
      <c r="H3643" s="150">
        <f t="shared" si="113"/>
        <v>18</v>
      </c>
      <c r="I3643" s="153" t="str" cm="1">
        <f t="array" ref="I3643">_xlfn.XLOOKUP(C3643,gyn_horarios,gyn_trechos_almoco,"",1,1)</f>
        <v>GOIANIA X SAO LUIS 10:30</v>
      </c>
      <c r="J3643" s="164" t="str" cm="1">
        <f t="array" ref="J3643">_xlfn.XLOOKUP(D3643,justificativas_motivos,justificativas_texto,"",1,1)</f>
        <v>MOTORISTA CUMPRINDO HORÁRIO NA ESCALA ATUAL</v>
      </c>
    </row>
    <row r="3644" spans="1:10" ht="42" hidden="1" customHeight="1">
      <c r="A3644" s="202">
        <v>45777</v>
      </c>
      <c r="B3644" s="149">
        <v>15800</v>
      </c>
      <c r="C3644" s="147">
        <v>0.4375</v>
      </c>
      <c r="D3644" s="149" t="s">
        <v>11</v>
      </c>
      <c r="E3644" s="153" t="s">
        <v>477</v>
      </c>
      <c r="F3644" s="149"/>
      <c r="G3644" s="149" t="str">
        <f t="shared" si="112"/>
        <v>1</v>
      </c>
      <c r="H3644" s="150">
        <f t="shared" si="113"/>
        <v>18</v>
      </c>
      <c r="I3644" s="153" t="str" cm="1">
        <f t="array" ref="I3644">_xlfn.XLOOKUP(C3644,gyn_horarios,gyn_trechos_almoco,"",1,1)</f>
        <v>GOIANIA X SAO LUIS 10:30</v>
      </c>
      <c r="J3644" s="164" t="str" cm="1">
        <f t="array" ref="J3644">_xlfn.XLOOKUP(D3644,justificativas_motivos,justificativas_texto,"",1,1)</f>
        <v>MOTORISTA CUMPRINDO HORÁRIO NA ESCALA ATUAL</v>
      </c>
    </row>
    <row r="3645" spans="1:10" ht="42" hidden="1" customHeight="1">
      <c r="A3645" s="202">
        <v>45777</v>
      </c>
      <c r="B3645" s="149">
        <v>16500</v>
      </c>
      <c r="C3645" s="147">
        <v>0.79166666666666663</v>
      </c>
      <c r="D3645" s="149" t="s">
        <v>11</v>
      </c>
      <c r="E3645" s="153" t="s">
        <v>371</v>
      </c>
      <c r="F3645" s="149"/>
      <c r="G3645" s="149" t="str">
        <f t="shared" si="112"/>
        <v>1</v>
      </c>
      <c r="H3645" s="150">
        <f t="shared" si="113"/>
        <v>18</v>
      </c>
      <c r="I3645" s="153" t="s">
        <v>359</v>
      </c>
      <c r="J3645" s="164" t="str" cm="1">
        <f t="array" ref="J3645">_xlfn.XLOOKUP(D3645,justificativas_motivos,justificativas_texto,"",1,1)</f>
        <v>MOTORISTA CUMPRINDO HORÁRIO NA ESCALA ATUAL</v>
      </c>
    </row>
    <row r="3646" spans="1:10" ht="42" hidden="1" customHeight="1">
      <c r="A3646" s="202">
        <v>45777</v>
      </c>
      <c r="B3646" s="149">
        <v>16500</v>
      </c>
      <c r="C3646" s="147">
        <v>0.79166666666666663</v>
      </c>
      <c r="D3646" s="149" t="s">
        <v>11</v>
      </c>
      <c r="E3646" s="153" t="s">
        <v>303</v>
      </c>
      <c r="F3646" s="149"/>
      <c r="G3646" s="149" t="str">
        <f t="shared" si="112"/>
        <v>1</v>
      </c>
      <c r="H3646" s="150">
        <f t="shared" si="113"/>
        <v>18</v>
      </c>
      <c r="I3646" s="153" t="s">
        <v>359</v>
      </c>
      <c r="J3646" s="164" t="str" cm="1">
        <f t="array" ref="J3646">_xlfn.XLOOKUP(D3646,justificativas_motivos,justificativas_texto,"",1,1)</f>
        <v>MOTORISTA CUMPRINDO HORÁRIO NA ESCALA ATUAL</v>
      </c>
    </row>
    <row r="3647" spans="1:10" ht="42" hidden="1" customHeight="1">
      <c r="A3647" s="202">
        <v>45777</v>
      </c>
      <c r="B3647" s="149" t="s">
        <v>71</v>
      </c>
      <c r="C3647" s="147" t="s">
        <v>71</v>
      </c>
      <c r="D3647" s="149" t="s">
        <v>107</v>
      </c>
      <c r="E3647" s="153" t="s">
        <v>292</v>
      </c>
      <c r="F3647" s="149"/>
      <c r="G3647" s="149" t="str">
        <f t="shared" si="112"/>
        <v>1</v>
      </c>
      <c r="H3647" s="150">
        <f t="shared" si="113"/>
        <v>18</v>
      </c>
      <c r="I3647" s="153" t="str" cm="1">
        <f t="array" ref="I3647">_xlfn.XLOOKUP(C3647,gyn_horarios,gyn_trechos_almoco,"",1,1)</f>
        <v>GARAGEM</v>
      </c>
      <c r="J3647" s="164" t="str" cm="1">
        <f t="array" ref="J3647">_xlfn.XLOOKUP(D3647,justificativas_motivos,justificativas_texto,"",1,1)</f>
        <v>MOTORISTA PRESTANDO SERVICO DE PLANTAO NA GARAGEM</v>
      </c>
    </row>
    <row r="3648" spans="1:10" ht="42" hidden="1" customHeight="1">
      <c r="A3648" s="202">
        <v>45777</v>
      </c>
      <c r="B3648" s="149" t="s">
        <v>71</v>
      </c>
      <c r="C3648" s="147" t="s">
        <v>71</v>
      </c>
      <c r="D3648" s="149" t="s">
        <v>107</v>
      </c>
      <c r="E3648" s="153" t="s">
        <v>210</v>
      </c>
      <c r="F3648" s="149"/>
      <c r="G3648" s="149" t="str">
        <f t="shared" si="112"/>
        <v>1</v>
      </c>
      <c r="H3648" s="150">
        <f t="shared" si="113"/>
        <v>18</v>
      </c>
      <c r="I3648" s="153" t="str" cm="1">
        <f t="array" ref="I3648">_xlfn.XLOOKUP(C3648,gyn_horarios,gyn_trechos_almoco,"",1,1)</f>
        <v>GARAGEM</v>
      </c>
      <c r="J3648" s="164" t="str" cm="1">
        <f t="array" ref="J3648">_xlfn.XLOOKUP(D3648,justificativas_motivos,justificativas_texto,"",1,1)</f>
        <v>MOTORISTA PRESTANDO SERVICO DE PLANTAO NA GARAGEM</v>
      </c>
    </row>
    <row r="3649" spans="1:10" ht="42" hidden="1" customHeight="1">
      <c r="A3649" s="202">
        <v>45778</v>
      </c>
      <c r="B3649" s="149">
        <v>24011</v>
      </c>
      <c r="C3649" s="147">
        <v>0.79166666666666663</v>
      </c>
      <c r="D3649" s="149" t="s">
        <v>11</v>
      </c>
      <c r="E3649" s="153" t="s">
        <v>91</v>
      </c>
      <c r="F3649" s="149"/>
      <c r="G3649" s="149" t="str">
        <f t="shared" si="112"/>
        <v>1</v>
      </c>
      <c r="H3649" s="150">
        <f t="shared" si="113"/>
        <v>18</v>
      </c>
      <c r="I3649" s="153" t="str" cm="1">
        <f t="array" ref="I3649">_xlfn.XLOOKUP(C3649,gyn_horarios,gyn_trechos_almoco,"",1,1)</f>
        <v>GOIANIA X BELEM 19:00</v>
      </c>
      <c r="J3649" s="164" t="str" cm="1">
        <f t="array" ref="J3649">_xlfn.XLOOKUP(D3649,justificativas_motivos,justificativas_texto,"",1,1)</f>
        <v>MOTORISTA CUMPRINDO HORÁRIO NA ESCALA ATUAL</v>
      </c>
    </row>
    <row r="3650" spans="1:10" ht="42" hidden="1" customHeight="1">
      <c r="A3650" s="200">
        <v>45778</v>
      </c>
      <c r="B3650" s="132">
        <v>24011</v>
      </c>
      <c r="C3650" s="133">
        <v>0.79166666666666663</v>
      </c>
      <c r="D3650" s="149" t="s">
        <v>11</v>
      </c>
      <c r="E3650" s="129" t="s">
        <v>89</v>
      </c>
      <c r="F3650" s="132"/>
      <c r="G3650" s="132" t="str">
        <f t="shared" si="112"/>
        <v>1</v>
      </c>
      <c r="H3650" s="137">
        <f t="shared" si="113"/>
        <v>18</v>
      </c>
      <c r="I3650" s="129" t="str" cm="1">
        <f t="array" ref="I3650">_xlfn.XLOOKUP(C3650,gyn_horarios,gyn_trechos_almoco,"",1,1)</f>
        <v>GOIANIA X BELEM 19:00</v>
      </c>
      <c r="J3650" s="201" t="str" cm="1">
        <f t="array" ref="J3650">_xlfn.XLOOKUP(D3650,justificativas_motivos,justificativas_texto,"",1,1)</f>
        <v>MOTORISTA CUMPRINDO HORÁRIO NA ESCALA ATUAL</v>
      </c>
    </row>
    <row r="3651" spans="1:10" ht="42" hidden="1" customHeight="1">
      <c r="A3651" s="200">
        <v>45778</v>
      </c>
      <c r="B3651" s="132">
        <v>24012</v>
      </c>
      <c r="C3651" s="133">
        <v>0.83333333333333337</v>
      </c>
      <c r="D3651" s="149" t="s">
        <v>11</v>
      </c>
      <c r="E3651" s="129" t="s">
        <v>78</v>
      </c>
      <c r="F3651" s="132"/>
      <c r="G3651" s="132" t="str">
        <f t="shared" si="112"/>
        <v>1</v>
      </c>
      <c r="H3651" s="137">
        <f t="shared" si="113"/>
        <v>18</v>
      </c>
      <c r="I3651" s="129" t="str" cm="1">
        <f t="array" ref="I3651">_xlfn.XLOOKUP(C3651,gyn_horarios,gyn_trechos_almoco,"",1,1)</f>
        <v>GOIANIA X SAO LUIS 20:00</v>
      </c>
      <c r="J3651" s="201" t="str" cm="1">
        <f t="array" ref="J3651">_xlfn.XLOOKUP(D3651,justificativas_motivos,justificativas_texto,"",1,1)</f>
        <v>MOTORISTA CUMPRINDO HORÁRIO NA ESCALA ATUAL</v>
      </c>
    </row>
    <row r="3652" spans="1:10" ht="42" hidden="1" customHeight="1">
      <c r="A3652" s="200">
        <v>45778</v>
      </c>
      <c r="B3652" s="132">
        <v>24012</v>
      </c>
      <c r="C3652" s="133">
        <v>0.83333333333333337</v>
      </c>
      <c r="D3652" s="149" t="s">
        <v>11</v>
      </c>
      <c r="E3652" s="129" t="s">
        <v>80</v>
      </c>
      <c r="F3652" s="132"/>
      <c r="G3652" s="132" t="str">
        <f t="shared" si="112"/>
        <v>1</v>
      </c>
      <c r="H3652" s="137">
        <f t="shared" si="113"/>
        <v>18</v>
      </c>
      <c r="I3652" s="129" t="str" cm="1">
        <f t="array" ref="I3652">_xlfn.XLOOKUP(C3652,gyn_horarios,gyn_trechos_almoco,"",1,1)</f>
        <v>GOIANIA X SAO LUIS 20:00</v>
      </c>
      <c r="J3652" s="201" t="str" cm="1">
        <f t="array" ref="J3652">_xlfn.XLOOKUP(D3652,justificativas_motivos,justificativas_texto,"",1,1)</f>
        <v>MOTORISTA CUMPRINDO HORÁRIO NA ESCALA ATUAL</v>
      </c>
    </row>
    <row r="3653" spans="1:10" ht="42" hidden="1" customHeight="1">
      <c r="A3653" s="200">
        <v>45778</v>
      </c>
      <c r="B3653" s="132">
        <v>16000</v>
      </c>
      <c r="C3653" s="133">
        <v>0.39583333333333331</v>
      </c>
      <c r="D3653" s="149" t="s">
        <v>11</v>
      </c>
      <c r="E3653" s="129" t="s">
        <v>52</v>
      </c>
      <c r="F3653" s="132"/>
      <c r="G3653" s="132" t="str">
        <f t="shared" si="112"/>
        <v>1</v>
      </c>
      <c r="H3653" s="137">
        <f t="shared" si="113"/>
        <v>18</v>
      </c>
      <c r="I3653" s="129" t="str" cm="1">
        <f t="array" ref="I3653">_xlfn.XLOOKUP(C3653,gyn_horarios,gyn_trechos_almoco,"",1,1)</f>
        <v>GOIANIA X BELEM 09:30</v>
      </c>
      <c r="J3653" s="201" t="str" cm="1">
        <f t="array" ref="J3653">_xlfn.XLOOKUP(D3653,justificativas_motivos,justificativas_texto,"",1,1)</f>
        <v>MOTORISTA CUMPRINDO HORÁRIO NA ESCALA ATUAL</v>
      </c>
    </row>
    <row r="3654" spans="1:10" ht="42" hidden="1" customHeight="1">
      <c r="A3654" s="200">
        <v>45778</v>
      </c>
      <c r="B3654" s="132">
        <v>16000</v>
      </c>
      <c r="C3654" s="133">
        <v>0.39583333333333331</v>
      </c>
      <c r="D3654" s="149" t="s">
        <v>11</v>
      </c>
      <c r="E3654" s="129" t="s">
        <v>238</v>
      </c>
      <c r="F3654" s="132"/>
      <c r="G3654" s="132" t="str">
        <f t="shared" si="112"/>
        <v>1</v>
      </c>
      <c r="H3654" s="137">
        <f t="shared" si="113"/>
        <v>18</v>
      </c>
      <c r="I3654" s="129" t="str" cm="1">
        <f t="array" ref="I3654">_xlfn.XLOOKUP(C3654,gyn_horarios,gyn_trechos_almoco,"",1,1)</f>
        <v>GOIANIA X BELEM 09:30</v>
      </c>
      <c r="J3654" s="201" t="str" cm="1">
        <f t="array" ref="J3654">_xlfn.XLOOKUP(D3654,justificativas_motivos,justificativas_texto,"",1,1)</f>
        <v>MOTORISTA CUMPRINDO HORÁRIO NA ESCALA ATUAL</v>
      </c>
    </row>
    <row r="3655" spans="1:10" ht="42" hidden="1" customHeight="1">
      <c r="A3655" s="200">
        <v>45778</v>
      </c>
      <c r="B3655" s="132">
        <v>17400</v>
      </c>
      <c r="C3655" s="133">
        <v>0.79166666666666663</v>
      </c>
      <c r="D3655" s="149" t="s">
        <v>11</v>
      </c>
      <c r="E3655" s="129" t="s">
        <v>361</v>
      </c>
      <c r="F3655" s="132"/>
      <c r="G3655" s="132" t="str">
        <f t="shared" si="112"/>
        <v>1</v>
      </c>
      <c r="H3655" s="137">
        <f t="shared" si="113"/>
        <v>18</v>
      </c>
      <c r="I3655" s="129" t="s">
        <v>308</v>
      </c>
      <c r="J3655" s="201" t="str" cm="1">
        <f t="array" ref="J3655">_xlfn.XLOOKUP(D3655,justificativas_motivos,justificativas_texto,"",1,1)</f>
        <v>MOTORISTA CUMPRINDO HORÁRIO NA ESCALA ATUAL</v>
      </c>
    </row>
    <row r="3656" spans="1:10" ht="42" hidden="1" customHeight="1">
      <c r="A3656" s="200">
        <v>45778</v>
      </c>
      <c r="B3656" s="132">
        <v>17400</v>
      </c>
      <c r="C3656" s="133">
        <v>0.79166666666666663</v>
      </c>
      <c r="D3656" s="149" t="s">
        <v>11</v>
      </c>
      <c r="E3656" s="129" t="s">
        <v>39</v>
      </c>
      <c r="F3656" s="132"/>
      <c r="G3656" s="132" t="str">
        <f t="shared" si="112"/>
        <v>1</v>
      </c>
      <c r="H3656" s="137">
        <f t="shared" si="113"/>
        <v>18</v>
      </c>
      <c r="I3656" s="129" t="s">
        <v>308</v>
      </c>
      <c r="J3656" s="201" t="str" cm="1">
        <f t="array" ref="J3656">_xlfn.XLOOKUP(D3656,justificativas_motivos,justificativas_texto,"",1,1)</f>
        <v>MOTORISTA CUMPRINDO HORÁRIO NA ESCALA ATUAL</v>
      </c>
    </row>
    <row r="3657" spans="1:10" ht="42" hidden="1" customHeight="1">
      <c r="A3657" s="202">
        <v>45778</v>
      </c>
      <c r="B3657" s="149" t="s">
        <v>107</v>
      </c>
      <c r="C3657" s="147" t="s">
        <v>489</v>
      </c>
      <c r="D3657" s="149" t="s">
        <v>105</v>
      </c>
      <c r="E3657" s="153" t="s">
        <v>210</v>
      </c>
      <c r="F3657" s="149"/>
      <c r="G3657" s="149" t="str">
        <f t="shared" si="112"/>
        <v>1</v>
      </c>
      <c r="H3657" s="150">
        <f t="shared" si="113"/>
        <v>18</v>
      </c>
      <c r="I3657" s="153" t="s">
        <v>490</v>
      </c>
      <c r="J3657" s="164" t="s">
        <v>491</v>
      </c>
    </row>
    <row r="3658" spans="1:10" ht="42" hidden="1" customHeight="1">
      <c r="A3658" s="202">
        <v>45778</v>
      </c>
      <c r="B3658" s="149" t="s">
        <v>71</v>
      </c>
      <c r="C3658" s="147" t="s">
        <v>72</v>
      </c>
      <c r="D3658" s="149" t="s">
        <v>105</v>
      </c>
      <c r="E3658" s="153" t="s">
        <v>292</v>
      </c>
      <c r="F3658" s="149"/>
      <c r="G3658" s="149" t="str">
        <f t="shared" si="112"/>
        <v>1</v>
      </c>
      <c r="H3658" s="150">
        <f t="shared" si="113"/>
        <v>18</v>
      </c>
      <c r="I3658" s="153" t="s">
        <v>492</v>
      </c>
      <c r="J3658" s="164" t="s">
        <v>492</v>
      </c>
    </row>
    <row r="3659" spans="1:10" ht="42" hidden="1" customHeight="1">
      <c r="A3659" s="202">
        <v>45779</v>
      </c>
      <c r="B3659" s="149">
        <v>24010</v>
      </c>
      <c r="C3659" s="147">
        <v>0.83333333333333337</v>
      </c>
      <c r="D3659" s="149" t="s">
        <v>11</v>
      </c>
      <c r="E3659" s="149" t="s">
        <v>12</v>
      </c>
      <c r="F3659" s="149"/>
      <c r="G3659" s="149" t="str">
        <f t="shared" si="112"/>
        <v>1</v>
      </c>
      <c r="H3659" s="150">
        <f t="shared" si="113"/>
        <v>18</v>
      </c>
      <c r="I3659" s="153" t="str" cm="1">
        <f t="array" ref="I3659">_xlfn.XLOOKUP(C3659,gyn_horarios,gyn_trechos_almoco,"",1,1)</f>
        <v>GOIANIA X SAO LUIS 20:00</v>
      </c>
      <c r="J3659" s="164" t="str" cm="1">
        <f t="array" ref="J3659">_xlfn.XLOOKUP(D3659,justificativas_motivos,justificativas_texto,"",1,1)</f>
        <v>MOTORISTA CUMPRINDO HORÁRIO NA ESCALA ATUAL</v>
      </c>
    </row>
    <row r="3660" spans="1:10" ht="42" hidden="1" customHeight="1">
      <c r="A3660" s="202">
        <v>45779</v>
      </c>
      <c r="B3660" s="149">
        <v>24010</v>
      </c>
      <c r="C3660" s="147">
        <v>0.83333333333333337</v>
      </c>
      <c r="D3660" s="149" t="s">
        <v>11</v>
      </c>
      <c r="E3660" s="149" t="s">
        <v>13</v>
      </c>
      <c r="F3660" s="149"/>
      <c r="G3660" s="149" t="str">
        <f t="shared" si="112"/>
        <v>1</v>
      </c>
      <c r="H3660" s="150">
        <f t="shared" si="113"/>
        <v>18</v>
      </c>
      <c r="I3660" s="153" t="str" cm="1">
        <f t="array" ref="I3660">_xlfn.XLOOKUP(C3660,gyn_horarios,gyn_trechos_almoco,"",1,1)</f>
        <v>GOIANIA X SAO LUIS 20:00</v>
      </c>
      <c r="J3660" s="164" t="str" cm="1">
        <f t="array" ref="J3660">_xlfn.XLOOKUP(D3660,justificativas_motivos,justificativas_texto,"",1,1)</f>
        <v>MOTORISTA CUMPRINDO HORÁRIO NA ESCALA ATUAL</v>
      </c>
    </row>
    <row r="3661" spans="1:10" ht="42" hidden="1" customHeight="1">
      <c r="A3661" s="202">
        <v>45779</v>
      </c>
      <c r="B3661" s="149">
        <v>19021</v>
      </c>
      <c r="C3661" s="147">
        <v>0.39583333333333331</v>
      </c>
      <c r="D3661" s="149" t="s">
        <v>11</v>
      </c>
      <c r="E3661" s="153" t="s">
        <v>131</v>
      </c>
      <c r="F3661" s="149"/>
      <c r="G3661" s="149" t="str">
        <f t="shared" si="112"/>
        <v>1</v>
      </c>
      <c r="H3661" s="150">
        <f t="shared" si="113"/>
        <v>18</v>
      </c>
      <c r="I3661" s="153" t="str" cm="1">
        <f t="array" ref="I3661">_xlfn.XLOOKUP(C3661,gyn_horarios,gyn_trechos_almoco,"",1,1)</f>
        <v>GOIANIA X BELEM 09:30</v>
      </c>
      <c r="J3661" s="164" t="str" cm="1">
        <f t="array" ref="J3661">_xlfn.XLOOKUP(D3661,justificativas_motivos,justificativas_texto,"",1,1)</f>
        <v>MOTORISTA CUMPRINDO HORÁRIO NA ESCALA ATUAL</v>
      </c>
    </row>
    <row r="3662" spans="1:10" ht="42" hidden="1" customHeight="1">
      <c r="A3662" s="202">
        <v>45779</v>
      </c>
      <c r="B3662" s="149">
        <v>19021</v>
      </c>
      <c r="C3662" s="147">
        <v>0.39583333333333331</v>
      </c>
      <c r="D3662" s="149" t="s">
        <v>11</v>
      </c>
      <c r="E3662" s="153" t="s">
        <v>132</v>
      </c>
      <c r="F3662" s="149"/>
      <c r="G3662" s="149" t="str">
        <f t="shared" si="112"/>
        <v>1</v>
      </c>
      <c r="H3662" s="150">
        <f t="shared" si="113"/>
        <v>18</v>
      </c>
      <c r="I3662" s="153" t="str" cm="1">
        <f t="array" ref="I3662">_xlfn.XLOOKUP(C3662,gyn_horarios,gyn_trechos_almoco,"",1,1)</f>
        <v>GOIANIA X BELEM 09:30</v>
      </c>
      <c r="J3662" s="164" t="str" cm="1">
        <f t="array" ref="J3662">_xlfn.XLOOKUP(D3662,justificativas_motivos,justificativas_texto,"",1,1)</f>
        <v>MOTORISTA CUMPRINDO HORÁRIO NA ESCALA ATUAL</v>
      </c>
    </row>
    <row r="3663" spans="1:10" ht="42" hidden="1" customHeight="1">
      <c r="A3663" s="202">
        <v>45779</v>
      </c>
      <c r="B3663" s="149">
        <v>15900</v>
      </c>
      <c r="C3663" s="147">
        <v>0.79166666666666663</v>
      </c>
      <c r="D3663" s="149" t="s">
        <v>11</v>
      </c>
      <c r="E3663" s="153" t="s">
        <v>287</v>
      </c>
      <c r="F3663" s="149"/>
      <c r="G3663" s="149" t="str">
        <f t="shared" si="112"/>
        <v>1</v>
      </c>
      <c r="H3663" s="150">
        <f t="shared" si="113"/>
        <v>18</v>
      </c>
      <c r="I3663" s="129" t="s">
        <v>308</v>
      </c>
      <c r="J3663" s="164" t="str" cm="1">
        <f t="array" ref="J3663">_xlfn.XLOOKUP(D3663,justificativas_motivos,justificativas_texto,"",1,1)</f>
        <v>MOTORISTA CUMPRINDO HORÁRIO NA ESCALA ATUAL</v>
      </c>
    </row>
    <row r="3664" spans="1:10" ht="42" hidden="1" customHeight="1">
      <c r="A3664" s="202">
        <v>45779</v>
      </c>
      <c r="B3664" s="149">
        <v>15900</v>
      </c>
      <c r="C3664" s="147">
        <v>0.79166666666666663</v>
      </c>
      <c r="D3664" s="149" t="s">
        <v>11</v>
      </c>
      <c r="E3664" s="153" t="s">
        <v>344</v>
      </c>
      <c r="F3664" s="149"/>
      <c r="G3664" s="149" t="str">
        <f t="shared" si="112"/>
        <v>1</v>
      </c>
      <c r="H3664" s="150">
        <f t="shared" si="113"/>
        <v>18</v>
      </c>
      <c r="I3664" s="129" t="s">
        <v>308</v>
      </c>
      <c r="J3664" s="164" t="str" cm="1">
        <f t="array" ref="J3664">_xlfn.XLOOKUP(D3664,justificativas_motivos,justificativas_texto,"",1,1)</f>
        <v>MOTORISTA CUMPRINDO HORÁRIO NA ESCALA ATUAL</v>
      </c>
    </row>
    <row r="3665" spans="1:10" ht="42" hidden="1" customHeight="1">
      <c r="A3665" s="202">
        <v>45779</v>
      </c>
      <c r="B3665" s="149" t="s">
        <v>71</v>
      </c>
      <c r="C3665" s="147" t="s">
        <v>72</v>
      </c>
      <c r="D3665" s="149" t="s">
        <v>105</v>
      </c>
      <c r="E3665" s="153" t="s">
        <v>292</v>
      </c>
      <c r="F3665" s="149"/>
      <c r="G3665" s="149" t="str">
        <f t="shared" si="112"/>
        <v>1</v>
      </c>
      <c r="H3665" s="150">
        <f t="shared" si="113"/>
        <v>18</v>
      </c>
      <c r="I3665" s="153" t="s">
        <v>492</v>
      </c>
      <c r="J3665" s="164" t="s">
        <v>492</v>
      </c>
    </row>
    <row r="3666" spans="1:10" ht="42" hidden="1" customHeight="1">
      <c r="A3666" s="202">
        <v>45780</v>
      </c>
      <c r="B3666" s="149">
        <v>24014</v>
      </c>
      <c r="C3666" s="147">
        <v>0.83333333333333337</v>
      </c>
      <c r="D3666" s="149" t="s">
        <v>11</v>
      </c>
      <c r="E3666" s="149" t="s">
        <v>114</v>
      </c>
      <c r="F3666" s="149"/>
      <c r="G3666" s="149" t="str">
        <f t="shared" si="112"/>
        <v>1</v>
      </c>
      <c r="H3666" s="150">
        <f t="shared" si="113"/>
        <v>18</v>
      </c>
      <c r="I3666" s="153" t="str" cm="1">
        <f t="array" ref="I3666">_xlfn.XLOOKUP(C3666,gyn_horarios,gyn_trechos_almoco,"",1,1)</f>
        <v>GOIANIA X SAO LUIS 20:00</v>
      </c>
      <c r="J3666" s="164" t="str" cm="1">
        <f t="array" ref="J3666">_xlfn.XLOOKUP(D3666,justificativas_motivos,justificativas_texto,"",1,1)</f>
        <v>MOTORISTA CUMPRINDO HORÁRIO NA ESCALA ATUAL</v>
      </c>
    </row>
    <row r="3667" spans="1:10" ht="42" hidden="1" customHeight="1">
      <c r="A3667" s="202">
        <v>45780</v>
      </c>
      <c r="B3667" s="149">
        <v>24014</v>
      </c>
      <c r="C3667" s="147">
        <v>0.83333333333333337</v>
      </c>
      <c r="D3667" s="149" t="s">
        <v>11</v>
      </c>
      <c r="E3667" s="149" t="s">
        <v>173</v>
      </c>
      <c r="F3667" s="149"/>
      <c r="G3667" s="149" t="str">
        <f t="shared" si="112"/>
        <v>1</v>
      </c>
      <c r="H3667" s="150">
        <f t="shared" si="113"/>
        <v>18</v>
      </c>
      <c r="I3667" s="153" t="str" cm="1">
        <f t="array" ref="I3667">_xlfn.XLOOKUP(C3667,gyn_horarios,gyn_trechos_almoco,"",1,1)</f>
        <v>GOIANIA X SAO LUIS 20:00</v>
      </c>
      <c r="J3667" s="164" t="str" cm="1">
        <f t="array" ref="J3667">_xlfn.XLOOKUP(D3667,justificativas_motivos,justificativas_texto,"",1,1)</f>
        <v>MOTORISTA CUMPRINDO HORÁRIO NA ESCALA ATUAL</v>
      </c>
    </row>
    <row r="3668" spans="1:10" ht="42" hidden="1" customHeight="1">
      <c r="A3668" s="202">
        <v>45780</v>
      </c>
      <c r="B3668" s="149">
        <v>19009</v>
      </c>
      <c r="C3668" s="147">
        <v>0.39583333333333331</v>
      </c>
      <c r="D3668" s="149" t="s">
        <v>11</v>
      </c>
      <c r="E3668" s="153" t="s">
        <v>373</v>
      </c>
      <c r="F3668" s="149"/>
      <c r="G3668" s="149" t="str">
        <f t="shared" ref="G3668:G3731" si="114">IF(E3668="MOTORISTA","","1")</f>
        <v>1</v>
      </c>
      <c r="H3668" s="150">
        <f t="shared" ref="H3668:H3731" si="115">IF(E3668="MOTORISTA","",18)</f>
        <v>18</v>
      </c>
      <c r="I3668" s="153" t="str" cm="1">
        <f t="array" ref="I3668">_xlfn.XLOOKUP(C3668,gyn_horarios,gyn_trechos_almoco,"",1,1)</f>
        <v>GOIANIA X BELEM 09:30</v>
      </c>
      <c r="J3668" s="164" t="str" cm="1">
        <f t="array" ref="J3668">_xlfn.XLOOKUP(D3668,justificativas_motivos,justificativas_texto,"",1,1)</f>
        <v>MOTORISTA CUMPRINDO HORÁRIO NA ESCALA ATUAL</v>
      </c>
    </row>
    <row r="3669" spans="1:10" ht="42" hidden="1" customHeight="1">
      <c r="A3669" s="202">
        <v>45780</v>
      </c>
      <c r="B3669" s="149">
        <v>19009</v>
      </c>
      <c r="C3669" s="147">
        <v>0.39583333333333331</v>
      </c>
      <c r="D3669" s="149" t="s">
        <v>11</v>
      </c>
      <c r="E3669" s="153" t="s">
        <v>188</v>
      </c>
      <c r="F3669" s="149"/>
      <c r="G3669" s="149" t="str">
        <f t="shared" si="114"/>
        <v>1</v>
      </c>
      <c r="H3669" s="150">
        <f t="shared" si="115"/>
        <v>18</v>
      </c>
      <c r="I3669" s="153" t="str" cm="1">
        <f t="array" ref="I3669">_xlfn.XLOOKUP(C3669,gyn_horarios,gyn_trechos_almoco,"",1,1)</f>
        <v>GOIANIA X BELEM 09:30</v>
      </c>
      <c r="J3669" s="164" t="str" cm="1">
        <f t="array" ref="J3669">_xlfn.XLOOKUP(D3669,justificativas_motivos,justificativas_texto,"",1,1)</f>
        <v>MOTORISTA CUMPRINDO HORÁRIO NA ESCALA ATUAL</v>
      </c>
    </row>
    <row r="3670" spans="1:10" ht="42" hidden="1" customHeight="1">
      <c r="A3670" s="202">
        <v>45780</v>
      </c>
      <c r="B3670" s="149">
        <v>221101</v>
      </c>
      <c r="C3670" s="147">
        <v>0.79166666666666663</v>
      </c>
      <c r="D3670" s="149" t="s">
        <v>11</v>
      </c>
      <c r="E3670" s="153" t="s">
        <v>341</v>
      </c>
      <c r="F3670" s="149"/>
      <c r="G3670" s="149" t="str">
        <f t="shared" si="114"/>
        <v>1</v>
      </c>
      <c r="H3670" s="150">
        <f t="shared" si="115"/>
        <v>18</v>
      </c>
      <c r="I3670" s="129" t="s">
        <v>308</v>
      </c>
      <c r="J3670" s="164" t="str" cm="1">
        <f t="array" ref="J3670">_xlfn.XLOOKUP(D3670,justificativas_motivos,justificativas_texto,"",1,1)</f>
        <v>MOTORISTA CUMPRINDO HORÁRIO NA ESCALA ATUAL</v>
      </c>
    </row>
    <row r="3671" spans="1:10" ht="42" hidden="1" customHeight="1">
      <c r="A3671" s="202">
        <v>45780</v>
      </c>
      <c r="B3671" s="149">
        <v>221101</v>
      </c>
      <c r="C3671" s="147">
        <v>0.79166666666666663</v>
      </c>
      <c r="D3671" s="149" t="s">
        <v>11</v>
      </c>
      <c r="E3671" s="153" t="s">
        <v>354</v>
      </c>
      <c r="F3671" s="149"/>
      <c r="G3671" s="149" t="str">
        <f t="shared" si="114"/>
        <v>1</v>
      </c>
      <c r="H3671" s="150">
        <f t="shared" si="115"/>
        <v>18</v>
      </c>
      <c r="I3671" s="129" t="s">
        <v>308</v>
      </c>
      <c r="J3671" s="164" t="str" cm="1">
        <f t="array" ref="J3671">_xlfn.XLOOKUP(D3671,justificativas_motivos,justificativas_texto,"",1,1)</f>
        <v>MOTORISTA CUMPRINDO HORÁRIO NA ESCALA ATUAL</v>
      </c>
    </row>
    <row r="3672" spans="1:10" ht="42" hidden="1" customHeight="1">
      <c r="A3672" s="202">
        <v>45780</v>
      </c>
      <c r="B3672" s="149" t="s">
        <v>71</v>
      </c>
      <c r="C3672" s="147" t="s">
        <v>72</v>
      </c>
      <c r="D3672" s="149" t="s">
        <v>105</v>
      </c>
      <c r="E3672" s="129" t="s">
        <v>292</v>
      </c>
      <c r="F3672" s="132"/>
      <c r="G3672" s="132" t="str">
        <f t="shared" si="114"/>
        <v>1</v>
      </c>
      <c r="H3672" s="137">
        <f t="shared" si="115"/>
        <v>18</v>
      </c>
      <c r="I3672" s="153" t="s">
        <v>492</v>
      </c>
      <c r="J3672" s="164" t="s">
        <v>492</v>
      </c>
    </row>
    <row r="3673" spans="1:10" ht="42" hidden="1" customHeight="1">
      <c r="A3673" s="200">
        <v>45781</v>
      </c>
      <c r="B3673" s="132">
        <v>19007</v>
      </c>
      <c r="C3673" s="133">
        <v>0.375</v>
      </c>
      <c r="D3673" s="132" t="s">
        <v>20</v>
      </c>
      <c r="E3673" s="129" t="s">
        <v>412</v>
      </c>
      <c r="F3673" s="132"/>
      <c r="G3673" s="132" t="str">
        <f t="shared" si="114"/>
        <v>1</v>
      </c>
      <c r="H3673" s="137">
        <f t="shared" si="115"/>
        <v>18</v>
      </c>
      <c r="I3673" s="129" t="str" cm="1">
        <f t="array" ref="I3673">_xlfn.XLOOKUP(C3673,gyn_horarios,gyn_trechos_almoco,"",1,1)</f>
        <v>SINOP X FORTALEZA 09:00</v>
      </c>
      <c r="J3673" s="201" t="str" cm="1">
        <f t="array" ref="J3673">_xlfn.XLOOKUP(D3673,justificativas_motivos,justificativas_texto,"",1,1)</f>
        <v>MOTORISTA TEVE QUE FAZER REFEIÇÃO DEVIDO AO ATRASO DO HORARIO DO ONIBUS</v>
      </c>
    </row>
    <row r="3674" spans="1:10" ht="42" hidden="1" customHeight="1">
      <c r="A3674" s="200">
        <v>45781</v>
      </c>
      <c r="B3674" s="132">
        <v>19007</v>
      </c>
      <c r="C3674" s="133">
        <v>0.375</v>
      </c>
      <c r="D3674" s="132" t="s">
        <v>20</v>
      </c>
      <c r="E3674" s="129" t="s">
        <v>341</v>
      </c>
      <c r="F3674" s="132"/>
      <c r="G3674" s="132" t="str">
        <f t="shared" si="114"/>
        <v>1</v>
      </c>
      <c r="H3674" s="137">
        <f t="shared" si="115"/>
        <v>18</v>
      </c>
      <c r="I3674" s="129" t="str" cm="1">
        <f t="array" ref="I3674">_xlfn.XLOOKUP(C3674,gyn_horarios,gyn_trechos_almoco,"",1,1)</f>
        <v>SINOP X FORTALEZA 09:00</v>
      </c>
      <c r="J3674" s="201" t="str" cm="1">
        <f t="array" ref="J3674">_xlfn.XLOOKUP(D3674,justificativas_motivos,justificativas_texto,"",1,1)</f>
        <v>MOTORISTA TEVE QUE FAZER REFEIÇÃO DEVIDO AO ATRASO DO HORARIO DO ONIBUS</v>
      </c>
    </row>
    <row r="3675" spans="1:10" ht="42" hidden="1" customHeight="1">
      <c r="A3675" s="200">
        <v>45781</v>
      </c>
      <c r="B3675" s="132">
        <v>24013</v>
      </c>
      <c r="C3675" s="133">
        <v>0.79166666666666663</v>
      </c>
      <c r="D3675" s="132" t="s">
        <v>11</v>
      </c>
      <c r="E3675" s="129" t="s">
        <v>102</v>
      </c>
      <c r="F3675" s="132"/>
      <c r="G3675" s="132" t="str">
        <f t="shared" si="114"/>
        <v>1</v>
      </c>
      <c r="H3675" s="137">
        <f t="shared" si="115"/>
        <v>18</v>
      </c>
      <c r="I3675" s="129" t="str" cm="1">
        <f t="array" ref="I3675">_xlfn.XLOOKUP(C3675,gyn_horarios,gyn_trechos_almoco,"",1,1)</f>
        <v>GOIANIA X BELEM 19:00</v>
      </c>
      <c r="J3675" s="201" t="str" cm="1">
        <f t="array" ref="J3675">_xlfn.XLOOKUP(D3675,justificativas_motivos,justificativas_texto,"",1,1)</f>
        <v>MOTORISTA CUMPRINDO HORÁRIO NA ESCALA ATUAL</v>
      </c>
    </row>
    <row r="3676" spans="1:10" ht="42" hidden="1" customHeight="1">
      <c r="A3676" s="200">
        <v>45781</v>
      </c>
      <c r="B3676" s="132">
        <v>24013</v>
      </c>
      <c r="C3676" s="133">
        <v>0.79166666666666663</v>
      </c>
      <c r="D3676" s="132" t="s">
        <v>11</v>
      </c>
      <c r="E3676" s="129" t="s">
        <v>103</v>
      </c>
      <c r="F3676" s="132"/>
      <c r="G3676" s="132" t="str">
        <f t="shared" si="114"/>
        <v>1</v>
      </c>
      <c r="H3676" s="137">
        <f t="shared" si="115"/>
        <v>18</v>
      </c>
      <c r="I3676" s="129" t="str" cm="1">
        <f t="array" ref="I3676">_xlfn.XLOOKUP(C3676,gyn_horarios,gyn_trechos_almoco,"",1,1)</f>
        <v>GOIANIA X BELEM 19:00</v>
      </c>
      <c r="J3676" s="201" t="str" cm="1">
        <f t="array" ref="J3676">_xlfn.XLOOKUP(D3676,justificativas_motivos,justificativas_texto,"",1,1)</f>
        <v>MOTORISTA CUMPRINDO HORÁRIO NA ESCALA ATUAL</v>
      </c>
    </row>
    <row r="3677" spans="1:10" ht="42" hidden="1" customHeight="1">
      <c r="A3677" s="200">
        <v>45781</v>
      </c>
      <c r="B3677" s="132">
        <v>17400</v>
      </c>
      <c r="C3677" s="133">
        <v>0.39583333333333331</v>
      </c>
      <c r="D3677" s="132" t="s">
        <v>11</v>
      </c>
      <c r="E3677" s="129" t="s">
        <v>138</v>
      </c>
      <c r="F3677" s="149"/>
      <c r="G3677" s="132" t="str">
        <f t="shared" si="114"/>
        <v>1</v>
      </c>
      <c r="H3677" s="137">
        <f t="shared" si="115"/>
        <v>18</v>
      </c>
      <c r="I3677" s="129" t="str" cm="1">
        <f t="array" ref="I3677">_xlfn.XLOOKUP(C3677,gyn_horarios,gyn_trechos_almoco,"",1,1)</f>
        <v>GOIANIA X BELEM 09:30</v>
      </c>
      <c r="J3677" s="201" t="str" cm="1">
        <f t="array" ref="J3677">_xlfn.XLOOKUP(D3677,justificativas_motivos,justificativas_texto,"",1,1)</f>
        <v>MOTORISTA CUMPRINDO HORÁRIO NA ESCALA ATUAL</v>
      </c>
    </row>
    <row r="3678" spans="1:10" ht="42" hidden="1" customHeight="1">
      <c r="A3678" s="202">
        <v>45781</v>
      </c>
      <c r="B3678" s="149">
        <v>17400</v>
      </c>
      <c r="C3678" s="147">
        <v>0.39583333333333331</v>
      </c>
      <c r="D3678" s="149" t="s">
        <v>11</v>
      </c>
      <c r="E3678" s="153" t="s">
        <v>486</v>
      </c>
      <c r="F3678" s="149"/>
      <c r="G3678" s="149" t="str">
        <f t="shared" si="114"/>
        <v>1</v>
      </c>
      <c r="H3678" s="150">
        <f t="shared" si="115"/>
        <v>18</v>
      </c>
      <c r="I3678" s="153" t="str" cm="1">
        <f t="array" ref="I3678">_xlfn.XLOOKUP(C3678,gyn_horarios,gyn_trechos_almoco,"",1,1)</f>
        <v>GOIANIA X BELEM 09:30</v>
      </c>
      <c r="J3678" s="164" t="str" cm="1">
        <f t="array" ref="J3678">_xlfn.XLOOKUP(D3678,justificativas_motivos,justificativas_texto,"",1,1)</f>
        <v>MOTORISTA CUMPRINDO HORÁRIO NA ESCALA ATUAL</v>
      </c>
    </row>
    <row r="3679" spans="1:10" ht="42" hidden="1" customHeight="1">
      <c r="A3679" s="200">
        <v>45781</v>
      </c>
      <c r="B3679" s="132">
        <v>19024</v>
      </c>
      <c r="C3679" s="133">
        <v>0.37708333333333333</v>
      </c>
      <c r="D3679" s="132" t="s">
        <v>11</v>
      </c>
      <c r="E3679" s="129" t="s">
        <v>144</v>
      </c>
      <c r="F3679" s="132"/>
      <c r="G3679" s="132" t="str">
        <f t="shared" si="114"/>
        <v>1</v>
      </c>
      <c r="H3679" s="137">
        <f t="shared" si="115"/>
        <v>18</v>
      </c>
      <c r="I3679" s="129" t="str" cm="1">
        <f t="array" ref="I3679">_xlfn.XLOOKUP(C3679,gyn_horarios,gyn_trechos_almoco,"",1,1)</f>
        <v>GOIANIA X BELEM 09:30</v>
      </c>
      <c r="J3679" s="201" t="str" cm="1">
        <f t="array" ref="J3679">_xlfn.XLOOKUP(D3679,justificativas_motivos,justificativas_texto,"",1,1)</f>
        <v>MOTORISTA CUMPRINDO HORÁRIO NA ESCALA ATUAL</v>
      </c>
    </row>
    <row r="3680" spans="1:10" ht="42" hidden="1" customHeight="1">
      <c r="A3680" s="202">
        <v>45781</v>
      </c>
      <c r="B3680" s="149">
        <v>19024</v>
      </c>
      <c r="C3680" s="147">
        <v>0.37708333333333333</v>
      </c>
      <c r="D3680" s="149" t="s">
        <v>11</v>
      </c>
      <c r="E3680" s="153" t="s">
        <v>247</v>
      </c>
      <c r="F3680" s="149"/>
      <c r="G3680" s="149" t="str">
        <f t="shared" si="114"/>
        <v>1</v>
      </c>
      <c r="H3680" s="150">
        <f t="shared" si="115"/>
        <v>18</v>
      </c>
      <c r="I3680" s="153" t="str" cm="1">
        <f t="array" ref="I3680">_xlfn.XLOOKUP(C3680,gyn_horarios,gyn_trechos_almoco,"",1,1)</f>
        <v>GOIANIA X BELEM 09:30</v>
      </c>
      <c r="J3680" s="164" t="str" cm="1">
        <f t="array" ref="J3680">_xlfn.XLOOKUP(D3680,justificativas_motivos,justificativas_texto,"",1,1)</f>
        <v>MOTORISTA CUMPRINDO HORÁRIO NA ESCALA ATUAL</v>
      </c>
    </row>
    <row r="3681" spans="1:10" ht="42" hidden="1" customHeight="1">
      <c r="A3681" s="202">
        <v>45782</v>
      </c>
      <c r="B3681" s="149">
        <v>24009</v>
      </c>
      <c r="C3681" s="147">
        <v>0.79166666666666663</v>
      </c>
      <c r="D3681" s="149" t="s">
        <v>493</v>
      </c>
      <c r="E3681" s="153" t="s">
        <v>124</v>
      </c>
      <c r="F3681" s="149"/>
      <c r="G3681" s="149" t="str">
        <f t="shared" si="114"/>
        <v>1</v>
      </c>
      <c r="H3681" s="150">
        <f t="shared" si="115"/>
        <v>18</v>
      </c>
      <c r="I3681" s="153" t="str" cm="1">
        <f t="array" ref="I3681">_xlfn.XLOOKUP(C3681,gyn_horarios,gyn_trechos_almoco,"",1,1)</f>
        <v>GOIANIA X BELEM 19:00</v>
      </c>
      <c r="J3681" s="201" t="s">
        <v>494</v>
      </c>
    </row>
    <row r="3682" spans="1:10" ht="42" hidden="1" customHeight="1">
      <c r="A3682" s="200">
        <v>45782</v>
      </c>
      <c r="B3682" s="132">
        <v>24009</v>
      </c>
      <c r="C3682" s="133">
        <v>0.79166666666666663</v>
      </c>
      <c r="D3682" s="132" t="s">
        <v>493</v>
      </c>
      <c r="E3682" s="129" t="s">
        <v>143</v>
      </c>
      <c r="F3682" s="132"/>
      <c r="G3682" s="132" t="str">
        <f t="shared" si="114"/>
        <v>1</v>
      </c>
      <c r="H3682" s="137">
        <f t="shared" si="115"/>
        <v>18</v>
      </c>
      <c r="I3682" s="129" t="str" cm="1">
        <f t="array" ref="I3682">_xlfn.XLOOKUP(C3682,gyn_horarios,gyn_trechos_almoco,"",1,1)</f>
        <v>GOIANIA X BELEM 19:00</v>
      </c>
      <c r="J3682" s="201" t="s">
        <v>494</v>
      </c>
    </row>
    <row r="3683" spans="1:10" ht="42" hidden="1" customHeight="1">
      <c r="A3683" s="200">
        <v>45782</v>
      </c>
      <c r="B3683" s="132">
        <v>24011</v>
      </c>
      <c r="C3683" s="133">
        <v>0.83333333333333337</v>
      </c>
      <c r="D3683" s="132" t="s">
        <v>493</v>
      </c>
      <c r="E3683" s="129" t="s">
        <v>65</v>
      </c>
      <c r="F3683" s="132"/>
      <c r="G3683" s="132" t="str">
        <f t="shared" si="114"/>
        <v>1</v>
      </c>
      <c r="H3683" s="137">
        <f t="shared" si="115"/>
        <v>18</v>
      </c>
      <c r="I3683" s="129" t="str" cm="1">
        <f t="array" ref="I3683">_xlfn.XLOOKUP(C3683,gyn_horarios,gyn_trechos_almoco,"",1,1)</f>
        <v>GOIANIA X SAO LUIS 20:00</v>
      </c>
      <c r="J3683" s="201" t="s">
        <v>494</v>
      </c>
    </row>
    <row r="3684" spans="1:10" ht="42" hidden="1" customHeight="1">
      <c r="A3684" s="200">
        <v>45782</v>
      </c>
      <c r="B3684" s="132">
        <v>24011</v>
      </c>
      <c r="C3684" s="133">
        <v>0.83333333333333337</v>
      </c>
      <c r="D3684" s="132" t="s">
        <v>493</v>
      </c>
      <c r="E3684" s="129" t="s">
        <v>64</v>
      </c>
      <c r="F3684" s="132"/>
      <c r="G3684" s="132" t="str">
        <f t="shared" si="114"/>
        <v>1</v>
      </c>
      <c r="H3684" s="137">
        <f t="shared" si="115"/>
        <v>18</v>
      </c>
      <c r="I3684" s="129" t="str" cm="1">
        <f t="array" ref="I3684">_xlfn.XLOOKUP(C3684,gyn_horarios,gyn_trechos_almoco,"",1,1)</f>
        <v>GOIANIA X SAO LUIS 20:00</v>
      </c>
      <c r="J3684" s="201" t="s">
        <v>494</v>
      </c>
    </row>
    <row r="3685" spans="1:10" ht="42" hidden="1" customHeight="1">
      <c r="A3685" s="200">
        <v>45782</v>
      </c>
      <c r="B3685" s="132">
        <v>19006</v>
      </c>
      <c r="C3685" s="133">
        <v>0.39583333333333331</v>
      </c>
      <c r="D3685" s="132" t="s">
        <v>493</v>
      </c>
      <c r="E3685" s="129" t="s">
        <v>14</v>
      </c>
      <c r="F3685" s="132"/>
      <c r="G3685" s="132" t="str">
        <f t="shared" si="114"/>
        <v>1</v>
      </c>
      <c r="H3685" s="137">
        <f t="shared" si="115"/>
        <v>18</v>
      </c>
      <c r="I3685" s="129" t="str" cm="1">
        <f t="array" ref="I3685">_xlfn.XLOOKUP(C3685,gyn_horarios,gyn_trechos_almoco,"",1,1)</f>
        <v>GOIANIA X BELEM 09:30</v>
      </c>
      <c r="J3685" s="201" t="s">
        <v>494</v>
      </c>
    </row>
    <row r="3686" spans="1:10" ht="42" hidden="1" customHeight="1">
      <c r="A3686" s="200">
        <v>45782</v>
      </c>
      <c r="B3686" s="132">
        <v>19006</v>
      </c>
      <c r="C3686" s="133">
        <v>0.39583333333333331</v>
      </c>
      <c r="D3686" s="132" t="s">
        <v>493</v>
      </c>
      <c r="E3686" s="129" t="s">
        <v>453</v>
      </c>
      <c r="F3686" s="132"/>
      <c r="G3686" s="132" t="str">
        <f t="shared" si="114"/>
        <v>1</v>
      </c>
      <c r="H3686" s="137">
        <f t="shared" si="115"/>
        <v>18</v>
      </c>
      <c r="I3686" s="129" t="str" cm="1">
        <f t="array" ref="I3686">_xlfn.XLOOKUP(C3686,gyn_horarios,gyn_trechos_almoco,"",1,1)</f>
        <v>GOIANIA X BELEM 09:30</v>
      </c>
      <c r="J3686" s="201" t="s">
        <v>494</v>
      </c>
    </row>
    <row r="3687" spans="1:10" ht="42" hidden="1" customHeight="1">
      <c r="A3687" s="200">
        <v>45782</v>
      </c>
      <c r="B3687" s="132">
        <v>18007</v>
      </c>
      <c r="C3687" s="133">
        <v>0.39583333333333331</v>
      </c>
      <c r="D3687" s="132" t="s">
        <v>493</v>
      </c>
      <c r="E3687" s="129" t="s">
        <v>242</v>
      </c>
      <c r="F3687" s="132"/>
      <c r="G3687" s="132" t="str">
        <f t="shared" si="114"/>
        <v>1</v>
      </c>
      <c r="H3687" s="137">
        <f t="shared" si="115"/>
        <v>18</v>
      </c>
      <c r="I3687" s="129" t="str" cm="1">
        <f t="array" ref="I3687">_xlfn.XLOOKUP(C3687,gyn_horarios,gyn_trechos_almoco,"",1,1)</f>
        <v>GOIANIA X BELEM 09:30</v>
      </c>
      <c r="J3687" s="201" t="s">
        <v>494</v>
      </c>
    </row>
    <row r="3688" spans="1:10" ht="42" hidden="1" customHeight="1">
      <c r="A3688" s="200">
        <v>45782</v>
      </c>
      <c r="B3688" s="132">
        <v>18007</v>
      </c>
      <c r="C3688" s="133">
        <v>0.79166666666666663</v>
      </c>
      <c r="D3688" s="132" t="s">
        <v>493</v>
      </c>
      <c r="E3688" s="129" t="s">
        <v>375</v>
      </c>
      <c r="F3688" s="132"/>
      <c r="G3688" s="132" t="str">
        <f t="shared" si="114"/>
        <v>1</v>
      </c>
      <c r="H3688" s="137">
        <f t="shared" si="115"/>
        <v>18</v>
      </c>
      <c r="I3688" s="129" t="str" cm="1">
        <f t="array" ref="I3688">_xlfn.XLOOKUP(C3688,gyn_horarios,gyn_trechos_almoco,"",1,1)</f>
        <v>GOIANIA X BELEM 19:00</v>
      </c>
      <c r="J3688" s="201" t="s">
        <v>494</v>
      </c>
    </row>
    <row r="3689" spans="1:10" ht="42" hidden="1" customHeight="1">
      <c r="A3689" s="202">
        <v>45782</v>
      </c>
      <c r="B3689" s="149">
        <v>19022</v>
      </c>
      <c r="C3689" s="147">
        <v>0.47013888888888888</v>
      </c>
      <c r="D3689" s="149" t="s">
        <v>493</v>
      </c>
      <c r="E3689" s="153" t="s">
        <v>77</v>
      </c>
      <c r="F3689" s="149"/>
      <c r="G3689" s="149" t="str">
        <f t="shared" si="114"/>
        <v>1</v>
      </c>
      <c r="H3689" s="150">
        <f t="shared" si="115"/>
        <v>18</v>
      </c>
      <c r="I3689" s="153" t="str" cm="1">
        <f t="array" ref="I3689">_xlfn.XLOOKUP(C3689,gyn_horarios,gyn_trechos_almoco,"",1,1)</f>
        <v>IMPERATRIZ X SAO LUIS 11:17</v>
      </c>
      <c r="J3689" s="164" t="s">
        <v>495</v>
      </c>
    </row>
    <row r="3690" spans="1:10" ht="42" hidden="1" customHeight="1">
      <c r="A3690" s="200">
        <v>45783</v>
      </c>
      <c r="B3690" s="132">
        <v>24015</v>
      </c>
      <c r="C3690" s="133">
        <v>0.79166666666666663</v>
      </c>
      <c r="D3690" s="132" t="s">
        <v>493</v>
      </c>
      <c r="E3690" s="129" t="s">
        <v>320</v>
      </c>
      <c r="F3690" s="132"/>
      <c r="G3690" s="132" t="str">
        <f t="shared" si="114"/>
        <v>1</v>
      </c>
      <c r="H3690" s="137">
        <f t="shared" si="115"/>
        <v>18</v>
      </c>
      <c r="I3690" s="129" t="str" cm="1">
        <f t="array" ref="I3690">_xlfn.XLOOKUP(C3690,gyn_horarios,gyn_trechos_almoco,"",1,1)</f>
        <v>GOIANIA X BELEM 19:00</v>
      </c>
      <c r="J3690" s="201" t="str" cm="1">
        <f t="array" ref="J3690">_xlfn.XLOOKUP(D3690,justificativas_motivos,justificativas_texto,"",1,1)</f>
        <v>MOTORISTA FORA DA ESCALA COTIDIANA DEVIDO RAZÕES LOGISTICAS</v>
      </c>
    </row>
    <row r="3691" spans="1:10" ht="42" hidden="1" customHeight="1">
      <c r="A3691" s="200">
        <v>45783</v>
      </c>
      <c r="B3691" s="132">
        <v>24015</v>
      </c>
      <c r="C3691" s="133">
        <v>0.79166666666666663</v>
      </c>
      <c r="D3691" s="132" t="s">
        <v>493</v>
      </c>
      <c r="E3691" s="129" t="s">
        <v>155</v>
      </c>
      <c r="F3691" s="132"/>
      <c r="G3691" s="132" t="str">
        <f t="shared" si="114"/>
        <v>1</v>
      </c>
      <c r="H3691" s="137">
        <f t="shared" si="115"/>
        <v>18</v>
      </c>
      <c r="I3691" s="129" t="str" cm="1">
        <f t="array" ref="I3691">_xlfn.XLOOKUP(C3691,gyn_horarios,gyn_trechos_almoco,"",1,1)</f>
        <v>GOIANIA X BELEM 19:00</v>
      </c>
      <c r="J3691" s="201" t="str" cm="1">
        <f t="array" ref="J3691">_xlfn.XLOOKUP(D3691,justificativas_motivos,justificativas_texto,"",1,1)</f>
        <v>MOTORISTA FORA DA ESCALA COTIDIANA DEVIDO RAZÕES LOGISTICAS</v>
      </c>
    </row>
    <row r="3692" spans="1:10" ht="42" hidden="1" customHeight="1">
      <c r="A3692" s="200">
        <v>45783</v>
      </c>
      <c r="B3692" s="132">
        <v>24010</v>
      </c>
      <c r="C3692" s="133">
        <v>0.83333333333333337</v>
      </c>
      <c r="D3692" s="132" t="s">
        <v>493</v>
      </c>
      <c r="E3692" s="129" t="s">
        <v>208</v>
      </c>
      <c r="F3692" s="132"/>
      <c r="G3692" s="132" t="str">
        <f t="shared" si="114"/>
        <v>1</v>
      </c>
      <c r="H3692" s="137">
        <f t="shared" si="115"/>
        <v>18</v>
      </c>
      <c r="I3692" s="129" t="str" cm="1">
        <f t="array" ref="I3692">_xlfn.XLOOKUP(C3692,gyn_horarios,gyn_trechos_almoco,"",1,1)</f>
        <v>GOIANIA X SAO LUIS 20:00</v>
      </c>
      <c r="J3692" s="201" t="str" cm="1">
        <f t="array" ref="J3692">_xlfn.XLOOKUP(D3692,justificativas_motivos,justificativas_texto,"",1,1)</f>
        <v>MOTORISTA FORA DA ESCALA COTIDIANA DEVIDO RAZÕES LOGISTICAS</v>
      </c>
    </row>
    <row r="3693" spans="1:10" ht="42" hidden="1" customHeight="1">
      <c r="A3693" s="200">
        <v>45783</v>
      </c>
      <c r="B3693" s="132">
        <v>24010</v>
      </c>
      <c r="C3693" s="133">
        <v>0.83333333333333337</v>
      </c>
      <c r="D3693" s="132" t="s">
        <v>493</v>
      </c>
      <c r="E3693" s="129" t="s">
        <v>452</v>
      </c>
      <c r="F3693" s="132"/>
      <c r="G3693" s="132" t="str">
        <f t="shared" si="114"/>
        <v>1</v>
      </c>
      <c r="H3693" s="137">
        <f t="shared" si="115"/>
        <v>18</v>
      </c>
      <c r="I3693" s="129" t="str" cm="1">
        <f t="array" ref="I3693">_xlfn.XLOOKUP(C3693,gyn_horarios,gyn_trechos_almoco,"",1,1)</f>
        <v>GOIANIA X SAO LUIS 20:00</v>
      </c>
      <c r="J3693" s="201" t="str" cm="1">
        <f t="array" ref="J3693">_xlfn.XLOOKUP(D3693,justificativas_motivos,justificativas_texto,"",1,1)</f>
        <v>MOTORISTA FORA DA ESCALA COTIDIANA DEVIDO RAZÕES LOGISTICAS</v>
      </c>
    </row>
    <row r="3694" spans="1:10" ht="42" hidden="1" customHeight="1">
      <c r="A3694" s="200">
        <v>45783</v>
      </c>
      <c r="B3694" s="149">
        <v>19001</v>
      </c>
      <c r="C3694" s="147">
        <v>0.375</v>
      </c>
      <c r="D3694" s="149" t="s">
        <v>493</v>
      </c>
      <c r="E3694" s="153" t="s">
        <v>307</v>
      </c>
      <c r="F3694" s="132"/>
      <c r="G3694" s="149" t="str">
        <f t="shared" si="114"/>
        <v>1</v>
      </c>
      <c r="H3694" s="150">
        <f t="shared" si="115"/>
        <v>18</v>
      </c>
      <c r="I3694" s="153" t="str" cm="1">
        <f t="array" ref="I3694">_xlfn.XLOOKUP(C3694,gyn_horarios,gyn_trechos_almoco,"",1,1)</f>
        <v>SINOP X FORTALEZA 09:00</v>
      </c>
      <c r="J3694" s="164" t="str" cm="1">
        <f t="array" ref="J3694">_xlfn.XLOOKUP(D3694,justificativas_motivos,justificativas_texto,"",1,1)</f>
        <v>MOTORISTA FORA DA ESCALA COTIDIANA DEVIDO RAZÕES LOGISTICAS</v>
      </c>
    </row>
    <row r="3695" spans="1:10" ht="42" hidden="1" customHeight="1">
      <c r="A3695" s="200">
        <v>45783</v>
      </c>
      <c r="B3695" s="132">
        <v>19001</v>
      </c>
      <c r="C3695" s="133">
        <v>0.375</v>
      </c>
      <c r="D3695" s="132" t="s">
        <v>493</v>
      </c>
      <c r="E3695" s="129" t="s">
        <v>288</v>
      </c>
      <c r="F3695" s="132"/>
      <c r="G3695" s="132" t="str">
        <f t="shared" si="114"/>
        <v>1</v>
      </c>
      <c r="H3695" s="137">
        <f t="shared" si="115"/>
        <v>18</v>
      </c>
      <c r="I3695" s="129" t="str" cm="1">
        <f t="array" ref="I3695">_xlfn.XLOOKUP(C3695,gyn_horarios,gyn_trechos_almoco,"",1,1)</f>
        <v>SINOP X FORTALEZA 09:00</v>
      </c>
      <c r="J3695" s="201" t="str" cm="1">
        <f t="array" ref="J3695">_xlfn.XLOOKUP(D3695,justificativas_motivos,justificativas_texto,"",1,1)</f>
        <v>MOTORISTA FORA DA ESCALA COTIDIANA DEVIDO RAZÕES LOGISTICAS</v>
      </c>
    </row>
    <row r="3696" spans="1:10" ht="42" hidden="1" customHeight="1">
      <c r="A3696" s="200">
        <v>45783</v>
      </c>
      <c r="B3696" s="149">
        <v>15700</v>
      </c>
      <c r="C3696" s="147">
        <v>0.37708333333333333</v>
      </c>
      <c r="D3696" s="149" t="s">
        <v>493</v>
      </c>
      <c r="E3696" s="153" t="s">
        <v>375</v>
      </c>
      <c r="F3696" s="132"/>
      <c r="G3696" s="149" t="str">
        <f t="shared" si="114"/>
        <v>1</v>
      </c>
      <c r="H3696" s="150">
        <f t="shared" si="115"/>
        <v>18</v>
      </c>
      <c r="I3696" s="153" t="str" cm="1">
        <f t="array" ref="I3696">_xlfn.XLOOKUP(C3696,gyn_horarios,gyn_trechos_almoco,"",1,1)</f>
        <v>GOIANIA X BELEM 09:30</v>
      </c>
      <c r="J3696" s="164" t="str" cm="1">
        <f t="array" ref="J3696">_xlfn.XLOOKUP(D3696,justificativas_motivos,justificativas_texto,"",1,1)</f>
        <v>MOTORISTA FORA DA ESCALA COTIDIANA DEVIDO RAZÕES LOGISTICAS</v>
      </c>
    </row>
    <row r="3697" spans="1:10" ht="42" hidden="1" customHeight="1">
      <c r="A3697" s="200">
        <v>45783</v>
      </c>
      <c r="B3697" s="132">
        <v>15700</v>
      </c>
      <c r="C3697" s="133">
        <v>0.37708333333333333</v>
      </c>
      <c r="D3697" s="132" t="s">
        <v>493</v>
      </c>
      <c r="E3697" s="129" t="s">
        <v>242</v>
      </c>
      <c r="F3697" s="132"/>
      <c r="G3697" s="132" t="str">
        <f t="shared" si="114"/>
        <v>1</v>
      </c>
      <c r="H3697" s="137">
        <f t="shared" si="115"/>
        <v>18</v>
      </c>
      <c r="I3697" s="129" t="str" cm="1">
        <f t="array" ref="I3697">_xlfn.XLOOKUP(C3697,gyn_horarios,gyn_trechos_almoco,"",1,1)</f>
        <v>GOIANIA X BELEM 09:30</v>
      </c>
      <c r="J3697" s="201" t="str" cm="1">
        <f t="array" ref="J3697">_xlfn.XLOOKUP(D3697,justificativas_motivos,justificativas_texto,"",1,1)</f>
        <v>MOTORISTA FORA DA ESCALA COTIDIANA DEVIDO RAZÕES LOGISTICAS</v>
      </c>
    </row>
    <row r="3698" spans="1:10" ht="42" hidden="1" customHeight="1">
      <c r="A3698" s="202">
        <v>45783</v>
      </c>
      <c r="B3698" s="149" t="s">
        <v>71</v>
      </c>
      <c r="C3698" s="147" t="s">
        <v>72</v>
      </c>
      <c r="D3698" s="149" t="s">
        <v>105</v>
      </c>
      <c r="E3698" s="153" t="s">
        <v>292</v>
      </c>
      <c r="F3698" s="149"/>
      <c r="G3698" s="149" t="str">
        <f t="shared" si="114"/>
        <v>1</v>
      </c>
      <c r="H3698" s="150">
        <f t="shared" si="115"/>
        <v>18</v>
      </c>
      <c r="I3698" s="153" t="s">
        <v>492</v>
      </c>
      <c r="J3698" s="164" t="s">
        <v>492</v>
      </c>
    </row>
    <row r="3699" spans="1:10" ht="42" hidden="1" customHeight="1">
      <c r="A3699" s="202">
        <v>45784</v>
      </c>
      <c r="B3699" s="149">
        <v>19006</v>
      </c>
      <c r="C3699" s="147">
        <v>0.87847222222222221</v>
      </c>
      <c r="D3699" s="149" t="s">
        <v>11</v>
      </c>
      <c r="E3699" s="153" t="s">
        <v>121</v>
      </c>
      <c r="F3699" s="149"/>
      <c r="G3699" s="149" t="str">
        <f t="shared" si="114"/>
        <v>1</v>
      </c>
      <c r="H3699" s="150">
        <f t="shared" si="115"/>
        <v>18</v>
      </c>
      <c r="I3699" s="153" t="str" cm="1">
        <f t="array" ref="I3699">_xlfn.XLOOKUP(C3699,gyn_horarios,gyn_trechos_almoco,"",1,1)</f>
        <v>BELEM X GOIANIA 21:05</v>
      </c>
      <c r="J3699" s="164" t="str" cm="1">
        <f t="array" ref="J3699">_xlfn.XLOOKUP(D3699,justificativas_motivos,justificativas_texto,"",1,1)</f>
        <v>MOTORISTA CUMPRINDO HORÁRIO NA ESCALA ATUAL</v>
      </c>
    </row>
    <row r="3700" spans="1:10" ht="42" hidden="1" customHeight="1">
      <c r="A3700" s="200">
        <v>45784</v>
      </c>
      <c r="B3700" s="132">
        <v>19006</v>
      </c>
      <c r="C3700" s="133">
        <v>0.87847222222222221</v>
      </c>
      <c r="D3700" s="132" t="s">
        <v>11</v>
      </c>
      <c r="E3700" s="129" t="s">
        <v>163</v>
      </c>
      <c r="F3700" s="132"/>
      <c r="G3700" s="132" t="str">
        <f t="shared" si="114"/>
        <v>1</v>
      </c>
      <c r="H3700" s="137">
        <f t="shared" si="115"/>
        <v>18</v>
      </c>
      <c r="I3700" s="129" t="str" cm="1">
        <f t="array" ref="I3700">_xlfn.XLOOKUP(C3700,gyn_horarios,gyn_trechos_almoco,"",1,1)</f>
        <v>BELEM X GOIANIA 21:05</v>
      </c>
      <c r="J3700" s="201" t="str" cm="1">
        <f t="array" ref="J3700">_xlfn.XLOOKUP(D3700,justificativas_motivos,justificativas_texto,"",1,1)</f>
        <v>MOTORISTA CUMPRINDO HORÁRIO NA ESCALA ATUAL</v>
      </c>
    </row>
    <row r="3701" spans="1:10" ht="42" hidden="1" customHeight="1">
      <c r="A3701" s="200">
        <v>45784</v>
      </c>
      <c r="B3701" s="132">
        <v>16700</v>
      </c>
      <c r="C3701" s="133">
        <v>0.39583333333333331</v>
      </c>
      <c r="D3701" s="132" t="s">
        <v>11</v>
      </c>
      <c r="E3701" s="129" t="s">
        <v>70</v>
      </c>
      <c r="F3701" s="132"/>
      <c r="G3701" s="132" t="str">
        <f t="shared" si="114"/>
        <v>1</v>
      </c>
      <c r="H3701" s="137">
        <f t="shared" si="115"/>
        <v>18</v>
      </c>
      <c r="I3701" s="129" t="str" cm="1">
        <f t="array" ref="I3701">_xlfn.XLOOKUP(C3701,gyn_horarios,gyn_trechos_almoco,"",1,1)</f>
        <v>GOIANIA X BELEM 09:30</v>
      </c>
      <c r="J3701" s="201" t="str" cm="1">
        <f t="array" ref="J3701">_xlfn.XLOOKUP(D3701,justificativas_motivos,justificativas_texto,"",1,1)</f>
        <v>MOTORISTA CUMPRINDO HORÁRIO NA ESCALA ATUAL</v>
      </c>
    </row>
    <row r="3702" spans="1:10" ht="42" hidden="1" customHeight="1">
      <c r="A3702" s="200">
        <v>45784</v>
      </c>
      <c r="B3702" s="132">
        <v>16700</v>
      </c>
      <c r="C3702" s="133">
        <v>0.39583333333333331</v>
      </c>
      <c r="D3702" s="132" t="s">
        <v>11</v>
      </c>
      <c r="E3702" s="129" t="s">
        <v>416</v>
      </c>
      <c r="F3702" s="132"/>
      <c r="G3702" s="132" t="str">
        <f t="shared" si="114"/>
        <v>1</v>
      </c>
      <c r="H3702" s="137">
        <f t="shared" si="115"/>
        <v>18</v>
      </c>
      <c r="I3702" s="129" t="str" cm="1">
        <f t="array" ref="I3702">_xlfn.XLOOKUP(C3702,gyn_horarios,gyn_trechos_almoco,"",1,1)</f>
        <v>GOIANIA X BELEM 09:30</v>
      </c>
      <c r="J3702" s="201" t="str" cm="1">
        <f t="array" ref="J3702">_xlfn.XLOOKUP(D3702,justificativas_motivos,justificativas_texto,"",1,1)</f>
        <v>MOTORISTA CUMPRINDO HORÁRIO NA ESCALA ATUAL</v>
      </c>
    </row>
    <row r="3703" spans="1:10" ht="42" hidden="1" customHeight="1">
      <c r="A3703" s="200">
        <v>45784</v>
      </c>
      <c r="B3703" s="132">
        <v>19018</v>
      </c>
      <c r="C3703" s="133">
        <v>0.79166666666666663</v>
      </c>
      <c r="D3703" s="132" t="s">
        <v>11</v>
      </c>
      <c r="E3703" s="129" t="s">
        <v>244</v>
      </c>
      <c r="F3703" s="132"/>
      <c r="G3703" s="132" t="str">
        <f t="shared" si="114"/>
        <v>1</v>
      </c>
      <c r="H3703" s="137">
        <f t="shared" si="115"/>
        <v>18</v>
      </c>
      <c r="I3703" s="129" t="s">
        <v>308</v>
      </c>
      <c r="J3703" s="201" t="str" cm="1">
        <f t="array" ref="J3703">_xlfn.XLOOKUP(D3703,justificativas_motivos,justificativas_texto,"",1,1)</f>
        <v>MOTORISTA CUMPRINDO HORÁRIO NA ESCALA ATUAL</v>
      </c>
    </row>
    <row r="3704" spans="1:10" ht="42" hidden="1" customHeight="1">
      <c r="A3704" s="200">
        <v>45784</v>
      </c>
      <c r="B3704" s="132">
        <v>19018</v>
      </c>
      <c r="C3704" s="133">
        <v>0.79166666666666663</v>
      </c>
      <c r="D3704" s="132" t="s">
        <v>11</v>
      </c>
      <c r="E3704" s="129" t="s">
        <v>310</v>
      </c>
      <c r="F3704" s="132"/>
      <c r="G3704" s="132" t="str">
        <f t="shared" si="114"/>
        <v>1</v>
      </c>
      <c r="H3704" s="137">
        <f t="shared" si="115"/>
        <v>18</v>
      </c>
      <c r="I3704" s="129" t="s">
        <v>308</v>
      </c>
      <c r="J3704" s="201" t="str" cm="1">
        <f t="array" ref="J3704">_xlfn.XLOOKUP(D3704,justificativas_motivos,justificativas_texto,"",1,1)</f>
        <v>MOTORISTA CUMPRINDO HORÁRIO NA ESCALA ATUAL</v>
      </c>
    </row>
    <row r="3705" spans="1:10" ht="42" hidden="1" customHeight="1">
      <c r="A3705" s="200">
        <v>45784</v>
      </c>
      <c r="B3705" s="149" t="s">
        <v>71</v>
      </c>
      <c r="C3705" s="147" t="s">
        <v>72</v>
      </c>
      <c r="D3705" s="149" t="s">
        <v>105</v>
      </c>
      <c r="E3705" s="129" t="s">
        <v>292</v>
      </c>
      <c r="F3705" s="132"/>
      <c r="G3705" s="132" t="str">
        <f t="shared" si="114"/>
        <v>1</v>
      </c>
      <c r="H3705" s="137">
        <f t="shared" si="115"/>
        <v>18</v>
      </c>
      <c r="I3705" s="153" t="s">
        <v>492</v>
      </c>
      <c r="J3705" s="164" t="s">
        <v>492</v>
      </c>
    </row>
    <row r="3706" spans="1:10" ht="42" hidden="1" customHeight="1">
      <c r="A3706" s="200">
        <v>45785</v>
      </c>
      <c r="B3706" s="132" t="s">
        <v>137</v>
      </c>
      <c r="C3706" s="133" t="s">
        <v>137</v>
      </c>
      <c r="D3706" s="132" t="s">
        <v>11</v>
      </c>
      <c r="E3706" s="129" t="s">
        <v>171</v>
      </c>
      <c r="F3706" s="132"/>
      <c r="G3706" s="132" t="str">
        <f t="shared" si="114"/>
        <v>1</v>
      </c>
      <c r="H3706" s="137">
        <f t="shared" si="115"/>
        <v>18</v>
      </c>
      <c r="I3706" s="129" t="str" cm="1">
        <f t="array" ref="I3706">_xlfn.XLOOKUP(C3706,gyn_horarios,gyn_trechos_almoco,"",1,1)</f>
        <v>ESPERA</v>
      </c>
      <c r="J3706" s="201" t="str" cm="1">
        <f t="array" ref="J3706">_xlfn.XLOOKUP(D3706,justificativas_motivos,justificativas_texto,"",1,1)</f>
        <v>MOTORISTA CUMPRINDO HORÁRIO NA ESCALA ATUAL</v>
      </c>
    </row>
    <row r="3707" spans="1:10" ht="42" hidden="1" customHeight="1">
      <c r="A3707" s="200">
        <v>45785</v>
      </c>
      <c r="B3707" s="132" t="s">
        <v>137</v>
      </c>
      <c r="C3707" s="133" t="s">
        <v>137</v>
      </c>
      <c r="D3707" s="132" t="s">
        <v>11</v>
      </c>
      <c r="E3707" s="132" t="s">
        <v>302</v>
      </c>
      <c r="F3707" s="132"/>
      <c r="G3707" s="149" t="str">
        <f t="shared" si="114"/>
        <v>1</v>
      </c>
      <c r="H3707" s="150">
        <f t="shared" si="115"/>
        <v>18</v>
      </c>
      <c r="I3707" s="153" t="str" cm="1">
        <f t="array" ref="I3707">_xlfn.XLOOKUP(C3707,gyn_horarios,gyn_trechos_almoco,"",1,1)</f>
        <v>ESPERA</v>
      </c>
      <c r="J3707" s="164" t="str" cm="1">
        <f t="array" ref="J3707">_xlfn.XLOOKUP(D3707,justificativas_motivos,justificativas_texto,"",1,1)</f>
        <v>MOTORISTA CUMPRINDO HORÁRIO NA ESCALA ATUAL</v>
      </c>
    </row>
    <row r="3708" spans="1:10" ht="42" hidden="1" customHeight="1">
      <c r="A3708" s="200">
        <v>45785</v>
      </c>
      <c r="B3708" s="132">
        <v>20016</v>
      </c>
      <c r="C3708" s="133">
        <v>0.39583333333333331</v>
      </c>
      <c r="D3708" s="132" t="s">
        <v>11</v>
      </c>
      <c r="E3708" s="129" t="s">
        <v>193</v>
      </c>
      <c r="F3708" s="132"/>
      <c r="G3708" s="132" t="str">
        <f t="shared" si="114"/>
        <v>1</v>
      </c>
      <c r="H3708" s="137">
        <f t="shared" si="115"/>
        <v>18</v>
      </c>
      <c r="I3708" s="129" t="str" cm="1">
        <f t="array" ref="I3708">_xlfn.XLOOKUP(C3708,gyn_horarios,gyn_trechos_almoco,"",1,1)</f>
        <v>GOIANIA X BELEM 09:30</v>
      </c>
      <c r="J3708" s="201" t="str" cm="1">
        <f t="array" ref="J3708">_xlfn.XLOOKUP(D3708,justificativas_motivos,justificativas_texto,"",1,1)</f>
        <v>MOTORISTA CUMPRINDO HORÁRIO NA ESCALA ATUAL</v>
      </c>
    </row>
    <row r="3709" spans="1:10" ht="42" hidden="1" customHeight="1">
      <c r="A3709" s="200">
        <v>45785</v>
      </c>
      <c r="B3709" s="132">
        <v>20016</v>
      </c>
      <c r="C3709" s="133">
        <v>0.39583333333333331</v>
      </c>
      <c r="D3709" s="132" t="s">
        <v>11</v>
      </c>
      <c r="E3709" s="132" t="s">
        <v>168</v>
      </c>
      <c r="F3709" s="132"/>
      <c r="G3709" s="149" t="str">
        <f t="shared" si="114"/>
        <v>1</v>
      </c>
      <c r="H3709" s="150">
        <f t="shared" si="115"/>
        <v>18</v>
      </c>
      <c r="I3709" s="153" t="str" cm="1">
        <f t="array" ref="I3709">_xlfn.XLOOKUP(C3709,gyn_horarios,gyn_trechos_almoco,"",1,1)</f>
        <v>GOIANIA X BELEM 09:30</v>
      </c>
      <c r="J3709" s="164" t="str" cm="1">
        <f t="array" ref="J3709">_xlfn.XLOOKUP(D3709,justificativas_motivos,justificativas_texto,"",1,1)</f>
        <v>MOTORISTA CUMPRINDO HORÁRIO NA ESCALA ATUAL</v>
      </c>
    </row>
    <row r="3710" spans="1:10" ht="42" hidden="1" customHeight="1">
      <c r="A3710" s="200">
        <v>45785</v>
      </c>
      <c r="B3710" s="132">
        <v>221101</v>
      </c>
      <c r="C3710" s="133">
        <v>0.4375</v>
      </c>
      <c r="D3710" s="132" t="s">
        <v>11</v>
      </c>
      <c r="E3710" s="129" t="s">
        <v>151</v>
      </c>
      <c r="F3710" s="132"/>
      <c r="G3710" s="132" t="str">
        <f t="shared" si="114"/>
        <v>1</v>
      </c>
      <c r="H3710" s="137">
        <f t="shared" si="115"/>
        <v>18</v>
      </c>
      <c r="I3710" s="129" t="str" cm="1">
        <f t="array" ref="I3710">_xlfn.XLOOKUP(C3710,gyn_horarios,gyn_trechos_almoco,"",1,1)</f>
        <v>GOIANIA X SAO LUIS 10:30</v>
      </c>
      <c r="J3710" s="201" t="str" cm="1">
        <f t="array" ref="J3710">_xlfn.XLOOKUP(D3710,justificativas_motivos,justificativas_texto,"",1,1)</f>
        <v>MOTORISTA CUMPRINDO HORÁRIO NA ESCALA ATUAL</v>
      </c>
    </row>
    <row r="3711" spans="1:10" ht="42" hidden="1" customHeight="1">
      <c r="A3711" s="200">
        <v>45785</v>
      </c>
      <c r="B3711" s="132">
        <v>221101</v>
      </c>
      <c r="C3711" s="133">
        <v>0.4375</v>
      </c>
      <c r="D3711" s="132" t="s">
        <v>11</v>
      </c>
      <c r="E3711" s="132" t="s">
        <v>116</v>
      </c>
      <c r="F3711" s="132"/>
      <c r="G3711" s="149" t="str">
        <f t="shared" si="114"/>
        <v>1</v>
      </c>
      <c r="H3711" s="150">
        <f t="shared" si="115"/>
        <v>18</v>
      </c>
      <c r="I3711" s="153" t="str" cm="1">
        <f t="array" ref="I3711">_xlfn.XLOOKUP(C3711,gyn_horarios,gyn_trechos_almoco,"",1,1)</f>
        <v>GOIANIA X SAO LUIS 10:30</v>
      </c>
      <c r="J3711" s="164" t="str" cm="1">
        <f t="array" ref="J3711">_xlfn.XLOOKUP(D3711,justificativas_motivos,justificativas_texto,"",1,1)</f>
        <v>MOTORISTA CUMPRINDO HORÁRIO NA ESCALA ATUAL</v>
      </c>
    </row>
    <row r="3712" spans="1:10" ht="42" hidden="1" customHeight="1">
      <c r="A3712" s="200">
        <v>45785</v>
      </c>
      <c r="B3712" s="132">
        <v>19011</v>
      </c>
      <c r="C3712" s="133">
        <v>0.375</v>
      </c>
      <c r="D3712" s="132" t="s">
        <v>11</v>
      </c>
      <c r="E3712" s="129" t="s">
        <v>248</v>
      </c>
      <c r="F3712" s="132"/>
      <c r="G3712" s="132" t="str">
        <f t="shared" si="114"/>
        <v>1</v>
      </c>
      <c r="H3712" s="137">
        <f t="shared" si="115"/>
        <v>18</v>
      </c>
      <c r="I3712" s="129" t="str" cm="1">
        <f t="array" ref="I3712">_xlfn.XLOOKUP(C3712,gyn_horarios,gyn_trechos_almoco,"",1,1)</f>
        <v>SINOP X FORTALEZA 09:00</v>
      </c>
      <c r="J3712" s="201" t="str" cm="1">
        <f t="array" ref="J3712">_xlfn.XLOOKUP(D3712,justificativas_motivos,justificativas_texto,"",1,1)</f>
        <v>MOTORISTA CUMPRINDO HORÁRIO NA ESCALA ATUAL</v>
      </c>
    </row>
    <row r="3713" spans="1:10" ht="42" hidden="1" customHeight="1">
      <c r="A3713" s="200">
        <v>45785</v>
      </c>
      <c r="B3713" s="132">
        <v>19011</v>
      </c>
      <c r="C3713" s="133">
        <v>0.375</v>
      </c>
      <c r="D3713" s="132" t="s">
        <v>11</v>
      </c>
      <c r="E3713" s="132" t="s">
        <v>304</v>
      </c>
      <c r="F3713" s="132"/>
      <c r="G3713" s="149" t="str">
        <f t="shared" si="114"/>
        <v>1</v>
      </c>
      <c r="H3713" s="150">
        <f t="shared" si="115"/>
        <v>18</v>
      </c>
      <c r="I3713" s="153" t="str" cm="1">
        <f t="array" ref="I3713">_xlfn.XLOOKUP(C3713,gyn_horarios,gyn_trechos_almoco,"",1,1)</f>
        <v>SINOP X FORTALEZA 09:00</v>
      </c>
      <c r="J3713" s="164" t="str" cm="1">
        <f t="array" ref="J3713">_xlfn.XLOOKUP(D3713,justificativas_motivos,justificativas_texto,"",1,1)</f>
        <v>MOTORISTA CUMPRINDO HORÁRIO NA ESCALA ATUAL</v>
      </c>
    </row>
    <row r="3714" spans="1:10" ht="42" hidden="1" customHeight="1">
      <c r="A3714" s="202">
        <v>45785</v>
      </c>
      <c r="B3714" s="149" t="s">
        <v>71</v>
      </c>
      <c r="C3714" s="147" t="s">
        <v>72</v>
      </c>
      <c r="D3714" s="149" t="s">
        <v>105</v>
      </c>
      <c r="E3714" s="153" t="s">
        <v>292</v>
      </c>
      <c r="F3714" s="149"/>
      <c r="G3714" s="149" t="str">
        <f t="shared" si="114"/>
        <v>1</v>
      </c>
      <c r="H3714" s="150">
        <f t="shared" si="115"/>
        <v>18</v>
      </c>
      <c r="I3714" s="153" t="s">
        <v>492</v>
      </c>
      <c r="J3714" s="164" t="s">
        <v>492</v>
      </c>
    </row>
    <row r="3715" spans="1:10" ht="42" hidden="1" customHeight="1">
      <c r="A3715" s="202">
        <v>45786</v>
      </c>
      <c r="B3715" s="149">
        <v>20016</v>
      </c>
      <c r="C3715" s="147">
        <v>0.87847222222222221</v>
      </c>
      <c r="D3715" s="149" t="s">
        <v>11</v>
      </c>
      <c r="E3715" s="153" t="s">
        <v>127</v>
      </c>
      <c r="F3715" s="149"/>
      <c r="G3715" s="149" t="str">
        <f t="shared" si="114"/>
        <v>1</v>
      </c>
      <c r="H3715" s="150">
        <f t="shared" si="115"/>
        <v>18</v>
      </c>
      <c r="I3715" s="153" t="str" cm="1">
        <f t="array" ref="I3715">_xlfn.XLOOKUP(C3715,gyn_horarios,gyn_trechos_almoco,"",1,1)</f>
        <v>BELEM X GOIANIA 21:05</v>
      </c>
      <c r="J3715" s="164" t="str" cm="1">
        <f t="array" ref="J3715">_xlfn.XLOOKUP(D3715,justificativas_motivos,justificativas_texto,"",1,1)</f>
        <v>MOTORISTA CUMPRINDO HORÁRIO NA ESCALA ATUAL</v>
      </c>
    </row>
    <row r="3716" spans="1:10" ht="42" hidden="1" customHeight="1">
      <c r="A3716" s="200">
        <v>45786</v>
      </c>
      <c r="B3716" s="132">
        <v>20016</v>
      </c>
      <c r="C3716" s="133">
        <v>0.87847222222222221</v>
      </c>
      <c r="D3716" s="132" t="s">
        <v>11</v>
      </c>
      <c r="E3716" s="129" t="s">
        <v>234</v>
      </c>
      <c r="F3716" s="132"/>
      <c r="G3716" s="132" t="str">
        <f t="shared" si="114"/>
        <v>1</v>
      </c>
      <c r="H3716" s="137">
        <f t="shared" si="115"/>
        <v>18</v>
      </c>
      <c r="I3716" s="129" t="str" cm="1">
        <f t="array" ref="I3716">_xlfn.XLOOKUP(C3716,gyn_horarios,gyn_trechos_almoco,"",1,1)</f>
        <v>BELEM X GOIANIA 21:05</v>
      </c>
      <c r="J3716" s="201" t="str" cm="1">
        <f t="array" ref="J3716">_xlfn.XLOOKUP(D3716,justificativas_motivos,justificativas_texto,"",1,1)</f>
        <v>MOTORISTA CUMPRINDO HORÁRIO NA ESCALA ATUAL</v>
      </c>
    </row>
    <row r="3717" spans="1:10" ht="42" hidden="1" customHeight="1">
      <c r="A3717" s="200">
        <v>45786</v>
      </c>
      <c r="B3717" s="132">
        <v>12400</v>
      </c>
      <c r="C3717" s="133">
        <v>0.39583333333333331</v>
      </c>
      <c r="D3717" s="132" t="s">
        <v>11</v>
      </c>
      <c r="E3717" s="129" t="s">
        <v>61</v>
      </c>
      <c r="F3717" s="132"/>
      <c r="G3717" s="132" t="str">
        <f t="shared" si="114"/>
        <v>1</v>
      </c>
      <c r="H3717" s="137">
        <f t="shared" si="115"/>
        <v>18</v>
      </c>
      <c r="I3717" s="129" t="str" cm="1">
        <f t="array" ref="I3717">_xlfn.XLOOKUP(C3717,gyn_horarios,gyn_trechos_almoco,"",1,1)</f>
        <v>GOIANIA X BELEM 09:30</v>
      </c>
      <c r="J3717" s="201" t="str" cm="1">
        <f t="array" ref="J3717">_xlfn.XLOOKUP(D3717,justificativas_motivos,justificativas_texto,"",1,1)</f>
        <v>MOTORISTA CUMPRINDO HORÁRIO NA ESCALA ATUAL</v>
      </c>
    </row>
    <row r="3718" spans="1:10" ht="42" hidden="1" customHeight="1">
      <c r="A3718" s="200">
        <v>45786</v>
      </c>
      <c r="B3718" s="132">
        <v>12400</v>
      </c>
      <c r="C3718" s="133">
        <v>0.39583333333333331</v>
      </c>
      <c r="D3718" s="132" t="s">
        <v>11</v>
      </c>
      <c r="E3718" s="129" t="s">
        <v>60</v>
      </c>
      <c r="F3718" s="132"/>
      <c r="G3718" s="132" t="str">
        <f t="shared" si="114"/>
        <v>1</v>
      </c>
      <c r="H3718" s="137">
        <f t="shared" si="115"/>
        <v>18</v>
      </c>
      <c r="I3718" s="129" t="str" cm="1">
        <f t="array" ref="I3718">_xlfn.XLOOKUP(C3718,gyn_horarios,gyn_trechos_almoco,"",1,1)</f>
        <v>GOIANIA X BELEM 09:30</v>
      </c>
      <c r="J3718" s="201" t="str" cm="1">
        <f t="array" ref="J3718">_xlfn.XLOOKUP(D3718,justificativas_motivos,justificativas_texto,"",1,1)</f>
        <v>MOTORISTA CUMPRINDO HORÁRIO NA ESCALA ATUAL</v>
      </c>
    </row>
    <row r="3719" spans="1:10" ht="42" hidden="1" customHeight="1">
      <c r="A3719" s="200">
        <v>45786</v>
      </c>
      <c r="B3719" s="132">
        <v>19024</v>
      </c>
      <c r="C3719" s="133">
        <v>0.79166666666666663</v>
      </c>
      <c r="D3719" s="132" t="s">
        <v>11</v>
      </c>
      <c r="E3719" s="129" t="s">
        <v>344</v>
      </c>
      <c r="F3719" s="132"/>
      <c r="G3719" s="132" t="str">
        <f t="shared" si="114"/>
        <v>1</v>
      </c>
      <c r="H3719" s="137">
        <f t="shared" si="115"/>
        <v>18</v>
      </c>
      <c r="I3719" s="129" t="s">
        <v>308</v>
      </c>
      <c r="J3719" s="201" t="str" cm="1">
        <f t="array" ref="J3719">_xlfn.XLOOKUP(D3719,justificativas_motivos,justificativas_texto,"",1,1)</f>
        <v>MOTORISTA CUMPRINDO HORÁRIO NA ESCALA ATUAL</v>
      </c>
    </row>
    <row r="3720" spans="1:10" ht="42" hidden="1" customHeight="1">
      <c r="A3720" s="200">
        <v>45786</v>
      </c>
      <c r="B3720" s="132">
        <v>19024</v>
      </c>
      <c r="C3720" s="133">
        <v>0.79166666666666663</v>
      </c>
      <c r="D3720" s="132" t="s">
        <v>11</v>
      </c>
      <c r="E3720" s="129" t="s">
        <v>371</v>
      </c>
      <c r="F3720" s="132"/>
      <c r="G3720" s="132" t="str">
        <f t="shared" si="114"/>
        <v>1</v>
      </c>
      <c r="H3720" s="137">
        <f t="shared" si="115"/>
        <v>18</v>
      </c>
      <c r="I3720" s="129" t="s">
        <v>308</v>
      </c>
      <c r="J3720" s="201" t="str" cm="1">
        <f t="array" ref="J3720">_xlfn.XLOOKUP(D3720,justificativas_motivos,justificativas_texto,"",1,1)</f>
        <v>MOTORISTA CUMPRINDO HORÁRIO NA ESCALA ATUAL</v>
      </c>
    </row>
    <row r="3721" spans="1:10" ht="42" hidden="1" customHeight="1">
      <c r="A3721" s="200">
        <v>45786</v>
      </c>
      <c r="B3721" s="149" t="s">
        <v>71</v>
      </c>
      <c r="C3721" s="147" t="s">
        <v>72</v>
      </c>
      <c r="D3721" s="149" t="s">
        <v>105</v>
      </c>
      <c r="E3721" s="129" t="s">
        <v>292</v>
      </c>
      <c r="F3721" s="132"/>
      <c r="G3721" s="132" t="str">
        <f t="shared" si="114"/>
        <v>1</v>
      </c>
      <c r="H3721" s="137">
        <f t="shared" si="115"/>
        <v>18</v>
      </c>
      <c r="I3721" s="153" t="s">
        <v>492</v>
      </c>
      <c r="J3721" s="164" t="s">
        <v>492</v>
      </c>
    </row>
    <row r="3722" spans="1:10" ht="42" hidden="1" customHeight="1">
      <c r="A3722" s="200">
        <v>45787</v>
      </c>
      <c r="B3722" s="132">
        <v>24015</v>
      </c>
      <c r="C3722" s="133">
        <v>0.83333333333333337</v>
      </c>
      <c r="D3722" s="132" t="s">
        <v>11</v>
      </c>
      <c r="E3722" s="129" t="s">
        <v>50</v>
      </c>
      <c r="F3722" s="132"/>
      <c r="G3722" s="132" t="str">
        <f t="shared" si="114"/>
        <v>1</v>
      </c>
      <c r="H3722" s="137">
        <f t="shared" si="115"/>
        <v>18</v>
      </c>
      <c r="I3722" s="129" t="str" cm="1">
        <f t="array" ref="I3722">_xlfn.XLOOKUP(C3722,gyn_horarios,gyn_trechos_almoco,"",1,1)</f>
        <v>GOIANIA X SAO LUIS 20:00</v>
      </c>
      <c r="J3722" s="201" t="str" cm="1">
        <f t="array" ref="J3722">_xlfn.XLOOKUP(D3722,justificativas_motivos,justificativas_texto,"",1,1)</f>
        <v>MOTORISTA CUMPRINDO HORÁRIO NA ESCALA ATUAL</v>
      </c>
    </row>
    <row r="3723" spans="1:10" ht="42" hidden="1" customHeight="1">
      <c r="A3723" s="200">
        <v>45787</v>
      </c>
      <c r="B3723" s="132">
        <v>24015</v>
      </c>
      <c r="C3723" s="133">
        <v>0.83333333333333337</v>
      </c>
      <c r="D3723" s="132" t="s">
        <v>11</v>
      </c>
      <c r="E3723" s="129" t="s">
        <v>14</v>
      </c>
      <c r="F3723" s="132"/>
      <c r="G3723" s="132" t="str">
        <f t="shared" si="114"/>
        <v>1</v>
      </c>
      <c r="H3723" s="137">
        <f t="shared" si="115"/>
        <v>18</v>
      </c>
      <c r="I3723" s="129" t="str" cm="1">
        <f t="array" ref="I3723">_xlfn.XLOOKUP(C3723,gyn_horarios,gyn_trechos_almoco,"",1,1)</f>
        <v>GOIANIA X SAO LUIS 20:00</v>
      </c>
      <c r="J3723" s="201" t="str" cm="1">
        <f t="array" ref="J3723">_xlfn.XLOOKUP(D3723,justificativas_motivos,justificativas_texto,"",1,1)</f>
        <v>MOTORISTA CUMPRINDO HORÁRIO NA ESCALA ATUAL</v>
      </c>
    </row>
    <row r="3724" spans="1:10" ht="42" hidden="1" customHeight="1">
      <c r="A3724" s="200">
        <v>45787</v>
      </c>
      <c r="B3724" s="132">
        <v>16400</v>
      </c>
      <c r="C3724" s="133">
        <v>0.4375</v>
      </c>
      <c r="D3724" s="132" t="s">
        <v>11</v>
      </c>
      <c r="E3724" s="129" t="s">
        <v>93</v>
      </c>
      <c r="F3724" s="132"/>
      <c r="G3724" s="132" t="str">
        <f t="shared" si="114"/>
        <v>1</v>
      </c>
      <c r="H3724" s="137">
        <f t="shared" si="115"/>
        <v>18</v>
      </c>
      <c r="I3724" s="129" t="str" cm="1">
        <f t="array" ref="I3724">_xlfn.XLOOKUP(C3724,gyn_horarios,gyn_trechos_almoco,"",1,1)</f>
        <v>GOIANIA X SAO LUIS 10:30</v>
      </c>
      <c r="J3724" s="201" t="str" cm="1">
        <f t="array" ref="J3724">_xlfn.XLOOKUP(D3724,justificativas_motivos,justificativas_texto,"",1,1)</f>
        <v>MOTORISTA CUMPRINDO HORÁRIO NA ESCALA ATUAL</v>
      </c>
    </row>
    <row r="3725" spans="1:10" ht="42" hidden="1" customHeight="1">
      <c r="A3725" s="200">
        <v>45787</v>
      </c>
      <c r="B3725" s="132">
        <v>16400</v>
      </c>
      <c r="C3725" s="133">
        <v>0.4375</v>
      </c>
      <c r="D3725" s="132" t="s">
        <v>11</v>
      </c>
      <c r="E3725" s="129" t="s">
        <v>83</v>
      </c>
      <c r="F3725" s="132"/>
      <c r="G3725" s="132" t="str">
        <f t="shared" si="114"/>
        <v>1</v>
      </c>
      <c r="H3725" s="137">
        <f t="shared" si="115"/>
        <v>18</v>
      </c>
      <c r="I3725" s="129" t="str" cm="1">
        <f t="array" ref="I3725">_xlfn.XLOOKUP(C3725,gyn_horarios,gyn_trechos_almoco,"",1,1)</f>
        <v>GOIANIA X SAO LUIS 10:30</v>
      </c>
      <c r="J3725" s="201" t="str" cm="1">
        <f t="array" ref="J3725">_xlfn.XLOOKUP(D3725,justificativas_motivos,justificativas_texto,"",1,1)</f>
        <v>MOTORISTA CUMPRINDO HORÁRIO NA ESCALA ATUAL</v>
      </c>
    </row>
    <row r="3726" spans="1:10" ht="42" hidden="1" customHeight="1">
      <c r="A3726" s="200">
        <v>45787</v>
      </c>
      <c r="B3726" s="132">
        <v>19021</v>
      </c>
      <c r="C3726" s="133">
        <v>0.37708333333333333</v>
      </c>
      <c r="D3726" s="132" t="s">
        <v>11</v>
      </c>
      <c r="E3726" s="129" t="s">
        <v>341</v>
      </c>
      <c r="F3726" s="132"/>
      <c r="G3726" s="132" t="str">
        <f t="shared" si="114"/>
        <v>1</v>
      </c>
      <c r="H3726" s="137">
        <f t="shared" si="115"/>
        <v>18</v>
      </c>
      <c r="I3726" s="129" t="str" cm="1">
        <f t="array" ref="I3726">_xlfn.XLOOKUP(C3726,gyn_horarios,gyn_trechos_almoco,"",1,1)</f>
        <v>GOIANIA X BELEM 09:30</v>
      </c>
      <c r="J3726" s="201" t="str" cm="1">
        <f t="array" ref="J3726">_xlfn.XLOOKUP(D3726,justificativas_motivos,justificativas_texto,"",1,1)</f>
        <v>MOTORISTA CUMPRINDO HORÁRIO NA ESCALA ATUAL</v>
      </c>
    </row>
    <row r="3727" spans="1:10" ht="42" hidden="1" customHeight="1">
      <c r="A3727" s="202">
        <v>45787</v>
      </c>
      <c r="B3727" s="149">
        <v>19021</v>
      </c>
      <c r="C3727" s="147">
        <v>0.37708333333333333</v>
      </c>
      <c r="D3727" s="149" t="s">
        <v>11</v>
      </c>
      <c r="E3727" s="153" t="s">
        <v>144</v>
      </c>
      <c r="F3727" s="149"/>
      <c r="G3727" s="149" t="str">
        <f t="shared" si="114"/>
        <v>1</v>
      </c>
      <c r="H3727" s="150">
        <f t="shared" si="115"/>
        <v>18</v>
      </c>
      <c r="I3727" s="153" t="str" cm="1">
        <f t="array" ref="I3727">_xlfn.XLOOKUP(C3727,gyn_horarios,gyn_trechos_almoco,"",1,1)</f>
        <v>GOIANIA X BELEM 09:30</v>
      </c>
      <c r="J3727" s="164" t="str" cm="1">
        <f t="array" ref="J3727">_xlfn.XLOOKUP(D3727,justificativas_motivos,justificativas_texto,"",1,1)</f>
        <v>MOTORISTA CUMPRINDO HORÁRIO NA ESCALA ATUAL</v>
      </c>
    </row>
    <row r="3728" spans="1:10" ht="42" hidden="1" customHeight="1">
      <c r="A3728" s="202">
        <v>45788</v>
      </c>
      <c r="B3728" s="149">
        <v>24016</v>
      </c>
      <c r="C3728" s="147">
        <v>0.83333333333333337</v>
      </c>
      <c r="D3728" s="149" t="s">
        <v>11</v>
      </c>
      <c r="E3728" s="153" t="s">
        <v>218</v>
      </c>
      <c r="F3728" s="149"/>
      <c r="G3728" s="149" t="str">
        <f t="shared" si="114"/>
        <v>1</v>
      </c>
      <c r="H3728" s="150">
        <f t="shared" si="115"/>
        <v>18</v>
      </c>
      <c r="I3728" s="153" t="str" cm="1">
        <f t="array" ref="I3728">_xlfn.XLOOKUP(C3728,gyn_horarios,gyn_trechos_almoco,"",1,1)</f>
        <v>GOIANIA X SAO LUIS 20:00</v>
      </c>
      <c r="J3728" s="164" t="str" cm="1">
        <f t="array" ref="J3728">_xlfn.XLOOKUP(D3728,justificativas_motivos,justificativas_texto,"",1,1)</f>
        <v>MOTORISTA CUMPRINDO HORÁRIO NA ESCALA ATUAL</v>
      </c>
    </row>
    <row r="3729" spans="1:10" ht="42" hidden="1" customHeight="1">
      <c r="A3729" s="200">
        <v>45788</v>
      </c>
      <c r="B3729" s="132">
        <v>24016</v>
      </c>
      <c r="C3729" s="133">
        <v>0.83333333333333337</v>
      </c>
      <c r="D3729" s="149" t="s">
        <v>11</v>
      </c>
      <c r="E3729" s="129" t="s">
        <v>219</v>
      </c>
      <c r="F3729" s="132"/>
      <c r="G3729" s="132" t="str">
        <f t="shared" si="114"/>
        <v>1</v>
      </c>
      <c r="H3729" s="137">
        <f t="shared" si="115"/>
        <v>18</v>
      </c>
      <c r="I3729" s="129" t="str" cm="1">
        <f t="array" ref="I3729">_xlfn.XLOOKUP(C3729,gyn_horarios,gyn_trechos_almoco,"",1,1)</f>
        <v>GOIANIA X SAO LUIS 20:00</v>
      </c>
      <c r="J3729" s="201" t="str" cm="1">
        <f t="array" ref="J3729">_xlfn.XLOOKUP(D3729,justificativas_motivos,justificativas_texto,"",1,1)</f>
        <v>MOTORISTA CUMPRINDO HORÁRIO NA ESCALA ATUAL</v>
      </c>
    </row>
    <row r="3730" spans="1:10" ht="42" hidden="1" customHeight="1">
      <c r="A3730" s="200">
        <v>45788</v>
      </c>
      <c r="B3730" s="132">
        <v>20013</v>
      </c>
      <c r="C3730" s="133">
        <v>0.39583333333333331</v>
      </c>
      <c r="D3730" s="149" t="s">
        <v>11</v>
      </c>
      <c r="E3730" s="129" t="s">
        <v>267</v>
      </c>
      <c r="F3730" s="132"/>
      <c r="G3730" s="132" t="str">
        <f t="shared" si="114"/>
        <v>1</v>
      </c>
      <c r="H3730" s="137">
        <f t="shared" si="115"/>
        <v>18</v>
      </c>
      <c r="I3730" s="129" t="str" cm="1">
        <f t="array" ref="I3730">_xlfn.XLOOKUP(C3730,gyn_horarios,gyn_trechos_almoco,"",1,1)</f>
        <v>GOIANIA X BELEM 09:30</v>
      </c>
      <c r="J3730" s="201" t="str" cm="1">
        <f t="array" ref="J3730">_xlfn.XLOOKUP(D3730,justificativas_motivos,justificativas_texto,"",1,1)</f>
        <v>MOTORISTA CUMPRINDO HORÁRIO NA ESCALA ATUAL</v>
      </c>
    </row>
    <row r="3731" spans="1:10" ht="42" hidden="1" customHeight="1">
      <c r="A3731" s="200">
        <v>45788</v>
      </c>
      <c r="B3731" s="132">
        <v>20013</v>
      </c>
      <c r="C3731" s="133">
        <v>0.39583333333333331</v>
      </c>
      <c r="D3731" s="149" t="s">
        <v>11</v>
      </c>
      <c r="E3731" s="129" t="s">
        <v>96</v>
      </c>
      <c r="F3731" s="132"/>
      <c r="G3731" s="132" t="str">
        <f t="shared" si="114"/>
        <v>1</v>
      </c>
      <c r="H3731" s="137">
        <f t="shared" si="115"/>
        <v>18</v>
      </c>
      <c r="I3731" s="129" t="str" cm="1">
        <f t="array" ref="I3731">_xlfn.XLOOKUP(C3731,gyn_horarios,gyn_trechos_almoco,"",1,1)</f>
        <v>GOIANIA X BELEM 09:30</v>
      </c>
      <c r="J3731" s="201" t="str" cm="1">
        <f t="array" ref="J3731">_xlfn.XLOOKUP(D3731,justificativas_motivos,justificativas_texto,"",1,1)</f>
        <v>MOTORISTA CUMPRINDO HORÁRIO NA ESCALA ATUAL</v>
      </c>
    </row>
    <row r="3732" spans="1:10" ht="42" hidden="1" customHeight="1">
      <c r="A3732" s="200">
        <v>45788</v>
      </c>
      <c r="B3732" s="132">
        <v>19016</v>
      </c>
      <c r="C3732" s="133">
        <v>0.79166666666666663</v>
      </c>
      <c r="D3732" s="149" t="s">
        <v>11</v>
      </c>
      <c r="E3732" s="129" t="s">
        <v>348</v>
      </c>
      <c r="F3732" s="132"/>
      <c r="G3732" s="132" t="str">
        <f t="shared" ref="G3732:G3795" si="116">IF(E3732="MOTORISTA","","1")</f>
        <v>1</v>
      </c>
      <c r="H3732" s="137">
        <f t="shared" ref="H3732:H3795" si="117">IF(E3732="MOTORISTA","",18)</f>
        <v>18</v>
      </c>
      <c r="I3732" s="129" t="s">
        <v>90</v>
      </c>
      <c r="J3732" s="201" t="str" cm="1">
        <f t="array" ref="J3732">_xlfn.XLOOKUP(D3732,justificativas_motivos,justificativas_texto,"",1,1)</f>
        <v>MOTORISTA CUMPRINDO HORÁRIO NA ESCALA ATUAL</v>
      </c>
    </row>
    <row r="3733" spans="1:10" ht="42" hidden="1" customHeight="1">
      <c r="A3733" s="200">
        <v>45788</v>
      </c>
      <c r="B3733" s="132">
        <v>19016</v>
      </c>
      <c r="C3733" s="133">
        <v>0.79166666666666663</v>
      </c>
      <c r="D3733" s="149" t="s">
        <v>11</v>
      </c>
      <c r="E3733" s="129" t="s">
        <v>223</v>
      </c>
      <c r="F3733" s="132"/>
      <c r="G3733" s="132" t="str">
        <f t="shared" si="116"/>
        <v>1</v>
      </c>
      <c r="H3733" s="137">
        <f t="shared" si="117"/>
        <v>18</v>
      </c>
      <c r="I3733" s="129" t="s">
        <v>90</v>
      </c>
      <c r="J3733" s="201" t="str" cm="1">
        <f t="array" ref="J3733">_xlfn.XLOOKUP(D3733,justificativas_motivos,justificativas_texto,"",1,1)</f>
        <v>MOTORISTA CUMPRINDO HORÁRIO NA ESCALA ATUAL</v>
      </c>
    </row>
    <row r="3734" spans="1:10" ht="42" hidden="1" customHeight="1">
      <c r="A3734" s="200">
        <v>45789</v>
      </c>
      <c r="B3734" s="132">
        <v>19007</v>
      </c>
      <c r="C3734" s="133">
        <v>0.75</v>
      </c>
      <c r="D3734" s="132" t="s">
        <v>11</v>
      </c>
      <c r="E3734" s="129" t="s">
        <v>174</v>
      </c>
      <c r="F3734" s="132"/>
      <c r="G3734" s="132" t="str">
        <f t="shared" si="116"/>
        <v>1</v>
      </c>
      <c r="H3734" s="137">
        <f t="shared" si="117"/>
        <v>18</v>
      </c>
      <c r="I3734" s="129" t="str" cm="1">
        <f t="array" ref="I3734">_xlfn.XLOOKUP(C3734,gyn_horarios,gyn_trechos_almoco,"",1,1)</f>
        <v>GOIANIA X TERESINA 18:00</v>
      </c>
      <c r="J3734" s="201" t="str" cm="1">
        <f t="array" ref="J3734">_xlfn.XLOOKUP(D3734,justificativas_motivos,justificativas_texto,"",1,1)</f>
        <v>MOTORISTA CUMPRINDO HORÁRIO NA ESCALA ATUAL</v>
      </c>
    </row>
    <row r="3735" spans="1:10" ht="42" hidden="1" customHeight="1">
      <c r="A3735" s="200">
        <v>45789</v>
      </c>
      <c r="B3735" s="132">
        <v>19007</v>
      </c>
      <c r="C3735" s="133">
        <v>0.75</v>
      </c>
      <c r="D3735" s="132" t="s">
        <v>11</v>
      </c>
      <c r="E3735" s="129" t="s">
        <v>135</v>
      </c>
      <c r="F3735" s="132"/>
      <c r="G3735" s="132" t="str">
        <f t="shared" si="116"/>
        <v>1</v>
      </c>
      <c r="H3735" s="137">
        <f t="shared" si="117"/>
        <v>18</v>
      </c>
      <c r="I3735" s="129" t="str" cm="1">
        <f t="array" ref="I3735">_xlfn.XLOOKUP(C3735,gyn_horarios,gyn_trechos_almoco,"",1,1)</f>
        <v>GOIANIA X TERESINA 18:00</v>
      </c>
      <c r="J3735" s="201" t="str" cm="1">
        <f t="array" ref="J3735">_xlfn.XLOOKUP(D3735,justificativas_motivos,justificativas_texto,"",1,1)</f>
        <v>MOTORISTA CUMPRINDO HORÁRIO NA ESCALA ATUAL</v>
      </c>
    </row>
    <row r="3736" spans="1:10" ht="42" hidden="1" customHeight="1">
      <c r="A3736" s="200">
        <v>45789</v>
      </c>
      <c r="B3736" s="132">
        <v>24012</v>
      </c>
      <c r="C3736" s="133">
        <v>0.79166666666666663</v>
      </c>
      <c r="D3736" s="132" t="s">
        <v>11</v>
      </c>
      <c r="E3736" s="129" t="s">
        <v>91</v>
      </c>
      <c r="F3736" s="132"/>
      <c r="G3736" s="132" t="str">
        <f t="shared" si="116"/>
        <v>1</v>
      </c>
      <c r="H3736" s="137">
        <f t="shared" si="117"/>
        <v>18</v>
      </c>
      <c r="I3736" s="129" t="str" cm="1">
        <f t="array" ref="I3736">_xlfn.XLOOKUP(C3736,gyn_horarios,gyn_trechos_almoco,"",1,1)</f>
        <v>GOIANIA X BELEM 19:00</v>
      </c>
      <c r="J3736" s="201" t="str" cm="1">
        <f t="array" ref="J3736">_xlfn.XLOOKUP(D3736,justificativas_motivos,justificativas_texto,"",1,1)</f>
        <v>MOTORISTA CUMPRINDO HORÁRIO NA ESCALA ATUAL</v>
      </c>
    </row>
    <row r="3737" spans="1:10" ht="42" hidden="1" customHeight="1">
      <c r="A3737" s="200">
        <v>45789</v>
      </c>
      <c r="B3737" s="132">
        <v>24012</v>
      </c>
      <c r="C3737" s="133">
        <v>0.79166666666666663</v>
      </c>
      <c r="D3737" s="132" t="s">
        <v>11</v>
      </c>
      <c r="E3737" s="129" t="s">
        <v>89</v>
      </c>
      <c r="F3737" s="132"/>
      <c r="G3737" s="132" t="str">
        <f t="shared" si="116"/>
        <v>1</v>
      </c>
      <c r="H3737" s="137">
        <f t="shared" si="117"/>
        <v>18</v>
      </c>
      <c r="I3737" s="129" t="str" cm="1">
        <f t="array" ref="I3737">_xlfn.XLOOKUP(C3737,gyn_horarios,gyn_trechos_almoco,"",1,1)</f>
        <v>GOIANIA X BELEM 19:00</v>
      </c>
      <c r="J3737" s="201" t="str" cm="1">
        <f t="array" ref="J3737">_xlfn.XLOOKUP(D3737,justificativas_motivos,justificativas_texto,"",1,1)</f>
        <v>MOTORISTA CUMPRINDO HORÁRIO NA ESCALA ATUAL</v>
      </c>
    </row>
    <row r="3738" spans="1:10" ht="42" hidden="1" customHeight="1">
      <c r="A3738" s="200">
        <v>45789</v>
      </c>
      <c r="B3738" s="132">
        <v>24006</v>
      </c>
      <c r="C3738" s="133">
        <v>0.83333333333333337</v>
      </c>
      <c r="D3738" s="132" t="s">
        <v>11</v>
      </c>
      <c r="E3738" s="129" t="s">
        <v>24</v>
      </c>
      <c r="F3738" s="132"/>
      <c r="G3738" s="132" t="str">
        <f t="shared" si="116"/>
        <v>1</v>
      </c>
      <c r="H3738" s="137">
        <f t="shared" si="117"/>
        <v>18</v>
      </c>
      <c r="I3738" s="129" t="str" cm="1">
        <f t="array" ref="I3738">_xlfn.XLOOKUP(C3738,gyn_horarios,gyn_trechos_almoco,"",1,1)</f>
        <v>GOIANIA X SAO LUIS 20:00</v>
      </c>
      <c r="J3738" s="201" t="str" cm="1">
        <f t="array" ref="J3738">_xlfn.XLOOKUP(D3738,justificativas_motivos,justificativas_texto,"",1,1)</f>
        <v>MOTORISTA CUMPRINDO HORÁRIO NA ESCALA ATUAL</v>
      </c>
    </row>
    <row r="3739" spans="1:10" ht="42" hidden="1" customHeight="1">
      <c r="A3739" s="200">
        <v>45789</v>
      </c>
      <c r="B3739" s="132">
        <v>24006</v>
      </c>
      <c r="C3739" s="133">
        <v>0.83333333333333337</v>
      </c>
      <c r="D3739" s="132" t="s">
        <v>11</v>
      </c>
      <c r="E3739" s="129" t="s">
        <v>26</v>
      </c>
      <c r="F3739" s="132"/>
      <c r="G3739" s="132" t="str">
        <f t="shared" si="116"/>
        <v>1</v>
      </c>
      <c r="H3739" s="137">
        <f t="shared" si="117"/>
        <v>18</v>
      </c>
      <c r="I3739" s="129" t="str" cm="1">
        <f t="array" ref="I3739">_xlfn.XLOOKUP(C3739,gyn_horarios,gyn_trechos_almoco,"",1,1)</f>
        <v>GOIANIA X SAO LUIS 20:00</v>
      </c>
      <c r="J3739" s="201" t="str" cm="1">
        <f t="array" ref="J3739">_xlfn.XLOOKUP(D3739,justificativas_motivos,justificativas_texto,"",1,1)</f>
        <v>MOTORISTA CUMPRINDO HORÁRIO NA ESCALA ATUAL</v>
      </c>
    </row>
    <row r="3740" spans="1:10" ht="42" hidden="1" customHeight="1">
      <c r="A3740" s="200">
        <v>45789</v>
      </c>
      <c r="B3740" s="132">
        <v>15900</v>
      </c>
      <c r="C3740" s="133">
        <v>0.375</v>
      </c>
      <c r="D3740" s="132" t="s">
        <v>11</v>
      </c>
      <c r="E3740" s="129" t="s">
        <v>287</v>
      </c>
      <c r="F3740" s="132"/>
      <c r="G3740" s="132" t="str">
        <f t="shared" si="116"/>
        <v>1</v>
      </c>
      <c r="H3740" s="137">
        <f t="shared" si="117"/>
        <v>18</v>
      </c>
      <c r="I3740" s="129" t="str" cm="1">
        <f t="array" ref="I3740">_xlfn.XLOOKUP(C3740,gyn_horarios,gyn_trechos_almoco,"",1,1)</f>
        <v>SINOP X FORTALEZA 09:00</v>
      </c>
      <c r="J3740" s="201" t="str" cm="1">
        <f t="array" ref="J3740">_xlfn.XLOOKUP(D3740,justificativas_motivos,justificativas_texto,"",1,1)</f>
        <v>MOTORISTA CUMPRINDO HORÁRIO NA ESCALA ATUAL</v>
      </c>
    </row>
    <row r="3741" spans="1:10" ht="42" hidden="1" customHeight="1">
      <c r="A3741" s="200">
        <v>45789</v>
      </c>
      <c r="B3741" s="132">
        <v>15900</v>
      </c>
      <c r="C3741" s="133">
        <v>0.375</v>
      </c>
      <c r="D3741" s="132" t="s">
        <v>11</v>
      </c>
      <c r="E3741" s="129" t="s">
        <v>240</v>
      </c>
      <c r="F3741" s="132"/>
      <c r="G3741" s="132" t="str">
        <f t="shared" si="116"/>
        <v>1</v>
      </c>
      <c r="H3741" s="137">
        <f t="shared" si="117"/>
        <v>18</v>
      </c>
      <c r="I3741" s="129" t="str" cm="1">
        <f t="array" ref="I3741">_xlfn.XLOOKUP(C3741,gyn_horarios,gyn_trechos_almoco,"",1,1)</f>
        <v>SINOP X FORTALEZA 09:00</v>
      </c>
      <c r="J3741" s="201" t="str" cm="1">
        <f t="array" ref="J3741">_xlfn.XLOOKUP(D3741,justificativas_motivos,justificativas_texto,"",1,1)</f>
        <v>MOTORISTA CUMPRINDO HORÁRIO NA ESCALA ATUAL</v>
      </c>
    </row>
    <row r="3742" spans="1:10" ht="42" hidden="1" customHeight="1">
      <c r="A3742" s="200">
        <v>45790</v>
      </c>
      <c r="B3742" s="132">
        <v>20013</v>
      </c>
      <c r="C3742" s="133">
        <v>0.87847222222222221</v>
      </c>
      <c r="D3742" s="132" t="s">
        <v>11</v>
      </c>
      <c r="E3742" s="129" t="s">
        <v>167</v>
      </c>
      <c r="F3742" s="132"/>
      <c r="G3742" s="132" t="str">
        <f t="shared" si="116"/>
        <v>1</v>
      </c>
      <c r="H3742" s="137">
        <f t="shared" si="117"/>
        <v>18</v>
      </c>
      <c r="I3742" s="129" t="str" cm="1">
        <f t="array" ref="I3742">_xlfn.XLOOKUP(C3742,gyn_horarios,gyn_trechos_almoco,"",1,1)</f>
        <v>BELEM X GOIANIA 21:05</v>
      </c>
      <c r="J3742" s="201" t="str" cm="1">
        <f t="array" ref="J3742">_xlfn.XLOOKUP(D3742,justificativas_motivos,justificativas_texto,"",1,1)</f>
        <v>MOTORISTA CUMPRINDO HORÁRIO NA ESCALA ATUAL</v>
      </c>
    </row>
    <row r="3743" spans="1:10" ht="42" hidden="1" customHeight="1">
      <c r="A3743" s="200">
        <v>45790</v>
      </c>
      <c r="B3743" s="132">
        <v>20013</v>
      </c>
      <c r="C3743" s="133">
        <v>0.87847222222222221</v>
      </c>
      <c r="D3743" s="132" t="s">
        <v>11</v>
      </c>
      <c r="E3743" s="129" t="s">
        <v>379</v>
      </c>
      <c r="F3743" s="132"/>
      <c r="G3743" s="132" t="str">
        <f t="shared" si="116"/>
        <v>1</v>
      </c>
      <c r="H3743" s="137">
        <f t="shared" si="117"/>
        <v>18</v>
      </c>
      <c r="I3743" s="129" t="str" cm="1">
        <f t="array" ref="I3743">_xlfn.XLOOKUP(C3743,gyn_horarios,gyn_trechos_almoco,"",1,1)</f>
        <v>BELEM X GOIANIA 21:05</v>
      </c>
      <c r="J3743" s="201" t="str" cm="1">
        <f t="array" ref="J3743">_xlfn.XLOOKUP(D3743,justificativas_motivos,justificativas_texto,"",1,1)</f>
        <v>MOTORISTA CUMPRINDO HORÁRIO NA ESCALA ATUAL</v>
      </c>
    </row>
    <row r="3744" spans="1:10" ht="42" hidden="1" customHeight="1">
      <c r="A3744" s="200">
        <v>45790</v>
      </c>
      <c r="B3744" s="132">
        <v>24013</v>
      </c>
      <c r="C3744" s="133">
        <v>0.3</v>
      </c>
      <c r="D3744" s="132" t="s">
        <v>11</v>
      </c>
      <c r="E3744" s="129" t="s">
        <v>12</v>
      </c>
      <c r="F3744" s="132"/>
      <c r="G3744" s="132" t="str">
        <f t="shared" si="116"/>
        <v>1</v>
      </c>
      <c r="H3744" s="137">
        <f t="shared" si="117"/>
        <v>18</v>
      </c>
      <c r="I3744" s="129" t="s">
        <v>25</v>
      </c>
      <c r="J3744" s="201" t="str" cm="1">
        <f t="array" ref="J3744">_xlfn.XLOOKUP(D3744,justificativas_motivos,justificativas_texto,"",1,1)</f>
        <v>MOTORISTA CUMPRINDO HORÁRIO NA ESCALA ATUAL</v>
      </c>
    </row>
    <row r="3745" spans="1:10" ht="42" hidden="1" customHeight="1">
      <c r="A3745" s="200">
        <v>45790</v>
      </c>
      <c r="B3745" s="132">
        <v>24013</v>
      </c>
      <c r="C3745" s="133">
        <v>0.3</v>
      </c>
      <c r="D3745" s="132" t="s">
        <v>11</v>
      </c>
      <c r="E3745" s="129" t="s">
        <v>13</v>
      </c>
      <c r="F3745" s="132"/>
      <c r="G3745" s="132" t="str">
        <f t="shared" si="116"/>
        <v>1</v>
      </c>
      <c r="H3745" s="137">
        <f t="shared" si="117"/>
        <v>18</v>
      </c>
      <c r="I3745" s="129" t="s">
        <v>25</v>
      </c>
      <c r="J3745" s="201" t="str" cm="1">
        <f t="array" ref="J3745">_xlfn.XLOOKUP(D3745,justificativas_motivos,justificativas_texto,"",1,1)</f>
        <v>MOTORISTA CUMPRINDO HORÁRIO NA ESCALA ATUAL</v>
      </c>
    </row>
    <row r="3746" spans="1:10" ht="42" hidden="1" customHeight="1">
      <c r="A3746" s="200">
        <v>45790</v>
      </c>
      <c r="B3746" s="132">
        <v>19008</v>
      </c>
      <c r="C3746" s="133">
        <v>0.79166666666666663</v>
      </c>
      <c r="D3746" s="132" t="s">
        <v>11</v>
      </c>
      <c r="E3746" s="129" t="s">
        <v>245</v>
      </c>
      <c r="F3746" s="132"/>
      <c r="G3746" s="132" t="str">
        <f t="shared" si="116"/>
        <v>1</v>
      </c>
      <c r="H3746" s="137">
        <f t="shared" si="117"/>
        <v>18</v>
      </c>
      <c r="I3746" s="129" t="s">
        <v>308</v>
      </c>
      <c r="J3746" s="201" t="str" cm="1">
        <f t="array" ref="J3746">_xlfn.XLOOKUP(D3746,justificativas_motivos,justificativas_texto,"",1,1)</f>
        <v>MOTORISTA CUMPRINDO HORÁRIO NA ESCALA ATUAL</v>
      </c>
    </row>
    <row r="3747" spans="1:10" ht="42" hidden="1" customHeight="1">
      <c r="A3747" s="200">
        <v>45790</v>
      </c>
      <c r="B3747" s="132">
        <v>19008</v>
      </c>
      <c r="C3747" s="133">
        <v>0.79166666666666663</v>
      </c>
      <c r="D3747" s="132" t="s">
        <v>11</v>
      </c>
      <c r="E3747" s="132" t="s">
        <v>144</v>
      </c>
      <c r="F3747" s="132"/>
      <c r="G3747" s="132" t="str">
        <f t="shared" si="116"/>
        <v>1</v>
      </c>
      <c r="H3747" s="137">
        <f t="shared" si="117"/>
        <v>18</v>
      </c>
      <c r="I3747" s="129" t="s">
        <v>308</v>
      </c>
      <c r="J3747" s="201" t="str" cm="1">
        <f t="array" ref="J3747">_xlfn.XLOOKUP(D3747,justificativas_motivos,justificativas_texto,"",1,1)</f>
        <v>MOTORISTA CUMPRINDO HORÁRIO NA ESCALA ATUAL</v>
      </c>
    </row>
    <row r="3748" spans="1:10" ht="42" hidden="1" customHeight="1">
      <c r="A3748" s="202">
        <v>45790</v>
      </c>
      <c r="B3748" s="149" t="s">
        <v>71</v>
      </c>
      <c r="C3748" s="147" t="s">
        <v>72</v>
      </c>
      <c r="D3748" s="149" t="s">
        <v>105</v>
      </c>
      <c r="E3748" s="153" t="s">
        <v>292</v>
      </c>
      <c r="F3748" s="149"/>
      <c r="G3748" s="149" t="str">
        <f t="shared" si="116"/>
        <v>1</v>
      </c>
      <c r="H3748" s="150">
        <f t="shared" si="117"/>
        <v>18</v>
      </c>
      <c r="I3748" s="153" t="s">
        <v>492</v>
      </c>
      <c r="J3748" s="164" t="s">
        <v>492</v>
      </c>
    </row>
    <row r="3749" spans="1:10" ht="42" hidden="1" customHeight="1">
      <c r="A3749" s="200">
        <v>45791</v>
      </c>
      <c r="B3749" s="132">
        <v>24015</v>
      </c>
      <c r="C3749" s="133">
        <v>0.83333333333333337</v>
      </c>
      <c r="D3749" s="132" t="s">
        <v>11</v>
      </c>
      <c r="E3749" s="129" t="s">
        <v>204</v>
      </c>
      <c r="F3749" s="132"/>
      <c r="G3749" s="132" t="str">
        <f t="shared" si="116"/>
        <v>1</v>
      </c>
      <c r="H3749" s="137">
        <f t="shared" si="117"/>
        <v>18</v>
      </c>
      <c r="I3749" s="129" t="str" cm="1">
        <f t="array" ref="I3749">_xlfn.XLOOKUP(C3749,gyn_horarios,gyn_trechos_almoco,"",1,1)</f>
        <v>GOIANIA X SAO LUIS 20:00</v>
      </c>
      <c r="J3749" s="201" t="str" cm="1">
        <f t="array" ref="J3749">_xlfn.XLOOKUP(D3749,justificativas_motivos,justificativas_texto,"",1,1)</f>
        <v>MOTORISTA CUMPRINDO HORÁRIO NA ESCALA ATUAL</v>
      </c>
    </row>
    <row r="3750" spans="1:10" ht="42" hidden="1" customHeight="1">
      <c r="A3750" s="200">
        <v>45791</v>
      </c>
      <c r="B3750" s="132">
        <v>24015</v>
      </c>
      <c r="C3750" s="133">
        <v>0.83333333333333337</v>
      </c>
      <c r="D3750" s="132" t="s">
        <v>11</v>
      </c>
      <c r="E3750" s="129" t="s">
        <v>203</v>
      </c>
      <c r="F3750" s="132"/>
      <c r="G3750" s="132" t="str">
        <f t="shared" si="116"/>
        <v>1</v>
      </c>
      <c r="H3750" s="137">
        <f t="shared" si="117"/>
        <v>18</v>
      </c>
      <c r="I3750" s="129" t="str" cm="1">
        <f t="array" ref="I3750">_xlfn.XLOOKUP(C3750,gyn_horarios,gyn_trechos_almoco,"",1,1)</f>
        <v>GOIANIA X SAO LUIS 20:00</v>
      </c>
      <c r="J3750" s="201" t="str" cm="1">
        <f t="array" ref="J3750">_xlfn.XLOOKUP(D3750,justificativas_motivos,justificativas_texto,"",1,1)</f>
        <v>MOTORISTA CUMPRINDO HORÁRIO NA ESCALA ATUAL</v>
      </c>
    </row>
    <row r="3751" spans="1:10" ht="42" hidden="1" customHeight="1">
      <c r="A3751" s="200">
        <v>45791</v>
      </c>
      <c r="B3751" s="132">
        <v>19001</v>
      </c>
      <c r="C3751" s="133">
        <v>0.4375</v>
      </c>
      <c r="D3751" s="132" t="s">
        <v>11</v>
      </c>
      <c r="E3751" s="129" t="s">
        <v>190</v>
      </c>
      <c r="F3751" s="132"/>
      <c r="G3751" s="132" t="str">
        <f t="shared" si="116"/>
        <v>1</v>
      </c>
      <c r="H3751" s="137">
        <f t="shared" si="117"/>
        <v>18</v>
      </c>
      <c r="I3751" s="129" t="str" cm="1">
        <f t="array" ref="I3751">_xlfn.XLOOKUP(C3751,gyn_horarios,gyn_trechos_almoco,"",1,1)</f>
        <v>GOIANIA X SAO LUIS 10:30</v>
      </c>
      <c r="J3751" s="201" t="str" cm="1">
        <f t="array" ref="J3751">_xlfn.XLOOKUP(D3751,justificativas_motivos,justificativas_texto,"",1,1)</f>
        <v>MOTORISTA CUMPRINDO HORÁRIO NA ESCALA ATUAL</v>
      </c>
    </row>
    <row r="3752" spans="1:10" ht="42" hidden="1" customHeight="1">
      <c r="A3752" s="200">
        <v>45791</v>
      </c>
      <c r="B3752" s="132">
        <v>19001</v>
      </c>
      <c r="C3752" s="133">
        <v>0.4375</v>
      </c>
      <c r="D3752" s="132" t="s">
        <v>11</v>
      </c>
      <c r="E3752" s="129" t="s">
        <v>232</v>
      </c>
      <c r="F3752" s="132"/>
      <c r="G3752" s="132" t="str">
        <f t="shared" si="116"/>
        <v>1</v>
      </c>
      <c r="H3752" s="137">
        <f t="shared" si="117"/>
        <v>18</v>
      </c>
      <c r="I3752" s="129" t="str" cm="1">
        <f t="array" ref="I3752">_xlfn.XLOOKUP(C3752,gyn_horarios,gyn_trechos_almoco,"",1,1)</f>
        <v>GOIANIA X SAO LUIS 10:30</v>
      </c>
      <c r="J3752" s="201" t="str" cm="1">
        <f t="array" ref="J3752">_xlfn.XLOOKUP(D3752,justificativas_motivos,justificativas_texto,"",1,1)</f>
        <v>MOTORISTA CUMPRINDO HORÁRIO NA ESCALA ATUAL</v>
      </c>
    </row>
    <row r="3753" spans="1:10" ht="42" hidden="1" customHeight="1">
      <c r="A3753" s="200">
        <v>45791</v>
      </c>
      <c r="B3753" s="132">
        <v>17600</v>
      </c>
      <c r="C3753" s="133">
        <v>0.375</v>
      </c>
      <c r="D3753" s="132" t="s">
        <v>11</v>
      </c>
      <c r="E3753" s="129" t="s">
        <v>361</v>
      </c>
      <c r="F3753" s="132"/>
      <c r="G3753" s="132" t="str">
        <f t="shared" si="116"/>
        <v>1</v>
      </c>
      <c r="H3753" s="137">
        <f t="shared" si="117"/>
        <v>18</v>
      </c>
      <c r="I3753" s="129" t="str" cm="1">
        <f t="array" ref="I3753">_xlfn.XLOOKUP(C3753,gyn_horarios,gyn_trechos_almoco,"",1,1)</f>
        <v>SINOP X FORTALEZA 09:00</v>
      </c>
      <c r="J3753" s="201" t="str" cm="1">
        <f t="array" ref="J3753">_xlfn.XLOOKUP(D3753,justificativas_motivos,justificativas_texto,"",1,1)</f>
        <v>MOTORISTA CUMPRINDO HORÁRIO NA ESCALA ATUAL</v>
      </c>
    </row>
    <row r="3754" spans="1:10" ht="42" hidden="1" customHeight="1">
      <c r="A3754" s="200">
        <v>45791</v>
      </c>
      <c r="B3754" s="132">
        <v>17600</v>
      </c>
      <c r="C3754" s="133">
        <v>0.375</v>
      </c>
      <c r="D3754" s="132" t="s">
        <v>11</v>
      </c>
      <c r="E3754" s="129" t="s">
        <v>366</v>
      </c>
      <c r="F3754" s="132"/>
      <c r="G3754" s="132" t="str">
        <f t="shared" si="116"/>
        <v>1</v>
      </c>
      <c r="H3754" s="137">
        <f t="shared" si="117"/>
        <v>18</v>
      </c>
      <c r="I3754" s="129" t="str" cm="1">
        <f t="array" ref="I3754">_xlfn.XLOOKUP(C3754,gyn_horarios,gyn_trechos_almoco,"",1,1)</f>
        <v>SINOP X FORTALEZA 09:00</v>
      </c>
      <c r="J3754" s="201" t="str" cm="1">
        <f t="array" ref="J3754">_xlfn.XLOOKUP(D3754,justificativas_motivos,justificativas_texto,"",1,1)</f>
        <v>MOTORISTA CUMPRINDO HORÁRIO NA ESCALA ATUAL</v>
      </c>
    </row>
    <row r="3755" spans="1:10" ht="42" hidden="1" customHeight="1">
      <c r="A3755" s="202">
        <v>45791</v>
      </c>
      <c r="B3755" s="149" t="s">
        <v>71</v>
      </c>
      <c r="C3755" s="147" t="s">
        <v>72</v>
      </c>
      <c r="D3755" s="149" t="s">
        <v>105</v>
      </c>
      <c r="E3755" s="153" t="s">
        <v>292</v>
      </c>
      <c r="F3755" s="149"/>
      <c r="G3755" s="149" t="str">
        <f t="shared" si="116"/>
        <v>1</v>
      </c>
      <c r="H3755" s="150">
        <f t="shared" si="117"/>
        <v>18</v>
      </c>
      <c r="I3755" s="153" t="s">
        <v>492</v>
      </c>
      <c r="J3755" s="164" t="s">
        <v>492</v>
      </c>
    </row>
    <row r="3756" spans="1:10" ht="42" hidden="1" customHeight="1">
      <c r="A3756" s="202">
        <v>45791</v>
      </c>
      <c r="B3756" s="132">
        <v>24002</v>
      </c>
      <c r="C3756" s="133">
        <v>0.79166666666666663</v>
      </c>
      <c r="D3756" s="132" t="s">
        <v>11</v>
      </c>
      <c r="E3756" s="129" t="s">
        <v>14</v>
      </c>
      <c r="F3756" s="132"/>
      <c r="G3756" s="132" t="str">
        <f t="shared" si="116"/>
        <v>1</v>
      </c>
      <c r="H3756" s="137">
        <f t="shared" si="117"/>
        <v>18</v>
      </c>
      <c r="I3756" s="129" t="str" cm="1">
        <f t="array" ref="I3756">_xlfn.XLOOKUP(C3756,gyn_horarios,gyn_trechos_almoco,"",1,1)</f>
        <v>GOIANIA X BELEM 19:00</v>
      </c>
      <c r="J3756" s="201" t="str" cm="1">
        <f t="array" ref="J3756">_xlfn.XLOOKUP(D3756,justificativas_motivos,justificativas_texto,"",1,1)</f>
        <v>MOTORISTA CUMPRINDO HORÁRIO NA ESCALA ATUAL</v>
      </c>
    </row>
    <row r="3757" spans="1:10" ht="42" hidden="1" customHeight="1">
      <c r="A3757" s="202">
        <v>45791</v>
      </c>
      <c r="B3757" s="132">
        <v>24002</v>
      </c>
      <c r="C3757" s="133">
        <v>0.79166666666666663</v>
      </c>
      <c r="D3757" s="132" t="s">
        <v>11</v>
      </c>
      <c r="E3757" s="129" t="s">
        <v>453</v>
      </c>
      <c r="F3757" s="132"/>
      <c r="G3757" s="132" t="str">
        <f t="shared" si="116"/>
        <v>1</v>
      </c>
      <c r="H3757" s="137">
        <f t="shared" si="117"/>
        <v>18</v>
      </c>
      <c r="I3757" s="129" t="str" cm="1">
        <f t="array" ref="I3757">_xlfn.XLOOKUP(C3757,gyn_horarios,gyn_trechos_almoco,"",1,1)</f>
        <v>GOIANIA X BELEM 19:00</v>
      </c>
      <c r="J3757" s="201" t="str" cm="1">
        <f t="array" ref="J3757">_xlfn.XLOOKUP(D3757,justificativas_motivos,justificativas_texto,"",1,1)</f>
        <v>MOTORISTA CUMPRINDO HORÁRIO NA ESCALA ATUAL</v>
      </c>
    </row>
    <row r="3758" spans="1:10" ht="42" hidden="1" customHeight="1">
      <c r="A3758" s="202">
        <v>45791</v>
      </c>
      <c r="B3758" s="132">
        <v>19012</v>
      </c>
      <c r="C3758" s="133">
        <v>0.39583333333333331</v>
      </c>
      <c r="D3758" s="132" t="s">
        <v>20</v>
      </c>
      <c r="E3758" s="129" t="s">
        <v>162</v>
      </c>
      <c r="F3758" s="132"/>
      <c r="G3758" s="132" t="str">
        <f t="shared" si="116"/>
        <v>1</v>
      </c>
      <c r="H3758" s="137">
        <f t="shared" si="117"/>
        <v>18</v>
      </c>
      <c r="I3758" s="129" t="str" cm="1">
        <f t="array" ref="I3758">_xlfn.XLOOKUP(C3758,gyn_horarios,gyn_trechos_almoco,"",1,1)</f>
        <v>GOIANIA X BELEM 09:30</v>
      </c>
      <c r="J3758" s="201" t="str" cm="1">
        <f t="array" ref="J3758">_xlfn.XLOOKUP(D3758,justificativas_motivos,justificativas_texto,"",1,1)</f>
        <v>MOTORISTA TEVE QUE FAZER REFEIÇÃO DEVIDO AO ATRASO DO HORARIO DO ONIBUS</v>
      </c>
    </row>
    <row r="3759" spans="1:10" ht="42" hidden="1" customHeight="1">
      <c r="A3759" s="202">
        <v>45792</v>
      </c>
      <c r="B3759" s="149">
        <v>19012</v>
      </c>
      <c r="C3759" s="147">
        <v>0.87847222222222221</v>
      </c>
      <c r="D3759" s="149" t="s">
        <v>11</v>
      </c>
      <c r="E3759" s="153" t="s">
        <v>102</v>
      </c>
      <c r="F3759" s="149"/>
      <c r="G3759" s="149" t="str">
        <f t="shared" si="116"/>
        <v>1</v>
      </c>
      <c r="H3759" s="150">
        <f t="shared" si="117"/>
        <v>18</v>
      </c>
      <c r="I3759" s="153" t="str" cm="1">
        <f t="array" ref="I3759">_xlfn.XLOOKUP(C3759,gyn_horarios,gyn_trechos_almoco,"",1,1)</f>
        <v>BELEM X GOIANIA 21:05</v>
      </c>
      <c r="J3759" s="164" t="str" cm="1">
        <f t="array" ref="J3759">_xlfn.XLOOKUP(D3759,justificativas_motivos,justificativas_texto,"",1,1)</f>
        <v>MOTORISTA CUMPRINDO HORÁRIO NA ESCALA ATUAL</v>
      </c>
    </row>
    <row r="3760" spans="1:10" ht="42" hidden="1" customHeight="1">
      <c r="A3760" s="200">
        <v>45792</v>
      </c>
      <c r="B3760" s="132">
        <v>19012</v>
      </c>
      <c r="C3760" s="133">
        <v>0.87847222222222221</v>
      </c>
      <c r="D3760" s="132" t="s">
        <v>11</v>
      </c>
      <c r="E3760" s="129" t="s">
        <v>23</v>
      </c>
      <c r="F3760" s="132"/>
      <c r="G3760" s="132" t="str">
        <f t="shared" si="116"/>
        <v>1</v>
      </c>
      <c r="H3760" s="137">
        <f t="shared" si="117"/>
        <v>18</v>
      </c>
      <c r="I3760" s="129" t="str" cm="1">
        <f t="array" ref="I3760">_xlfn.XLOOKUP(C3760,gyn_horarios,gyn_trechos_almoco,"",1,1)</f>
        <v>BELEM X GOIANIA 21:05</v>
      </c>
      <c r="J3760" s="201" t="str" cm="1">
        <f t="array" ref="J3760">_xlfn.XLOOKUP(D3760,justificativas_motivos,justificativas_texto,"",1,1)</f>
        <v>MOTORISTA CUMPRINDO HORÁRIO NA ESCALA ATUAL</v>
      </c>
    </row>
    <row r="3761" spans="1:10" ht="42" hidden="1" customHeight="1">
      <c r="A3761" s="200">
        <v>45792</v>
      </c>
      <c r="B3761" s="132">
        <v>12400</v>
      </c>
      <c r="C3761" s="133">
        <v>0.79166666666666663</v>
      </c>
      <c r="D3761" s="132" t="s">
        <v>11</v>
      </c>
      <c r="E3761" s="129" t="s">
        <v>344</v>
      </c>
      <c r="F3761" s="132"/>
      <c r="G3761" s="132" t="str">
        <f t="shared" si="116"/>
        <v>1</v>
      </c>
      <c r="H3761" s="137">
        <f t="shared" si="117"/>
        <v>18</v>
      </c>
      <c r="I3761" s="129" t="s">
        <v>496</v>
      </c>
      <c r="J3761" s="201" t="str" cm="1">
        <f t="array" ref="J3761">_xlfn.XLOOKUP(D3761,justificativas_motivos,justificativas_texto,"",1,1)</f>
        <v>MOTORISTA CUMPRINDO HORÁRIO NA ESCALA ATUAL</v>
      </c>
    </row>
    <row r="3762" spans="1:10" ht="42" hidden="1" customHeight="1">
      <c r="A3762" s="200">
        <v>45792</v>
      </c>
      <c r="B3762" s="132">
        <v>12400</v>
      </c>
      <c r="C3762" s="133">
        <v>0.79166666666666663</v>
      </c>
      <c r="D3762" s="132" t="s">
        <v>11</v>
      </c>
      <c r="E3762" s="129" t="s">
        <v>371</v>
      </c>
      <c r="F3762" s="132"/>
      <c r="G3762" s="132" t="str">
        <f t="shared" si="116"/>
        <v>1</v>
      </c>
      <c r="H3762" s="137">
        <f t="shared" si="117"/>
        <v>18</v>
      </c>
      <c r="I3762" s="129" t="s">
        <v>496</v>
      </c>
      <c r="J3762" s="201" t="str" cm="1">
        <f t="array" ref="J3762">_xlfn.XLOOKUP(D3762,justificativas_motivos,justificativas_texto,"",1,1)</f>
        <v>MOTORISTA CUMPRINDO HORÁRIO NA ESCALA ATUAL</v>
      </c>
    </row>
    <row r="3763" spans="1:10" ht="42" hidden="1" customHeight="1">
      <c r="A3763" s="200">
        <v>45792</v>
      </c>
      <c r="B3763" s="132">
        <v>20017</v>
      </c>
      <c r="C3763" s="133">
        <v>0.39583333333333331</v>
      </c>
      <c r="D3763" s="132" t="s">
        <v>11</v>
      </c>
      <c r="E3763" s="129" t="s">
        <v>224</v>
      </c>
      <c r="F3763" s="132"/>
      <c r="G3763" s="132" t="str">
        <f t="shared" si="116"/>
        <v>1</v>
      </c>
      <c r="H3763" s="137">
        <f t="shared" si="117"/>
        <v>18</v>
      </c>
      <c r="I3763" s="129" t="str" cm="1">
        <f t="array" ref="I3763">_xlfn.XLOOKUP(C3763,gyn_horarios,gyn_trechos_almoco,"",1,1)</f>
        <v>GOIANIA X BELEM 09:30</v>
      </c>
      <c r="J3763" s="201" t="str" cm="1">
        <f t="array" ref="J3763">_xlfn.XLOOKUP(D3763,justificativas_motivos,justificativas_texto,"",1,1)</f>
        <v>MOTORISTA CUMPRINDO HORÁRIO NA ESCALA ATUAL</v>
      </c>
    </row>
    <row r="3764" spans="1:10" ht="42" hidden="1" customHeight="1">
      <c r="A3764" s="200">
        <v>45792</v>
      </c>
      <c r="B3764" s="132">
        <v>20017</v>
      </c>
      <c r="C3764" s="133">
        <v>0.39583333333333331</v>
      </c>
      <c r="D3764" s="132" t="s">
        <v>11</v>
      </c>
      <c r="E3764" s="129" t="s">
        <v>266</v>
      </c>
      <c r="F3764" s="132"/>
      <c r="G3764" s="132" t="str">
        <f t="shared" si="116"/>
        <v>1</v>
      </c>
      <c r="H3764" s="137">
        <f t="shared" si="117"/>
        <v>18</v>
      </c>
      <c r="I3764" s="129" t="str" cm="1">
        <f t="array" ref="I3764">_xlfn.XLOOKUP(C3764,gyn_horarios,gyn_trechos_almoco,"",1,1)</f>
        <v>GOIANIA X BELEM 09:30</v>
      </c>
      <c r="J3764" s="201" t="str" cm="1">
        <f t="array" ref="J3764">_xlfn.XLOOKUP(D3764,justificativas_motivos,justificativas_texto,"",1,1)</f>
        <v>MOTORISTA CUMPRINDO HORÁRIO NA ESCALA ATUAL</v>
      </c>
    </row>
    <row r="3765" spans="1:10" ht="42" hidden="1" customHeight="1">
      <c r="A3765" s="200">
        <v>45792</v>
      </c>
      <c r="B3765" s="132" t="s">
        <v>71</v>
      </c>
      <c r="C3765" s="133" t="s">
        <v>107</v>
      </c>
      <c r="D3765" s="132" t="s">
        <v>74</v>
      </c>
      <c r="E3765" s="129" t="s">
        <v>292</v>
      </c>
      <c r="F3765" s="132"/>
      <c r="G3765" s="132" t="str">
        <f t="shared" si="116"/>
        <v>1</v>
      </c>
      <c r="H3765" s="137">
        <f t="shared" si="117"/>
        <v>18</v>
      </c>
      <c r="I3765" s="129" t="s">
        <v>71</v>
      </c>
      <c r="J3765" s="201" t="s">
        <v>497</v>
      </c>
    </row>
    <row r="3766" spans="1:10" ht="42" hidden="1" customHeight="1">
      <c r="A3766" s="200">
        <v>45792</v>
      </c>
      <c r="B3766" s="132">
        <v>24002</v>
      </c>
      <c r="C3766" s="133">
        <v>0.79166666666666663</v>
      </c>
      <c r="D3766" s="132" t="s">
        <v>11</v>
      </c>
      <c r="E3766" s="129" t="s">
        <v>62</v>
      </c>
      <c r="F3766" s="132"/>
      <c r="G3766" s="132" t="str">
        <f t="shared" si="116"/>
        <v>1</v>
      </c>
      <c r="H3766" s="137">
        <f t="shared" si="117"/>
        <v>18</v>
      </c>
      <c r="I3766" s="129" t="str" cm="1">
        <f t="array" ref="I3766">_xlfn.XLOOKUP(C3766,gyn_horarios,gyn_trechos_almoco,"",1,1)</f>
        <v>GOIANIA X BELEM 19:00</v>
      </c>
      <c r="J3766" s="201" t="str" cm="1">
        <f t="array" ref="J3766">_xlfn.XLOOKUP(D3766,justificativas_motivos,justificativas_texto,"",1,1)</f>
        <v>MOTORISTA CUMPRINDO HORÁRIO NA ESCALA ATUAL</v>
      </c>
    </row>
    <row r="3767" spans="1:10" ht="42" hidden="1" customHeight="1">
      <c r="A3767" s="200">
        <v>45792</v>
      </c>
      <c r="B3767" s="132">
        <v>24002</v>
      </c>
      <c r="C3767" s="133">
        <v>0.79166666666666663</v>
      </c>
      <c r="D3767" s="132" t="s">
        <v>11</v>
      </c>
      <c r="E3767" s="129" t="s">
        <v>63</v>
      </c>
      <c r="F3767" s="132"/>
      <c r="G3767" s="132" t="str">
        <f t="shared" si="116"/>
        <v>1</v>
      </c>
      <c r="H3767" s="137">
        <f t="shared" si="117"/>
        <v>18</v>
      </c>
      <c r="I3767" s="129" t="str" cm="1">
        <f t="array" ref="I3767">_xlfn.XLOOKUP(C3767,gyn_horarios,gyn_trechos_almoco,"",1,1)</f>
        <v>GOIANIA X BELEM 19:00</v>
      </c>
      <c r="J3767" s="201" t="str" cm="1">
        <f t="array" ref="J3767">_xlfn.XLOOKUP(D3767,justificativas_motivos,justificativas_texto,"",1,1)</f>
        <v>MOTORISTA CUMPRINDO HORÁRIO NA ESCALA ATUAL</v>
      </c>
    </row>
    <row r="3768" spans="1:10" ht="42" hidden="1" customHeight="1">
      <c r="A3768" s="200">
        <v>45793</v>
      </c>
      <c r="B3768" s="132">
        <v>25007</v>
      </c>
      <c r="C3768" s="133">
        <v>0.83333333333333337</v>
      </c>
      <c r="D3768" s="132" t="s">
        <v>11</v>
      </c>
      <c r="E3768" s="129" t="s">
        <v>141</v>
      </c>
      <c r="F3768" s="132"/>
      <c r="G3768" s="132" t="str">
        <f t="shared" si="116"/>
        <v>1</v>
      </c>
      <c r="H3768" s="137">
        <f t="shared" si="117"/>
        <v>18</v>
      </c>
      <c r="I3768" s="129" t="str" cm="1">
        <f t="array" ref="I3768">_xlfn.XLOOKUP(C3768,gyn_horarios,gyn_trechos_almoco,"",1,1)</f>
        <v>GOIANIA X SAO LUIS 20:00</v>
      </c>
      <c r="J3768" s="201" t="str" cm="1">
        <f t="array" ref="J3768">_xlfn.XLOOKUP(D3768,justificativas_motivos,justificativas_texto,"",1,1)</f>
        <v>MOTORISTA CUMPRINDO HORÁRIO NA ESCALA ATUAL</v>
      </c>
    </row>
    <row r="3769" spans="1:10" ht="42" hidden="1" customHeight="1">
      <c r="A3769" s="200">
        <v>45793</v>
      </c>
      <c r="B3769" s="132">
        <v>25007</v>
      </c>
      <c r="C3769" s="133">
        <v>0.83333333333333337</v>
      </c>
      <c r="D3769" s="132" t="s">
        <v>11</v>
      </c>
      <c r="E3769" s="129" t="s">
        <v>326</v>
      </c>
      <c r="F3769" s="132"/>
      <c r="G3769" s="132" t="str">
        <f t="shared" si="116"/>
        <v>1</v>
      </c>
      <c r="H3769" s="137">
        <f t="shared" si="117"/>
        <v>18</v>
      </c>
      <c r="I3769" s="129" t="str" cm="1">
        <f t="array" ref="I3769">_xlfn.XLOOKUP(C3769,gyn_horarios,gyn_trechos_almoco,"",1,1)</f>
        <v>GOIANIA X SAO LUIS 20:00</v>
      </c>
      <c r="J3769" s="201" t="str" cm="1">
        <f t="array" ref="J3769">_xlfn.XLOOKUP(D3769,justificativas_motivos,justificativas_texto,"",1,1)</f>
        <v>MOTORISTA CUMPRINDO HORÁRIO NA ESCALA ATUAL</v>
      </c>
    </row>
    <row r="3770" spans="1:10" ht="42" hidden="1" customHeight="1">
      <c r="A3770" s="200">
        <v>45793</v>
      </c>
      <c r="B3770" s="132">
        <v>19024</v>
      </c>
      <c r="C3770" s="133">
        <v>0.39583333333333331</v>
      </c>
      <c r="D3770" s="132" t="s">
        <v>11</v>
      </c>
      <c r="E3770" s="129" t="s">
        <v>238</v>
      </c>
      <c r="F3770" s="132"/>
      <c r="G3770" s="132" t="str">
        <f t="shared" si="116"/>
        <v>1</v>
      </c>
      <c r="H3770" s="137">
        <f t="shared" si="117"/>
        <v>18</v>
      </c>
      <c r="I3770" s="129" t="str" cm="1">
        <f t="array" ref="I3770">_xlfn.XLOOKUP(C3770,gyn_horarios,gyn_trechos_almoco,"",1,1)</f>
        <v>GOIANIA X BELEM 09:30</v>
      </c>
      <c r="J3770" s="201" t="str" cm="1">
        <f t="array" ref="J3770">_xlfn.XLOOKUP(D3770,justificativas_motivos,justificativas_texto,"",1,1)</f>
        <v>MOTORISTA CUMPRINDO HORÁRIO NA ESCALA ATUAL</v>
      </c>
    </row>
    <row r="3771" spans="1:10" ht="42" hidden="1" customHeight="1">
      <c r="A3771" s="200">
        <v>45793</v>
      </c>
      <c r="B3771" s="132">
        <v>19024</v>
      </c>
      <c r="C3771" s="133">
        <v>0.39583333333333331</v>
      </c>
      <c r="D3771" s="132" t="s">
        <v>11</v>
      </c>
      <c r="E3771" s="129" t="s">
        <v>52</v>
      </c>
      <c r="F3771" s="132"/>
      <c r="G3771" s="132" t="str">
        <f t="shared" si="116"/>
        <v>1</v>
      </c>
      <c r="H3771" s="137">
        <f t="shared" si="117"/>
        <v>18</v>
      </c>
      <c r="I3771" s="129" t="str" cm="1">
        <f t="array" ref="I3771">_xlfn.XLOOKUP(C3771,gyn_horarios,gyn_trechos_almoco,"",1,1)</f>
        <v>GOIANIA X BELEM 09:30</v>
      </c>
      <c r="J3771" s="201" t="str" cm="1">
        <f t="array" ref="J3771">_xlfn.XLOOKUP(D3771,justificativas_motivos,justificativas_texto,"",1,1)</f>
        <v>MOTORISTA CUMPRINDO HORÁRIO NA ESCALA ATUAL</v>
      </c>
    </row>
    <row r="3772" spans="1:10" ht="42" hidden="1" customHeight="1">
      <c r="A3772" s="202">
        <v>45793</v>
      </c>
      <c r="B3772" s="149">
        <v>19028</v>
      </c>
      <c r="C3772" s="147">
        <v>0.37708333333333333</v>
      </c>
      <c r="D3772" s="149" t="s">
        <v>11</v>
      </c>
      <c r="E3772" s="153" t="s">
        <v>305</v>
      </c>
      <c r="F3772" s="149"/>
      <c r="G3772" s="149" t="str">
        <f t="shared" si="116"/>
        <v>1</v>
      </c>
      <c r="H3772" s="150">
        <f t="shared" si="117"/>
        <v>18</v>
      </c>
      <c r="I3772" s="153" t="str" cm="1">
        <f t="array" ref="I3772">_xlfn.XLOOKUP(C3772,gyn_horarios,gyn_trechos_almoco,"",1,1)</f>
        <v>GOIANIA X BELEM 09:30</v>
      </c>
      <c r="J3772" s="164" t="str" cm="1">
        <f t="array" ref="J3772">_xlfn.XLOOKUP(D3772,justificativas_motivos,justificativas_texto,"",1,1)</f>
        <v>MOTORISTA CUMPRINDO HORÁRIO NA ESCALA ATUAL</v>
      </c>
    </row>
    <row r="3773" spans="1:10" ht="42" hidden="1" customHeight="1">
      <c r="A3773" s="202">
        <v>45793</v>
      </c>
      <c r="B3773" s="149">
        <v>19028</v>
      </c>
      <c r="C3773" s="147">
        <v>0.37708333333333333</v>
      </c>
      <c r="D3773" s="149" t="s">
        <v>11</v>
      </c>
      <c r="E3773" s="153" t="s">
        <v>39</v>
      </c>
      <c r="F3773" s="149"/>
      <c r="G3773" s="149" t="str">
        <f t="shared" si="116"/>
        <v>1</v>
      </c>
      <c r="H3773" s="150">
        <f t="shared" si="117"/>
        <v>18</v>
      </c>
      <c r="I3773" s="153" t="str" cm="1">
        <f t="array" ref="I3773">_xlfn.XLOOKUP(C3773,gyn_horarios,gyn_trechos_almoco,"",1,1)</f>
        <v>GOIANIA X BELEM 09:30</v>
      </c>
      <c r="J3773" s="164" t="str" cm="1">
        <f t="array" ref="J3773">_xlfn.XLOOKUP(D3773,justificativas_motivos,justificativas_texto,"",1,1)</f>
        <v>MOTORISTA CUMPRINDO HORÁRIO NA ESCALA ATUAL</v>
      </c>
    </row>
    <row r="3774" spans="1:10" ht="42" hidden="1" customHeight="1">
      <c r="A3774" s="200">
        <v>45793</v>
      </c>
      <c r="B3774" s="132" t="s">
        <v>71</v>
      </c>
      <c r="C3774" s="133" t="s">
        <v>72</v>
      </c>
      <c r="D3774" s="132" t="s">
        <v>105</v>
      </c>
      <c r="E3774" s="129" t="s">
        <v>292</v>
      </c>
      <c r="F3774" s="132"/>
      <c r="G3774" s="132" t="str">
        <f t="shared" si="116"/>
        <v>1</v>
      </c>
      <c r="H3774" s="137">
        <f t="shared" si="117"/>
        <v>18</v>
      </c>
      <c r="I3774" s="129" t="str" cm="1">
        <f t="array" ref="I3774">_xlfn.XLOOKUP(C3774,gyn_horarios,gyn_trechos_almoco,"",1,1)</f>
        <v>PLANTAO</v>
      </c>
      <c r="J3774" s="164" t="str" cm="1">
        <f t="array" ref="J3774">_xlfn.XLOOKUP(D3774,justificativas_motivos,justificativas_texto,"",1,1)</f>
        <v>MOTORISTA PRESTANDO SERVICO DE PLANTAO NA GARAGEM</v>
      </c>
    </row>
    <row r="3775" spans="1:10" ht="42" hidden="1" customHeight="1">
      <c r="A3775" s="200">
        <v>45794</v>
      </c>
      <c r="B3775" s="132">
        <v>19024</v>
      </c>
      <c r="C3775" s="133">
        <v>0.87847222222222221</v>
      </c>
      <c r="D3775" s="132" t="s">
        <v>11</v>
      </c>
      <c r="E3775" s="129" t="s">
        <v>64</v>
      </c>
      <c r="F3775" s="132"/>
      <c r="G3775" s="132" t="str">
        <f t="shared" si="116"/>
        <v>1</v>
      </c>
      <c r="H3775" s="137">
        <f t="shared" si="117"/>
        <v>18</v>
      </c>
      <c r="I3775" s="129" t="str" cm="1">
        <f t="array" ref="I3775">_xlfn.XLOOKUP(C3775,gyn_horarios,gyn_trechos_almoco,"",1,1)</f>
        <v>BELEM X GOIANIA 21:05</v>
      </c>
      <c r="J3775" s="164" t="s">
        <v>498</v>
      </c>
    </row>
    <row r="3776" spans="1:10" ht="42" hidden="1" customHeight="1">
      <c r="A3776" s="200">
        <v>45794</v>
      </c>
      <c r="B3776" s="132">
        <v>19024</v>
      </c>
      <c r="C3776" s="133">
        <v>0.87847222222222221</v>
      </c>
      <c r="D3776" s="132" t="s">
        <v>11</v>
      </c>
      <c r="E3776" s="129" t="s">
        <v>65</v>
      </c>
      <c r="F3776" s="132"/>
      <c r="G3776" s="132" t="str">
        <f t="shared" si="116"/>
        <v>1</v>
      </c>
      <c r="H3776" s="137">
        <f t="shared" si="117"/>
        <v>18</v>
      </c>
      <c r="I3776" s="129" t="str" cm="1">
        <f t="array" ref="I3776">_xlfn.XLOOKUP(C3776,gyn_horarios,gyn_trechos_almoco,"",1,1)</f>
        <v>BELEM X GOIANIA 21:05</v>
      </c>
      <c r="J3776" s="164" t="s">
        <v>498</v>
      </c>
    </row>
    <row r="3777" spans="1:10" ht="42" hidden="1" customHeight="1">
      <c r="A3777" s="200">
        <v>45794</v>
      </c>
      <c r="B3777" s="132">
        <v>19021</v>
      </c>
      <c r="C3777" s="133">
        <v>0.39583333333333331</v>
      </c>
      <c r="D3777" s="132" t="s">
        <v>11</v>
      </c>
      <c r="E3777" s="129" t="s">
        <v>157</v>
      </c>
      <c r="F3777" s="132"/>
      <c r="G3777" s="132" t="str">
        <f t="shared" si="116"/>
        <v>1</v>
      </c>
      <c r="H3777" s="137">
        <f t="shared" si="117"/>
        <v>18</v>
      </c>
      <c r="I3777" s="129" t="str" cm="1">
        <f t="array" ref="I3777">_xlfn.XLOOKUP(C3777,gyn_horarios,gyn_trechos_almoco,"",1,1)</f>
        <v>GOIANIA X BELEM 09:30</v>
      </c>
      <c r="J3777" s="201" t="s">
        <v>498</v>
      </c>
    </row>
    <row r="3778" spans="1:10" ht="42" hidden="1" customHeight="1">
      <c r="A3778" s="200">
        <v>45794</v>
      </c>
      <c r="B3778" s="132">
        <v>19021</v>
      </c>
      <c r="C3778" s="133">
        <v>0.39583333333333331</v>
      </c>
      <c r="D3778" s="132" t="s">
        <v>11</v>
      </c>
      <c r="E3778" s="129" t="s">
        <v>216</v>
      </c>
      <c r="F3778" s="132"/>
      <c r="G3778" s="132" t="str">
        <f t="shared" si="116"/>
        <v>1</v>
      </c>
      <c r="H3778" s="137">
        <f t="shared" si="117"/>
        <v>18</v>
      </c>
      <c r="I3778" s="129" t="str" cm="1">
        <f t="array" ref="I3778">_xlfn.XLOOKUP(C3778,gyn_horarios,gyn_trechos_almoco,"",1,1)</f>
        <v>GOIANIA X BELEM 09:30</v>
      </c>
      <c r="J3778" s="201" t="s">
        <v>498</v>
      </c>
    </row>
    <row r="3779" spans="1:10" ht="42" hidden="1" customHeight="1">
      <c r="A3779" s="200">
        <v>45794</v>
      </c>
      <c r="B3779" s="132">
        <v>15600</v>
      </c>
      <c r="C3779" s="133">
        <v>0.37708333333333333</v>
      </c>
      <c r="D3779" s="132" t="s">
        <v>137</v>
      </c>
      <c r="E3779" s="129" t="s">
        <v>305</v>
      </c>
      <c r="F3779" s="132"/>
      <c r="G3779" s="132" t="str">
        <f t="shared" si="116"/>
        <v>1</v>
      </c>
      <c r="H3779" s="137">
        <f t="shared" si="117"/>
        <v>18</v>
      </c>
      <c r="I3779" s="129" t="s">
        <v>145</v>
      </c>
      <c r="J3779" s="201" t="s">
        <v>499</v>
      </c>
    </row>
    <row r="3780" spans="1:10" ht="42" hidden="1" customHeight="1">
      <c r="A3780" s="200">
        <v>45794</v>
      </c>
      <c r="B3780" s="132">
        <v>15600</v>
      </c>
      <c r="C3780" s="133">
        <v>0.39583333333333331</v>
      </c>
      <c r="D3780" s="132" t="s">
        <v>137</v>
      </c>
      <c r="E3780" s="129" t="s">
        <v>39</v>
      </c>
      <c r="F3780" s="132"/>
      <c r="G3780" s="132" t="str">
        <f t="shared" si="116"/>
        <v>1</v>
      </c>
      <c r="H3780" s="137">
        <f t="shared" si="117"/>
        <v>18</v>
      </c>
      <c r="I3780" s="129" t="s">
        <v>145</v>
      </c>
      <c r="J3780" s="201" t="s">
        <v>499</v>
      </c>
    </row>
    <row r="3781" spans="1:10" ht="42" hidden="1" customHeight="1">
      <c r="A3781" s="200">
        <v>45794</v>
      </c>
      <c r="B3781" s="132">
        <v>19014</v>
      </c>
      <c r="C3781" s="133">
        <v>0.79166666666666663</v>
      </c>
      <c r="D3781" s="132" t="s">
        <v>11</v>
      </c>
      <c r="E3781" s="129" t="s">
        <v>248</v>
      </c>
      <c r="F3781" s="132"/>
      <c r="G3781" s="132" t="str">
        <f t="shared" si="116"/>
        <v>1</v>
      </c>
      <c r="H3781" s="137">
        <f t="shared" si="117"/>
        <v>18</v>
      </c>
      <c r="I3781" s="129" t="s">
        <v>308</v>
      </c>
      <c r="J3781" s="201" t="s">
        <v>498</v>
      </c>
    </row>
    <row r="3782" spans="1:10" ht="42" hidden="1" customHeight="1">
      <c r="A3782" s="200">
        <v>45794</v>
      </c>
      <c r="B3782" s="132">
        <v>19014</v>
      </c>
      <c r="C3782" s="133">
        <v>0.79166666666666663</v>
      </c>
      <c r="D3782" s="132" t="s">
        <v>11</v>
      </c>
      <c r="E3782" s="129" t="s">
        <v>354</v>
      </c>
      <c r="F3782" s="132"/>
      <c r="G3782" s="132" t="str">
        <f t="shared" si="116"/>
        <v>1</v>
      </c>
      <c r="H3782" s="137">
        <f t="shared" si="117"/>
        <v>18</v>
      </c>
      <c r="I3782" s="129" t="s">
        <v>308</v>
      </c>
      <c r="J3782" s="201" t="s">
        <v>498</v>
      </c>
    </row>
    <row r="3783" spans="1:10" ht="42" hidden="1" customHeight="1">
      <c r="A3783" s="200">
        <v>45795</v>
      </c>
      <c r="B3783" s="132" t="s">
        <v>137</v>
      </c>
      <c r="C3783" s="133" t="s">
        <v>137</v>
      </c>
      <c r="D3783" s="132" t="s">
        <v>137</v>
      </c>
      <c r="E3783" s="129" t="s">
        <v>302</v>
      </c>
      <c r="F3783" s="132"/>
      <c r="G3783" s="132" t="str">
        <f t="shared" si="116"/>
        <v>1</v>
      </c>
      <c r="H3783" s="137">
        <f t="shared" si="117"/>
        <v>18</v>
      </c>
      <c r="I3783" s="129" t="str" cm="1">
        <f t="array" ref="I3783">_xlfn.XLOOKUP(C3783,gyn_horarios,gyn_trechos_almoco,"",1,1)</f>
        <v>ESPERA</v>
      </c>
      <c r="J3783" s="201" t="str" cm="1">
        <f t="array" ref="J3783">_xlfn.XLOOKUP(D3783,justificativas_motivos,justificativas_texto,"",1,1)</f>
        <v>MOTORISTA NA GARAGEM EM ESPERA PARA DISPONIBILIDADE DE HORARIOS</v>
      </c>
    </row>
    <row r="3784" spans="1:10" ht="42" hidden="1" customHeight="1">
      <c r="A3784" s="200">
        <v>45795</v>
      </c>
      <c r="B3784" s="132" t="s">
        <v>137</v>
      </c>
      <c r="C3784" s="133" t="s">
        <v>137</v>
      </c>
      <c r="D3784" s="132" t="s">
        <v>137</v>
      </c>
      <c r="E3784" s="129" t="s">
        <v>171</v>
      </c>
      <c r="F3784" s="132"/>
      <c r="G3784" s="132" t="str">
        <f t="shared" si="116"/>
        <v>1</v>
      </c>
      <c r="H3784" s="137">
        <f t="shared" si="117"/>
        <v>18</v>
      </c>
      <c r="I3784" s="129" t="str" cm="1">
        <f t="array" ref="I3784">_xlfn.XLOOKUP(C3784,gyn_horarios,gyn_trechos_almoco,"",1,1)</f>
        <v>ESPERA</v>
      </c>
      <c r="J3784" s="201" t="str" cm="1">
        <f t="array" ref="J3784">_xlfn.XLOOKUP(D3784,justificativas_motivos,justificativas_texto,"",1,1)</f>
        <v>MOTORISTA NA GARAGEM EM ESPERA PARA DISPONIBILIDADE DE HORARIOS</v>
      </c>
    </row>
    <row r="3785" spans="1:10" ht="42" hidden="1" customHeight="1">
      <c r="A3785" s="200">
        <v>45795</v>
      </c>
      <c r="B3785" s="132">
        <v>19007</v>
      </c>
      <c r="C3785" s="133">
        <v>0.75</v>
      </c>
      <c r="D3785" s="132" t="s">
        <v>137</v>
      </c>
      <c r="E3785" s="129" t="s">
        <v>173</v>
      </c>
      <c r="F3785" s="132"/>
      <c r="G3785" s="132" t="str">
        <f t="shared" si="116"/>
        <v>1</v>
      </c>
      <c r="H3785" s="137">
        <f t="shared" si="117"/>
        <v>18</v>
      </c>
      <c r="I3785" s="129" t="str" cm="1">
        <f t="array" ref="I3785">_xlfn.XLOOKUP(C3785,gyn_horarios,gyn_trechos_almoco,"",1,1)</f>
        <v>GOIANIA X TERESINA 18:00</v>
      </c>
      <c r="J3785" s="201" t="str" cm="1">
        <f t="array" ref="J3785">_xlfn.XLOOKUP(D3785,justificativas_motivos,justificativas_texto,"",1,1)</f>
        <v>MOTORISTA NA GARAGEM EM ESPERA PARA DISPONIBILIDADE DE HORARIOS</v>
      </c>
    </row>
    <row r="3786" spans="1:10" ht="42" hidden="1" customHeight="1">
      <c r="A3786" s="200">
        <v>45795</v>
      </c>
      <c r="B3786" s="132">
        <v>19007</v>
      </c>
      <c r="C3786" s="133">
        <v>0.75</v>
      </c>
      <c r="D3786" s="132" t="s">
        <v>137</v>
      </c>
      <c r="E3786" s="129" t="s">
        <v>130</v>
      </c>
      <c r="F3786" s="132"/>
      <c r="G3786" s="132" t="str">
        <f t="shared" si="116"/>
        <v>1</v>
      </c>
      <c r="H3786" s="137">
        <f t="shared" si="117"/>
        <v>18</v>
      </c>
      <c r="I3786" s="129" t="str" cm="1">
        <f t="array" ref="I3786">_xlfn.XLOOKUP(C3786,gyn_horarios,gyn_trechos_almoco,"",1,1)</f>
        <v>GOIANIA X TERESINA 18:00</v>
      </c>
      <c r="J3786" s="201" t="str" cm="1">
        <f t="array" ref="J3786">_xlfn.XLOOKUP(D3786,justificativas_motivos,justificativas_texto,"",1,1)</f>
        <v>MOTORISTA NA GARAGEM EM ESPERA PARA DISPONIBILIDADE DE HORARIOS</v>
      </c>
    </row>
    <row r="3787" spans="1:10" ht="42" hidden="1" customHeight="1">
      <c r="A3787" s="200">
        <v>45795</v>
      </c>
      <c r="B3787" s="132">
        <v>221301</v>
      </c>
      <c r="C3787" s="133">
        <v>0.39583333333333331</v>
      </c>
      <c r="D3787" s="132" t="s">
        <v>11</v>
      </c>
      <c r="E3787" s="129" t="s">
        <v>315</v>
      </c>
      <c r="F3787" s="132"/>
      <c r="G3787" s="132" t="str">
        <f t="shared" si="116"/>
        <v>1</v>
      </c>
      <c r="H3787" s="137">
        <f t="shared" si="117"/>
        <v>18</v>
      </c>
      <c r="I3787" s="129" t="str" cm="1">
        <f t="array" ref="I3787">_xlfn.XLOOKUP(C3787,gyn_horarios,gyn_trechos_almoco,"",1,1)</f>
        <v>GOIANIA X BELEM 09:30</v>
      </c>
      <c r="J3787" s="201" t="str" cm="1">
        <f t="array" ref="J3787">_xlfn.XLOOKUP(D3787,justificativas_motivos,justificativas_texto,"",1,1)</f>
        <v>MOTORISTA CUMPRINDO HORÁRIO NA ESCALA ATUAL</v>
      </c>
    </row>
    <row r="3788" spans="1:10" ht="42" hidden="1" customHeight="1">
      <c r="A3788" s="200">
        <v>45795</v>
      </c>
      <c r="B3788" s="132">
        <v>221301</v>
      </c>
      <c r="C3788" s="133">
        <v>0.39583333333333331</v>
      </c>
      <c r="D3788" s="132" t="s">
        <v>11</v>
      </c>
      <c r="E3788" s="129" t="s">
        <v>352</v>
      </c>
      <c r="F3788" s="132"/>
      <c r="G3788" s="132" t="str">
        <f t="shared" si="116"/>
        <v>1</v>
      </c>
      <c r="H3788" s="137">
        <f t="shared" si="117"/>
        <v>18</v>
      </c>
      <c r="I3788" s="129" t="str" cm="1">
        <f t="array" ref="I3788">_xlfn.XLOOKUP(C3788,gyn_horarios,gyn_trechos_almoco,"",1,1)</f>
        <v>GOIANIA X BELEM 09:30</v>
      </c>
      <c r="J3788" s="201" t="str" cm="1">
        <f t="array" ref="J3788">_xlfn.XLOOKUP(D3788,justificativas_motivos,justificativas_texto,"",1,1)</f>
        <v>MOTORISTA CUMPRINDO HORÁRIO NA ESCALA ATUAL</v>
      </c>
    </row>
    <row r="3789" spans="1:10" ht="42" hidden="1" customHeight="1">
      <c r="A3789" s="200">
        <v>45795</v>
      </c>
      <c r="B3789" s="132">
        <v>19001</v>
      </c>
      <c r="C3789" s="133">
        <v>0.4375</v>
      </c>
      <c r="D3789" s="132" t="s">
        <v>11</v>
      </c>
      <c r="E3789" s="129" t="s">
        <v>84</v>
      </c>
      <c r="F3789" s="132"/>
      <c r="G3789" s="132" t="str">
        <f t="shared" si="116"/>
        <v>1</v>
      </c>
      <c r="H3789" s="137">
        <f t="shared" si="117"/>
        <v>18</v>
      </c>
      <c r="I3789" s="129" t="str" cm="1">
        <f t="array" ref="I3789">_xlfn.XLOOKUP(C3789,gyn_horarios,gyn_trechos_almoco,"",1,1)</f>
        <v>GOIANIA X SAO LUIS 10:30</v>
      </c>
      <c r="J3789" s="201" t="str" cm="1">
        <f t="array" ref="J3789">_xlfn.XLOOKUP(D3789,justificativas_motivos,justificativas_texto,"",1,1)</f>
        <v>MOTORISTA CUMPRINDO HORÁRIO NA ESCALA ATUAL</v>
      </c>
    </row>
    <row r="3790" spans="1:10" ht="42" hidden="1" customHeight="1">
      <c r="A3790" s="200">
        <v>45795</v>
      </c>
      <c r="B3790" s="132">
        <v>19001</v>
      </c>
      <c r="C3790" s="133">
        <v>0.4375</v>
      </c>
      <c r="D3790" s="132" t="s">
        <v>11</v>
      </c>
      <c r="E3790" s="129" t="s">
        <v>364</v>
      </c>
      <c r="F3790" s="132"/>
      <c r="G3790" s="132" t="str">
        <f t="shared" si="116"/>
        <v>1</v>
      </c>
      <c r="H3790" s="137">
        <f t="shared" si="117"/>
        <v>18</v>
      </c>
      <c r="I3790" s="129" t="str" cm="1">
        <f t="array" ref="I3790">_xlfn.XLOOKUP(C3790,gyn_horarios,gyn_trechos_almoco,"",1,1)</f>
        <v>GOIANIA X SAO LUIS 10:30</v>
      </c>
      <c r="J3790" s="201" t="str" cm="1">
        <f t="array" ref="J3790">_xlfn.XLOOKUP(D3790,justificativas_motivos,justificativas_texto,"",1,1)</f>
        <v>MOTORISTA CUMPRINDO HORÁRIO NA ESCALA ATUAL</v>
      </c>
    </row>
    <row r="3791" spans="1:10" ht="42" hidden="1" customHeight="1">
      <c r="A3791" s="200">
        <v>45795</v>
      </c>
      <c r="B3791" s="132">
        <v>17500</v>
      </c>
      <c r="C3791" s="133">
        <v>0.47013888888888888</v>
      </c>
      <c r="D3791" s="132" t="s">
        <v>20</v>
      </c>
      <c r="E3791" s="129" t="s">
        <v>149</v>
      </c>
      <c r="F3791" s="132"/>
      <c r="G3791" s="132" t="str">
        <f t="shared" si="116"/>
        <v>1</v>
      </c>
      <c r="H3791" s="137">
        <f t="shared" si="117"/>
        <v>18</v>
      </c>
      <c r="I3791" s="129" t="str" cm="1">
        <f t="array" ref="I3791">_xlfn.XLOOKUP(C3791,gyn_horarios,gyn_trechos_almoco,"",1,1)</f>
        <v>IMPERATRIZ X SAO LUIS 11:17</v>
      </c>
      <c r="J3791" s="201" t="str" cm="1">
        <f t="array" ref="J3791">_xlfn.XLOOKUP(D3791,justificativas_motivos,justificativas_texto,"",1,1)</f>
        <v>MOTORISTA TEVE QUE FAZER REFEIÇÃO DEVIDO AO ATRASO DO HORARIO DO ONIBUS</v>
      </c>
    </row>
    <row r="3792" spans="1:10" ht="42" hidden="1" customHeight="1">
      <c r="A3792" s="200">
        <v>45795</v>
      </c>
      <c r="B3792" s="132">
        <v>17500</v>
      </c>
      <c r="C3792" s="133">
        <v>0.47013888888888888</v>
      </c>
      <c r="D3792" s="132" t="s">
        <v>20</v>
      </c>
      <c r="E3792" s="129" t="s">
        <v>481</v>
      </c>
      <c r="F3792" s="132"/>
      <c r="G3792" s="132" t="str">
        <f t="shared" si="116"/>
        <v>1</v>
      </c>
      <c r="H3792" s="137">
        <f t="shared" si="117"/>
        <v>18</v>
      </c>
      <c r="I3792" s="129" t="str" cm="1">
        <f t="array" ref="I3792">_xlfn.XLOOKUP(C3792,gyn_horarios,gyn_trechos_almoco,"",1,1)</f>
        <v>IMPERATRIZ X SAO LUIS 11:17</v>
      </c>
      <c r="J3792" s="201" t="str" cm="1">
        <f t="array" ref="J3792">_xlfn.XLOOKUP(D3792,justificativas_motivos,justificativas_texto,"",1,1)</f>
        <v>MOTORISTA TEVE QUE FAZER REFEIÇÃO DEVIDO AO ATRASO DO HORARIO DO ONIBUS</v>
      </c>
    </row>
    <row r="3793" spans="1:10" ht="42" hidden="1" customHeight="1">
      <c r="A3793" s="202">
        <v>45796</v>
      </c>
      <c r="B3793" s="149">
        <v>19021</v>
      </c>
      <c r="C3793" s="147">
        <v>0.87847222222222221</v>
      </c>
      <c r="D3793" s="149" t="s">
        <v>11</v>
      </c>
      <c r="E3793" s="153" t="s">
        <v>60</v>
      </c>
      <c r="F3793" s="149"/>
      <c r="G3793" s="149" t="str">
        <f t="shared" si="116"/>
        <v>1</v>
      </c>
      <c r="H3793" s="150">
        <f t="shared" si="117"/>
        <v>18</v>
      </c>
      <c r="I3793" s="153" t="str" cm="1">
        <f t="array" ref="I3793">_xlfn.XLOOKUP(C3793,gyn_horarios,gyn_trechos_almoco,"",1,1)</f>
        <v>BELEM X GOIANIA 21:05</v>
      </c>
      <c r="J3793" s="164" t="str" cm="1">
        <f t="array" ref="J3793">_xlfn.XLOOKUP(D3793,justificativas_motivos,justificativas_texto,"",1,1)</f>
        <v>MOTORISTA CUMPRINDO HORÁRIO NA ESCALA ATUAL</v>
      </c>
    </row>
    <row r="3794" spans="1:10" ht="42" hidden="1" customHeight="1">
      <c r="A3794" s="200">
        <v>45796</v>
      </c>
      <c r="B3794" s="132">
        <v>19021</v>
      </c>
      <c r="C3794" s="133">
        <v>0.87847222222222221</v>
      </c>
      <c r="D3794" s="149" t="s">
        <v>11</v>
      </c>
      <c r="E3794" s="129" t="s">
        <v>61</v>
      </c>
      <c r="F3794" s="132"/>
      <c r="G3794" s="132" t="str">
        <f t="shared" si="116"/>
        <v>1</v>
      </c>
      <c r="H3794" s="137">
        <f t="shared" si="117"/>
        <v>18</v>
      </c>
      <c r="I3794" s="129" t="str" cm="1">
        <f t="array" ref="I3794">_xlfn.XLOOKUP(C3794,gyn_horarios,gyn_trechos_almoco,"",1,1)</f>
        <v>BELEM X GOIANIA 21:05</v>
      </c>
      <c r="J3794" s="201" t="str" cm="1">
        <f t="array" ref="J3794">_xlfn.XLOOKUP(D3794,justificativas_motivos,justificativas_texto,"",1,1)</f>
        <v>MOTORISTA CUMPRINDO HORÁRIO NA ESCALA ATUAL</v>
      </c>
    </row>
    <row r="3795" spans="1:10" ht="42" hidden="1" customHeight="1">
      <c r="A3795" s="200">
        <v>45796</v>
      </c>
      <c r="B3795" s="132">
        <v>24015</v>
      </c>
      <c r="C3795" s="133">
        <v>0.3</v>
      </c>
      <c r="D3795" s="149" t="s">
        <v>11</v>
      </c>
      <c r="E3795" s="129" t="s">
        <v>234</v>
      </c>
      <c r="F3795" s="132"/>
      <c r="G3795" s="132" t="str">
        <f t="shared" si="116"/>
        <v>1</v>
      </c>
      <c r="H3795" s="137">
        <f t="shared" si="117"/>
        <v>18</v>
      </c>
      <c r="I3795" s="129" t="str" cm="1">
        <f t="array" ref="I3795">_xlfn.XLOOKUP(C3795,gyn_horarios,gyn_trechos_almoco,"",1,1)</f>
        <v>SAO LUIS X GOIANIA 08:00</v>
      </c>
      <c r="J3795" s="201" t="str" cm="1">
        <f t="array" ref="J3795">_xlfn.XLOOKUP(D3795,justificativas_motivos,justificativas_texto,"",1,1)</f>
        <v>MOTORISTA CUMPRINDO HORÁRIO NA ESCALA ATUAL</v>
      </c>
    </row>
    <row r="3796" spans="1:10" ht="42" hidden="1" customHeight="1">
      <c r="A3796" s="200">
        <v>45796</v>
      </c>
      <c r="B3796" s="132">
        <v>24015</v>
      </c>
      <c r="C3796" s="133">
        <v>0.3</v>
      </c>
      <c r="D3796" s="149" t="s">
        <v>11</v>
      </c>
      <c r="E3796" s="129" t="s">
        <v>127</v>
      </c>
      <c r="F3796" s="132"/>
      <c r="G3796" s="132" t="str">
        <f t="shared" ref="G3796:G3805" si="118">IF(E3796="MOTORISTA","","1")</f>
        <v>1</v>
      </c>
      <c r="H3796" s="137">
        <f t="shared" ref="H3796:H3805" si="119">IF(E3796="MOTORISTA","",18)</f>
        <v>18</v>
      </c>
      <c r="I3796" s="129" t="str" cm="1">
        <f t="array" ref="I3796">_xlfn.XLOOKUP(C3796,gyn_horarios,gyn_trechos_almoco,"",1,1)</f>
        <v>SAO LUIS X GOIANIA 08:00</v>
      </c>
      <c r="J3796" s="201" t="str" cm="1">
        <f t="array" ref="J3796">_xlfn.XLOOKUP(D3796,justificativas_motivos,justificativas_texto,"",1,1)</f>
        <v>MOTORISTA CUMPRINDO HORÁRIO NA ESCALA ATUAL</v>
      </c>
    </row>
    <row r="3797" spans="1:10" ht="42" hidden="1" customHeight="1">
      <c r="A3797" s="200">
        <v>45796</v>
      </c>
      <c r="B3797" s="132">
        <v>19012</v>
      </c>
      <c r="C3797" s="133">
        <v>0.39583333333333331</v>
      </c>
      <c r="D3797" s="149" t="s">
        <v>11</v>
      </c>
      <c r="E3797" s="129" t="s">
        <v>124</v>
      </c>
      <c r="F3797" s="132"/>
      <c r="G3797" s="132" t="str">
        <f t="shared" si="118"/>
        <v>1</v>
      </c>
      <c r="H3797" s="137">
        <f t="shared" si="119"/>
        <v>18</v>
      </c>
      <c r="I3797" s="129" t="str" cm="1">
        <f t="array" ref="I3797">_xlfn.XLOOKUP(C3797,gyn_horarios,gyn_trechos_almoco,"",1,1)</f>
        <v>GOIANIA X BELEM 09:30</v>
      </c>
      <c r="J3797" s="201" t="str" cm="1">
        <f t="array" ref="J3797">_xlfn.XLOOKUP(D3797,justificativas_motivos,justificativas_texto,"",1,1)</f>
        <v>MOTORISTA CUMPRINDO HORÁRIO NA ESCALA ATUAL</v>
      </c>
    </row>
    <row r="3798" spans="1:10" ht="42" hidden="1" customHeight="1">
      <c r="A3798" s="200">
        <v>45796</v>
      </c>
      <c r="B3798" s="132">
        <v>19012</v>
      </c>
      <c r="C3798" s="133">
        <v>0.39583333333333331</v>
      </c>
      <c r="D3798" s="149" t="s">
        <v>11</v>
      </c>
      <c r="E3798" s="129" t="s">
        <v>143</v>
      </c>
      <c r="F3798" s="132"/>
      <c r="G3798" s="132" t="str">
        <f t="shared" si="118"/>
        <v>1</v>
      </c>
      <c r="H3798" s="137">
        <f t="shared" si="119"/>
        <v>18</v>
      </c>
      <c r="I3798" s="129" t="str" cm="1">
        <f t="array" ref="I3798">_xlfn.XLOOKUP(C3798,gyn_horarios,gyn_trechos_almoco,"",1,1)</f>
        <v>GOIANIA X BELEM 09:30</v>
      </c>
      <c r="J3798" s="201" t="str" cm="1">
        <f t="array" ref="J3798">_xlfn.XLOOKUP(D3798,justificativas_motivos,justificativas_texto,"",1,1)</f>
        <v>MOTORISTA CUMPRINDO HORÁRIO NA ESCALA ATUAL</v>
      </c>
    </row>
    <row r="3799" spans="1:10" ht="42" hidden="1" customHeight="1">
      <c r="A3799" s="200">
        <v>45796</v>
      </c>
      <c r="B3799" s="132">
        <v>15600</v>
      </c>
      <c r="C3799" s="133">
        <v>0.79166666666666663</v>
      </c>
      <c r="D3799" s="149" t="s">
        <v>11</v>
      </c>
      <c r="E3799" s="129" t="s">
        <v>371</v>
      </c>
      <c r="F3799" s="132"/>
      <c r="G3799" s="132" t="str">
        <f t="shared" si="118"/>
        <v>1</v>
      </c>
      <c r="H3799" s="137">
        <f t="shared" si="119"/>
        <v>18</v>
      </c>
      <c r="I3799" s="129" t="s">
        <v>308</v>
      </c>
      <c r="J3799" s="201" t="str" cm="1">
        <f t="array" ref="J3799">_xlfn.XLOOKUP(D3799,justificativas_motivos,justificativas_texto,"",1,1)</f>
        <v>MOTORISTA CUMPRINDO HORÁRIO NA ESCALA ATUAL</v>
      </c>
    </row>
    <row r="3800" spans="1:10" ht="42" hidden="1" customHeight="1">
      <c r="A3800" s="200">
        <v>45796</v>
      </c>
      <c r="B3800" s="132">
        <v>15600</v>
      </c>
      <c r="C3800" s="133">
        <v>0.79166666666666663</v>
      </c>
      <c r="D3800" s="149" t="s">
        <v>11</v>
      </c>
      <c r="E3800" s="129" t="s">
        <v>287</v>
      </c>
      <c r="F3800" s="132"/>
      <c r="G3800" s="132" t="str">
        <f t="shared" si="118"/>
        <v>1</v>
      </c>
      <c r="H3800" s="137">
        <f t="shared" si="119"/>
        <v>18</v>
      </c>
      <c r="I3800" s="129" t="s">
        <v>308</v>
      </c>
      <c r="J3800" s="201" t="str" cm="1">
        <f t="array" ref="J3800">_xlfn.XLOOKUP(D3800,justificativas_motivos,justificativas_texto,"",1,1)</f>
        <v>MOTORISTA CUMPRINDO HORÁRIO NA ESCALA ATUAL</v>
      </c>
    </row>
    <row r="3801" spans="1:10" ht="42" hidden="1" customHeight="1">
      <c r="A3801" s="200">
        <v>45797</v>
      </c>
      <c r="B3801" s="132" t="s">
        <v>137</v>
      </c>
      <c r="C3801" s="133" t="s">
        <v>137</v>
      </c>
      <c r="D3801" s="132" t="s">
        <v>137</v>
      </c>
      <c r="E3801" s="129" t="s">
        <v>133</v>
      </c>
      <c r="F3801" s="132"/>
      <c r="G3801" s="132" t="str">
        <f t="shared" si="118"/>
        <v>1</v>
      </c>
      <c r="H3801" s="137">
        <f t="shared" si="119"/>
        <v>18</v>
      </c>
      <c r="I3801" s="129" t="str" cm="1">
        <f t="array" ref="I3801">_xlfn.XLOOKUP(C3801,gyn_horarios,gyn_trechos_almoco,"",1,1)</f>
        <v>ESPERA</v>
      </c>
      <c r="J3801" s="201" t="str" cm="1">
        <f t="array" ref="J3801">_xlfn.XLOOKUP(D3801,justificativas_motivos,justificativas_texto,"",1,1)</f>
        <v>MOTORISTA NA GARAGEM EM ESPERA PARA DISPONIBILIDADE DE HORARIOS</v>
      </c>
    </row>
    <row r="3802" spans="1:10" ht="42" hidden="1" customHeight="1">
      <c r="A3802" s="200">
        <v>45797</v>
      </c>
      <c r="B3802" s="132" t="s">
        <v>137</v>
      </c>
      <c r="C3802" s="133" t="s">
        <v>137</v>
      </c>
      <c r="D3802" s="132" t="s">
        <v>137</v>
      </c>
      <c r="E3802" s="129" t="s">
        <v>189</v>
      </c>
      <c r="F3802" s="132"/>
      <c r="G3802" s="132" t="str">
        <f t="shared" si="118"/>
        <v>1</v>
      </c>
      <c r="H3802" s="137">
        <f t="shared" si="119"/>
        <v>18</v>
      </c>
      <c r="I3802" s="129" t="str" cm="1">
        <f t="array" ref="I3802">_xlfn.XLOOKUP(C3802,gyn_horarios,gyn_trechos_almoco,"",1,1)</f>
        <v>ESPERA</v>
      </c>
      <c r="J3802" s="201" t="str" cm="1">
        <f t="array" ref="J3802">_xlfn.XLOOKUP(D3802,justificativas_motivos,justificativas_texto,"",1,1)</f>
        <v>MOTORISTA NA GARAGEM EM ESPERA PARA DISPONIBILIDADE DE HORARIOS</v>
      </c>
    </row>
    <row r="3803" spans="1:10" ht="42" hidden="1" customHeight="1">
      <c r="A3803" s="200">
        <v>45797</v>
      </c>
      <c r="B3803" s="132" t="s">
        <v>137</v>
      </c>
      <c r="C3803" s="133" t="s">
        <v>137</v>
      </c>
      <c r="D3803" s="132" t="s">
        <v>137</v>
      </c>
      <c r="E3803" s="129" t="s">
        <v>45</v>
      </c>
      <c r="F3803" s="132"/>
      <c r="G3803" s="132" t="str">
        <f t="shared" si="118"/>
        <v>1</v>
      </c>
      <c r="H3803" s="137">
        <f t="shared" si="119"/>
        <v>18</v>
      </c>
      <c r="I3803" s="129" t="str" cm="1">
        <f t="array" ref="I3803">_xlfn.XLOOKUP(C3803,gyn_horarios,gyn_trechos_almoco,"",1,1)</f>
        <v>ESPERA</v>
      </c>
      <c r="J3803" s="201" t="str" cm="1">
        <f t="array" ref="J3803">_xlfn.XLOOKUP(D3803,justificativas_motivos,justificativas_texto,"",1,1)</f>
        <v>MOTORISTA NA GARAGEM EM ESPERA PARA DISPONIBILIDADE DE HORARIOS</v>
      </c>
    </row>
    <row r="3804" spans="1:10" ht="42" hidden="1" customHeight="1">
      <c r="A3804" s="200">
        <v>45797</v>
      </c>
      <c r="B3804" s="132" t="s">
        <v>137</v>
      </c>
      <c r="C3804" s="133" t="s">
        <v>137</v>
      </c>
      <c r="D3804" s="132" t="s">
        <v>137</v>
      </c>
      <c r="E3804" s="129" t="s">
        <v>92</v>
      </c>
      <c r="F3804" s="132"/>
      <c r="G3804" s="132" t="str">
        <f t="shared" si="118"/>
        <v>1</v>
      </c>
      <c r="H3804" s="137">
        <f t="shared" si="119"/>
        <v>18</v>
      </c>
      <c r="I3804" s="129" t="str" cm="1">
        <f t="array" ref="I3804">_xlfn.XLOOKUP(C3804,gyn_horarios,gyn_trechos_almoco,"",1,1)</f>
        <v>ESPERA</v>
      </c>
      <c r="J3804" s="201" t="str" cm="1">
        <f t="array" ref="J3804">_xlfn.XLOOKUP(D3804,justificativas_motivos,justificativas_texto,"",1,1)</f>
        <v>MOTORISTA NA GARAGEM EM ESPERA PARA DISPONIBILIDADE DE HORARIOS</v>
      </c>
    </row>
    <row r="3805" spans="1:10" ht="42" hidden="1" customHeight="1">
      <c r="A3805" s="200">
        <v>45797</v>
      </c>
      <c r="B3805" s="132">
        <v>15900</v>
      </c>
      <c r="C3805" s="133">
        <v>0.39583333333333331</v>
      </c>
      <c r="D3805" s="132" t="s">
        <v>11</v>
      </c>
      <c r="E3805" s="129" t="s">
        <v>500</v>
      </c>
      <c r="F3805" s="132"/>
      <c r="G3805" s="132" t="str">
        <f t="shared" si="118"/>
        <v>1</v>
      </c>
      <c r="H3805" s="137">
        <f t="shared" si="119"/>
        <v>18</v>
      </c>
      <c r="I3805" s="129" t="str" cm="1">
        <f t="array" ref="I3805">_xlfn.XLOOKUP(C3805,gyn_horarios,gyn_trechos_almoco,"",1,1)</f>
        <v>GOIANIA X BELEM 09:30</v>
      </c>
      <c r="J3805" s="201" t="str" cm="1">
        <f t="array" ref="J3805">_xlfn.XLOOKUP(D3805,justificativas_motivos,justificativas_texto,"",1,1)</f>
        <v>MOTORISTA CUMPRINDO HORÁRIO NA ESCALA ATUAL</v>
      </c>
    </row>
    <row r="3806" spans="1:10" ht="42" hidden="1" customHeight="1">
      <c r="A3806" s="200">
        <v>45797</v>
      </c>
      <c r="B3806" s="132">
        <v>15900</v>
      </c>
      <c r="C3806" s="133">
        <v>0.39583333333333331</v>
      </c>
      <c r="D3806" s="132" t="s">
        <v>11</v>
      </c>
      <c r="E3806" s="129" t="s">
        <v>144</v>
      </c>
      <c r="F3806" s="132"/>
      <c r="G3806" s="132" t="e">
        <f>IF(#REF!="MOTORISTA","","1")</f>
        <v>#REF!</v>
      </c>
      <c r="H3806" s="137" t="e">
        <f>IF(#REF!="MOTORISTA","",18)</f>
        <v>#REF!</v>
      </c>
      <c r="I3806" s="129" t="str" cm="1">
        <f t="array" ref="I3806">_xlfn.XLOOKUP(C3806,gyn_horarios,gyn_trechos_almoco,"",1,1)</f>
        <v>GOIANIA X BELEM 09:30</v>
      </c>
      <c r="J3806" s="201" t="str" cm="1">
        <f t="array" ref="J3806">_xlfn.XLOOKUP(D3806,justificativas_motivos,justificativas_texto,"",1,1)</f>
        <v>MOTORISTA CUMPRINDO HORÁRIO NA ESCALA ATUAL</v>
      </c>
    </row>
    <row r="3807" spans="1:10" ht="42" hidden="1" customHeight="1">
      <c r="A3807" s="202">
        <v>45797</v>
      </c>
      <c r="B3807" s="149" t="s">
        <v>71</v>
      </c>
      <c r="C3807" s="147" t="s">
        <v>72</v>
      </c>
      <c r="D3807" s="149" t="s">
        <v>105</v>
      </c>
      <c r="E3807" s="153" t="s">
        <v>292</v>
      </c>
      <c r="F3807" s="149"/>
      <c r="G3807" s="149" t="str">
        <f t="shared" ref="G3807:G3824" si="120">IF(E3807="MOTORISTA","","1")</f>
        <v>1</v>
      </c>
      <c r="H3807" s="150">
        <f t="shared" ref="H3807:H3824" si="121">IF(E3807="MOTORISTA","",18)</f>
        <v>18</v>
      </c>
      <c r="I3807" s="153" t="str" cm="1">
        <f t="array" ref="I3807">_xlfn.XLOOKUP(C3807,gyn_horarios,gyn_trechos_almoco,"",1,1)</f>
        <v>PLANTAO</v>
      </c>
      <c r="J3807" s="164" t="str" cm="1">
        <f t="array" ref="J3807">_xlfn.XLOOKUP(D3807,justificativas_motivos,justificativas_texto,"",1,1)</f>
        <v>MOTORISTA PRESTANDO SERVICO DE PLANTAO NA GARAGEM</v>
      </c>
    </row>
    <row r="3808" spans="1:10" ht="42" hidden="1" customHeight="1">
      <c r="A3808" s="202">
        <v>45797</v>
      </c>
      <c r="B3808" s="149" t="s">
        <v>71</v>
      </c>
      <c r="C3808" s="147" t="s">
        <v>72</v>
      </c>
      <c r="D3808" s="132" t="s">
        <v>105</v>
      </c>
      <c r="E3808" s="129" t="s">
        <v>501</v>
      </c>
      <c r="F3808" s="132"/>
      <c r="G3808" s="132" t="str">
        <f t="shared" si="120"/>
        <v>1</v>
      </c>
      <c r="H3808" s="137">
        <f t="shared" si="121"/>
        <v>18</v>
      </c>
      <c r="I3808" s="129" t="str" cm="1">
        <f t="array" ref="I3808">_xlfn.XLOOKUP(C3808,gyn_horarios,gyn_trechos_almoco,"",1,1)</f>
        <v>PLANTAO</v>
      </c>
      <c r="J3808" s="201" t="str" cm="1">
        <f t="array" ref="J3808">_xlfn.XLOOKUP(D3808,justificativas_motivos,justificativas_texto,"",1,1)</f>
        <v>MOTORISTA PRESTANDO SERVICO DE PLANTAO NA GARAGEM</v>
      </c>
    </row>
    <row r="3809" spans="1:10" ht="42" hidden="1" customHeight="1">
      <c r="A3809" s="202">
        <v>45797</v>
      </c>
      <c r="B3809" s="132" t="s">
        <v>439</v>
      </c>
      <c r="C3809" s="133" t="s">
        <v>72</v>
      </c>
      <c r="D3809" s="132" t="s">
        <v>105</v>
      </c>
      <c r="E3809" s="129" t="s">
        <v>210</v>
      </c>
      <c r="F3809" s="132"/>
      <c r="G3809" s="132" t="str">
        <f t="shared" si="120"/>
        <v>1</v>
      </c>
      <c r="H3809" s="137">
        <f t="shared" si="121"/>
        <v>18</v>
      </c>
      <c r="I3809" s="129" t="str" cm="1">
        <f t="array" ref="I3809">_xlfn.XLOOKUP(C3809,gyn_horarios,gyn_trechos_almoco,"",1,1)</f>
        <v>PLANTAO</v>
      </c>
      <c r="J3809" s="201" t="str" cm="1">
        <f t="array" ref="J3809">_xlfn.XLOOKUP(D3809,justificativas_motivos,justificativas_texto,"",1,1)</f>
        <v>MOTORISTA PRESTANDO SERVICO DE PLANTAO NA GARAGEM</v>
      </c>
    </row>
    <row r="3810" spans="1:10" ht="42" hidden="1" customHeight="1">
      <c r="A3810" s="202">
        <v>45798</v>
      </c>
      <c r="B3810" s="149">
        <v>19012</v>
      </c>
      <c r="C3810" s="147">
        <v>0.87847222222222221</v>
      </c>
      <c r="D3810" s="149" t="s">
        <v>11</v>
      </c>
      <c r="E3810" s="153" t="s">
        <v>219</v>
      </c>
      <c r="F3810" s="149"/>
      <c r="G3810" s="149" t="str">
        <f t="shared" si="120"/>
        <v>1</v>
      </c>
      <c r="H3810" s="150">
        <f t="shared" si="121"/>
        <v>18</v>
      </c>
      <c r="I3810" s="153" t="str" cm="1">
        <f t="array" ref="I3810">_xlfn.XLOOKUP(C3810,gyn_horarios,gyn_trechos_almoco,"",1,1)</f>
        <v>BELEM X GOIANIA 21:05</v>
      </c>
      <c r="J3810" s="164" t="str" cm="1">
        <f t="array" ref="J3810">_xlfn.XLOOKUP(D3810,justificativas_motivos,justificativas_texto,"",1,1)</f>
        <v>MOTORISTA CUMPRINDO HORÁRIO NA ESCALA ATUAL</v>
      </c>
    </row>
    <row r="3811" spans="1:10" ht="42" hidden="1" customHeight="1">
      <c r="A3811" s="200">
        <v>45798</v>
      </c>
      <c r="B3811" s="132">
        <v>19012</v>
      </c>
      <c r="C3811" s="133">
        <v>0.87847222222222221</v>
      </c>
      <c r="D3811" s="132" t="s">
        <v>11</v>
      </c>
      <c r="E3811" s="129" t="s">
        <v>218</v>
      </c>
      <c r="F3811" s="132"/>
      <c r="G3811" s="132" t="str">
        <f t="shared" si="120"/>
        <v>1</v>
      </c>
      <c r="H3811" s="137">
        <f t="shared" si="121"/>
        <v>18</v>
      </c>
      <c r="I3811" s="129" t="str" cm="1">
        <f t="array" ref="I3811">_xlfn.XLOOKUP(C3811,gyn_horarios,gyn_trechos_almoco,"",1,1)</f>
        <v>BELEM X GOIANIA 21:05</v>
      </c>
      <c r="J3811" s="201" t="str" cm="1">
        <f t="array" ref="J3811">_xlfn.XLOOKUP(D3811,justificativas_motivos,justificativas_texto,"",1,1)</f>
        <v>MOTORISTA CUMPRINDO HORÁRIO NA ESCALA ATUAL</v>
      </c>
    </row>
    <row r="3812" spans="1:10" ht="42" hidden="1" customHeight="1">
      <c r="A3812" s="200">
        <v>45798</v>
      </c>
      <c r="B3812" s="132">
        <v>19011</v>
      </c>
      <c r="C3812" s="133">
        <v>0.39583333333333331</v>
      </c>
      <c r="D3812" s="132" t="s">
        <v>11</v>
      </c>
      <c r="E3812" s="129" t="s">
        <v>320</v>
      </c>
      <c r="F3812" s="132"/>
      <c r="G3812" s="132" t="str">
        <f t="shared" si="120"/>
        <v>1</v>
      </c>
      <c r="H3812" s="137">
        <f t="shared" si="121"/>
        <v>18</v>
      </c>
      <c r="I3812" s="129" t="str" cm="1">
        <f t="array" ref="I3812">_xlfn.XLOOKUP(C3812,gyn_horarios,gyn_trechos_almoco,"",1,1)</f>
        <v>GOIANIA X BELEM 09:30</v>
      </c>
      <c r="J3812" s="201" t="str" cm="1">
        <f t="array" ref="J3812">_xlfn.XLOOKUP(D3812,justificativas_motivos,justificativas_texto,"",1,1)</f>
        <v>MOTORISTA CUMPRINDO HORÁRIO NA ESCALA ATUAL</v>
      </c>
    </row>
    <row r="3813" spans="1:10" ht="42" hidden="1" customHeight="1">
      <c r="A3813" s="200">
        <v>45798</v>
      </c>
      <c r="B3813" s="132">
        <v>19011</v>
      </c>
      <c r="C3813" s="133">
        <v>0.39583333333333331</v>
      </c>
      <c r="D3813" s="132" t="s">
        <v>11</v>
      </c>
      <c r="E3813" s="129" t="s">
        <v>115</v>
      </c>
      <c r="F3813" s="132"/>
      <c r="G3813" s="132" t="str">
        <f t="shared" si="120"/>
        <v>1</v>
      </c>
      <c r="H3813" s="137">
        <f t="shared" si="121"/>
        <v>18</v>
      </c>
      <c r="I3813" s="129" t="str" cm="1">
        <f t="array" ref="I3813">_xlfn.XLOOKUP(C3813,gyn_horarios,gyn_trechos_almoco,"",1,1)</f>
        <v>GOIANIA X BELEM 09:30</v>
      </c>
      <c r="J3813" s="201" t="str" cm="1">
        <f t="array" ref="J3813">_xlfn.XLOOKUP(D3813,justificativas_motivos,justificativas_texto,"",1,1)</f>
        <v>MOTORISTA CUMPRINDO HORÁRIO NA ESCALA ATUAL</v>
      </c>
    </row>
    <row r="3814" spans="1:10" ht="42" hidden="1" customHeight="1">
      <c r="A3814" s="200">
        <v>45798</v>
      </c>
      <c r="B3814" s="132">
        <v>19003</v>
      </c>
      <c r="C3814" s="133">
        <v>0.79166666666666663</v>
      </c>
      <c r="D3814" s="132" t="s">
        <v>11</v>
      </c>
      <c r="E3814" s="129" t="s">
        <v>39</v>
      </c>
      <c r="F3814" s="132"/>
      <c r="G3814" s="132" t="str">
        <f t="shared" si="120"/>
        <v>1</v>
      </c>
      <c r="H3814" s="137">
        <f t="shared" si="121"/>
        <v>18</v>
      </c>
      <c r="I3814" s="129" t="str" cm="1">
        <f t="array" ref="I3814">_xlfn.XLOOKUP(C3814,gyn_horarios,gyn_trechos_almoco,"",1,1)</f>
        <v>GOIANIA X BELEM 19:00</v>
      </c>
      <c r="J3814" s="201" t="str" cm="1">
        <f t="array" ref="J3814">_xlfn.XLOOKUP(D3814,justificativas_motivos,justificativas_texto,"",1,1)</f>
        <v>MOTORISTA CUMPRINDO HORÁRIO NA ESCALA ATUAL</v>
      </c>
    </row>
    <row r="3815" spans="1:10" ht="42" hidden="1" customHeight="1">
      <c r="A3815" s="200">
        <v>45798</v>
      </c>
      <c r="B3815" s="132">
        <v>19003</v>
      </c>
      <c r="C3815" s="133">
        <v>0.79166666666666663</v>
      </c>
      <c r="D3815" s="132" t="s">
        <v>11</v>
      </c>
      <c r="E3815" s="129" t="s">
        <v>305</v>
      </c>
      <c r="F3815" s="132"/>
      <c r="G3815" s="132" t="str">
        <f t="shared" si="120"/>
        <v>1</v>
      </c>
      <c r="H3815" s="137">
        <f t="shared" si="121"/>
        <v>18</v>
      </c>
      <c r="I3815" s="129" t="str" cm="1">
        <f t="array" ref="I3815">_xlfn.XLOOKUP(C3815,gyn_horarios,gyn_trechos_almoco,"",1,1)</f>
        <v>GOIANIA X BELEM 19:00</v>
      </c>
      <c r="J3815" s="201" t="str" cm="1">
        <f t="array" ref="J3815">_xlfn.XLOOKUP(D3815,justificativas_motivos,justificativas_texto,"",1,1)</f>
        <v>MOTORISTA CUMPRINDO HORÁRIO NA ESCALA ATUAL</v>
      </c>
    </row>
    <row r="3816" spans="1:10" ht="42" hidden="1" customHeight="1">
      <c r="A3816" s="200">
        <v>45798</v>
      </c>
      <c r="B3816" s="132" t="s">
        <v>71</v>
      </c>
      <c r="C3816" s="133" t="s">
        <v>107</v>
      </c>
      <c r="D3816" s="132" t="s">
        <v>74</v>
      </c>
      <c r="E3816" s="129" t="s">
        <v>292</v>
      </c>
      <c r="F3816" s="132"/>
      <c r="G3816" s="132" t="str">
        <f t="shared" si="120"/>
        <v>1</v>
      </c>
      <c r="H3816" s="137">
        <f t="shared" si="121"/>
        <v>18</v>
      </c>
      <c r="I3816" s="129" t="str" cm="1">
        <f t="array" ref="I3816">_xlfn.XLOOKUP(C3816,gyn_horarios,gyn_trechos_almoco,"",1,1)</f>
        <v>ESPERA</v>
      </c>
      <c r="J3816" s="201" t="str" cm="1">
        <f t="array" ref="J3816">_xlfn.XLOOKUP(D3816,justificativas_motivos,justificativas_texto,"",1,1)</f>
        <v>MOTORISTA CUMPRINDO HORÁRIO NA ESCALA ATUAL</v>
      </c>
    </row>
    <row r="3817" spans="1:10" ht="42" hidden="1" customHeight="1">
      <c r="A3817" s="200">
        <v>45798</v>
      </c>
      <c r="B3817" s="132" t="s">
        <v>71</v>
      </c>
      <c r="C3817" s="133" t="s">
        <v>107</v>
      </c>
      <c r="D3817" s="132" t="s">
        <v>71</v>
      </c>
      <c r="E3817" s="129" t="s">
        <v>210</v>
      </c>
      <c r="F3817" s="132"/>
      <c r="G3817" s="132" t="str">
        <f t="shared" si="120"/>
        <v>1</v>
      </c>
      <c r="H3817" s="137">
        <f t="shared" si="121"/>
        <v>18</v>
      </c>
      <c r="I3817" s="129" t="str" cm="1">
        <f t="array" ref="I3817">_xlfn.XLOOKUP(C3817,gyn_horarios,gyn_trechos_almoco,"",1,1)</f>
        <v>ESPERA</v>
      </c>
      <c r="J3817" s="201" t="s">
        <v>502</v>
      </c>
    </row>
    <row r="3818" spans="1:10" ht="42" hidden="1" customHeight="1">
      <c r="A3818" s="200">
        <v>45799</v>
      </c>
      <c r="B3818" s="132">
        <v>25010</v>
      </c>
      <c r="C3818" s="133">
        <v>0.83333333333333337</v>
      </c>
      <c r="D3818" s="132" t="s">
        <v>11</v>
      </c>
      <c r="E3818" s="129" t="s">
        <v>78</v>
      </c>
      <c r="F3818" s="132"/>
      <c r="G3818" s="132" t="str">
        <f t="shared" si="120"/>
        <v>1</v>
      </c>
      <c r="H3818" s="137">
        <f t="shared" si="121"/>
        <v>18</v>
      </c>
      <c r="I3818" s="129" t="str" cm="1">
        <f t="array" ref="I3818">_xlfn.XLOOKUP(C3818,gyn_horarios,gyn_trechos_almoco,"",1,1)</f>
        <v>GOIANIA X SAO LUIS 20:00</v>
      </c>
      <c r="J3818" s="201" t="str" cm="1">
        <f t="array" ref="J3818">_xlfn.XLOOKUP(D3818,justificativas_motivos,justificativas_texto,"",1,1)</f>
        <v>MOTORISTA CUMPRINDO HORÁRIO NA ESCALA ATUAL</v>
      </c>
    </row>
    <row r="3819" spans="1:10" ht="42" hidden="1" customHeight="1">
      <c r="A3819" s="200">
        <v>45799</v>
      </c>
      <c r="B3819" s="132">
        <v>25010</v>
      </c>
      <c r="C3819" s="133">
        <v>0.83333333333333337</v>
      </c>
      <c r="D3819" s="132" t="s">
        <v>11</v>
      </c>
      <c r="E3819" s="129" t="s">
        <v>80</v>
      </c>
      <c r="F3819" s="132"/>
      <c r="G3819" s="132" t="str">
        <f t="shared" si="120"/>
        <v>1</v>
      </c>
      <c r="H3819" s="137">
        <f t="shared" si="121"/>
        <v>18</v>
      </c>
      <c r="I3819" s="129" t="str" cm="1">
        <f t="array" ref="I3819">_xlfn.XLOOKUP(C3819,gyn_horarios,gyn_trechos_almoco,"",1,1)</f>
        <v>GOIANIA X SAO LUIS 20:00</v>
      </c>
      <c r="J3819" s="201" t="str" cm="1">
        <f t="array" ref="J3819">_xlfn.XLOOKUP(D3819,justificativas_motivos,justificativas_texto,"",1,1)</f>
        <v>MOTORISTA CUMPRINDO HORÁRIO NA ESCALA ATUAL</v>
      </c>
    </row>
    <row r="3820" spans="1:10" ht="42" hidden="1" customHeight="1">
      <c r="A3820" s="200">
        <v>45799</v>
      </c>
      <c r="B3820" s="132">
        <v>24015</v>
      </c>
      <c r="C3820" s="133" t="s">
        <v>355</v>
      </c>
      <c r="D3820" s="132" t="s">
        <v>11</v>
      </c>
      <c r="E3820" s="129" t="s">
        <v>229</v>
      </c>
      <c r="F3820" s="132"/>
      <c r="G3820" s="132" t="str">
        <f t="shared" si="120"/>
        <v>1</v>
      </c>
      <c r="H3820" s="137">
        <f t="shared" si="121"/>
        <v>18</v>
      </c>
      <c r="I3820" s="129" t="str" cm="1">
        <f t="array" ref="I3820">_xlfn.XLOOKUP(C3820,gyn_horarios,gyn_trechos_almoco,"",1,1)</f>
        <v>TERESINA X IMPERATRIZ 19:00</v>
      </c>
      <c r="J3820" s="201" t="str" cm="1">
        <f t="array" ref="J3820">_xlfn.XLOOKUP(D3820,justificativas_motivos,justificativas_texto,"",1,1)</f>
        <v>MOTORISTA CUMPRINDO HORÁRIO NA ESCALA ATUAL</v>
      </c>
    </row>
    <row r="3821" spans="1:10" ht="42" hidden="1" customHeight="1">
      <c r="A3821" s="202">
        <v>45799</v>
      </c>
      <c r="B3821" s="149">
        <v>24015</v>
      </c>
      <c r="C3821" s="147" t="s">
        <v>355</v>
      </c>
      <c r="D3821" s="149" t="s">
        <v>11</v>
      </c>
      <c r="E3821" s="153" t="s">
        <v>341</v>
      </c>
      <c r="F3821" s="149"/>
      <c r="G3821" s="149" t="str">
        <f t="shared" si="120"/>
        <v>1</v>
      </c>
      <c r="H3821" s="150">
        <f t="shared" si="121"/>
        <v>18</v>
      </c>
      <c r="I3821" s="153" t="str" cm="1">
        <f t="array" ref="I3821">_xlfn.XLOOKUP(C3821,gyn_horarios,gyn_trechos_almoco,"",1,1)</f>
        <v>TERESINA X IMPERATRIZ 19:00</v>
      </c>
      <c r="J3821" s="164" t="str" cm="1">
        <f t="array" ref="J3821">_xlfn.XLOOKUP(D3821,justificativas_motivos,justificativas_texto,"",1,1)</f>
        <v>MOTORISTA CUMPRINDO HORÁRIO NA ESCALA ATUAL</v>
      </c>
    </row>
    <row r="3822" spans="1:10" ht="42" hidden="1" customHeight="1">
      <c r="A3822" s="200">
        <v>45799</v>
      </c>
      <c r="B3822" s="132">
        <v>19009</v>
      </c>
      <c r="C3822" s="133">
        <v>0.39583333333333331</v>
      </c>
      <c r="D3822" s="132" t="s">
        <v>11</v>
      </c>
      <c r="E3822" s="129" t="s">
        <v>121</v>
      </c>
      <c r="F3822" s="132"/>
      <c r="G3822" s="132" t="str">
        <f t="shared" si="120"/>
        <v>1</v>
      </c>
      <c r="H3822" s="137">
        <f t="shared" si="121"/>
        <v>18</v>
      </c>
      <c r="I3822" s="129" t="str" cm="1">
        <f t="array" ref="I3822">_xlfn.XLOOKUP(C3822,gyn_horarios,gyn_trechos_almoco,"",1,1)</f>
        <v>GOIANIA X BELEM 09:30</v>
      </c>
      <c r="J3822" s="201" t="str" cm="1">
        <f t="array" ref="J3822">_xlfn.XLOOKUP(D3822,justificativas_motivos,justificativas_texto,"",1,1)</f>
        <v>MOTORISTA CUMPRINDO HORÁRIO NA ESCALA ATUAL</v>
      </c>
    </row>
    <row r="3823" spans="1:10" ht="42" hidden="1" customHeight="1">
      <c r="A3823" s="200">
        <v>45799</v>
      </c>
      <c r="B3823" s="132">
        <v>19009</v>
      </c>
      <c r="C3823" s="133">
        <v>0.39583333333333331</v>
      </c>
      <c r="D3823" s="132" t="s">
        <v>11</v>
      </c>
      <c r="E3823" s="129" t="s">
        <v>163</v>
      </c>
      <c r="F3823" s="132"/>
      <c r="G3823" s="132" t="str">
        <f t="shared" si="120"/>
        <v>1</v>
      </c>
      <c r="H3823" s="137">
        <f t="shared" si="121"/>
        <v>18</v>
      </c>
      <c r="I3823" s="129" t="str" cm="1">
        <f t="array" ref="I3823">_xlfn.XLOOKUP(C3823,gyn_horarios,gyn_trechos_almoco,"",1,1)</f>
        <v>GOIANIA X BELEM 09:30</v>
      </c>
      <c r="J3823" s="201" t="str" cm="1">
        <f t="array" ref="J3823">_xlfn.XLOOKUP(D3823,justificativas_motivos,justificativas_texto,"",1,1)</f>
        <v>MOTORISTA CUMPRINDO HORÁRIO NA ESCALA ATUAL</v>
      </c>
    </row>
    <row r="3824" spans="1:10" ht="42" hidden="1" customHeight="1">
      <c r="A3824" s="200">
        <v>45799</v>
      </c>
      <c r="B3824" s="132">
        <v>12400</v>
      </c>
      <c r="C3824" s="133">
        <v>0.375</v>
      </c>
      <c r="D3824" s="132" t="s">
        <v>11</v>
      </c>
      <c r="E3824" s="129" t="s">
        <v>397</v>
      </c>
      <c r="F3824" s="132"/>
      <c r="G3824" s="132" t="str">
        <f t="shared" si="120"/>
        <v>1</v>
      </c>
      <c r="H3824" s="137">
        <f t="shared" si="121"/>
        <v>18</v>
      </c>
      <c r="I3824" s="129" t="str" cm="1">
        <f t="array" ref="I3824">_xlfn.XLOOKUP(C3824,gyn_horarios,gyn_trechos_almoco,"",1,1)</f>
        <v>SINOP X FORTALEZA 09:00</v>
      </c>
      <c r="J3824" s="201" t="str" cm="1">
        <f t="array" ref="J3824">_xlfn.XLOOKUP(D3824,justificativas_motivos,justificativas_texto,"",1,1)</f>
        <v>MOTORISTA CUMPRINDO HORÁRIO NA ESCALA ATUAL</v>
      </c>
    </row>
    <row r="3825" spans="1:10" ht="42" hidden="1" customHeight="1">
      <c r="A3825" s="200">
        <v>45799</v>
      </c>
      <c r="B3825" s="132">
        <v>12400</v>
      </c>
      <c r="C3825" s="133">
        <v>0.375</v>
      </c>
      <c r="D3825" s="132" t="s">
        <v>11</v>
      </c>
      <c r="E3825" s="129" t="s">
        <v>119</v>
      </c>
      <c r="F3825" s="132"/>
      <c r="G3825" s="132" t="e">
        <f>IF(#REF!="MOTORISTA","","1")</f>
        <v>#REF!</v>
      </c>
      <c r="H3825" s="137" t="e">
        <f>IF(#REF!="MOTORISTA","",18)</f>
        <v>#REF!</v>
      </c>
      <c r="I3825" s="129" t="str" cm="1">
        <f t="array" ref="I3825">_xlfn.XLOOKUP(C3825,gyn_horarios,gyn_trechos_almoco,"",1,1)</f>
        <v>SINOP X FORTALEZA 09:00</v>
      </c>
      <c r="J3825" s="201" t="str" cm="1">
        <f t="array" ref="J3825">_xlfn.XLOOKUP(D3825,justificativas_motivos,justificativas_texto,"",1,1)</f>
        <v>MOTORISTA CUMPRINDO HORÁRIO NA ESCALA ATUAL</v>
      </c>
    </row>
    <row r="3826" spans="1:10" ht="42" hidden="1" customHeight="1">
      <c r="A3826" s="202">
        <v>45799</v>
      </c>
      <c r="B3826" s="149" t="s">
        <v>71</v>
      </c>
      <c r="C3826" s="147" t="s">
        <v>72</v>
      </c>
      <c r="D3826" s="149" t="s">
        <v>503</v>
      </c>
      <c r="E3826" s="153" t="s">
        <v>329</v>
      </c>
      <c r="F3826" s="149"/>
      <c r="G3826" s="149" t="str">
        <f t="shared" ref="G3826:G3861" si="122">IF(E3826="MOTORISTA","","1")</f>
        <v>1</v>
      </c>
      <c r="H3826" s="150">
        <f t="shared" ref="H3826:H3861" si="123">IF(E3826="MOTORISTA","",18)</f>
        <v>18</v>
      </c>
      <c r="I3826" s="153" t="str" cm="1">
        <f t="array" ref="I3826">_xlfn.XLOOKUP(C3826,gyn_horarios,gyn_trechos_almoco,"",1,1)</f>
        <v>PLANTAO</v>
      </c>
      <c r="J3826" s="164" t="str" cm="1">
        <f t="array" ref="J3826">_xlfn.XLOOKUP(D3826,justificativas_motivos,justificativas_texto,"",1,1)</f>
        <v>JUSTIFICATIVAS</v>
      </c>
    </row>
    <row r="3827" spans="1:10" ht="42" hidden="1" customHeight="1">
      <c r="A3827" s="202">
        <v>45799</v>
      </c>
      <c r="B3827" s="132" t="s">
        <v>504</v>
      </c>
      <c r="C3827" s="133" t="s">
        <v>72</v>
      </c>
      <c r="D3827" s="132" t="s">
        <v>71</v>
      </c>
      <c r="E3827" s="129" t="s">
        <v>505</v>
      </c>
      <c r="F3827" s="132"/>
      <c r="G3827" s="132" t="str">
        <f t="shared" si="122"/>
        <v>1</v>
      </c>
      <c r="H3827" s="137">
        <f t="shared" si="123"/>
        <v>18</v>
      </c>
      <c r="I3827" s="129" t="str" cm="1">
        <f t="array" ref="I3827">_xlfn.XLOOKUP(C3827,gyn_horarios,gyn_trechos_almoco,"",1,1)</f>
        <v>PLANTAO</v>
      </c>
      <c r="J3827" s="201" t="str" cm="1">
        <f t="array" ref="J3827">_xlfn.XLOOKUP(D3827,justificativas_motivos,justificativas_texto,"",1,1)</f>
        <v>MOTORISTA NA GARAGEM DEVIDO CANCELAMENTO DE HORARIO</v>
      </c>
    </row>
    <row r="3828" spans="1:10" ht="42" hidden="1" customHeight="1">
      <c r="A3828" s="202">
        <v>45800</v>
      </c>
      <c r="B3828" s="149">
        <v>19009</v>
      </c>
      <c r="C3828" s="147">
        <v>0.87847222222222221</v>
      </c>
      <c r="D3828" s="149" t="s">
        <v>11</v>
      </c>
      <c r="E3828" s="153" t="s">
        <v>91</v>
      </c>
      <c r="F3828" s="149"/>
      <c r="G3828" s="149" t="str">
        <f t="shared" si="122"/>
        <v>1</v>
      </c>
      <c r="H3828" s="150">
        <f t="shared" si="123"/>
        <v>18</v>
      </c>
      <c r="I3828" s="153" t="str" cm="1">
        <f t="array" ref="I3828">_xlfn.XLOOKUP(C3828,gyn_horarios,gyn_trechos_almoco,"",1,1)</f>
        <v>BELEM X GOIANIA 21:05</v>
      </c>
      <c r="J3828" s="164" t="str" cm="1">
        <f t="array" ref="J3828">_xlfn.XLOOKUP(D3828,justificativas_motivos,justificativas_texto,"",1,1)</f>
        <v>MOTORISTA CUMPRINDO HORÁRIO NA ESCALA ATUAL</v>
      </c>
    </row>
    <row r="3829" spans="1:10" ht="42" hidden="1" customHeight="1">
      <c r="A3829" s="200">
        <v>45800</v>
      </c>
      <c r="B3829" s="132">
        <v>19009</v>
      </c>
      <c r="C3829" s="133">
        <v>0.87847222222222221</v>
      </c>
      <c r="D3829" s="132" t="s">
        <v>11</v>
      </c>
      <c r="E3829" s="129" t="s">
        <v>89</v>
      </c>
      <c r="F3829" s="132"/>
      <c r="G3829" s="132" t="str">
        <f t="shared" si="122"/>
        <v>1</v>
      </c>
      <c r="H3829" s="137">
        <f t="shared" si="123"/>
        <v>18</v>
      </c>
      <c r="I3829" s="129" t="str" cm="1">
        <f t="array" ref="I3829">_xlfn.XLOOKUP(C3829,gyn_horarios,gyn_trechos_almoco,"",1,1)</f>
        <v>BELEM X GOIANIA 21:05</v>
      </c>
      <c r="J3829" s="201" t="str" cm="1">
        <f t="array" ref="J3829">_xlfn.XLOOKUP(D3829,justificativas_motivos,justificativas_texto,"",1,1)</f>
        <v>MOTORISTA CUMPRINDO HORÁRIO NA ESCALA ATUAL</v>
      </c>
    </row>
    <row r="3830" spans="1:10" ht="42" hidden="1" customHeight="1">
      <c r="A3830" s="200">
        <v>45800</v>
      </c>
      <c r="B3830" s="132">
        <v>20017</v>
      </c>
      <c r="C3830" s="133">
        <v>0.39583333333333331</v>
      </c>
      <c r="D3830" s="132" t="s">
        <v>11</v>
      </c>
      <c r="E3830" s="129" t="s">
        <v>365</v>
      </c>
      <c r="F3830" s="132"/>
      <c r="G3830" s="132" t="str">
        <f t="shared" si="122"/>
        <v>1</v>
      </c>
      <c r="H3830" s="137">
        <f t="shared" si="123"/>
        <v>18</v>
      </c>
      <c r="I3830" s="129" t="str" cm="1">
        <f t="array" ref="I3830">_xlfn.XLOOKUP(C3830,gyn_horarios,gyn_trechos_almoco,"",1,1)</f>
        <v>GOIANIA X BELEM 09:30</v>
      </c>
      <c r="J3830" s="201" t="str" cm="1">
        <f t="array" ref="J3830">_xlfn.XLOOKUP(D3830,justificativas_motivos,justificativas_texto,"",1,1)</f>
        <v>MOTORISTA CUMPRINDO HORÁRIO NA ESCALA ATUAL</v>
      </c>
    </row>
    <row r="3831" spans="1:10" ht="42" hidden="1" customHeight="1">
      <c r="A3831" s="200">
        <v>45800</v>
      </c>
      <c r="B3831" s="132">
        <v>20017</v>
      </c>
      <c r="C3831" s="133">
        <v>0.39583333333333331</v>
      </c>
      <c r="D3831" s="132" t="s">
        <v>11</v>
      </c>
      <c r="E3831" s="129" t="s">
        <v>477</v>
      </c>
      <c r="F3831" s="132"/>
      <c r="G3831" s="132" t="str">
        <f t="shared" si="122"/>
        <v>1</v>
      </c>
      <c r="H3831" s="137">
        <f t="shared" si="123"/>
        <v>18</v>
      </c>
      <c r="I3831" s="129" t="str" cm="1">
        <f t="array" ref="I3831">_xlfn.XLOOKUP(C3831,gyn_horarios,gyn_trechos_almoco,"",1,1)</f>
        <v>GOIANIA X BELEM 09:30</v>
      </c>
      <c r="J3831" s="201" t="str" cm="1">
        <f t="array" ref="J3831">_xlfn.XLOOKUP(D3831,justificativas_motivos,justificativas_texto,"",1,1)</f>
        <v>MOTORISTA CUMPRINDO HORÁRIO NA ESCALA ATUAL</v>
      </c>
    </row>
    <row r="3832" spans="1:10" ht="42" hidden="1" customHeight="1">
      <c r="A3832" s="200">
        <v>45800</v>
      </c>
      <c r="B3832" s="132">
        <v>16000</v>
      </c>
      <c r="C3832" s="133">
        <v>0.79166666666666663</v>
      </c>
      <c r="D3832" s="132" t="s">
        <v>11</v>
      </c>
      <c r="E3832" s="129" t="s">
        <v>315</v>
      </c>
      <c r="F3832" s="132"/>
      <c r="G3832" s="132" t="str">
        <f t="shared" si="122"/>
        <v>1</v>
      </c>
      <c r="H3832" s="137">
        <f t="shared" si="123"/>
        <v>18</v>
      </c>
      <c r="I3832" s="129" t="s">
        <v>308</v>
      </c>
      <c r="J3832" s="201" t="str" cm="1">
        <f t="array" ref="J3832">_xlfn.XLOOKUP(D3832,justificativas_motivos,justificativas_texto,"",1,1)</f>
        <v>MOTORISTA CUMPRINDO HORÁRIO NA ESCALA ATUAL</v>
      </c>
    </row>
    <row r="3833" spans="1:10" ht="42" hidden="1" customHeight="1">
      <c r="A3833" s="200">
        <v>45800</v>
      </c>
      <c r="B3833" s="132">
        <v>16000</v>
      </c>
      <c r="C3833" s="133">
        <v>0.79166666666666663</v>
      </c>
      <c r="D3833" s="132" t="s">
        <v>11</v>
      </c>
      <c r="E3833" s="129" t="s">
        <v>312</v>
      </c>
      <c r="F3833" s="132"/>
      <c r="G3833" s="132" t="str">
        <f t="shared" si="122"/>
        <v>1</v>
      </c>
      <c r="H3833" s="137">
        <f t="shared" si="123"/>
        <v>18</v>
      </c>
      <c r="I3833" s="129" t="s">
        <v>308</v>
      </c>
      <c r="J3833" s="201" t="str" cm="1">
        <f t="array" ref="J3833">_xlfn.XLOOKUP(D3833,justificativas_motivos,justificativas_texto,"",1,1)</f>
        <v>MOTORISTA CUMPRINDO HORÁRIO NA ESCALA ATUAL</v>
      </c>
    </row>
    <row r="3834" spans="1:10" ht="42" hidden="1" customHeight="1">
      <c r="A3834" s="200">
        <v>45800</v>
      </c>
      <c r="B3834" s="132" t="s">
        <v>71</v>
      </c>
      <c r="C3834" s="133" t="s">
        <v>74</v>
      </c>
      <c r="D3834" s="132" t="s">
        <v>107</v>
      </c>
      <c r="E3834" s="129" t="s">
        <v>292</v>
      </c>
      <c r="F3834" s="132"/>
      <c r="G3834" s="132" t="str">
        <f t="shared" si="122"/>
        <v>1</v>
      </c>
      <c r="H3834" s="137">
        <f t="shared" si="123"/>
        <v>18</v>
      </c>
      <c r="I3834" s="129" t="s">
        <v>74</v>
      </c>
      <c r="J3834" s="201" t="s">
        <v>497</v>
      </c>
    </row>
    <row r="3835" spans="1:10" ht="42" hidden="1" customHeight="1">
      <c r="A3835" s="202">
        <v>45800</v>
      </c>
      <c r="B3835" s="149" t="s">
        <v>71</v>
      </c>
      <c r="C3835" s="147" t="s">
        <v>74</v>
      </c>
      <c r="D3835" s="149" t="s">
        <v>107</v>
      </c>
      <c r="E3835" s="153" t="s">
        <v>77</v>
      </c>
      <c r="F3835" s="149"/>
      <c r="G3835" s="149" t="str">
        <f t="shared" si="122"/>
        <v>1</v>
      </c>
      <c r="H3835" s="150">
        <f t="shared" si="123"/>
        <v>18</v>
      </c>
      <c r="I3835" s="153" t="s">
        <v>74</v>
      </c>
      <c r="J3835" s="164" t="s">
        <v>497</v>
      </c>
    </row>
    <row r="3836" spans="1:10" ht="42" hidden="1" customHeight="1">
      <c r="A3836" s="200">
        <v>45801</v>
      </c>
      <c r="B3836" s="132">
        <v>25007</v>
      </c>
      <c r="C3836" s="133">
        <v>0.83333333333333337</v>
      </c>
      <c r="D3836" s="132" t="s">
        <v>11</v>
      </c>
      <c r="E3836" s="129" t="s">
        <v>204</v>
      </c>
      <c r="F3836" s="132"/>
      <c r="G3836" s="132" t="str">
        <f t="shared" si="122"/>
        <v>1</v>
      </c>
      <c r="H3836" s="137">
        <f t="shared" si="123"/>
        <v>18</v>
      </c>
      <c r="I3836" s="129" t="str" cm="1">
        <f t="array" ref="I3836">_xlfn.XLOOKUP(C3836,gyn_horarios,gyn_trechos_almoco,"",1,1)</f>
        <v>GOIANIA X SAO LUIS 20:00</v>
      </c>
      <c r="J3836" s="201" t="str" cm="1">
        <f t="array" ref="J3836">_xlfn.XLOOKUP(D3836,justificativas_motivos,justificativas_texto,"",1,1)</f>
        <v>MOTORISTA CUMPRINDO HORÁRIO NA ESCALA ATUAL</v>
      </c>
    </row>
    <row r="3837" spans="1:10" ht="42" hidden="1" customHeight="1">
      <c r="A3837" s="200">
        <v>45801</v>
      </c>
      <c r="B3837" s="132">
        <v>25007</v>
      </c>
      <c r="C3837" s="133">
        <v>0.83333333333333337</v>
      </c>
      <c r="D3837" s="132" t="s">
        <v>11</v>
      </c>
      <c r="E3837" s="129" t="s">
        <v>118</v>
      </c>
      <c r="F3837" s="132"/>
      <c r="G3837" s="132" t="str">
        <f t="shared" si="122"/>
        <v>1</v>
      </c>
      <c r="H3837" s="137">
        <f t="shared" si="123"/>
        <v>18</v>
      </c>
      <c r="I3837" s="129" t="str" cm="1">
        <f t="array" ref="I3837">_xlfn.XLOOKUP(C3837,gyn_horarios,gyn_trechos_almoco,"",1,1)</f>
        <v>GOIANIA X SAO LUIS 20:00</v>
      </c>
      <c r="J3837" s="201" t="str" cm="1">
        <f t="array" ref="J3837">_xlfn.XLOOKUP(D3837,justificativas_motivos,justificativas_texto,"",1,1)</f>
        <v>MOTORISTA CUMPRINDO HORÁRIO NA ESCALA ATUAL</v>
      </c>
    </row>
    <row r="3838" spans="1:10" ht="42" hidden="1" customHeight="1">
      <c r="A3838" s="200">
        <v>45801</v>
      </c>
      <c r="B3838" s="132">
        <v>19019</v>
      </c>
      <c r="C3838" s="133">
        <v>0.39583333333333331</v>
      </c>
      <c r="D3838" s="132" t="s">
        <v>11</v>
      </c>
      <c r="E3838" s="129" t="s">
        <v>190</v>
      </c>
      <c r="F3838" s="132"/>
      <c r="G3838" s="132" t="str">
        <f t="shared" si="122"/>
        <v>1</v>
      </c>
      <c r="H3838" s="137">
        <f t="shared" si="123"/>
        <v>18</v>
      </c>
      <c r="I3838" s="129" t="str" cm="1">
        <f t="array" ref="I3838">_xlfn.XLOOKUP(C3838,gyn_horarios,gyn_trechos_almoco,"",1,1)</f>
        <v>GOIANIA X BELEM 09:30</v>
      </c>
      <c r="J3838" s="201" t="str" cm="1">
        <f t="array" ref="J3838">_xlfn.XLOOKUP(D3838,justificativas_motivos,justificativas_texto,"",1,1)</f>
        <v>MOTORISTA CUMPRINDO HORÁRIO NA ESCALA ATUAL</v>
      </c>
    </row>
    <row r="3839" spans="1:10" ht="42" hidden="1" customHeight="1">
      <c r="A3839" s="200">
        <v>45801</v>
      </c>
      <c r="B3839" s="132">
        <v>19019</v>
      </c>
      <c r="C3839" s="133">
        <v>0.39583333333333331</v>
      </c>
      <c r="D3839" s="132" t="s">
        <v>11</v>
      </c>
      <c r="E3839" s="129" t="s">
        <v>472</v>
      </c>
      <c r="F3839" s="132"/>
      <c r="G3839" s="132" t="str">
        <f t="shared" si="122"/>
        <v>1</v>
      </c>
      <c r="H3839" s="137">
        <f t="shared" si="123"/>
        <v>18</v>
      </c>
      <c r="I3839" s="129" t="str" cm="1">
        <f t="array" ref="I3839">_xlfn.XLOOKUP(C3839,gyn_horarios,gyn_trechos_almoco,"",1,1)</f>
        <v>GOIANIA X BELEM 09:30</v>
      </c>
      <c r="J3839" s="201" t="str" cm="1">
        <f t="array" ref="J3839">_xlfn.XLOOKUP(D3839,justificativas_motivos,justificativas_texto,"",1,1)</f>
        <v>MOTORISTA CUMPRINDO HORÁRIO NA ESCALA ATUAL</v>
      </c>
    </row>
    <row r="3840" spans="1:10" ht="42" hidden="1" customHeight="1">
      <c r="A3840" s="200">
        <v>45801</v>
      </c>
      <c r="B3840" s="132">
        <v>20020</v>
      </c>
      <c r="C3840" s="133">
        <v>0.375</v>
      </c>
      <c r="D3840" s="132" t="s">
        <v>11</v>
      </c>
      <c r="E3840" s="129" t="s">
        <v>264</v>
      </c>
      <c r="F3840" s="132"/>
      <c r="G3840" s="132" t="str">
        <f t="shared" si="122"/>
        <v>1</v>
      </c>
      <c r="H3840" s="137">
        <f t="shared" si="123"/>
        <v>18</v>
      </c>
      <c r="I3840" s="129" t="str" cm="1">
        <f t="array" ref="I3840">_xlfn.XLOOKUP(C3840,gyn_horarios,gyn_trechos_almoco,"",1,1)</f>
        <v>SINOP X FORTALEZA 09:00</v>
      </c>
      <c r="J3840" s="201" t="str" cm="1">
        <f t="array" ref="J3840">_xlfn.XLOOKUP(D3840,justificativas_motivos,justificativas_texto,"",1,1)</f>
        <v>MOTORISTA CUMPRINDO HORÁRIO NA ESCALA ATUAL</v>
      </c>
    </row>
    <row r="3841" spans="1:10" ht="42" hidden="1" customHeight="1">
      <c r="A3841" s="200">
        <v>45801</v>
      </c>
      <c r="B3841" s="132">
        <v>20020</v>
      </c>
      <c r="C3841" s="133">
        <v>0.375</v>
      </c>
      <c r="D3841" s="132" t="s">
        <v>11</v>
      </c>
      <c r="E3841" s="129" t="s">
        <v>367</v>
      </c>
      <c r="F3841" s="132"/>
      <c r="G3841" s="132" t="str">
        <f t="shared" si="122"/>
        <v>1</v>
      </c>
      <c r="H3841" s="137">
        <f t="shared" si="123"/>
        <v>18</v>
      </c>
      <c r="I3841" s="129" t="str" cm="1">
        <f t="array" ref="I3841">_xlfn.XLOOKUP(C3841,gyn_horarios,gyn_trechos_almoco,"",1,1)</f>
        <v>SINOP X FORTALEZA 09:00</v>
      </c>
      <c r="J3841" s="201" t="str" cm="1">
        <f t="array" ref="J3841">_xlfn.XLOOKUP(D3841,justificativas_motivos,justificativas_texto,"",1,1)</f>
        <v>MOTORISTA CUMPRINDO HORÁRIO NA ESCALA ATUAL</v>
      </c>
    </row>
    <row r="3842" spans="1:10" ht="42" hidden="1" customHeight="1">
      <c r="A3842" s="202">
        <v>45801</v>
      </c>
      <c r="B3842" s="149" t="s">
        <v>71</v>
      </c>
      <c r="C3842" s="147" t="s">
        <v>72</v>
      </c>
      <c r="D3842" s="149" t="s">
        <v>105</v>
      </c>
      <c r="E3842" s="153" t="s">
        <v>292</v>
      </c>
      <c r="F3842" s="149"/>
      <c r="G3842" s="149" t="str">
        <f t="shared" si="122"/>
        <v>1</v>
      </c>
      <c r="H3842" s="150">
        <f t="shared" si="123"/>
        <v>18</v>
      </c>
      <c r="I3842" s="153" t="str" cm="1">
        <f t="array" ref="I3842">_xlfn.XLOOKUP(C3842,gyn_horarios,gyn_trechos_almoco,"",1,1)</f>
        <v>PLANTAO</v>
      </c>
      <c r="J3842" s="164" t="str" cm="1">
        <f t="array" ref="J3842">_xlfn.XLOOKUP(D3842,justificativas_motivos,justificativas_texto,"",1,1)</f>
        <v>MOTORISTA PRESTANDO SERVICO DE PLANTAO NA GARAGEM</v>
      </c>
    </row>
    <row r="3843" spans="1:10" ht="42" hidden="1" customHeight="1">
      <c r="A3843" s="202">
        <v>45802</v>
      </c>
      <c r="B3843" s="149">
        <v>25005</v>
      </c>
      <c r="C3843" s="147">
        <v>0.3</v>
      </c>
      <c r="D3843" s="149" t="s">
        <v>11</v>
      </c>
      <c r="E3843" s="153" t="s">
        <v>102</v>
      </c>
      <c r="F3843" s="149"/>
      <c r="G3843" s="149" t="str">
        <f t="shared" si="122"/>
        <v>1</v>
      </c>
      <c r="H3843" s="150">
        <f t="shared" si="123"/>
        <v>18</v>
      </c>
      <c r="I3843" s="153" t="s">
        <v>25</v>
      </c>
      <c r="J3843" s="164" t="str" cm="1">
        <f t="array" ref="J3843">_xlfn.XLOOKUP(D3843,justificativas_motivos,justificativas_texto,"",1,1)</f>
        <v>MOTORISTA CUMPRINDO HORÁRIO NA ESCALA ATUAL</v>
      </c>
    </row>
    <row r="3844" spans="1:10" ht="42" hidden="1" customHeight="1">
      <c r="A3844" s="200">
        <v>45802</v>
      </c>
      <c r="B3844" s="132">
        <v>25005</v>
      </c>
      <c r="C3844" s="133">
        <v>0.3</v>
      </c>
      <c r="D3844" s="132" t="s">
        <v>11</v>
      </c>
      <c r="E3844" s="129" t="s">
        <v>23</v>
      </c>
      <c r="F3844" s="132"/>
      <c r="G3844" s="132" t="str">
        <f t="shared" si="122"/>
        <v>1</v>
      </c>
      <c r="H3844" s="137">
        <f t="shared" si="123"/>
        <v>18</v>
      </c>
      <c r="I3844" s="129" t="s">
        <v>25</v>
      </c>
      <c r="J3844" s="201" t="str" cm="1">
        <f t="array" ref="J3844">_xlfn.XLOOKUP(D3844,justificativas_motivos,justificativas_texto,"",1,1)</f>
        <v>MOTORISTA CUMPRINDO HORÁRIO NA ESCALA ATUAL</v>
      </c>
    </row>
    <row r="3845" spans="1:10" ht="42" hidden="1" customHeight="1">
      <c r="A3845" s="200">
        <v>45802</v>
      </c>
      <c r="B3845" s="132">
        <v>20018</v>
      </c>
      <c r="C3845" s="133">
        <v>0.39583333333333331</v>
      </c>
      <c r="D3845" s="132" t="s">
        <v>11</v>
      </c>
      <c r="E3845" s="129" t="s">
        <v>42</v>
      </c>
      <c r="F3845" s="132"/>
      <c r="G3845" s="132" t="str">
        <f t="shared" si="122"/>
        <v>1</v>
      </c>
      <c r="H3845" s="137">
        <f t="shared" si="123"/>
        <v>18</v>
      </c>
      <c r="I3845" s="129" t="str" cm="1">
        <f t="array" ref="I3845">_xlfn.XLOOKUP(C3845,gyn_horarios,gyn_trechos_almoco,"",1,1)</f>
        <v>GOIANIA X BELEM 09:30</v>
      </c>
      <c r="J3845" s="201" t="str" cm="1">
        <f t="array" ref="J3845">_xlfn.XLOOKUP(D3845,justificativas_motivos,justificativas_texto,"",1,1)</f>
        <v>MOTORISTA CUMPRINDO HORÁRIO NA ESCALA ATUAL</v>
      </c>
    </row>
    <row r="3846" spans="1:10" ht="42" hidden="1" customHeight="1">
      <c r="A3846" s="200">
        <v>45802</v>
      </c>
      <c r="B3846" s="132">
        <v>20018</v>
      </c>
      <c r="C3846" s="133">
        <v>0.39583333333333331</v>
      </c>
      <c r="D3846" s="132" t="s">
        <v>11</v>
      </c>
      <c r="E3846" s="129" t="s">
        <v>126</v>
      </c>
      <c r="F3846" s="132"/>
      <c r="G3846" s="132" t="str">
        <f t="shared" si="122"/>
        <v>1</v>
      </c>
      <c r="H3846" s="137">
        <f t="shared" si="123"/>
        <v>18</v>
      </c>
      <c r="I3846" s="129" t="str" cm="1">
        <f t="array" ref="I3846">_xlfn.XLOOKUP(C3846,gyn_horarios,gyn_trechos_almoco,"",1,1)</f>
        <v>GOIANIA X BELEM 09:30</v>
      </c>
      <c r="J3846" s="201" t="str" cm="1">
        <f t="array" ref="J3846">_xlfn.XLOOKUP(D3846,justificativas_motivos,justificativas_texto,"",1,1)</f>
        <v>MOTORISTA CUMPRINDO HORÁRIO NA ESCALA ATUAL</v>
      </c>
    </row>
    <row r="3847" spans="1:10" ht="42" hidden="1" customHeight="1">
      <c r="A3847" s="200">
        <v>45802</v>
      </c>
      <c r="B3847" s="132">
        <v>19006</v>
      </c>
      <c r="C3847" s="133">
        <v>0.79166666666666663</v>
      </c>
      <c r="D3847" s="132" t="s">
        <v>11</v>
      </c>
      <c r="E3847" s="129" t="s">
        <v>307</v>
      </c>
      <c r="F3847" s="132"/>
      <c r="G3847" s="132" t="str">
        <f t="shared" si="122"/>
        <v>1</v>
      </c>
      <c r="H3847" s="137">
        <f t="shared" si="123"/>
        <v>18</v>
      </c>
      <c r="I3847" s="129" t="s">
        <v>308</v>
      </c>
      <c r="J3847" s="201" t="str" cm="1">
        <f t="array" ref="J3847">_xlfn.XLOOKUP(D3847,justificativas_motivos,justificativas_texto,"",1,1)</f>
        <v>MOTORISTA CUMPRINDO HORÁRIO NA ESCALA ATUAL</v>
      </c>
    </row>
    <row r="3848" spans="1:10" ht="42" hidden="1" customHeight="1">
      <c r="A3848" s="200">
        <v>45802</v>
      </c>
      <c r="B3848" s="132">
        <v>19006</v>
      </c>
      <c r="C3848" s="133">
        <v>0.79166666666666663</v>
      </c>
      <c r="D3848" s="132" t="s">
        <v>11</v>
      </c>
      <c r="E3848" s="129" t="s">
        <v>352</v>
      </c>
      <c r="F3848" s="132"/>
      <c r="G3848" s="132" t="str">
        <f t="shared" si="122"/>
        <v>1</v>
      </c>
      <c r="H3848" s="137">
        <f t="shared" si="123"/>
        <v>18</v>
      </c>
      <c r="I3848" s="129" t="s">
        <v>308</v>
      </c>
      <c r="J3848" s="201" t="str" cm="1">
        <f t="array" ref="J3848">_xlfn.XLOOKUP(D3848,justificativas_motivos,justificativas_texto,"",1,1)</f>
        <v>MOTORISTA CUMPRINDO HORÁRIO NA ESCALA ATUAL</v>
      </c>
    </row>
    <row r="3849" spans="1:10" ht="42" hidden="1" customHeight="1">
      <c r="A3849" s="200">
        <v>45802</v>
      </c>
      <c r="B3849" s="132" t="s">
        <v>71</v>
      </c>
      <c r="C3849" s="133" t="s">
        <v>506</v>
      </c>
      <c r="D3849" s="132" t="s">
        <v>107</v>
      </c>
      <c r="E3849" s="129" t="s">
        <v>292</v>
      </c>
      <c r="F3849" s="132"/>
      <c r="G3849" s="132" t="str">
        <f t="shared" si="122"/>
        <v>1</v>
      </c>
      <c r="H3849" s="137">
        <f t="shared" si="123"/>
        <v>18</v>
      </c>
      <c r="I3849" s="129" t="s">
        <v>71</v>
      </c>
      <c r="J3849" s="201" t="s">
        <v>497</v>
      </c>
    </row>
    <row r="3850" spans="1:10" ht="42" hidden="1" customHeight="1">
      <c r="A3850" s="200">
        <v>45802</v>
      </c>
      <c r="B3850" s="132">
        <v>19024</v>
      </c>
      <c r="C3850" s="133">
        <v>0.4375</v>
      </c>
      <c r="D3850" s="132" t="s">
        <v>20</v>
      </c>
      <c r="E3850" s="129" t="s">
        <v>507</v>
      </c>
      <c r="F3850" s="132"/>
      <c r="G3850" s="132" t="str">
        <f t="shared" si="122"/>
        <v>1</v>
      </c>
      <c r="H3850" s="137">
        <f t="shared" si="123"/>
        <v>18</v>
      </c>
      <c r="I3850" s="129" t="str" cm="1">
        <f t="array" ref="I3850">_xlfn.XLOOKUP(C3850,gyn_horarios,gyn_trechos_almoco,"",1,1)</f>
        <v>GOIANIA X SAO LUIS 10:30</v>
      </c>
      <c r="J3850" s="201" t="str" cm="1">
        <f t="array" ref="J3850">_xlfn.XLOOKUP(D3850,justificativas_motivos,justificativas_texto,"",1,1)</f>
        <v>MOTORISTA TEVE QUE FAZER REFEIÇÃO DEVIDO AO ATRASO DO HORARIO DO ONIBUS</v>
      </c>
    </row>
    <row r="3851" spans="1:10" ht="42" hidden="1" customHeight="1">
      <c r="A3851" s="200">
        <v>45802</v>
      </c>
      <c r="B3851" s="132">
        <v>19024</v>
      </c>
      <c r="C3851" s="133">
        <v>0.4375</v>
      </c>
      <c r="D3851" s="132" t="s">
        <v>20</v>
      </c>
      <c r="E3851" s="129" t="s">
        <v>508</v>
      </c>
      <c r="F3851" s="132"/>
      <c r="G3851" s="132" t="str">
        <f t="shared" si="122"/>
        <v>1</v>
      </c>
      <c r="H3851" s="137">
        <f t="shared" si="123"/>
        <v>18</v>
      </c>
      <c r="I3851" s="129" t="str" cm="1">
        <f t="array" ref="I3851">_xlfn.XLOOKUP(C3851,gyn_horarios,gyn_trechos_almoco,"",1,1)</f>
        <v>GOIANIA X SAO LUIS 10:30</v>
      </c>
      <c r="J3851" s="201" t="str" cm="1">
        <f t="array" ref="J3851">_xlfn.XLOOKUP(D3851,justificativas_motivos,justificativas_texto,"",1,1)</f>
        <v>MOTORISTA TEVE QUE FAZER REFEIÇÃO DEVIDO AO ATRASO DO HORARIO DO ONIBUS</v>
      </c>
    </row>
    <row r="3852" spans="1:10" ht="42" hidden="1" customHeight="1">
      <c r="A3852" s="200">
        <v>45803</v>
      </c>
      <c r="B3852" s="132">
        <v>24011</v>
      </c>
      <c r="C3852" s="133">
        <v>0.79166666666666663</v>
      </c>
      <c r="D3852" s="132" t="s">
        <v>11</v>
      </c>
      <c r="E3852" s="129" t="s">
        <v>50</v>
      </c>
      <c r="F3852" s="132"/>
      <c r="G3852" s="132" t="str">
        <f t="shared" si="122"/>
        <v>1</v>
      </c>
      <c r="H3852" s="137">
        <f t="shared" si="123"/>
        <v>18</v>
      </c>
      <c r="I3852" s="129" t="str" cm="1">
        <f t="array" ref="I3852">_xlfn.XLOOKUP(C3852,gyn_horarios,gyn_trechos_almoco,"",1,1)</f>
        <v>GOIANIA X BELEM 19:00</v>
      </c>
      <c r="J3852" s="201" t="str" cm="1">
        <f t="array" ref="J3852">_xlfn.XLOOKUP(D3852,justificativas_motivos,justificativas_texto,"",1,1)</f>
        <v>MOTORISTA CUMPRINDO HORÁRIO NA ESCALA ATUAL</v>
      </c>
    </row>
    <row r="3853" spans="1:10" ht="42" hidden="1" customHeight="1">
      <c r="A3853" s="200">
        <v>45803</v>
      </c>
      <c r="B3853" s="132">
        <v>24011</v>
      </c>
      <c r="C3853" s="133">
        <v>0.79166666666666663</v>
      </c>
      <c r="D3853" s="132" t="s">
        <v>11</v>
      </c>
      <c r="E3853" s="129" t="s">
        <v>48</v>
      </c>
      <c r="F3853" s="132"/>
      <c r="G3853" s="132" t="str">
        <f t="shared" si="122"/>
        <v>1</v>
      </c>
      <c r="H3853" s="137">
        <f t="shared" si="123"/>
        <v>18</v>
      </c>
      <c r="I3853" s="129" t="str" cm="1">
        <f t="array" ref="I3853">_xlfn.XLOOKUP(C3853,gyn_horarios,gyn_trechos_almoco,"",1,1)</f>
        <v>GOIANIA X BELEM 19:00</v>
      </c>
      <c r="J3853" s="201" t="str" cm="1">
        <f t="array" ref="J3853">_xlfn.XLOOKUP(D3853,justificativas_motivos,justificativas_texto,"",1,1)</f>
        <v>MOTORISTA CUMPRINDO HORÁRIO NA ESCALA ATUAL</v>
      </c>
    </row>
    <row r="3854" spans="1:10" ht="42" hidden="1" customHeight="1">
      <c r="A3854" s="200">
        <v>45803</v>
      </c>
      <c r="B3854" s="132">
        <v>24001</v>
      </c>
      <c r="C3854" s="133">
        <v>0.83333333333333337</v>
      </c>
      <c r="D3854" s="132" t="s">
        <v>11</v>
      </c>
      <c r="E3854" s="129" t="s">
        <v>141</v>
      </c>
      <c r="F3854" s="132"/>
      <c r="G3854" s="132" t="str">
        <f t="shared" si="122"/>
        <v>1</v>
      </c>
      <c r="H3854" s="137">
        <f t="shared" si="123"/>
        <v>18</v>
      </c>
      <c r="I3854" s="129" t="str" cm="1">
        <f t="array" ref="I3854">_xlfn.XLOOKUP(C3854,gyn_horarios,gyn_trechos_almoco,"",1,1)</f>
        <v>GOIANIA X SAO LUIS 20:00</v>
      </c>
      <c r="J3854" s="201" t="str" cm="1">
        <f t="array" ref="J3854">_xlfn.XLOOKUP(D3854,justificativas_motivos,justificativas_texto,"",1,1)</f>
        <v>MOTORISTA CUMPRINDO HORÁRIO NA ESCALA ATUAL</v>
      </c>
    </row>
    <row r="3855" spans="1:10" ht="42" hidden="1" customHeight="1">
      <c r="A3855" s="200">
        <v>45803</v>
      </c>
      <c r="B3855" s="132">
        <v>24001</v>
      </c>
      <c r="C3855" s="133">
        <v>0.83333333333333337</v>
      </c>
      <c r="D3855" s="132" t="s">
        <v>11</v>
      </c>
      <c r="E3855" s="129" t="s">
        <v>509</v>
      </c>
      <c r="F3855" s="132"/>
      <c r="G3855" s="132" t="str">
        <f t="shared" si="122"/>
        <v>1</v>
      </c>
      <c r="H3855" s="137">
        <f t="shared" si="123"/>
        <v>18</v>
      </c>
      <c r="I3855" s="129" t="str" cm="1">
        <f t="array" ref="I3855">_xlfn.XLOOKUP(C3855,gyn_horarios,gyn_trechos_almoco,"",1,1)</f>
        <v>GOIANIA X SAO LUIS 20:00</v>
      </c>
      <c r="J3855" s="201" t="str" cm="1">
        <f t="array" ref="J3855">_xlfn.XLOOKUP(D3855,justificativas_motivos,justificativas_texto,"",1,1)</f>
        <v>MOTORISTA CUMPRINDO HORÁRIO NA ESCALA ATUAL</v>
      </c>
    </row>
    <row r="3856" spans="1:10" ht="42" hidden="1" customHeight="1">
      <c r="A3856" s="200">
        <v>45803</v>
      </c>
      <c r="B3856" s="132">
        <v>17400</v>
      </c>
      <c r="C3856" s="133">
        <v>0.375</v>
      </c>
      <c r="D3856" s="132" t="s">
        <v>11</v>
      </c>
      <c r="E3856" s="129" t="s">
        <v>17</v>
      </c>
      <c r="F3856" s="132"/>
      <c r="G3856" s="132" t="str">
        <f t="shared" si="122"/>
        <v>1</v>
      </c>
      <c r="H3856" s="137">
        <f t="shared" si="123"/>
        <v>18</v>
      </c>
      <c r="I3856" s="129" t="str" cm="1">
        <f t="array" ref="I3856">_xlfn.XLOOKUP(C3856,gyn_horarios,gyn_trechos_almoco,"",1,1)</f>
        <v>SINOP X FORTALEZA 09:00</v>
      </c>
      <c r="J3856" s="201" t="str" cm="1">
        <f t="array" ref="J3856">_xlfn.XLOOKUP(D3856,justificativas_motivos,justificativas_texto,"",1,1)</f>
        <v>MOTORISTA CUMPRINDO HORÁRIO NA ESCALA ATUAL</v>
      </c>
    </row>
    <row r="3857" spans="1:10" ht="42" hidden="1" customHeight="1">
      <c r="A3857" s="200">
        <v>45803</v>
      </c>
      <c r="B3857" s="132">
        <v>17400</v>
      </c>
      <c r="C3857" s="133">
        <v>0.375</v>
      </c>
      <c r="D3857" s="132" t="s">
        <v>11</v>
      </c>
      <c r="E3857" s="129" t="s">
        <v>139</v>
      </c>
      <c r="F3857" s="132"/>
      <c r="G3857" s="132" t="str">
        <f t="shared" si="122"/>
        <v>1</v>
      </c>
      <c r="H3857" s="137">
        <f t="shared" si="123"/>
        <v>18</v>
      </c>
      <c r="I3857" s="129" t="str" cm="1">
        <f t="array" ref="I3857">_xlfn.XLOOKUP(C3857,gyn_horarios,gyn_trechos_almoco,"",1,1)</f>
        <v>SINOP X FORTALEZA 09:00</v>
      </c>
      <c r="J3857" s="201" t="str" cm="1">
        <f t="array" ref="J3857">_xlfn.XLOOKUP(D3857,justificativas_motivos,justificativas_texto,"",1,1)</f>
        <v>MOTORISTA CUMPRINDO HORÁRIO NA ESCALA ATUAL</v>
      </c>
    </row>
    <row r="3858" spans="1:10" ht="42" hidden="1" customHeight="1">
      <c r="A3858" s="202">
        <v>45804</v>
      </c>
      <c r="B3858" s="149">
        <v>20018</v>
      </c>
      <c r="C3858" s="147">
        <v>0.87847222222222221</v>
      </c>
      <c r="D3858" s="149" t="s">
        <v>11</v>
      </c>
      <c r="E3858" s="153" t="s">
        <v>211</v>
      </c>
      <c r="F3858" s="149"/>
      <c r="G3858" s="149" t="str">
        <f t="shared" si="122"/>
        <v>1</v>
      </c>
      <c r="H3858" s="150">
        <f t="shared" si="123"/>
        <v>18</v>
      </c>
      <c r="I3858" s="153" t="str" cm="1">
        <f t="array" ref="I3858">_xlfn.XLOOKUP(C3858,gyn_horarios,gyn_trechos_almoco,"",1,1)</f>
        <v>BELEM X GOIANIA 21:05</v>
      </c>
      <c r="J3858" s="164" t="str" cm="1">
        <f t="array" ref="J3858">_xlfn.XLOOKUP(D3858,justificativas_motivos,justificativas_texto,"",1,1)</f>
        <v>MOTORISTA CUMPRINDO HORÁRIO NA ESCALA ATUAL</v>
      </c>
    </row>
    <row r="3859" spans="1:10" ht="42" hidden="1" customHeight="1">
      <c r="A3859" s="200">
        <v>45804</v>
      </c>
      <c r="B3859" s="132">
        <v>20018</v>
      </c>
      <c r="C3859" s="133">
        <v>0.87847222222222221</v>
      </c>
      <c r="D3859" s="132" t="s">
        <v>11</v>
      </c>
      <c r="E3859" s="129" t="s">
        <v>343</v>
      </c>
      <c r="F3859" s="132"/>
      <c r="G3859" s="132" t="str">
        <f t="shared" si="122"/>
        <v>1</v>
      </c>
      <c r="H3859" s="137">
        <f t="shared" si="123"/>
        <v>18</v>
      </c>
      <c r="I3859" s="129" t="str" cm="1">
        <f t="array" ref="I3859">_xlfn.XLOOKUP(C3859,gyn_horarios,gyn_trechos_almoco,"",1,1)</f>
        <v>BELEM X GOIANIA 21:05</v>
      </c>
      <c r="J3859" s="201" t="str" cm="1">
        <f t="array" ref="J3859">_xlfn.XLOOKUP(D3859,justificativas_motivos,justificativas_texto,"",1,1)</f>
        <v>MOTORISTA CUMPRINDO HORÁRIO NA ESCALA ATUAL</v>
      </c>
    </row>
    <row r="3860" spans="1:10" ht="42" hidden="1" customHeight="1">
      <c r="A3860" s="200">
        <v>45804</v>
      </c>
      <c r="B3860" s="132">
        <v>24016</v>
      </c>
      <c r="C3860" s="133">
        <v>0.3</v>
      </c>
      <c r="D3860" s="132" t="s">
        <v>11</v>
      </c>
      <c r="E3860" s="129" t="s">
        <v>64</v>
      </c>
      <c r="F3860" s="132"/>
      <c r="G3860" s="132" t="str">
        <f t="shared" si="122"/>
        <v>1</v>
      </c>
      <c r="H3860" s="137">
        <f t="shared" si="123"/>
        <v>18</v>
      </c>
      <c r="I3860" s="129" t="s">
        <v>25</v>
      </c>
      <c r="J3860" s="201" t="str" cm="1">
        <f t="array" ref="J3860">_xlfn.XLOOKUP(D3860,justificativas_motivos,justificativas_texto,"",1,1)</f>
        <v>MOTORISTA CUMPRINDO HORÁRIO NA ESCALA ATUAL</v>
      </c>
    </row>
    <row r="3861" spans="1:10" ht="42" hidden="1" customHeight="1">
      <c r="A3861" s="200">
        <v>45804</v>
      </c>
      <c r="B3861" s="132">
        <v>24016</v>
      </c>
      <c r="C3861" s="133">
        <v>0.3</v>
      </c>
      <c r="D3861" s="132" t="s">
        <v>11</v>
      </c>
      <c r="E3861" s="129" t="s">
        <v>65</v>
      </c>
      <c r="F3861" s="132"/>
      <c r="G3861" s="132" t="str">
        <f t="shared" si="122"/>
        <v>1</v>
      </c>
      <c r="H3861" s="137">
        <f t="shared" si="123"/>
        <v>18</v>
      </c>
      <c r="I3861" s="129" t="s">
        <v>25</v>
      </c>
      <c r="J3861" s="201" t="str" cm="1">
        <f t="array" ref="J3861">_xlfn.XLOOKUP(D3861,justificativas_motivos,justificativas_texto,"",1,1)</f>
        <v>MOTORISTA CUMPRINDO HORÁRIO NA ESCALA ATUAL</v>
      </c>
    </row>
    <row r="3862" spans="1:10" ht="42" hidden="1" customHeight="1">
      <c r="A3862" s="200">
        <v>45805</v>
      </c>
      <c r="B3862" s="132">
        <v>19011</v>
      </c>
      <c r="C3862" s="133">
        <v>0.87847222222222221</v>
      </c>
      <c r="D3862" s="132" t="s">
        <v>11</v>
      </c>
      <c r="E3862" s="129" t="s">
        <v>208</v>
      </c>
      <c r="F3862" s="132"/>
      <c r="G3862" s="132" t="s">
        <v>228</v>
      </c>
      <c r="H3862" s="137">
        <v>18</v>
      </c>
      <c r="I3862" s="129" t="s">
        <v>22</v>
      </c>
      <c r="J3862" s="201" t="str" cm="1">
        <f t="array" ref="J3862">_xlfn.XLOOKUP(D3862,justificativas_motivos,justificativas_texto,"",1,1)</f>
        <v>MOTORISTA CUMPRINDO HORÁRIO NA ESCALA ATUAL</v>
      </c>
    </row>
    <row r="3863" spans="1:10" ht="42" hidden="1" customHeight="1">
      <c r="A3863" s="200">
        <v>45805</v>
      </c>
      <c r="B3863" s="132">
        <v>19011</v>
      </c>
      <c r="C3863" s="133">
        <v>0.87847222222222221</v>
      </c>
      <c r="D3863" s="132" t="s">
        <v>11</v>
      </c>
      <c r="E3863" s="129" t="s">
        <v>452</v>
      </c>
      <c r="F3863" s="132"/>
      <c r="G3863" s="132" t="s">
        <v>228</v>
      </c>
      <c r="H3863" s="137">
        <v>18</v>
      </c>
      <c r="I3863" s="129" t="s">
        <v>22</v>
      </c>
      <c r="J3863" s="201" t="str" cm="1">
        <f t="array" ref="J3863">_xlfn.XLOOKUP(D3863,justificativas_motivos,justificativas_texto,"",1,1)</f>
        <v>MOTORISTA CUMPRINDO HORÁRIO NA ESCALA ATUAL</v>
      </c>
    </row>
    <row r="3864" spans="1:10" ht="42" hidden="1" customHeight="1">
      <c r="A3864" s="200">
        <v>45805</v>
      </c>
      <c r="B3864" s="132">
        <v>24009</v>
      </c>
      <c r="C3864" s="133">
        <v>0.3</v>
      </c>
      <c r="D3864" s="132" t="s">
        <v>11</v>
      </c>
      <c r="E3864" s="129" t="s">
        <v>14</v>
      </c>
      <c r="F3864" s="132"/>
      <c r="G3864" s="132" t="s">
        <v>228</v>
      </c>
      <c r="H3864" s="137">
        <v>18</v>
      </c>
      <c r="I3864" s="129" t="s">
        <v>25</v>
      </c>
      <c r="J3864" s="201" t="str" cm="1">
        <f t="array" ref="J3864">_xlfn.XLOOKUP(D3864,justificativas_motivos,justificativas_texto,"",1,1)</f>
        <v>MOTORISTA CUMPRINDO HORÁRIO NA ESCALA ATUAL</v>
      </c>
    </row>
    <row r="3865" spans="1:10" ht="42" hidden="1" customHeight="1">
      <c r="A3865" s="200">
        <v>45805</v>
      </c>
      <c r="B3865" s="132">
        <v>24009</v>
      </c>
      <c r="C3865" s="133">
        <v>0.3</v>
      </c>
      <c r="D3865" s="132" t="s">
        <v>11</v>
      </c>
      <c r="E3865" s="129" t="s">
        <v>453</v>
      </c>
      <c r="F3865" s="132"/>
      <c r="G3865" s="132" t="s">
        <v>228</v>
      </c>
      <c r="H3865" s="137">
        <v>18</v>
      </c>
      <c r="I3865" s="129" t="s">
        <v>25</v>
      </c>
      <c r="J3865" s="201" t="str" cm="1">
        <f t="array" ref="J3865">_xlfn.XLOOKUP(D3865,justificativas_motivos,justificativas_texto,"",1,1)</f>
        <v>MOTORISTA CUMPRINDO HORÁRIO NA ESCALA ATUAL</v>
      </c>
    </row>
    <row r="3866" spans="1:10" ht="42" hidden="1" customHeight="1">
      <c r="A3866" s="200">
        <v>45805</v>
      </c>
      <c r="B3866" s="132" t="s">
        <v>510</v>
      </c>
      <c r="C3866" s="133" t="s">
        <v>510</v>
      </c>
      <c r="D3866" s="132" t="s">
        <v>511</v>
      </c>
      <c r="E3866" s="129" t="s">
        <v>215</v>
      </c>
      <c r="F3866" s="132"/>
      <c r="G3866" s="132" t="s">
        <v>228</v>
      </c>
      <c r="H3866" s="137">
        <v>18</v>
      </c>
      <c r="I3866" s="129" t="s">
        <v>512</v>
      </c>
      <c r="J3866" s="201" t="str" cm="1">
        <f t="array" ref="J3866">_xlfn.XLOOKUP(D3866,justificativas_motivos,justificativas_texto,"",1,1)</f>
        <v>MOTORISTA NA GARAGEM EM ESPERA PARA DISPONIBILIDADE DE HORARIOS</v>
      </c>
    </row>
    <row r="3867" spans="1:10" ht="42" hidden="1" customHeight="1">
      <c r="A3867" s="200">
        <v>45805</v>
      </c>
      <c r="B3867" s="132" t="s">
        <v>510</v>
      </c>
      <c r="C3867" s="133" t="s">
        <v>510</v>
      </c>
      <c r="D3867" s="132" t="s">
        <v>511</v>
      </c>
      <c r="E3867" s="129" t="s">
        <v>77</v>
      </c>
      <c r="F3867" s="132"/>
      <c r="G3867" s="132" t="s">
        <v>228</v>
      </c>
      <c r="H3867" s="137">
        <v>18</v>
      </c>
      <c r="I3867" s="129" t="s">
        <v>512</v>
      </c>
      <c r="J3867" s="201" t="str" cm="1">
        <f t="array" ref="J3867">_xlfn.XLOOKUP(D3867,justificativas_motivos,justificativas_texto,"",1,1)</f>
        <v>MOTORISTA NA GARAGEM EM ESPERA PARA DISPONIBILIDADE DE HORARIOS</v>
      </c>
    </row>
    <row r="3868" spans="1:10" ht="42" hidden="1" customHeight="1">
      <c r="A3868" s="202">
        <v>45805</v>
      </c>
      <c r="B3868" s="149" t="s">
        <v>137</v>
      </c>
      <c r="C3868" s="147" t="s">
        <v>137</v>
      </c>
      <c r="D3868" s="149" t="s">
        <v>513</v>
      </c>
      <c r="E3868" s="153" t="s">
        <v>275</v>
      </c>
      <c r="F3868" s="149"/>
      <c r="G3868" s="149" t="s">
        <v>228</v>
      </c>
      <c r="H3868" s="150">
        <v>18</v>
      </c>
      <c r="I3868" s="153" t="s">
        <v>137</v>
      </c>
      <c r="J3868" s="164" t="str" cm="1">
        <f t="array" ref="J3868">_xlfn.XLOOKUP(D3868,justificativas_motivos,justificativas_texto,"",1,1)</f>
        <v>MOTORISTA PRESTANDO SERVICO DE PLANTAO NA GARAGEM</v>
      </c>
    </row>
    <row r="3869" spans="1:10" ht="42" hidden="1" customHeight="1">
      <c r="A3869" s="202">
        <v>45805</v>
      </c>
      <c r="B3869" s="132">
        <v>19026</v>
      </c>
      <c r="C3869" s="133">
        <v>0.39583333333333331</v>
      </c>
      <c r="D3869" s="132" t="s">
        <v>11</v>
      </c>
      <c r="E3869" s="129" t="s">
        <v>400</v>
      </c>
      <c r="F3869" s="132"/>
      <c r="G3869" s="132" t="str">
        <f t="shared" ref="G3869:G3932" si="124">IF(E3869="MOTORISTA","","1")</f>
        <v>1</v>
      </c>
      <c r="H3869" s="137">
        <f t="shared" ref="H3869:H3932" si="125">IF(E3869="MOTORISTA","",18)</f>
        <v>18</v>
      </c>
      <c r="I3869" s="129" t="str" cm="1">
        <f t="array" ref="I3869">_xlfn.XLOOKUP(C3869,gyn_horarios,gyn_trechos_almoco,"",1,1)</f>
        <v>GOIANIA X BELEM 09:30</v>
      </c>
      <c r="J3869" s="201" t="str" cm="1">
        <f t="array" ref="J3869">_xlfn.XLOOKUP(D3869,justificativas_motivos,justificativas_texto,"",1,1)</f>
        <v>MOTORISTA CUMPRINDO HORÁRIO NA ESCALA ATUAL</v>
      </c>
    </row>
    <row r="3870" spans="1:10" ht="42" hidden="1" customHeight="1">
      <c r="A3870" s="202">
        <v>45805</v>
      </c>
      <c r="B3870" s="132">
        <v>19026</v>
      </c>
      <c r="C3870" s="133">
        <v>0.39583333333333331</v>
      </c>
      <c r="D3870" s="132" t="s">
        <v>11</v>
      </c>
      <c r="E3870" s="129" t="s">
        <v>472</v>
      </c>
      <c r="F3870" s="132"/>
      <c r="G3870" s="132" t="str">
        <f t="shared" si="124"/>
        <v>1</v>
      </c>
      <c r="H3870" s="137">
        <f t="shared" si="125"/>
        <v>18</v>
      </c>
      <c r="I3870" s="129" t="str" cm="1">
        <f t="array" ref="I3870">_xlfn.XLOOKUP(C3870,gyn_horarios,gyn_trechos_almoco,"",1,1)</f>
        <v>GOIANIA X BELEM 09:30</v>
      </c>
      <c r="J3870" s="201" t="str" cm="1">
        <f t="array" ref="J3870">_xlfn.XLOOKUP(D3870,justificativas_motivos,justificativas_texto,"",1,1)</f>
        <v>MOTORISTA CUMPRINDO HORÁRIO NA ESCALA ATUAL</v>
      </c>
    </row>
    <row r="3871" spans="1:10" ht="42" hidden="1" customHeight="1">
      <c r="A3871" s="200">
        <v>45806</v>
      </c>
      <c r="B3871" s="135">
        <v>19026</v>
      </c>
      <c r="C3871" s="133">
        <v>0.87847222222222221</v>
      </c>
      <c r="D3871" s="136" t="s">
        <v>11</v>
      </c>
      <c r="E3871" s="129" t="s">
        <v>37</v>
      </c>
      <c r="F3871" s="132"/>
      <c r="G3871" s="132" t="str">
        <f t="shared" si="124"/>
        <v>1</v>
      </c>
      <c r="H3871" s="137">
        <f t="shared" si="125"/>
        <v>18</v>
      </c>
      <c r="I3871" s="129" t="str" cm="1">
        <f t="array" ref="I3871">_xlfn.XLOOKUP(C3871,imp_horarios,imp_trechos_janta,"",-1,1)</f>
        <v>BELEM X GOIANIA 21:05</v>
      </c>
      <c r="J3871" s="201" t="str" cm="1">
        <f t="array" ref="J3871">_xlfn.XLOOKUP(D3871,justificativas_motivos,justificativas_texto,"",1,1)</f>
        <v>MOTORISTA CUMPRINDO HORÁRIO NA ESCALA ATUAL</v>
      </c>
    </row>
    <row r="3872" spans="1:10" ht="42" hidden="1" customHeight="1">
      <c r="A3872" s="200">
        <v>45806</v>
      </c>
      <c r="B3872" s="135">
        <v>19026</v>
      </c>
      <c r="C3872" s="133">
        <v>0.87847222222222221</v>
      </c>
      <c r="D3872" s="136" t="s">
        <v>11</v>
      </c>
      <c r="E3872" s="129" t="s">
        <v>186</v>
      </c>
      <c r="F3872" s="132"/>
      <c r="G3872" s="132" t="str">
        <f t="shared" si="124"/>
        <v>1</v>
      </c>
      <c r="H3872" s="137">
        <f t="shared" si="125"/>
        <v>18</v>
      </c>
      <c r="I3872" s="129" t="str" cm="1">
        <f t="array" ref="I3872">_xlfn.XLOOKUP(C3872,imp_horarios,imp_trechos_janta,"",-1,1)</f>
        <v>BELEM X GOIANIA 21:05</v>
      </c>
      <c r="J3872" s="201" t="str" cm="1">
        <f t="array" ref="J3872">_xlfn.XLOOKUP(D3872,justificativas_motivos,justificativas_texto,"",1,1)</f>
        <v>MOTORISTA CUMPRINDO HORÁRIO NA ESCALA ATUAL</v>
      </c>
    </row>
    <row r="3873" spans="1:10" ht="42" hidden="1" customHeight="1">
      <c r="A3873" s="200">
        <v>45806</v>
      </c>
      <c r="B3873" s="135">
        <v>19018</v>
      </c>
      <c r="C3873" s="133">
        <v>0.39583333333333331</v>
      </c>
      <c r="D3873" s="136" t="s">
        <v>11</v>
      </c>
      <c r="E3873" s="129" t="s">
        <v>62</v>
      </c>
      <c r="F3873" s="132"/>
      <c r="G3873" s="132" t="str">
        <f t="shared" si="124"/>
        <v>1</v>
      </c>
      <c r="H3873" s="137">
        <f t="shared" si="125"/>
        <v>18</v>
      </c>
      <c r="I3873" s="129" t="str" cm="1">
        <f t="array" ref="I3873">_xlfn.XLOOKUP(C3873,imp_horarios,imp_trechos_janta,"",-1,1)</f>
        <v>GOIANIA X BELEM 09:30</v>
      </c>
      <c r="J3873" s="201" t="str" cm="1">
        <f t="array" ref="J3873">_xlfn.XLOOKUP(D3873,justificativas_motivos,justificativas_texto,"",1,1)</f>
        <v>MOTORISTA CUMPRINDO HORÁRIO NA ESCALA ATUAL</v>
      </c>
    </row>
    <row r="3874" spans="1:10" ht="42" hidden="1" customHeight="1">
      <c r="A3874" s="200">
        <v>45806</v>
      </c>
      <c r="B3874" s="135">
        <v>19018</v>
      </c>
      <c r="C3874" s="133">
        <v>0.39583333333333331</v>
      </c>
      <c r="D3874" s="136" t="s">
        <v>11</v>
      </c>
      <c r="E3874" s="129" t="s">
        <v>63</v>
      </c>
      <c r="F3874" s="132"/>
      <c r="G3874" s="132" t="str">
        <f t="shared" si="124"/>
        <v>1</v>
      </c>
      <c r="H3874" s="137">
        <f t="shared" si="125"/>
        <v>18</v>
      </c>
      <c r="I3874" s="129" t="str" cm="1">
        <f t="array" ref="I3874">_xlfn.XLOOKUP(C3874,imp_horarios,imp_trechos_janta,"",-1,1)</f>
        <v>GOIANIA X BELEM 09:30</v>
      </c>
      <c r="J3874" s="201" t="str" cm="1">
        <f t="array" ref="J3874">_xlfn.XLOOKUP(D3874,justificativas_motivos,justificativas_texto,"",1,1)</f>
        <v>MOTORISTA CUMPRINDO HORÁRIO NA ESCALA ATUAL</v>
      </c>
    </row>
    <row r="3875" spans="1:10" ht="42" hidden="1" customHeight="1">
      <c r="A3875" s="200">
        <v>45806</v>
      </c>
      <c r="B3875" s="135" t="s">
        <v>510</v>
      </c>
      <c r="C3875" s="133" t="s">
        <v>510</v>
      </c>
      <c r="D3875" s="136" t="s">
        <v>514</v>
      </c>
      <c r="E3875" s="129" t="s">
        <v>215</v>
      </c>
      <c r="F3875" s="132"/>
      <c r="G3875" s="132" t="str">
        <f t="shared" si="124"/>
        <v>1</v>
      </c>
      <c r="H3875" s="137">
        <f t="shared" si="125"/>
        <v>18</v>
      </c>
      <c r="I3875" s="129" t="s">
        <v>71</v>
      </c>
      <c r="J3875" s="201" t="str" cm="1">
        <f t="array" ref="J3875">_xlfn.XLOOKUP(D3875,justificativas_motivos,justificativas_texto,"",1,1)</f>
        <v>MOTORISTA ESTA DE TREINAMENTO NA GARAGEM</v>
      </c>
    </row>
    <row r="3876" spans="1:10" ht="42" hidden="1" customHeight="1">
      <c r="A3876" s="200">
        <v>45806</v>
      </c>
      <c r="B3876" s="135" t="s">
        <v>510</v>
      </c>
      <c r="C3876" s="133" t="s">
        <v>510</v>
      </c>
      <c r="D3876" s="136" t="s">
        <v>514</v>
      </c>
      <c r="E3876" s="129" t="s">
        <v>77</v>
      </c>
      <c r="F3876" s="132"/>
      <c r="G3876" s="132" t="str">
        <f t="shared" si="124"/>
        <v>1</v>
      </c>
      <c r="H3876" s="137">
        <f t="shared" si="125"/>
        <v>18</v>
      </c>
      <c r="I3876" s="129" t="s">
        <v>71</v>
      </c>
      <c r="J3876" s="201" t="str" cm="1">
        <f t="array" ref="J3876">_xlfn.XLOOKUP(D3876,justificativas_motivos,justificativas_texto,"",1,1)</f>
        <v>MOTORISTA ESTA DE TREINAMENTO NA GARAGEM</v>
      </c>
    </row>
    <row r="3877" spans="1:10" ht="42" hidden="1" customHeight="1">
      <c r="A3877" s="200">
        <v>45806</v>
      </c>
      <c r="B3877" s="135" t="s">
        <v>510</v>
      </c>
      <c r="C3877" s="133" t="s">
        <v>510</v>
      </c>
      <c r="D3877" s="136" t="s">
        <v>514</v>
      </c>
      <c r="E3877" s="129" t="s">
        <v>73</v>
      </c>
      <c r="F3877" s="132"/>
      <c r="G3877" s="132" t="str">
        <f t="shared" si="124"/>
        <v>1</v>
      </c>
      <c r="H3877" s="137">
        <f t="shared" si="125"/>
        <v>18</v>
      </c>
      <c r="I3877" s="129" t="s">
        <v>71</v>
      </c>
      <c r="J3877" s="201" t="str" cm="1">
        <f t="array" ref="J3877">_xlfn.XLOOKUP(D3877,justificativas_motivos,justificativas_texto,"",1,1)</f>
        <v>MOTORISTA ESTA DE TREINAMENTO NA GARAGEM</v>
      </c>
    </row>
    <row r="3878" spans="1:10" ht="42" hidden="1" customHeight="1">
      <c r="A3878" s="202">
        <v>45806</v>
      </c>
      <c r="B3878" s="146">
        <v>25007</v>
      </c>
      <c r="C3878" s="147">
        <v>0.79166666666666663</v>
      </c>
      <c r="D3878" s="148" t="s">
        <v>11</v>
      </c>
      <c r="E3878" s="153" t="s">
        <v>292</v>
      </c>
      <c r="F3878" s="149"/>
      <c r="G3878" s="149" t="str">
        <f t="shared" si="124"/>
        <v>1</v>
      </c>
      <c r="H3878" s="150">
        <f t="shared" si="125"/>
        <v>18</v>
      </c>
      <c r="I3878" s="153" t="s">
        <v>515</v>
      </c>
      <c r="J3878" s="164" t="str" cm="1">
        <f t="array" ref="J3878">_xlfn.XLOOKUP(D3878,justificativas_motivos,justificativas_texto,"",1,1)</f>
        <v>MOTORISTA CUMPRINDO HORÁRIO NA ESCALA ATUAL</v>
      </c>
    </row>
    <row r="3879" spans="1:10" ht="42" hidden="1" customHeight="1">
      <c r="A3879" s="202">
        <v>45806</v>
      </c>
      <c r="B3879" s="132" t="s">
        <v>511</v>
      </c>
      <c r="C3879" s="132" t="s">
        <v>511</v>
      </c>
      <c r="D3879" s="132" t="s">
        <v>511</v>
      </c>
      <c r="E3879" s="129" t="s">
        <v>516</v>
      </c>
      <c r="F3879" s="132"/>
      <c r="G3879" s="132" t="str">
        <f t="shared" si="124"/>
        <v>1</v>
      </c>
      <c r="H3879" s="137">
        <f t="shared" si="125"/>
        <v>18</v>
      </c>
      <c r="I3879" s="129" t="str" cm="1">
        <f t="array" ref="I3879">_xlfn.XLOOKUP(C3879,gyn_horarios,gyn_trechos_almoco,"",1,1)</f>
        <v>ESPERA</v>
      </c>
      <c r="J3879" s="201" t="str" cm="1">
        <f t="array" ref="J3879">_xlfn.XLOOKUP(D3879,justificativas_motivos,justificativas_texto,"",1,1)</f>
        <v>MOTORISTA NA GARAGEM EM ESPERA PARA DISPONIBILIDADE DE HORARIOS</v>
      </c>
    </row>
    <row r="3880" spans="1:10" ht="42" hidden="1" customHeight="1">
      <c r="A3880" s="202">
        <v>45806</v>
      </c>
      <c r="B3880" s="132" t="s">
        <v>511</v>
      </c>
      <c r="C3880" s="132" t="s">
        <v>511</v>
      </c>
      <c r="D3880" s="132" t="s">
        <v>511</v>
      </c>
      <c r="E3880" s="129" t="s">
        <v>517</v>
      </c>
      <c r="F3880" s="132"/>
      <c r="G3880" s="132" t="str">
        <f t="shared" si="124"/>
        <v>1</v>
      </c>
      <c r="H3880" s="137">
        <f t="shared" si="125"/>
        <v>18</v>
      </c>
      <c r="I3880" s="129" t="str" cm="1">
        <f t="array" ref="I3880">_xlfn.XLOOKUP(C3880,gyn_horarios,gyn_trechos_almoco,"",1,1)</f>
        <v>ESPERA</v>
      </c>
      <c r="J3880" s="201" t="str" cm="1">
        <f t="array" ref="J3880">_xlfn.XLOOKUP(D3880,justificativas_motivos,justificativas_texto,"",1,1)</f>
        <v>MOTORISTA NA GARAGEM EM ESPERA PARA DISPONIBILIDADE DE HORARIOS</v>
      </c>
    </row>
    <row r="3881" spans="1:10" ht="42" hidden="1" customHeight="1">
      <c r="A3881" s="200">
        <v>45807</v>
      </c>
      <c r="B3881" s="132">
        <v>19007</v>
      </c>
      <c r="C3881" s="133">
        <v>0.39583333333333331</v>
      </c>
      <c r="D3881" s="132" t="s">
        <v>11</v>
      </c>
      <c r="E3881" s="129" t="s">
        <v>173</v>
      </c>
      <c r="F3881" s="132"/>
      <c r="G3881" s="132" t="str">
        <f t="shared" si="124"/>
        <v>1</v>
      </c>
      <c r="H3881" s="137">
        <f t="shared" si="125"/>
        <v>18</v>
      </c>
      <c r="I3881" s="129" t="str" cm="1">
        <f t="array" ref="I3881">_xlfn.XLOOKUP(C3881,gyn_horarios,gyn_trechos_almoco,"",1,1)</f>
        <v>GOIANIA X BELEM 09:30</v>
      </c>
      <c r="J3881" s="201" t="str" cm="1">
        <f t="array" ref="J3881">_xlfn.XLOOKUP(D3881,justificativas_motivos,justificativas_texto,"",1,1)</f>
        <v>MOTORISTA CUMPRINDO HORÁRIO NA ESCALA ATUAL</v>
      </c>
    </row>
    <row r="3882" spans="1:10" ht="42" hidden="1" customHeight="1">
      <c r="A3882" s="200">
        <v>45807</v>
      </c>
      <c r="B3882" s="132">
        <v>19007</v>
      </c>
      <c r="C3882" s="133">
        <v>0.39583333333333331</v>
      </c>
      <c r="D3882" s="132" t="s">
        <v>11</v>
      </c>
      <c r="E3882" s="129" t="s">
        <v>130</v>
      </c>
      <c r="F3882" s="132"/>
      <c r="G3882" s="132" t="str">
        <f t="shared" si="124"/>
        <v>1</v>
      </c>
      <c r="H3882" s="137">
        <f t="shared" si="125"/>
        <v>18</v>
      </c>
      <c r="I3882" s="129" t="str" cm="1">
        <f t="array" ref="I3882">_xlfn.XLOOKUP(C3882,gyn_horarios,gyn_trechos_almoco,"",1,1)</f>
        <v>GOIANIA X BELEM 09:30</v>
      </c>
      <c r="J3882" s="201" t="str" cm="1">
        <f t="array" ref="J3882">_xlfn.XLOOKUP(D3882,justificativas_motivos,justificativas_texto,"",1,1)</f>
        <v>MOTORISTA CUMPRINDO HORÁRIO NA ESCALA ATUAL</v>
      </c>
    </row>
    <row r="3883" spans="1:10" ht="42" hidden="1" customHeight="1">
      <c r="A3883" s="200">
        <v>45807</v>
      </c>
      <c r="B3883" s="132" t="s">
        <v>511</v>
      </c>
      <c r="C3883" s="132" t="s">
        <v>511</v>
      </c>
      <c r="D3883" s="132" t="s">
        <v>511</v>
      </c>
      <c r="E3883" s="129" t="s">
        <v>73</v>
      </c>
      <c r="F3883" s="132"/>
      <c r="G3883" s="132" t="str">
        <f t="shared" si="124"/>
        <v>1</v>
      </c>
      <c r="H3883" s="137">
        <f t="shared" si="125"/>
        <v>18</v>
      </c>
      <c r="I3883" s="129" t="str" cm="1">
        <f t="array" ref="I3883">_xlfn.XLOOKUP(C3883,gyn_horarios,gyn_trechos_almoco,"",1,1)</f>
        <v>ESPERA</v>
      </c>
      <c r="J3883" s="201" t="str" cm="1">
        <f t="array" ref="J3883">_xlfn.XLOOKUP(D3883,justificativas_motivos,justificativas_texto,"",1,1)</f>
        <v>MOTORISTA NA GARAGEM EM ESPERA PARA DISPONIBILIDADE DE HORARIOS</v>
      </c>
    </row>
    <row r="3884" spans="1:10" ht="42" hidden="1" customHeight="1">
      <c r="A3884" s="200">
        <v>45807</v>
      </c>
      <c r="B3884" s="132" t="s">
        <v>511</v>
      </c>
      <c r="C3884" s="132" t="s">
        <v>511</v>
      </c>
      <c r="D3884" s="132" t="s">
        <v>511</v>
      </c>
      <c r="E3884" s="129" t="s">
        <v>77</v>
      </c>
      <c r="F3884" s="132"/>
      <c r="G3884" s="132" t="str">
        <f t="shared" si="124"/>
        <v>1</v>
      </c>
      <c r="H3884" s="137">
        <f t="shared" si="125"/>
        <v>18</v>
      </c>
      <c r="I3884" s="129" t="str" cm="1">
        <f t="array" ref="I3884">_xlfn.XLOOKUP(C3884,gyn_horarios,gyn_trechos_almoco,"",1,1)</f>
        <v>ESPERA</v>
      </c>
      <c r="J3884" s="201" t="str" cm="1">
        <f t="array" ref="J3884">_xlfn.XLOOKUP(D3884,justificativas_motivos,justificativas_texto,"",1,1)</f>
        <v>MOTORISTA NA GARAGEM EM ESPERA PARA DISPONIBILIDADE DE HORARIOS</v>
      </c>
    </row>
    <row r="3885" spans="1:10" ht="42" hidden="1" customHeight="1">
      <c r="A3885" s="200">
        <v>45807</v>
      </c>
      <c r="B3885" s="132" t="s">
        <v>511</v>
      </c>
      <c r="C3885" s="132" t="s">
        <v>511</v>
      </c>
      <c r="D3885" s="132" t="s">
        <v>511</v>
      </c>
      <c r="E3885" s="129" t="s">
        <v>215</v>
      </c>
      <c r="F3885" s="132"/>
      <c r="G3885" s="132" t="str">
        <f t="shared" si="124"/>
        <v>1</v>
      </c>
      <c r="H3885" s="137">
        <f t="shared" si="125"/>
        <v>18</v>
      </c>
      <c r="I3885" s="129" t="str" cm="1">
        <f t="array" ref="I3885">_xlfn.XLOOKUP(C3885,gyn_horarios,gyn_trechos_almoco,"",1,1)</f>
        <v>ESPERA</v>
      </c>
      <c r="J3885" s="201" t="str" cm="1">
        <f t="array" ref="J3885">_xlfn.XLOOKUP(D3885,justificativas_motivos,justificativas_texto,"",1,1)</f>
        <v>MOTORISTA NA GARAGEM EM ESPERA PARA DISPONIBILIDADE DE HORARIOS</v>
      </c>
    </row>
    <row r="3886" spans="1:10" ht="42" hidden="1" customHeight="1">
      <c r="A3886" s="200">
        <v>45807</v>
      </c>
      <c r="B3886" s="132" t="s">
        <v>511</v>
      </c>
      <c r="C3886" s="132" t="s">
        <v>511</v>
      </c>
      <c r="D3886" s="132" t="s">
        <v>511</v>
      </c>
      <c r="E3886" s="129" t="s">
        <v>201</v>
      </c>
      <c r="F3886" s="132"/>
      <c r="G3886" s="132" t="str">
        <f t="shared" si="124"/>
        <v>1</v>
      </c>
      <c r="H3886" s="137">
        <f t="shared" si="125"/>
        <v>18</v>
      </c>
      <c r="I3886" s="129" t="str" cm="1">
        <f t="array" ref="I3886">_xlfn.XLOOKUP(C3886,gyn_horarios,gyn_trechos_almoco,"",1,1)</f>
        <v>ESPERA</v>
      </c>
      <c r="J3886" s="201" t="str" cm="1">
        <f t="array" ref="J3886">_xlfn.XLOOKUP(D3886,justificativas_motivos,justificativas_texto,"",1,1)</f>
        <v>MOTORISTA NA GARAGEM EM ESPERA PARA DISPONIBILIDADE DE HORARIOS</v>
      </c>
    </row>
    <row r="3887" spans="1:10" ht="42" hidden="1" customHeight="1">
      <c r="A3887" s="200">
        <v>45807</v>
      </c>
      <c r="B3887" s="132" t="s">
        <v>511</v>
      </c>
      <c r="C3887" s="132" t="s">
        <v>511</v>
      </c>
      <c r="D3887" s="132" t="s">
        <v>511</v>
      </c>
      <c r="E3887" s="129" t="s">
        <v>485</v>
      </c>
      <c r="F3887" s="132"/>
      <c r="G3887" s="132" t="str">
        <f t="shared" si="124"/>
        <v>1</v>
      </c>
      <c r="H3887" s="137">
        <f t="shared" si="125"/>
        <v>18</v>
      </c>
      <c r="I3887" s="129" t="str" cm="1">
        <f t="array" ref="I3887">_xlfn.XLOOKUP(C3887,gyn_horarios,gyn_trechos_almoco,"",1,1)</f>
        <v>ESPERA</v>
      </c>
      <c r="J3887" s="201" t="str" cm="1">
        <f t="array" ref="J3887">_xlfn.XLOOKUP(D3887,justificativas_motivos,justificativas_texto,"",1,1)</f>
        <v>MOTORISTA NA GARAGEM EM ESPERA PARA DISPONIBILIDADE DE HORARIOS</v>
      </c>
    </row>
    <row r="3888" spans="1:10" ht="42" hidden="1" customHeight="1">
      <c r="A3888" s="200">
        <v>45807</v>
      </c>
      <c r="B3888" s="132" t="s">
        <v>511</v>
      </c>
      <c r="C3888" s="132" t="s">
        <v>511</v>
      </c>
      <c r="D3888" s="132" t="s">
        <v>511</v>
      </c>
      <c r="E3888" s="129" t="s">
        <v>517</v>
      </c>
      <c r="F3888" s="132"/>
      <c r="G3888" s="132" t="str">
        <f t="shared" si="124"/>
        <v>1</v>
      </c>
      <c r="H3888" s="137">
        <f t="shared" si="125"/>
        <v>18</v>
      </c>
      <c r="I3888" s="129" t="str" cm="1">
        <f t="array" ref="I3888">_xlfn.XLOOKUP(C3888,gyn_horarios,gyn_trechos_almoco,"",1,1)</f>
        <v>ESPERA</v>
      </c>
      <c r="J3888" s="201" t="str" cm="1">
        <f t="array" ref="J3888">_xlfn.XLOOKUP(D3888,justificativas_motivos,justificativas_texto,"",1,1)</f>
        <v>MOTORISTA NA GARAGEM EM ESPERA PARA DISPONIBILIDADE DE HORARIOS</v>
      </c>
    </row>
    <row r="3889" spans="1:10" ht="42" hidden="1" customHeight="1">
      <c r="A3889" s="202">
        <v>45808</v>
      </c>
      <c r="B3889" s="149">
        <v>24016</v>
      </c>
      <c r="C3889" s="147">
        <v>0.3</v>
      </c>
      <c r="D3889" s="149" t="s">
        <v>11</v>
      </c>
      <c r="E3889" s="153" t="s">
        <v>65</v>
      </c>
      <c r="F3889" s="149"/>
      <c r="G3889" s="149" t="str">
        <f t="shared" si="124"/>
        <v>1</v>
      </c>
      <c r="H3889" s="150">
        <f t="shared" si="125"/>
        <v>18</v>
      </c>
      <c r="I3889" s="153" t="s">
        <v>25</v>
      </c>
      <c r="J3889" s="164" t="str" cm="1">
        <f t="array" ref="J3889">_xlfn.XLOOKUP(D3889,justificativas_motivos,justificativas_texto,"",1,1)</f>
        <v>MOTORISTA CUMPRINDO HORÁRIO NA ESCALA ATUAL</v>
      </c>
    </row>
    <row r="3890" spans="1:10" ht="42" hidden="1" customHeight="1">
      <c r="A3890" s="202">
        <v>45808</v>
      </c>
      <c r="B3890" s="149">
        <v>24016</v>
      </c>
      <c r="C3890" s="147">
        <v>0.3</v>
      </c>
      <c r="D3890" s="149" t="s">
        <v>11</v>
      </c>
      <c r="E3890" s="153" t="s">
        <v>64</v>
      </c>
      <c r="F3890" s="149"/>
      <c r="G3890" s="149" t="str">
        <f t="shared" si="124"/>
        <v>1</v>
      </c>
      <c r="H3890" s="150">
        <f t="shared" si="125"/>
        <v>18</v>
      </c>
      <c r="I3890" s="153" t="s">
        <v>25</v>
      </c>
      <c r="J3890" s="164" t="str" cm="1">
        <f t="array" ref="J3890">_xlfn.XLOOKUP(D3890,justificativas_motivos,justificativas_texto,"",1,1)</f>
        <v>MOTORISTA CUMPRINDO HORÁRIO NA ESCALA ATUAL</v>
      </c>
    </row>
    <row r="3891" spans="1:10" ht="42" hidden="1" customHeight="1">
      <c r="A3891" s="202">
        <v>45808</v>
      </c>
      <c r="B3891" s="149">
        <v>19013</v>
      </c>
      <c r="C3891" s="147">
        <v>0.39583333333333331</v>
      </c>
      <c r="D3891" s="149" t="s">
        <v>11</v>
      </c>
      <c r="E3891" s="153" t="s">
        <v>416</v>
      </c>
      <c r="F3891" s="149"/>
      <c r="G3891" s="149" t="str">
        <f t="shared" si="124"/>
        <v>1</v>
      </c>
      <c r="H3891" s="150">
        <f t="shared" si="125"/>
        <v>18</v>
      </c>
      <c r="I3891" s="153" t="str" cm="1">
        <f t="array" ref="I3891">_xlfn.XLOOKUP(C3891,gyn_horarios,gyn_trechos_almoco,"",1,1)</f>
        <v>GOIANIA X BELEM 09:30</v>
      </c>
      <c r="J3891" s="164" t="str" cm="1">
        <f t="array" ref="J3891">_xlfn.XLOOKUP(D3891,justificativas_motivos,justificativas_texto,"",1,1)</f>
        <v>MOTORISTA CUMPRINDO HORÁRIO NA ESCALA ATUAL</v>
      </c>
    </row>
    <row r="3892" spans="1:10" ht="42" hidden="1" customHeight="1">
      <c r="A3892" s="202">
        <v>45808</v>
      </c>
      <c r="B3892" s="149">
        <v>19013</v>
      </c>
      <c r="C3892" s="147">
        <v>0.39583333333333331</v>
      </c>
      <c r="D3892" s="149" t="s">
        <v>11</v>
      </c>
      <c r="E3892" s="153" t="s">
        <v>343</v>
      </c>
      <c r="F3892" s="149"/>
      <c r="G3892" s="149" t="str">
        <f t="shared" si="124"/>
        <v>1</v>
      </c>
      <c r="H3892" s="150">
        <f t="shared" si="125"/>
        <v>18</v>
      </c>
      <c r="I3892" s="153" t="str" cm="1">
        <f t="array" ref="I3892">_xlfn.XLOOKUP(C3892,gyn_horarios,gyn_trechos_almoco,"",1,1)</f>
        <v>GOIANIA X BELEM 09:30</v>
      </c>
      <c r="J3892" s="164" t="str" cm="1">
        <f t="array" ref="J3892">_xlfn.XLOOKUP(D3892,justificativas_motivos,justificativas_texto,"",1,1)</f>
        <v>MOTORISTA CUMPRINDO HORÁRIO NA ESCALA ATUAL</v>
      </c>
    </row>
    <row r="3893" spans="1:10" ht="42" hidden="1" customHeight="1">
      <c r="A3893" s="200">
        <v>45809</v>
      </c>
      <c r="B3893" s="132" t="s">
        <v>137</v>
      </c>
      <c r="C3893" s="133" t="s">
        <v>137</v>
      </c>
      <c r="D3893" s="132" t="s">
        <v>137</v>
      </c>
      <c r="E3893" s="129" t="s">
        <v>91</v>
      </c>
      <c r="F3893" s="132"/>
      <c r="G3893" s="132" t="str">
        <f t="shared" si="124"/>
        <v>1</v>
      </c>
      <c r="H3893" s="137">
        <f t="shared" si="125"/>
        <v>18</v>
      </c>
      <c r="I3893" s="129" t="str" cm="1">
        <f t="array" ref="I3893">_xlfn.XLOOKUP(C3893,gyn_horarios,gyn_trechos_almoco,"",1,1)</f>
        <v>ESPERA</v>
      </c>
      <c r="J3893" s="201" t="str" cm="1">
        <f t="array" ref="J3893">_xlfn.XLOOKUP(D3893,justificativas_motivos,justificativas_texto,"",1,1)</f>
        <v>MOTORISTA NA GARAGEM EM ESPERA PARA DISPONIBILIDADE DE HORARIOS</v>
      </c>
    </row>
    <row r="3894" spans="1:10" ht="42" hidden="1" customHeight="1">
      <c r="A3894" s="200">
        <v>45809</v>
      </c>
      <c r="B3894" s="132" t="s">
        <v>137</v>
      </c>
      <c r="C3894" s="133" t="s">
        <v>137</v>
      </c>
      <c r="D3894" s="132" t="s">
        <v>137</v>
      </c>
      <c r="E3894" s="129" t="s">
        <v>89</v>
      </c>
      <c r="F3894" s="132"/>
      <c r="G3894" s="132" t="str">
        <f t="shared" si="124"/>
        <v>1</v>
      </c>
      <c r="H3894" s="137">
        <f t="shared" si="125"/>
        <v>18</v>
      </c>
      <c r="I3894" s="129" t="str" cm="1">
        <f t="array" ref="I3894">_xlfn.XLOOKUP(C3894,gyn_horarios,gyn_trechos_almoco,"",1,1)</f>
        <v>ESPERA</v>
      </c>
      <c r="J3894" s="201" t="str" cm="1">
        <f t="array" ref="J3894">_xlfn.XLOOKUP(D3894,justificativas_motivos,justificativas_texto,"",1,1)</f>
        <v>MOTORISTA NA GARAGEM EM ESPERA PARA DISPONIBILIDADE DE HORARIOS</v>
      </c>
    </row>
    <row r="3895" spans="1:10" ht="42" hidden="1" customHeight="1">
      <c r="A3895" s="200">
        <v>45809</v>
      </c>
      <c r="B3895" s="132">
        <v>17400</v>
      </c>
      <c r="C3895" s="133">
        <v>0.39583333333333331</v>
      </c>
      <c r="D3895" s="132" t="s">
        <v>11</v>
      </c>
      <c r="E3895" s="129" t="s">
        <v>488</v>
      </c>
      <c r="F3895" s="132"/>
      <c r="G3895" s="132" t="str">
        <f t="shared" si="124"/>
        <v>1</v>
      </c>
      <c r="H3895" s="137">
        <f t="shared" si="125"/>
        <v>18</v>
      </c>
      <c r="I3895" s="129" t="str" cm="1">
        <f t="array" ref="I3895">_xlfn.XLOOKUP(C3895,gyn_horarios,gyn_trechos_almoco,"",1,1)</f>
        <v>GOIANIA X BELEM 09:30</v>
      </c>
      <c r="J3895" s="201" t="str" cm="1">
        <f t="array" ref="J3895">_xlfn.XLOOKUP(D3895,justificativas_motivos,justificativas_texto,"",1,1)</f>
        <v>MOTORISTA CUMPRINDO HORÁRIO NA ESCALA ATUAL</v>
      </c>
    </row>
    <row r="3896" spans="1:10" ht="42" hidden="1" customHeight="1">
      <c r="A3896" s="202">
        <v>45809</v>
      </c>
      <c r="B3896" s="149">
        <v>17400</v>
      </c>
      <c r="C3896" s="147">
        <v>0.39583333333333331</v>
      </c>
      <c r="D3896" s="149" t="s">
        <v>11</v>
      </c>
      <c r="E3896" s="153" t="s">
        <v>70</v>
      </c>
      <c r="F3896" s="149"/>
      <c r="G3896" s="149" t="str">
        <f t="shared" si="124"/>
        <v>1</v>
      </c>
      <c r="H3896" s="150">
        <f t="shared" si="125"/>
        <v>18</v>
      </c>
      <c r="I3896" s="153" t="str" cm="1">
        <f t="array" ref="I3896">_xlfn.XLOOKUP(C3896,gyn_horarios,gyn_trechos_almoco,"",1,1)</f>
        <v>GOIANIA X BELEM 09:30</v>
      </c>
      <c r="J3896" s="164" t="str" cm="1">
        <f t="array" ref="J3896">_xlfn.XLOOKUP(D3896,justificativas_motivos,justificativas_texto,"",1,1)</f>
        <v>MOTORISTA CUMPRINDO HORÁRIO NA ESCALA ATUAL</v>
      </c>
    </row>
    <row r="3897" spans="1:10" ht="42" hidden="1" customHeight="1">
      <c r="A3897" s="202">
        <v>45810</v>
      </c>
      <c r="B3897" s="149">
        <v>19013</v>
      </c>
      <c r="C3897" s="147">
        <v>0.87847222222222221</v>
      </c>
      <c r="D3897" s="149" t="s">
        <v>11</v>
      </c>
      <c r="E3897" s="153" t="s">
        <v>119</v>
      </c>
      <c r="F3897" s="149"/>
      <c r="G3897" s="149" t="str">
        <f t="shared" si="124"/>
        <v>1</v>
      </c>
      <c r="H3897" s="150">
        <f t="shared" si="125"/>
        <v>18</v>
      </c>
      <c r="I3897" s="153" t="str" cm="1">
        <f t="array" ref="I3897">_xlfn.XLOOKUP(C3897,gyn_horarios,gyn_trechos_almoco,"",1,1)</f>
        <v>BELEM X GOIANIA 21:05</v>
      </c>
      <c r="J3897" s="164" t="str" cm="1">
        <f t="array" ref="J3897">_xlfn.XLOOKUP(D3897,justificativas_motivos,justificativas_texto,"",1,1)</f>
        <v>MOTORISTA CUMPRINDO HORÁRIO NA ESCALA ATUAL</v>
      </c>
    </row>
    <row r="3898" spans="1:10" ht="42" hidden="1" customHeight="1">
      <c r="A3898" s="202">
        <v>45810</v>
      </c>
      <c r="B3898" s="149">
        <v>19013</v>
      </c>
      <c r="C3898" s="147">
        <v>0.87847222222222221</v>
      </c>
      <c r="D3898" s="149" t="s">
        <v>11</v>
      </c>
      <c r="E3898" s="153" t="s">
        <v>397</v>
      </c>
      <c r="F3898" s="149"/>
      <c r="G3898" s="149" t="str">
        <f t="shared" si="124"/>
        <v>1</v>
      </c>
      <c r="H3898" s="150">
        <f t="shared" si="125"/>
        <v>18</v>
      </c>
      <c r="I3898" s="153" t="str" cm="1">
        <f t="array" ref="I3898">_xlfn.XLOOKUP(C3898,gyn_horarios,gyn_trechos_almoco,"",1,1)</f>
        <v>BELEM X GOIANIA 21:05</v>
      </c>
      <c r="J3898" s="164" t="str" cm="1">
        <f t="array" ref="J3898">_xlfn.XLOOKUP(D3898,justificativas_motivos,justificativas_texto,"",1,1)</f>
        <v>MOTORISTA CUMPRINDO HORÁRIO NA ESCALA ATUAL</v>
      </c>
    </row>
    <row r="3899" spans="1:10" ht="42" hidden="1" customHeight="1">
      <c r="A3899" s="200">
        <v>45810</v>
      </c>
      <c r="B3899" s="132">
        <v>24015</v>
      </c>
      <c r="C3899" s="133">
        <v>0.3</v>
      </c>
      <c r="D3899" s="132" t="s">
        <v>11</v>
      </c>
      <c r="E3899" s="129" t="s">
        <v>27</v>
      </c>
      <c r="F3899" s="132"/>
      <c r="G3899" s="132" t="str">
        <f t="shared" si="124"/>
        <v>1</v>
      </c>
      <c r="H3899" s="137">
        <f t="shared" si="125"/>
        <v>18</v>
      </c>
      <c r="I3899" s="129" t="s">
        <v>25</v>
      </c>
      <c r="J3899" s="201" t="str" cm="1">
        <f t="array" ref="J3899">_xlfn.XLOOKUP(D3899,justificativas_motivos,justificativas_texto,"",1,1)</f>
        <v>MOTORISTA CUMPRINDO HORÁRIO NA ESCALA ATUAL</v>
      </c>
    </row>
    <row r="3900" spans="1:10" ht="42" hidden="1" customHeight="1">
      <c r="A3900" s="200">
        <v>45810</v>
      </c>
      <c r="B3900" s="132">
        <v>24015</v>
      </c>
      <c r="C3900" s="133">
        <v>0.3</v>
      </c>
      <c r="D3900" s="132" t="s">
        <v>11</v>
      </c>
      <c r="E3900" s="129" t="s">
        <v>37</v>
      </c>
      <c r="F3900" s="132"/>
      <c r="G3900" s="132" t="str">
        <f t="shared" si="124"/>
        <v>1</v>
      </c>
      <c r="H3900" s="137">
        <f t="shared" si="125"/>
        <v>18</v>
      </c>
      <c r="I3900" s="129" t="s">
        <v>25</v>
      </c>
      <c r="J3900" s="201" t="str" cm="1">
        <f t="array" ref="J3900">_xlfn.XLOOKUP(D3900,justificativas_motivos,justificativas_texto,"",1,1)</f>
        <v>MOTORISTA CUMPRINDO HORÁRIO NA ESCALA ATUAL</v>
      </c>
    </row>
    <row r="3901" spans="1:10" ht="42" hidden="1" customHeight="1">
      <c r="A3901" s="200">
        <v>45811</v>
      </c>
      <c r="B3901" s="132" t="s">
        <v>137</v>
      </c>
      <c r="C3901" s="133" t="s">
        <v>137</v>
      </c>
      <c r="D3901" s="132" t="s">
        <v>137</v>
      </c>
      <c r="E3901" s="129" t="s">
        <v>104</v>
      </c>
      <c r="F3901" s="132"/>
      <c r="G3901" s="132" t="str">
        <f t="shared" si="124"/>
        <v>1</v>
      </c>
      <c r="H3901" s="137">
        <f t="shared" si="125"/>
        <v>18</v>
      </c>
      <c r="I3901" s="129" t="str" cm="1">
        <f t="array" ref="I3901">_xlfn.XLOOKUP(C3901,gyn_horarios,gyn_trechos_almoco,"",1,1)</f>
        <v>ESPERA</v>
      </c>
      <c r="J3901" s="201" t="str" cm="1">
        <f t="array" ref="J3901">_xlfn.XLOOKUP(D3901,justificativas_motivos,justificativas_texto,"",1,1)</f>
        <v>MOTORISTA NA GARAGEM EM ESPERA PARA DISPONIBILIDADE DE HORARIOS</v>
      </c>
    </row>
    <row r="3902" spans="1:10" ht="42" hidden="1" customHeight="1">
      <c r="A3902" s="202">
        <v>45811</v>
      </c>
      <c r="B3902" s="149" t="s">
        <v>137</v>
      </c>
      <c r="C3902" s="147" t="s">
        <v>137</v>
      </c>
      <c r="D3902" s="149" t="s">
        <v>137</v>
      </c>
      <c r="E3902" s="153" t="s">
        <v>18</v>
      </c>
      <c r="F3902" s="149"/>
      <c r="G3902" s="149" t="str">
        <f t="shared" si="124"/>
        <v>1</v>
      </c>
      <c r="H3902" s="150">
        <f t="shared" si="125"/>
        <v>18</v>
      </c>
      <c r="I3902" s="153" t="str" cm="1">
        <f t="array" ref="I3902">_xlfn.XLOOKUP(C3902,gyn_horarios,gyn_trechos_almoco,"",1,1)</f>
        <v>ESPERA</v>
      </c>
      <c r="J3902" s="164" t="str" cm="1">
        <f t="array" ref="J3902">_xlfn.XLOOKUP(D3902,justificativas_motivos,justificativas_texto,"",1,1)</f>
        <v>MOTORISTA NA GARAGEM EM ESPERA PARA DISPONIBILIDADE DE HORARIOS</v>
      </c>
    </row>
    <row r="3903" spans="1:10" ht="42" hidden="1" customHeight="1">
      <c r="A3903" s="200">
        <v>45812</v>
      </c>
      <c r="B3903" s="132">
        <v>19015</v>
      </c>
      <c r="C3903" s="133">
        <v>0.39583333333333331</v>
      </c>
      <c r="D3903" s="132" t="s">
        <v>11</v>
      </c>
      <c r="E3903" s="129" t="s">
        <v>174</v>
      </c>
      <c r="F3903" s="132"/>
      <c r="G3903" s="132" t="str">
        <f t="shared" si="124"/>
        <v>1</v>
      </c>
      <c r="H3903" s="137">
        <f t="shared" si="125"/>
        <v>18</v>
      </c>
      <c r="I3903" s="129" t="str" cm="1">
        <f t="array" ref="I3903">_xlfn.XLOOKUP(C3903,gyn_horarios,gyn_trechos_almoco,"",1,1)</f>
        <v>GOIANIA X BELEM 09:30</v>
      </c>
      <c r="J3903" s="201" t="str" cm="1">
        <f t="array" ref="J3903">_xlfn.XLOOKUP(D3903,justificativas_motivos,justificativas_texto,"",1,1)</f>
        <v>MOTORISTA CUMPRINDO HORÁRIO NA ESCALA ATUAL</v>
      </c>
    </row>
    <row r="3904" spans="1:10" ht="42" hidden="1" customHeight="1">
      <c r="A3904" s="202">
        <v>45812</v>
      </c>
      <c r="B3904" s="149">
        <v>19015</v>
      </c>
      <c r="C3904" s="147">
        <v>0.39583333333333331</v>
      </c>
      <c r="D3904" s="149" t="s">
        <v>11</v>
      </c>
      <c r="E3904" s="153" t="s">
        <v>135</v>
      </c>
      <c r="F3904" s="149"/>
      <c r="G3904" s="149" t="str">
        <f t="shared" si="124"/>
        <v>1</v>
      </c>
      <c r="H3904" s="150">
        <f t="shared" si="125"/>
        <v>18</v>
      </c>
      <c r="I3904" s="153" t="str" cm="1">
        <f t="array" ref="I3904">_xlfn.XLOOKUP(C3904,gyn_horarios,gyn_trechos_almoco,"",1,1)</f>
        <v>GOIANIA X BELEM 09:30</v>
      </c>
      <c r="J3904" s="164" t="str" cm="1">
        <f t="array" ref="J3904">_xlfn.XLOOKUP(D3904,justificativas_motivos,justificativas_texto,"",1,1)</f>
        <v>MOTORISTA CUMPRINDO HORÁRIO NA ESCALA ATUAL</v>
      </c>
    </row>
    <row r="3905" spans="1:10" ht="42" hidden="1" customHeight="1">
      <c r="A3905" s="202">
        <v>45812</v>
      </c>
      <c r="B3905" s="149" t="s">
        <v>285</v>
      </c>
      <c r="C3905" s="147" t="s">
        <v>285</v>
      </c>
      <c r="D3905" s="149" t="s">
        <v>285</v>
      </c>
      <c r="E3905" s="153" t="s">
        <v>80</v>
      </c>
      <c r="F3905" s="149"/>
      <c r="G3905" s="149" t="str">
        <f t="shared" si="124"/>
        <v>1</v>
      </c>
      <c r="H3905" s="150">
        <f t="shared" si="125"/>
        <v>18</v>
      </c>
      <c r="I3905" s="153" t="str" cm="1">
        <f t="array" ref="I3905">_xlfn.XLOOKUP(C3905,gyn_horarios,gyn_trechos_almoco,"",1,1)</f>
        <v>PASSE</v>
      </c>
      <c r="J3905" s="164" t="str" cm="1">
        <f t="array" ref="J3905">_xlfn.XLOOKUP(D3905,justificativas_motivos,justificativas_texto,"",1,1)</f>
        <v>MOTORISTA CHEGANDO/SAINDO DA GARAGEM DE PASSE</v>
      </c>
    </row>
    <row r="3906" spans="1:10" ht="42" hidden="1" customHeight="1">
      <c r="A3906" s="200">
        <v>45813</v>
      </c>
      <c r="B3906" s="132" t="s">
        <v>137</v>
      </c>
      <c r="C3906" s="133" t="s">
        <v>137</v>
      </c>
      <c r="D3906" s="132" t="s">
        <v>137</v>
      </c>
      <c r="E3906" s="129" t="s">
        <v>108</v>
      </c>
      <c r="F3906" s="132"/>
      <c r="G3906" s="132" t="str">
        <f t="shared" si="124"/>
        <v>1</v>
      </c>
      <c r="H3906" s="137">
        <f t="shared" si="125"/>
        <v>18</v>
      </c>
      <c r="I3906" s="129" t="str" cm="1">
        <f t="array" ref="I3906">_xlfn.XLOOKUP(C3906,gyn_horarios,gyn_trechos_almoco,"",1,1)</f>
        <v>ESPERA</v>
      </c>
      <c r="J3906" s="201" t="str" cm="1">
        <f t="array" ref="J3906">_xlfn.XLOOKUP(D3906,justificativas_motivos,justificativas_texto,"",1,1)</f>
        <v>MOTORISTA NA GARAGEM EM ESPERA PARA DISPONIBILIDADE DE HORARIOS</v>
      </c>
    </row>
    <row r="3907" spans="1:10" ht="42" hidden="1" customHeight="1">
      <c r="A3907" s="200">
        <v>45813</v>
      </c>
      <c r="B3907" s="132" t="s">
        <v>137</v>
      </c>
      <c r="C3907" s="133" t="s">
        <v>137</v>
      </c>
      <c r="D3907" s="132" t="s">
        <v>137</v>
      </c>
      <c r="E3907" s="129" t="s">
        <v>138</v>
      </c>
      <c r="F3907" s="132"/>
      <c r="G3907" s="132" t="str">
        <f t="shared" si="124"/>
        <v>1</v>
      </c>
      <c r="H3907" s="137">
        <f t="shared" si="125"/>
        <v>18</v>
      </c>
      <c r="I3907" s="129" t="str" cm="1">
        <f t="array" ref="I3907">_xlfn.XLOOKUP(C3907,gyn_horarios,gyn_trechos_almoco,"",1,1)</f>
        <v>ESPERA</v>
      </c>
      <c r="J3907" s="201" t="str" cm="1">
        <f t="array" ref="J3907">_xlfn.XLOOKUP(D3907,justificativas_motivos,justificativas_texto,"",1,1)</f>
        <v>MOTORISTA NA GARAGEM EM ESPERA PARA DISPONIBILIDADE DE HORARIOS</v>
      </c>
    </row>
    <row r="3908" spans="1:10" ht="42" hidden="1" customHeight="1">
      <c r="A3908" s="200">
        <v>45813</v>
      </c>
      <c r="B3908" s="132">
        <v>16000</v>
      </c>
      <c r="C3908" s="133">
        <v>0.39583333333333331</v>
      </c>
      <c r="D3908" s="132" t="s">
        <v>11</v>
      </c>
      <c r="E3908" s="129" t="s">
        <v>48</v>
      </c>
      <c r="F3908" s="132"/>
      <c r="G3908" s="132" t="str">
        <f t="shared" si="124"/>
        <v>1</v>
      </c>
      <c r="H3908" s="137">
        <f t="shared" si="125"/>
        <v>18</v>
      </c>
      <c r="I3908" s="129" t="str" cm="1">
        <f t="array" ref="I3908">_xlfn.XLOOKUP(C3908,gyn_horarios,gyn_trechos_almoco,"",1,1)</f>
        <v>GOIANIA X BELEM 09:30</v>
      </c>
      <c r="J3908" s="201" t="str" cm="1">
        <f t="array" ref="J3908">_xlfn.XLOOKUP(D3908,justificativas_motivos,justificativas_texto,"",1,1)</f>
        <v>MOTORISTA CUMPRINDO HORÁRIO NA ESCALA ATUAL</v>
      </c>
    </row>
    <row r="3909" spans="1:10" ht="42" hidden="1" customHeight="1">
      <c r="A3909" s="202">
        <v>45813</v>
      </c>
      <c r="B3909" s="149">
        <v>16000</v>
      </c>
      <c r="C3909" s="147">
        <v>0.39583333333333331</v>
      </c>
      <c r="D3909" s="149" t="s">
        <v>11</v>
      </c>
      <c r="E3909" s="153" t="s">
        <v>309</v>
      </c>
      <c r="F3909" s="149"/>
      <c r="G3909" s="149" t="str">
        <f t="shared" si="124"/>
        <v>1</v>
      </c>
      <c r="H3909" s="150">
        <f t="shared" si="125"/>
        <v>18</v>
      </c>
      <c r="I3909" s="153" t="str" cm="1">
        <f t="array" ref="I3909">_xlfn.XLOOKUP(C3909,gyn_horarios,gyn_trechos_almoco,"",1,1)</f>
        <v>GOIANIA X BELEM 09:30</v>
      </c>
      <c r="J3909" s="164" t="str" cm="1">
        <f t="array" ref="J3909">_xlfn.XLOOKUP(D3909,justificativas_motivos,justificativas_texto,"",1,1)</f>
        <v>MOTORISTA CUMPRINDO HORÁRIO NA ESCALA ATUAL</v>
      </c>
    </row>
    <row r="3910" spans="1:10" ht="42" hidden="1" customHeight="1">
      <c r="A3910" s="202">
        <v>45814</v>
      </c>
      <c r="B3910" s="149">
        <v>24005</v>
      </c>
      <c r="C3910" s="147">
        <v>0.83333333333333337</v>
      </c>
      <c r="D3910" s="149" t="s">
        <v>11</v>
      </c>
      <c r="E3910" s="153" t="s">
        <v>26</v>
      </c>
      <c r="F3910" s="149"/>
      <c r="G3910" s="149" t="str">
        <f t="shared" si="124"/>
        <v>1</v>
      </c>
      <c r="H3910" s="150">
        <f t="shared" si="125"/>
        <v>18</v>
      </c>
      <c r="I3910" s="153" t="str" cm="1">
        <f t="array" ref="I3910">_xlfn.XLOOKUP(C3910,gyn_horarios,gyn_trechos_almoco,"",1,1)</f>
        <v>GOIANIA X SAO LUIS 20:00</v>
      </c>
      <c r="J3910" s="164" t="str" cm="1">
        <f t="array" ref="J3910">_xlfn.XLOOKUP(D3910,justificativas_motivos,justificativas_texto,"",1,1)</f>
        <v>MOTORISTA CUMPRINDO HORÁRIO NA ESCALA ATUAL</v>
      </c>
    </row>
    <row r="3911" spans="1:10" ht="42" hidden="1" customHeight="1">
      <c r="A3911" s="202">
        <v>45814</v>
      </c>
      <c r="B3911" s="149">
        <v>24005</v>
      </c>
      <c r="C3911" s="147">
        <v>0.83333333333333337</v>
      </c>
      <c r="D3911" s="149" t="s">
        <v>11</v>
      </c>
      <c r="E3911" s="153" t="s">
        <v>24</v>
      </c>
      <c r="F3911" s="149"/>
      <c r="G3911" s="149" t="str">
        <f t="shared" si="124"/>
        <v>1</v>
      </c>
      <c r="H3911" s="150">
        <f t="shared" si="125"/>
        <v>18</v>
      </c>
      <c r="I3911" s="153" t="str" cm="1">
        <f t="array" ref="I3911">_xlfn.XLOOKUP(C3911,gyn_horarios,gyn_trechos_almoco,"",1,1)</f>
        <v>GOIANIA X SAO LUIS 20:00</v>
      </c>
      <c r="J3911" s="164" t="str" cm="1">
        <f t="array" ref="J3911">_xlfn.XLOOKUP(D3911,justificativas_motivos,justificativas_texto,"",1,1)</f>
        <v>MOTORISTA CUMPRINDO HORÁRIO NA ESCALA ATUAL</v>
      </c>
    </row>
    <row r="3912" spans="1:10" ht="42" hidden="1" customHeight="1">
      <c r="A3912" s="202">
        <v>45814</v>
      </c>
      <c r="B3912" s="149">
        <v>19025</v>
      </c>
      <c r="C3912" s="147">
        <v>0.39583333333333331</v>
      </c>
      <c r="D3912" s="149" t="s">
        <v>11</v>
      </c>
      <c r="E3912" s="153" t="s">
        <v>132</v>
      </c>
      <c r="F3912" s="149"/>
      <c r="G3912" s="149" t="str">
        <f t="shared" si="124"/>
        <v>1</v>
      </c>
      <c r="H3912" s="150">
        <f t="shared" si="125"/>
        <v>18</v>
      </c>
      <c r="I3912" s="153" t="str" cm="1">
        <f t="array" ref="I3912">_xlfn.XLOOKUP(C3912,gyn_horarios,gyn_trechos_almoco,"",1,1)</f>
        <v>GOIANIA X BELEM 09:30</v>
      </c>
      <c r="J3912" s="164" t="str" cm="1">
        <f t="array" ref="J3912">_xlfn.XLOOKUP(D3912,justificativas_motivos,justificativas_texto,"",1,1)</f>
        <v>MOTORISTA CUMPRINDO HORÁRIO NA ESCALA ATUAL</v>
      </c>
    </row>
    <row r="3913" spans="1:10" ht="42" hidden="1" customHeight="1">
      <c r="A3913" s="202">
        <v>45814</v>
      </c>
      <c r="B3913" s="149">
        <v>19025</v>
      </c>
      <c r="C3913" s="147">
        <v>0.39583333333333331</v>
      </c>
      <c r="D3913" s="149" t="s">
        <v>11</v>
      </c>
      <c r="E3913" s="153" t="s">
        <v>60</v>
      </c>
      <c r="F3913" s="149"/>
      <c r="G3913" s="149" t="str">
        <f t="shared" si="124"/>
        <v>1</v>
      </c>
      <c r="H3913" s="150">
        <f t="shared" si="125"/>
        <v>18</v>
      </c>
      <c r="I3913" s="153" t="str" cm="1">
        <f t="array" ref="I3913">_xlfn.XLOOKUP(C3913,gyn_horarios,gyn_trechos_almoco,"",1,1)</f>
        <v>GOIANIA X BELEM 09:30</v>
      </c>
      <c r="J3913" s="164" t="str" cm="1">
        <f t="array" ref="J3913">_xlfn.XLOOKUP(D3913,justificativas_motivos,justificativas_texto,"",1,1)</f>
        <v>MOTORISTA CUMPRINDO HORÁRIO NA ESCALA ATUAL</v>
      </c>
    </row>
    <row r="3914" spans="1:10" ht="42" hidden="1" customHeight="1">
      <c r="A3914" s="200">
        <v>45815</v>
      </c>
      <c r="B3914" s="132">
        <v>24005</v>
      </c>
      <c r="C3914" s="133">
        <v>0.33333333333333331</v>
      </c>
      <c r="D3914" s="132" t="s">
        <v>20</v>
      </c>
      <c r="E3914" s="129" t="s">
        <v>193</v>
      </c>
      <c r="F3914" s="132"/>
      <c r="G3914" s="132" t="str">
        <f t="shared" si="124"/>
        <v>1</v>
      </c>
      <c r="H3914" s="137">
        <f t="shared" si="125"/>
        <v>18</v>
      </c>
      <c r="I3914" s="129" t="str" cm="1">
        <f t="array" ref="I3914">_xlfn.XLOOKUP(C3914,gyn_horarios,gyn_trechos_almoco,"",1,1)</f>
        <v>SINOP X FORTALEZA 09:00</v>
      </c>
      <c r="J3914" s="201" t="str" cm="1">
        <f t="array" ref="J3914">_xlfn.XLOOKUP(D3914,justificativas_motivos,justificativas_texto,"",1,1)</f>
        <v>MOTORISTA TEVE QUE FAZER REFEIÇÃO DEVIDO AO ATRASO DO HORARIO DO ONIBUS</v>
      </c>
    </row>
    <row r="3915" spans="1:10" ht="42" hidden="1" customHeight="1">
      <c r="A3915" s="200">
        <v>45815</v>
      </c>
      <c r="B3915" s="132">
        <v>24005</v>
      </c>
      <c r="C3915" s="133">
        <v>0.33333333333333331</v>
      </c>
      <c r="D3915" s="132" t="s">
        <v>20</v>
      </c>
      <c r="E3915" s="129" t="s">
        <v>518</v>
      </c>
      <c r="F3915" s="132"/>
      <c r="G3915" s="132" t="str">
        <f t="shared" si="124"/>
        <v>1</v>
      </c>
      <c r="H3915" s="137">
        <f t="shared" si="125"/>
        <v>18</v>
      </c>
      <c r="I3915" s="129" t="str" cm="1">
        <f t="array" ref="I3915">_xlfn.XLOOKUP(C3915,gyn_horarios,gyn_trechos_almoco,"",1,1)</f>
        <v>SINOP X FORTALEZA 09:00</v>
      </c>
      <c r="J3915" s="201" t="str" cm="1">
        <f t="array" ref="J3915">_xlfn.XLOOKUP(D3915,justificativas_motivos,justificativas_texto,"",1,1)</f>
        <v>MOTORISTA TEVE QUE FAZER REFEIÇÃO DEVIDO AO ATRASO DO HORARIO DO ONIBUS</v>
      </c>
    </row>
    <row r="3916" spans="1:10" ht="42" hidden="1" customHeight="1">
      <c r="A3916" s="200">
        <v>45815</v>
      </c>
      <c r="B3916" s="132">
        <v>19025</v>
      </c>
      <c r="C3916" s="133">
        <v>0.87847222222222221</v>
      </c>
      <c r="D3916" s="132" t="s">
        <v>137</v>
      </c>
      <c r="E3916" s="129" t="s">
        <v>302</v>
      </c>
      <c r="F3916" s="132"/>
      <c r="G3916" s="132" t="str">
        <f t="shared" si="124"/>
        <v>1</v>
      </c>
      <c r="H3916" s="137">
        <f t="shared" si="125"/>
        <v>18</v>
      </c>
      <c r="I3916" s="129" t="str" cm="1">
        <f t="array" ref="I3916">_xlfn.XLOOKUP(C3916,gyn_horarios,gyn_trechos_almoco,"",1,1)</f>
        <v>BELEM X GOIANIA 21:05</v>
      </c>
      <c r="J3916" s="201" t="str" cm="1">
        <f t="array" ref="J3916">_xlfn.XLOOKUP(D3916,justificativas_motivos,justificativas_texto,"",1,1)</f>
        <v>MOTORISTA NA GARAGEM EM ESPERA PARA DISPONIBILIDADE DE HORARIOS</v>
      </c>
    </row>
    <row r="3917" spans="1:10" ht="42" hidden="1" customHeight="1">
      <c r="A3917" s="200">
        <v>45815</v>
      </c>
      <c r="B3917" s="132">
        <v>19025</v>
      </c>
      <c r="C3917" s="133">
        <v>0.87847222222222221</v>
      </c>
      <c r="D3917" s="132" t="s">
        <v>137</v>
      </c>
      <c r="E3917" s="129" t="s">
        <v>171</v>
      </c>
      <c r="F3917" s="132"/>
      <c r="G3917" s="132" t="str">
        <f t="shared" si="124"/>
        <v>1</v>
      </c>
      <c r="H3917" s="137">
        <f t="shared" si="125"/>
        <v>18</v>
      </c>
      <c r="I3917" s="129" t="str" cm="1">
        <f t="array" ref="I3917">_xlfn.XLOOKUP(C3917,gyn_horarios,gyn_trechos_almoco,"",1,1)</f>
        <v>BELEM X GOIANIA 21:05</v>
      </c>
      <c r="J3917" s="201" t="str" cm="1">
        <f t="array" ref="J3917">_xlfn.XLOOKUP(D3917,justificativas_motivos,justificativas_texto,"",1,1)</f>
        <v>MOTORISTA NA GARAGEM EM ESPERA PARA DISPONIBILIDADE DE HORARIOS</v>
      </c>
    </row>
    <row r="3918" spans="1:10" ht="42" hidden="1" customHeight="1">
      <c r="A3918" s="200">
        <v>45815</v>
      </c>
      <c r="B3918" s="132">
        <v>19019</v>
      </c>
      <c r="C3918" s="133">
        <v>0.39583333333333331</v>
      </c>
      <c r="D3918" s="132" t="s">
        <v>11</v>
      </c>
      <c r="E3918" s="129" t="s">
        <v>290</v>
      </c>
      <c r="F3918" s="132"/>
      <c r="G3918" s="132" t="str">
        <f t="shared" si="124"/>
        <v>1</v>
      </c>
      <c r="H3918" s="137">
        <f t="shared" si="125"/>
        <v>18</v>
      </c>
      <c r="I3918" s="129" t="str" cm="1">
        <f t="array" ref="I3918">_xlfn.XLOOKUP(C3918,gyn_horarios,gyn_trechos_almoco,"",1,1)</f>
        <v>GOIANIA X BELEM 09:30</v>
      </c>
      <c r="J3918" s="201" t="str" cm="1">
        <f t="array" ref="J3918">_xlfn.XLOOKUP(D3918,justificativas_motivos,justificativas_texto,"",1,1)</f>
        <v>MOTORISTA CUMPRINDO HORÁRIO NA ESCALA ATUAL</v>
      </c>
    </row>
    <row r="3919" spans="1:10" ht="42" hidden="1" customHeight="1">
      <c r="A3919" s="200">
        <v>45815</v>
      </c>
      <c r="B3919" s="132">
        <v>19019</v>
      </c>
      <c r="C3919" s="133">
        <v>0.39583333333333331</v>
      </c>
      <c r="D3919" s="132" t="s">
        <v>11</v>
      </c>
      <c r="E3919" s="129" t="s">
        <v>85</v>
      </c>
      <c r="F3919" s="132"/>
      <c r="G3919" s="132" t="str">
        <f t="shared" si="124"/>
        <v>1</v>
      </c>
      <c r="H3919" s="137">
        <f t="shared" si="125"/>
        <v>18</v>
      </c>
      <c r="I3919" s="129" t="str" cm="1">
        <f t="array" ref="I3919">_xlfn.XLOOKUP(C3919,gyn_horarios,gyn_trechos_almoco,"",1,1)</f>
        <v>GOIANIA X BELEM 09:30</v>
      </c>
      <c r="J3919" s="201" t="str" cm="1">
        <f t="array" ref="J3919">_xlfn.XLOOKUP(D3919,justificativas_motivos,justificativas_texto,"",1,1)</f>
        <v>MOTORISTA CUMPRINDO HORÁRIO NA ESCALA ATUAL</v>
      </c>
    </row>
    <row r="3920" spans="1:10" ht="42" hidden="1" customHeight="1">
      <c r="A3920" s="200">
        <v>45816</v>
      </c>
      <c r="B3920" s="132" t="s">
        <v>137</v>
      </c>
      <c r="C3920" s="133" t="s">
        <v>137</v>
      </c>
      <c r="D3920" s="132" t="s">
        <v>137</v>
      </c>
      <c r="E3920" s="129" t="s">
        <v>201</v>
      </c>
      <c r="F3920" s="132"/>
      <c r="G3920" s="132" t="str">
        <f t="shared" si="124"/>
        <v>1</v>
      </c>
      <c r="H3920" s="137">
        <f t="shared" si="125"/>
        <v>18</v>
      </c>
      <c r="I3920" s="129" t="str" cm="1">
        <f t="array" ref="I3920">_xlfn.XLOOKUP(C3920,gyn_horarios,gyn_trechos_almoco,"",1,1)</f>
        <v>ESPERA</v>
      </c>
      <c r="J3920" s="201" t="str" cm="1">
        <f t="array" ref="J3920">_xlfn.XLOOKUP(D3920,justificativas_motivos,justificativas_texto,"",1,1)</f>
        <v>MOTORISTA NA GARAGEM EM ESPERA PARA DISPONIBILIDADE DE HORARIOS</v>
      </c>
    </row>
    <row r="3921" spans="1:10" ht="42" hidden="1" customHeight="1">
      <c r="A3921" s="200">
        <v>45816</v>
      </c>
      <c r="B3921" s="132" t="s">
        <v>137</v>
      </c>
      <c r="C3921" s="133" t="s">
        <v>137</v>
      </c>
      <c r="D3921" s="132" t="s">
        <v>137</v>
      </c>
      <c r="E3921" s="129" t="s">
        <v>151</v>
      </c>
      <c r="F3921" s="132"/>
      <c r="G3921" s="132" t="str">
        <f t="shared" si="124"/>
        <v>1</v>
      </c>
      <c r="H3921" s="137">
        <f t="shared" si="125"/>
        <v>18</v>
      </c>
      <c r="I3921" s="129" t="str" cm="1">
        <f t="array" ref="I3921">_xlfn.XLOOKUP(C3921,gyn_horarios,gyn_trechos_almoco,"",1,1)</f>
        <v>ESPERA</v>
      </c>
      <c r="J3921" s="201" t="str" cm="1">
        <f t="array" ref="J3921">_xlfn.XLOOKUP(D3921,justificativas_motivos,justificativas_texto,"",1,1)</f>
        <v>MOTORISTA NA GARAGEM EM ESPERA PARA DISPONIBILIDADE DE HORARIOS</v>
      </c>
    </row>
    <row r="3922" spans="1:10" ht="42" hidden="1" customHeight="1">
      <c r="A3922" s="200">
        <v>45816</v>
      </c>
      <c r="B3922" s="132">
        <v>19024</v>
      </c>
      <c r="C3922" s="133">
        <v>0.39583333333333331</v>
      </c>
      <c r="D3922" s="132" t="s">
        <v>11</v>
      </c>
      <c r="E3922" s="129" t="s">
        <v>93</v>
      </c>
      <c r="F3922" s="132"/>
      <c r="G3922" s="132" t="str">
        <f t="shared" si="124"/>
        <v>1</v>
      </c>
      <c r="H3922" s="137">
        <f t="shared" si="125"/>
        <v>18</v>
      </c>
      <c r="I3922" s="129" t="str" cm="1">
        <f t="array" ref="I3922">_xlfn.XLOOKUP(C3922,gyn_horarios,gyn_trechos_almoco,"",1,1)</f>
        <v>GOIANIA X BELEM 09:30</v>
      </c>
      <c r="J3922" s="201" t="str" cm="1">
        <f t="array" ref="J3922">_xlfn.XLOOKUP(D3922,justificativas_motivos,justificativas_texto,"",1,1)</f>
        <v>MOTORISTA CUMPRINDO HORÁRIO NA ESCALA ATUAL</v>
      </c>
    </row>
    <row r="3923" spans="1:10" ht="42" hidden="1" customHeight="1">
      <c r="A3923" s="200">
        <v>45816</v>
      </c>
      <c r="B3923" s="132">
        <v>19024</v>
      </c>
      <c r="C3923" s="133">
        <v>0.39583333333333331</v>
      </c>
      <c r="D3923" s="132" t="s">
        <v>11</v>
      </c>
      <c r="E3923" s="129" t="s">
        <v>441</v>
      </c>
      <c r="F3923" s="132"/>
      <c r="G3923" s="132" t="str">
        <f t="shared" si="124"/>
        <v>1</v>
      </c>
      <c r="H3923" s="137">
        <f t="shared" si="125"/>
        <v>18</v>
      </c>
      <c r="I3923" s="129" t="str" cm="1">
        <f t="array" ref="I3923">_xlfn.XLOOKUP(C3923,gyn_horarios,gyn_trechos_almoco,"",1,1)</f>
        <v>GOIANIA X BELEM 09:30</v>
      </c>
      <c r="J3923" s="201" t="str" cm="1">
        <f t="array" ref="J3923">_xlfn.XLOOKUP(D3923,justificativas_motivos,justificativas_texto,"",1,1)</f>
        <v>MOTORISTA CUMPRINDO HORÁRIO NA ESCALA ATUAL</v>
      </c>
    </row>
    <row r="3924" spans="1:10" ht="42" hidden="1" customHeight="1">
      <c r="A3924" s="200">
        <v>45817</v>
      </c>
      <c r="B3924" s="132">
        <v>25006</v>
      </c>
      <c r="C3924" s="133">
        <v>0.79166666666666663</v>
      </c>
      <c r="D3924" s="132" t="s">
        <v>11</v>
      </c>
      <c r="E3924" s="129" t="s">
        <v>238</v>
      </c>
      <c r="F3924" s="132"/>
      <c r="G3924" s="132" t="str">
        <f t="shared" si="124"/>
        <v>1</v>
      </c>
      <c r="H3924" s="137">
        <f t="shared" si="125"/>
        <v>18</v>
      </c>
      <c r="I3924" s="129" t="str" cm="1">
        <f t="array" ref="I3924">_xlfn.XLOOKUP(C3924,gyn_horarios,gyn_trechos_almoco,"",1,1)</f>
        <v>GOIANIA X BELEM 19:00</v>
      </c>
      <c r="J3924" s="201" t="str" cm="1">
        <f t="array" ref="J3924">_xlfn.XLOOKUP(D3924,justificativas_motivos,justificativas_texto,"",1,1)</f>
        <v>MOTORISTA CUMPRINDO HORÁRIO NA ESCALA ATUAL</v>
      </c>
    </row>
    <row r="3925" spans="1:10" ht="42" hidden="1" customHeight="1">
      <c r="A3925" s="200">
        <v>45817</v>
      </c>
      <c r="B3925" s="132">
        <v>25006</v>
      </c>
      <c r="C3925" s="133">
        <v>0.79166666666666663</v>
      </c>
      <c r="D3925" s="132" t="s">
        <v>11</v>
      </c>
      <c r="E3925" s="129" t="s">
        <v>52</v>
      </c>
      <c r="F3925" s="132"/>
      <c r="G3925" s="132" t="str">
        <f t="shared" si="124"/>
        <v>1</v>
      </c>
      <c r="H3925" s="137">
        <f t="shared" si="125"/>
        <v>18</v>
      </c>
      <c r="I3925" s="129" t="str" cm="1">
        <f t="array" ref="I3925">_xlfn.XLOOKUP(C3925,gyn_horarios,gyn_trechos_almoco,"",1,1)</f>
        <v>GOIANIA X BELEM 19:00</v>
      </c>
      <c r="J3925" s="201" t="str" cm="1">
        <f t="array" ref="J3925">_xlfn.XLOOKUP(D3925,justificativas_motivos,justificativas_texto,"",1,1)</f>
        <v>MOTORISTA CUMPRINDO HORÁRIO NA ESCALA ATUAL</v>
      </c>
    </row>
    <row r="3926" spans="1:10" ht="42" hidden="1" customHeight="1">
      <c r="A3926" s="200">
        <v>45817</v>
      </c>
      <c r="B3926" s="132">
        <v>24004</v>
      </c>
      <c r="C3926" s="133">
        <v>0.83333333333333337</v>
      </c>
      <c r="D3926" s="132" t="s">
        <v>11</v>
      </c>
      <c r="E3926" s="129" t="s">
        <v>130</v>
      </c>
      <c r="F3926" s="132"/>
      <c r="G3926" s="132" t="str">
        <f t="shared" si="124"/>
        <v>1</v>
      </c>
      <c r="H3926" s="137">
        <f t="shared" si="125"/>
        <v>18</v>
      </c>
      <c r="I3926" s="129" t="str" cm="1">
        <f t="array" ref="I3926">_xlfn.XLOOKUP(C3926,gyn_horarios,gyn_trechos_almoco,"",1,1)</f>
        <v>GOIANIA X SAO LUIS 20:00</v>
      </c>
      <c r="J3926" s="201" t="str" cm="1">
        <f t="array" ref="J3926">_xlfn.XLOOKUP(D3926,justificativas_motivos,justificativas_texto,"",1,1)</f>
        <v>MOTORISTA CUMPRINDO HORÁRIO NA ESCALA ATUAL</v>
      </c>
    </row>
    <row r="3927" spans="1:10" ht="42" hidden="1" customHeight="1">
      <c r="A3927" s="200">
        <v>45817</v>
      </c>
      <c r="B3927" s="132">
        <v>24004</v>
      </c>
      <c r="C3927" s="133">
        <v>0.83333333333333337</v>
      </c>
      <c r="D3927" s="132" t="s">
        <v>11</v>
      </c>
      <c r="E3927" s="129" t="s">
        <v>173</v>
      </c>
      <c r="F3927" s="132"/>
      <c r="G3927" s="132" t="str">
        <f t="shared" si="124"/>
        <v>1</v>
      </c>
      <c r="H3927" s="137">
        <f t="shared" si="125"/>
        <v>18</v>
      </c>
      <c r="I3927" s="129" t="str" cm="1">
        <f t="array" ref="I3927">_xlfn.XLOOKUP(C3927,gyn_horarios,gyn_trechos_almoco,"",1,1)</f>
        <v>GOIANIA X SAO LUIS 20:00</v>
      </c>
      <c r="J3927" s="201" t="str" cm="1">
        <f t="array" ref="J3927">_xlfn.XLOOKUP(D3927,justificativas_motivos,justificativas_texto,"",1,1)</f>
        <v>MOTORISTA CUMPRINDO HORÁRIO NA ESCALA ATUAL</v>
      </c>
    </row>
    <row r="3928" spans="1:10" ht="42" hidden="1" customHeight="1">
      <c r="A3928" s="200">
        <v>45817</v>
      </c>
      <c r="B3928" s="132">
        <v>19005</v>
      </c>
      <c r="C3928" s="133">
        <v>0.39583333333333331</v>
      </c>
      <c r="D3928" s="132" t="s">
        <v>11</v>
      </c>
      <c r="E3928" s="129" t="s">
        <v>180</v>
      </c>
      <c r="F3928" s="149"/>
      <c r="G3928" s="132" t="str">
        <f t="shared" si="124"/>
        <v>1</v>
      </c>
      <c r="H3928" s="137">
        <f t="shared" si="125"/>
        <v>18</v>
      </c>
      <c r="I3928" s="129" t="str" cm="1">
        <f t="array" ref="I3928">_xlfn.XLOOKUP(C3928,gyn_horarios,gyn_trechos_almoco,"",1,1)</f>
        <v>GOIANIA X BELEM 09:30</v>
      </c>
      <c r="J3928" s="201" t="str" cm="1">
        <f t="array" ref="J3928">_xlfn.XLOOKUP(D3928,justificativas_motivos,justificativas_texto,"",1,1)</f>
        <v>MOTORISTA CUMPRINDO HORÁRIO NA ESCALA ATUAL</v>
      </c>
    </row>
    <row r="3929" spans="1:10" ht="42" hidden="1" customHeight="1">
      <c r="A3929" s="202">
        <v>45817</v>
      </c>
      <c r="B3929" s="149">
        <v>19005</v>
      </c>
      <c r="C3929" s="147">
        <v>0.39583333333333331</v>
      </c>
      <c r="D3929" s="149" t="s">
        <v>11</v>
      </c>
      <c r="E3929" s="153" t="s">
        <v>397</v>
      </c>
      <c r="F3929" s="149"/>
      <c r="G3929" s="149" t="str">
        <f t="shared" si="124"/>
        <v>1</v>
      </c>
      <c r="H3929" s="150">
        <f t="shared" si="125"/>
        <v>18</v>
      </c>
      <c r="I3929" s="153" t="str" cm="1">
        <f t="array" ref="I3929">_xlfn.XLOOKUP(C3929,gyn_horarios,gyn_trechos_almoco,"",1,1)</f>
        <v>GOIANIA X BELEM 09:30</v>
      </c>
      <c r="J3929" s="164" t="str" cm="1">
        <f t="array" ref="J3929">_xlfn.XLOOKUP(D3929,justificativas_motivos,justificativas_texto,"",1,1)</f>
        <v>MOTORISTA CUMPRINDO HORÁRIO NA ESCALA ATUAL</v>
      </c>
    </row>
    <row r="3930" spans="1:10" ht="42" hidden="1" customHeight="1">
      <c r="A3930" s="202">
        <v>45818</v>
      </c>
      <c r="B3930" s="149">
        <v>24003</v>
      </c>
      <c r="C3930" s="147">
        <v>0.79166666666666663</v>
      </c>
      <c r="D3930" s="149" t="s">
        <v>11</v>
      </c>
      <c r="E3930" s="153" t="s">
        <v>226</v>
      </c>
      <c r="F3930" s="149"/>
      <c r="G3930" s="149" t="str">
        <f t="shared" si="124"/>
        <v>1</v>
      </c>
      <c r="H3930" s="150">
        <f t="shared" si="125"/>
        <v>18</v>
      </c>
      <c r="I3930" s="153" t="str" cm="1">
        <f t="array" ref="I3930">_xlfn.XLOOKUP(C3930,gyn_horarios,gyn_trechos_almoco,"",1,1)</f>
        <v>GOIANIA X BELEM 19:00</v>
      </c>
      <c r="J3930" s="164" t="str" cm="1">
        <f t="array" ref="J3930">_xlfn.XLOOKUP(D3930,justificativas_motivos,justificativas_texto,"",1,1)</f>
        <v>MOTORISTA CUMPRINDO HORÁRIO NA ESCALA ATUAL</v>
      </c>
    </row>
    <row r="3931" spans="1:10" ht="42" hidden="1" customHeight="1">
      <c r="A3931" s="202">
        <v>45818</v>
      </c>
      <c r="B3931" s="149">
        <v>24003</v>
      </c>
      <c r="C3931" s="147">
        <v>0.79166666666666663</v>
      </c>
      <c r="D3931" s="149" t="s">
        <v>11</v>
      </c>
      <c r="E3931" s="153" t="s">
        <v>339</v>
      </c>
      <c r="F3931" s="149"/>
      <c r="G3931" s="149" t="str">
        <f t="shared" si="124"/>
        <v>1</v>
      </c>
      <c r="H3931" s="150">
        <f t="shared" si="125"/>
        <v>18</v>
      </c>
      <c r="I3931" s="153" t="str" cm="1">
        <f t="array" ref="I3931">_xlfn.XLOOKUP(C3931,gyn_horarios,gyn_trechos_almoco,"",1,1)</f>
        <v>GOIANIA X BELEM 19:00</v>
      </c>
      <c r="J3931" s="164" t="str" cm="1">
        <f t="array" ref="J3931">_xlfn.XLOOKUP(D3931,justificativas_motivos,justificativas_texto,"",1,1)</f>
        <v>MOTORISTA CUMPRINDO HORÁRIO NA ESCALA ATUAL</v>
      </c>
    </row>
    <row r="3932" spans="1:10" ht="42" hidden="1" customHeight="1">
      <c r="A3932" s="202">
        <v>45818</v>
      </c>
      <c r="B3932" s="149">
        <v>24009</v>
      </c>
      <c r="C3932" s="147">
        <v>0.83333333333333337</v>
      </c>
      <c r="D3932" s="149" t="s">
        <v>11</v>
      </c>
      <c r="E3932" s="153" t="s">
        <v>12</v>
      </c>
      <c r="F3932" s="149"/>
      <c r="G3932" s="149" t="str">
        <f t="shared" si="124"/>
        <v>1</v>
      </c>
      <c r="H3932" s="150">
        <f t="shared" si="125"/>
        <v>18</v>
      </c>
      <c r="I3932" s="153" t="str" cm="1">
        <f t="array" ref="I3932">_xlfn.XLOOKUP(C3932,gyn_horarios,gyn_trechos_almoco,"",1,1)</f>
        <v>GOIANIA X SAO LUIS 20:00</v>
      </c>
      <c r="J3932" s="164" t="str" cm="1">
        <f t="array" ref="J3932">_xlfn.XLOOKUP(D3932,justificativas_motivos,justificativas_texto,"",1,1)</f>
        <v>MOTORISTA CUMPRINDO HORÁRIO NA ESCALA ATUAL</v>
      </c>
    </row>
    <row r="3933" spans="1:10" ht="42" hidden="1" customHeight="1">
      <c r="A3933" s="202">
        <v>45818</v>
      </c>
      <c r="B3933" s="149">
        <v>24009</v>
      </c>
      <c r="C3933" s="147">
        <v>0.83333333333333337</v>
      </c>
      <c r="D3933" s="149" t="s">
        <v>11</v>
      </c>
      <c r="E3933" s="153" t="s">
        <v>203</v>
      </c>
      <c r="F3933" s="149"/>
      <c r="G3933" s="149" t="str">
        <f t="shared" ref="G3933:G3996" si="126">IF(E3933="MOTORISTA","","1")</f>
        <v>1</v>
      </c>
      <c r="H3933" s="150">
        <f t="shared" ref="H3933:H3996" si="127">IF(E3933="MOTORISTA","",18)</f>
        <v>18</v>
      </c>
      <c r="I3933" s="153" t="str" cm="1">
        <f t="array" ref="I3933">_xlfn.XLOOKUP(C3933,gyn_horarios,gyn_trechos_almoco,"",1,1)</f>
        <v>GOIANIA X SAO LUIS 20:00</v>
      </c>
      <c r="J3933" s="164" t="str" cm="1">
        <f t="array" ref="J3933">_xlfn.XLOOKUP(D3933,justificativas_motivos,justificativas_texto,"",1,1)</f>
        <v>MOTORISTA CUMPRINDO HORÁRIO NA ESCALA ATUAL</v>
      </c>
    </row>
    <row r="3934" spans="1:10" ht="42" hidden="1" customHeight="1">
      <c r="A3934" s="202">
        <v>45818</v>
      </c>
      <c r="B3934" s="133" t="s">
        <v>71</v>
      </c>
      <c r="C3934" s="133" t="s">
        <v>72</v>
      </c>
      <c r="D3934" s="133" t="s">
        <v>11</v>
      </c>
      <c r="E3934" s="129" t="s">
        <v>475</v>
      </c>
      <c r="F3934" s="132"/>
      <c r="G3934" s="132" t="str">
        <f t="shared" si="126"/>
        <v>1</v>
      </c>
      <c r="H3934" s="137">
        <f t="shared" si="127"/>
        <v>18</v>
      </c>
      <c r="I3934" s="129" t="str" cm="1">
        <f t="array" ref="I3934">_xlfn.XLOOKUP(C3934,gyn_horarios,gyn_trechos_almoco,"",1,1)</f>
        <v>PLANTAO</v>
      </c>
      <c r="J3934" s="201" t="str" cm="1">
        <f t="array" ref="J3934">_xlfn.XLOOKUP(D3934,justificativas_motivos,justificativas_texto,"",1,1)</f>
        <v>MOTORISTA CUMPRINDO HORÁRIO NA ESCALA ATUAL</v>
      </c>
    </row>
    <row r="3935" spans="1:10" ht="42" hidden="1" customHeight="1">
      <c r="A3935" s="200">
        <v>45819</v>
      </c>
      <c r="B3935" s="132">
        <v>19001</v>
      </c>
      <c r="C3935" s="133">
        <v>0.375</v>
      </c>
      <c r="D3935" s="132" t="s">
        <v>11</v>
      </c>
      <c r="E3935" s="129" t="s">
        <v>132</v>
      </c>
      <c r="F3935" s="132"/>
      <c r="G3935" s="132" t="str">
        <f t="shared" si="126"/>
        <v>1</v>
      </c>
      <c r="H3935" s="137">
        <f t="shared" si="127"/>
        <v>18</v>
      </c>
      <c r="I3935" s="129" t="str" cm="1">
        <f t="array" ref="I3935">_xlfn.XLOOKUP(C3935,gyn_horarios,gyn_trechos_almoco,"",1,1)</f>
        <v>SINOP X FORTALEZA 09:00</v>
      </c>
      <c r="J3935" s="201" t="str" cm="1">
        <f t="array" ref="J3935">_xlfn.XLOOKUP(D3935,justificativas_motivos,justificativas_texto,"",1,1)</f>
        <v>MOTORISTA CUMPRINDO HORÁRIO NA ESCALA ATUAL</v>
      </c>
    </row>
    <row r="3936" spans="1:10" ht="42" hidden="1" customHeight="1">
      <c r="A3936" s="200">
        <v>45819</v>
      </c>
      <c r="B3936" s="132">
        <v>19001</v>
      </c>
      <c r="C3936" s="133">
        <v>0.375</v>
      </c>
      <c r="D3936" s="132" t="s">
        <v>11</v>
      </c>
      <c r="E3936" s="129" t="s">
        <v>60</v>
      </c>
      <c r="F3936" s="132"/>
      <c r="G3936" s="132" t="str">
        <f t="shared" si="126"/>
        <v>1</v>
      </c>
      <c r="H3936" s="137">
        <f t="shared" si="127"/>
        <v>18</v>
      </c>
      <c r="I3936" s="129" t="str" cm="1">
        <f t="array" ref="I3936">_xlfn.XLOOKUP(C3936,gyn_horarios,gyn_trechos_almoco,"",1,1)</f>
        <v>SINOP X FORTALEZA 09:00</v>
      </c>
      <c r="J3936" s="201" t="str" cm="1">
        <f t="array" ref="J3936">_xlfn.XLOOKUP(D3936,justificativas_motivos,justificativas_texto,"",1,1)</f>
        <v>MOTORISTA CUMPRINDO HORÁRIO NA ESCALA ATUAL</v>
      </c>
    </row>
    <row r="3937" spans="1:10" ht="42" hidden="1" customHeight="1">
      <c r="A3937" s="200">
        <v>45819</v>
      </c>
      <c r="B3937" s="132">
        <v>19018</v>
      </c>
      <c r="C3937" s="133">
        <v>0.39583333333333331</v>
      </c>
      <c r="D3937" s="132" t="s">
        <v>11</v>
      </c>
      <c r="E3937" s="129" t="s">
        <v>488</v>
      </c>
      <c r="F3937" s="132"/>
      <c r="G3937" s="132" t="str">
        <f t="shared" si="126"/>
        <v>1</v>
      </c>
      <c r="H3937" s="137">
        <f t="shared" si="127"/>
        <v>18</v>
      </c>
      <c r="I3937" s="129" t="str" cm="1">
        <f t="array" ref="I3937">_xlfn.XLOOKUP(C3937,gyn_horarios,gyn_trechos_almoco,"",1,1)</f>
        <v>GOIANIA X BELEM 09:30</v>
      </c>
      <c r="J3937" s="201" t="str" cm="1">
        <f t="array" ref="J3937">_xlfn.XLOOKUP(D3937,justificativas_motivos,justificativas_texto,"",1,1)</f>
        <v>MOTORISTA CUMPRINDO HORÁRIO NA ESCALA ATUAL</v>
      </c>
    </row>
    <row r="3938" spans="1:10" ht="42" hidden="1" customHeight="1">
      <c r="A3938" s="200">
        <v>45819</v>
      </c>
      <c r="B3938" s="132">
        <v>19018</v>
      </c>
      <c r="C3938" s="133">
        <v>0.39583333333333331</v>
      </c>
      <c r="D3938" s="132" t="s">
        <v>11</v>
      </c>
      <c r="E3938" s="129" t="s">
        <v>70</v>
      </c>
      <c r="F3938" s="132"/>
      <c r="G3938" s="132" t="str">
        <f t="shared" si="126"/>
        <v>1</v>
      </c>
      <c r="H3938" s="137">
        <f t="shared" si="127"/>
        <v>18</v>
      </c>
      <c r="I3938" s="129" t="str" cm="1">
        <f t="array" ref="I3938">_xlfn.XLOOKUP(C3938,gyn_horarios,gyn_trechos_almoco,"",1,1)</f>
        <v>GOIANIA X BELEM 09:30</v>
      </c>
      <c r="J3938" s="201" t="str" cm="1">
        <f t="array" ref="J3938">_xlfn.XLOOKUP(D3938,justificativas_motivos,justificativas_texto,"",1,1)</f>
        <v>MOTORISTA CUMPRINDO HORÁRIO NA ESCALA ATUAL</v>
      </c>
    </row>
    <row r="3939" spans="1:10" ht="42" hidden="1" customHeight="1">
      <c r="A3939" s="202">
        <v>45819</v>
      </c>
      <c r="B3939" s="149" t="s">
        <v>71</v>
      </c>
      <c r="C3939" s="147" t="s">
        <v>72</v>
      </c>
      <c r="D3939" s="149" t="s">
        <v>105</v>
      </c>
      <c r="E3939" s="153" t="s">
        <v>292</v>
      </c>
      <c r="F3939" s="149"/>
      <c r="G3939" s="149" t="str">
        <f t="shared" si="126"/>
        <v>1</v>
      </c>
      <c r="H3939" s="150">
        <f t="shared" si="127"/>
        <v>18</v>
      </c>
      <c r="I3939" s="153" t="str" cm="1">
        <f t="array" ref="I3939">_xlfn.XLOOKUP(C3939,gyn_horarios,gyn_trechos_almoco,"",1,1)</f>
        <v>PLANTAO</v>
      </c>
      <c r="J3939" s="164" t="str" cm="1">
        <f t="array" ref="J3939">_xlfn.XLOOKUP(D3939,justificativas_motivos,justificativas_texto,"",1,1)</f>
        <v>MOTORISTA PRESTANDO SERVICO DE PLANTAO NA GARAGEM</v>
      </c>
    </row>
    <row r="3940" spans="1:10" ht="42" hidden="1" customHeight="1">
      <c r="A3940" s="202">
        <v>45820</v>
      </c>
      <c r="B3940" s="149">
        <v>24016</v>
      </c>
      <c r="C3940" s="147">
        <v>0.83333333333333337</v>
      </c>
      <c r="D3940" s="149" t="s">
        <v>11</v>
      </c>
      <c r="E3940" s="153" t="s">
        <v>309</v>
      </c>
      <c r="F3940" s="149"/>
      <c r="G3940" s="149" t="str">
        <f t="shared" si="126"/>
        <v>1</v>
      </c>
      <c r="H3940" s="150">
        <f t="shared" si="127"/>
        <v>18</v>
      </c>
      <c r="I3940" s="153" t="str" cm="1">
        <f t="array" ref="I3940">_xlfn.XLOOKUP(C3940,gyn_horarios,gyn_trechos_almoco,"",1,1)</f>
        <v>GOIANIA X SAO LUIS 20:00</v>
      </c>
      <c r="J3940" s="164" t="str" cm="1">
        <f t="array" ref="J3940">_xlfn.XLOOKUP(D3940,justificativas_motivos,justificativas_texto,"",1,1)</f>
        <v>MOTORISTA CUMPRINDO HORÁRIO NA ESCALA ATUAL</v>
      </c>
    </row>
    <row r="3941" spans="1:10" ht="42" hidden="1" customHeight="1">
      <c r="A3941" s="202">
        <v>45820</v>
      </c>
      <c r="B3941" s="149">
        <v>24016</v>
      </c>
      <c r="C3941" s="147">
        <v>0.83333333333333337</v>
      </c>
      <c r="D3941" s="149" t="s">
        <v>11</v>
      </c>
      <c r="E3941" s="153" t="s">
        <v>47</v>
      </c>
      <c r="F3941" s="149"/>
      <c r="G3941" s="149" t="str">
        <f t="shared" si="126"/>
        <v>1</v>
      </c>
      <c r="H3941" s="150">
        <f t="shared" si="127"/>
        <v>18</v>
      </c>
      <c r="I3941" s="153" t="str" cm="1">
        <f t="array" ref="I3941">_xlfn.XLOOKUP(C3941,gyn_horarios,gyn_trechos_almoco,"",1,1)</f>
        <v>GOIANIA X SAO LUIS 20:00</v>
      </c>
      <c r="J3941" s="164" t="str" cm="1">
        <f t="array" ref="J3941">_xlfn.XLOOKUP(D3941,justificativas_motivos,justificativas_texto,"",1,1)</f>
        <v>MOTORISTA CUMPRINDO HORÁRIO NA ESCALA ATUAL</v>
      </c>
    </row>
    <row r="3942" spans="1:10" ht="42" hidden="1" customHeight="1">
      <c r="A3942" s="202">
        <v>45820</v>
      </c>
      <c r="B3942" s="149">
        <v>19002</v>
      </c>
      <c r="C3942" s="147">
        <v>0.39583333333333331</v>
      </c>
      <c r="D3942" s="149" t="s">
        <v>11</v>
      </c>
      <c r="E3942" s="153" t="s">
        <v>343</v>
      </c>
      <c r="F3942" s="149"/>
      <c r="G3942" s="149" t="str">
        <f t="shared" si="126"/>
        <v>1</v>
      </c>
      <c r="H3942" s="150">
        <f t="shared" si="127"/>
        <v>18</v>
      </c>
      <c r="I3942" s="153" t="str" cm="1">
        <f t="array" ref="I3942">_xlfn.XLOOKUP(C3942,gyn_horarios,gyn_trechos_almoco,"",1,1)</f>
        <v>GOIANIA X BELEM 09:30</v>
      </c>
      <c r="J3942" s="164" t="str" cm="1">
        <f t="array" ref="J3942">_xlfn.XLOOKUP(D3942,justificativas_motivos,justificativas_texto,"",1,1)</f>
        <v>MOTORISTA CUMPRINDO HORÁRIO NA ESCALA ATUAL</v>
      </c>
    </row>
    <row r="3943" spans="1:10" ht="42" hidden="1" customHeight="1">
      <c r="A3943" s="202">
        <v>45820</v>
      </c>
      <c r="B3943" s="149">
        <v>19002</v>
      </c>
      <c r="C3943" s="147">
        <v>0.39583333333333331</v>
      </c>
      <c r="D3943" s="149" t="s">
        <v>11</v>
      </c>
      <c r="E3943" s="153" t="s">
        <v>400</v>
      </c>
      <c r="F3943" s="149"/>
      <c r="G3943" s="149" t="str">
        <f t="shared" si="126"/>
        <v>1</v>
      </c>
      <c r="H3943" s="150">
        <f t="shared" si="127"/>
        <v>18</v>
      </c>
      <c r="I3943" s="153" t="str" cm="1">
        <f t="array" ref="I3943">_xlfn.XLOOKUP(C3943,gyn_horarios,gyn_trechos_almoco,"",1,1)</f>
        <v>GOIANIA X BELEM 09:30</v>
      </c>
      <c r="J3943" s="164" t="str" cm="1">
        <f t="array" ref="J3943">_xlfn.XLOOKUP(D3943,justificativas_motivos,justificativas_texto,"",1,1)</f>
        <v>MOTORISTA CUMPRINDO HORÁRIO NA ESCALA ATUAL</v>
      </c>
    </row>
    <row r="3944" spans="1:10" ht="42" hidden="1" customHeight="1">
      <c r="A3944" s="202">
        <v>45820</v>
      </c>
      <c r="B3944" s="149" t="s">
        <v>71</v>
      </c>
      <c r="C3944" s="147" t="s">
        <v>72</v>
      </c>
      <c r="D3944" s="149" t="s">
        <v>105</v>
      </c>
      <c r="E3944" s="153" t="s">
        <v>292</v>
      </c>
      <c r="F3944" s="149"/>
      <c r="G3944" s="149" t="str">
        <f t="shared" si="126"/>
        <v>1</v>
      </c>
      <c r="H3944" s="150">
        <f t="shared" si="127"/>
        <v>18</v>
      </c>
      <c r="I3944" s="153" t="str" cm="1">
        <f t="array" ref="I3944">_xlfn.XLOOKUP(C3944,gyn_horarios,gyn_trechos_almoco,"",1,1)</f>
        <v>PLANTAO</v>
      </c>
      <c r="J3944" s="164" t="str" cm="1">
        <f t="array" ref="J3944">_xlfn.XLOOKUP(D3944,justificativas_motivos,justificativas_texto,"",1,1)</f>
        <v>MOTORISTA PRESTANDO SERVICO DE PLANTAO NA GARAGEM</v>
      </c>
    </row>
    <row r="3945" spans="1:10" ht="42" hidden="1" customHeight="1">
      <c r="A3945" s="200">
        <v>45821</v>
      </c>
      <c r="B3945" s="132" t="s">
        <v>137</v>
      </c>
      <c r="C3945" s="133" t="s">
        <v>137</v>
      </c>
      <c r="D3945" s="132" t="s">
        <v>137</v>
      </c>
      <c r="E3945" s="129" t="s">
        <v>219</v>
      </c>
      <c r="F3945" s="132"/>
      <c r="G3945" s="132" t="str">
        <f t="shared" si="126"/>
        <v>1</v>
      </c>
      <c r="H3945" s="137">
        <f t="shared" si="127"/>
        <v>18</v>
      </c>
      <c r="I3945" s="129" t="str" cm="1">
        <f t="array" ref="I3945">_xlfn.XLOOKUP(C3945,gyn_horarios,gyn_trechos_almoco,"",1,1)</f>
        <v>ESPERA</v>
      </c>
      <c r="J3945" s="201" t="str" cm="1">
        <f t="array" ref="J3945">_xlfn.XLOOKUP(D3945,justificativas_motivos,justificativas_texto,"",1,1)</f>
        <v>MOTORISTA NA GARAGEM EM ESPERA PARA DISPONIBILIDADE DE HORARIOS</v>
      </c>
    </row>
    <row r="3946" spans="1:10" ht="42" hidden="1" customHeight="1">
      <c r="A3946" s="200">
        <v>45821</v>
      </c>
      <c r="B3946" s="132" t="s">
        <v>137</v>
      </c>
      <c r="C3946" s="133" t="s">
        <v>137</v>
      </c>
      <c r="D3946" s="132" t="s">
        <v>137</v>
      </c>
      <c r="E3946" s="129" t="s">
        <v>218</v>
      </c>
      <c r="F3946" s="132"/>
      <c r="G3946" s="132" t="str">
        <f t="shared" si="126"/>
        <v>1</v>
      </c>
      <c r="H3946" s="137">
        <f t="shared" si="127"/>
        <v>18</v>
      </c>
      <c r="I3946" s="129" t="str" cm="1">
        <f t="array" ref="I3946">_xlfn.XLOOKUP(C3946,gyn_horarios,gyn_trechos_almoco,"",1,1)</f>
        <v>ESPERA</v>
      </c>
      <c r="J3946" s="201" t="str" cm="1">
        <f t="array" ref="J3946">_xlfn.XLOOKUP(D3946,justificativas_motivos,justificativas_texto,"",1,1)</f>
        <v>MOTORISTA NA GARAGEM EM ESPERA PARA DISPONIBILIDADE DE HORARIOS</v>
      </c>
    </row>
    <row r="3947" spans="1:10" ht="42" hidden="1" customHeight="1">
      <c r="A3947" s="200">
        <v>45821</v>
      </c>
      <c r="B3947" s="132">
        <v>20022</v>
      </c>
      <c r="C3947" s="133">
        <v>0.39583333333333331</v>
      </c>
      <c r="D3947" s="132" t="s">
        <v>11</v>
      </c>
      <c r="E3947" s="129" t="s">
        <v>155</v>
      </c>
      <c r="F3947" s="132"/>
      <c r="G3947" s="132" t="str">
        <f t="shared" si="126"/>
        <v>1</v>
      </c>
      <c r="H3947" s="137">
        <f t="shared" si="127"/>
        <v>18</v>
      </c>
      <c r="I3947" s="129" t="str" cm="1">
        <f t="array" ref="I3947">_xlfn.XLOOKUP(C3947,gyn_horarios,gyn_trechos_almoco,"",1,1)</f>
        <v>GOIANIA X BELEM 09:30</v>
      </c>
      <c r="J3947" s="201" t="str" cm="1">
        <f t="array" ref="J3947">_xlfn.XLOOKUP(D3947,justificativas_motivos,justificativas_texto,"",1,1)</f>
        <v>MOTORISTA CUMPRINDO HORÁRIO NA ESCALA ATUAL</v>
      </c>
    </row>
    <row r="3948" spans="1:10" ht="42" hidden="1" customHeight="1">
      <c r="A3948" s="202">
        <v>45821</v>
      </c>
      <c r="B3948" s="149">
        <v>20022</v>
      </c>
      <c r="C3948" s="147">
        <v>0.39583333333333331</v>
      </c>
      <c r="D3948" s="149" t="s">
        <v>11</v>
      </c>
      <c r="E3948" s="153" t="s">
        <v>320</v>
      </c>
      <c r="F3948" s="149"/>
      <c r="G3948" s="149" t="str">
        <f t="shared" si="126"/>
        <v>1</v>
      </c>
      <c r="H3948" s="150">
        <f t="shared" si="127"/>
        <v>18</v>
      </c>
      <c r="I3948" s="153" t="str" cm="1">
        <f t="array" ref="I3948">_xlfn.XLOOKUP(C3948,gyn_horarios,gyn_trechos_almoco,"",1,1)</f>
        <v>GOIANIA X BELEM 09:30</v>
      </c>
      <c r="J3948" s="164" t="str" cm="1">
        <f t="array" ref="J3948">_xlfn.XLOOKUP(D3948,justificativas_motivos,justificativas_texto,"",1,1)</f>
        <v>MOTORISTA CUMPRINDO HORÁRIO NA ESCALA ATUAL</v>
      </c>
    </row>
    <row r="3949" spans="1:10" ht="42" hidden="1" customHeight="1">
      <c r="A3949" s="202">
        <v>45821</v>
      </c>
      <c r="B3949" s="149" t="s">
        <v>71</v>
      </c>
      <c r="C3949" s="147" t="s">
        <v>72</v>
      </c>
      <c r="D3949" s="149" t="s">
        <v>105</v>
      </c>
      <c r="E3949" s="153" t="s">
        <v>292</v>
      </c>
      <c r="F3949" s="149"/>
      <c r="G3949" s="149" t="str">
        <f t="shared" si="126"/>
        <v>1</v>
      </c>
      <c r="H3949" s="150">
        <f t="shared" si="127"/>
        <v>18</v>
      </c>
      <c r="I3949" s="153" t="str" cm="1">
        <f t="array" ref="I3949">_xlfn.XLOOKUP(C3949,gyn_horarios,gyn_trechos_almoco,"",1,1)</f>
        <v>PLANTAO</v>
      </c>
      <c r="J3949" s="164" t="str" cm="1">
        <f t="array" ref="J3949">_xlfn.XLOOKUP(D3949,justificativas_motivos,justificativas_texto,"",1,1)</f>
        <v>MOTORISTA PRESTANDO SERVICO DE PLANTAO NA GARAGEM</v>
      </c>
    </row>
    <row r="3950" spans="1:10" ht="42" hidden="1" customHeight="1">
      <c r="A3950" s="197">
        <v>45822</v>
      </c>
      <c r="B3950" s="132">
        <v>19022</v>
      </c>
      <c r="C3950" s="133">
        <v>0.39583333333333331</v>
      </c>
      <c r="D3950" s="132" t="s">
        <v>11</v>
      </c>
      <c r="E3950" s="129" t="s">
        <v>89</v>
      </c>
      <c r="F3950" s="132"/>
      <c r="G3950" s="132" t="str">
        <f t="shared" si="126"/>
        <v>1</v>
      </c>
      <c r="H3950" s="137">
        <f t="shared" si="127"/>
        <v>18</v>
      </c>
      <c r="I3950" s="129" t="str" cm="1">
        <f t="array" ref="I3950">_xlfn.XLOOKUP(C3950,gyn_horarios,gyn_trechos_almoco,"",1,1)</f>
        <v>GOIANIA X BELEM 09:30</v>
      </c>
      <c r="J3950" s="252" t="str" cm="1">
        <f t="array" ref="J3950">_xlfn.XLOOKUP(D3950,justificativas_motivos,justificativas_texto,"",1,1)</f>
        <v>MOTORISTA CUMPRINDO HORÁRIO NA ESCALA ATUAL</v>
      </c>
    </row>
    <row r="3951" spans="1:10" ht="42" hidden="1" customHeight="1">
      <c r="A3951" s="197">
        <v>45822</v>
      </c>
      <c r="B3951" s="132">
        <v>19022</v>
      </c>
      <c r="C3951" s="133">
        <v>0.39583333333333331</v>
      </c>
      <c r="D3951" s="132" t="s">
        <v>11</v>
      </c>
      <c r="E3951" s="129" t="s">
        <v>341</v>
      </c>
      <c r="F3951" s="132"/>
      <c r="G3951" s="132" t="str">
        <f t="shared" si="126"/>
        <v>1</v>
      </c>
      <c r="H3951" s="137">
        <f t="shared" si="127"/>
        <v>18</v>
      </c>
      <c r="I3951" s="129" t="str" cm="1">
        <f t="array" ref="I3951">_xlfn.XLOOKUP(C3951,gyn_horarios,gyn_trechos_almoco,"",1,1)</f>
        <v>GOIANIA X BELEM 09:30</v>
      </c>
      <c r="J3951" s="252" t="str" cm="1">
        <f t="array" ref="J3951">_xlfn.XLOOKUP(D3951,justificativas_motivos,justificativas_texto,"",1,1)</f>
        <v>MOTORISTA CUMPRINDO HORÁRIO NA ESCALA ATUAL</v>
      </c>
    </row>
    <row r="3952" spans="1:10" ht="42" hidden="1" customHeight="1">
      <c r="A3952" s="197">
        <v>45822</v>
      </c>
      <c r="B3952" s="132">
        <v>20013</v>
      </c>
      <c r="C3952" s="199">
        <v>0.4375</v>
      </c>
      <c r="D3952" s="132" t="s">
        <v>20</v>
      </c>
      <c r="E3952" s="129" t="s">
        <v>508</v>
      </c>
      <c r="F3952" s="132"/>
      <c r="G3952" s="132" t="str">
        <f t="shared" si="126"/>
        <v>1</v>
      </c>
      <c r="H3952" s="137">
        <f t="shared" si="127"/>
        <v>18</v>
      </c>
      <c r="I3952" s="129" t="str" cm="1">
        <f t="array" ref="I3952">_xlfn.XLOOKUP(C3952,gyn_horarios,gyn_trechos_almoco,"",1,1)</f>
        <v>GOIANIA X SAO LUIS 10:30</v>
      </c>
      <c r="J3952" s="201" t="str" cm="1">
        <f t="array" ref="J3952">_xlfn.XLOOKUP(D3952,justificativas_motivos,justificativas_texto,"",1,1)</f>
        <v>MOTORISTA TEVE QUE FAZER REFEIÇÃO DEVIDO AO ATRASO DO HORARIO DO ONIBUS</v>
      </c>
    </row>
    <row r="3953" spans="1:10" ht="42" hidden="1" customHeight="1">
      <c r="A3953" s="197">
        <v>45823</v>
      </c>
      <c r="B3953" s="132" t="s">
        <v>137</v>
      </c>
      <c r="C3953" s="133" t="s">
        <v>137</v>
      </c>
      <c r="D3953" s="132" t="s">
        <v>137</v>
      </c>
      <c r="E3953" s="129" t="s">
        <v>472</v>
      </c>
      <c r="F3953" s="132"/>
      <c r="G3953" s="132" t="str">
        <f t="shared" si="126"/>
        <v>1</v>
      </c>
      <c r="H3953" s="137">
        <f t="shared" si="127"/>
        <v>18</v>
      </c>
      <c r="I3953" s="129" t="str" cm="1">
        <f t="array" ref="I3953">_xlfn.XLOOKUP(C3953,gyn_horarios,gyn_trechos_almoco,"",1,1)</f>
        <v>ESPERA</v>
      </c>
      <c r="J3953" s="208" t="str" cm="1">
        <f t="array" ref="J3953">_xlfn.XLOOKUP(D3953,justificativas_motivos,justificativas_texto,"",1,1)</f>
        <v>MOTORISTA NA GARAGEM EM ESPERA PARA DISPONIBILIDADE DE HORARIOS</v>
      </c>
    </row>
    <row r="3954" spans="1:10" ht="42" hidden="1" customHeight="1">
      <c r="A3954" s="197">
        <v>45823</v>
      </c>
      <c r="B3954" s="132" t="s">
        <v>137</v>
      </c>
      <c r="C3954" s="133" t="s">
        <v>137</v>
      </c>
      <c r="D3954" s="132" t="s">
        <v>137</v>
      </c>
      <c r="E3954" s="129" t="s">
        <v>453</v>
      </c>
      <c r="F3954" s="132"/>
      <c r="G3954" s="132" t="str">
        <f t="shared" si="126"/>
        <v>1</v>
      </c>
      <c r="H3954" s="137">
        <f t="shared" si="127"/>
        <v>18</v>
      </c>
      <c r="I3954" s="129" t="str" cm="1">
        <f t="array" ref="I3954">_xlfn.XLOOKUP(C3954,gyn_horarios,gyn_trechos_almoco,"",1,1)</f>
        <v>ESPERA</v>
      </c>
      <c r="J3954" s="208" t="str" cm="1">
        <f t="array" ref="J3954">_xlfn.XLOOKUP(D3954,justificativas_motivos,justificativas_texto,"",1,1)</f>
        <v>MOTORISTA NA GARAGEM EM ESPERA PARA DISPONIBILIDADE DE HORARIOS</v>
      </c>
    </row>
    <row r="3955" spans="1:10" ht="42" hidden="1" customHeight="1">
      <c r="A3955" s="197">
        <v>45823</v>
      </c>
      <c r="B3955" s="132">
        <v>20022</v>
      </c>
      <c r="C3955" s="133">
        <v>0.39583333333333331</v>
      </c>
      <c r="D3955" s="132" t="s">
        <v>11</v>
      </c>
      <c r="E3955" s="129" t="s">
        <v>133</v>
      </c>
      <c r="F3955" s="132"/>
      <c r="G3955" s="132" t="str">
        <f t="shared" si="126"/>
        <v>1</v>
      </c>
      <c r="H3955" s="137">
        <f t="shared" si="127"/>
        <v>18</v>
      </c>
      <c r="I3955" s="129" t="str" cm="1">
        <f t="array" ref="I3955">_xlfn.XLOOKUP(C3955,gyn_horarios,gyn_trechos_almoco,"",1,1)</f>
        <v>GOIANIA X BELEM 09:30</v>
      </c>
      <c r="J3955" s="208" t="str" cm="1">
        <f t="array" ref="J3955">_xlfn.XLOOKUP(D3955,justificativas_motivos,justificativas_texto,"",1,1)</f>
        <v>MOTORISTA CUMPRINDO HORÁRIO NA ESCALA ATUAL</v>
      </c>
    </row>
    <row r="3956" spans="1:10" ht="42" hidden="1" customHeight="1">
      <c r="A3956" s="197">
        <v>45823</v>
      </c>
      <c r="B3956" s="132">
        <v>20022</v>
      </c>
      <c r="C3956" s="133">
        <v>0.39583333333333331</v>
      </c>
      <c r="D3956" s="132" t="s">
        <v>11</v>
      </c>
      <c r="E3956" s="129" t="s">
        <v>189</v>
      </c>
      <c r="F3956" s="132"/>
      <c r="G3956" s="132" t="str">
        <f t="shared" si="126"/>
        <v>1</v>
      </c>
      <c r="H3956" s="137">
        <f t="shared" si="127"/>
        <v>18</v>
      </c>
      <c r="I3956" s="129" t="str" cm="1">
        <f t="array" ref="I3956">_xlfn.XLOOKUP(C3956,gyn_horarios,gyn_trechos_almoco,"",1,1)</f>
        <v>GOIANIA X BELEM 09:30</v>
      </c>
      <c r="J3956" s="252" t="str" cm="1">
        <f t="array" ref="J3956">_xlfn.XLOOKUP(D3956,justificativas_motivos,justificativas_texto,"",1,1)</f>
        <v>MOTORISTA CUMPRINDO HORÁRIO NA ESCALA ATUAL</v>
      </c>
    </row>
    <row r="3957" spans="1:10" ht="42" hidden="1" customHeight="1">
      <c r="A3957" s="202">
        <v>45824</v>
      </c>
      <c r="B3957" s="149">
        <v>24015</v>
      </c>
      <c r="C3957" s="147">
        <v>0.79166666666666663</v>
      </c>
      <c r="D3957" s="149" t="s">
        <v>11</v>
      </c>
      <c r="E3957" s="153" t="s">
        <v>92</v>
      </c>
      <c r="F3957" s="149"/>
      <c r="G3957" s="149" t="str">
        <f t="shared" si="126"/>
        <v>1</v>
      </c>
      <c r="H3957" s="150">
        <f t="shared" si="127"/>
        <v>18</v>
      </c>
      <c r="I3957" s="153" t="str" cm="1">
        <f t="array" ref="I3957">_xlfn.XLOOKUP(C3957,gyn_horarios,gyn_trechos_almoco,"",1,1)</f>
        <v>GOIANIA X BELEM 19:00</v>
      </c>
      <c r="J3957" s="164" t="str" cm="1">
        <f t="array" ref="J3957">_xlfn.XLOOKUP(D3957,justificativas_motivos,justificativas_texto,"",1,1)</f>
        <v>MOTORISTA CUMPRINDO HORÁRIO NA ESCALA ATUAL</v>
      </c>
    </row>
    <row r="3958" spans="1:10" ht="42" hidden="1" customHeight="1">
      <c r="A3958" s="202">
        <v>45824</v>
      </c>
      <c r="B3958" s="149">
        <v>24015</v>
      </c>
      <c r="C3958" s="147">
        <v>0.79166666666666663</v>
      </c>
      <c r="D3958" s="149" t="s">
        <v>11</v>
      </c>
      <c r="E3958" s="153" t="s">
        <v>45</v>
      </c>
      <c r="F3958" s="149"/>
      <c r="G3958" s="149" t="str">
        <f t="shared" si="126"/>
        <v>1</v>
      </c>
      <c r="H3958" s="150">
        <f t="shared" si="127"/>
        <v>18</v>
      </c>
      <c r="I3958" s="153" t="str" cm="1">
        <f t="array" ref="I3958">_xlfn.XLOOKUP(C3958,gyn_horarios,gyn_trechos_almoco,"",1,1)</f>
        <v>GOIANIA X BELEM 19:00</v>
      </c>
      <c r="J3958" s="164" t="str" cm="1">
        <f t="array" ref="J3958">_xlfn.XLOOKUP(D3958,justificativas_motivos,justificativas_texto,"",1,1)</f>
        <v>MOTORISTA CUMPRINDO HORÁRIO NA ESCALA ATUAL</v>
      </c>
    </row>
    <row r="3959" spans="1:10" ht="42" hidden="1" customHeight="1">
      <c r="A3959" s="202">
        <v>45824</v>
      </c>
      <c r="B3959" s="149">
        <v>24010</v>
      </c>
      <c r="C3959" s="147">
        <v>0.83333333333333337</v>
      </c>
      <c r="D3959" s="149" t="s">
        <v>11</v>
      </c>
      <c r="E3959" s="153" t="s">
        <v>157</v>
      </c>
      <c r="F3959" s="149"/>
      <c r="G3959" s="149" t="str">
        <f t="shared" si="126"/>
        <v>1</v>
      </c>
      <c r="H3959" s="150">
        <f t="shared" si="127"/>
        <v>18</v>
      </c>
      <c r="I3959" s="153" t="str" cm="1">
        <f t="array" ref="I3959">_xlfn.XLOOKUP(C3959,gyn_horarios,gyn_trechos_almoco,"",1,1)</f>
        <v>GOIANIA X SAO LUIS 20:00</v>
      </c>
      <c r="J3959" s="164" t="str" cm="1">
        <f t="array" ref="J3959">_xlfn.XLOOKUP(D3959,justificativas_motivos,justificativas_texto,"",1,1)</f>
        <v>MOTORISTA CUMPRINDO HORÁRIO NA ESCALA ATUAL</v>
      </c>
    </row>
    <row r="3960" spans="1:10" ht="42" hidden="1" customHeight="1">
      <c r="A3960" s="202">
        <v>45824</v>
      </c>
      <c r="B3960" s="149">
        <v>24010</v>
      </c>
      <c r="C3960" s="147">
        <v>0.83333333333333337</v>
      </c>
      <c r="D3960" s="149" t="s">
        <v>11</v>
      </c>
      <c r="E3960" s="153" t="s">
        <v>216</v>
      </c>
      <c r="F3960" s="149"/>
      <c r="G3960" s="149" t="str">
        <f t="shared" si="126"/>
        <v>1</v>
      </c>
      <c r="H3960" s="150">
        <f t="shared" si="127"/>
        <v>18</v>
      </c>
      <c r="I3960" s="153" t="str" cm="1">
        <f t="array" ref="I3960">_xlfn.XLOOKUP(C3960,gyn_horarios,gyn_trechos_almoco,"",1,1)</f>
        <v>GOIANIA X SAO LUIS 20:00</v>
      </c>
      <c r="J3960" s="164" t="str" cm="1">
        <f t="array" ref="J3960">_xlfn.XLOOKUP(D3960,justificativas_motivos,justificativas_texto,"",1,1)</f>
        <v>MOTORISTA CUMPRINDO HORÁRIO NA ESCALA ATUAL</v>
      </c>
    </row>
    <row r="3961" spans="1:10" ht="42" hidden="1" customHeight="1">
      <c r="A3961" s="202">
        <v>45824</v>
      </c>
      <c r="B3961" s="149">
        <v>19008</v>
      </c>
      <c r="C3961" s="147">
        <v>0.39583333333333331</v>
      </c>
      <c r="D3961" s="149" t="s">
        <v>11</v>
      </c>
      <c r="E3961" s="153" t="s">
        <v>168</v>
      </c>
      <c r="F3961" s="149"/>
      <c r="G3961" s="149" t="str">
        <f t="shared" si="126"/>
        <v>1</v>
      </c>
      <c r="H3961" s="150">
        <f t="shared" si="127"/>
        <v>18</v>
      </c>
      <c r="I3961" s="153" t="str" cm="1">
        <f t="array" ref="I3961">_xlfn.XLOOKUP(C3961,gyn_horarios,gyn_trechos_almoco,"",1,1)</f>
        <v>GOIANIA X BELEM 09:30</v>
      </c>
      <c r="J3961" s="164" t="str" cm="1">
        <f t="array" ref="J3961">_xlfn.XLOOKUP(D3961,justificativas_motivos,justificativas_texto,"",1,1)</f>
        <v>MOTORISTA CUMPRINDO HORÁRIO NA ESCALA ATUAL</v>
      </c>
    </row>
    <row r="3962" spans="1:10" ht="42" hidden="1" customHeight="1">
      <c r="A3962" s="202">
        <v>45824</v>
      </c>
      <c r="B3962" s="149">
        <v>19008</v>
      </c>
      <c r="C3962" s="147">
        <v>0.39583333333333331</v>
      </c>
      <c r="D3962" s="149" t="s">
        <v>11</v>
      </c>
      <c r="E3962" s="153" t="s">
        <v>193</v>
      </c>
      <c r="F3962" s="149"/>
      <c r="G3962" s="149" t="str">
        <f t="shared" si="126"/>
        <v>1</v>
      </c>
      <c r="H3962" s="150">
        <f t="shared" si="127"/>
        <v>18</v>
      </c>
      <c r="I3962" s="153" t="str" cm="1">
        <f t="array" ref="I3962">_xlfn.XLOOKUP(C3962,gyn_horarios,gyn_trechos_almoco,"",1,1)</f>
        <v>GOIANIA X BELEM 09:30</v>
      </c>
      <c r="J3962" s="164" t="str" cm="1">
        <f t="array" ref="J3962">_xlfn.XLOOKUP(D3962,justificativas_motivos,justificativas_texto,"",1,1)</f>
        <v>MOTORISTA CUMPRINDO HORÁRIO NA ESCALA ATUAL</v>
      </c>
    </row>
    <row r="3963" spans="1:10" ht="42" hidden="1" customHeight="1">
      <c r="A3963" s="202">
        <v>45824</v>
      </c>
      <c r="B3963" s="149" t="s">
        <v>72</v>
      </c>
      <c r="C3963" s="147" t="s">
        <v>71</v>
      </c>
      <c r="D3963" s="149" t="s">
        <v>107</v>
      </c>
      <c r="E3963" s="153" t="s">
        <v>324</v>
      </c>
      <c r="F3963" s="149"/>
      <c r="G3963" s="149" t="str">
        <f t="shared" si="126"/>
        <v>1</v>
      </c>
      <c r="H3963" s="150">
        <f t="shared" si="127"/>
        <v>18</v>
      </c>
      <c r="I3963" s="153" t="str" cm="1">
        <f t="array" ref="I3963">_xlfn.XLOOKUP(C3963,gyn_horarios,gyn_trechos_almoco,"",1,1)</f>
        <v>GARAGEM</v>
      </c>
      <c r="J3963" s="164" t="str" cm="1">
        <f t="array" ref="J3963">_xlfn.XLOOKUP(D3963,justificativas_motivos,justificativas_texto,"",1,1)</f>
        <v>MOTORISTA PRESTANDO SERVICO DE PLANTAO NA GARAGEM</v>
      </c>
    </row>
    <row r="3964" spans="1:10" ht="42" hidden="1" customHeight="1">
      <c r="A3964" s="200">
        <v>45825</v>
      </c>
      <c r="B3964" s="132" t="s">
        <v>137</v>
      </c>
      <c r="C3964" s="133" t="s">
        <v>137</v>
      </c>
      <c r="D3964" s="132" t="s">
        <v>137</v>
      </c>
      <c r="E3964" s="129" t="s">
        <v>302</v>
      </c>
      <c r="F3964" s="132"/>
      <c r="G3964" s="132" t="str">
        <f t="shared" si="126"/>
        <v>1</v>
      </c>
      <c r="H3964" s="137">
        <f t="shared" si="127"/>
        <v>18</v>
      </c>
      <c r="I3964" s="129" t="str" cm="1">
        <f t="array" ref="I3964">_xlfn.XLOOKUP(C3964,gyn_horarios,gyn_trechos_almoco,"",1,1)</f>
        <v>ESPERA</v>
      </c>
      <c r="J3964" s="201" t="str" cm="1">
        <f t="array" ref="J3964">_xlfn.XLOOKUP(D3964,justificativas_motivos,justificativas_texto,"",1,1)</f>
        <v>MOTORISTA NA GARAGEM EM ESPERA PARA DISPONIBILIDADE DE HORARIOS</v>
      </c>
    </row>
    <row r="3965" spans="1:10" ht="42" hidden="1" customHeight="1">
      <c r="A3965" s="200">
        <v>45825</v>
      </c>
      <c r="B3965" s="132" t="s">
        <v>137</v>
      </c>
      <c r="C3965" s="133" t="s">
        <v>137</v>
      </c>
      <c r="D3965" s="132" t="s">
        <v>137</v>
      </c>
      <c r="E3965" s="129" t="s">
        <v>204</v>
      </c>
      <c r="F3965" s="132"/>
      <c r="G3965" s="132" t="str">
        <f t="shared" si="126"/>
        <v>1</v>
      </c>
      <c r="H3965" s="137">
        <f t="shared" si="127"/>
        <v>18</v>
      </c>
      <c r="I3965" s="129" t="str" cm="1">
        <f t="array" ref="I3965">_xlfn.XLOOKUP(C3965,gyn_horarios,gyn_trechos_almoco,"",1,1)</f>
        <v>ESPERA</v>
      </c>
      <c r="J3965" s="201" t="str" cm="1">
        <f t="array" ref="J3965">_xlfn.XLOOKUP(D3965,justificativas_motivos,justificativas_texto,"",1,1)</f>
        <v>MOTORISTA NA GARAGEM EM ESPERA PARA DISPONIBILIDADE DE HORARIOS</v>
      </c>
    </row>
    <row r="3966" spans="1:10" ht="42" hidden="1" customHeight="1">
      <c r="A3966" s="200">
        <v>45825</v>
      </c>
      <c r="B3966" s="132" t="s">
        <v>137</v>
      </c>
      <c r="C3966" s="133" t="s">
        <v>137</v>
      </c>
      <c r="D3966" s="132" t="s">
        <v>137</v>
      </c>
      <c r="E3966" s="129" t="s">
        <v>171</v>
      </c>
      <c r="F3966" s="132"/>
      <c r="G3966" s="132" t="str">
        <f t="shared" si="126"/>
        <v>1</v>
      </c>
      <c r="H3966" s="137">
        <f t="shared" si="127"/>
        <v>18</v>
      </c>
      <c r="I3966" s="129" t="str" cm="1">
        <f t="array" ref="I3966">_xlfn.XLOOKUP(C3966,gyn_horarios,gyn_trechos_almoco,"",1,1)</f>
        <v>ESPERA</v>
      </c>
      <c r="J3966" s="201" t="str" cm="1">
        <f t="array" ref="J3966">_xlfn.XLOOKUP(D3966,justificativas_motivos,justificativas_texto,"",1,1)</f>
        <v>MOTORISTA NA GARAGEM EM ESPERA PARA DISPONIBILIDADE DE HORARIOS</v>
      </c>
    </row>
    <row r="3967" spans="1:10" ht="42" hidden="1" customHeight="1">
      <c r="A3967" s="200">
        <v>45825</v>
      </c>
      <c r="B3967" s="132" t="s">
        <v>137</v>
      </c>
      <c r="C3967" s="133" t="s">
        <v>137</v>
      </c>
      <c r="D3967" s="132" t="s">
        <v>137</v>
      </c>
      <c r="E3967" s="129" t="s">
        <v>118</v>
      </c>
      <c r="F3967" s="132"/>
      <c r="G3967" s="132" t="str">
        <f t="shared" si="126"/>
        <v>1</v>
      </c>
      <c r="H3967" s="137">
        <f t="shared" si="127"/>
        <v>18</v>
      </c>
      <c r="I3967" s="129" t="str" cm="1">
        <f t="array" ref="I3967">_xlfn.XLOOKUP(C3967,gyn_horarios,gyn_trechos_almoco,"",1,1)</f>
        <v>ESPERA</v>
      </c>
      <c r="J3967" s="201" t="str" cm="1">
        <f t="array" ref="J3967">_xlfn.XLOOKUP(D3967,justificativas_motivos,justificativas_texto,"",1,1)</f>
        <v>MOTORISTA NA GARAGEM EM ESPERA PARA DISPONIBILIDADE DE HORARIOS</v>
      </c>
    </row>
    <row r="3968" spans="1:10" ht="42" hidden="1" customHeight="1">
      <c r="A3968" s="202">
        <v>45825</v>
      </c>
      <c r="B3968" s="149" t="s">
        <v>71</v>
      </c>
      <c r="C3968" s="147" t="s">
        <v>72</v>
      </c>
      <c r="D3968" s="149" t="s">
        <v>105</v>
      </c>
      <c r="E3968" s="153" t="s">
        <v>292</v>
      </c>
      <c r="F3968" s="149"/>
      <c r="G3968" s="149" t="str">
        <f t="shared" si="126"/>
        <v>1</v>
      </c>
      <c r="H3968" s="150">
        <f t="shared" si="127"/>
        <v>18</v>
      </c>
      <c r="I3968" s="153" t="str" cm="1">
        <f t="array" ref="I3968">_xlfn.XLOOKUP(C3968,gyn_horarios,gyn_trechos_almoco,"",1,1)</f>
        <v>PLANTAO</v>
      </c>
      <c r="J3968" s="164" t="str" cm="1">
        <f t="array" ref="J3968">_xlfn.XLOOKUP(D3968,justificativas_motivos,justificativas_texto,"",1,1)</f>
        <v>MOTORISTA PRESTANDO SERVICO DE PLANTAO NA GARAGEM</v>
      </c>
    </row>
    <row r="3969" spans="1:10" ht="42" hidden="1" customHeight="1">
      <c r="A3969" s="202">
        <v>45826</v>
      </c>
      <c r="B3969" s="149">
        <v>24011</v>
      </c>
      <c r="C3969" s="147">
        <v>0.83333333333333337</v>
      </c>
      <c r="D3969" s="149" t="s">
        <v>11</v>
      </c>
      <c r="E3969" s="153" t="s">
        <v>209</v>
      </c>
      <c r="F3969" s="149"/>
      <c r="G3969" s="149" t="str">
        <f t="shared" si="126"/>
        <v>1</v>
      </c>
      <c r="H3969" s="150">
        <f t="shared" si="127"/>
        <v>18</v>
      </c>
      <c r="I3969" s="153" t="str" cm="1">
        <f t="array" ref="I3969">_xlfn.XLOOKUP(C3969,gyn_horarios,gyn_trechos_almoco,"",1,1)</f>
        <v>GOIANIA X SAO LUIS 20:00</v>
      </c>
      <c r="J3969" s="164" t="str" cm="1">
        <f t="array" ref="J3969">_xlfn.XLOOKUP(D3969,justificativas_motivos,justificativas_texto,"",1,1)</f>
        <v>MOTORISTA CUMPRINDO HORÁRIO NA ESCALA ATUAL</v>
      </c>
    </row>
    <row r="3970" spans="1:10" ht="42" hidden="1" customHeight="1">
      <c r="A3970" s="202">
        <v>45826</v>
      </c>
      <c r="B3970" s="149">
        <v>24011</v>
      </c>
      <c r="C3970" s="147">
        <v>0.83333333333333337</v>
      </c>
      <c r="D3970" s="149" t="s">
        <v>11</v>
      </c>
      <c r="E3970" s="153" t="s">
        <v>190</v>
      </c>
      <c r="F3970" s="149"/>
      <c r="G3970" s="149" t="str">
        <f t="shared" si="126"/>
        <v>1</v>
      </c>
      <c r="H3970" s="150">
        <f t="shared" si="127"/>
        <v>18</v>
      </c>
      <c r="I3970" s="153" t="str" cm="1">
        <f t="array" ref="I3970">_xlfn.XLOOKUP(C3970,gyn_horarios,gyn_trechos_almoco,"",1,1)</f>
        <v>GOIANIA X SAO LUIS 20:00</v>
      </c>
      <c r="J3970" s="164" t="str" cm="1">
        <f t="array" ref="J3970">_xlfn.XLOOKUP(D3970,justificativas_motivos,justificativas_texto,"",1,1)</f>
        <v>MOTORISTA CUMPRINDO HORÁRIO NA ESCALA ATUAL</v>
      </c>
    </row>
    <row r="3971" spans="1:10" ht="42" hidden="1" customHeight="1">
      <c r="A3971" s="202">
        <v>45826</v>
      </c>
      <c r="B3971" s="149">
        <v>19010</v>
      </c>
      <c r="C3971" s="147">
        <v>0.39583333333333331</v>
      </c>
      <c r="D3971" s="149" t="s">
        <v>11</v>
      </c>
      <c r="E3971" s="153" t="s">
        <v>139</v>
      </c>
      <c r="F3971" s="149"/>
      <c r="G3971" s="149" t="str">
        <f t="shared" si="126"/>
        <v>1</v>
      </c>
      <c r="H3971" s="150">
        <f t="shared" si="127"/>
        <v>18</v>
      </c>
      <c r="I3971" s="153" t="str" cm="1">
        <f t="array" ref="I3971">_xlfn.XLOOKUP(C3971,gyn_horarios,gyn_trechos_almoco,"",1,1)</f>
        <v>GOIANIA X BELEM 09:30</v>
      </c>
      <c r="J3971" s="164" t="str" cm="1">
        <f t="array" ref="J3971">_xlfn.XLOOKUP(D3971,justificativas_motivos,justificativas_texto,"",1,1)</f>
        <v>MOTORISTA CUMPRINDO HORÁRIO NA ESCALA ATUAL</v>
      </c>
    </row>
    <row r="3972" spans="1:10" ht="42" hidden="1" customHeight="1">
      <c r="A3972" s="202">
        <v>45826</v>
      </c>
      <c r="B3972" s="149">
        <v>19010</v>
      </c>
      <c r="C3972" s="147">
        <v>0.39583333333333331</v>
      </c>
      <c r="D3972" s="149" t="s">
        <v>11</v>
      </c>
      <c r="E3972" s="153" t="s">
        <v>407</v>
      </c>
      <c r="F3972" s="149"/>
      <c r="G3972" s="149" t="str">
        <f t="shared" si="126"/>
        <v>1</v>
      </c>
      <c r="H3972" s="150">
        <f t="shared" si="127"/>
        <v>18</v>
      </c>
      <c r="I3972" s="153" t="str" cm="1">
        <f t="array" ref="I3972">_xlfn.XLOOKUP(C3972,gyn_horarios,gyn_trechos_almoco,"",1,1)</f>
        <v>GOIANIA X BELEM 09:30</v>
      </c>
      <c r="J3972" s="164" t="str" cm="1">
        <f t="array" ref="J3972">_xlfn.XLOOKUP(D3972,justificativas_motivos,justificativas_texto,"",1,1)</f>
        <v>MOTORISTA CUMPRINDO HORÁRIO NA ESCALA ATUAL</v>
      </c>
    </row>
    <row r="3973" spans="1:10" ht="42" hidden="1" customHeight="1">
      <c r="A3973" s="202">
        <v>45826</v>
      </c>
      <c r="B3973" s="149" t="s">
        <v>71</v>
      </c>
      <c r="C3973" s="147" t="s">
        <v>72</v>
      </c>
      <c r="D3973" s="149" t="s">
        <v>105</v>
      </c>
      <c r="E3973" s="153" t="s">
        <v>292</v>
      </c>
      <c r="F3973" s="149"/>
      <c r="G3973" s="149" t="str">
        <f t="shared" si="126"/>
        <v>1</v>
      </c>
      <c r="H3973" s="150">
        <f t="shared" si="127"/>
        <v>18</v>
      </c>
      <c r="I3973" s="153" t="str" cm="1">
        <f t="array" ref="I3973">_xlfn.XLOOKUP(C3973,gyn_horarios,gyn_trechos_almoco,"",1,1)</f>
        <v>PLANTAO</v>
      </c>
      <c r="J3973" s="164" t="str" cm="1">
        <f t="array" ref="J3973">_xlfn.XLOOKUP(D3973,justificativas_motivos,justificativas_texto,"",1,1)</f>
        <v>MOTORISTA PRESTANDO SERVICO DE PLANTAO NA GARAGEM</v>
      </c>
    </row>
    <row r="3974" spans="1:10" ht="42" hidden="1" customHeight="1">
      <c r="A3974" s="200">
        <v>45826</v>
      </c>
      <c r="B3974" s="132">
        <v>16000</v>
      </c>
      <c r="C3974" s="133">
        <v>0.47013888888888888</v>
      </c>
      <c r="D3974" s="132" t="s">
        <v>20</v>
      </c>
      <c r="E3974" s="129" t="s">
        <v>519</v>
      </c>
      <c r="F3974" s="132"/>
      <c r="G3974" s="132" t="str">
        <f t="shared" si="126"/>
        <v>1</v>
      </c>
      <c r="H3974" s="137">
        <f t="shared" si="127"/>
        <v>18</v>
      </c>
      <c r="I3974" s="129" t="str" cm="1">
        <f t="array" ref="I3974">_xlfn.XLOOKUP(C3974,gyn_horarios,gyn_trechos_almoco,"",1,1)</f>
        <v>IMPERATRIZ X SAO LUIS 11:17</v>
      </c>
      <c r="J3974" s="201" t="str" cm="1">
        <f t="array" ref="J3974">_xlfn.XLOOKUP(D3974,justificativas_motivos,justificativas_texto,"",1,1)</f>
        <v>MOTORISTA TEVE QUE FAZER REFEIÇÃO DEVIDO AO ATRASO DO HORARIO DO ONIBUS</v>
      </c>
    </row>
    <row r="3975" spans="1:10" ht="42" hidden="1" customHeight="1">
      <c r="A3975" s="200">
        <v>45827</v>
      </c>
      <c r="B3975" s="132" t="s">
        <v>137</v>
      </c>
      <c r="C3975" s="133" t="s">
        <v>137</v>
      </c>
      <c r="D3975" s="132" t="s">
        <v>137</v>
      </c>
      <c r="E3975" s="129" t="s">
        <v>27</v>
      </c>
      <c r="F3975" s="132"/>
      <c r="G3975" s="132" t="str">
        <f t="shared" si="126"/>
        <v>1</v>
      </c>
      <c r="H3975" s="137">
        <f t="shared" si="127"/>
        <v>18</v>
      </c>
      <c r="I3975" s="129" t="str" cm="1">
        <f t="array" ref="I3975">_xlfn.XLOOKUP(C3975,gyn_horarios,gyn_trechos_almoco,"",1,1)</f>
        <v>ESPERA</v>
      </c>
      <c r="J3975" s="201" t="str" cm="1">
        <f t="array" ref="J3975">_xlfn.XLOOKUP(D3975,justificativas_motivos,justificativas_texto,"",1,1)</f>
        <v>MOTORISTA NA GARAGEM EM ESPERA PARA DISPONIBILIDADE DE HORARIOS</v>
      </c>
    </row>
    <row r="3976" spans="1:10" ht="42" hidden="1" customHeight="1">
      <c r="A3976" s="200">
        <v>45827</v>
      </c>
      <c r="B3976" s="132" t="s">
        <v>137</v>
      </c>
      <c r="C3976" s="133" t="s">
        <v>137</v>
      </c>
      <c r="D3976" s="132" t="s">
        <v>137</v>
      </c>
      <c r="E3976" s="129" t="s">
        <v>37</v>
      </c>
      <c r="F3976" s="132"/>
      <c r="G3976" s="132" t="str">
        <f t="shared" si="126"/>
        <v>1</v>
      </c>
      <c r="H3976" s="137">
        <f t="shared" si="127"/>
        <v>18</v>
      </c>
      <c r="I3976" s="129" t="str" cm="1">
        <f t="array" ref="I3976">_xlfn.XLOOKUP(C3976,gyn_horarios,gyn_trechos_almoco,"",1,1)</f>
        <v>ESPERA</v>
      </c>
      <c r="J3976" s="201" t="str" cm="1">
        <f t="array" ref="J3976">_xlfn.XLOOKUP(D3976,justificativas_motivos,justificativas_texto,"",1,1)</f>
        <v>MOTORISTA NA GARAGEM EM ESPERA PARA DISPONIBILIDADE DE HORARIOS</v>
      </c>
    </row>
    <row r="3977" spans="1:10" ht="42" hidden="1" customHeight="1">
      <c r="A3977" s="200">
        <v>45827</v>
      </c>
      <c r="B3977" s="132">
        <v>19005</v>
      </c>
      <c r="C3977" s="133">
        <v>0.39583333333333331</v>
      </c>
      <c r="D3977" s="132" t="s">
        <v>11</v>
      </c>
      <c r="E3977" s="129" t="s">
        <v>226</v>
      </c>
      <c r="F3977" s="132"/>
      <c r="G3977" s="132" t="str">
        <f t="shared" si="126"/>
        <v>1</v>
      </c>
      <c r="H3977" s="137">
        <f t="shared" si="127"/>
        <v>18</v>
      </c>
      <c r="I3977" s="129" t="str" cm="1">
        <f t="array" ref="I3977">_xlfn.XLOOKUP(C3977,gyn_horarios,gyn_trechos_almoco,"",1,1)</f>
        <v>GOIANIA X BELEM 09:30</v>
      </c>
      <c r="J3977" s="201" t="str" cm="1">
        <f t="array" ref="J3977">_xlfn.XLOOKUP(D3977,justificativas_motivos,justificativas_texto,"",1,1)</f>
        <v>MOTORISTA CUMPRINDO HORÁRIO NA ESCALA ATUAL</v>
      </c>
    </row>
    <row r="3978" spans="1:10" ht="42" hidden="1" customHeight="1">
      <c r="A3978" s="202">
        <v>45827</v>
      </c>
      <c r="B3978" s="149">
        <v>19005</v>
      </c>
      <c r="C3978" s="147">
        <v>0.39583333333333331</v>
      </c>
      <c r="D3978" s="149" t="s">
        <v>11</v>
      </c>
      <c r="E3978" s="153" t="s">
        <v>339</v>
      </c>
      <c r="F3978" s="149"/>
      <c r="G3978" s="149" t="str">
        <f t="shared" si="126"/>
        <v>1</v>
      </c>
      <c r="H3978" s="150">
        <f t="shared" si="127"/>
        <v>18</v>
      </c>
      <c r="I3978" s="153" t="str" cm="1">
        <f t="array" ref="I3978">_xlfn.XLOOKUP(C3978,gyn_horarios,gyn_trechos_almoco,"",1,1)</f>
        <v>GOIANIA X BELEM 09:30</v>
      </c>
      <c r="J3978" s="164" t="str" cm="1">
        <f t="array" ref="J3978">_xlfn.XLOOKUP(D3978,justificativas_motivos,justificativas_texto,"",1,1)</f>
        <v>MOTORISTA CUMPRINDO HORÁRIO NA ESCALA ATUAL</v>
      </c>
    </row>
    <row r="3979" spans="1:10" ht="42" hidden="1" customHeight="1">
      <c r="A3979" s="200">
        <v>45827</v>
      </c>
      <c r="B3979" s="132" t="s">
        <v>71</v>
      </c>
      <c r="C3979" s="133" t="s">
        <v>72</v>
      </c>
      <c r="D3979" s="132" t="s">
        <v>105</v>
      </c>
      <c r="E3979" s="129" t="s">
        <v>292</v>
      </c>
      <c r="F3979" s="132"/>
      <c r="G3979" s="132" t="str">
        <f t="shared" si="126"/>
        <v>1</v>
      </c>
      <c r="H3979" s="137">
        <f t="shared" si="127"/>
        <v>18</v>
      </c>
      <c r="I3979" s="129" t="str" cm="1">
        <f t="array" ref="I3979">_xlfn.XLOOKUP(C3979,gyn_horarios,gyn_trechos_almoco,"",1,1)</f>
        <v>PLANTAO</v>
      </c>
      <c r="J3979" s="201" t="str" cm="1">
        <f t="array" ref="J3979">_xlfn.XLOOKUP(D3979,justificativas_motivos,justificativas_texto,"",1,1)</f>
        <v>MOTORISTA PRESTANDO SERVICO DE PLANTAO NA GARAGEM</v>
      </c>
    </row>
    <row r="3980" spans="1:10" ht="42" hidden="1" customHeight="1">
      <c r="A3980" s="200">
        <v>45827</v>
      </c>
      <c r="B3980" s="132">
        <v>19021</v>
      </c>
      <c r="C3980" s="133">
        <v>0.47013888888888888</v>
      </c>
      <c r="D3980" s="132" t="s">
        <v>20</v>
      </c>
      <c r="E3980" s="129" t="s">
        <v>414</v>
      </c>
      <c r="F3980" s="132"/>
      <c r="G3980" s="132" t="str">
        <f t="shared" si="126"/>
        <v>1</v>
      </c>
      <c r="H3980" s="137">
        <f t="shared" si="127"/>
        <v>18</v>
      </c>
      <c r="I3980" s="129" t="str" cm="1">
        <f t="array" ref="I3980">_xlfn.XLOOKUP(C3980,gyn_horarios,gyn_trechos_almoco,"",1,1)</f>
        <v>IMPERATRIZ X SAO LUIS 11:17</v>
      </c>
      <c r="J3980" s="201" t="str" cm="1">
        <f t="array" ref="J3980">_xlfn.XLOOKUP(D3980,justificativas_motivos,justificativas_texto,"",1,1)</f>
        <v>MOTORISTA TEVE QUE FAZER REFEIÇÃO DEVIDO AO ATRASO DO HORARIO DO ONIBUS</v>
      </c>
    </row>
    <row r="3981" spans="1:10" ht="42" hidden="1" customHeight="1">
      <c r="A3981" s="202">
        <v>45828</v>
      </c>
      <c r="B3981" s="149">
        <v>24015</v>
      </c>
      <c r="C3981" s="147">
        <v>0.83333333333333337</v>
      </c>
      <c r="D3981" s="149" t="s">
        <v>11</v>
      </c>
      <c r="E3981" s="132" t="s">
        <v>280</v>
      </c>
      <c r="F3981" s="149"/>
      <c r="G3981" s="149" t="str">
        <f t="shared" si="126"/>
        <v>1</v>
      </c>
      <c r="H3981" s="150">
        <f t="shared" si="127"/>
        <v>18</v>
      </c>
      <c r="I3981" s="153" t="str" cm="1">
        <f t="array" ref="I3981">_xlfn.XLOOKUP(C3981,gyn_horarios,gyn_trechos_almoco,"",1,1)</f>
        <v>GOIANIA X SAO LUIS 20:00</v>
      </c>
      <c r="J3981" s="164" t="str" cm="1">
        <f t="array" ref="J3981">_xlfn.XLOOKUP(D3981,justificativas_motivos,justificativas_texto,"",1,1)</f>
        <v>MOTORISTA CUMPRINDO HORÁRIO NA ESCALA ATUAL</v>
      </c>
    </row>
    <row r="3982" spans="1:10" ht="42" hidden="1" customHeight="1">
      <c r="A3982" s="202">
        <v>45828</v>
      </c>
      <c r="B3982" s="149">
        <v>24015</v>
      </c>
      <c r="C3982" s="147">
        <v>0.83333333333333337</v>
      </c>
      <c r="D3982" s="149" t="s">
        <v>11</v>
      </c>
      <c r="E3982" s="132" t="s">
        <v>48</v>
      </c>
      <c r="F3982" s="149"/>
      <c r="G3982" s="149" t="str">
        <f t="shared" si="126"/>
        <v>1</v>
      </c>
      <c r="H3982" s="150">
        <f t="shared" si="127"/>
        <v>18</v>
      </c>
      <c r="I3982" s="153" t="str" cm="1">
        <f t="array" ref="I3982">_xlfn.XLOOKUP(C3982,gyn_horarios,gyn_trechos_almoco,"",1,1)</f>
        <v>GOIANIA X SAO LUIS 20:00</v>
      </c>
      <c r="J3982" s="164" t="str" cm="1">
        <f t="array" ref="J3982">_xlfn.XLOOKUP(D3982,justificativas_motivos,justificativas_texto,"",1,1)</f>
        <v>MOTORISTA CUMPRINDO HORÁRIO NA ESCALA ATUAL</v>
      </c>
    </row>
    <row r="3983" spans="1:10" ht="42" hidden="1" customHeight="1">
      <c r="A3983" s="202">
        <v>45828</v>
      </c>
      <c r="B3983" s="149">
        <v>19020</v>
      </c>
      <c r="C3983" s="147">
        <v>0.39583333333333331</v>
      </c>
      <c r="D3983" s="149" t="s">
        <v>11</v>
      </c>
      <c r="E3983" s="153" t="s">
        <v>104</v>
      </c>
      <c r="F3983" s="149"/>
      <c r="G3983" s="149" t="str">
        <f t="shared" si="126"/>
        <v>1</v>
      </c>
      <c r="H3983" s="150">
        <f t="shared" si="127"/>
        <v>18</v>
      </c>
      <c r="I3983" s="153" t="str" cm="1">
        <f t="array" ref="I3983">_xlfn.XLOOKUP(C3983,gyn_horarios,gyn_trechos_almoco,"",1,1)</f>
        <v>GOIANIA X BELEM 09:30</v>
      </c>
      <c r="J3983" s="164" t="str" cm="1">
        <f t="array" ref="J3983">_xlfn.XLOOKUP(D3983,justificativas_motivos,justificativas_texto,"",1,1)</f>
        <v>MOTORISTA CUMPRINDO HORÁRIO NA ESCALA ATUAL</v>
      </c>
    </row>
    <row r="3984" spans="1:10" ht="42" hidden="1" customHeight="1">
      <c r="A3984" s="202">
        <v>45828</v>
      </c>
      <c r="B3984" s="149">
        <v>19020</v>
      </c>
      <c r="C3984" s="147">
        <v>0.39583333333333331</v>
      </c>
      <c r="D3984" s="149" t="s">
        <v>11</v>
      </c>
      <c r="E3984" s="153" t="s">
        <v>24</v>
      </c>
      <c r="F3984" s="149"/>
      <c r="G3984" s="149" t="str">
        <f t="shared" si="126"/>
        <v>1</v>
      </c>
      <c r="H3984" s="150">
        <f t="shared" si="127"/>
        <v>18</v>
      </c>
      <c r="I3984" s="153" t="str" cm="1">
        <f t="array" ref="I3984">_xlfn.XLOOKUP(C3984,gyn_horarios,gyn_trechos_almoco,"",1,1)</f>
        <v>GOIANIA X BELEM 09:30</v>
      </c>
      <c r="J3984" s="164" t="str" cm="1">
        <f t="array" ref="J3984">_xlfn.XLOOKUP(D3984,justificativas_motivos,justificativas_texto,"",1,1)</f>
        <v>MOTORISTA CUMPRINDO HORÁRIO NA ESCALA ATUAL</v>
      </c>
    </row>
    <row r="3985" spans="1:10" ht="42" hidden="1" customHeight="1">
      <c r="A3985" s="202">
        <v>45828</v>
      </c>
      <c r="B3985" s="149" t="s">
        <v>71</v>
      </c>
      <c r="C3985" s="147" t="s">
        <v>72</v>
      </c>
      <c r="D3985" s="149" t="s">
        <v>105</v>
      </c>
      <c r="E3985" s="153" t="s">
        <v>292</v>
      </c>
      <c r="F3985" s="149"/>
      <c r="G3985" s="149" t="str">
        <f t="shared" si="126"/>
        <v>1</v>
      </c>
      <c r="H3985" s="150">
        <f t="shared" si="127"/>
        <v>18</v>
      </c>
      <c r="I3985" s="153" t="str" cm="1">
        <f t="array" ref="I3985">_xlfn.XLOOKUP(C3985,gyn_horarios,gyn_trechos_almoco,"",1,1)</f>
        <v>PLANTAO</v>
      </c>
      <c r="J3985" s="164" t="str" cm="1">
        <f t="array" ref="J3985">_xlfn.XLOOKUP(D3985,justificativas_motivos,justificativas_texto,"",1,1)</f>
        <v>MOTORISTA PRESTANDO SERVICO DE PLANTAO NA GARAGEM</v>
      </c>
    </row>
    <row r="3986" spans="1:10" ht="42" hidden="1" customHeight="1">
      <c r="A3986" s="200">
        <v>45829</v>
      </c>
      <c r="B3986" s="132" t="s">
        <v>137</v>
      </c>
      <c r="C3986" s="133" t="s">
        <v>137</v>
      </c>
      <c r="D3986" s="132" t="s">
        <v>137</v>
      </c>
      <c r="E3986" s="129" t="s">
        <v>132</v>
      </c>
      <c r="F3986" s="132"/>
      <c r="G3986" s="132" t="str">
        <f t="shared" si="126"/>
        <v>1</v>
      </c>
      <c r="H3986" s="137">
        <f t="shared" si="127"/>
        <v>18</v>
      </c>
      <c r="I3986" s="129" t="str" cm="1">
        <f t="array" ref="I3986">_xlfn.XLOOKUP(C3986,gyn_horarios,gyn_trechos_almoco,"",1,1)</f>
        <v>ESPERA</v>
      </c>
      <c r="J3986" s="201" t="str" cm="1">
        <f t="array" ref="J3986">_xlfn.XLOOKUP(D3986,justificativas_motivos,justificativas_texto,"",1,1)</f>
        <v>MOTORISTA NA GARAGEM EM ESPERA PARA DISPONIBILIDADE DE HORARIOS</v>
      </c>
    </row>
    <row r="3987" spans="1:10" ht="42" hidden="1" customHeight="1">
      <c r="A3987" s="200">
        <v>45829</v>
      </c>
      <c r="B3987" s="132" t="s">
        <v>137</v>
      </c>
      <c r="C3987" s="133" t="s">
        <v>137</v>
      </c>
      <c r="D3987" s="132" t="s">
        <v>137</v>
      </c>
      <c r="E3987" s="129" t="s">
        <v>60</v>
      </c>
      <c r="F3987" s="132"/>
      <c r="G3987" s="132" t="str">
        <f t="shared" si="126"/>
        <v>1</v>
      </c>
      <c r="H3987" s="137">
        <f t="shared" si="127"/>
        <v>18</v>
      </c>
      <c r="I3987" s="129" t="str" cm="1">
        <f t="array" ref="I3987">_xlfn.XLOOKUP(C3987,gyn_horarios,gyn_trechos_almoco,"",1,1)</f>
        <v>ESPERA</v>
      </c>
      <c r="J3987" s="201" t="str" cm="1">
        <f t="array" ref="J3987">_xlfn.XLOOKUP(D3987,justificativas_motivos,justificativas_texto,"",1,1)</f>
        <v>MOTORISTA NA GARAGEM EM ESPERA PARA DISPONIBILIDADE DE HORARIOS</v>
      </c>
    </row>
    <row r="3988" spans="1:10" ht="42" hidden="1" customHeight="1">
      <c r="A3988" s="200">
        <v>45829</v>
      </c>
      <c r="B3988" s="132">
        <v>19003</v>
      </c>
      <c r="C3988" s="133">
        <v>0.39583333333333331</v>
      </c>
      <c r="D3988" s="132" t="s">
        <v>11</v>
      </c>
      <c r="E3988" s="129" t="s">
        <v>52</v>
      </c>
      <c r="F3988" s="132"/>
      <c r="G3988" s="132" t="str">
        <f t="shared" si="126"/>
        <v>1</v>
      </c>
      <c r="H3988" s="137">
        <f t="shared" si="127"/>
        <v>18</v>
      </c>
      <c r="I3988" s="129" t="str" cm="1">
        <f t="array" ref="I3988">_xlfn.XLOOKUP(C3988,gyn_horarios,gyn_trechos_almoco,"",1,1)</f>
        <v>GOIANIA X BELEM 09:30</v>
      </c>
      <c r="J3988" s="201" t="str" cm="1">
        <f t="array" ref="J3988">_xlfn.XLOOKUP(D3988,justificativas_motivos,justificativas_texto,"",1,1)</f>
        <v>MOTORISTA CUMPRINDO HORÁRIO NA ESCALA ATUAL</v>
      </c>
    </row>
    <row r="3989" spans="1:10" ht="42" hidden="1" customHeight="1">
      <c r="A3989" s="200">
        <v>45829</v>
      </c>
      <c r="B3989" s="132">
        <v>19003</v>
      </c>
      <c r="C3989" s="133">
        <v>0.39583333333333331</v>
      </c>
      <c r="D3989" s="132" t="s">
        <v>11</v>
      </c>
      <c r="E3989" s="129" t="s">
        <v>238</v>
      </c>
      <c r="F3989" s="132"/>
      <c r="G3989" s="132" t="str">
        <f t="shared" si="126"/>
        <v>1</v>
      </c>
      <c r="H3989" s="137">
        <f t="shared" si="127"/>
        <v>18</v>
      </c>
      <c r="I3989" s="129" t="str" cm="1">
        <f t="array" ref="I3989">_xlfn.XLOOKUP(C3989,gyn_horarios,gyn_trechos_almoco,"",1,1)</f>
        <v>GOIANIA X BELEM 09:30</v>
      </c>
      <c r="J3989" s="201" t="str" cm="1">
        <f t="array" ref="J3989">_xlfn.XLOOKUP(D3989,justificativas_motivos,justificativas_texto,"",1,1)</f>
        <v>MOTORISTA CUMPRINDO HORÁRIO NA ESCALA ATUAL</v>
      </c>
    </row>
    <row r="3990" spans="1:10" ht="42" hidden="1" customHeight="1">
      <c r="A3990" s="202">
        <v>45830</v>
      </c>
      <c r="B3990" s="149">
        <v>24009</v>
      </c>
      <c r="C3990" s="147">
        <v>0.83333333333333337</v>
      </c>
      <c r="D3990" s="149" t="s">
        <v>11</v>
      </c>
      <c r="E3990" s="132" t="s">
        <v>349</v>
      </c>
      <c r="F3990" s="149"/>
      <c r="G3990" s="149" t="str">
        <f t="shared" si="126"/>
        <v>1</v>
      </c>
      <c r="H3990" s="150">
        <f t="shared" si="127"/>
        <v>18</v>
      </c>
      <c r="I3990" s="153" t="str" cm="1">
        <f t="array" ref="I3990">_xlfn.XLOOKUP(C3990,gyn_horarios,gyn_trechos_almoco,"",1,1)</f>
        <v>GOIANIA X SAO LUIS 20:00</v>
      </c>
      <c r="J3990" s="164" t="str" cm="1">
        <f t="array" ref="J3990">_xlfn.XLOOKUP(D3990,justificativas_motivos,justificativas_texto,"",1,1)</f>
        <v>MOTORISTA CUMPRINDO HORÁRIO NA ESCALA ATUAL</v>
      </c>
    </row>
    <row r="3991" spans="1:10" ht="42" hidden="1" customHeight="1">
      <c r="A3991" s="202">
        <v>45830</v>
      </c>
      <c r="B3991" s="149">
        <v>24009</v>
      </c>
      <c r="C3991" s="147">
        <v>0.83333333333333337</v>
      </c>
      <c r="D3991" s="149" t="s">
        <v>11</v>
      </c>
      <c r="E3991" s="132" t="s">
        <v>477</v>
      </c>
      <c r="F3991" s="149"/>
      <c r="G3991" s="149" t="str">
        <f t="shared" si="126"/>
        <v>1</v>
      </c>
      <c r="H3991" s="150">
        <f t="shared" si="127"/>
        <v>18</v>
      </c>
      <c r="I3991" s="153" t="str" cm="1">
        <f t="array" ref="I3991">_xlfn.XLOOKUP(C3991,gyn_horarios,gyn_trechos_almoco,"",1,1)</f>
        <v>GOIANIA X SAO LUIS 20:00</v>
      </c>
      <c r="J3991" s="164" t="str" cm="1">
        <f t="array" ref="J3991">_xlfn.XLOOKUP(D3991,justificativas_motivos,justificativas_texto,"",1,1)</f>
        <v>MOTORISTA CUMPRINDO HORÁRIO NA ESCALA ATUAL</v>
      </c>
    </row>
    <row r="3992" spans="1:10" ht="42" hidden="1" customHeight="1">
      <c r="A3992" s="202">
        <v>45830</v>
      </c>
      <c r="B3992" s="149">
        <v>19017</v>
      </c>
      <c r="C3992" s="147">
        <v>0.39583333333333331</v>
      </c>
      <c r="D3992" s="149" t="s">
        <v>11</v>
      </c>
      <c r="E3992" s="153" t="s">
        <v>167</v>
      </c>
      <c r="F3992" s="149"/>
      <c r="G3992" s="149" t="str">
        <f t="shared" si="126"/>
        <v>1</v>
      </c>
      <c r="H3992" s="150">
        <f t="shared" si="127"/>
        <v>18</v>
      </c>
      <c r="I3992" s="153" t="s">
        <v>145</v>
      </c>
      <c r="J3992" s="164" t="str" cm="1">
        <f t="array" ref="J3992">_xlfn.XLOOKUP(D3992,justificativas_motivos,justificativas_texto,"",1,1)</f>
        <v>MOTORISTA CUMPRINDO HORÁRIO NA ESCALA ATUAL</v>
      </c>
    </row>
    <row r="3993" spans="1:10" ht="42" hidden="1" customHeight="1">
      <c r="A3993" s="202">
        <v>45830</v>
      </c>
      <c r="B3993" s="149">
        <v>19017</v>
      </c>
      <c r="C3993" s="147">
        <v>0.39583333333333331</v>
      </c>
      <c r="D3993" s="149" t="s">
        <v>11</v>
      </c>
      <c r="E3993" s="153" t="s">
        <v>379</v>
      </c>
      <c r="F3993" s="149"/>
      <c r="G3993" s="149" t="str">
        <f t="shared" si="126"/>
        <v>1</v>
      </c>
      <c r="H3993" s="150">
        <f t="shared" si="127"/>
        <v>18</v>
      </c>
      <c r="I3993" s="153" t="s">
        <v>145</v>
      </c>
      <c r="J3993" s="164" t="str" cm="1">
        <f t="array" ref="J3993">_xlfn.XLOOKUP(D3993,justificativas_motivos,justificativas_texto,"",1,1)</f>
        <v>MOTORISTA CUMPRINDO HORÁRIO NA ESCALA ATUAL</v>
      </c>
    </row>
    <row r="3994" spans="1:10" ht="42" hidden="1" customHeight="1">
      <c r="A3994" s="202">
        <v>45830</v>
      </c>
      <c r="B3994" s="149">
        <v>19013</v>
      </c>
      <c r="C3994" s="147">
        <v>0.39583333333333331</v>
      </c>
      <c r="D3994" s="149" t="s">
        <v>11</v>
      </c>
      <c r="E3994" s="153" t="s">
        <v>47</v>
      </c>
      <c r="F3994" s="149"/>
      <c r="G3994" s="149" t="str">
        <f t="shared" si="126"/>
        <v>1</v>
      </c>
      <c r="H3994" s="150">
        <f t="shared" si="127"/>
        <v>18</v>
      </c>
      <c r="I3994" s="153" t="str" cm="1">
        <f t="array" ref="I3994">_xlfn.XLOOKUP(C3994,gyn_horarios,gyn_trechos_almoco,"",1,1)</f>
        <v>GOIANIA X BELEM 09:30</v>
      </c>
      <c r="J3994" s="164" t="str" cm="1">
        <f t="array" ref="J3994">_xlfn.XLOOKUP(D3994,justificativas_motivos,justificativas_texto,"",1,1)</f>
        <v>MOTORISTA CUMPRINDO HORÁRIO NA ESCALA ATUAL</v>
      </c>
    </row>
    <row r="3995" spans="1:10" ht="42" hidden="1" customHeight="1">
      <c r="A3995" s="202">
        <v>45830</v>
      </c>
      <c r="B3995" s="149">
        <v>19013</v>
      </c>
      <c r="C3995" s="147">
        <v>0.39583333333333331</v>
      </c>
      <c r="D3995" s="149" t="s">
        <v>11</v>
      </c>
      <c r="E3995" s="153" t="s">
        <v>58</v>
      </c>
      <c r="F3995" s="149"/>
      <c r="G3995" s="149" t="str">
        <f t="shared" si="126"/>
        <v>1</v>
      </c>
      <c r="H3995" s="150">
        <f t="shared" si="127"/>
        <v>18</v>
      </c>
      <c r="I3995" s="153" t="str" cm="1">
        <f t="array" ref="I3995">_xlfn.XLOOKUP(C3995,gyn_horarios,gyn_trechos_almoco,"",1,1)</f>
        <v>GOIANIA X BELEM 09:30</v>
      </c>
      <c r="J3995" s="164" t="str" cm="1">
        <f t="array" ref="J3995">_xlfn.XLOOKUP(D3995,justificativas_motivos,justificativas_texto,"",1,1)</f>
        <v>MOTORISTA CUMPRINDO HORÁRIO NA ESCALA ATUAL</v>
      </c>
    </row>
    <row r="3996" spans="1:10" ht="42" hidden="1" customHeight="1">
      <c r="A3996" s="200">
        <v>45831</v>
      </c>
      <c r="B3996" s="132" t="s">
        <v>137</v>
      </c>
      <c r="C3996" s="133" t="s">
        <v>137</v>
      </c>
      <c r="D3996" s="132" t="s">
        <v>137</v>
      </c>
      <c r="E3996" s="129" t="s">
        <v>194</v>
      </c>
      <c r="F3996" s="132"/>
      <c r="G3996" s="132" t="str">
        <f t="shared" si="126"/>
        <v>1</v>
      </c>
      <c r="H3996" s="137">
        <f t="shared" si="127"/>
        <v>18</v>
      </c>
      <c r="I3996" s="129" t="str" cm="1">
        <f t="array" ref="I3996">_xlfn.XLOOKUP(C3996,gyn_horarios,gyn_trechos_almoco,"",1,1)</f>
        <v>ESPERA</v>
      </c>
      <c r="J3996" s="201" t="str" cm="1">
        <f t="array" ref="J3996">_xlfn.XLOOKUP(D3996,justificativas_motivos,justificativas_texto,"",1,1)</f>
        <v>MOTORISTA NA GARAGEM EM ESPERA PARA DISPONIBILIDADE DE HORARIOS</v>
      </c>
    </row>
    <row r="3997" spans="1:10" ht="42" hidden="1" customHeight="1">
      <c r="A3997" s="200">
        <v>45831</v>
      </c>
      <c r="B3997" s="132" t="s">
        <v>137</v>
      </c>
      <c r="C3997" s="133" t="s">
        <v>137</v>
      </c>
      <c r="D3997" s="132" t="s">
        <v>137</v>
      </c>
      <c r="E3997" s="129" t="s">
        <v>326</v>
      </c>
      <c r="F3997" s="132"/>
      <c r="G3997" s="132" t="str">
        <f t="shared" ref="G3997:G4060" si="128">IF(E3997="MOTORISTA","","1")</f>
        <v>1</v>
      </c>
      <c r="H3997" s="137">
        <f t="shared" ref="H3997:H4060" si="129">IF(E3997="MOTORISTA","",18)</f>
        <v>18</v>
      </c>
      <c r="I3997" s="129" t="str" cm="1">
        <f t="array" ref="I3997">_xlfn.XLOOKUP(C3997,gyn_horarios,gyn_trechos_almoco,"",1,1)</f>
        <v>ESPERA</v>
      </c>
      <c r="J3997" s="201" t="str" cm="1">
        <f t="array" ref="J3997">_xlfn.XLOOKUP(D3997,justificativas_motivos,justificativas_texto,"",1,1)</f>
        <v>MOTORISTA NA GARAGEM EM ESPERA PARA DISPONIBILIDADE DE HORARIOS</v>
      </c>
    </row>
    <row r="3998" spans="1:10" ht="42" hidden="1" customHeight="1">
      <c r="A3998" s="200">
        <v>45831</v>
      </c>
      <c r="B3998" s="132">
        <v>24014</v>
      </c>
      <c r="C3998" s="133">
        <v>0.83333333333333337</v>
      </c>
      <c r="D3998" s="132" t="s">
        <v>11</v>
      </c>
      <c r="E3998" s="129" t="s">
        <v>18</v>
      </c>
      <c r="F3998" s="132"/>
      <c r="G3998" s="132" t="str">
        <f t="shared" si="128"/>
        <v>1</v>
      </c>
      <c r="H3998" s="137">
        <f t="shared" si="129"/>
        <v>18</v>
      </c>
      <c r="I3998" s="129" t="str" cm="1">
        <f t="array" ref="I3998">_xlfn.XLOOKUP(C3998,gyn_horarios,gyn_trechos_almoco,"",1,1)</f>
        <v>GOIANIA X SAO LUIS 20:00</v>
      </c>
      <c r="J3998" s="201" t="str" cm="1">
        <f t="array" ref="J3998">_xlfn.XLOOKUP(D3998,justificativas_motivos,justificativas_texto,"",1,1)</f>
        <v>MOTORISTA CUMPRINDO HORÁRIO NA ESCALA ATUAL</v>
      </c>
    </row>
    <row r="3999" spans="1:10" ht="42" hidden="1" customHeight="1">
      <c r="A3999" s="200">
        <v>45831</v>
      </c>
      <c r="B3999" s="132">
        <v>24014</v>
      </c>
      <c r="C3999" s="133">
        <v>0.83333333333333337</v>
      </c>
      <c r="D3999" s="132" t="s">
        <v>11</v>
      </c>
      <c r="E3999" s="129" t="s">
        <v>320</v>
      </c>
      <c r="F3999" s="132"/>
      <c r="G3999" s="132" t="str">
        <f t="shared" si="128"/>
        <v>1</v>
      </c>
      <c r="H3999" s="137">
        <f t="shared" si="129"/>
        <v>18</v>
      </c>
      <c r="I3999" s="129" t="str" cm="1">
        <f t="array" ref="I3999">_xlfn.XLOOKUP(C3999,gyn_horarios,gyn_trechos_almoco,"",1,1)</f>
        <v>GOIANIA X SAO LUIS 20:00</v>
      </c>
      <c r="J3999" s="201" t="str" cm="1">
        <f t="array" ref="J3999">_xlfn.XLOOKUP(D3999,justificativas_motivos,justificativas_texto,"",1,1)</f>
        <v>MOTORISTA CUMPRINDO HORÁRIO NA ESCALA ATUAL</v>
      </c>
    </row>
    <row r="4000" spans="1:10" ht="42" hidden="1" customHeight="1">
      <c r="A4000" s="202">
        <v>45831</v>
      </c>
      <c r="B4000" s="149" t="s">
        <v>71</v>
      </c>
      <c r="C4000" s="147" t="s">
        <v>72</v>
      </c>
      <c r="D4000" s="149" t="s">
        <v>105</v>
      </c>
      <c r="E4000" s="153" t="s">
        <v>292</v>
      </c>
      <c r="F4000" s="149"/>
      <c r="G4000" s="149" t="str">
        <f t="shared" si="128"/>
        <v>1</v>
      </c>
      <c r="H4000" s="150">
        <f t="shared" si="129"/>
        <v>18</v>
      </c>
      <c r="I4000" s="153" t="str" cm="1">
        <f t="array" ref="I4000">_xlfn.XLOOKUP(C4000,gyn_horarios,gyn_trechos_almoco,"",1,1)</f>
        <v>PLANTAO</v>
      </c>
      <c r="J4000" s="164" t="str" cm="1">
        <f t="array" ref="J4000">_xlfn.XLOOKUP(D4000,justificativas_motivos,justificativas_texto,"",1,1)</f>
        <v>MOTORISTA PRESTANDO SERVICO DE PLANTAO NA GARAGEM</v>
      </c>
    </row>
    <row r="4001" spans="1:10" ht="42" hidden="1" customHeight="1">
      <c r="A4001" s="202">
        <v>45831</v>
      </c>
      <c r="B4001" s="149">
        <v>17600</v>
      </c>
      <c r="C4001" s="147">
        <v>0.39583333333333331</v>
      </c>
      <c r="D4001" s="149" t="s">
        <v>11</v>
      </c>
      <c r="E4001" s="153" t="s">
        <v>42</v>
      </c>
      <c r="F4001" s="149"/>
      <c r="G4001" s="149" t="str">
        <f t="shared" si="128"/>
        <v>1</v>
      </c>
      <c r="H4001" s="150">
        <f t="shared" si="129"/>
        <v>18</v>
      </c>
      <c r="I4001" s="153" t="str" cm="1">
        <f t="array" ref="I4001">_xlfn.XLOOKUP(C4001,gyn_horarios,gyn_trechos_almoco,"",1,1)</f>
        <v>GOIANIA X BELEM 09:30</v>
      </c>
      <c r="J4001" s="164" t="str" cm="1">
        <f t="array" ref="J4001">_xlfn.XLOOKUP(D4001,justificativas_motivos,justificativas_texto,"",1,1)</f>
        <v>MOTORISTA CUMPRINDO HORÁRIO NA ESCALA ATUAL</v>
      </c>
    </row>
    <row r="4002" spans="1:10" ht="42" hidden="1" customHeight="1">
      <c r="A4002" s="202">
        <v>45831</v>
      </c>
      <c r="B4002" s="149">
        <v>17600</v>
      </c>
      <c r="C4002" s="147">
        <v>0.39583333333333331</v>
      </c>
      <c r="D4002" s="149" t="s">
        <v>11</v>
      </c>
      <c r="E4002" s="153" t="s">
        <v>43</v>
      </c>
      <c r="F4002" s="149"/>
      <c r="G4002" s="149" t="str">
        <f t="shared" si="128"/>
        <v>1</v>
      </c>
      <c r="H4002" s="150">
        <f t="shared" si="129"/>
        <v>18</v>
      </c>
      <c r="I4002" s="153" t="str" cm="1">
        <f t="array" ref="I4002">_xlfn.XLOOKUP(C4002,gyn_horarios,gyn_trechos_almoco,"",1,1)</f>
        <v>GOIANIA X BELEM 09:30</v>
      </c>
      <c r="J4002" s="164" t="str" cm="1">
        <f t="array" ref="J4002">_xlfn.XLOOKUP(D4002,justificativas_motivos,justificativas_texto,"",1,1)</f>
        <v>MOTORISTA CUMPRINDO HORÁRIO NA ESCALA ATUAL</v>
      </c>
    </row>
    <row r="4003" spans="1:10" ht="42" hidden="1" customHeight="1">
      <c r="A4003" s="202">
        <v>45832</v>
      </c>
      <c r="B4003" s="149">
        <v>24011</v>
      </c>
      <c r="C4003" s="147">
        <v>0.79166666666666663</v>
      </c>
      <c r="D4003" s="149" t="s">
        <v>11</v>
      </c>
      <c r="E4003" s="132" t="s">
        <v>400</v>
      </c>
      <c r="F4003" s="149"/>
      <c r="G4003" s="149" t="str">
        <f t="shared" si="128"/>
        <v>1</v>
      </c>
      <c r="H4003" s="150">
        <f t="shared" si="129"/>
        <v>18</v>
      </c>
      <c r="I4003" s="153" t="str" cm="1">
        <f t="array" ref="I4003">_xlfn.XLOOKUP(C4003,gyn_horarios,gyn_trechos_almoco,"",1,1)</f>
        <v>GOIANIA X BELEM 19:00</v>
      </c>
      <c r="J4003" s="164" t="str" cm="1">
        <f t="array" ref="J4003">_xlfn.XLOOKUP(D4003,justificativas_motivos,justificativas_texto,"",1,1)</f>
        <v>MOTORISTA CUMPRINDO HORÁRIO NA ESCALA ATUAL</v>
      </c>
    </row>
    <row r="4004" spans="1:10" ht="42" hidden="1" customHeight="1">
      <c r="A4004" s="202">
        <v>45832</v>
      </c>
      <c r="B4004" s="149">
        <v>24011</v>
      </c>
      <c r="C4004" s="147">
        <v>0.79166666666666663</v>
      </c>
      <c r="D4004" s="149" t="s">
        <v>11</v>
      </c>
      <c r="E4004" s="132" t="s">
        <v>127</v>
      </c>
      <c r="F4004" s="149"/>
      <c r="G4004" s="149" t="str">
        <f t="shared" si="128"/>
        <v>1</v>
      </c>
      <c r="H4004" s="150">
        <f t="shared" si="129"/>
        <v>18</v>
      </c>
      <c r="I4004" s="153" t="str" cm="1">
        <f t="array" ref="I4004">_xlfn.XLOOKUP(C4004,gyn_horarios,gyn_trechos_almoco,"",1,1)</f>
        <v>GOIANIA X BELEM 19:00</v>
      </c>
      <c r="J4004" s="164" t="str" cm="1">
        <f t="array" ref="J4004">_xlfn.XLOOKUP(D4004,justificativas_motivos,justificativas_texto,"",1,1)</f>
        <v>MOTORISTA CUMPRINDO HORÁRIO NA ESCALA ATUAL</v>
      </c>
    </row>
    <row r="4005" spans="1:10" ht="42" hidden="1" customHeight="1">
      <c r="A4005" s="202">
        <v>45832</v>
      </c>
      <c r="B4005" s="149">
        <v>24002</v>
      </c>
      <c r="C4005" s="147">
        <v>0.83333333333333337</v>
      </c>
      <c r="D4005" s="149" t="s">
        <v>11</v>
      </c>
      <c r="E4005" s="149" t="s">
        <v>115</v>
      </c>
      <c r="F4005" s="149"/>
      <c r="G4005" s="149" t="str">
        <f t="shared" si="128"/>
        <v>1</v>
      </c>
      <c r="H4005" s="150">
        <f t="shared" si="129"/>
        <v>18</v>
      </c>
      <c r="I4005" s="153" t="str" cm="1">
        <f t="array" ref="I4005">_xlfn.XLOOKUP(C4005,gyn_horarios,gyn_trechos_almoco,"",1,1)</f>
        <v>GOIANIA X SAO LUIS 20:00</v>
      </c>
      <c r="J4005" s="164" t="str" cm="1">
        <f t="array" ref="J4005">_xlfn.XLOOKUP(D4005,justificativas_motivos,justificativas_texto,"",1,1)</f>
        <v>MOTORISTA CUMPRINDO HORÁRIO NA ESCALA ATUAL</v>
      </c>
    </row>
    <row r="4006" spans="1:10" ht="42" hidden="1" customHeight="1">
      <c r="A4006" s="202">
        <v>45832</v>
      </c>
      <c r="B4006" s="149">
        <v>24002</v>
      </c>
      <c r="C4006" s="147">
        <v>0.83333333333333337</v>
      </c>
      <c r="D4006" s="149" t="s">
        <v>11</v>
      </c>
      <c r="E4006" s="149" t="s">
        <v>47</v>
      </c>
      <c r="F4006" s="149"/>
      <c r="G4006" s="149" t="str">
        <f t="shared" si="128"/>
        <v>1</v>
      </c>
      <c r="H4006" s="150">
        <f t="shared" si="129"/>
        <v>18</v>
      </c>
      <c r="I4006" s="153" t="str" cm="1">
        <f t="array" ref="I4006">_xlfn.XLOOKUP(C4006,gyn_horarios,gyn_trechos_almoco,"",1,1)</f>
        <v>GOIANIA X SAO LUIS 20:00</v>
      </c>
      <c r="J4006" s="164" t="str" cm="1">
        <f t="array" ref="J4006">_xlfn.XLOOKUP(D4006,justificativas_motivos,justificativas_texto,"",1,1)</f>
        <v>MOTORISTA CUMPRINDO HORÁRIO NA ESCALA ATUAL</v>
      </c>
    </row>
    <row r="4007" spans="1:10" ht="42" hidden="1" customHeight="1">
      <c r="A4007" s="202">
        <v>45833</v>
      </c>
      <c r="B4007" s="149">
        <v>24016</v>
      </c>
      <c r="C4007" s="147">
        <v>0.83333333333333337</v>
      </c>
      <c r="D4007" s="149" t="s">
        <v>11</v>
      </c>
      <c r="E4007" s="149" t="s">
        <v>112</v>
      </c>
      <c r="F4007" s="149"/>
      <c r="G4007" s="149" t="str">
        <f t="shared" si="128"/>
        <v>1</v>
      </c>
      <c r="H4007" s="150">
        <f t="shared" si="129"/>
        <v>18</v>
      </c>
      <c r="I4007" s="153" t="str" cm="1">
        <f t="array" ref="I4007">_xlfn.XLOOKUP(C4007,gyn_horarios,gyn_trechos_almoco,"",1,1)</f>
        <v>GOIANIA X SAO LUIS 20:00</v>
      </c>
      <c r="J4007" s="164" t="str" cm="1">
        <f t="array" ref="J4007">_xlfn.XLOOKUP(D4007,justificativas_motivos,justificativas_texto,"",1,1)</f>
        <v>MOTORISTA CUMPRINDO HORÁRIO NA ESCALA ATUAL</v>
      </c>
    </row>
    <row r="4008" spans="1:10" ht="42" hidden="1" customHeight="1">
      <c r="A4008" s="202">
        <v>45833</v>
      </c>
      <c r="B4008" s="149">
        <v>24016</v>
      </c>
      <c r="C4008" s="147">
        <v>0.83333333333333337</v>
      </c>
      <c r="D4008" s="149" t="s">
        <v>11</v>
      </c>
      <c r="E4008" s="149" t="s">
        <v>122</v>
      </c>
      <c r="F4008" s="149"/>
      <c r="G4008" s="149" t="str">
        <f t="shared" si="128"/>
        <v>1</v>
      </c>
      <c r="H4008" s="150">
        <f t="shared" si="129"/>
        <v>18</v>
      </c>
      <c r="I4008" s="153" t="str" cm="1">
        <f t="array" ref="I4008">_xlfn.XLOOKUP(C4008,gyn_horarios,gyn_trechos_almoco,"",1,1)</f>
        <v>GOIANIA X SAO LUIS 20:00</v>
      </c>
      <c r="J4008" s="164" t="str" cm="1">
        <f t="array" ref="J4008">_xlfn.XLOOKUP(D4008,justificativas_motivos,justificativas_texto,"",1,1)</f>
        <v>MOTORISTA CUMPRINDO HORÁRIO NA ESCALA ATUAL</v>
      </c>
    </row>
    <row r="4009" spans="1:10" ht="42" hidden="1" customHeight="1">
      <c r="A4009" s="202">
        <v>45833</v>
      </c>
      <c r="B4009" s="149">
        <v>19005</v>
      </c>
      <c r="C4009" s="147">
        <v>0.39583333333333331</v>
      </c>
      <c r="D4009" s="149" t="s">
        <v>11</v>
      </c>
      <c r="E4009" s="153" t="s">
        <v>70</v>
      </c>
      <c r="F4009" s="149"/>
      <c r="G4009" s="149" t="str">
        <f t="shared" si="128"/>
        <v>1</v>
      </c>
      <c r="H4009" s="150">
        <f t="shared" si="129"/>
        <v>18</v>
      </c>
      <c r="I4009" s="153" t="str" cm="1">
        <f t="array" ref="I4009">_xlfn.XLOOKUP(C4009,gyn_horarios,gyn_trechos_almoco,"",1,1)</f>
        <v>GOIANIA X BELEM 09:30</v>
      </c>
      <c r="J4009" s="164" t="str" cm="1">
        <f t="array" ref="J4009">_xlfn.XLOOKUP(D4009,justificativas_motivos,justificativas_texto,"",1,1)</f>
        <v>MOTORISTA CUMPRINDO HORÁRIO NA ESCALA ATUAL</v>
      </c>
    </row>
    <row r="4010" spans="1:10" ht="42" hidden="1" customHeight="1">
      <c r="A4010" s="202">
        <v>45833</v>
      </c>
      <c r="B4010" s="149">
        <v>19005</v>
      </c>
      <c r="C4010" s="147">
        <v>0.39583333333333331</v>
      </c>
      <c r="D4010" s="149" t="s">
        <v>11</v>
      </c>
      <c r="E4010" s="153" t="s">
        <v>379</v>
      </c>
      <c r="F4010" s="149"/>
      <c r="G4010" s="149" t="str">
        <f t="shared" si="128"/>
        <v>1</v>
      </c>
      <c r="H4010" s="150">
        <f t="shared" si="129"/>
        <v>18</v>
      </c>
      <c r="I4010" s="153" t="str" cm="1">
        <f t="array" ref="I4010">_xlfn.XLOOKUP(C4010,gyn_horarios,gyn_trechos_almoco,"",1,1)</f>
        <v>GOIANIA X BELEM 09:30</v>
      </c>
      <c r="J4010" s="164" t="str" cm="1">
        <f t="array" ref="J4010">_xlfn.XLOOKUP(D4010,justificativas_motivos,justificativas_texto,"",1,1)</f>
        <v>MOTORISTA CUMPRINDO HORÁRIO NA ESCALA ATUAL</v>
      </c>
    </row>
    <row r="4011" spans="1:10" ht="42" hidden="1" customHeight="1">
      <c r="A4011" s="202">
        <v>45833</v>
      </c>
      <c r="B4011" s="149" t="s">
        <v>71</v>
      </c>
      <c r="C4011" s="147" t="s">
        <v>71</v>
      </c>
      <c r="D4011" s="149" t="s">
        <v>107</v>
      </c>
      <c r="E4011" s="153" t="s">
        <v>292</v>
      </c>
      <c r="F4011" s="149"/>
      <c r="G4011" s="149" t="str">
        <f t="shared" si="128"/>
        <v>1</v>
      </c>
      <c r="H4011" s="150">
        <f t="shared" si="129"/>
        <v>18</v>
      </c>
      <c r="I4011" s="153" t="str" cm="1">
        <f t="array" ref="I4011">_xlfn.XLOOKUP(C4011,gyn_horarios,gyn_trechos_almoco,"",1,1)</f>
        <v>GARAGEM</v>
      </c>
      <c r="J4011" s="164" t="str" cm="1">
        <f t="array" ref="J4011">_xlfn.XLOOKUP(D4011,justificativas_motivos,justificativas_texto,"",1,1)</f>
        <v>MOTORISTA PRESTANDO SERVICO DE PLANTAO NA GARAGEM</v>
      </c>
    </row>
    <row r="4012" spans="1:10" ht="42" hidden="1" customHeight="1">
      <c r="A4012" s="202">
        <v>45833</v>
      </c>
      <c r="B4012" s="149">
        <v>17300</v>
      </c>
      <c r="C4012" s="147">
        <v>0.375</v>
      </c>
      <c r="D4012" s="149" t="s">
        <v>20</v>
      </c>
      <c r="E4012" s="153" t="s">
        <v>501</v>
      </c>
      <c r="F4012" s="149"/>
      <c r="G4012" s="149" t="str">
        <f t="shared" si="128"/>
        <v>1</v>
      </c>
      <c r="H4012" s="150">
        <f t="shared" si="129"/>
        <v>18</v>
      </c>
      <c r="I4012" s="153" t="str" cm="1">
        <f t="array" ref="I4012">_xlfn.XLOOKUP(C4012,gyn_horarios,gyn_trechos_almoco,"",1,1)</f>
        <v>SINOP X FORTALEZA 09:00</v>
      </c>
      <c r="J4012" s="164" t="str" cm="1">
        <f t="array" ref="J4012">_xlfn.XLOOKUP(D4012,justificativas_motivos,justificativas_texto,"",1,1)</f>
        <v>MOTORISTA TEVE QUE FAZER REFEIÇÃO DEVIDO AO ATRASO DO HORARIO DO ONIBUS</v>
      </c>
    </row>
    <row r="4013" spans="1:10" ht="42" hidden="1" customHeight="1">
      <c r="A4013" s="202">
        <v>45834</v>
      </c>
      <c r="B4013" s="149">
        <v>17700</v>
      </c>
      <c r="C4013" s="147">
        <v>0.39583333333333331</v>
      </c>
      <c r="D4013" s="149" t="s">
        <v>11</v>
      </c>
      <c r="E4013" s="153" t="s">
        <v>116</v>
      </c>
      <c r="F4013" s="149"/>
      <c r="G4013" s="149" t="str">
        <f t="shared" si="128"/>
        <v>1</v>
      </c>
      <c r="H4013" s="150">
        <f t="shared" si="129"/>
        <v>18</v>
      </c>
      <c r="I4013" s="153" t="str" cm="1">
        <f t="array" ref="I4013">_xlfn.XLOOKUP(C4013,gyn_horarios,gyn_trechos_almoco,"",1,1)</f>
        <v>GOIANIA X BELEM 09:30</v>
      </c>
      <c r="J4013" s="164" t="str" cm="1">
        <f t="array" ref="J4013">_xlfn.XLOOKUP(D4013,justificativas_motivos,justificativas_texto,"",1,1)</f>
        <v>MOTORISTA CUMPRINDO HORÁRIO NA ESCALA ATUAL</v>
      </c>
    </row>
    <row r="4014" spans="1:10" ht="42" hidden="1" customHeight="1">
      <c r="A4014" s="202">
        <v>45834</v>
      </c>
      <c r="B4014" s="149">
        <v>17700</v>
      </c>
      <c r="C4014" s="147">
        <v>0.39583333333333331</v>
      </c>
      <c r="D4014" s="149" t="s">
        <v>11</v>
      </c>
      <c r="E4014" s="153" t="s">
        <v>188</v>
      </c>
      <c r="F4014" s="149"/>
      <c r="G4014" s="149" t="str">
        <f t="shared" si="128"/>
        <v>1</v>
      </c>
      <c r="H4014" s="150">
        <f t="shared" si="129"/>
        <v>18</v>
      </c>
      <c r="I4014" s="153" t="str" cm="1">
        <f t="array" ref="I4014">_xlfn.XLOOKUP(C4014,gyn_horarios,gyn_trechos_almoco,"",1,1)</f>
        <v>GOIANIA X BELEM 09:30</v>
      </c>
      <c r="J4014" s="164" t="str" cm="1">
        <f t="array" ref="J4014">_xlfn.XLOOKUP(D4014,justificativas_motivos,justificativas_texto,"",1,1)</f>
        <v>MOTORISTA CUMPRINDO HORÁRIO NA ESCALA ATUAL</v>
      </c>
    </row>
    <row r="4015" spans="1:10" ht="42" hidden="1" customHeight="1">
      <c r="A4015" s="200">
        <v>45834</v>
      </c>
      <c r="B4015" s="132" t="s">
        <v>71</v>
      </c>
      <c r="C4015" s="133" t="s">
        <v>71</v>
      </c>
      <c r="D4015" s="132" t="s">
        <v>107</v>
      </c>
      <c r="E4015" s="129" t="s">
        <v>292</v>
      </c>
      <c r="F4015" s="132"/>
      <c r="G4015" s="132" t="str">
        <f t="shared" si="128"/>
        <v>1</v>
      </c>
      <c r="H4015" s="137">
        <f t="shared" si="129"/>
        <v>18</v>
      </c>
      <c r="I4015" s="129" t="str" cm="1">
        <f t="array" ref="I4015">_xlfn.XLOOKUP(C4015,gyn_horarios,gyn_trechos_almoco,"",1,1)</f>
        <v>GARAGEM</v>
      </c>
      <c r="J4015" s="201" t="str" cm="1">
        <f t="array" ref="J4015">_xlfn.XLOOKUP(D4015,justificativas_motivos,justificativas_texto,"",1,1)</f>
        <v>MOTORISTA PRESTANDO SERVICO DE PLANTAO NA GARAGEM</v>
      </c>
    </row>
    <row r="4016" spans="1:10" ht="42" hidden="1" customHeight="1">
      <c r="A4016" s="200">
        <v>45835</v>
      </c>
      <c r="B4016" s="132" t="s">
        <v>137</v>
      </c>
      <c r="C4016" s="133" t="s">
        <v>137</v>
      </c>
      <c r="D4016" s="132" t="s">
        <v>137</v>
      </c>
      <c r="E4016" s="129" t="s">
        <v>156</v>
      </c>
      <c r="F4016" s="132"/>
      <c r="G4016" s="132" t="str">
        <f t="shared" si="128"/>
        <v>1</v>
      </c>
      <c r="H4016" s="137">
        <f t="shared" si="129"/>
        <v>18</v>
      </c>
      <c r="I4016" s="129" t="str" cm="1">
        <f t="array" ref="I4016">_xlfn.XLOOKUP(C4016,gyn_horarios,gyn_trechos_almoco,"",1,1)</f>
        <v>ESPERA</v>
      </c>
      <c r="J4016" s="201" t="str" cm="1">
        <f t="array" ref="J4016">_xlfn.XLOOKUP(D4016,justificativas_motivos,justificativas_texto,"",1,1)</f>
        <v>MOTORISTA NA GARAGEM EM ESPERA PARA DISPONIBILIDADE DE HORARIOS</v>
      </c>
    </row>
    <row r="4017" spans="1:10" ht="42" hidden="1" customHeight="1">
      <c r="A4017" s="200">
        <v>45835</v>
      </c>
      <c r="B4017" s="132" t="s">
        <v>137</v>
      </c>
      <c r="C4017" s="133" t="s">
        <v>137</v>
      </c>
      <c r="D4017" s="132" t="s">
        <v>137</v>
      </c>
      <c r="E4017" s="129" t="s">
        <v>157</v>
      </c>
      <c r="F4017" s="132"/>
      <c r="G4017" s="132" t="str">
        <f t="shared" si="128"/>
        <v>1</v>
      </c>
      <c r="H4017" s="137">
        <f t="shared" si="129"/>
        <v>18</v>
      </c>
      <c r="I4017" s="129" t="str" cm="1">
        <f t="array" ref="I4017">_xlfn.XLOOKUP(C4017,gyn_horarios,gyn_trechos_almoco,"",1,1)</f>
        <v>ESPERA</v>
      </c>
      <c r="J4017" s="201" t="str" cm="1">
        <f t="array" ref="J4017">_xlfn.XLOOKUP(D4017,justificativas_motivos,justificativas_texto,"",1,1)</f>
        <v>MOTORISTA NA GARAGEM EM ESPERA PARA DISPONIBILIDADE DE HORARIOS</v>
      </c>
    </row>
    <row r="4018" spans="1:10" ht="42" hidden="1" customHeight="1">
      <c r="A4018" s="200">
        <v>45835</v>
      </c>
      <c r="B4018" s="132">
        <v>19025</v>
      </c>
      <c r="C4018" s="133">
        <v>0.39583333333333331</v>
      </c>
      <c r="D4018" s="132" t="s">
        <v>11</v>
      </c>
      <c r="E4018" s="129" t="s">
        <v>208</v>
      </c>
      <c r="F4018" s="132"/>
      <c r="G4018" s="132" t="str">
        <f t="shared" si="128"/>
        <v>1</v>
      </c>
      <c r="H4018" s="137">
        <f t="shared" si="129"/>
        <v>18</v>
      </c>
      <c r="I4018" s="129" t="str" cm="1">
        <f t="array" ref="I4018">_xlfn.XLOOKUP(C4018,gyn_horarios,gyn_trechos_almoco,"",1,1)</f>
        <v>GOIANIA X BELEM 09:30</v>
      </c>
      <c r="J4018" s="201" t="str" cm="1">
        <f t="array" ref="J4018">_xlfn.XLOOKUP(D4018,justificativas_motivos,justificativas_texto,"",1,1)</f>
        <v>MOTORISTA CUMPRINDO HORÁRIO NA ESCALA ATUAL</v>
      </c>
    </row>
    <row r="4019" spans="1:10" ht="42" hidden="1" customHeight="1">
      <c r="A4019" s="202">
        <v>45835</v>
      </c>
      <c r="B4019" s="149">
        <v>19025</v>
      </c>
      <c r="C4019" s="147">
        <v>0.39583333333333331</v>
      </c>
      <c r="D4019" s="149" t="s">
        <v>11</v>
      </c>
      <c r="E4019" s="153" t="s">
        <v>452</v>
      </c>
      <c r="F4019" s="149"/>
      <c r="G4019" s="149" t="str">
        <f t="shared" si="128"/>
        <v>1</v>
      </c>
      <c r="H4019" s="150">
        <f t="shared" si="129"/>
        <v>18</v>
      </c>
      <c r="I4019" s="153" t="str" cm="1">
        <f t="array" ref="I4019">_xlfn.XLOOKUP(C4019,gyn_horarios,gyn_trechos_almoco,"",1,1)</f>
        <v>GOIANIA X BELEM 09:30</v>
      </c>
      <c r="J4019" s="164" t="str" cm="1">
        <f t="array" ref="J4019">_xlfn.XLOOKUP(D4019,justificativas_motivos,justificativas_texto,"",1,1)</f>
        <v>MOTORISTA CUMPRINDO HORÁRIO NA ESCALA ATUAL</v>
      </c>
    </row>
    <row r="4020" spans="1:10" ht="42" hidden="1" customHeight="1">
      <c r="A4020" s="202">
        <v>45835</v>
      </c>
      <c r="B4020" s="149" t="s">
        <v>71</v>
      </c>
      <c r="C4020" s="147" t="s">
        <v>72</v>
      </c>
      <c r="D4020" s="149" t="s">
        <v>105</v>
      </c>
      <c r="E4020" s="129" t="s">
        <v>292</v>
      </c>
      <c r="F4020" s="149"/>
      <c r="G4020" s="149" t="str">
        <f t="shared" si="128"/>
        <v>1</v>
      </c>
      <c r="H4020" s="150">
        <f t="shared" si="129"/>
        <v>18</v>
      </c>
      <c r="I4020" s="153" t="str" cm="1">
        <f t="array" ref="I4020">_xlfn.XLOOKUP(C4020,gyn_horarios,gyn_trechos_almoco,"",1,1)</f>
        <v>PLANTAO</v>
      </c>
      <c r="J4020" s="164" t="str" cm="1">
        <f t="array" ref="J4020">_xlfn.XLOOKUP(D4020,justificativas_motivos,justificativas_texto,"",1,1)</f>
        <v>MOTORISTA PRESTANDO SERVICO DE PLANTAO NA GARAGEM</v>
      </c>
    </row>
    <row r="4021" spans="1:10" ht="42" hidden="1" customHeight="1">
      <c r="A4021" s="202">
        <v>45835</v>
      </c>
      <c r="B4021" s="149">
        <v>19025</v>
      </c>
      <c r="C4021" s="147">
        <v>0.38541666666666669</v>
      </c>
      <c r="D4021" s="149" t="s">
        <v>20</v>
      </c>
      <c r="E4021" s="129" t="s">
        <v>520</v>
      </c>
      <c r="F4021" s="149"/>
      <c r="G4021" s="149" t="str">
        <f t="shared" si="128"/>
        <v>1</v>
      </c>
      <c r="H4021" s="150">
        <f t="shared" si="129"/>
        <v>18</v>
      </c>
      <c r="I4021" s="153" t="str" cm="1">
        <f t="array" ref="I4021">_xlfn.XLOOKUP(C4021,gyn_horarios,gyn_trechos_almoco,"",1,1)</f>
        <v>GOIANIA X BELEM 09:30</v>
      </c>
      <c r="J4021" s="164" t="str" cm="1">
        <f t="array" ref="J4021">_xlfn.XLOOKUP(D4021,justificativas_motivos,justificativas_texto,"",1,1)</f>
        <v>MOTORISTA TEVE QUE FAZER REFEIÇÃO DEVIDO AO ATRASO DO HORARIO DO ONIBUS</v>
      </c>
    </row>
    <row r="4022" spans="1:10" ht="42" hidden="1" customHeight="1">
      <c r="A4022" s="202">
        <v>45836</v>
      </c>
      <c r="B4022" s="149">
        <v>17000</v>
      </c>
      <c r="C4022" s="147">
        <v>0.75</v>
      </c>
      <c r="D4022" s="149" t="s">
        <v>11</v>
      </c>
      <c r="E4022" s="149" t="s">
        <v>209</v>
      </c>
      <c r="F4022" s="149"/>
      <c r="G4022" s="149" t="str">
        <f t="shared" si="128"/>
        <v>1</v>
      </c>
      <c r="H4022" s="150">
        <f t="shared" si="129"/>
        <v>18</v>
      </c>
      <c r="I4022" s="153" t="str" cm="1">
        <f t="array" ref="I4022">_xlfn.XLOOKUP(C4022,gyn_horarios,gyn_trechos_almoco,"",1,1)</f>
        <v>GOIANIA X TERESINA 18:00</v>
      </c>
      <c r="J4022" s="164" t="str" cm="1">
        <f t="array" ref="J4022">_xlfn.XLOOKUP(D4022,justificativas_motivos,justificativas_texto,"",1,1)</f>
        <v>MOTORISTA CUMPRINDO HORÁRIO NA ESCALA ATUAL</v>
      </c>
    </row>
    <row r="4023" spans="1:10" ht="42" hidden="1" customHeight="1">
      <c r="A4023" s="202">
        <v>45836</v>
      </c>
      <c r="B4023" s="149">
        <v>17000</v>
      </c>
      <c r="C4023" s="147">
        <v>0.75</v>
      </c>
      <c r="D4023" s="149" t="s">
        <v>11</v>
      </c>
      <c r="E4023" s="149" t="s">
        <v>190</v>
      </c>
      <c r="F4023" s="149"/>
      <c r="G4023" s="149" t="str">
        <f t="shared" si="128"/>
        <v>1</v>
      </c>
      <c r="H4023" s="150">
        <f t="shared" si="129"/>
        <v>18</v>
      </c>
      <c r="I4023" s="153" t="str" cm="1">
        <f t="array" ref="I4023">_xlfn.XLOOKUP(C4023,gyn_horarios,gyn_trechos_almoco,"",1,1)</f>
        <v>GOIANIA X TERESINA 18:00</v>
      </c>
      <c r="J4023" s="164" t="str" cm="1">
        <f t="array" ref="J4023">_xlfn.XLOOKUP(D4023,justificativas_motivos,justificativas_texto,"",1,1)</f>
        <v>MOTORISTA CUMPRINDO HORÁRIO NA ESCALA ATUAL</v>
      </c>
    </row>
    <row r="4024" spans="1:10" ht="42" hidden="1" customHeight="1">
      <c r="A4024" s="200">
        <v>45836</v>
      </c>
      <c r="B4024" s="132">
        <v>19019</v>
      </c>
      <c r="C4024" s="133">
        <v>0.39583333333333331</v>
      </c>
      <c r="D4024" s="132" t="s">
        <v>11</v>
      </c>
      <c r="E4024" s="129" t="s">
        <v>93</v>
      </c>
      <c r="F4024" s="132"/>
      <c r="G4024" s="132" t="str">
        <f t="shared" si="128"/>
        <v>1</v>
      </c>
      <c r="H4024" s="137">
        <f t="shared" si="129"/>
        <v>18</v>
      </c>
      <c r="I4024" s="129" t="str" cm="1">
        <f t="array" ref="I4024">_xlfn.XLOOKUP(C4024,gyn_horarios,gyn_trechos_almoco,"",1,1)</f>
        <v>GOIANIA X BELEM 09:30</v>
      </c>
      <c r="J4024" s="201" t="str" cm="1">
        <f t="array" ref="J4024">_xlfn.XLOOKUP(D4024,justificativas_motivos,justificativas_texto,"",1,1)</f>
        <v>MOTORISTA CUMPRINDO HORÁRIO NA ESCALA ATUAL</v>
      </c>
    </row>
    <row r="4025" spans="1:10" ht="42" hidden="1" customHeight="1">
      <c r="A4025" s="200">
        <v>45836</v>
      </c>
      <c r="B4025" s="132">
        <v>19019</v>
      </c>
      <c r="C4025" s="133">
        <v>0.39583333333333331</v>
      </c>
      <c r="D4025" s="132" t="s">
        <v>11</v>
      </c>
      <c r="E4025" s="129" t="s">
        <v>370</v>
      </c>
      <c r="F4025" s="132"/>
      <c r="G4025" s="132" t="str">
        <f t="shared" si="128"/>
        <v>1</v>
      </c>
      <c r="H4025" s="137">
        <f t="shared" si="129"/>
        <v>18</v>
      </c>
      <c r="I4025" s="129" t="str" cm="1">
        <f t="array" ref="I4025">_xlfn.XLOOKUP(C4025,gyn_horarios,gyn_trechos_almoco,"",1,1)</f>
        <v>GOIANIA X BELEM 09:30</v>
      </c>
      <c r="J4025" s="201" t="str" cm="1">
        <f t="array" ref="J4025">_xlfn.XLOOKUP(D4025,justificativas_motivos,justificativas_texto,"",1,1)</f>
        <v>MOTORISTA CUMPRINDO HORÁRIO NA ESCALA ATUAL</v>
      </c>
    </row>
    <row r="4026" spans="1:10" ht="42" hidden="1" customHeight="1">
      <c r="A4026" s="200">
        <v>45836</v>
      </c>
      <c r="B4026" s="132" t="s">
        <v>71</v>
      </c>
      <c r="C4026" s="133" t="s">
        <v>72</v>
      </c>
      <c r="D4026" s="132" t="s">
        <v>105</v>
      </c>
      <c r="E4026" s="129" t="s">
        <v>292</v>
      </c>
      <c r="F4026" s="132"/>
      <c r="G4026" s="132" t="str">
        <f t="shared" si="128"/>
        <v>1</v>
      </c>
      <c r="H4026" s="137">
        <f t="shared" si="129"/>
        <v>18</v>
      </c>
      <c r="I4026" s="129" t="str" cm="1">
        <f t="array" ref="I4026">_xlfn.XLOOKUP(C4026,gyn_horarios,gyn_trechos_almoco,"",1,1)</f>
        <v>PLANTAO</v>
      </c>
      <c r="J4026" s="201" t="str" cm="1">
        <f t="array" ref="J4026">_xlfn.XLOOKUP(D4026,justificativas_motivos,justificativas_texto,"",1,1)</f>
        <v>MOTORISTA PRESTANDO SERVICO DE PLANTAO NA GARAGEM</v>
      </c>
    </row>
    <row r="4027" spans="1:10" ht="42" hidden="1" customHeight="1">
      <c r="A4027" s="202">
        <v>45837</v>
      </c>
      <c r="B4027" s="149" t="s">
        <v>137</v>
      </c>
      <c r="C4027" s="147" t="s">
        <v>137</v>
      </c>
      <c r="D4027" s="149" t="s">
        <v>137</v>
      </c>
      <c r="E4027" s="153" t="s">
        <v>62</v>
      </c>
      <c r="F4027" s="149"/>
      <c r="G4027" s="149" t="str">
        <f t="shared" si="128"/>
        <v>1</v>
      </c>
      <c r="H4027" s="150">
        <f t="shared" si="129"/>
        <v>18</v>
      </c>
      <c r="I4027" s="153" t="str" cm="1">
        <f t="array" ref="I4027">_xlfn.XLOOKUP(C4027,gyn_horarios,gyn_trechos_almoco,"",1,1)</f>
        <v>ESPERA</v>
      </c>
      <c r="J4027" s="164" t="str" cm="1">
        <f t="array" ref="J4027">_xlfn.XLOOKUP(D4027,justificativas_motivos,justificativas_texto,"",1,1)</f>
        <v>MOTORISTA NA GARAGEM EM ESPERA PARA DISPONIBILIDADE DE HORARIOS</v>
      </c>
    </row>
    <row r="4028" spans="1:10" ht="42" hidden="1" customHeight="1">
      <c r="A4028" s="200">
        <v>45837</v>
      </c>
      <c r="B4028" s="132" t="s">
        <v>137</v>
      </c>
      <c r="C4028" s="133" t="s">
        <v>137</v>
      </c>
      <c r="D4028" s="132" t="s">
        <v>137</v>
      </c>
      <c r="E4028" s="129" t="s">
        <v>63</v>
      </c>
      <c r="F4028" s="132"/>
      <c r="G4028" s="132" t="str">
        <f t="shared" si="128"/>
        <v>1</v>
      </c>
      <c r="H4028" s="137">
        <f t="shared" si="129"/>
        <v>18</v>
      </c>
      <c r="I4028" s="129" t="str" cm="1">
        <f t="array" ref="I4028">_xlfn.XLOOKUP(C4028,gyn_horarios,gyn_trechos_almoco,"",1,1)</f>
        <v>ESPERA</v>
      </c>
      <c r="J4028" s="201" t="str" cm="1">
        <f t="array" ref="J4028">_xlfn.XLOOKUP(D4028,justificativas_motivos,justificativas_texto,"",1,1)</f>
        <v>MOTORISTA NA GARAGEM EM ESPERA PARA DISPONIBILIDADE DE HORARIOS</v>
      </c>
    </row>
    <row r="4029" spans="1:10" ht="42" hidden="1" customHeight="1">
      <c r="A4029" s="200">
        <v>45837</v>
      </c>
      <c r="B4029" s="132">
        <v>19015</v>
      </c>
      <c r="C4029" s="133">
        <v>0.39583333333333331</v>
      </c>
      <c r="D4029" s="132" t="s">
        <v>11</v>
      </c>
      <c r="E4029" s="129" t="s">
        <v>173</v>
      </c>
      <c r="F4029" s="132"/>
      <c r="G4029" s="132" t="str">
        <f t="shared" si="128"/>
        <v>1</v>
      </c>
      <c r="H4029" s="137">
        <f t="shared" si="129"/>
        <v>18</v>
      </c>
      <c r="I4029" s="129" t="str" cm="1">
        <f t="array" ref="I4029">_xlfn.XLOOKUP(C4029,gyn_horarios,gyn_trechos_almoco,"",1,1)</f>
        <v>GOIANIA X BELEM 09:30</v>
      </c>
      <c r="J4029" s="201" t="str" cm="1">
        <f t="array" ref="J4029">_xlfn.XLOOKUP(D4029,justificativas_motivos,justificativas_texto,"",1,1)</f>
        <v>MOTORISTA CUMPRINDO HORÁRIO NA ESCALA ATUAL</v>
      </c>
    </row>
    <row r="4030" spans="1:10" ht="42" hidden="1" customHeight="1">
      <c r="A4030" s="200">
        <v>45837</v>
      </c>
      <c r="B4030" s="132">
        <v>19015</v>
      </c>
      <c r="C4030" s="133">
        <v>0.39583333333333331</v>
      </c>
      <c r="D4030" s="132" t="s">
        <v>11</v>
      </c>
      <c r="E4030" s="129" t="s">
        <v>397</v>
      </c>
      <c r="F4030" s="132"/>
      <c r="G4030" s="132" t="str">
        <f t="shared" si="128"/>
        <v>1</v>
      </c>
      <c r="H4030" s="137">
        <f t="shared" si="129"/>
        <v>18</v>
      </c>
      <c r="I4030" s="129" t="str" cm="1">
        <f t="array" ref="I4030">_xlfn.XLOOKUP(C4030,gyn_horarios,gyn_trechos_almoco,"",1,1)</f>
        <v>GOIANIA X BELEM 09:30</v>
      </c>
      <c r="J4030" s="201" t="str" cm="1">
        <f t="array" ref="J4030">_xlfn.XLOOKUP(D4030,justificativas_motivos,justificativas_texto,"",1,1)</f>
        <v>MOTORISTA CUMPRINDO HORÁRIO NA ESCALA ATUAL</v>
      </c>
    </row>
    <row r="4031" spans="1:10" ht="42" hidden="1" customHeight="1">
      <c r="A4031" s="200">
        <v>45837</v>
      </c>
      <c r="B4031" s="132">
        <v>20022</v>
      </c>
      <c r="C4031" s="133">
        <v>0.47013888888888888</v>
      </c>
      <c r="D4031" s="132" t="s">
        <v>20</v>
      </c>
      <c r="E4031" s="129" t="s">
        <v>77</v>
      </c>
      <c r="F4031" s="132"/>
      <c r="G4031" s="132" t="str">
        <f t="shared" si="128"/>
        <v>1</v>
      </c>
      <c r="H4031" s="137">
        <f t="shared" si="129"/>
        <v>18</v>
      </c>
      <c r="I4031" s="129" t="str" cm="1">
        <f t="array" ref="I4031">_xlfn.XLOOKUP(C4031,gyn_horarios,gyn_trechos_almoco,"",1,1)</f>
        <v>IMPERATRIZ X SAO LUIS 11:17</v>
      </c>
      <c r="J4031" s="201" t="str" cm="1">
        <f t="array" ref="J4031">_xlfn.XLOOKUP(D4031,justificativas_motivos,justificativas_texto,"",1,1)</f>
        <v>MOTORISTA TEVE QUE FAZER REFEIÇÃO DEVIDO AO ATRASO DO HORARIO DO ONIBUS</v>
      </c>
    </row>
    <row r="4032" spans="1:10" ht="42" hidden="1" customHeight="1">
      <c r="A4032" s="200">
        <v>45837</v>
      </c>
      <c r="B4032" s="132">
        <v>19011</v>
      </c>
      <c r="C4032" s="133">
        <v>0.38541666666666669</v>
      </c>
      <c r="D4032" s="132" t="s">
        <v>20</v>
      </c>
      <c r="E4032" s="129" t="s">
        <v>478</v>
      </c>
      <c r="F4032" s="132"/>
      <c r="G4032" s="132" t="str">
        <f t="shared" si="128"/>
        <v>1</v>
      </c>
      <c r="H4032" s="137">
        <f t="shared" si="129"/>
        <v>18</v>
      </c>
      <c r="I4032" s="129" t="str" cm="1">
        <f t="array" ref="I4032">_xlfn.XLOOKUP(C4032,gyn_horarios,gyn_trechos_almoco,"",1,1)</f>
        <v>GOIANIA X BELEM 09:30</v>
      </c>
      <c r="J4032" s="201" t="str" cm="1">
        <f t="array" ref="J4032">_xlfn.XLOOKUP(D4032,justificativas_motivos,justificativas_texto,"",1,1)</f>
        <v>MOTORISTA TEVE QUE FAZER REFEIÇÃO DEVIDO AO ATRASO DO HORARIO DO ONIBUS</v>
      </c>
    </row>
    <row r="4033" spans="1:10" ht="42" hidden="1" customHeight="1">
      <c r="A4033" s="200">
        <v>45838</v>
      </c>
      <c r="B4033" s="132" t="s">
        <v>137</v>
      </c>
      <c r="C4033" s="133" t="s">
        <v>137</v>
      </c>
      <c r="D4033" s="132" t="s">
        <v>137</v>
      </c>
      <c r="E4033" s="129" t="s">
        <v>91</v>
      </c>
      <c r="F4033" s="132"/>
      <c r="G4033" s="132" t="str">
        <f t="shared" si="128"/>
        <v>1</v>
      </c>
      <c r="H4033" s="137">
        <f t="shared" si="129"/>
        <v>18</v>
      </c>
      <c r="I4033" s="129" t="str" cm="1">
        <f t="array" ref="I4033">_xlfn.XLOOKUP(C4033,gyn_horarios,gyn_trechos_almoco,"",1,1)</f>
        <v>ESPERA</v>
      </c>
      <c r="J4033" s="201" t="str" cm="1">
        <f t="array" ref="J4033">_xlfn.XLOOKUP(D4033,justificativas_motivos,justificativas_texto,"",1,1)</f>
        <v>MOTORISTA NA GARAGEM EM ESPERA PARA DISPONIBILIDADE DE HORARIOS</v>
      </c>
    </row>
    <row r="4034" spans="1:10" ht="42" hidden="1" customHeight="1">
      <c r="A4034" s="200">
        <v>45838</v>
      </c>
      <c r="B4034" s="132" t="s">
        <v>137</v>
      </c>
      <c r="C4034" s="133" t="s">
        <v>137</v>
      </c>
      <c r="D4034" s="132" t="s">
        <v>137</v>
      </c>
      <c r="E4034" s="129" t="s">
        <v>65</v>
      </c>
      <c r="F4034" s="132"/>
      <c r="G4034" s="132" t="str">
        <f t="shared" si="128"/>
        <v>1</v>
      </c>
      <c r="H4034" s="137">
        <f t="shared" si="129"/>
        <v>18</v>
      </c>
      <c r="I4034" s="129" t="str" cm="1">
        <f t="array" ref="I4034">_xlfn.XLOOKUP(C4034,gyn_horarios,gyn_trechos_almoco,"",1,1)</f>
        <v>ESPERA</v>
      </c>
      <c r="J4034" s="201" t="str" cm="1">
        <f t="array" ref="J4034">_xlfn.XLOOKUP(D4034,justificativas_motivos,justificativas_texto,"",1,1)</f>
        <v>MOTORISTA NA GARAGEM EM ESPERA PARA DISPONIBILIDADE DE HORARIOS</v>
      </c>
    </row>
    <row r="4035" spans="1:10" ht="42" hidden="1" customHeight="1">
      <c r="A4035" s="200">
        <v>45838</v>
      </c>
      <c r="B4035" s="132" t="s">
        <v>137</v>
      </c>
      <c r="C4035" s="133" t="s">
        <v>137</v>
      </c>
      <c r="D4035" s="132" t="s">
        <v>137</v>
      </c>
      <c r="E4035" s="129" t="s">
        <v>89</v>
      </c>
      <c r="F4035" s="132"/>
      <c r="G4035" s="132" t="str">
        <f t="shared" si="128"/>
        <v>1</v>
      </c>
      <c r="H4035" s="137">
        <f t="shared" si="129"/>
        <v>18</v>
      </c>
      <c r="I4035" s="129" t="str" cm="1">
        <f t="array" ref="I4035">_xlfn.XLOOKUP(C4035,gyn_horarios,gyn_trechos_almoco,"",1,1)</f>
        <v>ESPERA</v>
      </c>
      <c r="J4035" s="201" t="str" cm="1">
        <f t="array" ref="J4035">_xlfn.XLOOKUP(D4035,justificativas_motivos,justificativas_texto,"",1,1)</f>
        <v>MOTORISTA NA GARAGEM EM ESPERA PARA DISPONIBILIDADE DE HORARIOS</v>
      </c>
    </row>
    <row r="4036" spans="1:10" ht="42" hidden="1" customHeight="1">
      <c r="A4036" s="200">
        <v>45838</v>
      </c>
      <c r="B4036" s="132" t="s">
        <v>137</v>
      </c>
      <c r="C4036" s="133" t="s">
        <v>137</v>
      </c>
      <c r="D4036" s="132" t="s">
        <v>137</v>
      </c>
      <c r="E4036" s="129" t="s">
        <v>110</v>
      </c>
      <c r="F4036" s="132"/>
      <c r="G4036" s="132" t="str">
        <f t="shared" si="128"/>
        <v>1</v>
      </c>
      <c r="H4036" s="137">
        <f t="shared" si="129"/>
        <v>18</v>
      </c>
      <c r="I4036" s="129" t="str" cm="1">
        <f t="array" ref="I4036">_xlfn.XLOOKUP(C4036,gyn_horarios,gyn_trechos_almoco,"",1,1)</f>
        <v>ESPERA</v>
      </c>
      <c r="J4036" s="201" t="str" cm="1">
        <f t="array" ref="J4036">_xlfn.XLOOKUP(D4036,justificativas_motivos,justificativas_texto,"",1,1)</f>
        <v>MOTORISTA NA GARAGEM EM ESPERA PARA DISPONIBILIDADE DE HORARIOS</v>
      </c>
    </row>
    <row r="4037" spans="1:10" ht="42" hidden="1" customHeight="1">
      <c r="A4037" s="200">
        <v>45838</v>
      </c>
      <c r="B4037" s="132">
        <v>19018</v>
      </c>
      <c r="C4037" s="133">
        <v>0.39583333333333331</v>
      </c>
      <c r="D4037" s="132" t="s">
        <v>11</v>
      </c>
      <c r="E4037" s="129" t="s">
        <v>218</v>
      </c>
      <c r="F4037" s="132"/>
      <c r="G4037" s="132" t="str">
        <f t="shared" si="128"/>
        <v>1</v>
      </c>
      <c r="H4037" s="137">
        <f t="shared" si="129"/>
        <v>18</v>
      </c>
      <c r="I4037" s="129" t="str" cm="1">
        <f t="array" ref="I4037">_xlfn.XLOOKUP(C4037,gyn_horarios,gyn_trechos_almoco,"",1,1)</f>
        <v>GOIANIA X BELEM 09:30</v>
      </c>
      <c r="J4037" s="201" t="str" cm="1">
        <f t="array" ref="J4037">_xlfn.XLOOKUP(D4037,justificativas_motivos,justificativas_texto,"",1,1)</f>
        <v>MOTORISTA CUMPRINDO HORÁRIO NA ESCALA ATUAL</v>
      </c>
    </row>
    <row r="4038" spans="1:10" ht="42" hidden="1" customHeight="1">
      <c r="A4038" s="200">
        <v>45838</v>
      </c>
      <c r="B4038" s="132">
        <v>19018</v>
      </c>
      <c r="C4038" s="133">
        <v>0.39583333333333331</v>
      </c>
      <c r="D4038" s="132" t="s">
        <v>11</v>
      </c>
      <c r="E4038" s="129" t="s">
        <v>219</v>
      </c>
      <c r="F4038" s="132"/>
      <c r="G4038" s="132" t="str">
        <f t="shared" si="128"/>
        <v>1</v>
      </c>
      <c r="H4038" s="137">
        <f t="shared" si="129"/>
        <v>18</v>
      </c>
      <c r="I4038" s="129" t="str" cm="1">
        <f t="array" ref="I4038">_xlfn.XLOOKUP(C4038,gyn_horarios,gyn_trechos_almoco,"",1,1)</f>
        <v>GOIANIA X BELEM 09:30</v>
      </c>
      <c r="J4038" s="201" t="str" cm="1">
        <f t="array" ref="J4038">_xlfn.XLOOKUP(D4038,justificativas_motivos,justificativas_texto,"",1,1)</f>
        <v>MOTORISTA CUMPRINDO HORÁRIO NA ESCALA ATUAL</v>
      </c>
    </row>
    <row r="4039" spans="1:10" ht="42" hidden="1" customHeight="1">
      <c r="A4039" s="200">
        <v>45839</v>
      </c>
      <c r="B4039" s="132" t="s">
        <v>137</v>
      </c>
      <c r="C4039" s="133" t="s">
        <v>137</v>
      </c>
      <c r="D4039" s="132" t="s">
        <v>137</v>
      </c>
      <c r="E4039" s="129" t="s">
        <v>226</v>
      </c>
      <c r="F4039" s="132"/>
      <c r="G4039" s="132" t="str">
        <f t="shared" si="128"/>
        <v>1</v>
      </c>
      <c r="H4039" s="137">
        <f t="shared" si="129"/>
        <v>18</v>
      </c>
      <c r="I4039" s="129" t="str" cm="1">
        <f t="array" ref="I4039">_xlfn.XLOOKUP(C4039,gyn_horarios,gyn_trechos_almoco,"",1,1)</f>
        <v>ESPERA</v>
      </c>
      <c r="J4039" s="201" t="str" cm="1">
        <f t="array" ref="J4039">_xlfn.XLOOKUP(D4039,justificativas_motivos,justificativas_texto,"",1,1)</f>
        <v>MOTORISTA NA GARAGEM EM ESPERA PARA DISPONIBILIDADE DE HORARIOS</v>
      </c>
    </row>
    <row r="4040" spans="1:10" ht="42" hidden="1" customHeight="1">
      <c r="A4040" s="200">
        <v>45839</v>
      </c>
      <c r="B4040" s="132" t="s">
        <v>137</v>
      </c>
      <c r="C4040" s="133" t="s">
        <v>137</v>
      </c>
      <c r="D4040" s="132" t="s">
        <v>137</v>
      </c>
      <c r="E4040" s="129" t="s">
        <v>339</v>
      </c>
      <c r="F4040" s="132"/>
      <c r="G4040" s="132" t="str">
        <f t="shared" si="128"/>
        <v>1</v>
      </c>
      <c r="H4040" s="137">
        <f t="shared" si="129"/>
        <v>18</v>
      </c>
      <c r="I4040" s="129" t="str" cm="1">
        <f t="array" ref="I4040">_xlfn.XLOOKUP(C4040,gyn_horarios,gyn_trechos_almoco,"",1,1)</f>
        <v>ESPERA</v>
      </c>
      <c r="J4040" s="201" t="str" cm="1">
        <f t="array" ref="J4040">_xlfn.XLOOKUP(D4040,justificativas_motivos,justificativas_texto,"",1,1)</f>
        <v>MOTORISTA NA GARAGEM EM ESPERA PARA DISPONIBILIDADE DE HORARIOS</v>
      </c>
    </row>
    <row r="4041" spans="1:10" ht="42" hidden="1" customHeight="1">
      <c r="A4041" s="202">
        <v>45839</v>
      </c>
      <c r="B4041" s="149" t="s">
        <v>285</v>
      </c>
      <c r="C4041" s="149" t="s">
        <v>285</v>
      </c>
      <c r="D4041" s="149" t="s">
        <v>285</v>
      </c>
      <c r="E4041" s="153" t="s">
        <v>223</v>
      </c>
      <c r="F4041" s="149"/>
      <c r="G4041" s="149" t="str">
        <f t="shared" si="128"/>
        <v>1</v>
      </c>
      <c r="H4041" s="150">
        <f t="shared" si="129"/>
        <v>18</v>
      </c>
      <c r="I4041" s="153" t="str" cm="1">
        <f t="array" ref="I4041">_xlfn.XLOOKUP(C4041,gyn_horarios,gyn_trechos_almoco,"",1,1)</f>
        <v>PASSE</v>
      </c>
      <c r="J4041" s="164" t="str" cm="1">
        <f t="array" ref="J4041">_xlfn.XLOOKUP(D4041,justificativas_motivos,justificativas_texto,"",1,1)</f>
        <v>MOTORISTA CHEGANDO/SAINDO DA GARAGEM DE PASSE</v>
      </c>
    </row>
    <row r="4042" spans="1:10" ht="42" hidden="1" customHeight="1">
      <c r="A4042" s="197">
        <v>45839</v>
      </c>
      <c r="B4042" s="132">
        <v>20016</v>
      </c>
      <c r="C4042" s="133">
        <v>0.37708333333333333</v>
      </c>
      <c r="D4042" s="132" t="s">
        <v>20</v>
      </c>
      <c r="E4042" s="129" t="s">
        <v>521</v>
      </c>
      <c r="F4042" s="165"/>
      <c r="G4042" s="149" t="str">
        <f t="shared" si="128"/>
        <v>1</v>
      </c>
      <c r="H4042" s="150">
        <f t="shared" si="129"/>
        <v>18</v>
      </c>
      <c r="I4042" s="153" t="s">
        <v>281</v>
      </c>
      <c r="J4042" s="164" t="str" cm="1">
        <f t="array" ref="J4042">_xlfn.XLOOKUP(D4042,justificativas_motivos,justificativas_texto,"",1,1)</f>
        <v>MOTORISTA TEVE QUE FAZER REFEIÇÃO DEVIDO AO ATRASO DO HORARIO DO ONIBUS</v>
      </c>
    </row>
    <row r="4043" spans="1:10" ht="42" hidden="1" customHeight="1">
      <c r="A4043" s="212">
        <v>45840</v>
      </c>
      <c r="B4043" s="181">
        <v>24011</v>
      </c>
      <c r="C4043" s="179">
        <v>0.83333333333333337</v>
      </c>
      <c r="D4043" s="236" t="s">
        <v>11</v>
      </c>
      <c r="E4043" s="210" t="s">
        <v>109</v>
      </c>
      <c r="F4043" s="149"/>
      <c r="G4043" s="149" t="str">
        <f t="shared" si="128"/>
        <v>1</v>
      </c>
      <c r="H4043" s="150">
        <f t="shared" si="129"/>
        <v>18</v>
      </c>
      <c r="I4043" s="153" t="str" cm="1">
        <f t="array" ref="I4043">_xlfn.XLOOKUP(C4043,gyn_horarios,gyn_trechos_almoco,"",1,1)</f>
        <v>GOIANIA X SAO LUIS 20:00</v>
      </c>
      <c r="J4043" s="164" t="str" cm="1">
        <f t="array" ref="J4043">_xlfn.XLOOKUP(D4043,justificativas_motivos,justificativas_texto,"",1,1)</f>
        <v>MOTORISTA CUMPRINDO HORÁRIO NA ESCALA ATUAL</v>
      </c>
    </row>
    <row r="4044" spans="1:10" ht="42" hidden="1" customHeight="1">
      <c r="A4044" s="202">
        <v>45840</v>
      </c>
      <c r="B4044" s="149">
        <v>24011</v>
      </c>
      <c r="C4044" s="147">
        <v>0.83333333333333337</v>
      </c>
      <c r="D4044" s="211" t="s">
        <v>11</v>
      </c>
      <c r="E4044" s="153" t="s">
        <v>13</v>
      </c>
      <c r="F4044" s="149"/>
      <c r="G4044" s="149" t="str">
        <f t="shared" si="128"/>
        <v>1</v>
      </c>
      <c r="H4044" s="150">
        <f t="shared" si="129"/>
        <v>18</v>
      </c>
      <c r="I4044" s="153" t="str" cm="1">
        <f t="array" ref="I4044">_xlfn.XLOOKUP(C4044,gyn_horarios,gyn_trechos_almoco,"",1,1)</f>
        <v>GOIANIA X SAO LUIS 20:00</v>
      </c>
      <c r="J4044" s="164" t="str" cm="1">
        <f t="array" ref="J4044">_xlfn.XLOOKUP(D4044,justificativas_motivos,justificativas_texto,"",1,1)</f>
        <v>MOTORISTA CUMPRINDO HORÁRIO NA ESCALA ATUAL</v>
      </c>
    </row>
    <row r="4045" spans="1:10" ht="42" hidden="1" customHeight="1">
      <c r="A4045" s="202">
        <v>45840</v>
      </c>
      <c r="B4045" s="149">
        <v>19002</v>
      </c>
      <c r="C4045" s="147">
        <v>0.39583333333333331</v>
      </c>
      <c r="D4045" s="211" t="s">
        <v>11</v>
      </c>
      <c r="E4045" s="153" t="s">
        <v>290</v>
      </c>
      <c r="F4045" s="149"/>
      <c r="G4045" s="149" t="str">
        <f t="shared" si="128"/>
        <v>1</v>
      </c>
      <c r="H4045" s="150">
        <f t="shared" si="129"/>
        <v>18</v>
      </c>
      <c r="I4045" s="153" t="str" cm="1">
        <f t="array" ref="I4045">_xlfn.XLOOKUP(C4045,gyn_horarios,gyn_trechos_almoco,"",1,1)</f>
        <v>GOIANIA X BELEM 09:30</v>
      </c>
      <c r="J4045" s="164" t="str" cm="1">
        <f t="array" ref="J4045">_xlfn.XLOOKUP(D4045,justificativas_motivos,justificativas_texto,"",1,1)</f>
        <v>MOTORISTA CUMPRINDO HORÁRIO NA ESCALA ATUAL</v>
      </c>
    </row>
    <row r="4046" spans="1:10" ht="42" hidden="1" customHeight="1">
      <c r="A4046" s="202">
        <v>45840</v>
      </c>
      <c r="B4046" s="149">
        <v>19002</v>
      </c>
      <c r="C4046" s="147">
        <v>0.39583333333333331</v>
      </c>
      <c r="D4046" s="211" t="s">
        <v>11</v>
      </c>
      <c r="E4046" s="153" t="s">
        <v>58</v>
      </c>
      <c r="F4046" s="149"/>
      <c r="G4046" s="149" t="str">
        <f t="shared" si="128"/>
        <v>1</v>
      </c>
      <c r="H4046" s="150">
        <f t="shared" si="129"/>
        <v>18</v>
      </c>
      <c r="I4046" s="153" t="str" cm="1">
        <f t="array" ref="I4046">_xlfn.XLOOKUP(C4046,gyn_horarios,gyn_trechos_almoco,"",1,1)</f>
        <v>GOIANIA X BELEM 09:30</v>
      </c>
      <c r="J4046" s="164" t="str" cm="1">
        <f t="array" ref="J4046">_xlfn.XLOOKUP(D4046,justificativas_motivos,justificativas_texto,"",1,1)</f>
        <v>MOTORISTA CUMPRINDO HORÁRIO NA ESCALA ATUAL</v>
      </c>
    </row>
    <row r="4047" spans="1:10" ht="42" hidden="1" customHeight="1">
      <c r="A4047" s="200">
        <v>45840</v>
      </c>
      <c r="B4047" s="132">
        <v>20013</v>
      </c>
      <c r="C4047" s="133">
        <v>0.47013888888888888</v>
      </c>
      <c r="D4047" s="132" t="s">
        <v>11</v>
      </c>
      <c r="E4047" s="129" t="s">
        <v>477</v>
      </c>
      <c r="F4047" s="132"/>
      <c r="G4047" s="132" t="str">
        <f t="shared" si="128"/>
        <v>1</v>
      </c>
      <c r="H4047" s="137">
        <f t="shared" si="129"/>
        <v>18</v>
      </c>
      <c r="I4047" s="129" t="str" cm="1">
        <f t="array" ref="I4047">_xlfn.XLOOKUP(C4047,gyn_horarios,gyn_trechos_almoco,"",1,1)</f>
        <v>IMPERATRIZ X SAO LUIS 11:17</v>
      </c>
      <c r="J4047" s="201" t="str" cm="1">
        <f t="array" ref="J4047">_xlfn.XLOOKUP(D4047,justificativas_motivos,justificativas_texto,"",1,1)</f>
        <v>MOTORISTA CUMPRINDO HORÁRIO NA ESCALA ATUAL</v>
      </c>
    </row>
    <row r="4048" spans="1:10" ht="42" hidden="1" customHeight="1">
      <c r="A4048" s="202">
        <v>45840</v>
      </c>
      <c r="B4048" s="149">
        <v>20013</v>
      </c>
      <c r="C4048" s="147">
        <v>0.47013888888888888</v>
      </c>
      <c r="D4048" s="149" t="s">
        <v>11</v>
      </c>
      <c r="E4048" s="153" t="s">
        <v>349</v>
      </c>
      <c r="F4048" s="132"/>
      <c r="G4048" s="132" t="str">
        <f t="shared" si="128"/>
        <v>1</v>
      </c>
      <c r="H4048" s="137">
        <f t="shared" si="129"/>
        <v>18</v>
      </c>
      <c r="I4048" s="129" t="str" cm="1">
        <f t="array" ref="I4048">_xlfn.XLOOKUP(C4048,gyn_horarios,gyn_trechos_almoco,"",1,1)</f>
        <v>IMPERATRIZ X SAO LUIS 11:17</v>
      </c>
      <c r="J4048" s="201" t="str" cm="1">
        <f t="array" ref="J4048">_xlfn.XLOOKUP(D4048,justificativas_motivos,justificativas_texto,"",1,1)</f>
        <v>MOTORISTA CUMPRINDO HORÁRIO NA ESCALA ATUAL</v>
      </c>
    </row>
    <row r="4049" spans="1:10" ht="42" hidden="1" customHeight="1">
      <c r="A4049" s="197">
        <v>45840</v>
      </c>
      <c r="B4049" s="132">
        <v>19002</v>
      </c>
      <c r="C4049" s="133">
        <v>0.37708333333333333</v>
      </c>
      <c r="D4049" s="132" t="s">
        <v>20</v>
      </c>
      <c r="E4049" s="129" t="s">
        <v>411</v>
      </c>
      <c r="F4049" s="165"/>
      <c r="G4049" s="149" t="str">
        <f t="shared" si="128"/>
        <v>1</v>
      </c>
      <c r="H4049" s="150">
        <f t="shared" si="129"/>
        <v>18</v>
      </c>
      <c r="I4049" s="153" t="s">
        <v>281</v>
      </c>
      <c r="J4049" s="164" t="str" cm="1">
        <f t="array" ref="J4049">_xlfn.XLOOKUP(D4049,justificativas_motivos,justificativas_texto,"",1,1)</f>
        <v>MOTORISTA TEVE QUE FAZER REFEIÇÃO DEVIDO AO ATRASO DO HORARIO DO ONIBUS</v>
      </c>
    </row>
    <row r="4050" spans="1:10" ht="42" hidden="1" customHeight="1">
      <c r="A4050" s="197">
        <v>45840</v>
      </c>
      <c r="B4050" s="132">
        <v>19002</v>
      </c>
      <c r="C4050" s="133">
        <v>0.38541666666666669</v>
      </c>
      <c r="D4050" s="132" t="s">
        <v>20</v>
      </c>
      <c r="E4050" s="129" t="s">
        <v>522</v>
      </c>
      <c r="F4050" s="165"/>
      <c r="G4050" s="149" t="str">
        <f t="shared" si="128"/>
        <v>1</v>
      </c>
      <c r="H4050" s="150">
        <f t="shared" si="129"/>
        <v>18</v>
      </c>
      <c r="I4050" s="153" t="str" cm="1">
        <f t="array" ref="I4050">_xlfn.XLOOKUP(C4050,gyn_horarios,gyn_trechos_almoco,"",1,1)</f>
        <v>GOIANIA X BELEM 09:30</v>
      </c>
      <c r="J4050" s="164" t="str" cm="1">
        <f t="array" ref="J4050">_xlfn.XLOOKUP(D4050,justificativas_motivos,justificativas_texto,"",1,1)</f>
        <v>MOTORISTA TEVE QUE FAZER REFEIÇÃO DEVIDO AO ATRASO DO HORARIO DO ONIBUS</v>
      </c>
    </row>
    <row r="4051" spans="1:10" ht="42" hidden="1" customHeight="1">
      <c r="A4051" s="212">
        <v>45840</v>
      </c>
      <c r="B4051" s="181">
        <v>20013</v>
      </c>
      <c r="C4051" s="179">
        <v>0.47013888888888888</v>
      </c>
      <c r="D4051" s="181" t="s">
        <v>20</v>
      </c>
      <c r="E4051" s="210" t="s">
        <v>523</v>
      </c>
      <c r="F4051" s="149"/>
      <c r="G4051" s="149" t="str">
        <f t="shared" si="128"/>
        <v>1</v>
      </c>
      <c r="H4051" s="150">
        <f t="shared" si="129"/>
        <v>18</v>
      </c>
      <c r="I4051" s="153" t="str" cm="1">
        <f t="array" ref="I4051">_xlfn.XLOOKUP(C4051,gyn_horarios,gyn_trechos_almoco,"",1,1)</f>
        <v>IMPERATRIZ X SAO LUIS 11:17</v>
      </c>
      <c r="J4051" s="164" t="str" cm="1">
        <f t="array" ref="J4051">_xlfn.XLOOKUP(D4051,justificativas_motivos,justificativas_texto,"",1,1)</f>
        <v>MOTORISTA TEVE QUE FAZER REFEIÇÃO DEVIDO AO ATRASO DO HORARIO DO ONIBUS</v>
      </c>
    </row>
    <row r="4052" spans="1:10" ht="42" hidden="1" customHeight="1">
      <c r="A4052" s="202">
        <v>45841</v>
      </c>
      <c r="B4052" s="149" t="s">
        <v>137</v>
      </c>
      <c r="C4052" s="147" t="s">
        <v>137</v>
      </c>
      <c r="D4052" s="149" t="s">
        <v>137</v>
      </c>
      <c r="E4052" s="153" t="s">
        <v>12</v>
      </c>
      <c r="F4052" s="149"/>
      <c r="G4052" s="149" t="str">
        <f t="shared" si="128"/>
        <v>1</v>
      </c>
      <c r="H4052" s="150">
        <f t="shared" si="129"/>
        <v>18</v>
      </c>
      <c r="I4052" s="153" t="str" cm="1">
        <f t="array" ref="I4052">_xlfn.XLOOKUP(C4052,gyn_horarios,gyn_trechos_almoco,"",1,1)</f>
        <v>ESPERA</v>
      </c>
      <c r="J4052" s="164" t="str" cm="1">
        <f t="array" ref="J4052">_xlfn.XLOOKUP(D4052,justificativas_motivos,justificativas_texto,"",1,1)</f>
        <v>MOTORISTA NA GARAGEM EM ESPERA PARA DISPONIBILIDADE DE HORARIOS</v>
      </c>
    </row>
    <row r="4053" spans="1:10" ht="42" hidden="1" customHeight="1">
      <c r="A4053" s="202">
        <v>45841</v>
      </c>
      <c r="B4053" s="149">
        <v>19020</v>
      </c>
      <c r="C4053" s="147">
        <v>0.39583333333333331</v>
      </c>
      <c r="D4053" s="149" t="s">
        <v>11</v>
      </c>
      <c r="E4053" s="153" t="s">
        <v>78</v>
      </c>
      <c r="F4053" s="149"/>
      <c r="G4053" s="149" t="str">
        <f t="shared" si="128"/>
        <v>1</v>
      </c>
      <c r="H4053" s="150">
        <f t="shared" si="129"/>
        <v>18</v>
      </c>
      <c r="I4053" s="153" t="str" cm="1">
        <f t="array" ref="I4053">_xlfn.XLOOKUP(C4053,gyn_horarios,gyn_trechos_almoco,"",1,1)</f>
        <v>GOIANIA X BELEM 09:30</v>
      </c>
      <c r="J4053" s="164" t="str" cm="1">
        <f t="array" ref="J4053">_xlfn.XLOOKUP(D4053,justificativas_motivos,justificativas_texto,"",1,1)</f>
        <v>MOTORISTA CUMPRINDO HORÁRIO NA ESCALA ATUAL</v>
      </c>
    </row>
    <row r="4054" spans="1:10" ht="42" hidden="1" customHeight="1">
      <c r="A4054" s="200">
        <v>45841</v>
      </c>
      <c r="B4054" s="132">
        <v>19020</v>
      </c>
      <c r="C4054" s="133">
        <v>0.39583333333333331</v>
      </c>
      <c r="D4054" s="132" t="s">
        <v>11</v>
      </c>
      <c r="E4054" s="129" t="s">
        <v>80</v>
      </c>
      <c r="F4054" s="132"/>
      <c r="G4054" s="132" t="str">
        <f t="shared" si="128"/>
        <v>1</v>
      </c>
      <c r="H4054" s="137">
        <f t="shared" si="129"/>
        <v>18</v>
      </c>
      <c r="I4054" s="129" t="str" cm="1">
        <f t="array" ref="I4054">_xlfn.XLOOKUP(C4054,gyn_horarios,gyn_trechos_almoco,"",1,1)</f>
        <v>GOIANIA X BELEM 09:30</v>
      </c>
      <c r="J4054" s="201" t="str" cm="1">
        <f t="array" ref="J4054">_xlfn.XLOOKUP(D4054,justificativas_motivos,justificativas_texto,"",1,1)</f>
        <v>MOTORISTA CUMPRINDO HORÁRIO NA ESCALA ATUAL</v>
      </c>
    </row>
    <row r="4055" spans="1:10" ht="42" hidden="1" customHeight="1">
      <c r="A4055" s="200">
        <v>45842</v>
      </c>
      <c r="B4055" s="132">
        <v>24006</v>
      </c>
      <c r="C4055" s="133">
        <v>0.83333333333333337</v>
      </c>
      <c r="D4055" s="132" t="s">
        <v>11</v>
      </c>
      <c r="E4055" s="129" t="s">
        <v>189</v>
      </c>
      <c r="F4055" s="132"/>
      <c r="G4055" s="132" t="str">
        <f t="shared" si="128"/>
        <v>1</v>
      </c>
      <c r="H4055" s="137">
        <f t="shared" si="129"/>
        <v>18</v>
      </c>
      <c r="I4055" s="129" t="str" cm="1">
        <f t="array" ref="I4055">_xlfn.XLOOKUP(C4055,gyn_horarios,gyn_trechos_almoco,"",1,1)</f>
        <v>GOIANIA X SAO LUIS 20:00</v>
      </c>
      <c r="J4055" s="201" t="str" cm="1">
        <f t="array" ref="J4055">_xlfn.XLOOKUP(D4055,justificativas_motivos,justificativas_texto,"",1,1)</f>
        <v>MOTORISTA CUMPRINDO HORÁRIO NA ESCALA ATUAL</v>
      </c>
    </row>
    <row r="4056" spans="1:10" ht="42" hidden="1" customHeight="1">
      <c r="A4056" s="200">
        <v>45842</v>
      </c>
      <c r="B4056" s="132">
        <v>24006</v>
      </c>
      <c r="C4056" s="133">
        <v>0.83333333333333337</v>
      </c>
      <c r="D4056" s="132" t="s">
        <v>11</v>
      </c>
      <c r="E4056" s="129" t="s">
        <v>133</v>
      </c>
      <c r="F4056" s="132"/>
      <c r="G4056" s="132" t="str">
        <f t="shared" si="128"/>
        <v>1</v>
      </c>
      <c r="H4056" s="137">
        <f t="shared" si="129"/>
        <v>18</v>
      </c>
      <c r="I4056" s="129" t="str" cm="1">
        <f t="array" ref="I4056">_xlfn.XLOOKUP(C4056,gyn_horarios,gyn_trechos_almoco,"",1,1)</f>
        <v>GOIANIA X SAO LUIS 20:00</v>
      </c>
      <c r="J4056" s="201" t="str" cm="1">
        <f t="array" ref="J4056">_xlfn.XLOOKUP(D4056,justificativas_motivos,justificativas_texto,"",1,1)</f>
        <v>MOTORISTA CUMPRINDO HORÁRIO NA ESCALA ATUAL</v>
      </c>
    </row>
    <row r="4057" spans="1:10" ht="42" hidden="1" customHeight="1">
      <c r="A4057" s="200">
        <v>45842</v>
      </c>
      <c r="B4057" s="132">
        <v>19014</v>
      </c>
      <c r="C4057" s="133">
        <v>0.39583333333333331</v>
      </c>
      <c r="D4057" s="132" t="s">
        <v>11</v>
      </c>
      <c r="E4057" s="129" t="s">
        <v>175</v>
      </c>
      <c r="F4057" s="132"/>
      <c r="G4057" s="132" t="str">
        <f t="shared" si="128"/>
        <v>1</v>
      </c>
      <c r="H4057" s="137">
        <f t="shared" si="129"/>
        <v>18</v>
      </c>
      <c r="I4057" s="129" t="str" cm="1">
        <f t="array" ref="I4057">_xlfn.XLOOKUP(C4057,gyn_horarios,gyn_trechos_almoco,"",1,1)</f>
        <v>GOIANIA X BELEM 09:30</v>
      </c>
      <c r="J4057" s="201" t="str" cm="1">
        <f t="array" ref="J4057">_xlfn.XLOOKUP(D4057,justificativas_motivos,justificativas_texto,"",1,1)</f>
        <v>MOTORISTA CUMPRINDO HORÁRIO NA ESCALA ATUAL</v>
      </c>
    </row>
    <row r="4058" spans="1:10" ht="42" hidden="1" customHeight="1">
      <c r="A4058" s="202">
        <v>45842</v>
      </c>
      <c r="B4058" s="149">
        <v>19014</v>
      </c>
      <c r="C4058" s="147">
        <v>0.39583333333333331</v>
      </c>
      <c r="D4058" s="149" t="s">
        <v>11</v>
      </c>
      <c r="E4058" s="153" t="s">
        <v>320</v>
      </c>
      <c r="F4058" s="149"/>
      <c r="G4058" s="149" t="str">
        <f t="shared" si="128"/>
        <v>1</v>
      </c>
      <c r="H4058" s="150">
        <f t="shared" si="129"/>
        <v>18</v>
      </c>
      <c r="I4058" s="153" t="str" cm="1">
        <f t="array" ref="I4058">_xlfn.XLOOKUP(C4058,gyn_horarios,gyn_trechos_almoco,"",1,1)</f>
        <v>GOIANIA X BELEM 09:30</v>
      </c>
      <c r="J4058" s="164" t="str" cm="1">
        <f t="array" ref="J4058">_xlfn.XLOOKUP(D4058,justificativas_motivos,justificativas_texto,"",1,1)</f>
        <v>MOTORISTA CUMPRINDO HORÁRIO NA ESCALA ATUAL</v>
      </c>
    </row>
    <row r="4059" spans="1:10" ht="42" hidden="1" customHeight="1">
      <c r="A4059" s="202">
        <v>45843</v>
      </c>
      <c r="B4059" s="132" t="s">
        <v>524</v>
      </c>
      <c r="C4059" s="133">
        <v>0.87847222222222221</v>
      </c>
      <c r="D4059" s="132" t="s">
        <v>11</v>
      </c>
      <c r="E4059" s="129" t="s">
        <v>47</v>
      </c>
      <c r="F4059" s="132"/>
      <c r="G4059" s="132" t="str">
        <f t="shared" si="128"/>
        <v>1</v>
      </c>
      <c r="H4059" s="137">
        <f t="shared" si="129"/>
        <v>18</v>
      </c>
      <c r="I4059" s="129" t="str" cm="1">
        <f t="array" ref="I4059">_xlfn.XLOOKUP(C4059,gyn_horarios,gyn_trechos_almoco,"",1,1)</f>
        <v>BELEM X GOIANIA 21:05</v>
      </c>
      <c r="J4059" s="201" t="str" cm="1">
        <f t="array" ref="J4059">_xlfn.XLOOKUP(D4059,justificativas_motivos,justificativas_texto,"",1,1)</f>
        <v>MOTORISTA CUMPRINDO HORÁRIO NA ESCALA ATUAL</v>
      </c>
    </row>
    <row r="4060" spans="1:10" ht="42" hidden="1" customHeight="1">
      <c r="A4060" s="202">
        <v>45843</v>
      </c>
      <c r="B4060" s="132" t="s">
        <v>524</v>
      </c>
      <c r="C4060" s="133">
        <v>0.87847222222222221</v>
      </c>
      <c r="D4060" s="132" t="s">
        <v>11</v>
      </c>
      <c r="E4060" s="129" t="s">
        <v>400</v>
      </c>
      <c r="F4060" s="132"/>
      <c r="G4060" s="132" t="str">
        <f t="shared" si="128"/>
        <v>1</v>
      </c>
      <c r="H4060" s="137">
        <f t="shared" si="129"/>
        <v>18</v>
      </c>
      <c r="I4060" s="129" t="str" cm="1">
        <f t="array" ref="I4060">_xlfn.XLOOKUP(C4060,gyn_horarios,gyn_trechos_almoco,"",1,1)</f>
        <v>BELEM X GOIANIA 21:05</v>
      </c>
      <c r="J4060" s="201" t="str" cm="1">
        <f t="array" ref="J4060">_xlfn.XLOOKUP(D4060,justificativas_motivos,justificativas_texto,"",1,1)</f>
        <v>MOTORISTA CUMPRINDO HORÁRIO NA ESCALA ATUAL</v>
      </c>
    </row>
    <row r="4061" spans="1:10" ht="42" hidden="1" customHeight="1">
      <c r="A4061" s="202">
        <v>45843</v>
      </c>
      <c r="B4061" s="132">
        <v>19016</v>
      </c>
      <c r="C4061" s="133">
        <v>0.39583333333333331</v>
      </c>
      <c r="D4061" s="132" t="s">
        <v>11</v>
      </c>
      <c r="E4061" s="129" t="s">
        <v>103</v>
      </c>
      <c r="F4061" s="132"/>
      <c r="G4061" s="132" t="str">
        <f t="shared" ref="G4061:G4124" si="130">IF(E4061="MOTORISTA","","1")</f>
        <v>1</v>
      </c>
      <c r="H4061" s="137">
        <f t="shared" ref="H4061:H4124" si="131">IF(E4061="MOTORISTA","",18)</f>
        <v>18</v>
      </c>
      <c r="I4061" s="129" t="str" cm="1">
        <f t="array" ref="I4061">_xlfn.XLOOKUP(C4061,gyn_horarios,gyn_trechos_almoco,"",1,1)</f>
        <v>GOIANIA X BELEM 09:30</v>
      </c>
      <c r="J4061" s="201" t="str" cm="1">
        <f t="array" ref="J4061">_xlfn.XLOOKUP(D4061,justificativas_motivos,justificativas_texto,"",1,1)</f>
        <v>MOTORISTA CUMPRINDO HORÁRIO NA ESCALA ATUAL</v>
      </c>
    </row>
    <row r="4062" spans="1:10" ht="42" hidden="1" customHeight="1">
      <c r="A4062" s="202">
        <v>45843</v>
      </c>
      <c r="B4062" s="132">
        <v>19016</v>
      </c>
      <c r="C4062" s="133">
        <v>0.39583333333333331</v>
      </c>
      <c r="D4062" s="132" t="s">
        <v>11</v>
      </c>
      <c r="E4062" s="129" t="s">
        <v>102</v>
      </c>
      <c r="F4062" s="132"/>
      <c r="G4062" s="132" t="str">
        <f t="shared" si="130"/>
        <v>1</v>
      </c>
      <c r="H4062" s="137">
        <f t="shared" si="131"/>
        <v>18</v>
      </c>
      <c r="I4062" s="129" t="str" cm="1">
        <f t="array" ref="I4062">_xlfn.XLOOKUP(C4062,gyn_horarios,gyn_trechos_almoco,"",1,1)</f>
        <v>GOIANIA X BELEM 09:30</v>
      </c>
      <c r="J4062" s="201" t="str" cm="1">
        <f t="array" ref="J4062">_xlfn.XLOOKUP(D4062,justificativas_motivos,justificativas_texto,"",1,1)</f>
        <v>MOTORISTA CUMPRINDO HORÁRIO NA ESCALA ATUAL</v>
      </c>
    </row>
    <row r="4063" spans="1:10" ht="42" hidden="1" customHeight="1">
      <c r="A4063" s="202">
        <v>45844</v>
      </c>
      <c r="B4063" s="132">
        <v>24001</v>
      </c>
      <c r="C4063" s="133">
        <v>0.83333333333333337</v>
      </c>
      <c r="D4063" s="132" t="s">
        <v>11</v>
      </c>
      <c r="E4063" s="129" t="s">
        <v>104</v>
      </c>
      <c r="F4063" s="132"/>
      <c r="G4063" s="132" t="str">
        <f t="shared" si="130"/>
        <v>1</v>
      </c>
      <c r="H4063" s="137">
        <f t="shared" si="131"/>
        <v>18</v>
      </c>
      <c r="I4063" s="129" t="str" cm="1">
        <f t="array" ref="I4063">_xlfn.XLOOKUP(C4063,gyn_horarios,gyn_trechos_almoco,"",1,1)</f>
        <v>GOIANIA X SAO LUIS 20:00</v>
      </c>
      <c r="J4063" s="201" t="str" cm="1">
        <f t="array" ref="J4063">_xlfn.XLOOKUP(D4063,justificativas_motivos,justificativas_texto,"",1,1)</f>
        <v>MOTORISTA CUMPRINDO HORÁRIO NA ESCALA ATUAL</v>
      </c>
    </row>
    <row r="4064" spans="1:10" ht="42" hidden="1" customHeight="1">
      <c r="A4064" s="202">
        <v>45844</v>
      </c>
      <c r="B4064" s="149">
        <v>24001</v>
      </c>
      <c r="C4064" s="147">
        <v>0.83333333333333337</v>
      </c>
      <c r="D4064" s="149" t="s">
        <v>11</v>
      </c>
      <c r="E4064" s="153" t="s">
        <v>373</v>
      </c>
      <c r="F4064" s="132"/>
      <c r="G4064" s="149" t="str">
        <f t="shared" si="130"/>
        <v>1</v>
      </c>
      <c r="H4064" s="150">
        <f t="shared" si="131"/>
        <v>18</v>
      </c>
      <c r="I4064" s="153" t="str" cm="1">
        <f t="array" ref="I4064">_xlfn.XLOOKUP(C4064,gyn_horarios,gyn_trechos_almoco,"",1,1)</f>
        <v>GOIANIA X SAO LUIS 20:00</v>
      </c>
      <c r="J4064" s="164" t="str" cm="1">
        <f t="array" ref="J4064">_xlfn.XLOOKUP(D4064,justificativas_motivos,justificativas_texto,"",1,1)</f>
        <v>MOTORISTA CUMPRINDO HORÁRIO NA ESCALA ATUAL</v>
      </c>
    </row>
    <row r="4065" spans="1:10" ht="42" hidden="1" customHeight="1">
      <c r="A4065" s="202">
        <v>45844</v>
      </c>
      <c r="B4065" s="132">
        <v>20022</v>
      </c>
      <c r="C4065" s="133">
        <v>0.84375</v>
      </c>
      <c r="D4065" s="132" t="s">
        <v>231</v>
      </c>
      <c r="E4065" s="129" t="s">
        <v>267</v>
      </c>
      <c r="F4065" s="132"/>
      <c r="G4065" s="132" t="str">
        <f t="shared" si="130"/>
        <v>1</v>
      </c>
      <c r="H4065" s="137">
        <f t="shared" si="131"/>
        <v>18</v>
      </c>
      <c r="I4065" s="129" t="s">
        <v>525</v>
      </c>
      <c r="J4065" s="201" t="str" cm="1">
        <f t="array" ref="J4065">_xlfn.XLOOKUP(D4065,justificativas_motivos,justificativas_texto,"",1,1)</f>
        <v>MOTORISTA CUMPRINDO ESCALA EXTRA</v>
      </c>
    </row>
    <row r="4066" spans="1:10" ht="42" hidden="1" customHeight="1">
      <c r="A4066" s="202">
        <v>45844</v>
      </c>
      <c r="B4066" s="149">
        <v>20022</v>
      </c>
      <c r="C4066" s="147">
        <v>0.84375</v>
      </c>
      <c r="D4066" s="149" t="s">
        <v>231</v>
      </c>
      <c r="E4066" s="129" t="s">
        <v>86</v>
      </c>
      <c r="F4066" s="132"/>
      <c r="G4066" s="132" t="str">
        <f t="shared" si="130"/>
        <v>1</v>
      </c>
      <c r="H4066" s="137">
        <f t="shared" si="131"/>
        <v>18</v>
      </c>
      <c r="I4066" s="129" t="s">
        <v>525</v>
      </c>
      <c r="J4066" s="201" t="str" cm="1">
        <f t="array" ref="J4066">_xlfn.XLOOKUP(D4066,justificativas_motivos,justificativas_texto,"",1,1)</f>
        <v>MOTORISTA CUMPRINDO ESCALA EXTRA</v>
      </c>
    </row>
    <row r="4067" spans="1:10" ht="42" hidden="1" customHeight="1">
      <c r="A4067" s="202">
        <v>45844</v>
      </c>
      <c r="B4067" s="132">
        <v>20018</v>
      </c>
      <c r="C4067" s="133">
        <v>0.39583333333333331</v>
      </c>
      <c r="D4067" s="132" t="s">
        <v>11</v>
      </c>
      <c r="E4067" s="129" t="s">
        <v>379</v>
      </c>
      <c r="F4067" s="132"/>
      <c r="G4067" s="132" t="str">
        <f t="shared" si="130"/>
        <v>1</v>
      </c>
      <c r="H4067" s="137">
        <f t="shared" si="131"/>
        <v>18</v>
      </c>
      <c r="I4067" s="129" t="str" cm="1">
        <f t="array" ref="I4067">_xlfn.XLOOKUP(C4067,gyn_horarios,gyn_trechos_almoco,"",1,1)</f>
        <v>GOIANIA X BELEM 09:30</v>
      </c>
      <c r="J4067" s="201" t="str" cm="1">
        <f t="array" ref="J4067">_xlfn.XLOOKUP(D4067,justificativas_motivos,justificativas_texto,"",1,1)</f>
        <v>MOTORISTA CUMPRINDO HORÁRIO NA ESCALA ATUAL</v>
      </c>
    </row>
    <row r="4068" spans="1:10" ht="42" hidden="1" customHeight="1">
      <c r="A4068" s="202">
        <v>45844</v>
      </c>
      <c r="B4068" s="132">
        <v>20018</v>
      </c>
      <c r="C4068" s="133">
        <v>0.39583333333333331</v>
      </c>
      <c r="D4068" s="132" t="s">
        <v>11</v>
      </c>
      <c r="E4068" s="129" t="s">
        <v>226</v>
      </c>
      <c r="F4068" s="132"/>
      <c r="G4068" s="132" t="str">
        <f t="shared" si="130"/>
        <v>1</v>
      </c>
      <c r="H4068" s="137">
        <f t="shared" si="131"/>
        <v>18</v>
      </c>
      <c r="I4068" s="129" t="str" cm="1">
        <f t="array" ref="I4068">_xlfn.XLOOKUP(C4068,gyn_horarios,gyn_trechos_almoco,"",1,1)</f>
        <v>GOIANIA X BELEM 09:30</v>
      </c>
      <c r="J4068" s="201" t="str" cm="1">
        <f t="array" ref="J4068">_xlfn.XLOOKUP(D4068,justificativas_motivos,justificativas_texto,"",1,1)</f>
        <v>MOTORISTA CUMPRINDO HORÁRIO NA ESCALA ATUAL</v>
      </c>
    </row>
    <row r="4069" spans="1:10" ht="42" hidden="1" customHeight="1">
      <c r="A4069" s="202">
        <v>45845</v>
      </c>
      <c r="B4069" s="132">
        <v>24014</v>
      </c>
      <c r="C4069" s="133">
        <v>0.79166666666666663</v>
      </c>
      <c r="D4069" s="132" t="s">
        <v>11</v>
      </c>
      <c r="E4069" s="129" t="s">
        <v>188</v>
      </c>
      <c r="F4069" s="132"/>
      <c r="G4069" s="132" t="str">
        <f t="shared" si="130"/>
        <v>1</v>
      </c>
      <c r="H4069" s="137">
        <f t="shared" si="131"/>
        <v>18</v>
      </c>
      <c r="I4069" s="129" t="str" cm="1">
        <f t="array" ref="I4069">_xlfn.XLOOKUP(C4069,gyn_horarios,gyn_trechos_almoco,"",1,1)</f>
        <v>GOIANIA X BELEM 19:00</v>
      </c>
      <c r="J4069" s="201" t="str" cm="1">
        <f t="array" ref="J4069">_xlfn.XLOOKUP(D4069,justificativas_motivos,justificativas_texto,"",1,1)</f>
        <v>MOTORISTA CUMPRINDO HORÁRIO NA ESCALA ATUAL</v>
      </c>
    </row>
    <row r="4070" spans="1:10" ht="42" hidden="1" customHeight="1">
      <c r="A4070" s="202">
        <v>45845</v>
      </c>
      <c r="B4070" s="149">
        <v>24014</v>
      </c>
      <c r="C4070" s="147">
        <v>0.79166666666666663</v>
      </c>
      <c r="D4070" s="149" t="s">
        <v>11</v>
      </c>
      <c r="E4070" s="153" t="s">
        <v>116</v>
      </c>
      <c r="F4070" s="132"/>
      <c r="G4070" s="149" t="str">
        <f t="shared" si="130"/>
        <v>1</v>
      </c>
      <c r="H4070" s="150">
        <f t="shared" si="131"/>
        <v>18</v>
      </c>
      <c r="I4070" s="153" t="str" cm="1">
        <f t="array" ref="I4070">_xlfn.XLOOKUP(C4070,gyn_horarios,gyn_trechos_almoco,"",1,1)</f>
        <v>GOIANIA X BELEM 19:00</v>
      </c>
      <c r="J4070" s="164" t="str" cm="1">
        <f t="array" ref="J4070">_xlfn.XLOOKUP(D4070,justificativas_motivos,justificativas_texto,"",1,1)</f>
        <v>MOTORISTA CUMPRINDO HORÁRIO NA ESCALA ATUAL</v>
      </c>
    </row>
    <row r="4071" spans="1:10" ht="42" hidden="1" customHeight="1">
      <c r="A4071" s="202">
        <v>45845</v>
      </c>
      <c r="B4071" s="132">
        <v>25007</v>
      </c>
      <c r="C4071" s="133">
        <v>0.83333333333333337</v>
      </c>
      <c r="D4071" s="132" t="s">
        <v>11</v>
      </c>
      <c r="E4071" s="129" t="s">
        <v>151</v>
      </c>
      <c r="F4071" s="132"/>
      <c r="G4071" s="132" t="str">
        <f t="shared" si="130"/>
        <v>1</v>
      </c>
      <c r="H4071" s="137">
        <f t="shared" si="131"/>
        <v>18</v>
      </c>
      <c r="I4071" s="129" t="str" cm="1">
        <f t="array" ref="I4071">_xlfn.XLOOKUP(C4071,gyn_horarios,gyn_trechos_almoco,"",1,1)</f>
        <v>GOIANIA X SAO LUIS 20:00</v>
      </c>
      <c r="J4071" s="201" t="str" cm="1">
        <f t="array" ref="J4071">_xlfn.XLOOKUP(D4071,justificativas_motivos,justificativas_texto,"",1,1)</f>
        <v>MOTORISTA CUMPRINDO HORÁRIO NA ESCALA ATUAL</v>
      </c>
    </row>
    <row r="4072" spans="1:10" ht="42" hidden="1" customHeight="1">
      <c r="A4072" s="202">
        <v>45845</v>
      </c>
      <c r="B4072" s="149">
        <v>25007</v>
      </c>
      <c r="C4072" s="147">
        <v>0.83333333333333337</v>
      </c>
      <c r="D4072" s="149" t="s">
        <v>11</v>
      </c>
      <c r="E4072" s="153" t="s">
        <v>70</v>
      </c>
      <c r="F4072" s="149"/>
      <c r="G4072" s="149" t="str">
        <f t="shared" si="130"/>
        <v>1</v>
      </c>
      <c r="H4072" s="150">
        <f t="shared" si="131"/>
        <v>18</v>
      </c>
      <c r="I4072" s="153" t="str" cm="1">
        <f t="array" ref="I4072">_xlfn.XLOOKUP(C4072,gyn_horarios,gyn_trechos_almoco,"",1,1)</f>
        <v>GOIANIA X SAO LUIS 20:00</v>
      </c>
      <c r="J4072" s="164" t="str" cm="1">
        <f t="array" ref="J4072">_xlfn.XLOOKUP(D4072,justificativas_motivos,justificativas_texto,"",1,1)</f>
        <v>MOTORISTA CUMPRINDO HORÁRIO NA ESCALA ATUAL</v>
      </c>
    </row>
    <row r="4073" spans="1:10" ht="42" hidden="1" customHeight="1">
      <c r="A4073" s="202">
        <v>45845</v>
      </c>
      <c r="B4073" s="149">
        <v>15800</v>
      </c>
      <c r="C4073" s="147">
        <v>0.375</v>
      </c>
      <c r="D4073" s="149" t="s">
        <v>369</v>
      </c>
      <c r="E4073" s="153" t="s">
        <v>309</v>
      </c>
      <c r="F4073" s="149"/>
      <c r="G4073" s="149" t="str">
        <f t="shared" si="130"/>
        <v>1</v>
      </c>
      <c r="H4073" s="150">
        <f t="shared" si="131"/>
        <v>18</v>
      </c>
      <c r="I4073" s="153" t="str" cm="1">
        <f t="array" ref="I4073">_xlfn.XLOOKUP(C4073,gyn_horarios,gyn_trechos_almoco,"",1,1)</f>
        <v>SINOP X FORTALEZA 09:00</v>
      </c>
      <c r="J4073" s="164" t="str" cm="1">
        <f t="array" ref="J4073">_xlfn.XLOOKUP(D4073,justificativas_motivos,justificativas_texto,"",1,1)</f>
        <v>MOTORISTA FAZENDO VIAGEM APENAS COM CARGAS NO ONIBUS</v>
      </c>
    </row>
    <row r="4074" spans="1:10" ht="42" hidden="1" customHeight="1">
      <c r="A4074" s="202">
        <v>45845</v>
      </c>
      <c r="B4074" s="149">
        <v>15800</v>
      </c>
      <c r="C4074" s="147">
        <v>0.375</v>
      </c>
      <c r="D4074" s="149" t="s">
        <v>369</v>
      </c>
      <c r="E4074" s="153" t="s">
        <v>119</v>
      </c>
      <c r="F4074" s="149"/>
      <c r="G4074" s="149" t="str">
        <f t="shared" si="130"/>
        <v>1</v>
      </c>
      <c r="H4074" s="150">
        <f t="shared" si="131"/>
        <v>18</v>
      </c>
      <c r="I4074" s="153" t="str" cm="1">
        <f t="array" ref="I4074">_xlfn.XLOOKUP(C4074,gyn_horarios,gyn_trechos_almoco,"",1,1)</f>
        <v>SINOP X FORTALEZA 09:00</v>
      </c>
      <c r="J4074" s="164" t="str" cm="1">
        <f t="array" ref="J4074">_xlfn.XLOOKUP(D4074,justificativas_motivos,justificativas_texto,"",1,1)</f>
        <v>MOTORISTA FAZENDO VIAGEM APENAS COM CARGAS NO ONIBUS</v>
      </c>
    </row>
    <row r="4075" spans="1:10" ht="42" hidden="1" customHeight="1">
      <c r="A4075" s="202">
        <v>45845</v>
      </c>
      <c r="B4075" s="149">
        <v>19003</v>
      </c>
      <c r="C4075" s="147">
        <v>0.39583333333333331</v>
      </c>
      <c r="D4075" s="149" t="s">
        <v>11</v>
      </c>
      <c r="E4075" s="153" t="s">
        <v>27</v>
      </c>
      <c r="F4075" s="149"/>
      <c r="G4075" s="149" t="str">
        <f t="shared" si="130"/>
        <v>1</v>
      </c>
      <c r="H4075" s="150">
        <f t="shared" si="131"/>
        <v>18</v>
      </c>
      <c r="I4075" s="153" t="str" cm="1">
        <f t="array" ref="I4075">_xlfn.XLOOKUP(C4075,gyn_horarios,gyn_trechos_almoco,"",1,1)</f>
        <v>GOIANIA X BELEM 09:30</v>
      </c>
      <c r="J4075" s="164" t="str" cm="1">
        <f t="array" ref="J4075">_xlfn.XLOOKUP(D4075,justificativas_motivos,justificativas_texto,"",1,1)</f>
        <v>MOTORISTA CUMPRINDO HORÁRIO NA ESCALA ATUAL</v>
      </c>
    </row>
    <row r="4076" spans="1:10" ht="42" hidden="1" customHeight="1">
      <c r="A4076" s="202">
        <v>45845</v>
      </c>
      <c r="B4076" s="149">
        <v>19003</v>
      </c>
      <c r="C4076" s="147">
        <v>0.39583333333333331</v>
      </c>
      <c r="D4076" s="149" t="s">
        <v>11</v>
      </c>
      <c r="E4076" s="153" t="s">
        <v>37</v>
      </c>
      <c r="F4076" s="149"/>
      <c r="G4076" s="149" t="str">
        <f t="shared" si="130"/>
        <v>1</v>
      </c>
      <c r="H4076" s="150">
        <f t="shared" si="131"/>
        <v>18</v>
      </c>
      <c r="I4076" s="153" t="str" cm="1">
        <f t="array" ref="I4076">_xlfn.XLOOKUP(C4076,gyn_horarios,gyn_trechos_almoco,"",1,1)</f>
        <v>GOIANIA X BELEM 09:30</v>
      </c>
      <c r="J4076" s="164" t="str" cm="1">
        <f t="array" ref="J4076">_xlfn.XLOOKUP(D4076,justificativas_motivos,justificativas_texto,"",1,1)</f>
        <v>MOTORISTA CUMPRINDO HORÁRIO NA ESCALA ATUAL</v>
      </c>
    </row>
    <row r="4077" spans="1:10" ht="42" hidden="1" customHeight="1">
      <c r="A4077" s="202">
        <v>45845</v>
      </c>
      <c r="B4077" s="149" t="s">
        <v>71</v>
      </c>
      <c r="C4077" s="147" t="s">
        <v>72</v>
      </c>
      <c r="D4077" s="149" t="s">
        <v>105</v>
      </c>
      <c r="E4077" s="153" t="s">
        <v>292</v>
      </c>
      <c r="F4077" s="149"/>
      <c r="G4077" s="149" t="str">
        <f t="shared" si="130"/>
        <v>1</v>
      </c>
      <c r="H4077" s="150">
        <f t="shared" si="131"/>
        <v>18</v>
      </c>
      <c r="I4077" s="153" t="str" cm="1">
        <f t="array" ref="I4077">_xlfn.XLOOKUP(C4077,gyn_horarios,gyn_trechos_almoco,"",1,1)</f>
        <v>PLANTAO</v>
      </c>
      <c r="J4077" s="164" t="str" cm="1">
        <f t="array" ref="J4077">_xlfn.XLOOKUP(D4077,justificativas_motivos,justificativas_texto,"",1,1)</f>
        <v>MOTORISTA PRESTANDO SERVICO DE PLANTAO NA GARAGEM</v>
      </c>
    </row>
    <row r="4078" spans="1:10" ht="42" hidden="1" customHeight="1">
      <c r="A4078" s="202">
        <v>45846</v>
      </c>
      <c r="B4078" s="149">
        <v>24006</v>
      </c>
      <c r="C4078" s="147">
        <v>0.83333333333333337</v>
      </c>
      <c r="D4078" s="149" t="s">
        <v>11</v>
      </c>
      <c r="E4078" s="153" t="s">
        <v>224</v>
      </c>
      <c r="F4078" s="149"/>
      <c r="G4078" s="149" t="str">
        <f t="shared" si="130"/>
        <v>1</v>
      </c>
      <c r="H4078" s="150">
        <f t="shared" si="131"/>
        <v>18</v>
      </c>
      <c r="I4078" s="153" t="str" cm="1">
        <f t="array" ref="I4078">_xlfn.XLOOKUP(C4078,gyn_horarios,gyn_trechos_almoco,"",1,1)</f>
        <v>GOIANIA X SAO LUIS 20:00</v>
      </c>
      <c r="J4078" s="164" t="str" cm="1">
        <f t="array" ref="J4078">_xlfn.XLOOKUP(D4078,justificativas_motivos,justificativas_texto,"",1,1)</f>
        <v>MOTORISTA CUMPRINDO HORÁRIO NA ESCALA ATUAL</v>
      </c>
    </row>
    <row r="4079" spans="1:10" ht="42" hidden="1" customHeight="1">
      <c r="A4079" s="202">
        <v>45846</v>
      </c>
      <c r="B4079" s="149">
        <v>24006</v>
      </c>
      <c r="C4079" s="147">
        <v>0.83333333333333337</v>
      </c>
      <c r="D4079" s="149" t="s">
        <v>11</v>
      </c>
      <c r="E4079" s="153" t="s">
        <v>266</v>
      </c>
      <c r="F4079" s="149"/>
      <c r="G4079" s="149" t="str">
        <f t="shared" si="130"/>
        <v>1</v>
      </c>
      <c r="H4079" s="150">
        <f t="shared" si="131"/>
        <v>18</v>
      </c>
      <c r="I4079" s="153" t="str" cm="1">
        <f t="array" ref="I4079">_xlfn.XLOOKUP(C4079,gyn_horarios,gyn_trechos_almoco,"",1,1)</f>
        <v>GOIANIA X SAO LUIS 20:00</v>
      </c>
      <c r="J4079" s="164" t="str" cm="1">
        <f t="array" ref="J4079">_xlfn.XLOOKUP(D4079,justificativas_motivos,justificativas_texto,"",1,1)</f>
        <v>MOTORISTA CUMPRINDO HORÁRIO NA ESCALA ATUAL</v>
      </c>
    </row>
    <row r="4080" spans="1:10" ht="42" hidden="1" customHeight="1">
      <c r="A4080" s="200">
        <v>45846</v>
      </c>
      <c r="B4080" s="132" t="s">
        <v>137</v>
      </c>
      <c r="C4080" s="133" t="s">
        <v>137</v>
      </c>
      <c r="D4080" s="132" t="s">
        <v>137</v>
      </c>
      <c r="E4080" s="129" t="s">
        <v>119</v>
      </c>
      <c r="F4080" s="132"/>
      <c r="G4080" s="132" t="str">
        <f t="shared" si="130"/>
        <v>1</v>
      </c>
      <c r="H4080" s="137">
        <f t="shared" si="131"/>
        <v>18</v>
      </c>
      <c r="I4080" s="129" t="str" cm="1">
        <f t="array" ref="I4080">_xlfn.XLOOKUP(C4080,gyn_horarios,gyn_trechos_almoco,"",1,1)</f>
        <v>ESPERA</v>
      </c>
      <c r="J4080" s="201" t="str" cm="1">
        <f t="array" ref="J4080">_xlfn.XLOOKUP(D4080,justificativas_motivos,justificativas_texto,"",1,1)</f>
        <v>MOTORISTA NA GARAGEM EM ESPERA PARA DISPONIBILIDADE DE HORARIOS</v>
      </c>
    </row>
    <row r="4081" spans="1:10" ht="42" hidden="1" customHeight="1">
      <c r="A4081" s="200">
        <v>45846</v>
      </c>
      <c r="B4081" s="132" t="s">
        <v>137</v>
      </c>
      <c r="C4081" s="133" t="s">
        <v>137</v>
      </c>
      <c r="D4081" s="132" t="s">
        <v>137</v>
      </c>
      <c r="E4081" s="129" t="s">
        <v>309</v>
      </c>
      <c r="F4081" s="132"/>
      <c r="G4081" s="132" t="str">
        <f t="shared" si="130"/>
        <v>1</v>
      </c>
      <c r="H4081" s="137">
        <f t="shared" si="131"/>
        <v>18</v>
      </c>
      <c r="I4081" s="129" t="str" cm="1">
        <f t="array" ref="I4081">_xlfn.XLOOKUP(C4081,gyn_horarios,gyn_trechos_almoco,"",1,1)</f>
        <v>ESPERA</v>
      </c>
      <c r="J4081" s="201" t="str" cm="1">
        <f t="array" ref="J4081">_xlfn.XLOOKUP(D4081,justificativas_motivos,justificativas_texto,"",1,1)</f>
        <v>MOTORISTA NA GARAGEM EM ESPERA PARA DISPONIBILIDADE DE HORARIOS</v>
      </c>
    </row>
    <row r="4082" spans="1:10" ht="42" hidden="1" customHeight="1">
      <c r="A4082" s="200">
        <v>45846</v>
      </c>
      <c r="B4082" s="132">
        <v>19008</v>
      </c>
      <c r="C4082" s="133">
        <v>0.39583333333333331</v>
      </c>
      <c r="D4082" s="132" t="s">
        <v>11</v>
      </c>
      <c r="E4082" s="129" t="s">
        <v>92</v>
      </c>
      <c r="F4082" s="132"/>
      <c r="G4082" s="132" t="str">
        <f t="shared" si="130"/>
        <v>1</v>
      </c>
      <c r="H4082" s="137">
        <f t="shared" si="131"/>
        <v>18</v>
      </c>
      <c r="I4082" s="129" t="str" cm="1">
        <f t="array" ref="I4082">_xlfn.XLOOKUP(C4082,gyn_horarios,gyn_trechos_almoco,"",1,1)</f>
        <v>GOIANIA X BELEM 09:30</v>
      </c>
      <c r="J4082" s="201" t="str" cm="1">
        <f t="array" ref="J4082">_xlfn.XLOOKUP(D4082,justificativas_motivos,justificativas_texto,"",1,1)</f>
        <v>MOTORISTA CUMPRINDO HORÁRIO NA ESCALA ATUAL</v>
      </c>
    </row>
    <row r="4083" spans="1:10" ht="42" hidden="1" customHeight="1">
      <c r="A4083" s="202">
        <v>45846</v>
      </c>
      <c r="B4083" s="149">
        <v>19008</v>
      </c>
      <c r="C4083" s="147">
        <v>0.39583333333333331</v>
      </c>
      <c r="D4083" s="149" t="s">
        <v>11</v>
      </c>
      <c r="E4083" s="153" t="s">
        <v>45</v>
      </c>
      <c r="F4083" s="149"/>
      <c r="G4083" s="149" t="str">
        <f t="shared" si="130"/>
        <v>1</v>
      </c>
      <c r="H4083" s="150">
        <f t="shared" si="131"/>
        <v>18</v>
      </c>
      <c r="I4083" s="153" t="str" cm="1">
        <f t="array" ref="I4083">_xlfn.XLOOKUP(C4083,gyn_horarios,gyn_trechos_almoco,"",1,1)</f>
        <v>GOIANIA X BELEM 09:30</v>
      </c>
      <c r="J4083" s="164" t="str" cm="1">
        <f t="array" ref="J4083">_xlfn.XLOOKUP(D4083,justificativas_motivos,justificativas_texto,"",1,1)</f>
        <v>MOTORISTA CUMPRINDO HORÁRIO NA ESCALA ATUAL</v>
      </c>
    </row>
    <row r="4084" spans="1:10" ht="42" hidden="1" customHeight="1">
      <c r="A4084" s="200">
        <v>45846</v>
      </c>
      <c r="B4084" s="132" t="s">
        <v>71</v>
      </c>
      <c r="C4084" s="133" t="s">
        <v>72</v>
      </c>
      <c r="D4084" s="132" t="s">
        <v>105</v>
      </c>
      <c r="E4084" s="129" t="s">
        <v>292</v>
      </c>
      <c r="F4084" s="132"/>
      <c r="G4084" s="132" t="str">
        <f t="shared" si="130"/>
        <v>1</v>
      </c>
      <c r="H4084" s="137">
        <f t="shared" si="131"/>
        <v>18</v>
      </c>
      <c r="I4084" s="129" t="str" cm="1">
        <f t="array" ref="I4084">_xlfn.XLOOKUP(C4084,gyn_horarios,gyn_trechos_almoco,"",1,1)</f>
        <v>PLANTAO</v>
      </c>
      <c r="J4084" s="201" t="str" cm="1">
        <f t="array" ref="J4084">_xlfn.XLOOKUP(D4084,justificativas_motivos,justificativas_texto,"",1,1)</f>
        <v>MOTORISTA PRESTANDO SERVICO DE PLANTAO NA GARAGEM</v>
      </c>
    </row>
    <row r="4085" spans="1:10" ht="42" hidden="1" customHeight="1">
      <c r="A4085" s="200">
        <v>45847</v>
      </c>
      <c r="B4085" s="132" t="s">
        <v>137</v>
      </c>
      <c r="C4085" s="133" t="s">
        <v>137</v>
      </c>
      <c r="D4085" s="132" t="s">
        <v>137</v>
      </c>
      <c r="E4085" s="129" t="s">
        <v>209</v>
      </c>
      <c r="F4085" s="132"/>
      <c r="G4085" s="132" t="str">
        <f t="shared" si="130"/>
        <v>1</v>
      </c>
      <c r="H4085" s="137">
        <f t="shared" si="131"/>
        <v>18</v>
      </c>
      <c r="I4085" s="129" t="str" cm="1">
        <f t="array" ref="I4085">_xlfn.XLOOKUP(C4085,gyn_horarios,gyn_trechos_almoco,"",1,1)</f>
        <v>ESPERA</v>
      </c>
      <c r="J4085" s="201" t="str" cm="1">
        <f t="array" ref="J4085">_xlfn.XLOOKUP(D4085,justificativas_motivos,justificativas_texto,"",1,1)</f>
        <v>MOTORISTA NA GARAGEM EM ESPERA PARA DISPONIBILIDADE DE HORARIOS</v>
      </c>
    </row>
    <row r="4086" spans="1:10" ht="42" hidden="1" customHeight="1">
      <c r="A4086" s="200">
        <v>45847</v>
      </c>
      <c r="B4086" s="132" t="s">
        <v>137</v>
      </c>
      <c r="C4086" s="133" t="s">
        <v>137</v>
      </c>
      <c r="D4086" s="132" t="s">
        <v>137</v>
      </c>
      <c r="E4086" s="129" t="s">
        <v>190</v>
      </c>
      <c r="F4086" s="132"/>
      <c r="G4086" s="132" t="str">
        <f t="shared" si="130"/>
        <v>1</v>
      </c>
      <c r="H4086" s="137">
        <f t="shared" si="131"/>
        <v>18</v>
      </c>
      <c r="I4086" s="129" t="str" cm="1">
        <f t="array" ref="I4086">_xlfn.XLOOKUP(C4086,gyn_horarios,gyn_trechos_almoco,"",1,1)</f>
        <v>ESPERA</v>
      </c>
      <c r="J4086" s="201" t="str" cm="1">
        <f t="array" ref="J4086">_xlfn.XLOOKUP(D4086,justificativas_motivos,justificativas_texto,"",1,1)</f>
        <v>MOTORISTA NA GARAGEM EM ESPERA PARA DISPONIBILIDADE DE HORARIOS</v>
      </c>
    </row>
    <row r="4087" spans="1:10" ht="42" hidden="1" customHeight="1">
      <c r="A4087" s="200">
        <v>45847</v>
      </c>
      <c r="B4087" s="132">
        <v>19001</v>
      </c>
      <c r="C4087" s="133">
        <v>0.39583333333333331</v>
      </c>
      <c r="D4087" s="132" t="s">
        <v>11</v>
      </c>
      <c r="E4087" s="129" t="s">
        <v>203</v>
      </c>
      <c r="F4087" s="132"/>
      <c r="G4087" s="132" t="str">
        <f t="shared" si="130"/>
        <v>1</v>
      </c>
      <c r="H4087" s="137">
        <f t="shared" si="131"/>
        <v>18</v>
      </c>
      <c r="I4087" s="129" t="str" cm="1">
        <f t="array" ref="I4087">_xlfn.XLOOKUP(C4087,gyn_horarios,gyn_trechos_almoco,"",1,1)</f>
        <v>GOIANIA X BELEM 09:30</v>
      </c>
      <c r="J4087" s="201" t="str" cm="1">
        <f t="array" ref="J4087">_xlfn.XLOOKUP(D4087,justificativas_motivos,justificativas_texto,"",1,1)</f>
        <v>MOTORISTA CUMPRINDO HORÁRIO NA ESCALA ATUAL</v>
      </c>
    </row>
    <row r="4088" spans="1:10" ht="42" hidden="1" customHeight="1">
      <c r="A4088" s="200">
        <v>45847</v>
      </c>
      <c r="B4088" s="132">
        <v>19001</v>
      </c>
      <c r="C4088" s="133">
        <v>0.39583333333333331</v>
      </c>
      <c r="D4088" s="132" t="s">
        <v>11</v>
      </c>
      <c r="E4088" s="129" t="s">
        <v>180</v>
      </c>
      <c r="F4088" s="132"/>
      <c r="G4088" s="132" t="str">
        <f t="shared" si="130"/>
        <v>1</v>
      </c>
      <c r="H4088" s="137">
        <f t="shared" si="131"/>
        <v>18</v>
      </c>
      <c r="I4088" s="129" t="str" cm="1">
        <f t="array" ref="I4088">_xlfn.XLOOKUP(C4088,gyn_horarios,gyn_trechos_almoco,"",1,1)</f>
        <v>GOIANIA X BELEM 09:30</v>
      </c>
      <c r="J4088" s="201" t="str" cm="1">
        <f t="array" ref="J4088">_xlfn.XLOOKUP(D4088,justificativas_motivos,justificativas_texto,"",1,1)</f>
        <v>MOTORISTA CUMPRINDO HORÁRIO NA ESCALA ATUAL</v>
      </c>
    </row>
    <row r="4089" spans="1:10" ht="42" hidden="1" customHeight="1">
      <c r="A4089" s="202">
        <v>45847</v>
      </c>
      <c r="B4089" s="149" t="s">
        <v>71</v>
      </c>
      <c r="C4089" s="147" t="s">
        <v>72</v>
      </c>
      <c r="D4089" s="149" t="s">
        <v>105</v>
      </c>
      <c r="E4089" s="153" t="s">
        <v>292</v>
      </c>
      <c r="F4089" s="149"/>
      <c r="G4089" s="149" t="str">
        <f t="shared" si="130"/>
        <v>1</v>
      </c>
      <c r="H4089" s="150">
        <f t="shared" si="131"/>
        <v>18</v>
      </c>
      <c r="I4089" s="153" t="str" cm="1">
        <f t="array" ref="I4089">_xlfn.XLOOKUP(C4089,gyn_horarios,gyn_trechos_almoco,"",1,1)</f>
        <v>PLANTAO</v>
      </c>
      <c r="J4089" s="164" t="str" cm="1">
        <f t="array" ref="J4089">_xlfn.XLOOKUP(D4089,justificativas_motivos,justificativas_texto,"",1,1)</f>
        <v>MOTORISTA PRESTANDO SERVICO DE PLANTAO NA GARAGEM</v>
      </c>
    </row>
    <row r="4090" spans="1:10" ht="42" hidden="1" customHeight="1">
      <c r="A4090" s="200">
        <v>45847</v>
      </c>
      <c r="B4090" s="132">
        <v>19007</v>
      </c>
      <c r="C4090" s="133">
        <v>0.40277777777777779</v>
      </c>
      <c r="D4090" s="132" t="s">
        <v>231</v>
      </c>
      <c r="E4090" s="129" t="s">
        <v>15</v>
      </c>
      <c r="F4090" s="132"/>
      <c r="G4090" s="132" t="str">
        <f t="shared" si="130"/>
        <v>1</v>
      </c>
      <c r="H4090" s="137">
        <f t="shared" si="131"/>
        <v>18</v>
      </c>
      <c r="I4090" s="129" t="s">
        <v>526</v>
      </c>
      <c r="J4090" s="201" t="str" cm="1">
        <f t="array" ref="J4090">_xlfn.XLOOKUP(D4090,justificativas_motivos,justificativas_texto,"",1,1)</f>
        <v>MOTORISTA CUMPRINDO ESCALA EXTRA</v>
      </c>
    </row>
    <row r="4091" spans="1:10" ht="42" hidden="1" customHeight="1">
      <c r="A4091" s="200">
        <v>45847</v>
      </c>
      <c r="B4091" s="132">
        <v>19007</v>
      </c>
      <c r="C4091" s="133">
        <v>0.40277777777777779</v>
      </c>
      <c r="D4091" s="132" t="s">
        <v>231</v>
      </c>
      <c r="E4091" s="129" t="s">
        <v>112</v>
      </c>
      <c r="F4091" s="132"/>
      <c r="G4091" s="132" t="str">
        <f t="shared" si="130"/>
        <v>1</v>
      </c>
      <c r="H4091" s="137">
        <f t="shared" si="131"/>
        <v>18</v>
      </c>
      <c r="I4091" s="129" t="s">
        <v>526</v>
      </c>
      <c r="J4091" s="201" t="str" cm="1">
        <f t="array" ref="J4091">_xlfn.XLOOKUP(D4091,justificativas_motivos,justificativas_texto,"",1,1)</f>
        <v>MOTORISTA CUMPRINDO ESCALA EXTRA</v>
      </c>
    </row>
    <row r="4092" spans="1:10" ht="42" hidden="1" customHeight="1">
      <c r="A4092" s="200">
        <v>45848</v>
      </c>
      <c r="B4092" s="132" t="s">
        <v>137</v>
      </c>
      <c r="C4092" s="133" t="s">
        <v>137</v>
      </c>
      <c r="D4092" s="132" t="s">
        <v>137</v>
      </c>
      <c r="E4092" s="129" t="s">
        <v>62</v>
      </c>
      <c r="F4092" s="132"/>
      <c r="G4092" s="132" t="str">
        <f t="shared" si="130"/>
        <v>1</v>
      </c>
      <c r="H4092" s="137">
        <f t="shared" si="131"/>
        <v>18</v>
      </c>
      <c r="I4092" s="129" t="str" cm="1">
        <f t="array" ref="I4092">_xlfn.XLOOKUP(C4092,gyn_horarios,gyn_trechos_almoco,"",1,1)</f>
        <v>ESPERA</v>
      </c>
      <c r="J4092" s="201" t="str" cm="1">
        <f t="array" ref="J4092">_xlfn.XLOOKUP(D4092,justificativas_motivos,justificativas_texto,"",1,1)</f>
        <v>MOTORISTA NA GARAGEM EM ESPERA PARA DISPONIBILIDADE DE HORARIOS</v>
      </c>
    </row>
    <row r="4093" spans="1:10" ht="42" hidden="1" customHeight="1">
      <c r="A4093" s="202">
        <v>45848</v>
      </c>
      <c r="B4093" s="149" t="s">
        <v>137</v>
      </c>
      <c r="C4093" s="147" t="s">
        <v>137</v>
      </c>
      <c r="D4093" s="149" t="s">
        <v>137</v>
      </c>
      <c r="E4093" s="153" t="s">
        <v>63</v>
      </c>
      <c r="F4093" s="149"/>
      <c r="G4093" s="149" t="str">
        <f t="shared" si="130"/>
        <v>1</v>
      </c>
      <c r="H4093" s="150">
        <f t="shared" si="131"/>
        <v>18</v>
      </c>
      <c r="I4093" s="153" t="str" cm="1">
        <f t="array" ref="I4093">_xlfn.XLOOKUP(C4093,gyn_horarios,gyn_trechos_almoco,"",1,1)</f>
        <v>ESPERA</v>
      </c>
      <c r="J4093" s="164" t="str" cm="1">
        <f t="array" ref="J4093">_xlfn.XLOOKUP(D4093,justificativas_motivos,justificativas_texto,"",1,1)</f>
        <v>MOTORISTA NA GARAGEM EM ESPERA PARA DISPONIBILIDADE DE HORARIOS</v>
      </c>
    </row>
    <row r="4094" spans="1:10" ht="42" hidden="1" customHeight="1">
      <c r="A4094" s="202">
        <v>45848</v>
      </c>
      <c r="B4094" s="149">
        <v>20013</v>
      </c>
      <c r="C4094" s="147">
        <v>0.39583333333333331</v>
      </c>
      <c r="D4094" s="149" t="s">
        <v>11</v>
      </c>
      <c r="E4094" s="153" t="s">
        <v>201</v>
      </c>
      <c r="F4094" s="149"/>
      <c r="G4094" s="149" t="str">
        <f t="shared" si="130"/>
        <v>1</v>
      </c>
      <c r="H4094" s="150">
        <f t="shared" si="131"/>
        <v>18</v>
      </c>
      <c r="I4094" s="153" t="str" cm="1">
        <f t="array" ref="I4094">_xlfn.XLOOKUP(C4094,gyn_horarios,gyn_trechos_almoco,"",1,1)</f>
        <v>GOIANIA X BELEM 09:30</v>
      </c>
      <c r="J4094" s="164" t="str" cm="1">
        <f t="array" ref="J4094">_xlfn.XLOOKUP(D4094,justificativas_motivos,justificativas_texto,"",1,1)</f>
        <v>MOTORISTA CUMPRINDO HORÁRIO NA ESCALA ATUAL</v>
      </c>
    </row>
    <row r="4095" spans="1:10" ht="42" hidden="1" customHeight="1">
      <c r="A4095" s="202">
        <v>45848</v>
      </c>
      <c r="B4095" s="149">
        <v>20013</v>
      </c>
      <c r="C4095" s="147">
        <v>0.39583333333333331</v>
      </c>
      <c r="D4095" s="149" t="s">
        <v>11</v>
      </c>
      <c r="E4095" s="153" t="s">
        <v>335</v>
      </c>
      <c r="F4095" s="149"/>
      <c r="G4095" s="149" t="str">
        <f t="shared" si="130"/>
        <v>1</v>
      </c>
      <c r="H4095" s="150">
        <f t="shared" si="131"/>
        <v>18</v>
      </c>
      <c r="I4095" s="153" t="str" cm="1">
        <f t="array" ref="I4095">_xlfn.XLOOKUP(C4095,gyn_horarios,gyn_trechos_almoco,"",1,1)</f>
        <v>GOIANIA X BELEM 09:30</v>
      </c>
      <c r="J4095" s="164" t="str" cm="1">
        <f t="array" ref="J4095">_xlfn.XLOOKUP(D4095,justificativas_motivos,justificativas_texto,"",1,1)</f>
        <v>MOTORISTA CUMPRINDO HORÁRIO NA ESCALA ATUAL</v>
      </c>
    </row>
    <row r="4096" spans="1:10" ht="42" hidden="1" customHeight="1">
      <c r="A4096" s="202">
        <v>45848</v>
      </c>
      <c r="B4096" s="149" t="s">
        <v>71</v>
      </c>
      <c r="C4096" s="147" t="s">
        <v>72</v>
      </c>
      <c r="D4096" s="149" t="s">
        <v>105</v>
      </c>
      <c r="E4096" s="153" t="s">
        <v>292</v>
      </c>
      <c r="F4096" s="149"/>
      <c r="G4096" s="149" t="str">
        <f t="shared" si="130"/>
        <v>1</v>
      </c>
      <c r="H4096" s="150">
        <f t="shared" si="131"/>
        <v>18</v>
      </c>
      <c r="I4096" s="153" t="str" cm="1">
        <f t="array" ref="I4096">_xlfn.XLOOKUP(C4096,gyn_horarios,gyn_trechos_almoco,"",1,1)</f>
        <v>PLANTAO</v>
      </c>
      <c r="J4096" s="164" t="str" cm="1">
        <f t="array" ref="J4096">_xlfn.XLOOKUP(D4096,justificativas_motivos,justificativas_texto,"",1,1)</f>
        <v>MOTORISTA PRESTANDO SERVICO DE PLANTAO NA GARAGEM</v>
      </c>
    </row>
    <row r="4097" spans="1:10" ht="42" hidden="1" customHeight="1">
      <c r="A4097" s="202">
        <v>45849</v>
      </c>
      <c r="B4097" s="149" t="s">
        <v>137</v>
      </c>
      <c r="C4097" s="147" t="s">
        <v>137</v>
      </c>
      <c r="D4097" s="149" t="s">
        <v>137</v>
      </c>
      <c r="E4097" s="153" t="s">
        <v>114</v>
      </c>
      <c r="F4097" s="149"/>
      <c r="G4097" s="149" t="str">
        <f t="shared" si="130"/>
        <v>1</v>
      </c>
      <c r="H4097" s="150">
        <f t="shared" si="131"/>
        <v>18</v>
      </c>
      <c r="I4097" s="153" t="str" cm="1">
        <f t="array" ref="I4097">_xlfn.XLOOKUP(C4097,gyn_horarios,gyn_trechos_almoco,"",1,1)</f>
        <v>ESPERA</v>
      </c>
      <c r="J4097" s="164" t="str" cm="1">
        <f t="array" ref="J4097">_xlfn.XLOOKUP(D4097,justificativas_motivos,justificativas_texto,"",1,1)</f>
        <v>MOTORISTA NA GARAGEM EM ESPERA PARA DISPONIBILIDADE DE HORARIOS</v>
      </c>
    </row>
    <row r="4098" spans="1:10" ht="42" hidden="1" customHeight="1">
      <c r="A4098" s="202">
        <v>45849</v>
      </c>
      <c r="B4098" s="149" t="s">
        <v>137</v>
      </c>
      <c r="C4098" s="147" t="s">
        <v>137</v>
      </c>
      <c r="D4098" s="149" t="s">
        <v>137</v>
      </c>
      <c r="E4098" s="153" t="s">
        <v>173</v>
      </c>
      <c r="F4098" s="149"/>
      <c r="G4098" s="149" t="str">
        <f t="shared" si="130"/>
        <v>1</v>
      </c>
      <c r="H4098" s="150">
        <f t="shared" si="131"/>
        <v>18</v>
      </c>
      <c r="I4098" s="153" t="str" cm="1">
        <f t="array" ref="I4098">_xlfn.XLOOKUP(C4098,gyn_horarios,gyn_trechos_almoco,"",1,1)</f>
        <v>ESPERA</v>
      </c>
      <c r="J4098" s="164" t="str" cm="1">
        <f t="array" ref="J4098">_xlfn.XLOOKUP(D4098,justificativas_motivos,justificativas_texto,"",1,1)</f>
        <v>MOTORISTA NA GARAGEM EM ESPERA PARA DISPONIBILIDADE DE HORARIOS</v>
      </c>
    </row>
    <row r="4099" spans="1:10" ht="42" hidden="1" customHeight="1">
      <c r="A4099" s="202">
        <v>45849</v>
      </c>
      <c r="B4099" s="149">
        <v>17100</v>
      </c>
      <c r="C4099" s="147">
        <v>0.39583333333333331</v>
      </c>
      <c r="D4099" s="149" t="s">
        <v>11</v>
      </c>
      <c r="E4099" s="153" t="s">
        <v>194</v>
      </c>
      <c r="F4099" s="149"/>
      <c r="G4099" s="149" t="str">
        <f t="shared" si="130"/>
        <v>1</v>
      </c>
      <c r="H4099" s="150">
        <f t="shared" si="131"/>
        <v>18</v>
      </c>
      <c r="I4099" s="153" t="str" cm="1">
        <f t="array" ref="I4099">_xlfn.XLOOKUP(C4099,gyn_horarios,gyn_trechos_almoco,"",1,1)</f>
        <v>GOIANIA X BELEM 09:30</v>
      </c>
      <c r="J4099" s="164" t="str" cm="1">
        <f t="array" ref="J4099">_xlfn.XLOOKUP(D4099,justificativas_motivos,justificativas_texto,"",1,1)</f>
        <v>MOTORISTA CUMPRINDO HORÁRIO NA ESCALA ATUAL</v>
      </c>
    </row>
    <row r="4100" spans="1:10" ht="42" hidden="1" customHeight="1">
      <c r="A4100" s="202">
        <v>45849</v>
      </c>
      <c r="B4100" s="149">
        <v>17100</v>
      </c>
      <c r="C4100" s="147">
        <v>0.39583333333333331</v>
      </c>
      <c r="D4100" s="149" t="s">
        <v>11</v>
      </c>
      <c r="E4100" s="153" t="s">
        <v>326</v>
      </c>
      <c r="F4100" s="149"/>
      <c r="G4100" s="149" t="str">
        <f t="shared" si="130"/>
        <v>1</v>
      </c>
      <c r="H4100" s="150">
        <f t="shared" si="131"/>
        <v>18</v>
      </c>
      <c r="I4100" s="153" t="str" cm="1">
        <f t="array" ref="I4100">_xlfn.XLOOKUP(C4100,gyn_horarios,gyn_trechos_almoco,"",1,1)</f>
        <v>GOIANIA X BELEM 09:30</v>
      </c>
      <c r="J4100" s="164" t="str" cm="1">
        <f t="array" ref="J4100">_xlfn.XLOOKUP(D4100,justificativas_motivos,justificativas_texto,"",1,1)</f>
        <v>MOTORISTA CUMPRINDO HORÁRIO NA ESCALA ATUAL</v>
      </c>
    </row>
    <row r="4101" spans="1:10" ht="42" hidden="1" customHeight="1">
      <c r="A4101" s="202">
        <v>45849</v>
      </c>
      <c r="B4101" s="149" t="s">
        <v>71</v>
      </c>
      <c r="C4101" s="147" t="s">
        <v>72</v>
      </c>
      <c r="D4101" s="149" t="s">
        <v>105</v>
      </c>
      <c r="E4101" s="153" t="s">
        <v>292</v>
      </c>
      <c r="F4101" s="132"/>
      <c r="G4101" s="132" t="str">
        <f t="shared" si="130"/>
        <v>1</v>
      </c>
      <c r="H4101" s="137">
        <f t="shared" si="131"/>
        <v>18</v>
      </c>
      <c r="I4101" s="129" t="str" cm="1">
        <f t="array" ref="I4101">_xlfn.XLOOKUP(C4101,gyn_horarios,gyn_trechos_almoco,"",1,1)</f>
        <v>PLANTAO</v>
      </c>
      <c r="J4101" s="201" t="str" cm="1">
        <f t="array" ref="J4101">_xlfn.XLOOKUP(D4101,justificativas_motivos,justificativas_texto,"",1,1)</f>
        <v>MOTORISTA PRESTANDO SERVICO DE PLANTAO NA GARAGEM</v>
      </c>
    </row>
    <row r="4102" spans="1:10" ht="42" hidden="1" customHeight="1">
      <c r="A4102" s="197">
        <v>45849</v>
      </c>
      <c r="B4102" s="132">
        <v>19016</v>
      </c>
      <c r="C4102" s="133">
        <v>0.38541666666666669</v>
      </c>
      <c r="D4102" s="132" t="s">
        <v>20</v>
      </c>
      <c r="E4102" s="129" t="s">
        <v>249</v>
      </c>
      <c r="F4102" s="165"/>
      <c r="G4102" s="149" t="str">
        <f t="shared" si="130"/>
        <v>1</v>
      </c>
      <c r="H4102" s="150">
        <f t="shared" si="131"/>
        <v>18</v>
      </c>
      <c r="I4102" s="153" t="str" cm="1">
        <f t="array" ref="I4102">_xlfn.XLOOKUP(C4102,gyn_horarios,gyn_trechos_almoco,"",1,1)</f>
        <v>GOIANIA X BELEM 09:30</v>
      </c>
      <c r="J4102" s="164" t="str" cm="1">
        <f t="array" ref="J4102">_xlfn.XLOOKUP(D4102,justificativas_motivos,justificativas_texto,"",1,1)</f>
        <v>MOTORISTA TEVE QUE FAZER REFEIÇÃO DEVIDO AO ATRASO DO HORARIO DO ONIBUS</v>
      </c>
    </row>
    <row r="4103" spans="1:10" ht="42" hidden="1" customHeight="1">
      <c r="A4103" s="212">
        <v>45850</v>
      </c>
      <c r="B4103" s="181">
        <v>24013</v>
      </c>
      <c r="C4103" s="179">
        <v>0.79166666666666663</v>
      </c>
      <c r="D4103" s="181" t="s">
        <v>11</v>
      </c>
      <c r="E4103" s="210" t="s">
        <v>218</v>
      </c>
      <c r="F4103" s="132"/>
      <c r="G4103" s="149" t="str">
        <f t="shared" si="130"/>
        <v>1</v>
      </c>
      <c r="H4103" s="150">
        <f t="shared" si="131"/>
        <v>18</v>
      </c>
      <c r="I4103" s="153" t="str" cm="1">
        <f t="array" ref="I4103">_xlfn.XLOOKUP(C4103,gyn_horarios,gyn_trechos_almoco,"",1,1)</f>
        <v>GOIANIA X BELEM 19:00</v>
      </c>
      <c r="J4103" s="164" t="str" cm="1">
        <f t="array" ref="J4103">_xlfn.XLOOKUP(D4103,justificativas_motivos,justificativas_texto,"",1,1)</f>
        <v>MOTORISTA CUMPRINDO HORÁRIO NA ESCALA ATUAL</v>
      </c>
    </row>
    <row r="4104" spans="1:10" ht="42" hidden="1" customHeight="1">
      <c r="A4104" s="202">
        <v>45850</v>
      </c>
      <c r="B4104" s="132">
        <v>24013</v>
      </c>
      <c r="C4104" s="133">
        <v>0.79166666666666663</v>
      </c>
      <c r="D4104" s="132" t="s">
        <v>11</v>
      </c>
      <c r="E4104" s="129" t="s">
        <v>219</v>
      </c>
      <c r="F4104" s="132"/>
      <c r="G4104" s="132" t="str">
        <f t="shared" si="130"/>
        <v>1</v>
      </c>
      <c r="H4104" s="137">
        <f t="shared" si="131"/>
        <v>18</v>
      </c>
      <c r="I4104" s="129" t="str" cm="1">
        <f t="array" ref="I4104">_xlfn.XLOOKUP(C4104,gyn_horarios,gyn_trechos_almoco,"",1,1)</f>
        <v>GOIANIA X BELEM 19:00</v>
      </c>
      <c r="J4104" s="201" t="str" cm="1">
        <f t="array" ref="J4104">_xlfn.XLOOKUP(D4104,justificativas_motivos,justificativas_texto,"",1,1)</f>
        <v>MOTORISTA CUMPRINDO HORÁRIO NA ESCALA ATUAL</v>
      </c>
    </row>
    <row r="4105" spans="1:10" ht="42" hidden="1" customHeight="1">
      <c r="A4105" s="202">
        <v>45850</v>
      </c>
      <c r="B4105" s="149">
        <v>24005</v>
      </c>
      <c r="C4105" s="147">
        <v>0.83333333333333337</v>
      </c>
      <c r="D4105" s="149" t="s">
        <v>11</v>
      </c>
      <c r="E4105" s="129" t="s">
        <v>12</v>
      </c>
      <c r="F4105" s="149"/>
      <c r="G4105" s="149" t="str">
        <f t="shared" si="130"/>
        <v>1</v>
      </c>
      <c r="H4105" s="150">
        <f t="shared" si="131"/>
        <v>18</v>
      </c>
      <c r="I4105" s="153" t="str" cm="1">
        <f t="array" ref="I4105">_xlfn.XLOOKUP(C4105,gyn_horarios,gyn_trechos_almoco,"",1,1)</f>
        <v>GOIANIA X SAO LUIS 20:00</v>
      </c>
      <c r="J4105" s="164" t="str" cm="1">
        <f t="array" ref="J4105">_xlfn.XLOOKUP(D4105,justificativas_motivos,justificativas_texto,"",1,1)</f>
        <v>MOTORISTA CUMPRINDO HORÁRIO NA ESCALA ATUAL</v>
      </c>
    </row>
    <row r="4106" spans="1:10" ht="42" hidden="1" customHeight="1">
      <c r="A4106" s="202">
        <v>45850</v>
      </c>
      <c r="B4106" s="149">
        <v>24005</v>
      </c>
      <c r="C4106" s="147">
        <v>0.83333333333333337</v>
      </c>
      <c r="D4106" s="149" t="s">
        <v>11</v>
      </c>
      <c r="E4106" s="153" t="s">
        <v>13</v>
      </c>
      <c r="F4106" s="149"/>
      <c r="G4106" s="149" t="str">
        <f t="shared" si="130"/>
        <v>1</v>
      </c>
      <c r="H4106" s="150">
        <f t="shared" si="131"/>
        <v>18</v>
      </c>
      <c r="I4106" s="153" t="str" cm="1">
        <f t="array" ref="I4106">_xlfn.XLOOKUP(C4106,gyn_horarios,gyn_trechos_almoco,"",1,1)</f>
        <v>GOIANIA X SAO LUIS 20:00</v>
      </c>
      <c r="J4106" s="164" t="str" cm="1">
        <f t="array" ref="J4106">_xlfn.XLOOKUP(D4106,justificativas_motivos,justificativas_texto,"",1,1)</f>
        <v>MOTORISTA CUMPRINDO HORÁRIO NA ESCALA ATUAL</v>
      </c>
    </row>
    <row r="4107" spans="1:10" ht="42" hidden="1" customHeight="1">
      <c r="A4107" s="202">
        <v>45850</v>
      </c>
      <c r="B4107" s="132" t="s">
        <v>71</v>
      </c>
      <c r="C4107" s="133" t="s">
        <v>72</v>
      </c>
      <c r="D4107" s="132" t="s">
        <v>105</v>
      </c>
      <c r="E4107" s="153" t="s">
        <v>292</v>
      </c>
      <c r="F4107" s="149"/>
      <c r="G4107" s="149" t="str">
        <f t="shared" si="130"/>
        <v>1</v>
      </c>
      <c r="H4107" s="150">
        <f t="shared" si="131"/>
        <v>18</v>
      </c>
      <c r="I4107" s="153" t="str" cm="1">
        <f t="array" ref="I4107">_xlfn.XLOOKUP(C4107,gyn_horarios,gyn_trechos_almoco,"",1,1)</f>
        <v>PLANTAO</v>
      </c>
      <c r="J4107" s="164" t="str" cm="1">
        <f t="array" ref="J4107">_xlfn.XLOOKUP(D4107,justificativas_motivos,justificativas_texto,"",1,1)</f>
        <v>MOTORISTA PRESTANDO SERVICO DE PLANTAO NA GARAGEM</v>
      </c>
    </row>
    <row r="4108" spans="1:10" ht="42" hidden="1" customHeight="1">
      <c r="A4108" s="202">
        <v>45850</v>
      </c>
      <c r="B4108" s="149">
        <v>19003</v>
      </c>
      <c r="C4108" s="147">
        <v>0.47013888888888888</v>
      </c>
      <c r="D4108" s="149" t="s">
        <v>11</v>
      </c>
      <c r="E4108" s="153" t="s">
        <v>215</v>
      </c>
      <c r="F4108" s="149"/>
      <c r="G4108" s="149" t="str">
        <f t="shared" si="130"/>
        <v>1</v>
      </c>
      <c r="H4108" s="150">
        <f t="shared" si="131"/>
        <v>18</v>
      </c>
      <c r="I4108" s="153" t="str" cm="1">
        <f t="array" ref="I4108">_xlfn.XLOOKUP(C4108,gyn_horarios,gyn_trechos_almoco,"",1,1)</f>
        <v>IMPERATRIZ X SAO LUIS 11:17</v>
      </c>
      <c r="J4108" s="164" t="str" cm="1">
        <f t="array" ref="J4108">_xlfn.XLOOKUP(D4108,justificativas_motivos,justificativas_texto,"",1,1)</f>
        <v>MOTORISTA CUMPRINDO HORÁRIO NA ESCALA ATUAL</v>
      </c>
    </row>
    <row r="4109" spans="1:10" ht="42" hidden="1" customHeight="1">
      <c r="A4109" s="202">
        <v>45851</v>
      </c>
      <c r="B4109" s="149" t="s">
        <v>137</v>
      </c>
      <c r="C4109" s="149" t="s">
        <v>137</v>
      </c>
      <c r="D4109" s="149" t="s">
        <v>137</v>
      </c>
      <c r="E4109" s="153" t="s">
        <v>127</v>
      </c>
      <c r="F4109" s="149"/>
      <c r="G4109" s="149" t="str">
        <f t="shared" si="130"/>
        <v>1</v>
      </c>
      <c r="H4109" s="150">
        <f t="shared" si="131"/>
        <v>18</v>
      </c>
      <c r="I4109" s="153" t="str" cm="1">
        <f t="array" ref="I4109">_xlfn.XLOOKUP(C4109,gyn_horarios,gyn_trechos_almoco,"",1,1)</f>
        <v>ESPERA</v>
      </c>
      <c r="J4109" s="164" t="str" cm="1">
        <f t="array" ref="J4109">_xlfn.XLOOKUP(D4109,justificativas_motivos,justificativas_texto,"",1,1)</f>
        <v>MOTORISTA NA GARAGEM EM ESPERA PARA DISPONIBILIDADE DE HORARIOS</v>
      </c>
    </row>
    <row r="4110" spans="1:10" ht="42" hidden="1" customHeight="1">
      <c r="A4110" s="202">
        <v>45851</v>
      </c>
      <c r="B4110" s="149" t="s">
        <v>137</v>
      </c>
      <c r="C4110" s="147" t="s">
        <v>137</v>
      </c>
      <c r="D4110" s="149" t="s">
        <v>137</v>
      </c>
      <c r="E4110" s="153" t="s">
        <v>18</v>
      </c>
      <c r="F4110" s="149"/>
      <c r="G4110" s="149" t="str">
        <f t="shared" si="130"/>
        <v>1</v>
      </c>
      <c r="H4110" s="150">
        <f t="shared" si="131"/>
        <v>18</v>
      </c>
      <c r="I4110" s="153" t="str" cm="1">
        <f t="array" ref="I4110">_xlfn.XLOOKUP(C4110,gyn_horarios,gyn_trechos_almoco,"",1,1)</f>
        <v>ESPERA</v>
      </c>
      <c r="J4110" s="164" t="str" cm="1">
        <f t="array" ref="J4110">_xlfn.XLOOKUP(D4110,justificativas_motivos,justificativas_texto,"",1,1)</f>
        <v>MOTORISTA NA GARAGEM EM ESPERA PARA DISPONIBILIDADE DE HORARIOS</v>
      </c>
    </row>
    <row r="4111" spans="1:10" ht="42" hidden="1" customHeight="1">
      <c r="A4111" s="202">
        <v>45851</v>
      </c>
      <c r="B4111" s="149">
        <v>19008</v>
      </c>
      <c r="C4111" s="147">
        <v>0.39583333333333331</v>
      </c>
      <c r="D4111" s="149" t="s">
        <v>11</v>
      </c>
      <c r="E4111" s="153" t="s">
        <v>14</v>
      </c>
      <c r="F4111" s="149"/>
      <c r="G4111" s="149" t="str">
        <f t="shared" si="130"/>
        <v>1</v>
      </c>
      <c r="H4111" s="150">
        <f t="shared" si="131"/>
        <v>18</v>
      </c>
      <c r="I4111" s="153" t="str" cm="1">
        <f t="array" ref="I4111">_xlfn.XLOOKUP(C4111,gyn_horarios,gyn_trechos_almoco,"",1,1)</f>
        <v>GOIANIA X BELEM 09:30</v>
      </c>
      <c r="J4111" s="164" t="str" cm="1">
        <f t="array" ref="J4111">_xlfn.XLOOKUP(D4111,justificativas_motivos,justificativas_texto,"",1,1)</f>
        <v>MOTORISTA CUMPRINDO HORÁRIO NA ESCALA ATUAL</v>
      </c>
    </row>
    <row r="4112" spans="1:10" ht="42" hidden="1" customHeight="1">
      <c r="A4112" s="202">
        <v>45851</v>
      </c>
      <c r="B4112" s="149">
        <v>19008</v>
      </c>
      <c r="C4112" s="147">
        <v>0.39583333333333331</v>
      </c>
      <c r="D4112" s="149" t="s">
        <v>11</v>
      </c>
      <c r="E4112" s="153" t="s">
        <v>126</v>
      </c>
      <c r="F4112" s="149"/>
      <c r="G4112" s="149" t="str">
        <f t="shared" si="130"/>
        <v>1</v>
      </c>
      <c r="H4112" s="150">
        <f t="shared" si="131"/>
        <v>18</v>
      </c>
      <c r="I4112" s="153" t="str" cm="1">
        <f t="array" ref="I4112">_xlfn.XLOOKUP(C4112,gyn_horarios,gyn_trechos_almoco,"",1,1)</f>
        <v>GOIANIA X BELEM 09:30</v>
      </c>
      <c r="J4112" s="164" t="str" cm="1">
        <f t="array" ref="J4112">_xlfn.XLOOKUP(D4112,justificativas_motivos,justificativas_texto,"",1,1)</f>
        <v>MOTORISTA CUMPRINDO HORÁRIO NA ESCALA ATUAL</v>
      </c>
    </row>
    <row r="4113" spans="1:10" ht="42" hidden="1" customHeight="1">
      <c r="A4113" s="202">
        <v>45851</v>
      </c>
      <c r="B4113" s="149">
        <v>16000</v>
      </c>
      <c r="C4113" s="147">
        <v>0.75</v>
      </c>
      <c r="D4113" s="149" t="s">
        <v>285</v>
      </c>
      <c r="E4113" s="153" t="s">
        <v>226</v>
      </c>
      <c r="F4113" s="149"/>
      <c r="G4113" s="149" t="str">
        <f t="shared" si="130"/>
        <v>1</v>
      </c>
      <c r="H4113" s="150">
        <f t="shared" si="131"/>
        <v>18</v>
      </c>
      <c r="I4113" s="153" t="str" cm="1">
        <f t="array" ref="I4113">_xlfn.XLOOKUP(C4113,gyn_horarios,gyn_trechos_almoco,"",1,1)</f>
        <v>GOIANIA X TERESINA 18:00</v>
      </c>
      <c r="J4113" s="164" t="str" cm="1">
        <f t="array" ref="J4113">_xlfn.XLOOKUP(D4113,justificativas_motivos,justificativas_texto,"",1,1)</f>
        <v>MOTORISTA CHEGANDO/SAINDO DA GARAGEM DE PASSE</v>
      </c>
    </row>
    <row r="4114" spans="1:10" ht="42" hidden="1" customHeight="1">
      <c r="A4114" s="202">
        <v>45851</v>
      </c>
      <c r="B4114" s="149">
        <v>16000</v>
      </c>
      <c r="C4114" s="147">
        <v>0.75</v>
      </c>
      <c r="D4114" s="149" t="s">
        <v>285</v>
      </c>
      <c r="E4114" s="153" t="s">
        <v>66</v>
      </c>
      <c r="F4114" s="149"/>
      <c r="G4114" s="149" t="str">
        <f t="shared" si="130"/>
        <v>1</v>
      </c>
      <c r="H4114" s="150">
        <f t="shared" si="131"/>
        <v>18</v>
      </c>
      <c r="I4114" s="153" t="str" cm="1">
        <f t="array" ref="I4114">_xlfn.XLOOKUP(C4114,gyn_horarios,gyn_trechos_almoco,"",1,1)</f>
        <v>GOIANIA X TERESINA 18:00</v>
      </c>
      <c r="J4114" s="164" t="str" cm="1">
        <f t="array" ref="J4114">_xlfn.XLOOKUP(D4114,justificativas_motivos,justificativas_texto,"",1,1)</f>
        <v>MOTORISTA CHEGANDO/SAINDO DA GARAGEM DE PASSE</v>
      </c>
    </row>
    <row r="4115" spans="1:10" ht="42" hidden="1" customHeight="1">
      <c r="A4115" s="200">
        <v>45851</v>
      </c>
      <c r="B4115" s="132">
        <v>24016</v>
      </c>
      <c r="C4115" s="133">
        <v>0.79166666666666663</v>
      </c>
      <c r="D4115" s="132" t="s">
        <v>285</v>
      </c>
      <c r="E4115" s="129" t="s">
        <v>211</v>
      </c>
      <c r="F4115" s="132"/>
      <c r="G4115" s="132" t="str">
        <f t="shared" si="130"/>
        <v>1</v>
      </c>
      <c r="H4115" s="137">
        <f t="shared" si="131"/>
        <v>18</v>
      </c>
      <c r="I4115" s="129" t="str" cm="1">
        <f t="array" ref="I4115">_xlfn.XLOOKUP(C4115,gyn_horarios,gyn_trechos_almoco,"",1,1)</f>
        <v>GOIANIA X BELEM 19:00</v>
      </c>
      <c r="J4115" s="201" t="str" cm="1">
        <f t="array" ref="J4115">_xlfn.XLOOKUP(D4115,justificativas_motivos,justificativas_texto,"",1,1)</f>
        <v>MOTORISTA CHEGANDO/SAINDO DA GARAGEM DE PASSE</v>
      </c>
    </row>
    <row r="4116" spans="1:10" ht="42" hidden="1" customHeight="1">
      <c r="A4116" s="200">
        <v>45851</v>
      </c>
      <c r="B4116" s="132">
        <v>24016</v>
      </c>
      <c r="C4116" s="133">
        <v>0.79166666666666663</v>
      </c>
      <c r="D4116" s="132" t="s">
        <v>285</v>
      </c>
      <c r="E4116" s="129" t="s">
        <v>130</v>
      </c>
      <c r="F4116" s="132"/>
      <c r="G4116" s="132" t="str">
        <f t="shared" si="130"/>
        <v>1</v>
      </c>
      <c r="H4116" s="137">
        <f t="shared" si="131"/>
        <v>18</v>
      </c>
      <c r="I4116" s="129" t="str" cm="1">
        <f t="array" ref="I4116">_xlfn.XLOOKUP(C4116,gyn_horarios,gyn_trechos_almoco,"",1,1)</f>
        <v>GOIANIA X BELEM 19:00</v>
      </c>
      <c r="J4116" s="201" t="str" cm="1">
        <f t="array" ref="J4116">_xlfn.XLOOKUP(D4116,justificativas_motivos,justificativas_texto,"",1,1)</f>
        <v>MOTORISTA CHEGANDO/SAINDO DA GARAGEM DE PASSE</v>
      </c>
    </row>
    <row r="4117" spans="1:10" ht="42" hidden="1" customHeight="1">
      <c r="A4117" s="200">
        <v>45851</v>
      </c>
      <c r="B4117" s="132">
        <v>19017</v>
      </c>
      <c r="C4117" s="133">
        <v>0.8125</v>
      </c>
      <c r="D4117" s="132" t="s">
        <v>231</v>
      </c>
      <c r="E4117" s="129" t="s">
        <v>229</v>
      </c>
      <c r="F4117" s="132"/>
      <c r="G4117" s="132" t="str">
        <f t="shared" si="130"/>
        <v>1</v>
      </c>
      <c r="H4117" s="137">
        <f t="shared" si="131"/>
        <v>18</v>
      </c>
      <c r="I4117" s="129" t="str" cm="1">
        <f t="array" ref="I4117">_xlfn.XLOOKUP(C4117,gyn_horarios,gyn_trechos_almoco,"",1,1)</f>
        <v>GOIANIA X SAO LUIS 20:00</v>
      </c>
      <c r="J4117" s="201" t="str" cm="1">
        <f t="array" ref="J4117">_xlfn.XLOOKUP(D4117,justificativas_motivos,justificativas_texto,"",1,1)</f>
        <v>MOTORISTA CUMPRINDO ESCALA EXTRA</v>
      </c>
    </row>
    <row r="4118" spans="1:10" ht="42" hidden="1" customHeight="1">
      <c r="A4118" s="200">
        <v>45852</v>
      </c>
      <c r="B4118" s="132">
        <v>17600</v>
      </c>
      <c r="C4118" s="133">
        <v>0.75</v>
      </c>
      <c r="D4118" s="132" t="s">
        <v>11</v>
      </c>
      <c r="E4118" s="132" t="s">
        <v>52</v>
      </c>
      <c r="F4118" s="132"/>
      <c r="G4118" s="132" t="str">
        <f t="shared" si="130"/>
        <v>1</v>
      </c>
      <c r="H4118" s="137">
        <f t="shared" si="131"/>
        <v>18</v>
      </c>
      <c r="I4118" s="129" t="str" cm="1">
        <f t="array" ref="I4118">_xlfn.XLOOKUP(C4118,gyn_horarios,gyn_trechos_almoco,"",1,1)</f>
        <v>GOIANIA X TERESINA 18:00</v>
      </c>
      <c r="J4118" s="201" t="str" cm="1">
        <f t="array" ref="J4118">_xlfn.XLOOKUP(D4118,justificativas_motivos,justificativas_texto,"",1,1)</f>
        <v>MOTORISTA CUMPRINDO HORÁRIO NA ESCALA ATUAL</v>
      </c>
    </row>
    <row r="4119" spans="1:10" ht="42" hidden="1" customHeight="1">
      <c r="A4119" s="202">
        <v>45852</v>
      </c>
      <c r="B4119" s="132">
        <v>17600</v>
      </c>
      <c r="C4119" s="133">
        <v>0.75</v>
      </c>
      <c r="D4119" s="132" t="s">
        <v>11</v>
      </c>
      <c r="E4119" s="149" t="s">
        <v>238</v>
      </c>
      <c r="F4119" s="149"/>
      <c r="G4119" s="149" t="str">
        <f t="shared" si="130"/>
        <v>1</v>
      </c>
      <c r="H4119" s="150">
        <f t="shared" si="131"/>
        <v>18</v>
      </c>
      <c r="I4119" s="153" t="str" cm="1">
        <f t="array" ref="I4119">_xlfn.XLOOKUP(C4119,gyn_horarios,gyn_trechos_almoco,"",1,1)</f>
        <v>GOIANIA X TERESINA 18:00</v>
      </c>
      <c r="J4119" s="164" t="str" cm="1">
        <f t="array" ref="J4119">_xlfn.XLOOKUP(D4119,justificativas_motivos,justificativas_texto,"",1,1)</f>
        <v>MOTORISTA CUMPRINDO HORÁRIO NA ESCALA ATUAL</v>
      </c>
    </row>
    <row r="4120" spans="1:10" ht="42" hidden="1" customHeight="1">
      <c r="A4120" s="202">
        <v>45852</v>
      </c>
      <c r="B4120" s="132" t="s">
        <v>137</v>
      </c>
      <c r="C4120" s="132" t="s">
        <v>137</v>
      </c>
      <c r="D4120" s="132" t="s">
        <v>137</v>
      </c>
      <c r="E4120" s="153" t="s">
        <v>200</v>
      </c>
      <c r="F4120" s="149"/>
      <c r="G4120" s="149" t="str">
        <f t="shared" si="130"/>
        <v>1</v>
      </c>
      <c r="H4120" s="150">
        <f t="shared" si="131"/>
        <v>18</v>
      </c>
      <c r="I4120" s="153" t="str" cm="1">
        <f t="array" ref="I4120">_xlfn.XLOOKUP(C4120,gyn_horarios,gyn_trechos_almoco,"",1,1)</f>
        <v>ESPERA</v>
      </c>
      <c r="J4120" s="164" t="str" cm="1">
        <f t="array" ref="J4120">_xlfn.XLOOKUP(D4120,justificativas_motivos,justificativas_texto,"",1,1)</f>
        <v>MOTORISTA NA GARAGEM EM ESPERA PARA DISPONIBILIDADE DE HORARIOS</v>
      </c>
    </row>
    <row r="4121" spans="1:10" ht="42" hidden="1" customHeight="1">
      <c r="A4121" s="202">
        <v>45852</v>
      </c>
      <c r="B4121" s="149" t="s">
        <v>137</v>
      </c>
      <c r="C4121" s="147" t="s">
        <v>137</v>
      </c>
      <c r="D4121" s="149" t="s">
        <v>137</v>
      </c>
      <c r="E4121" s="153" t="s">
        <v>441</v>
      </c>
      <c r="F4121" s="149"/>
      <c r="G4121" s="149" t="str">
        <f t="shared" si="130"/>
        <v>1</v>
      </c>
      <c r="H4121" s="150">
        <f t="shared" si="131"/>
        <v>18</v>
      </c>
      <c r="I4121" s="153" t="str" cm="1">
        <f t="array" ref="I4121">_xlfn.XLOOKUP(C4121,gyn_horarios,gyn_trechos_almoco,"",1,1)</f>
        <v>ESPERA</v>
      </c>
      <c r="J4121" s="164" t="str" cm="1">
        <f t="array" ref="J4121">_xlfn.XLOOKUP(D4121,justificativas_motivos,justificativas_texto,"",1,1)</f>
        <v>MOTORISTA NA GARAGEM EM ESPERA PARA DISPONIBILIDADE DE HORARIOS</v>
      </c>
    </row>
    <row r="4122" spans="1:10" ht="42" hidden="1" customHeight="1">
      <c r="A4122" s="202">
        <v>45852</v>
      </c>
      <c r="B4122" s="149">
        <v>25012</v>
      </c>
      <c r="C4122" s="147">
        <v>0.79166666666666663</v>
      </c>
      <c r="D4122" s="149" t="s">
        <v>11</v>
      </c>
      <c r="E4122" s="153" t="s">
        <v>78</v>
      </c>
      <c r="F4122" s="149"/>
      <c r="G4122" s="149" t="str">
        <f t="shared" si="130"/>
        <v>1</v>
      </c>
      <c r="H4122" s="150">
        <f t="shared" si="131"/>
        <v>18</v>
      </c>
      <c r="I4122" s="153" t="str" cm="1">
        <f t="array" ref="I4122">_xlfn.XLOOKUP(C4122,gyn_horarios,gyn_trechos_almoco,"",1,1)</f>
        <v>GOIANIA X BELEM 19:00</v>
      </c>
      <c r="J4122" s="164" t="str" cm="1">
        <f t="array" ref="J4122">_xlfn.XLOOKUP(D4122,justificativas_motivos,justificativas_texto,"",1,1)</f>
        <v>MOTORISTA CUMPRINDO HORÁRIO NA ESCALA ATUAL</v>
      </c>
    </row>
    <row r="4123" spans="1:10" ht="42" hidden="1" customHeight="1">
      <c r="A4123" s="202">
        <v>45852</v>
      </c>
      <c r="B4123" s="149">
        <v>25012</v>
      </c>
      <c r="C4123" s="147">
        <v>0.79166666666666663</v>
      </c>
      <c r="D4123" s="149" t="s">
        <v>11</v>
      </c>
      <c r="E4123" s="153" t="s">
        <v>80</v>
      </c>
      <c r="F4123" s="149"/>
      <c r="G4123" s="149" t="str">
        <f t="shared" si="130"/>
        <v>1</v>
      </c>
      <c r="H4123" s="150">
        <f t="shared" si="131"/>
        <v>18</v>
      </c>
      <c r="I4123" s="153" t="str" cm="1">
        <f t="array" ref="I4123">_xlfn.XLOOKUP(C4123,gyn_horarios,gyn_trechos_almoco,"",1,1)</f>
        <v>GOIANIA X BELEM 19:00</v>
      </c>
      <c r="J4123" s="164" t="str" cm="1">
        <f t="array" ref="J4123">_xlfn.XLOOKUP(D4123,justificativas_motivos,justificativas_texto,"",1,1)</f>
        <v>MOTORISTA CUMPRINDO HORÁRIO NA ESCALA ATUAL</v>
      </c>
    </row>
    <row r="4124" spans="1:10" ht="42" hidden="1" customHeight="1">
      <c r="A4124" s="202">
        <v>45852</v>
      </c>
      <c r="B4124" s="149">
        <v>25008</v>
      </c>
      <c r="C4124" s="147">
        <v>0.83333333333333337</v>
      </c>
      <c r="D4124" s="149" t="s">
        <v>11</v>
      </c>
      <c r="E4124" s="153" t="s">
        <v>96</v>
      </c>
      <c r="F4124" s="149"/>
      <c r="G4124" s="149" t="str">
        <f t="shared" si="130"/>
        <v>1</v>
      </c>
      <c r="H4124" s="150">
        <f t="shared" si="131"/>
        <v>18</v>
      </c>
      <c r="I4124" s="153" t="str" cm="1">
        <f t="array" ref="I4124">_xlfn.XLOOKUP(C4124,gyn_horarios,gyn_trechos_almoco,"",1,1)</f>
        <v>GOIANIA X SAO LUIS 20:00</v>
      </c>
      <c r="J4124" s="164" t="str" cm="1">
        <f t="array" ref="J4124">_xlfn.XLOOKUP(D4124,justificativas_motivos,justificativas_texto,"",1,1)</f>
        <v>MOTORISTA CUMPRINDO HORÁRIO NA ESCALA ATUAL</v>
      </c>
    </row>
    <row r="4125" spans="1:10" ht="42" hidden="1" customHeight="1">
      <c r="A4125" s="202">
        <v>45852</v>
      </c>
      <c r="B4125" s="132">
        <v>25008</v>
      </c>
      <c r="C4125" s="133">
        <v>0.83333333333333337</v>
      </c>
      <c r="D4125" s="132" t="s">
        <v>11</v>
      </c>
      <c r="E4125" s="153" t="s">
        <v>166</v>
      </c>
      <c r="F4125" s="149"/>
      <c r="G4125" s="149" t="str">
        <f t="shared" ref="G4125:G4188" si="132">IF(E4125="MOTORISTA","","1")</f>
        <v>1</v>
      </c>
      <c r="H4125" s="150">
        <f t="shared" ref="H4125:H4188" si="133">IF(E4125="MOTORISTA","",18)</f>
        <v>18</v>
      </c>
      <c r="I4125" s="153" t="str" cm="1">
        <f t="array" ref="I4125">_xlfn.XLOOKUP(C4125,gyn_horarios,gyn_trechos_almoco,"",1,1)</f>
        <v>GOIANIA X SAO LUIS 20:00</v>
      </c>
      <c r="J4125" s="164" t="str" cm="1">
        <f t="array" ref="J4125">_xlfn.XLOOKUP(D4125,justificativas_motivos,justificativas_texto,"",1,1)</f>
        <v>MOTORISTA CUMPRINDO HORÁRIO NA ESCALA ATUAL</v>
      </c>
    </row>
    <row r="4126" spans="1:10" ht="42" hidden="1" customHeight="1">
      <c r="A4126" s="202">
        <v>45852</v>
      </c>
      <c r="B4126" s="132">
        <v>19001</v>
      </c>
      <c r="C4126" s="133">
        <v>0.39583333333333331</v>
      </c>
      <c r="D4126" s="132" t="s">
        <v>11</v>
      </c>
      <c r="E4126" s="153" t="s">
        <v>174</v>
      </c>
      <c r="F4126" s="149"/>
      <c r="G4126" s="149" t="str">
        <f t="shared" si="132"/>
        <v>1</v>
      </c>
      <c r="H4126" s="150">
        <f t="shared" si="133"/>
        <v>18</v>
      </c>
      <c r="I4126" s="153" t="str" cm="1">
        <f t="array" ref="I4126">_xlfn.XLOOKUP(C4126,gyn_horarios,gyn_trechos_almoco,"",1,1)</f>
        <v>GOIANIA X BELEM 09:30</v>
      </c>
      <c r="J4126" s="164" t="str" cm="1">
        <f t="array" ref="J4126">_xlfn.XLOOKUP(D4126,justificativas_motivos,justificativas_texto,"",1,1)</f>
        <v>MOTORISTA CUMPRINDO HORÁRIO NA ESCALA ATUAL</v>
      </c>
    </row>
    <row r="4127" spans="1:10" ht="42" hidden="1" customHeight="1">
      <c r="A4127" s="202">
        <v>45852</v>
      </c>
      <c r="B4127" s="149">
        <v>19001</v>
      </c>
      <c r="C4127" s="147">
        <v>0.39583333333333331</v>
      </c>
      <c r="D4127" s="149" t="s">
        <v>11</v>
      </c>
      <c r="E4127" s="129" t="s">
        <v>135</v>
      </c>
      <c r="F4127" s="149"/>
      <c r="G4127" s="149" t="str">
        <f t="shared" si="132"/>
        <v>1</v>
      </c>
      <c r="H4127" s="150">
        <f t="shared" si="133"/>
        <v>18</v>
      </c>
      <c r="I4127" s="153" t="str" cm="1">
        <f t="array" ref="I4127">_xlfn.XLOOKUP(C4127,gyn_horarios,gyn_trechos_almoco,"",1,1)</f>
        <v>GOIANIA X BELEM 09:30</v>
      </c>
      <c r="J4127" s="164" t="str" cm="1">
        <f t="array" ref="J4127">_xlfn.XLOOKUP(D4127,justificativas_motivos,justificativas_texto,"",1,1)</f>
        <v>MOTORISTA CUMPRINDO HORÁRIO NA ESCALA ATUAL</v>
      </c>
    </row>
    <row r="4128" spans="1:10" ht="42" hidden="1" customHeight="1">
      <c r="A4128" s="202">
        <v>45852</v>
      </c>
      <c r="B4128" s="149">
        <v>16400</v>
      </c>
      <c r="C4128" s="147">
        <v>0.47013888888888888</v>
      </c>
      <c r="D4128" s="149" t="s">
        <v>20</v>
      </c>
      <c r="E4128" s="129" t="s">
        <v>249</v>
      </c>
      <c r="F4128" s="149"/>
      <c r="G4128" s="149" t="str">
        <f t="shared" si="132"/>
        <v>1</v>
      </c>
      <c r="H4128" s="150">
        <f t="shared" si="133"/>
        <v>18</v>
      </c>
      <c r="I4128" s="153" t="str" cm="1">
        <f t="array" ref="I4128">_xlfn.XLOOKUP(C4128,gyn_horarios,gyn_trechos_almoco,"",1,1)</f>
        <v>IMPERATRIZ X SAO LUIS 11:17</v>
      </c>
      <c r="J4128" s="164" t="str" cm="1">
        <f t="array" ref="J4128">_xlfn.XLOOKUP(D4128,justificativas_motivos,justificativas_texto,"",1,1)</f>
        <v>MOTORISTA TEVE QUE FAZER REFEIÇÃO DEVIDO AO ATRASO DO HORARIO DO ONIBUS</v>
      </c>
    </row>
    <row r="4129" spans="1:10" ht="42" hidden="1" customHeight="1">
      <c r="A4129" s="202">
        <v>45853</v>
      </c>
      <c r="B4129" s="149">
        <v>19019</v>
      </c>
      <c r="C4129" s="147">
        <v>0.75</v>
      </c>
      <c r="D4129" s="149" t="s">
        <v>11</v>
      </c>
      <c r="E4129" s="153" t="s">
        <v>108</v>
      </c>
      <c r="F4129" s="149"/>
      <c r="G4129" s="149" t="str">
        <f t="shared" si="132"/>
        <v>1</v>
      </c>
      <c r="H4129" s="150">
        <f t="shared" si="133"/>
        <v>18</v>
      </c>
      <c r="I4129" s="153" t="str" cm="1">
        <f t="array" ref="I4129">_xlfn.XLOOKUP(C4129,gyn_horarios,gyn_trechos_almoco,"",1,1)</f>
        <v>GOIANIA X TERESINA 18:00</v>
      </c>
      <c r="J4129" s="164" t="str" cm="1">
        <f t="array" ref="J4129">_xlfn.XLOOKUP(D4129,justificativas_motivos,justificativas_texto,"",1,1)</f>
        <v>MOTORISTA CUMPRINDO HORÁRIO NA ESCALA ATUAL</v>
      </c>
    </row>
    <row r="4130" spans="1:10" ht="42" hidden="1" customHeight="1">
      <c r="A4130" s="202">
        <v>45853</v>
      </c>
      <c r="B4130" s="149">
        <v>19019</v>
      </c>
      <c r="C4130" s="147">
        <v>0.75</v>
      </c>
      <c r="D4130" s="149" t="s">
        <v>11</v>
      </c>
      <c r="E4130" s="129" t="s">
        <v>138</v>
      </c>
      <c r="F4130" s="149"/>
      <c r="G4130" s="149" t="str">
        <f t="shared" si="132"/>
        <v>1</v>
      </c>
      <c r="H4130" s="150">
        <f t="shared" si="133"/>
        <v>18</v>
      </c>
      <c r="I4130" s="153" t="str" cm="1">
        <f t="array" ref="I4130">_xlfn.XLOOKUP(C4130,gyn_horarios,gyn_trechos_almoco,"",1,1)</f>
        <v>GOIANIA X TERESINA 18:00</v>
      </c>
      <c r="J4130" s="164" t="str" cm="1">
        <f t="array" ref="J4130">_xlfn.XLOOKUP(D4130,justificativas_motivos,justificativas_texto,"",1,1)</f>
        <v>MOTORISTA CUMPRINDO HORÁRIO NA ESCALA ATUAL</v>
      </c>
    </row>
    <row r="4131" spans="1:10" ht="42" hidden="1" customHeight="1">
      <c r="A4131" s="202">
        <v>45853</v>
      </c>
      <c r="B4131" s="149">
        <v>25007</v>
      </c>
      <c r="C4131" s="147">
        <v>0.79166666666666663</v>
      </c>
      <c r="D4131" s="149" t="s">
        <v>11</v>
      </c>
      <c r="E4131" s="129" t="s">
        <v>47</v>
      </c>
      <c r="F4131" s="149"/>
      <c r="G4131" s="149" t="str">
        <f t="shared" si="132"/>
        <v>1</v>
      </c>
      <c r="H4131" s="150">
        <f t="shared" si="133"/>
        <v>18</v>
      </c>
      <c r="I4131" s="153" t="str" cm="1">
        <f t="array" ref="I4131">_xlfn.XLOOKUP(C4131,gyn_horarios,gyn_trechos_almoco,"",1,1)</f>
        <v>GOIANIA X BELEM 19:00</v>
      </c>
      <c r="J4131" s="164" t="str" cm="1">
        <f t="array" ref="J4131">_xlfn.XLOOKUP(D4131,justificativas_motivos,justificativas_texto,"",1,1)</f>
        <v>MOTORISTA CUMPRINDO HORÁRIO NA ESCALA ATUAL</v>
      </c>
    </row>
    <row r="4132" spans="1:10" ht="42" hidden="1" customHeight="1">
      <c r="A4132" s="202">
        <v>45853</v>
      </c>
      <c r="B4132" s="149">
        <v>25007</v>
      </c>
      <c r="C4132" s="147">
        <v>0.79166666666666663</v>
      </c>
      <c r="D4132" s="149" t="s">
        <v>11</v>
      </c>
      <c r="E4132" s="129" t="s">
        <v>160</v>
      </c>
      <c r="F4132" s="149"/>
      <c r="G4132" s="149" t="str">
        <f t="shared" si="132"/>
        <v>1</v>
      </c>
      <c r="H4132" s="150">
        <f t="shared" si="133"/>
        <v>18</v>
      </c>
      <c r="I4132" s="153" t="str" cm="1">
        <f t="array" ref="I4132">_xlfn.XLOOKUP(C4132,gyn_horarios,gyn_trechos_almoco,"",1,1)</f>
        <v>GOIANIA X BELEM 19:00</v>
      </c>
      <c r="J4132" s="164" t="str" cm="1">
        <f t="array" ref="J4132">_xlfn.XLOOKUP(D4132,justificativas_motivos,justificativas_texto,"",1,1)</f>
        <v>MOTORISTA CUMPRINDO HORÁRIO NA ESCALA ATUAL</v>
      </c>
    </row>
    <row r="4133" spans="1:10" ht="42" hidden="1" customHeight="1">
      <c r="A4133" s="202">
        <v>45853</v>
      </c>
      <c r="B4133" s="149" t="s">
        <v>137</v>
      </c>
      <c r="C4133" s="147" t="s">
        <v>137</v>
      </c>
      <c r="D4133" s="149" t="s">
        <v>137</v>
      </c>
      <c r="E4133" s="153" t="s">
        <v>200</v>
      </c>
      <c r="F4133" s="149"/>
      <c r="G4133" s="149" t="str">
        <f t="shared" si="132"/>
        <v>1</v>
      </c>
      <c r="H4133" s="150">
        <f t="shared" si="133"/>
        <v>18</v>
      </c>
      <c r="I4133" s="153" t="str" cm="1">
        <f t="array" ref="I4133">_xlfn.XLOOKUP(C4133,gyn_horarios,gyn_trechos_almoco,"",1,1)</f>
        <v>ESPERA</v>
      </c>
      <c r="J4133" s="164" t="str" cm="1">
        <f t="array" ref="J4133">_xlfn.XLOOKUP(D4133,justificativas_motivos,justificativas_texto,"",1,1)</f>
        <v>MOTORISTA NA GARAGEM EM ESPERA PARA DISPONIBILIDADE DE HORARIOS</v>
      </c>
    </row>
    <row r="4134" spans="1:10" ht="42" hidden="1" customHeight="1">
      <c r="A4134" s="202">
        <v>45853</v>
      </c>
      <c r="B4134" s="149" t="s">
        <v>137</v>
      </c>
      <c r="C4134" s="147" t="s">
        <v>137</v>
      </c>
      <c r="D4134" s="149" t="s">
        <v>137</v>
      </c>
      <c r="E4134" s="153" t="s">
        <v>370</v>
      </c>
      <c r="F4134" s="149"/>
      <c r="G4134" s="149" t="str">
        <f t="shared" si="132"/>
        <v>1</v>
      </c>
      <c r="H4134" s="150">
        <f t="shared" si="133"/>
        <v>18</v>
      </c>
      <c r="I4134" s="153" t="str" cm="1">
        <f t="array" ref="I4134">_xlfn.XLOOKUP(C4134,gyn_horarios,gyn_trechos_almoco,"",1,1)</f>
        <v>ESPERA</v>
      </c>
      <c r="J4134" s="164" t="str" cm="1">
        <f t="array" ref="J4134">_xlfn.XLOOKUP(D4134,justificativas_motivos,justificativas_texto,"",1,1)</f>
        <v>MOTORISTA NA GARAGEM EM ESPERA PARA DISPONIBILIDADE DE HORARIOS</v>
      </c>
    </row>
    <row r="4135" spans="1:10" ht="42" hidden="1" customHeight="1">
      <c r="A4135" s="202">
        <v>45853</v>
      </c>
      <c r="B4135" s="149">
        <v>24001</v>
      </c>
      <c r="C4135" s="147">
        <v>0.83333333333333337</v>
      </c>
      <c r="D4135" s="149" t="s">
        <v>11</v>
      </c>
      <c r="E4135" s="153" t="s">
        <v>133</v>
      </c>
      <c r="F4135" s="149"/>
      <c r="G4135" s="149" t="str">
        <f t="shared" si="132"/>
        <v>1</v>
      </c>
      <c r="H4135" s="150">
        <f t="shared" si="133"/>
        <v>18</v>
      </c>
      <c r="I4135" s="153" t="str" cm="1">
        <f t="array" ref="I4135">_xlfn.XLOOKUP(C4135,gyn_horarios,gyn_trechos_almoco,"",1,1)</f>
        <v>GOIANIA X SAO LUIS 20:00</v>
      </c>
      <c r="J4135" s="164" t="str" cm="1">
        <f t="array" ref="J4135">_xlfn.XLOOKUP(D4135,justificativas_motivos,justificativas_texto,"",1,1)</f>
        <v>MOTORISTA CUMPRINDO HORÁRIO NA ESCALA ATUAL</v>
      </c>
    </row>
    <row r="4136" spans="1:10" ht="42" hidden="1" customHeight="1">
      <c r="A4136" s="200">
        <v>45853</v>
      </c>
      <c r="B4136" s="132">
        <v>24001</v>
      </c>
      <c r="C4136" s="133">
        <v>0.83333333333333337</v>
      </c>
      <c r="D4136" s="132" t="s">
        <v>11</v>
      </c>
      <c r="E4136" s="129" t="s">
        <v>189</v>
      </c>
      <c r="F4136" s="132"/>
      <c r="G4136" s="132" t="str">
        <f t="shared" si="132"/>
        <v>1</v>
      </c>
      <c r="H4136" s="137">
        <f t="shared" si="133"/>
        <v>18</v>
      </c>
      <c r="I4136" s="129" t="str" cm="1">
        <f t="array" ref="I4136">_xlfn.XLOOKUP(C4136,gyn_horarios,gyn_trechos_almoco,"",1,1)</f>
        <v>GOIANIA X SAO LUIS 20:00</v>
      </c>
      <c r="J4136" s="201" t="str" cm="1">
        <f t="array" ref="J4136">_xlfn.XLOOKUP(D4136,justificativas_motivos,justificativas_texto,"",1,1)</f>
        <v>MOTORISTA CUMPRINDO HORÁRIO NA ESCALA ATUAL</v>
      </c>
    </row>
    <row r="4137" spans="1:10" ht="42" hidden="1" customHeight="1">
      <c r="A4137" s="200">
        <v>45853</v>
      </c>
      <c r="B4137" s="132">
        <v>19020</v>
      </c>
      <c r="C4137" s="133">
        <v>0.39583333333333331</v>
      </c>
      <c r="D4137" s="132" t="s">
        <v>11</v>
      </c>
      <c r="E4137" s="129" t="s">
        <v>168</v>
      </c>
      <c r="F4137" s="132"/>
      <c r="G4137" s="132" t="str">
        <f t="shared" si="132"/>
        <v>1</v>
      </c>
      <c r="H4137" s="137">
        <f t="shared" si="133"/>
        <v>18</v>
      </c>
      <c r="I4137" s="129" t="str" cm="1">
        <f t="array" ref="I4137">_xlfn.XLOOKUP(C4137,gyn_horarios,gyn_trechos_almoco,"",1,1)</f>
        <v>GOIANIA X BELEM 09:30</v>
      </c>
      <c r="J4137" s="201" t="str" cm="1">
        <f t="array" ref="J4137">_xlfn.XLOOKUP(D4137,justificativas_motivos,justificativas_texto,"",1,1)</f>
        <v>MOTORISTA CUMPRINDO HORÁRIO NA ESCALA ATUAL</v>
      </c>
    </row>
    <row r="4138" spans="1:10" ht="42" hidden="1" customHeight="1">
      <c r="A4138" s="200">
        <v>45853</v>
      </c>
      <c r="B4138" s="132">
        <v>19020</v>
      </c>
      <c r="C4138" s="133">
        <v>0.39583333333333331</v>
      </c>
      <c r="D4138" s="132" t="s">
        <v>11</v>
      </c>
      <c r="E4138" s="129" t="s">
        <v>193</v>
      </c>
      <c r="F4138" s="132"/>
      <c r="G4138" s="132" t="str">
        <f t="shared" si="132"/>
        <v>1</v>
      </c>
      <c r="H4138" s="137">
        <f t="shared" si="133"/>
        <v>18</v>
      </c>
      <c r="I4138" s="129" t="str" cm="1">
        <f t="array" ref="I4138">_xlfn.XLOOKUP(C4138,gyn_horarios,gyn_trechos_almoco,"",1,1)</f>
        <v>GOIANIA X BELEM 09:30</v>
      </c>
      <c r="J4138" s="201" t="str" cm="1">
        <f t="array" ref="J4138">_xlfn.XLOOKUP(D4138,justificativas_motivos,justificativas_texto,"",1,1)</f>
        <v>MOTORISTA CUMPRINDO HORÁRIO NA ESCALA ATUAL</v>
      </c>
    </row>
    <row r="4139" spans="1:10" ht="42" hidden="1" customHeight="1">
      <c r="A4139" s="200">
        <v>45853</v>
      </c>
      <c r="B4139" s="132" t="s">
        <v>137</v>
      </c>
      <c r="C4139" s="133" t="s">
        <v>137</v>
      </c>
      <c r="D4139" s="132" t="s">
        <v>137</v>
      </c>
      <c r="E4139" s="129" t="s">
        <v>174</v>
      </c>
      <c r="F4139" s="132"/>
      <c r="G4139" s="132" t="str">
        <f t="shared" si="132"/>
        <v>1</v>
      </c>
      <c r="H4139" s="137">
        <f t="shared" si="133"/>
        <v>18</v>
      </c>
      <c r="I4139" s="129" t="str" cm="1">
        <f t="array" ref="I4139">_xlfn.XLOOKUP(C4139,gyn_horarios,gyn_trechos_almoco,"",1,1)</f>
        <v>ESPERA</v>
      </c>
      <c r="J4139" s="201" t="str" cm="1">
        <f t="array" ref="J4139">_xlfn.XLOOKUP(D4139,justificativas_motivos,justificativas_texto,"",1,1)</f>
        <v>MOTORISTA NA GARAGEM EM ESPERA PARA DISPONIBILIDADE DE HORARIOS</v>
      </c>
    </row>
    <row r="4140" spans="1:10" ht="42" hidden="1" customHeight="1">
      <c r="A4140" s="200">
        <v>45853</v>
      </c>
      <c r="B4140" s="132" t="s">
        <v>137</v>
      </c>
      <c r="C4140" s="133" t="s">
        <v>137</v>
      </c>
      <c r="D4140" s="132" t="s">
        <v>137</v>
      </c>
      <c r="E4140" s="129" t="s">
        <v>135</v>
      </c>
      <c r="F4140" s="132"/>
      <c r="G4140" s="132" t="str">
        <f t="shared" si="132"/>
        <v>1</v>
      </c>
      <c r="H4140" s="137">
        <f t="shared" si="133"/>
        <v>18</v>
      </c>
      <c r="I4140" s="129" t="str" cm="1">
        <f t="array" ref="I4140">_xlfn.XLOOKUP(C4140,gyn_horarios,gyn_trechos_almoco,"",1,1)</f>
        <v>ESPERA</v>
      </c>
      <c r="J4140" s="201" t="str" cm="1">
        <f t="array" ref="J4140">_xlfn.XLOOKUP(D4140,justificativas_motivos,justificativas_texto,"",1,1)</f>
        <v>MOTORISTA NA GARAGEM EM ESPERA PARA DISPONIBILIDADE DE HORARIOS</v>
      </c>
    </row>
    <row r="4141" spans="1:10" ht="42" hidden="1" customHeight="1">
      <c r="A4141" s="200">
        <v>45854</v>
      </c>
      <c r="B4141" s="132">
        <v>19009</v>
      </c>
      <c r="C4141" s="133">
        <v>0.75</v>
      </c>
      <c r="D4141" s="132" t="s">
        <v>11</v>
      </c>
      <c r="E4141" s="132" t="s">
        <v>477</v>
      </c>
      <c r="F4141" s="132"/>
      <c r="G4141" s="132" t="str">
        <f t="shared" si="132"/>
        <v>1</v>
      </c>
      <c r="H4141" s="137">
        <f t="shared" si="133"/>
        <v>18</v>
      </c>
      <c r="I4141" s="129" t="str" cm="1">
        <f t="array" ref="I4141">_xlfn.XLOOKUP(C4141,gyn_horarios,gyn_trechos_almoco,"",1,1)</f>
        <v>GOIANIA X TERESINA 18:00</v>
      </c>
      <c r="J4141" s="201" t="str" cm="1">
        <f t="array" ref="J4141">_xlfn.XLOOKUP(D4141,justificativas_motivos,justificativas_texto,"",1,1)</f>
        <v>MOTORISTA CUMPRINDO HORÁRIO NA ESCALA ATUAL</v>
      </c>
    </row>
    <row r="4142" spans="1:10" ht="42" hidden="1" customHeight="1">
      <c r="A4142" s="200">
        <v>45854</v>
      </c>
      <c r="B4142" s="132">
        <v>19009</v>
      </c>
      <c r="C4142" s="133">
        <v>0.75</v>
      </c>
      <c r="D4142" s="132" t="s">
        <v>11</v>
      </c>
      <c r="E4142" s="132" t="s">
        <v>349</v>
      </c>
      <c r="F4142" s="132"/>
      <c r="G4142" s="132" t="str">
        <f t="shared" si="132"/>
        <v>1</v>
      </c>
      <c r="H4142" s="137">
        <f t="shared" si="133"/>
        <v>18</v>
      </c>
      <c r="I4142" s="129" t="str" cm="1">
        <f t="array" ref="I4142">_xlfn.XLOOKUP(C4142,gyn_horarios,gyn_trechos_almoco,"",1,1)</f>
        <v>GOIANIA X TERESINA 18:00</v>
      </c>
      <c r="J4142" s="201" t="str" cm="1">
        <f t="array" ref="J4142">_xlfn.XLOOKUP(D4142,justificativas_motivos,justificativas_texto,"",1,1)</f>
        <v>MOTORISTA CUMPRINDO HORÁRIO NA ESCALA ATUAL</v>
      </c>
    </row>
    <row r="4143" spans="1:10" ht="42" hidden="1" customHeight="1">
      <c r="A4143" s="202">
        <v>45854</v>
      </c>
      <c r="B4143" s="149">
        <v>24011</v>
      </c>
      <c r="C4143" s="147">
        <v>0.79166666666666663</v>
      </c>
      <c r="D4143" s="149" t="s">
        <v>11</v>
      </c>
      <c r="E4143" s="149" t="s">
        <v>103</v>
      </c>
      <c r="F4143" s="149"/>
      <c r="G4143" s="149" t="str">
        <f t="shared" si="132"/>
        <v>1</v>
      </c>
      <c r="H4143" s="150">
        <f t="shared" si="133"/>
        <v>18</v>
      </c>
      <c r="I4143" s="153" t="str" cm="1">
        <f t="array" ref="I4143">_xlfn.XLOOKUP(C4143,gyn_horarios,gyn_trechos_almoco,"",1,1)</f>
        <v>GOIANIA X BELEM 19:00</v>
      </c>
      <c r="J4143" s="164" t="str" cm="1">
        <f t="array" ref="J4143">_xlfn.XLOOKUP(D4143,justificativas_motivos,justificativas_texto,"",1,1)</f>
        <v>MOTORISTA CUMPRINDO HORÁRIO NA ESCALA ATUAL</v>
      </c>
    </row>
    <row r="4144" spans="1:10" ht="42" hidden="1" customHeight="1">
      <c r="A4144" s="202">
        <v>45854</v>
      </c>
      <c r="B4144" s="149">
        <v>24011</v>
      </c>
      <c r="C4144" s="147">
        <v>0.79166666666666663</v>
      </c>
      <c r="D4144" s="149" t="s">
        <v>11</v>
      </c>
      <c r="E4144" s="149" t="s">
        <v>102</v>
      </c>
      <c r="F4144" s="149"/>
      <c r="G4144" s="149" t="str">
        <f t="shared" si="132"/>
        <v>1</v>
      </c>
      <c r="H4144" s="150">
        <f t="shared" si="133"/>
        <v>18</v>
      </c>
      <c r="I4144" s="153" t="str" cm="1">
        <f t="array" ref="I4144">_xlfn.XLOOKUP(C4144,gyn_horarios,gyn_trechos_almoco,"",1,1)</f>
        <v>GOIANIA X BELEM 19:00</v>
      </c>
      <c r="J4144" s="164" t="str" cm="1">
        <f t="array" ref="J4144">_xlfn.XLOOKUP(D4144,justificativas_motivos,justificativas_texto,"",1,1)</f>
        <v>MOTORISTA CUMPRINDO HORÁRIO NA ESCALA ATUAL</v>
      </c>
    </row>
    <row r="4145" spans="1:10" ht="42" hidden="1" customHeight="1">
      <c r="A4145" s="202">
        <v>45854</v>
      </c>
      <c r="B4145" s="132">
        <v>24014</v>
      </c>
      <c r="C4145" s="133">
        <v>0.83333333333333337</v>
      </c>
      <c r="D4145" s="132" t="s">
        <v>11</v>
      </c>
      <c r="E4145" s="132" t="s">
        <v>186</v>
      </c>
      <c r="F4145" s="132"/>
      <c r="G4145" s="132" t="str">
        <f t="shared" si="132"/>
        <v>1</v>
      </c>
      <c r="H4145" s="137">
        <f t="shared" si="133"/>
        <v>18</v>
      </c>
      <c r="I4145" s="129" t="str" cm="1">
        <f t="array" ref="I4145">_xlfn.XLOOKUP(C4145,gyn_horarios,gyn_trechos_almoco,"",1,1)</f>
        <v>GOIANIA X SAO LUIS 20:00</v>
      </c>
      <c r="J4145" s="201" t="str" cm="1">
        <f t="array" ref="J4145">_xlfn.XLOOKUP(D4145,justificativas_motivos,justificativas_texto,"",1,1)</f>
        <v>MOTORISTA CUMPRINDO HORÁRIO NA ESCALA ATUAL</v>
      </c>
    </row>
    <row r="4146" spans="1:10" ht="42" hidden="1" customHeight="1">
      <c r="A4146" s="202">
        <v>45854</v>
      </c>
      <c r="B4146" s="149">
        <v>24014</v>
      </c>
      <c r="C4146" s="147">
        <v>0.83333333333333337</v>
      </c>
      <c r="D4146" s="149" t="s">
        <v>11</v>
      </c>
      <c r="E4146" s="149" t="s">
        <v>267</v>
      </c>
      <c r="F4146" s="149"/>
      <c r="G4146" s="149" t="str">
        <f t="shared" si="132"/>
        <v>1</v>
      </c>
      <c r="H4146" s="150">
        <f t="shared" si="133"/>
        <v>18</v>
      </c>
      <c r="I4146" s="153" t="str" cm="1">
        <f t="array" ref="I4146">_xlfn.XLOOKUP(C4146,gyn_horarios,gyn_trechos_almoco,"",1,1)</f>
        <v>GOIANIA X SAO LUIS 20:00</v>
      </c>
      <c r="J4146" s="164" t="str" cm="1">
        <f t="array" ref="J4146">_xlfn.XLOOKUP(D4146,justificativas_motivos,justificativas_texto,"",1,1)</f>
        <v>MOTORISTA CUMPRINDO HORÁRIO NA ESCALA ATUAL</v>
      </c>
    </row>
    <row r="4147" spans="1:10" ht="42" hidden="1" customHeight="1">
      <c r="A4147" s="202">
        <v>45854</v>
      </c>
      <c r="B4147" s="149">
        <v>19026</v>
      </c>
      <c r="C4147" s="147">
        <v>0.39583333333333331</v>
      </c>
      <c r="D4147" s="149" t="s">
        <v>11</v>
      </c>
      <c r="E4147" s="153" t="s">
        <v>104</v>
      </c>
      <c r="F4147" s="149"/>
      <c r="G4147" s="149" t="str">
        <f t="shared" si="132"/>
        <v>1</v>
      </c>
      <c r="H4147" s="150">
        <f t="shared" si="133"/>
        <v>18</v>
      </c>
      <c r="I4147" s="153" t="str" cm="1">
        <f t="array" ref="I4147">_xlfn.XLOOKUP(C4147,gyn_horarios,gyn_trechos_almoco,"",1,1)</f>
        <v>GOIANIA X BELEM 09:30</v>
      </c>
      <c r="J4147" s="164" t="str" cm="1">
        <f t="array" ref="J4147">_xlfn.XLOOKUP(D4147,justificativas_motivos,justificativas_texto,"",1,1)</f>
        <v>MOTORISTA CUMPRINDO HORÁRIO NA ESCALA ATUAL</v>
      </c>
    </row>
    <row r="4148" spans="1:10" ht="42" hidden="1" customHeight="1">
      <c r="A4148" s="202">
        <v>45854</v>
      </c>
      <c r="B4148" s="149">
        <v>19026</v>
      </c>
      <c r="C4148" s="147">
        <v>0.39583333333333331</v>
      </c>
      <c r="D4148" s="149" t="s">
        <v>11</v>
      </c>
      <c r="E4148" s="153" t="s">
        <v>86</v>
      </c>
      <c r="F4148" s="149"/>
      <c r="G4148" s="149" t="str">
        <f t="shared" si="132"/>
        <v>1</v>
      </c>
      <c r="H4148" s="150">
        <f t="shared" si="133"/>
        <v>18</v>
      </c>
      <c r="I4148" s="153" t="str" cm="1">
        <f t="array" ref="I4148">_xlfn.XLOOKUP(C4148,gyn_horarios,gyn_trechos_almoco,"",1,1)</f>
        <v>GOIANIA X BELEM 09:30</v>
      </c>
      <c r="J4148" s="164" t="str" cm="1">
        <f t="array" ref="J4148">_xlfn.XLOOKUP(D4148,justificativas_motivos,justificativas_texto,"",1,1)</f>
        <v>MOTORISTA CUMPRINDO HORÁRIO NA ESCALA ATUAL</v>
      </c>
    </row>
    <row r="4149" spans="1:10" ht="42" hidden="1" customHeight="1">
      <c r="A4149" s="202">
        <v>45854</v>
      </c>
      <c r="B4149" s="149">
        <v>19016</v>
      </c>
      <c r="C4149" s="147">
        <v>0.47013888888888888</v>
      </c>
      <c r="D4149" s="149" t="s">
        <v>20</v>
      </c>
      <c r="E4149" s="153" t="s">
        <v>501</v>
      </c>
      <c r="F4149" s="149"/>
      <c r="G4149" s="149" t="str">
        <f t="shared" si="132"/>
        <v>1</v>
      </c>
      <c r="H4149" s="150">
        <f t="shared" si="133"/>
        <v>18</v>
      </c>
      <c r="I4149" s="153" t="str" cm="1">
        <f t="array" ref="I4149">_xlfn.XLOOKUP(C4149,gyn_horarios,gyn_trechos_almoco,"",1,1)</f>
        <v>IMPERATRIZ X SAO LUIS 11:17</v>
      </c>
      <c r="J4149" s="164" t="str" cm="1">
        <f t="array" ref="J4149">_xlfn.XLOOKUP(D4149,justificativas_motivos,justificativas_texto,"",1,1)</f>
        <v>MOTORISTA TEVE QUE FAZER REFEIÇÃO DEVIDO AO ATRASO DO HORARIO DO ONIBUS</v>
      </c>
    </row>
    <row r="4150" spans="1:10" ht="42" hidden="1" customHeight="1">
      <c r="A4150" s="202">
        <v>45855</v>
      </c>
      <c r="B4150" s="149">
        <v>19024</v>
      </c>
      <c r="C4150" s="147">
        <v>0.75</v>
      </c>
      <c r="D4150" s="149" t="s">
        <v>11</v>
      </c>
      <c r="E4150" s="153" t="s">
        <v>155</v>
      </c>
      <c r="F4150" s="149"/>
      <c r="G4150" s="149" t="str">
        <f t="shared" si="132"/>
        <v>1</v>
      </c>
      <c r="H4150" s="150">
        <f t="shared" si="133"/>
        <v>18</v>
      </c>
      <c r="I4150" s="153" t="str" cm="1">
        <f t="array" ref="I4150">_xlfn.XLOOKUP(C4150,gyn_horarios,gyn_trechos_almoco,"",1,1)</f>
        <v>GOIANIA X TERESINA 18:00</v>
      </c>
      <c r="J4150" s="164" t="str" cm="1">
        <f t="array" ref="J4150">_xlfn.XLOOKUP(D4150,justificativas_motivos,justificativas_texto,"",1,1)</f>
        <v>MOTORISTA CUMPRINDO HORÁRIO NA ESCALA ATUAL</v>
      </c>
    </row>
    <row r="4151" spans="1:10" ht="42" hidden="1" customHeight="1">
      <c r="A4151" s="202">
        <v>45855</v>
      </c>
      <c r="B4151" s="149">
        <v>24011</v>
      </c>
      <c r="C4151" s="147">
        <v>0.79166666666666663</v>
      </c>
      <c r="D4151" s="149" t="s">
        <v>11</v>
      </c>
      <c r="E4151" s="153" t="s">
        <v>343</v>
      </c>
      <c r="F4151" s="149"/>
      <c r="G4151" s="149" t="str">
        <f t="shared" si="132"/>
        <v>1</v>
      </c>
      <c r="H4151" s="150">
        <f t="shared" si="133"/>
        <v>18</v>
      </c>
      <c r="I4151" s="153" t="str" cm="1">
        <f t="array" ref="I4151">_xlfn.XLOOKUP(C4151,gyn_horarios,gyn_trechos_almoco,"",1,1)</f>
        <v>GOIANIA X BELEM 19:00</v>
      </c>
      <c r="J4151" s="164" t="str" cm="1">
        <f t="array" ref="J4151">_xlfn.XLOOKUP(D4151,justificativas_motivos,justificativas_texto,"",1,1)</f>
        <v>MOTORISTA CUMPRINDO HORÁRIO NA ESCALA ATUAL</v>
      </c>
    </row>
    <row r="4152" spans="1:10" ht="42" hidden="1" customHeight="1">
      <c r="A4152" s="202">
        <v>45855</v>
      </c>
      <c r="B4152" s="149">
        <v>24013</v>
      </c>
      <c r="C4152" s="147">
        <v>0.83333333333333337</v>
      </c>
      <c r="D4152" s="149" t="s">
        <v>11</v>
      </c>
      <c r="E4152" s="153" t="s">
        <v>70</v>
      </c>
      <c r="F4152" s="149"/>
      <c r="G4152" s="149" t="str">
        <f t="shared" si="132"/>
        <v>1</v>
      </c>
      <c r="H4152" s="150">
        <f t="shared" si="133"/>
        <v>18</v>
      </c>
      <c r="I4152" s="153" t="str" cm="1">
        <f t="array" ref="I4152">_xlfn.XLOOKUP(C4152,gyn_horarios,gyn_trechos_almoco,"",1,1)</f>
        <v>GOIANIA X SAO LUIS 20:00</v>
      </c>
      <c r="J4152" s="164" t="str" cm="1">
        <f t="array" ref="J4152">_xlfn.XLOOKUP(D4152,justificativas_motivos,justificativas_texto,"",1,1)</f>
        <v>MOTORISTA CUMPRINDO HORÁRIO NA ESCALA ATUAL</v>
      </c>
    </row>
    <row r="4153" spans="1:10" ht="42" hidden="1" customHeight="1">
      <c r="A4153" s="202">
        <v>45855</v>
      </c>
      <c r="B4153" s="149">
        <v>19028</v>
      </c>
      <c r="C4153" s="147">
        <v>0.75</v>
      </c>
      <c r="D4153" s="149" t="s">
        <v>11</v>
      </c>
      <c r="E4153" s="153" t="s">
        <v>320</v>
      </c>
      <c r="F4153" s="149"/>
      <c r="G4153" s="149" t="str">
        <f t="shared" si="132"/>
        <v>1</v>
      </c>
      <c r="H4153" s="150">
        <f t="shared" si="133"/>
        <v>18</v>
      </c>
      <c r="I4153" s="153" t="str" cm="1">
        <f t="array" ref="I4153">_xlfn.XLOOKUP(C4153,gyn_horarios,gyn_trechos_almoco,"",1,1)</f>
        <v>GOIANIA X TERESINA 18:00</v>
      </c>
      <c r="J4153" s="164" t="str" cm="1">
        <f t="array" ref="J4153">_xlfn.XLOOKUP(D4153,justificativas_motivos,justificativas_texto,"",1,1)</f>
        <v>MOTORISTA CUMPRINDO HORÁRIO NA ESCALA ATUAL</v>
      </c>
    </row>
    <row r="4154" spans="1:10" ht="42" hidden="1" customHeight="1">
      <c r="A4154" s="202">
        <v>45855</v>
      </c>
      <c r="B4154" s="149">
        <v>24011</v>
      </c>
      <c r="C4154" s="147">
        <v>0.79166666666666663</v>
      </c>
      <c r="D4154" s="149" t="s">
        <v>11</v>
      </c>
      <c r="E4154" s="153" t="s">
        <v>400</v>
      </c>
      <c r="F4154" s="149"/>
      <c r="G4154" s="149" t="str">
        <f t="shared" si="132"/>
        <v>1</v>
      </c>
      <c r="H4154" s="150">
        <f t="shared" si="133"/>
        <v>18</v>
      </c>
      <c r="I4154" s="153" t="str" cm="1">
        <f t="array" ref="I4154">_xlfn.XLOOKUP(C4154,gyn_horarios,gyn_trechos_almoco,"",1,1)</f>
        <v>GOIANIA X BELEM 19:00</v>
      </c>
      <c r="J4154" s="164" t="str" cm="1">
        <f t="array" ref="J4154">_xlfn.XLOOKUP(D4154,justificativas_motivos,justificativas_texto,"",1,1)</f>
        <v>MOTORISTA CUMPRINDO HORÁRIO NA ESCALA ATUAL</v>
      </c>
    </row>
    <row r="4155" spans="1:10" ht="42" hidden="1" customHeight="1">
      <c r="A4155" s="202">
        <v>45855</v>
      </c>
      <c r="B4155" s="149">
        <v>24013</v>
      </c>
      <c r="C4155" s="147">
        <v>0.83333333333333337</v>
      </c>
      <c r="D4155" s="149" t="s">
        <v>11</v>
      </c>
      <c r="E4155" s="153" t="s">
        <v>488</v>
      </c>
      <c r="F4155" s="149"/>
      <c r="G4155" s="149" t="str">
        <f t="shared" si="132"/>
        <v>1</v>
      </c>
      <c r="H4155" s="150">
        <f t="shared" si="133"/>
        <v>18</v>
      </c>
      <c r="I4155" s="153" t="str" cm="1">
        <f t="array" ref="I4155">_xlfn.XLOOKUP(C4155,gyn_horarios,gyn_trechos_almoco,"",1,1)</f>
        <v>GOIANIA X SAO LUIS 20:00</v>
      </c>
      <c r="J4155" s="164" t="str" cm="1">
        <f t="array" ref="J4155">_xlfn.XLOOKUP(D4155,justificativas_motivos,justificativas_texto,"",1,1)</f>
        <v>MOTORISTA CUMPRINDO HORÁRIO NA ESCALA ATUAL</v>
      </c>
    </row>
    <row r="4156" spans="1:10" ht="42" hidden="1" customHeight="1">
      <c r="A4156" s="202">
        <v>45855</v>
      </c>
      <c r="B4156" s="149">
        <v>19009</v>
      </c>
      <c r="C4156" s="147">
        <v>0.39583333333333331</v>
      </c>
      <c r="D4156" s="149" t="s">
        <v>11</v>
      </c>
      <c r="E4156" s="153" t="s">
        <v>232</v>
      </c>
      <c r="F4156" s="149"/>
      <c r="G4156" s="149" t="str">
        <f t="shared" si="132"/>
        <v>1</v>
      </c>
      <c r="H4156" s="150">
        <f t="shared" si="133"/>
        <v>18</v>
      </c>
      <c r="I4156" s="153" t="str" cm="1">
        <f t="array" ref="I4156">_xlfn.XLOOKUP(C4156,gyn_horarios,gyn_trechos_almoco,"",1,1)</f>
        <v>GOIANIA X BELEM 09:30</v>
      </c>
      <c r="J4156" s="164" t="str" cm="1">
        <f t="array" ref="J4156">_xlfn.XLOOKUP(D4156,justificativas_motivos,justificativas_texto,"",1,1)</f>
        <v>MOTORISTA CUMPRINDO HORÁRIO NA ESCALA ATUAL</v>
      </c>
    </row>
    <row r="4157" spans="1:10" ht="42" hidden="1" customHeight="1">
      <c r="A4157" s="202">
        <v>45855</v>
      </c>
      <c r="B4157" s="149">
        <v>19009</v>
      </c>
      <c r="C4157" s="147">
        <v>0.39583333333333331</v>
      </c>
      <c r="D4157" s="149" t="s">
        <v>11</v>
      </c>
      <c r="E4157" s="153" t="s">
        <v>23</v>
      </c>
      <c r="F4157" s="149"/>
      <c r="G4157" s="149" t="str">
        <f t="shared" si="132"/>
        <v>1</v>
      </c>
      <c r="H4157" s="150">
        <f t="shared" si="133"/>
        <v>18</v>
      </c>
      <c r="I4157" s="153" t="str" cm="1">
        <f t="array" ref="I4157">_xlfn.XLOOKUP(C4157,gyn_horarios,gyn_trechos_almoco,"",1,1)</f>
        <v>GOIANIA X BELEM 09:30</v>
      </c>
      <c r="J4157" s="164" t="str" cm="1">
        <f t="array" ref="J4157">_xlfn.XLOOKUP(D4157,justificativas_motivos,justificativas_texto,"",1,1)</f>
        <v>MOTORISTA CUMPRINDO HORÁRIO NA ESCALA ATUAL</v>
      </c>
    </row>
    <row r="4158" spans="1:10" ht="42" hidden="1" customHeight="1">
      <c r="A4158" s="202">
        <v>45855</v>
      </c>
      <c r="B4158" s="149" t="s">
        <v>72</v>
      </c>
      <c r="C4158" s="147" t="s">
        <v>71</v>
      </c>
      <c r="D4158" s="149" t="s">
        <v>107</v>
      </c>
      <c r="E4158" s="153" t="s">
        <v>292</v>
      </c>
      <c r="F4158" s="149"/>
      <c r="G4158" s="149" t="str">
        <f t="shared" si="132"/>
        <v>1</v>
      </c>
      <c r="H4158" s="150">
        <f t="shared" si="133"/>
        <v>18</v>
      </c>
      <c r="I4158" s="153" t="str" cm="1">
        <f t="array" ref="I4158">_xlfn.XLOOKUP(C4158,gyn_horarios,gyn_trechos_almoco,"",1,1)</f>
        <v>GARAGEM</v>
      </c>
      <c r="J4158" s="164" t="str" cm="1">
        <f t="array" ref="J4158">_xlfn.XLOOKUP(D4158,justificativas_motivos,justificativas_texto,"",1,1)</f>
        <v>MOTORISTA PRESTANDO SERVICO DE PLANTAO NA GARAGEM</v>
      </c>
    </row>
    <row r="4159" spans="1:10" ht="42" hidden="1" customHeight="1">
      <c r="A4159" s="202">
        <v>45856</v>
      </c>
      <c r="B4159" s="149">
        <v>19015</v>
      </c>
      <c r="C4159" s="147">
        <v>0.75</v>
      </c>
      <c r="D4159" s="149" t="s">
        <v>11</v>
      </c>
      <c r="E4159" s="153" t="s">
        <v>453</v>
      </c>
      <c r="F4159" s="149"/>
      <c r="G4159" s="149" t="str">
        <f t="shared" si="132"/>
        <v>1</v>
      </c>
      <c r="H4159" s="150">
        <f t="shared" si="133"/>
        <v>18</v>
      </c>
      <c r="I4159" s="153" t="str" cm="1">
        <f t="array" ref="I4159">_xlfn.XLOOKUP(C4159,gyn_horarios,gyn_trechos_almoco,"",1,1)</f>
        <v>GOIANIA X TERESINA 18:00</v>
      </c>
      <c r="J4159" s="164" t="str" cm="1">
        <f t="array" ref="J4159">_xlfn.XLOOKUP(D4159,justificativas_motivos,justificativas_texto,"",1,1)</f>
        <v>MOTORISTA CUMPRINDO HORÁRIO NA ESCALA ATUAL</v>
      </c>
    </row>
    <row r="4160" spans="1:10" ht="42" hidden="1" customHeight="1">
      <c r="A4160" s="202">
        <v>45856</v>
      </c>
      <c r="B4160" s="149">
        <v>19015</v>
      </c>
      <c r="C4160" s="147">
        <v>0.75</v>
      </c>
      <c r="D4160" s="149" t="s">
        <v>11</v>
      </c>
      <c r="E4160" s="153" t="s">
        <v>472</v>
      </c>
      <c r="F4160" s="149"/>
      <c r="G4160" s="149" t="str">
        <f t="shared" si="132"/>
        <v>1</v>
      </c>
      <c r="H4160" s="150">
        <f t="shared" si="133"/>
        <v>18</v>
      </c>
      <c r="I4160" s="153" t="str" cm="1">
        <f t="array" ref="I4160">_xlfn.XLOOKUP(C4160,gyn_horarios,gyn_trechos_almoco,"",1,1)</f>
        <v>GOIANIA X TERESINA 18:00</v>
      </c>
      <c r="J4160" s="164" t="str" cm="1">
        <f t="array" ref="J4160">_xlfn.XLOOKUP(D4160,justificativas_motivos,justificativas_texto,"",1,1)</f>
        <v>MOTORISTA CUMPRINDO HORÁRIO NA ESCALA ATUAL</v>
      </c>
    </row>
    <row r="4161" spans="1:10" ht="42" hidden="1" customHeight="1">
      <c r="A4161" s="202">
        <v>45856</v>
      </c>
      <c r="B4161" s="149">
        <v>25011</v>
      </c>
      <c r="C4161" s="147">
        <v>0.79166666666666663</v>
      </c>
      <c r="D4161" s="149" t="s">
        <v>11</v>
      </c>
      <c r="E4161" s="153" t="s">
        <v>27</v>
      </c>
      <c r="F4161" s="149"/>
      <c r="G4161" s="149" t="str">
        <f t="shared" si="132"/>
        <v>1</v>
      </c>
      <c r="H4161" s="150">
        <f t="shared" si="133"/>
        <v>18</v>
      </c>
      <c r="I4161" s="153" t="str" cm="1">
        <f t="array" ref="I4161">_xlfn.XLOOKUP(C4161,gyn_horarios,gyn_trechos_almoco,"",1,1)</f>
        <v>GOIANIA X BELEM 19:00</v>
      </c>
      <c r="J4161" s="164" t="str" cm="1">
        <f t="array" ref="J4161">_xlfn.XLOOKUP(D4161,justificativas_motivos,justificativas_texto,"",1,1)</f>
        <v>MOTORISTA CUMPRINDO HORÁRIO NA ESCALA ATUAL</v>
      </c>
    </row>
    <row r="4162" spans="1:10" ht="42" hidden="1" customHeight="1">
      <c r="A4162" s="202">
        <v>45856</v>
      </c>
      <c r="B4162" s="149">
        <v>25011</v>
      </c>
      <c r="C4162" s="147">
        <v>0.79166666666666663</v>
      </c>
      <c r="D4162" s="149" t="s">
        <v>11</v>
      </c>
      <c r="E4162" s="153" t="s">
        <v>37</v>
      </c>
      <c r="F4162" s="149"/>
      <c r="G4162" s="149" t="str">
        <f t="shared" si="132"/>
        <v>1</v>
      </c>
      <c r="H4162" s="150">
        <f t="shared" si="133"/>
        <v>18</v>
      </c>
      <c r="I4162" s="153" t="str" cm="1">
        <f t="array" ref="I4162">_xlfn.XLOOKUP(C4162,gyn_horarios,gyn_trechos_almoco,"",1,1)</f>
        <v>GOIANIA X BELEM 19:00</v>
      </c>
      <c r="J4162" s="164" t="str" cm="1">
        <f t="array" ref="J4162">_xlfn.XLOOKUP(D4162,justificativas_motivos,justificativas_texto,"",1,1)</f>
        <v>MOTORISTA CUMPRINDO HORÁRIO NA ESCALA ATUAL</v>
      </c>
    </row>
    <row r="4163" spans="1:10" ht="42" hidden="1" customHeight="1">
      <c r="A4163" s="202">
        <v>45856</v>
      </c>
      <c r="B4163" s="149">
        <v>25012</v>
      </c>
      <c r="C4163" s="147">
        <v>0.83333333333333337</v>
      </c>
      <c r="D4163" s="149" t="s">
        <v>11</v>
      </c>
      <c r="E4163" s="153" t="s">
        <v>116</v>
      </c>
      <c r="F4163" s="149"/>
      <c r="G4163" s="149" t="str">
        <f t="shared" si="132"/>
        <v>1</v>
      </c>
      <c r="H4163" s="150">
        <f t="shared" si="133"/>
        <v>18</v>
      </c>
      <c r="I4163" s="153" t="str" cm="1">
        <f t="array" ref="I4163">_xlfn.XLOOKUP(C4163,gyn_horarios,gyn_trechos_almoco,"",1,1)</f>
        <v>GOIANIA X SAO LUIS 20:00</v>
      </c>
      <c r="J4163" s="164" t="str" cm="1">
        <f t="array" ref="J4163">_xlfn.XLOOKUP(D4163,justificativas_motivos,justificativas_texto,"",1,1)</f>
        <v>MOTORISTA CUMPRINDO HORÁRIO NA ESCALA ATUAL</v>
      </c>
    </row>
    <row r="4164" spans="1:10" ht="42" hidden="1" customHeight="1">
      <c r="A4164" s="202">
        <v>45856</v>
      </c>
      <c r="B4164" s="149">
        <v>25012</v>
      </c>
      <c r="C4164" s="147">
        <v>0.83333333333333337</v>
      </c>
      <c r="D4164" s="149" t="s">
        <v>11</v>
      </c>
      <c r="E4164" s="153" t="s">
        <v>12</v>
      </c>
      <c r="F4164" s="149"/>
      <c r="G4164" s="149" t="str">
        <f t="shared" si="132"/>
        <v>1</v>
      </c>
      <c r="H4164" s="150">
        <f t="shared" si="133"/>
        <v>18</v>
      </c>
      <c r="I4164" s="153" t="str" cm="1">
        <f t="array" ref="I4164">_xlfn.XLOOKUP(C4164,gyn_horarios,gyn_trechos_almoco,"",1,1)</f>
        <v>GOIANIA X SAO LUIS 20:00</v>
      </c>
      <c r="J4164" s="164" t="str" cm="1">
        <f t="array" ref="J4164">_xlfn.XLOOKUP(D4164,justificativas_motivos,justificativas_texto,"",1,1)</f>
        <v>MOTORISTA CUMPRINDO HORÁRIO NA ESCALA ATUAL</v>
      </c>
    </row>
    <row r="4165" spans="1:10" ht="42" hidden="1" customHeight="1">
      <c r="A4165" s="202">
        <v>45856</v>
      </c>
      <c r="B4165" s="149">
        <v>20022</v>
      </c>
      <c r="C4165" s="147">
        <v>0.39583333333333331</v>
      </c>
      <c r="D4165" s="149" t="s">
        <v>11</v>
      </c>
      <c r="E4165" s="153" t="s">
        <v>91</v>
      </c>
      <c r="F4165" s="149"/>
      <c r="G4165" s="149" t="str">
        <f t="shared" si="132"/>
        <v>1</v>
      </c>
      <c r="H4165" s="150">
        <f t="shared" si="133"/>
        <v>18</v>
      </c>
      <c r="I4165" s="153" t="str" cm="1">
        <f t="array" ref="I4165">_xlfn.XLOOKUP(C4165,gyn_horarios,gyn_trechos_almoco,"",1,1)</f>
        <v>GOIANIA X BELEM 09:30</v>
      </c>
      <c r="J4165" s="164" t="str" cm="1">
        <f t="array" ref="J4165">_xlfn.XLOOKUP(D4165,justificativas_motivos,justificativas_texto,"",1,1)</f>
        <v>MOTORISTA CUMPRINDO HORÁRIO NA ESCALA ATUAL</v>
      </c>
    </row>
    <row r="4166" spans="1:10" ht="42" hidden="1" customHeight="1">
      <c r="A4166" s="202">
        <v>45856</v>
      </c>
      <c r="B4166" s="149">
        <v>20022</v>
      </c>
      <c r="C4166" s="147">
        <v>0.39583333333333331</v>
      </c>
      <c r="D4166" s="149" t="s">
        <v>11</v>
      </c>
      <c r="E4166" s="153" t="s">
        <v>89</v>
      </c>
      <c r="F4166" s="149"/>
      <c r="G4166" s="149" t="str">
        <f t="shared" si="132"/>
        <v>1</v>
      </c>
      <c r="H4166" s="150">
        <f t="shared" si="133"/>
        <v>18</v>
      </c>
      <c r="I4166" s="153" t="str" cm="1">
        <f t="array" ref="I4166">_xlfn.XLOOKUP(C4166,gyn_horarios,gyn_trechos_almoco,"",1,1)</f>
        <v>GOIANIA X BELEM 09:30</v>
      </c>
      <c r="J4166" s="164" t="str" cm="1">
        <f t="array" ref="J4166">_xlfn.XLOOKUP(D4166,justificativas_motivos,justificativas_texto,"",1,1)</f>
        <v>MOTORISTA CUMPRINDO HORÁRIO NA ESCALA ATUAL</v>
      </c>
    </row>
    <row r="4167" spans="1:10" ht="42" hidden="1" customHeight="1">
      <c r="A4167" s="202">
        <v>45856</v>
      </c>
      <c r="B4167" s="149" t="s">
        <v>72</v>
      </c>
      <c r="C4167" s="147" t="s">
        <v>71</v>
      </c>
      <c r="D4167" s="149" t="s">
        <v>107</v>
      </c>
      <c r="E4167" s="153" t="s">
        <v>292</v>
      </c>
      <c r="F4167" s="149"/>
      <c r="G4167" s="149" t="str">
        <f t="shared" si="132"/>
        <v>1</v>
      </c>
      <c r="H4167" s="150">
        <f t="shared" si="133"/>
        <v>18</v>
      </c>
      <c r="I4167" s="153" t="str" cm="1">
        <f t="array" ref="I4167">_xlfn.XLOOKUP(C4167,gyn_horarios,gyn_trechos_almoco,"",1,1)</f>
        <v>GARAGEM</v>
      </c>
      <c r="J4167" s="164" t="str" cm="1">
        <f t="array" ref="J4167">_xlfn.XLOOKUP(D4167,justificativas_motivos,justificativas_texto,"",1,1)</f>
        <v>MOTORISTA PRESTANDO SERVICO DE PLANTAO NA GARAGEM</v>
      </c>
    </row>
    <row r="4168" spans="1:10" ht="42" hidden="1" customHeight="1">
      <c r="A4168" s="202">
        <v>45857</v>
      </c>
      <c r="B4168" s="149">
        <v>24003</v>
      </c>
      <c r="C4168" s="147">
        <v>0.79166666666666663</v>
      </c>
      <c r="D4168" s="149" t="s">
        <v>11</v>
      </c>
      <c r="E4168" s="149" t="s">
        <v>280</v>
      </c>
      <c r="F4168" s="149"/>
      <c r="G4168" s="149" t="str">
        <f t="shared" si="132"/>
        <v>1</v>
      </c>
      <c r="H4168" s="150">
        <f t="shared" si="133"/>
        <v>18</v>
      </c>
      <c r="I4168" s="153" t="str" cm="1">
        <f t="array" ref="I4168">_xlfn.XLOOKUP(C4168,gyn_horarios,gyn_trechos_almoco,"",1,1)</f>
        <v>GOIANIA X BELEM 19:00</v>
      </c>
      <c r="J4168" s="164" t="str" cm="1">
        <f t="array" ref="J4168">_xlfn.XLOOKUP(D4168,justificativas_motivos,justificativas_texto,"",1,1)</f>
        <v>MOTORISTA CUMPRINDO HORÁRIO NA ESCALA ATUAL</v>
      </c>
    </row>
    <row r="4169" spans="1:10" ht="42" hidden="1" customHeight="1">
      <c r="A4169" s="202">
        <v>45857</v>
      </c>
      <c r="B4169" s="149">
        <v>24003</v>
      </c>
      <c r="C4169" s="147">
        <v>0.79166666666666663</v>
      </c>
      <c r="D4169" s="149" t="s">
        <v>11</v>
      </c>
      <c r="E4169" s="149" t="s">
        <v>58</v>
      </c>
      <c r="F4169" s="149"/>
      <c r="G4169" s="149" t="str">
        <f t="shared" si="132"/>
        <v>1</v>
      </c>
      <c r="H4169" s="150">
        <f t="shared" si="133"/>
        <v>18</v>
      </c>
      <c r="I4169" s="153" t="str" cm="1">
        <f t="array" ref="I4169">_xlfn.XLOOKUP(C4169,gyn_horarios,gyn_trechos_almoco,"",1,1)</f>
        <v>GOIANIA X BELEM 19:00</v>
      </c>
      <c r="J4169" s="164" t="str" cm="1">
        <f t="array" ref="J4169">_xlfn.XLOOKUP(D4169,justificativas_motivos,justificativas_texto,"",1,1)</f>
        <v>MOTORISTA CUMPRINDO HORÁRIO NA ESCALA ATUAL</v>
      </c>
    </row>
    <row r="4170" spans="1:10" ht="42" hidden="1" customHeight="1">
      <c r="A4170" s="202">
        <v>45857</v>
      </c>
      <c r="B4170" s="149">
        <v>24001</v>
      </c>
      <c r="C4170" s="147">
        <v>0.83333333333333337</v>
      </c>
      <c r="D4170" s="149" t="s">
        <v>11</v>
      </c>
      <c r="E4170" s="149" t="s">
        <v>15</v>
      </c>
      <c r="F4170" s="149"/>
      <c r="G4170" s="149" t="str">
        <f t="shared" si="132"/>
        <v>1</v>
      </c>
      <c r="H4170" s="150">
        <f t="shared" si="133"/>
        <v>18</v>
      </c>
      <c r="I4170" s="153" t="str" cm="1">
        <f t="array" ref="I4170">_xlfn.XLOOKUP(C4170,gyn_horarios,gyn_trechos_almoco,"",1,1)</f>
        <v>GOIANIA X SAO LUIS 20:00</v>
      </c>
      <c r="J4170" s="164" t="str" cm="1">
        <f t="array" ref="J4170">_xlfn.XLOOKUP(D4170,justificativas_motivos,justificativas_texto,"",1,1)</f>
        <v>MOTORISTA CUMPRINDO HORÁRIO NA ESCALA ATUAL</v>
      </c>
    </row>
    <row r="4171" spans="1:10" ht="42" hidden="1" customHeight="1">
      <c r="A4171" s="202">
        <v>45857</v>
      </c>
      <c r="B4171" s="149">
        <v>24001</v>
      </c>
      <c r="C4171" s="147">
        <v>0.83333333333333337</v>
      </c>
      <c r="D4171" s="149" t="s">
        <v>11</v>
      </c>
      <c r="E4171" s="149" t="s">
        <v>527</v>
      </c>
      <c r="F4171" s="149"/>
      <c r="G4171" s="149" t="str">
        <f t="shared" si="132"/>
        <v>1</v>
      </c>
      <c r="H4171" s="150">
        <f t="shared" si="133"/>
        <v>18</v>
      </c>
      <c r="I4171" s="153" t="str" cm="1">
        <f t="array" ref="I4171">_xlfn.XLOOKUP(C4171,gyn_horarios,gyn_trechos_almoco,"",1,1)</f>
        <v>GOIANIA X SAO LUIS 20:00</v>
      </c>
      <c r="J4171" s="164" t="str" cm="1">
        <f t="array" ref="J4171">_xlfn.XLOOKUP(D4171,justificativas_motivos,justificativas_texto,"",1,1)</f>
        <v>MOTORISTA CUMPRINDO HORÁRIO NA ESCALA ATUAL</v>
      </c>
    </row>
    <row r="4172" spans="1:10" ht="42" hidden="1" customHeight="1">
      <c r="A4172" s="202">
        <v>45857</v>
      </c>
      <c r="B4172" s="149">
        <v>19012</v>
      </c>
      <c r="C4172" s="147">
        <v>0.39583333333333331</v>
      </c>
      <c r="D4172" s="149" t="s">
        <v>11</v>
      </c>
      <c r="E4172" s="153" t="s">
        <v>122</v>
      </c>
      <c r="F4172" s="149"/>
      <c r="G4172" s="149" t="str">
        <f t="shared" si="132"/>
        <v>1</v>
      </c>
      <c r="H4172" s="150">
        <f t="shared" si="133"/>
        <v>18</v>
      </c>
      <c r="I4172" s="153" t="str" cm="1">
        <f t="array" ref="I4172">_xlfn.XLOOKUP(C4172,gyn_horarios,gyn_trechos_almoco,"",1,1)</f>
        <v>GOIANIA X BELEM 09:30</v>
      </c>
      <c r="J4172" s="164" t="str" cm="1">
        <f t="array" ref="J4172">_xlfn.XLOOKUP(D4172,justificativas_motivos,justificativas_texto,"",1,1)</f>
        <v>MOTORISTA CUMPRINDO HORÁRIO NA ESCALA ATUAL</v>
      </c>
    </row>
    <row r="4173" spans="1:10" ht="42" hidden="1" customHeight="1">
      <c r="A4173" s="202">
        <v>45857</v>
      </c>
      <c r="B4173" s="149">
        <v>19012</v>
      </c>
      <c r="C4173" s="147">
        <v>0.39583333333333331</v>
      </c>
      <c r="D4173" s="149" t="s">
        <v>11</v>
      </c>
      <c r="E4173" s="153" t="s">
        <v>121</v>
      </c>
      <c r="F4173" s="149"/>
      <c r="G4173" s="149" t="str">
        <f t="shared" si="132"/>
        <v>1</v>
      </c>
      <c r="H4173" s="150">
        <f t="shared" si="133"/>
        <v>18</v>
      </c>
      <c r="I4173" s="153" t="str" cm="1">
        <f t="array" ref="I4173">_xlfn.XLOOKUP(C4173,gyn_horarios,gyn_trechos_almoco,"",1,1)</f>
        <v>GOIANIA X BELEM 09:30</v>
      </c>
      <c r="J4173" s="164" t="str" cm="1">
        <f t="array" ref="J4173">_xlfn.XLOOKUP(D4173,justificativas_motivos,justificativas_texto,"",1,1)</f>
        <v>MOTORISTA CUMPRINDO HORÁRIO NA ESCALA ATUAL</v>
      </c>
    </row>
    <row r="4174" spans="1:10" ht="42" hidden="1" customHeight="1">
      <c r="A4174" s="202">
        <v>45857</v>
      </c>
      <c r="B4174" s="149" t="s">
        <v>72</v>
      </c>
      <c r="C4174" s="147" t="s">
        <v>71</v>
      </c>
      <c r="D4174" s="149" t="s">
        <v>107</v>
      </c>
      <c r="E4174" s="153" t="s">
        <v>292</v>
      </c>
      <c r="F4174" s="149"/>
      <c r="G4174" s="149" t="str">
        <f t="shared" si="132"/>
        <v>1</v>
      </c>
      <c r="H4174" s="150">
        <f t="shared" si="133"/>
        <v>18</v>
      </c>
      <c r="I4174" s="153" t="str" cm="1">
        <f t="array" ref="I4174">_xlfn.XLOOKUP(C4174,gyn_horarios,gyn_trechos_almoco,"",1,1)</f>
        <v>GARAGEM</v>
      </c>
      <c r="J4174" s="164" t="str" cm="1">
        <f t="array" ref="J4174">_xlfn.XLOOKUP(D4174,justificativas_motivos,justificativas_texto,"",1,1)</f>
        <v>MOTORISTA PRESTANDO SERVICO DE PLANTAO NA GARAGEM</v>
      </c>
    </row>
    <row r="4175" spans="1:10" ht="42" hidden="1" customHeight="1">
      <c r="A4175" s="202">
        <v>45858</v>
      </c>
      <c r="B4175" s="149">
        <v>24002</v>
      </c>
      <c r="C4175" s="147">
        <v>0.83333333333333337</v>
      </c>
      <c r="D4175" s="149" t="s">
        <v>11</v>
      </c>
      <c r="E4175" s="153" t="s">
        <v>84</v>
      </c>
      <c r="F4175" s="149"/>
      <c r="G4175" s="149" t="str">
        <f t="shared" si="132"/>
        <v>1</v>
      </c>
      <c r="H4175" s="150">
        <f t="shared" si="133"/>
        <v>18</v>
      </c>
      <c r="I4175" s="153" t="str" cm="1">
        <f t="array" ref="I4175">_xlfn.XLOOKUP(C4175,gyn_horarios,gyn_trechos_almoco,"",1,1)</f>
        <v>GOIANIA X SAO LUIS 20:00</v>
      </c>
      <c r="J4175" s="164" t="str" cm="1">
        <f t="array" ref="J4175">_xlfn.XLOOKUP(D4175,justificativas_motivos,justificativas_texto,"",1,1)</f>
        <v>MOTORISTA CUMPRINDO HORÁRIO NA ESCALA ATUAL</v>
      </c>
    </row>
    <row r="4176" spans="1:10" ht="42" hidden="1" customHeight="1">
      <c r="A4176" s="202">
        <v>45858</v>
      </c>
      <c r="B4176" s="149">
        <v>24002</v>
      </c>
      <c r="C4176" s="147">
        <v>0.83333333333333337</v>
      </c>
      <c r="D4176" s="149" t="s">
        <v>11</v>
      </c>
      <c r="E4176" s="153" t="s">
        <v>339</v>
      </c>
      <c r="F4176" s="149"/>
      <c r="G4176" s="149" t="str">
        <f t="shared" si="132"/>
        <v>1</v>
      </c>
      <c r="H4176" s="150">
        <f t="shared" si="133"/>
        <v>18</v>
      </c>
      <c r="I4176" s="153" t="str" cm="1">
        <f t="array" ref="I4176">_xlfn.XLOOKUP(C4176,gyn_horarios,gyn_trechos_almoco,"",1,1)</f>
        <v>GOIANIA X SAO LUIS 20:00</v>
      </c>
      <c r="J4176" s="164" t="str" cm="1">
        <f t="array" ref="J4176">_xlfn.XLOOKUP(D4176,justificativas_motivos,justificativas_texto,"",1,1)</f>
        <v>MOTORISTA CUMPRINDO HORÁRIO NA ESCALA ATUAL</v>
      </c>
    </row>
    <row r="4177" spans="1:10" ht="42" hidden="1" customHeight="1">
      <c r="A4177" s="202">
        <v>45858</v>
      </c>
      <c r="B4177" s="149">
        <v>19001</v>
      </c>
      <c r="C4177" s="147">
        <v>0.39583333333333331</v>
      </c>
      <c r="D4177" s="149" t="s">
        <v>11</v>
      </c>
      <c r="E4177" s="153" t="s">
        <v>34</v>
      </c>
      <c r="F4177" s="149"/>
      <c r="G4177" s="149" t="str">
        <f t="shared" si="132"/>
        <v>1</v>
      </c>
      <c r="H4177" s="150">
        <f t="shared" si="133"/>
        <v>18</v>
      </c>
      <c r="I4177" s="153" t="str" cm="1">
        <f t="array" ref="I4177">_xlfn.XLOOKUP(C4177,gyn_horarios,gyn_trechos_almoco,"",1,1)</f>
        <v>GOIANIA X BELEM 09:30</v>
      </c>
      <c r="J4177" s="164" t="str" cm="1">
        <f t="array" ref="J4177">_xlfn.XLOOKUP(D4177,justificativas_motivos,justificativas_texto,"",1,1)</f>
        <v>MOTORISTA CUMPRINDO HORÁRIO NA ESCALA ATUAL</v>
      </c>
    </row>
    <row r="4178" spans="1:10" ht="42" hidden="1" customHeight="1">
      <c r="A4178" s="202">
        <v>45858</v>
      </c>
      <c r="B4178" s="149">
        <v>19001</v>
      </c>
      <c r="C4178" s="147">
        <v>0.39583333333333331</v>
      </c>
      <c r="D4178" s="149" t="s">
        <v>11</v>
      </c>
      <c r="E4178" s="153" t="s">
        <v>110</v>
      </c>
      <c r="F4178" s="149"/>
      <c r="G4178" s="149" t="str">
        <f t="shared" si="132"/>
        <v>1</v>
      </c>
      <c r="H4178" s="150">
        <f t="shared" si="133"/>
        <v>18</v>
      </c>
      <c r="I4178" s="153" t="str" cm="1">
        <f t="array" ref="I4178">_xlfn.XLOOKUP(C4178,gyn_horarios,gyn_trechos_almoco,"",1,1)</f>
        <v>GOIANIA X BELEM 09:30</v>
      </c>
      <c r="J4178" s="164" t="str" cm="1">
        <f t="array" ref="J4178">_xlfn.XLOOKUP(D4178,justificativas_motivos,justificativas_texto,"",1,1)</f>
        <v>MOTORISTA CUMPRINDO HORÁRIO NA ESCALA ATUAL</v>
      </c>
    </row>
    <row r="4179" spans="1:10" ht="42" hidden="1" customHeight="1">
      <c r="A4179" s="200">
        <v>45858</v>
      </c>
      <c r="B4179" s="132" t="s">
        <v>72</v>
      </c>
      <c r="C4179" s="133" t="s">
        <v>71</v>
      </c>
      <c r="D4179" s="132" t="s">
        <v>107</v>
      </c>
      <c r="E4179" s="129" t="s">
        <v>292</v>
      </c>
      <c r="F4179" s="132"/>
      <c r="G4179" s="132" t="str">
        <f t="shared" si="132"/>
        <v>1</v>
      </c>
      <c r="H4179" s="137">
        <f t="shared" si="133"/>
        <v>18</v>
      </c>
      <c r="I4179" s="129" t="str" cm="1">
        <f t="array" ref="I4179">_xlfn.XLOOKUP(C4179,gyn_horarios,gyn_trechos_almoco,"",1,1)</f>
        <v>GARAGEM</v>
      </c>
      <c r="J4179" s="201" t="str" cm="1">
        <f t="array" ref="J4179">_xlfn.XLOOKUP(D4179,justificativas_motivos,justificativas_texto,"",1,1)</f>
        <v>MOTORISTA PRESTANDO SERVICO DE PLANTAO NA GARAGEM</v>
      </c>
    </row>
    <row r="4180" spans="1:10" ht="42" hidden="1" customHeight="1">
      <c r="A4180" s="200">
        <v>45859</v>
      </c>
      <c r="B4180" s="135">
        <v>19012</v>
      </c>
      <c r="C4180" s="133">
        <v>0.87847222222222221</v>
      </c>
      <c r="D4180" s="133" t="s">
        <v>11</v>
      </c>
      <c r="E4180" s="129" t="s">
        <v>47</v>
      </c>
      <c r="F4180" s="132"/>
      <c r="G4180" s="132" t="str">
        <f t="shared" si="132"/>
        <v>1</v>
      </c>
      <c r="H4180" s="137">
        <f t="shared" si="133"/>
        <v>18</v>
      </c>
      <c r="I4180" s="129" t="str" cm="1">
        <f t="array" ref="I4180">_xlfn.XLOOKUP(C4180,gyn_horarios,gyn_trechos_almoco,"",1,1)</f>
        <v>BELEM X GOIANIA 21:05</v>
      </c>
      <c r="J4180" s="201" t="str" cm="1">
        <f t="array" ref="J4180">_xlfn.XLOOKUP(D4180,justificativas_motivos,justificativas_texto,"",1,1)</f>
        <v>MOTORISTA CUMPRINDO HORÁRIO NA ESCALA ATUAL</v>
      </c>
    </row>
    <row r="4181" spans="1:10" ht="42" hidden="1" customHeight="1">
      <c r="A4181" s="200">
        <v>45859</v>
      </c>
      <c r="B4181" s="135">
        <v>19012</v>
      </c>
      <c r="C4181" s="133">
        <v>0.87847222222222221</v>
      </c>
      <c r="D4181" s="133" t="s">
        <v>11</v>
      </c>
      <c r="E4181" s="129" t="s">
        <v>114</v>
      </c>
      <c r="F4181" s="132"/>
      <c r="G4181" s="132" t="str">
        <f t="shared" si="132"/>
        <v>1</v>
      </c>
      <c r="H4181" s="137">
        <f t="shared" si="133"/>
        <v>18</v>
      </c>
      <c r="I4181" s="129" t="str" cm="1">
        <f t="array" ref="I4181">_xlfn.XLOOKUP(C4181,gyn_horarios,gyn_trechos_almoco,"",1,1)</f>
        <v>BELEM X GOIANIA 21:05</v>
      </c>
      <c r="J4181" s="201" t="str" cm="1">
        <f t="array" ref="J4181">_xlfn.XLOOKUP(D4181,justificativas_motivos,justificativas_texto,"",1,1)</f>
        <v>MOTORISTA CUMPRINDO HORÁRIO NA ESCALA ATUAL</v>
      </c>
    </row>
    <row r="4182" spans="1:10" ht="42" hidden="1" customHeight="1">
      <c r="A4182" s="202">
        <v>45859</v>
      </c>
      <c r="B4182" s="146">
        <v>19008</v>
      </c>
      <c r="C4182" s="147">
        <v>0.39583333333333331</v>
      </c>
      <c r="D4182" s="148" t="s">
        <v>11</v>
      </c>
      <c r="E4182" s="153" t="s">
        <v>131</v>
      </c>
      <c r="F4182" s="149"/>
      <c r="G4182" s="149" t="str">
        <f t="shared" si="132"/>
        <v>1</v>
      </c>
      <c r="H4182" s="150">
        <f t="shared" si="133"/>
        <v>18</v>
      </c>
      <c r="I4182" s="153" t="str" cm="1">
        <f t="array" ref="I4182">_xlfn.XLOOKUP(C4182,gyn_horarios,gyn_trechos_almoco,"",1,1)</f>
        <v>GOIANIA X BELEM 09:30</v>
      </c>
      <c r="J4182" s="164" t="str" cm="1">
        <f t="array" ref="J4182">_xlfn.XLOOKUP(D4182,justificativas_motivos,justificativas_texto,"",1,1)</f>
        <v>MOTORISTA CUMPRINDO HORÁRIO NA ESCALA ATUAL</v>
      </c>
    </row>
    <row r="4183" spans="1:10" ht="42" hidden="1" customHeight="1">
      <c r="A4183" s="202">
        <v>45859</v>
      </c>
      <c r="B4183" s="146">
        <v>19008</v>
      </c>
      <c r="C4183" s="147">
        <v>0.39583333333333331</v>
      </c>
      <c r="D4183" s="148" t="s">
        <v>11</v>
      </c>
      <c r="E4183" s="153" t="s">
        <v>132</v>
      </c>
      <c r="F4183" s="149"/>
      <c r="G4183" s="149" t="str">
        <f t="shared" si="132"/>
        <v>1</v>
      </c>
      <c r="H4183" s="150">
        <f t="shared" si="133"/>
        <v>18</v>
      </c>
      <c r="I4183" s="153" t="str" cm="1">
        <f t="array" ref="I4183">_xlfn.XLOOKUP(C4183,gyn_horarios,gyn_trechos_almoco,"",1,1)</f>
        <v>GOIANIA X BELEM 09:30</v>
      </c>
      <c r="J4183" s="164" t="str" cm="1">
        <f t="array" ref="J4183">_xlfn.XLOOKUP(D4183,justificativas_motivos,justificativas_texto,"",1,1)</f>
        <v>MOTORISTA CUMPRINDO HORÁRIO NA ESCALA ATUAL</v>
      </c>
    </row>
    <row r="4184" spans="1:10" ht="42" hidden="1" customHeight="1">
      <c r="A4184" s="202">
        <v>45859</v>
      </c>
      <c r="B4184" s="149" t="s">
        <v>71</v>
      </c>
      <c r="C4184" s="147" t="s">
        <v>72</v>
      </c>
      <c r="D4184" s="149" t="s">
        <v>107</v>
      </c>
      <c r="E4184" s="129" t="s">
        <v>292</v>
      </c>
      <c r="F4184" s="149"/>
      <c r="G4184" s="149" t="str">
        <f t="shared" si="132"/>
        <v>1</v>
      </c>
      <c r="H4184" s="150">
        <f t="shared" si="133"/>
        <v>18</v>
      </c>
      <c r="I4184" s="153" t="str" cm="1">
        <f t="array" ref="I4184">_xlfn.XLOOKUP(C4184,gyn_horarios,gyn_trechos_almoco,"",1,1)</f>
        <v>PLANTAO</v>
      </c>
      <c r="J4184" s="164" t="str" cm="1">
        <f t="array" ref="J4184">_xlfn.XLOOKUP(D4184,justificativas_motivos,justificativas_texto,"",1,1)</f>
        <v>MOTORISTA PRESTANDO SERVICO DE PLANTAO NA GARAGEM</v>
      </c>
    </row>
    <row r="4185" spans="1:10" ht="42" hidden="1" customHeight="1">
      <c r="A4185" s="202">
        <v>45860</v>
      </c>
      <c r="B4185" s="149">
        <v>25008</v>
      </c>
      <c r="C4185" s="147">
        <v>0.83333333333333337</v>
      </c>
      <c r="D4185" s="149" t="s">
        <v>11</v>
      </c>
      <c r="E4185" s="132" t="s">
        <v>175</v>
      </c>
      <c r="F4185" s="149"/>
      <c r="G4185" s="149" t="str">
        <f t="shared" si="132"/>
        <v>1</v>
      </c>
      <c r="H4185" s="150">
        <f t="shared" si="133"/>
        <v>18</v>
      </c>
      <c r="I4185" s="153" t="str" cm="1">
        <f t="array" ref="I4185">_xlfn.XLOOKUP(C4185,gyn_horarios,gyn_trechos_almoco,"",1,1)</f>
        <v>GOIANIA X SAO LUIS 20:00</v>
      </c>
      <c r="J4185" s="164" t="str" cm="1">
        <f t="array" ref="J4185">_xlfn.XLOOKUP(D4185,justificativas_motivos,justificativas_texto,"",1,1)</f>
        <v>MOTORISTA CUMPRINDO HORÁRIO NA ESCALA ATUAL</v>
      </c>
    </row>
    <row r="4186" spans="1:10" ht="42" hidden="1" customHeight="1">
      <c r="A4186" s="202">
        <v>45860</v>
      </c>
      <c r="B4186" s="149">
        <v>25008</v>
      </c>
      <c r="C4186" s="147">
        <v>0.83333333333333337</v>
      </c>
      <c r="D4186" s="149" t="s">
        <v>11</v>
      </c>
      <c r="E4186" s="149" t="s">
        <v>109</v>
      </c>
      <c r="F4186" s="149"/>
      <c r="G4186" s="149" t="str">
        <f t="shared" si="132"/>
        <v>1</v>
      </c>
      <c r="H4186" s="150">
        <f t="shared" si="133"/>
        <v>18</v>
      </c>
      <c r="I4186" s="153" t="str" cm="1">
        <f t="array" ref="I4186">_xlfn.XLOOKUP(C4186,gyn_horarios,gyn_trechos_almoco,"",1,1)</f>
        <v>GOIANIA X SAO LUIS 20:00</v>
      </c>
      <c r="J4186" s="164" t="str" cm="1">
        <f t="array" ref="J4186">_xlfn.XLOOKUP(D4186,justificativas_motivos,justificativas_texto,"",1,1)</f>
        <v>MOTORISTA CUMPRINDO HORÁRIO NA ESCALA ATUAL</v>
      </c>
    </row>
    <row r="4187" spans="1:10" ht="42" hidden="1" customHeight="1">
      <c r="A4187" s="202">
        <v>45860</v>
      </c>
      <c r="B4187" s="149">
        <v>19005</v>
      </c>
      <c r="C4187" s="147">
        <v>0.39583333333333331</v>
      </c>
      <c r="D4187" s="149" t="s">
        <v>11</v>
      </c>
      <c r="E4187" s="153" t="s">
        <v>139</v>
      </c>
      <c r="F4187" s="149"/>
      <c r="G4187" s="149" t="str">
        <f t="shared" si="132"/>
        <v>1</v>
      </c>
      <c r="H4187" s="150">
        <f t="shared" si="133"/>
        <v>18</v>
      </c>
      <c r="I4187" s="153" t="str" cm="1">
        <f t="array" ref="I4187">_xlfn.XLOOKUP(C4187,gyn_horarios,gyn_trechos_almoco,"",1,1)</f>
        <v>GOIANIA X BELEM 09:30</v>
      </c>
      <c r="J4187" s="164" t="str" cm="1">
        <f t="array" ref="J4187">_xlfn.XLOOKUP(D4187,justificativas_motivos,justificativas_texto,"",1,1)</f>
        <v>MOTORISTA CUMPRINDO HORÁRIO NA ESCALA ATUAL</v>
      </c>
    </row>
    <row r="4188" spans="1:10" ht="42" hidden="1" customHeight="1">
      <c r="A4188" s="202">
        <v>45860</v>
      </c>
      <c r="B4188" s="149">
        <v>19005</v>
      </c>
      <c r="C4188" s="147">
        <v>0.39583333333333331</v>
      </c>
      <c r="D4188" s="149" t="s">
        <v>11</v>
      </c>
      <c r="E4188" s="153" t="s">
        <v>407</v>
      </c>
      <c r="F4188" s="149"/>
      <c r="G4188" s="149" t="str">
        <f t="shared" si="132"/>
        <v>1</v>
      </c>
      <c r="H4188" s="150">
        <f t="shared" si="133"/>
        <v>18</v>
      </c>
      <c r="I4188" s="153" t="str" cm="1">
        <f t="array" ref="I4188">_xlfn.XLOOKUP(C4188,gyn_horarios,gyn_trechos_almoco,"",1,1)</f>
        <v>GOIANIA X BELEM 09:30</v>
      </c>
      <c r="J4188" s="164" t="str" cm="1">
        <f t="array" ref="J4188">_xlfn.XLOOKUP(D4188,justificativas_motivos,justificativas_texto,"",1,1)</f>
        <v>MOTORISTA CUMPRINDO HORÁRIO NA ESCALA ATUAL</v>
      </c>
    </row>
    <row r="4189" spans="1:10" ht="42" hidden="1" customHeight="1">
      <c r="A4189" s="202">
        <v>45860</v>
      </c>
      <c r="B4189" s="149" t="s">
        <v>71</v>
      </c>
      <c r="C4189" s="147" t="s">
        <v>72</v>
      </c>
      <c r="D4189" s="149" t="s">
        <v>107</v>
      </c>
      <c r="E4189" s="153" t="s">
        <v>292</v>
      </c>
      <c r="F4189" s="149"/>
      <c r="G4189" s="149" t="str">
        <f t="shared" ref="G4189:G4252" si="134">IF(E4189="MOTORISTA","","1")</f>
        <v>1</v>
      </c>
      <c r="H4189" s="150">
        <f t="shared" ref="H4189:H4252" si="135">IF(E4189="MOTORISTA","",18)</f>
        <v>18</v>
      </c>
      <c r="I4189" s="153" t="str" cm="1">
        <f t="array" ref="I4189">_xlfn.XLOOKUP(C4189,gyn_horarios,gyn_trechos_almoco,"",1,1)</f>
        <v>PLANTAO</v>
      </c>
      <c r="J4189" s="164" t="str" cm="1">
        <f t="array" ref="J4189">_xlfn.XLOOKUP(D4189,justificativas_motivos,justificativas_texto,"",1,1)</f>
        <v>MOTORISTA PRESTANDO SERVICO DE PLANTAO NA GARAGEM</v>
      </c>
    </row>
    <row r="4190" spans="1:10" ht="42" hidden="1" customHeight="1">
      <c r="A4190" s="202">
        <v>45861</v>
      </c>
      <c r="B4190" s="149">
        <v>25005</v>
      </c>
      <c r="C4190" s="147">
        <v>0.83333333333333337</v>
      </c>
      <c r="D4190" s="149" t="s">
        <v>11</v>
      </c>
      <c r="E4190" s="149" t="s">
        <v>112</v>
      </c>
      <c r="F4190" s="149"/>
      <c r="G4190" s="149" t="str">
        <f t="shared" si="134"/>
        <v>1</v>
      </c>
      <c r="H4190" s="150">
        <f t="shared" si="135"/>
        <v>18</v>
      </c>
      <c r="I4190" s="153" t="str" cm="1">
        <f t="array" ref="I4190">_xlfn.XLOOKUP(C4190,gyn_horarios,gyn_trechos_almoco,"",1,1)</f>
        <v>GOIANIA X SAO LUIS 20:00</v>
      </c>
      <c r="J4190" s="164" t="str" cm="1">
        <f t="array" ref="J4190">_xlfn.XLOOKUP(D4190,justificativas_motivos,justificativas_texto,"",1,1)</f>
        <v>MOTORISTA CUMPRINDO HORÁRIO NA ESCALA ATUAL</v>
      </c>
    </row>
    <row r="4191" spans="1:10" ht="42" hidden="1" customHeight="1">
      <c r="A4191" s="202">
        <v>45861</v>
      </c>
      <c r="B4191" s="149">
        <v>25005</v>
      </c>
      <c r="C4191" s="147">
        <v>0.83333333333333337</v>
      </c>
      <c r="D4191" s="149" t="s">
        <v>11</v>
      </c>
      <c r="E4191" s="149" t="s">
        <v>373</v>
      </c>
      <c r="F4191" s="149"/>
      <c r="G4191" s="149" t="str">
        <f t="shared" si="134"/>
        <v>1</v>
      </c>
      <c r="H4191" s="150">
        <f t="shared" si="135"/>
        <v>18</v>
      </c>
      <c r="I4191" s="153" t="str" cm="1">
        <f t="array" ref="I4191">_xlfn.XLOOKUP(C4191,gyn_horarios,gyn_trechos_almoco,"",1,1)</f>
        <v>GOIANIA X SAO LUIS 20:00</v>
      </c>
      <c r="J4191" s="164" t="str" cm="1">
        <f t="array" ref="J4191">_xlfn.XLOOKUP(D4191,justificativas_motivos,justificativas_texto,"",1,1)</f>
        <v>MOTORISTA CUMPRINDO HORÁRIO NA ESCALA ATUAL</v>
      </c>
    </row>
    <row r="4192" spans="1:10" ht="42" hidden="1" customHeight="1">
      <c r="A4192" s="202">
        <v>45861</v>
      </c>
      <c r="B4192" s="149">
        <v>19019</v>
      </c>
      <c r="C4192" s="147">
        <v>0.39583333333333331</v>
      </c>
      <c r="D4192" s="149" t="s">
        <v>11</v>
      </c>
      <c r="E4192" s="153" t="s">
        <v>30</v>
      </c>
      <c r="F4192" s="149"/>
      <c r="G4192" s="149" t="str">
        <f t="shared" si="134"/>
        <v>1</v>
      </c>
      <c r="H4192" s="150">
        <f t="shared" si="135"/>
        <v>18</v>
      </c>
      <c r="I4192" s="153" t="str" cm="1">
        <f t="array" ref="I4192">_xlfn.XLOOKUP(C4192,gyn_horarios,gyn_trechos_almoco,"",1,1)</f>
        <v>GOIANIA X BELEM 09:30</v>
      </c>
      <c r="J4192" s="164" t="str" cm="1">
        <f t="array" ref="J4192">_xlfn.XLOOKUP(D4192,justificativas_motivos,justificativas_texto,"",1,1)</f>
        <v>MOTORISTA CUMPRINDO HORÁRIO NA ESCALA ATUAL</v>
      </c>
    </row>
    <row r="4193" spans="1:10" ht="42" hidden="1" customHeight="1">
      <c r="A4193" s="202">
        <v>45861</v>
      </c>
      <c r="B4193" s="149">
        <v>19019</v>
      </c>
      <c r="C4193" s="147">
        <v>0.39583333333333331</v>
      </c>
      <c r="D4193" s="149" t="s">
        <v>11</v>
      </c>
      <c r="E4193" s="153" t="s">
        <v>150</v>
      </c>
      <c r="F4193" s="149"/>
      <c r="G4193" s="149" t="str">
        <f t="shared" si="134"/>
        <v>1</v>
      </c>
      <c r="H4193" s="150">
        <f t="shared" si="135"/>
        <v>18</v>
      </c>
      <c r="I4193" s="153" t="str" cm="1">
        <f t="array" ref="I4193">_xlfn.XLOOKUP(C4193,gyn_horarios,gyn_trechos_almoco,"",1,1)</f>
        <v>GOIANIA X BELEM 09:30</v>
      </c>
      <c r="J4193" s="164" t="str" cm="1">
        <f t="array" ref="J4193">_xlfn.XLOOKUP(D4193,justificativas_motivos,justificativas_texto,"",1,1)</f>
        <v>MOTORISTA CUMPRINDO HORÁRIO NA ESCALA ATUAL</v>
      </c>
    </row>
    <row r="4194" spans="1:10" ht="42" hidden="1" customHeight="1">
      <c r="A4194" s="202">
        <v>45861</v>
      </c>
      <c r="B4194" s="149">
        <v>19016</v>
      </c>
      <c r="C4194" s="147">
        <v>0.4375</v>
      </c>
      <c r="D4194" s="149" t="s">
        <v>11</v>
      </c>
      <c r="E4194" s="153" t="s">
        <v>60</v>
      </c>
      <c r="F4194" s="149"/>
      <c r="G4194" s="149" t="str">
        <f t="shared" si="134"/>
        <v>1</v>
      </c>
      <c r="H4194" s="150">
        <f t="shared" si="135"/>
        <v>18</v>
      </c>
      <c r="I4194" s="153" t="str" cm="1">
        <f t="array" ref="I4194">_xlfn.XLOOKUP(C4194,gyn_horarios,gyn_trechos_almoco,"",1,1)</f>
        <v>GOIANIA X SAO LUIS 10:30</v>
      </c>
      <c r="J4194" s="164" t="str" cm="1">
        <f t="array" ref="J4194">_xlfn.XLOOKUP(D4194,justificativas_motivos,justificativas_texto,"",1,1)</f>
        <v>MOTORISTA CUMPRINDO HORÁRIO NA ESCALA ATUAL</v>
      </c>
    </row>
    <row r="4195" spans="1:10" ht="42" hidden="1" customHeight="1">
      <c r="A4195" s="202">
        <v>45861</v>
      </c>
      <c r="B4195" s="149">
        <v>19016</v>
      </c>
      <c r="C4195" s="147">
        <v>0.4375</v>
      </c>
      <c r="D4195" s="149" t="s">
        <v>11</v>
      </c>
      <c r="E4195" s="153" t="s">
        <v>61</v>
      </c>
      <c r="F4195" s="149"/>
      <c r="G4195" s="149" t="str">
        <f t="shared" si="134"/>
        <v>1</v>
      </c>
      <c r="H4195" s="150">
        <f t="shared" si="135"/>
        <v>18</v>
      </c>
      <c r="I4195" s="153" t="str" cm="1">
        <f t="array" ref="I4195">_xlfn.XLOOKUP(C4195,gyn_horarios,gyn_trechos_almoco,"",1,1)</f>
        <v>GOIANIA X SAO LUIS 10:30</v>
      </c>
      <c r="J4195" s="164" t="str" cm="1">
        <f t="array" ref="J4195">_xlfn.XLOOKUP(D4195,justificativas_motivos,justificativas_texto,"",1,1)</f>
        <v>MOTORISTA CUMPRINDO HORÁRIO NA ESCALA ATUAL</v>
      </c>
    </row>
    <row r="4196" spans="1:10" ht="42" hidden="1" customHeight="1">
      <c r="A4196" s="202">
        <v>45861</v>
      </c>
      <c r="B4196" s="149" t="s">
        <v>71</v>
      </c>
      <c r="C4196" s="147" t="s">
        <v>72</v>
      </c>
      <c r="D4196" s="149" t="s">
        <v>107</v>
      </c>
      <c r="E4196" s="153" t="s">
        <v>292</v>
      </c>
      <c r="F4196" s="149"/>
      <c r="G4196" s="149" t="str">
        <f t="shared" si="134"/>
        <v>1</v>
      </c>
      <c r="H4196" s="150">
        <f t="shared" si="135"/>
        <v>18</v>
      </c>
      <c r="I4196" s="153" t="str" cm="1">
        <f t="array" ref="I4196">_xlfn.XLOOKUP(C4196,gyn_horarios,gyn_trechos_almoco,"",1,1)</f>
        <v>PLANTAO</v>
      </c>
      <c r="J4196" s="164" t="str" cm="1">
        <f t="array" ref="J4196">_xlfn.XLOOKUP(D4196,justificativas_motivos,justificativas_texto,"",1,1)</f>
        <v>MOTORISTA PRESTANDO SERVICO DE PLANTAO NA GARAGEM</v>
      </c>
    </row>
    <row r="4197" spans="1:10" ht="42" hidden="1" customHeight="1">
      <c r="A4197" s="202">
        <v>45862</v>
      </c>
      <c r="B4197" s="149">
        <v>24002</v>
      </c>
      <c r="C4197" s="147">
        <v>0.83333333333333337</v>
      </c>
      <c r="D4197" s="149" t="s">
        <v>11</v>
      </c>
      <c r="E4197" s="153" t="s">
        <v>413</v>
      </c>
      <c r="F4197" s="149"/>
      <c r="G4197" s="149" t="str">
        <f t="shared" si="134"/>
        <v>1</v>
      </c>
      <c r="H4197" s="150">
        <f t="shared" si="135"/>
        <v>18</v>
      </c>
      <c r="I4197" s="153" t="str" cm="1">
        <f t="array" ref="I4197">_xlfn.XLOOKUP(C4197,gyn_horarios,gyn_trechos_almoco,"",1,1)</f>
        <v>GOIANIA X SAO LUIS 20:00</v>
      </c>
      <c r="J4197" s="164" t="str" cm="1">
        <f t="array" ref="J4197">_xlfn.XLOOKUP(D4197,justificativas_motivos,justificativas_texto,"",1,1)</f>
        <v>MOTORISTA CUMPRINDO HORÁRIO NA ESCALA ATUAL</v>
      </c>
    </row>
    <row r="4198" spans="1:10" ht="42" hidden="1" customHeight="1">
      <c r="A4198" s="202">
        <v>45862</v>
      </c>
      <c r="B4198" s="149">
        <v>24002</v>
      </c>
      <c r="C4198" s="147">
        <v>0.83333333333333337</v>
      </c>
      <c r="D4198" s="149" t="s">
        <v>11</v>
      </c>
      <c r="E4198" s="153" t="s">
        <v>40</v>
      </c>
      <c r="F4198" s="149"/>
      <c r="G4198" s="149" t="str">
        <f t="shared" si="134"/>
        <v>1</v>
      </c>
      <c r="H4198" s="150">
        <f t="shared" si="135"/>
        <v>18</v>
      </c>
      <c r="I4198" s="153" t="str" cm="1">
        <f t="array" ref="I4198">_xlfn.XLOOKUP(C4198,gyn_horarios,gyn_trechos_almoco,"",1,1)</f>
        <v>GOIANIA X SAO LUIS 20:00</v>
      </c>
      <c r="J4198" s="164" t="str" cm="1">
        <f t="array" ref="J4198">_xlfn.XLOOKUP(D4198,justificativas_motivos,justificativas_texto,"",1,1)</f>
        <v>MOTORISTA CUMPRINDO HORÁRIO NA ESCALA ATUAL</v>
      </c>
    </row>
    <row r="4199" spans="1:10" ht="42" hidden="1" customHeight="1">
      <c r="A4199" s="202">
        <v>45862</v>
      </c>
      <c r="B4199" s="149">
        <v>19002</v>
      </c>
      <c r="C4199" s="147">
        <v>0.39583333333333331</v>
      </c>
      <c r="D4199" s="149" t="s">
        <v>11</v>
      </c>
      <c r="E4199" s="153" t="s">
        <v>124</v>
      </c>
      <c r="F4199" s="149"/>
      <c r="G4199" s="149" t="str">
        <f t="shared" si="134"/>
        <v>1</v>
      </c>
      <c r="H4199" s="150">
        <f t="shared" si="135"/>
        <v>18</v>
      </c>
      <c r="I4199" s="153" t="str" cm="1">
        <f t="array" ref="I4199">_xlfn.XLOOKUP(C4199,gyn_horarios,gyn_trechos_almoco,"",1,1)</f>
        <v>GOIANIA X BELEM 09:30</v>
      </c>
      <c r="J4199" s="164" t="str" cm="1">
        <f t="array" ref="J4199">_xlfn.XLOOKUP(D4199,justificativas_motivos,justificativas_texto,"",1,1)</f>
        <v>MOTORISTA CUMPRINDO HORÁRIO NA ESCALA ATUAL</v>
      </c>
    </row>
    <row r="4200" spans="1:10" ht="42" hidden="1" customHeight="1">
      <c r="A4200" s="202">
        <v>45862</v>
      </c>
      <c r="B4200" s="149">
        <v>19002</v>
      </c>
      <c r="C4200" s="147">
        <v>0.39583333333333331</v>
      </c>
      <c r="D4200" s="149" t="s">
        <v>11</v>
      </c>
      <c r="E4200" s="153" t="s">
        <v>143</v>
      </c>
      <c r="F4200" s="149"/>
      <c r="G4200" s="149" t="str">
        <f t="shared" si="134"/>
        <v>1</v>
      </c>
      <c r="H4200" s="150">
        <f t="shared" si="135"/>
        <v>18</v>
      </c>
      <c r="I4200" s="153" t="str" cm="1">
        <f t="array" ref="I4200">_xlfn.XLOOKUP(C4200,gyn_horarios,gyn_trechos_almoco,"",1,1)</f>
        <v>GOIANIA X BELEM 09:30</v>
      </c>
      <c r="J4200" s="164" t="str" cm="1">
        <f t="array" ref="J4200">_xlfn.XLOOKUP(D4200,justificativas_motivos,justificativas_texto,"",1,1)</f>
        <v>MOTORISTA CUMPRINDO HORÁRIO NA ESCALA ATUAL</v>
      </c>
    </row>
    <row r="4201" spans="1:10" ht="42" hidden="1" customHeight="1">
      <c r="A4201" s="202">
        <v>45862</v>
      </c>
      <c r="B4201" s="149" t="s">
        <v>71</v>
      </c>
      <c r="C4201" s="147" t="s">
        <v>72</v>
      </c>
      <c r="D4201" s="149" t="s">
        <v>107</v>
      </c>
      <c r="E4201" s="153" t="s">
        <v>292</v>
      </c>
      <c r="F4201" s="149"/>
      <c r="G4201" s="149" t="str">
        <f t="shared" si="134"/>
        <v>1</v>
      </c>
      <c r="H4201" s="150">
        <f t="shared" si="135"/>
        <v>18</v>
      </c>
      <c r="I4201" s="153" t="str" cm="1">
        <f t="array" ref="I4201">_xlfn.XLOOKUP(C4201,gyn_horarios,gyn_trechos_almoco,"",1,1)</f>
        <v>PLANTAO</v>
      </c>
      <c r="J4201" s="164" t="str" cm="1">
        <f t="array" ref="J4201">_xlfn.XLOOKUP(D4201,justificativas_motivos,justificativas_texto,"",1,1)</f>
        <v>MOTORISTA PRESTANDO SERVICO DE PLANTAO NA GARAGEM</v>
      </c>
    </row>
    <row r="4202" spans="1:10" ht="42" hidden="1" customHeight="1">
      <c r="A4202" s="202">
        <v>45863</v>
      </c>
      <c r="B4202" s="149">
        <v>24011</v>
      </c>
      <c r="C4202" s="147">
        <v>0.83333333333333337</v>
      </c>
      <c r="D4202" s="149" t="s">
        <v>11</v>
      </c>
      <c r="E4202" s="149" t="s">
        <v>167</v>
      </c>
      <c r="F4202" s="149"/>
      <c r="G4202" s="149" t="str">
        <f t="shared" si="134"/>
        <v>1</v>
      </c>
      <c r="H4202" s="150">
        <f t="shared" si="135"/>
        <v>18</v>
      </c>
      <c r="I4202" s="153" t="str" cm="1">
        <f t="array" ref="I4202">_xlfn.XLOOKUP(C4202,gyn_horarios,gyn_trechos_almoco,"",1,1)</f>
        <v>GOIANIA X SAO LUIS 20:00</v>
      </c>
      <c r="J4202" s="164" t="str" cm="1">
        <f t="array" ref="J4202">_xlfn.XLOOKUP(D4202,justificativas_motivos,justificativas_texto,"",1,1)</f>
        <v>MOTORISTA CUMPRINDO HORÁRIO NA ESCALA ATUAL</v>
      </c>
    </row>
    <row r="4203" spans="1:10" ht="42" hidden="1" customHeight="1">
      <c r="A4203" s="202">
        <v>45863</v>
      </c>
      <c r="B4203" s="149">
        <v>24011</v>
      </c>
      <c r="C4203" s="147">
        <v>0.83333333333333337</v>
      </c>
      <c r="D4203" s="149" t="s">
        <v>11</v>
      </c>
      <c r="E4203" s="149" t="s">
        <v>379</v>
      </c>
      <c r="F4203" s="149"/>
      <c r="G4203" s="149" t="str">
        <f t="shared" si="134"/>
        <v>1</v>
      </c>
      <c r="H4203" s="150">
        <f t="shared" si="135"/>
        <v>18</v>
      </c>
      <c r="I4203" s="153" t="str" cm="1">
        <f t="array" ref="I4203">_xlfn.XLOOKUP(C4203,gyn_horarios,gyn_trechos_almoco,"",1,1)</f>
        <v>GOIANIA X SAO LUIS 20:00</v>
      </c>
      <c r="J4203" s="164" t="str" cm="1">
        <f t="array" ref="J4203">_xlfn.XLOOKUP(D4203,justificativas_motivos,justificativas_texto,"",1,1)</f>
        <v>MOTORISTA CUMPRINDO HORÁRIO NA ESCALA ATUAL</v>
      </c>
    </row>
    <row r="4204" spans="1:10" ht="42" hidden="1" customHeight="1">
      <c r="A4204" s="202">
        <v>45863</v>
      </c>
      <c r="B4204" s="149">
        <v>19015</v>
      </c>
      <c r="C4204" s="147">
        <v>0.39583333333333331</v>
      </c>
      <c r="D4204" s="149" t="s">
        <v>11</v>
      </c>
      <c r="E4204" s="153" t="s">
        <v>84</v>
      </c>
      <c r="F4204" s="149"/>
      <c r="G4204" s="149" t="str">
        <f t="shared" si="134"/>
        <v>1</v>
      </c>
      <c r="H4204" s="150">
        <f t="shared" si="135"/>
        <v>18</v>
      </c>
      <c r="I4204" s="153" t="str" cm="1">
        <f t="array" ref="I4204">_xlfn.XLOOKUP(C4204,gyn_horarios,gyn_trechos_almoco,"",1,1)</f>
        <v>GOIANIA X BELEM 09:30</v>
      </c>
      <c r="J4204" s="164" t="str" cm="1">
        <f t="array" ref="J4204">_xlfn.XLOOKUP(D4204,justificativas_motivos,justificativas_texto,"",1,1)</f>
        <v>MOTORISTA CUMPRINDO HORÁRIO NA ESCALA ATUAL</v>
      </c>
    </row>
    <row r="4205" spans="1:10" ht="42" hidden="1" customHeight="1">
      <c r="A4205" s="202">
        <v>45863</v>
      </c>
      <c r="B4205" s="149">
        <v>19015</v>
      </c>
      <c r="C4205" s="147">
        <v>0.39583333333333331</v>
      </c>
      <c r="D4205" s="149" t="s">
        <v>11</v>
      </c>
      <c r="E4205" s="153" t="s">
        <v>126</v>
      </c>
      <c r="F4205" s="149"/>
      <c r="G4205" s="149" t="str">
        <f t="shared" si="134"/>
        <v>1</v>
      </c>
      <c r="H4205" s="150">
        <f t="shared" si="135"/>
        <v>18</v>
      </c>
      <c r="I4205" s="153" t="str" cm="1">
        <f t="array" ref="I4205">_xlfn.XLOOKUP(C4205,gyn_horarios,gyn_trechos_almoco,"",1,1)</f>
        <v>GOIANIA X BELEM 09:30</v>
      </c>
      <c r="J4205" s="164" t="str" cm="1">
        <f t="array" ref="J4205">_xlfn.XLOOKUP(D4205,justificativas_motivos,justificativas_texto,"",1,1)</f>
        <v>MOTORISTA CUMPRINDO HORÁRIO NA ESCALA ATUAL</v>
      </c>
    </row>
    <row r="4206" spans="1:10" ht="42" hidden="1" customHeight="1">
      <c r="A4206" s="202">
        <v>45863</v>
      </c>
      <c r="B4206" s="149" t="s">
        <v>71</v>
      </c>
      <c r="C4206" s="147" t="s">
        <v>72</v>
      </c>
      <c r="D4206" s="149" t="s">
        <v>107</v>
      </c>
      <c r="E4206" s="153" t="s">
        <v>292</v>
      </c>
      <c r="F4206" s="149"/>
      <c r="G4206" s="149" t="str">
        <f t="shared" si="134"/>
        <v>1</v>
      </c>
      <c r="H4206" s="150">
        <f t="shared" si="135"/>
        <v>18</v>
      </c>
      <c r="I4206" s="153" t="str" cm="1">
        <f t="array" ref="I4206">_xlfn.XLOOKUP(C4206,gyn_horarios,gyn_trechos_almoco,"",1,1)</f>
        <v>PLANTAO</v>
      </c>
      <c r="J4206" s="164" t="str" cm="1">
        <f t="array" ref="J4206">_xlfn.XLOOKUP(D4206,justificativas_motivos,justificativas_texto,"",1,1)</f>
        <v>MOTORISTA PRESTANDO SERVICO DE PLANTAO NA GARAGEM</v>
      </c>
    </row>
    <row r="4207" spans="1:10" ht="42" hidden="1" customHeight="1">
      <c r="A4207" s="202">
        <v>45863</v>
      </c>
      <c r="B4207" s="149">
        <v>19015</v>
      </c>
      <c r="C4207" s="147">
        <v>0.38541666666666669</v>
      </c>
      <c r="D4207" s="149" t="s">
        <v>20</v>
      </c>
      <c r="E4207" s="153" t="s">
        <v>295</v>
      </c>
      <c r="F4207" s="149"/>
      <c r="G4207" s="149" t="str">
        <f t="shared" si="134"/>
        <v>1</v>
      </c>
      <c r="H4207" s="150">
        <f t="shared" si="135"/>
        <v>18</v>
      </c>
      <c r="I4207" s="153" t="str" cm="1">
        <f t="array" ref="I4207">_xlfn.XLOOKUP(C4207,gyn_horarios,gyn_trechos_almoco,"",1,1)</f>
        <v>GOIANIA X BELEM 09:30</v>
      </c>
      <c r="J4207" s="164" t="str" cm="1">
        <f t="array" ref="J4207">_xlfn.XLOOKUP(D4207,justificativas_motivos,justificativas_texto,"",1,1)</f>
        <v>MOTORISTA TEVE QUE FAZER REFEIÇÃO DEVIDO AO ATRASO DO HORARIO DO ONIBUS</v>
      </c>
    </row>
    <row r="4208" spans="1:10" ht="42" hidden="1" customHeight="1">
      <c r="A4208" s="202">
        <v>45863</v>
      </c>
      <c r="B4208" s="149">
        <v>19015</v>
      </c>
      <c r="C4208" s="147">
        <v>0.38541666666666669</v>
      </c>
      <c r="D4208" s="149" t="s">
        <v>20</v>
      </c>
      <c r="E4208" s="153" t="s">
        <v>458</v>
      </c>
      <c r="F4208" s="149"/>
      <c r="G4208" s="149" t="str">
        <f t="shared" si="134"/>
        <v>1</v>
      </c>
      <c r="H4208" s="150">
        <f t="shared" si="135"/>
        <v>18</v>
      </c>
      <c r="I4208" s="153" t="str" cm="1">
        <f t="array" ref="I4208">_xlfn.XLOOKUP(C4208,gyn_horarios,gyn_trechos_almoco,"",1,1)</f>
        <v>GOIANIA X BELEM 09:30</v>
      </c>
      <c r="J4208" s="164" t="str" cm="1">
        <f t="array" ref="J4208">_xlfn.XLOOKUP(D4208,justificativas_motivos,justificativas_texto,"",1,1)</f>
        <v>MOTORISTA TEVE QUE FAZER REFEIÇÃO DEVIDO AO ATRASO DO HORARIO DO ONIBUS</v>
      </c>
    </row>
    <row r="4209" spans="1:10" ht="42" hidden="1" customHeight="1">
      <c r="A4209" s="202">
        <v>45864</v>
      </c>
      <c r="B4209" s="149">
        <v>25008</v>
      </c>
      <c r="C4209" s="147">
        <v>0.83333333333333337</v>
      </c>
      <c r="D4209" s="149" t="s">
        <v>11</v>
      </c>
      <c r="E4209" s="149" t="s">
        <v>290</v>
      </c>
      <c r="F4209" s="149"/>
      <c r="G4209" s="149" t="str">
        <f t="shared" si="134"/>
        <v>1</v>
      </c>
      <c r="H4209" s="150">
        <f t="shared" si="135"/>
        <v>18</v>
      </c>
      <c r="I4209" s="153" t="str" cm="1">
        <f t="array" ref="I4209">_xlfn.XLOOKUP(C4209,gyn_horarios,gyn_trechos_almoco,"",1,1)</f>
        <v>GOIANIA X SAO LUIS 20:00</v>
      </c>
      <c r="J4209" s="164" t="str" cm="1">
        <f t="array" ref="J4209">_xlfn.XLOOKUP(D4209,justificativas_motivos,justificativas_texto,"",1,1)</f>
        <v>MOTORISTA CUMPRINDO HORÁRIO NA ESCALA ATUAL</v>
      </c>
    </row>
    <row r="4210" spans="1:10" ht="42" hidden="1" customHeight="1">
      <c r="A4210" s="202">
        <v>45864</v>
      </c>
      <c r="B4210" s="149">
        <v>25008</v>
      </c>
      <c r="C4210" s="147">
        <v>0.83333333333333337</v>
      </c>
      <c r="D4210" s="149" t="s">
        <v>11</v>
      </c>
      <c r="E4210" s="149" t="s">
        <v>85</v>
      </c>
      <c r="F4210" s="149"/>
      <c r="G4210" s="149" t="str">
        <f t="shared" si="134"/>
        <v>1</v>
      </c>
      <c r="H4210" s="150">
        <f t="shared" si="135"/>
        <v>18</v>
      </c>
      <c r="I4210" s="153" t="str" cm="1">
        <f t="array" ref="I4210">_xlfn.XLOOKUP(C4210,gyn_horarios,gyn_trechos_almoco,"",1,1)</f>
        <v>GOIANIA X SAO LUIS 20:00</v>
      </c>
      <c r="J4210" s="164" t="str" cm="1">
        <f t="array" ref="J4210">_xlfn.XLOOKUP(D4210,justificativas_motivos,justificativas_texto,"",1,1)</f>
        <v>MOTORISTA CUMPRINDO HORÁRIO NA ESCALA ATUAL</v>
      </c>
    </row>
    <row r="4211" spans="1:10" ht="42" hidden="1" customHeight="1">
      <c r="A4211" s="202">
        <v>45864</v>
      </c>
      <c r="B4211" s="149">
        <v>19010</v>
      </c>
      <c r="C4211" s="147">
        <v>0.39583333333333331</v>
      </c>
      <c r="D4211" s="149" t="s">
        <v>11</v>
      </c>
      <c r="E4211" s="153" t="s">
        <v>204</v>
      </c>
      <c r="F4211" s="149"/>
      <c r="G4211" s="149" t="str">
        <f t="shared" si="134"/>
        <v>1</v>
      </c>
      <c r="H4211" s="150">
        <f t="shared" si="135"/>
        <v>18</v>
      </c>
      <c r="I4211" s="153" t="str" cm="1">
        <f t="array" ref="I4211">_xlfn.XLOOKUP(C4211,gyn_horarios,gyn_trechos_almoco,"",1,1)</f>
        <v>GOIANIA X BELEM 09:30</v>
      </c>
      <c r="J4211" s="164" t="str" cm="1">
        <f t="array" ref="J4211">_xlfn.XLOOKUP(D4211,justificativas_motivos,justificativas_texto,"",1,1)</f>
        <v>MOTORISTA CUMPRINDO HORÁRIO NA ESCALA ATUAL</v>
      </c>
    </row>
    <row r="4212" spans="1:10" ht="42" hidden="1" customHeight="1">
      <c r="A4212" s="202">
        <v>45864</v>
      </c>
      <c r="B4212" s="149">
        <v>19010</v>
      </c>
      <c r="C4212" s="147">
        <v>0.39583333333333331</v>
      </c>
      <c r="D4212" s="149" t="s">
        <v>11</v>
      </c>
      <c r="E4212" s="153" t="s">
        <v>42</v>
      </c>
      <c r="F4212" s="149"/>
      <c r="G4212" s="149" t="str">
        <f t="shared" si="134"/>
        <v>1</v>
      </c>
      <c r="H4212" s="150">
        <f t="shared" si="135"/>
        <v>18</v>
      </c>
      <c r="I4212" s="153" t="str" cm="1">
        <f t="array" ref="I4212">_xlfn.XLOOKUP(C4212,gyn_horarios,gyn_trechos_almoco,"",1,1)</f>
        <v>GOIANIA X BELEM 09:30</v>
      </c>
      <c r="J4212" s="164" t="str" cm="1">
        <f t="array" ref="J4212">_xlfn.XLOOKUP(D4212,justificativas_motivos,justificativas_texto,"",1,1)</f>
        <v>MOTORISTA CUMPRINDO HORÁRIO NA ESCALA ATUAL</v>
      </c>
    </row>
    <row r="4213" spans="1:10" ht="42" hidden="1" customHeight="1">
      <c r="A4213" s="202">
        <v>45864</v>
      </c>
      <c r="B4213" s="149" t="s">
        <v>285</v>
      </c>
      <c r="C4213" s="147" t="s">
        <v>285</v>
      </c>
      <c r="D4213" s="149" t="s">
        <v>285</v>
      </c>
      <c r="E4213" s="153" t="s">
        <v>267</v>
      </c>
      <c r="F4213" s="149"/>
      <c r="G4213" s="149" t="str">
        <f t="shared" si="134"/>
        <v>1</v>
      </c>
      <c r="H4213" s="150">
        <f t="shared" si="135"/>
        <v>18</v>
      </c>
      <c r="I4213" s="153" t="str" cm="1">
        <f t="array" ref="I4213">_xlfn.XLOOKUP(C4213,gyn_horarios,gyn_trechos_almoco,"",1,1)</f>
        <v>PASSE</v>
      </c>
      <c r="J4213" s="164" t="str" cm="1">
        <f t="array" ref="J4213">_xlfn.XLOOKUP(D4213,justificativas_motivos,justificativas_texto,"",1,1)</f>
        <v>MOTORISTA CHEGANDO/SAINDO DA GARAGEM DE PASSE</v>
      </c>
    </row>
    <row r="4214" spans="1:10" ht="42" hidden="1" customHeight="1">
      <c r="A4214" s="202">
        <v>45864</v>
      </c>
      <c r="B4214" s="149" t="s">
        <v>285</v>
      </c>
      <c r="C4214" s="147" t="s">
        <v>285</v>
      </c>
      <c r="D4214" s="149" t="s">
        <v>285</v>
      </c>
      <c r="E4214" s="153" t="s">
        <v>186</v>
      </c>
      <c r="F4214" s="149"/>
      <c r="G4214" s="149" t="str">
        <f t="shared" si="134"/>
        <v>1</v>
      </c>
      <c r="H4214" s="150">
        <f t="shared" si="135"/>
        <v>18</v>
      </c>
      <c r="I4214" s="153" t="str" cm="1">
        <f t="array" ref="I4214">_xlfn.XLOOKUP(C4214,gyn_horarios,gyn_trechos_almoco,"",1,1)</f>
        <v>PASSE</v>
      </c>
      <c r="J4214" s="164" t="str" cm="1">
        <f t="array" ref="J4214">_xlfn.XLOOKUP(D4214,justificativas_motivos,justificativas_texto,"",1,1)</f>
        <v>MOTORISTA CHEGANDO/SAINDO DA GARAGEM DE PASSE</v>
      </c>
    </row>
    <row r="4215" spans="1:10" ht="42" hidden="1" customHeight="1">
      <c r="A4215" s="202">
        <v>45865</v>
      </c>
      <c r="B4215" s="149">
        <v>24013</v>
      </c>
      <c r="C4215" s="147">
        <v>0.83333333333333337</v>
      </c>
      <c r="D4215" s="149" t="s">
        <v>11</v>
      </c>
      <c r="E4215" s="149" t="s">
        <v>148</v>
      </c>
      <c r="F4215" s="149"/>
      <c r="G4215" s="149" t="str">
        <f t="shared" si="134"/>
        <v>1</v>
      </c>
      <c r="H4215" s="150">
        <f t="shared" si="135"/>
        <v>18</v>
      </c>
      <c r="I4215" s="153" t="str" cm="1">
        <f t="array" ref="I4215">_xlfn.XLOOKUP(C4215,gyn_horarios,gyn_trechos_almoco,"",1,1)</f>
        <v>GOIANIA X SAO LUIS 20:00</v>
      </c>
      <c r="J4215" s="164" t="str" cm="1">
        <f t="array" ref="J4215">_xlfn.XLOOKUP(D4215,justificativas_motivos,justificativas_texto,"",1,1)</f>
        <v>MOTORISTA CUMPRINDO HORÁRIO NA ESCALA ATUAL</v>
      </c>
    </row>
    <row r="4216" spans="1:10" ht="42" hidden="1" customHeight="1">
      <c r="A4216" s="202">
        <v>45865</v>
      </c>
      <c r="B4216" s="149">
        <v>24013</v>
      </c>
      <c r="C4216" s="147">
        <v>0.83333333333333337</v>
      </c>
      <c r="D4216" s="149" t="s">
        <v>11</v>
      </c>
      <c r="E4216" s="149" t="s">
        <v>160</v>
      </c>
      <c r="F4216" s="149"/>
      <c r="G4216" s="149" t="str">
        <f t="shared" si="134"/>
        <v>1</v>
      </c>
      <c r="H4216" s="150">
        <f t="shared" si="135"/>
        <v>18</v>
      </c>
      <c r="I4216" s="153" t="str" cm="1">
        <f t="array" ref="I4216">_xlfn.XLOOKUP(C4216,gyn_horarios,gyn_trechos_almoco,"",1,1)</f>
        <v>GOIANIA X SAO LUIS 20:00</v>
      </c>
      <c r="J4216" s="164" t="str" cm="1">
        <f t="array" ref="J4216">_xlfn.XLOOKUP(D4216,justificativas_motivos,justificativas_texto,"",1,1)</f>
        <v>MOTORISTA CUMPRINDO HORÁRIO NA ESCALA ATUAL</v>
      </c>
    </row>
    <row r="4217" spans="1:10" ht="42" hidden="1" customHeight="1">
      <c r="A4217" s="202">
        <v>45865</v>
      </c>
      <c r="B4217" s="132">
        <v>19008</v>
      </c>
      <c r="C4217" s="133">
        <v>0.39583333333333331</v>
      </c>
      <c r="D4217" s="149" t="s">
        <v>11</v>
      </c>
      <c r="E4217" s="129" t="s">
        <v>93</v>
      </c>
      <c r="F4217" s="132"/>
      <c r="G4217" s="132" t="str">
        <f t="shared" si="134"/>
        <v>1</v>
      </c>
      <c r="H4217" s="137">
        <f t="shared" si="135"/>
        <v>18</v>
      </c>
      <c r="I4217" s="129" t="str" cm="1">
        <f t="array" ref="I4217">_xlfn.XLOOKUP(C4217,gyn_horarios,gyn_trechos_almoco,"",1,1)</f>
        <v>GOIANIA X BELEM 09:30</v>
      </c>
      <c r="J4217" s="201" t="str" cm="1">
        <f t="array" ref="J4217">_xlfn.XLOOKUP(D4217,justificativas_motivos,justificativas_texto,"",1,1)</f>
        <v>MOTORISTA CUMPRINDO HORÁRIO NA ESCALA ATUAL</v>
      </c>
    </row>
    <row r="4218" spans="1:10" ht="42" hidden="1" customHeight="1">
      <c r="A4218" s="202">
        <v>45865</v>
      </c>
      <c r="B4218" s="132">
        <v>19008</v>
      </c>
      <c r="C4218" s="133">
        <v>0.39583333333333331</v>
      </c>
      <c r="D4218" s="149" t="s">
        <v>11</v>
      </c>
      <c r="E4218" s="129" t="s">
        <v>83</v>
      </c>
      <c r="F4218" s="132"/>
      <c r="G4218" s="132" t="str">
        <f t="shared" si="134"/>
        <v>1</v>
      </c>
      <c r="H4218" s="137">
        <f t="shared" si="135"/>
        <v>18</v>
      </c>
      <c r="I4218" s="129" t="str" cm="1">
        <f t="array" ref="I4218">_xlfn.XLOOKUP(C4218,gyn_horarios,gyn_trechos_almoco,"",1,1)</f>
        <v>GOIANIA X BELEM 09:30</v>
      </c>
      <c r="J4218" s="201" t="str" cm="1">
        <f t="array" ref="J4218">_xlfn.XLOOKUP(D4218,justificativas_motivos,justificativas_texto,"",1,1)</f>
        <v>MOTORISTA CUMPRINDO HORÁRIO NA ESCALA ATUAL</v>
      </c>
    </row>
    <row r="4219" spans="1:10" ht="42" hidden="1" customHeight="1">
      <c r="A4219" s="202">
        <v>45865</v>
      </c>
      <c r="B4219" s="132" t="s">
        <v>137</v>
      </c>
      <c r="C4219" s="132" t="s">
        <v>137</v>
      </c>
      <c r="D4219" s="149" t="s">
        <v>137</v>
      </c>
      <c r="E4219" s="129" t="s">
        <v>267</v>
      </c>
      <c r="F4219" s="132"/>
      <c r="G4219" s="132" t="str">
        <f t="shared" si="134"/>
        <v>1</v>
      </c>
      <c r="H4219" s="137">
        <f t="shared" si="135"/>
        <v>18</v>
      </c>
      <c r="I4219" s="129" t="str" cm="1">
        <f t="array" ref="I4219">_xlfn.XLOOKUP(C4219,gyn_horarios,gyn_trechos_almoco,"",1,1)</f>
        <v>ESPERA</v>
      </c>
      <c r="J4219" s="201" t="s">
        <v>528</v>
      </c>
    </row>
    <row r="4220" spans="1:10" ht="42" hidden="1" customHeight="1">
      <c r="A4220" s="202">
        <v>45865</v>
      </c>
      <c r="B4220" s="149" t="s">
        <v>137</v>
      </c>
      <c r="C4220" s="149" t="s">
        <v>137</v>
      </c>
      <c r="D4220" s="149" t="s">
        <v>137</v>
      </c>
      <c r="E4220" s="153" t="s">
        <v>186</v>
      </c>
      <c r="F4220" s="149"/>
      <c r="G4220" s="149" t="str">
        <f t="shared" si="134"/>
        <v>1</v>
      </c>
      <c r="H4220" s="150">
        <f t="shared" si="135"/>
        <v>18</v>
      </c>
      <c r="I4220" s="153" t="str" cm="1">
        <f t="array" ref="I4220">_xlfn.XLOOKUP(C4220,gyn_horarios,gyn_trechos_almoco,"",1,1)</f>
        <v>ESPERA</v>
      </c>
      <c r="J4220" s="164" t="s">
        <v>528</v>
      </c>
    </row>
    <row r="4221" spans="1:10" ht="42" hidden="1" customHeight="1">
      <c r="A4221" s="200">
        <v>45866</v>
      </c>
      <c r="B4221" s="132">
        <v>19010</v>
      </c>
      <c r="C4221" s="133">
        <v>0.875</v>
      </c>
      <c r="D4221" s="132" t="s">
        <v>11</v>
      </c>
      <c r="E4221" s="129" t="s">
        <v>349</v>
      </c>
      <c r="F4221" s="132"/>
      <c r="G4221" s="132" t="str">
        <f t="shared" si="134"/>
        <v>1</v>
      </c>
      <c r="H4221" s="137">
        <f t="shared" si="135"/>
        <v>18</v>
      </c>
      <c r="I4221" s="129" t="str" cm="1">
        <f t="array" ref="I4221">_xlfn.XLOOKUP(C4221,gyn_horarios,gyn_trechos_almoco,"",1,1)</f>
        <v>BELEM X GOIANIA 21:05</v>
      </c>
      <c r="J4221" s="201" t="str" cm="1">
        <f t="array" ref="J4221">_xlfn.XLOOKUP(D4221,justificativas_motivos,justificativas_texto,"",1,1)</f>
        <v>MOTORISTA CUMPRINDO HORÁRIO NA ESCALA ATUAL</v>
      </c>
    </row>
    <row r="4222" spans="1:10" ht="42" hidden="1" customHeight="1">
      <c r="A4222" s="200">
        <v>45866</v>
      </c>
      <c r="B4222" s="132">
        <v>19010</v>
      </c>
      <c r="C4222" s="133">
        <v>0.875</v>
      </c>
      <c r="D4222" s="132" t="s">
        <v>11</v>
      </c>
      <c r="E4222" s="129" t="s">
        <v>477</v>
      </c>
      <c r="F4222" s="132"/>
      <c r="G4222" s="132" t="str">
        <f t="shared" si="134"/>
        <v>1</v>
      </c>
      <c r="H4222" s="137">
        <f t="shared" si="135"/>
        <v>18</v>
      </c>
      <c r="I4222" s="129" t="str" cm="1">
        <f t="array" ref="I4222">_xlfn.XLOOKUP(C4222,gyn_horarios,gyn_trechos_almoco,"",1,1)</f>
        <v>BELEM X GOIANIA 21:05</v>
      </c>
      <c r="J4222" s="201" t="str" cm="1">
        <f t="array" ref="J4222">_xlfn.XLOOKUP(D4222,justificativas_motivos,justificativas_texto,"",1,1)</f>
        <v>MOTORISTA CUMPRINDO HORÁRIO NA ESCALA ATUAL</v>
      </c>
    </row>
    <row r="4223" spans="1:10" ht="42" hidden="1" customHeight="1">
      <c r="A4223" s="200">
        <v>45866</v>
      </c>
      <c r="B4223" s="132">
        <v>24004</v>
      </c>
      <c r="C4223" s="133">
        <v>0.39583333333333331</v>
      </c>
      <c r="D4223" s="132" t="s">
        <v>11</v>
      </c>
      <c r="E4223" s="129" t="s">
        <v>174</v>
      </c>
      <c r="F4223" s="132"/>
      <c r="G4223" s="132" t="str">
        <f t="shared" si="134"/>
        <v>1</v>
      </c>
      <c r="H4223" s="137">
        <f t="shared" si="135"/>
        <v>18</v>
      </c>
      <c r="I4223" s="129" t="str" cm="1">
        <f t="array" ref="I4223">_xlfn.XLOOKUP(C4223,gyn_horarios,gyn_trechos_almoco,"",1,1)</f>
        <v>GOIANIA X BELEM 09:30</v>
      </c>
      <c r="J4223" s="201" t="str" cm="1">
        <f t="array" ref="J4223">_xlfn.XLOOKUP(D4223,justificativas_motivos,justificativas_texto,"",1,1)</f>
        <v>MOTORISTA CUMPRINDO HORÁRIO NA ESCALA ATUAL</v>
      </c>
    </row>
    <row r="4224" spans="1:10" ht="42" hidden="1" customHeight="1">
      <c r="A4224" s="200">
        <v>45866</v>
      </c>
      <c r="B4224" s="132">
        <v>24004</v>
      </c>
      <c r="C4224" s="133">
        <v>0.39583333333333331</v>
      </c>
      <c r="D4224" s="132" t="s">
        <v>11</v>
      </c>
      <c r="E4224" s="129" t="s">
        <v>135</v>
      </c>
      <c r="F4224" s="132"/>
      <c r="G4224" s="132" t="str">
        <f t="shared" si="134"/>
        <v>1</v>
      </c>
      <c r="H4224" s="137">
        <f t="shared" si="135"/>
        <v>18</v>
      </c>
      <c r="I4224" s="129" t="str" cm="1">
        <f t="array" ref="I4224">_xlfn.XLOOKUP(C4224,gyn_horarios,gyn_trechos_almoco,"",1,1)</f>
        <v>GOIANIA X BELEM 09:30</v>
      </c>
      <c r="J4224" s="201" t="str" cm="1">
        <f t="array" ref="J4224">_xlfn.XLOOKUP(D4224,justificativas_motivos,justificativas_texto,"",1,1)</f>
        <v>MOTORISTA CUMPRINDO HORÁRIO NA ESCALA ATUAL</v>
      </c>
    </row>
    <row r="4225" spans="1:10" ht="42" hidden="1" customHeight="1">
      <c r="A4225" s="200">
        <v>45866</v>
      </c>
      <c r="B4225" s="132" t="s">
        <v>74</v>
      </c>
      <c r="C4225" s="133" t="s">
        <v>71</v>
      </c>
      <c r="D4225" s="132" t="s">
        <v>107</v>
      </c>
      <c r="E4225" s="129" t="s">
        <v>292</v>
      </c>
      <c r="F4225" s="132"/>
      <c r="G4225" s="132" t="str">
        <f t="shared" si="134"/>
        <v>1</v>
      </c>
      <c r="H4225" s="137">
        <f t="shared" si="135"/>
        <v>18</v>
      </c>
      <c r="I4225" s="129" t="str" cm="1">
        <f t="array" ref="I4225">_xlfn.XLOOKUP(C4225,gyn_horarios,gyn_trechos_almoco,"",1,1)</f>
        <v>GARAGEM</v>
      </c>
      <c r="J4225" s="201" t="str" cm="1">
        <f t="array" ref="J4225">_xlfn.XLOOKUP(D4225,justificativas_motivos,justificativas_texto,"",1,1)</f>
        <v>MOTORISTA PRESTANDO SERVICO DE PLANTAO NA GARAGEM</v>
      </c>
    </row>
    <row r="4226" spans="1:10" ht="42" hidden="1" customHeight="1">
      <c r="A4226" s="202">
        <v>45866</v>
      </c>
      <c r="B4226" s="149" t="s">
        <v>137</v>
      </c>
      <c r="C4226" s="149" t="s">
        <v>137</v>
      </c>
      <c r="D4226" s="149" t="s">
        <v>137</v>
      </c>
      <c r="E4226" s="153" t="s">
        <v>267</v>
      </c>
      <c r="F4226" s="149"/>
      <c r="G4226" s="149" t="str">
        <f t="shared" si="134"/>
        <v>1</v>
      </c>
      <c r="H4226" s="150">
        <f t="shared" si="135"/>
        <v>18</v>
      </c>
      <c r="I4226" s="153" t="str" cm="1">
        <f t="array" ref="I4226">_xlfn.XLOOKUP(C4226,gyn_horarios,gyn_trechos_almoco,"",1,1)</f>
        <v>ESPERA</v>
      </c>
      <c r="J4226" s="164" t="s">
        <v>528</v>
      </c>
    </row>
    <row r="4227" spans="1:10" ht="42" hidden="1" customHeight="1">
      <c r="A4227" s="202">
        <v>45866</v>
      </c>
      <c r="B4227" s="149" t="s">
        <v>137</v>
      </c>
      <c r="C4227" s="149" t="s">
        <v>137</v>
      </c>
      <c r="D4227" s="149" t="s">
        <v>137</v>
      </c>
      <c r="E4227" s="153" t="s">
        <v>186</v>
      </c>
      <c r="F4227" s="149"/>
      <c r="G4227" s="149" t="str">
        <f t="shared" si="134"/>
        <v>1</v>
      </c>
      <c r="H4227" s="150">
        <f t="shared" si="135"/>
        <v>18</v>
      </c>
      <c r="I4227" s="153" t="str" cm="1">
        <f t="array" ref="I4227">_xlfn.XLOOKUP(C4227,gyn_horarios,gyn_trechos_almoco,"",1,1)</f>
        <v>ESPERA</v>
      </c>
      <c r="J4227" s="164" t="s">
        <v>528</v>
      </c>
    </row>
    <row r="4228" spans="1:10" ht="42" hidden="1" customHeight="1">
      <c r="A4228" s="202">
        <v>45867</v>
      </c>
      <c r="B4228" s="149" t="s">
        <v>137</v>
      </c>
      <c r="C4228" s="147" t="s">
        <v>137</v>
      </c>
      <c r="D4228" s="149" t="s">
        <v>137</v>
      </c>
      <c r="E4228" s="129" t="s">
        <v>15</v>
      </c>
      <c r="F4228" s="149"/>
      <c r="G4228" s="149" t="str">
        <f t="shared" si="134"/>
        <v>1</v>
      </c>
      <c r="H4228" s="150">
        <f t="shared" si="135"/>
        <v>18</v>
      </c>
      <c r="I4228" s="153" t="str" cm="1">
        <f t="array" ref="I4228">_xlfn.XLOOKUP(C4228,gyn_horarios,gyn_trechos_almoco,"",1,1)</f>
        <v>ESPERA</v>
      </c>
      <c r="J4228" s="164" t="str" cm="1">
        <f t="array" ref="J4228">_xlfn.XLOOKUP(D4228,justificativas_motivos,justificativas_texto,"",1,1)</f>
        <v>MOTORISTA NA GARAGEM EM ESPERA PARA DISPONIBILIDADE DE HORARIOS</v>
      </c>
    </row>
    <row r="4229" spans="1:10" ht="42" hidden="1" customHeight="1">
      <c r="A4229" s="202">
        <v>45867</v>
      </c>
      <c r="B4229" s="149" t="s">
        <v>137</v>
      </c>
      <c r="C4229" s="147" t="s">
        <v>137</v>
      </c>
      <c r="D4229" s="149" t="s">
        <v>137</v>
      </c>
      <c r="E4229" s="129" t="s">
        <v>207</v>
      </c>
      <c r="F4229" s="149"/>
      <c r="G4229" s="149" t="str">
        <f t="shared" si="134"/>
        <v>1</v>
      </c>
      <c r="H4229" s="150">
        <f t="shared" si="135"/>
        <v>18</v>
      </c>
      <c r="I4229" s="153" t="str" cm="1">
        <f t="array" ref="I4229">_xlfn.XLOOKUP(C4229,gyn_horarios,gyn_trechos_almoco,"",1,1)</f>
        <v>ESPERA</v>
      </c>
      <c r="J4229" s="164" t="str" cm="1">
        <f t="array" ref="J4229">_xlfn.XLOOKUP(D4229,justificativas_motivos,justificativas_texto,"",1,1)</f>
        <v>MOTORISTA NA GARAGEM EM ESPERA PARA DISPONIBILIDADE DE HORARIOS</v>
      </c>
    </row>
    <row r="4230" spans="1:10" ht="42" hidden="1" customHeight="1">
      <c r="A4230" s="202">
        <v>45867</v>
      </c>
      <c r="B4230" s="149">
        <v>16000</v>
      </c>
      <c r="C4230" s="147">
        <v>0.39583333333333331</v>
      </c>
      <c r="D4230" s="149" t="s">
        <v>11</v>
      </c>
      <c r="E4230" s="153" t="s">
        <v>208</v>
      </c>
      <c r="F4230" s="149"/>
      <c r="G4230" s="149" t="str">
        <f t="shared" si="134"/>
        <v>1</v>
      </c>
      <c r="H4230" s="150">
        <f t="shared" si="135"/>
        <v>18</v>
      </c>
      <c r="I4230" s="153" t="str" cm="1">
        <f t="array" ref="I4230">_xlfn.XLOOKUP(C4230,gyn_horarios,gyn_trechos_almoco,"",1,1)</f>
        <v>GOIANIA X BELEM 09:30</v>
      </c>
      <c r="J4230" s="164" t="str" cm="1">
        <f t="array" ref="J4230">_xlfn.XLOOKUP(D4230,justificativas_motivos,justificativas_texto,"",1,1)</f>
        <v>MOTORISTA CUMPRINDO HORÁRIO NA ESCALA ATUAL</v>
      </c>
    </row>
    <row r="4231" spans="1:10" ht="42" hidden="1" customHeight="1">
      <c r="A4231" s="202">
        <v>45867</v>
      </c>
      <c r="B4231" s="149">
        <v>16000</v>
      </c>
      <c r="C4231" s="147">
        <v>0.39583333333333331</v>
      </c>
      <c r="D4231" s="149" t="s">
        <v>11</v>
      </c>
      <c r="E4231" s="153" t="s">
        <v>452</v>
      </c>
      <c r="F4231" s="149"/>
      <c r="G4231" s="149" t="str">
        <f t="shared" si="134"/>
        <v>1</v>
      </c>
      <c r="H4231" s="150">
        <f t="shared" si="135"/>
        <v>18</v>
      </c>
      <c r="I4231" s="153" t="str" cm="1">
        <f t="array" ref="I4231">_xlfn.XLOOKUP(C4231,gyn_horarios,gyn_trechos_almoco,"",1,1)</f>
        <v>GOIANIA X BELEM 09:30</v>
      </c>
      <c r="J4231" s="164" t="str" cm="1">
        <f t="array" ref="J4231">_xlfn.XLOOKUP(D4231,justificativas_motivos,justificativas_texto,"",1,1)</f>
        <v>MOTORISTA CUMPRINDO HORÁRIO NA ESCALA ATUAL</v>
      </c>
    </row>
    <row r="4232" spans="1:10" ht="42" hidden="1" customHeight="1">
      <c r="A4232" s="202">
        <v>45867</v>
      </c>
      <c r="B4232" s="149" t="s">
        <v>71</v>
      </c>
      <c r="C4232" s="147" t="s">
        <v>72</v>
      </c>
      <c r="D4232" s="149" t="s">
        <v>105</v>
      </c>
      <c r="E4232" s="153" t="s">
        <v>292</v>
      </c>
      <c r="F4232" s="149"/>
      <c r="G4232" s="149" t="str">
        <f t="shared" si="134"/>
        <v>1</v>
      </c>
      <c r="H4232" s="150">
        <f t="shared" si="135"/>
        <v>18</v>
      </c>
      <c r="I4232" s="153" t="str" cm="1">
        <f t="array" ref="I4232">_xlfn.XLOOKUP(C4232,gyn_horarios,gyn_trechos_almoco,"",1,1)</f>
        <v>PLANTAO</v>
      </c>
      <c r="J4232" s="164" t="str" cm="1">
        <f t="array" ref="J4232">_xlfn.XLOOKUP(D4232,justificativas_motivos,justificativas_texto,"",1,1)</f>
        <v>MOTORISTA PRESTANDO SERVICO DE PLANTAO NA GARAGEM</v>
      </c>
    </row>
    <row r="4233" spans="1:10" ht="42" hidden="1" customHeight="1">
      <c r="A4233" s="202">
        <v>45867</v>
      </c>
      <c r="B4233" s="149" t="s">
        <v>137</v>
      </c>
      <c r="C4233" s="149" t="s">
        <v>137</v>
      </c>
      <c r="D4233" s="149" t="s">
        <v>137</v>
      </c>
      <c r="E4233" s="153" t="s">
        <v>267</v>
      </c>
      <c r="F4233" s="149"/>
      <c r="G4233" s="149" t="str">
        <f t="shared" si="134"/>
        <v>1</v>
      </c>
      <c r="H4233" s="150">
        <f t="shared" si="135"/>
        <v>18</v>
      </c>
      <c r="I4233" s="153" t="str" cm="1">
        <f t="array" ref="I4233">_xlfn.XLOOKUP(C4233,gyn_horarios,gyn_trechos_almoco,"",1,1)</f>
        <v>ESPERA</v>
      </c>
      <c r="J4233" s="164" t="s">
        <v>528</v>
      </c>
    </row>
    <row r="4234" spans="1:10" ht="42" hidden="1" customHeight="1">
      <c r="A4234" s="202">
        <v>45867</v>
      </c>
      <c r="B4234" s="149" t="s">
        <v>137</v>
      </c>
      <c r="C4234" s="149" t="s">
        <v>137</v>
      </c>
      <c r="D4234" s="149" t="s">
        <v>137</v>
      </c>
      <c r="E4234" s="153" t="s">
        <v>186</v>
      </c>
      <c r="F4234" s="149"/>
      <c r="G4234" s="149" t="str">
        <f t="shared" si="134"/>
        <v>1</v>
      </c>
      <c r="H4234" s="150">
        <f t="shared" si="135"/>
        <v>18</v>
      </c>
      <c r="I4234" s="153" t="str" cm="1">
        <f t="array" ref="I4234">_xlfn.XLOOKUP(C4234,gyn_horarios,gyn_trechos_almoco,"",1,1)</f>
        <v>ESPERA</v>
      </c>
      <c r="J4234" s="164" t="s">
        <v>528</v>
      </c>
    </row>
    <row r="4235" spans="1:10" ht="42" hidden="1" customHeight="1">
      <c r="A4235" s="202">
        <v>45868</v>
      </c>
      <c r="B4235" s="149">
        <v>24001</v>
      </c>
      <c r="C4235" s="147">
        <v>0.83333333333333337</v>
      </c>
      <c r="D4235" s="149" t="s">
        <v>11</v>
      </c>
      <c r="E4235" s="149" t="s">
        <v>60</v>
      </c>
      <c r="F4235" s="149"/>
      <c r="G4235" s="149" t="str">
        <f t="shared" si="134"/>
        <v>1</v>
      </c>
      <c r="H4235" s="150">
        <f t="shared" si="135"/>
        <v>18</v>
      </c>
      <c r="I4235" s="153" t="str" cm="1">
        <f t="array" ref="I4235">_xlfn.XLOOKUP(C4235,gyn_horarios,gyn_trechos_almoco,"",1,1)</f>
        <v>GOIANIA X SAO LUIS 20:00</v>
      </c>
      <c r="J4235" s="164" t="str" cm="1">
        <f t="array" ref="J4235">_xlfn.XLOOKUP(D4235,justificativas_motivos,justificativas_texto,"",1,1)</f>
        <v>MOTORISTA CUMPRINDO HORÁRIO NA ESCALA ATUAL</v>
      </c>
    </row>
    <row r="4236" spans="1:10" ht="42" hidden="1" customHeight="1">
      <c r="A4236" s="202">
        <v>45868</v>
      </c>
      <c r="B4236" s="149">
        <v>24001</v>
      </c>
      <c r="C4236" s="147">
        <v>0.83333333333333337</v>
      </c>
      <c r="D4236" s="149" t="s">
        <v>11</v>
      </c>
      <c r="E4236" s="149" t="s">
        <v>61</v>
      </c>
      <c r="F4236" s="149"/>
      <c r="G4236" s="149" t="str">
        <f t="shared" si="134"/>
        <v>1</v>
      </c>
      <c r="H4236" s="150">
        <f t="shared" si="135"/>
        <v>18</v>
      </c>
      <c r="I4236" s="153" t="str" cm="1">
        <f t="array" ref="I4236">_xlfn.XLOOKUP(C4236,gyn_horarios,gyn_trechos_almoco,"",1,1)</f>
        <v>GOIANIA X SAO LUIS 20:00</v>
      </c>
      <c r="J4236" s="164" t="str" cm="1">
        <f t="array" ref="J4236">_xlfn.XLOOKUP(D4236,justificativas_motivos,justificativas_texto,"",1,1)</f>
        <v>MOTORISTA CUMPRINDO HORÁRIO NA ESCALA ATUAL</v>
      </c>
    </row>
    <row r="4237" spans="1:10" ht="42" hidden="1" customHeight="1">
      <c r="A4237" s="202">
        <v>45868</v>
      </c>
      <c r="B4237" s="149">
        <v>19003</v>
      </c>
      <c r="C4237" s="147">
        <v>0.39583333333333331</v>
      </c>
      <c r="D4237" s="149" t="s">
        <v>11</v>
      </c>
      <c r="E4237" s="153" t="s">
        <v>302</v>
      </c>
      <c r="F4237" s="149"/>
      <c r="G4237" s="149" t="str">
        <f t="shared" si="134"/>
        <v>1</v>
      </c>
      <c r="H4237" s="150">
        <f t="shared" si="135"/>
        <v>18</v>
      </c>
      <c r="I4237" s="153" t="str" cm="1">
        <f t="array" ref="I4237">_xlfn.XLOOKUP(C4237,gyn_horarios,gyn_trechos_almoco,"",1,1)</f>
        <v>GOIANIA X BELEM 09:30</v>
      </c>
      <c r="J4237" s="164" t="str" cm="1">
        <f t="array" ref="J4237">_xlfn.XLOOKUP(D4237,justificativas_motivos,justificativas_texto,"",1,1)</f>
        <v>MOTORISTA CUMPRINDO HORÁRIO NA ESCALA ATUAL</v>
      </c>
    </row>
    <row r="4238" spans="1:10" ht="42" hidden="1" customHeight="1">
      <c r="A4238" s="202">
        <v>45868</v>
      </c>
      <c r="B4238" s="149">
        <v>19003</v>
      </c>
      <c r="C4238" s="147">
        <v>0.39583333333333331</v>
      </c>
      <c r="D4238" s="149" t="s">
        <v>11</v>
      </c>
      <c r="E4238" s="153" t="s">
        <v>171</v>
      </c>
      <c r="F4238" s="149"/>
      <c r="G4238" s="149" t="str">
        <f t="shared" si="134"/>
        <v>1</v>
      </c>
      <c r="H4238" s="150">
        <f t="shared" si="135"/>
        <v>18</v>
      </c>
      <c r="I4238" s="153" t="str" cm="1">
        <f t="array" ref="I4238">_xlfn.XLOOKUP(C4238,gyn_horarios,gyn_trechos_almoco,"",1,1)</f>
        <v>GOIANIA X BELEM 09:30</v>
      </c>
      <c r="J4238" s="164" t="str" cm="1">
        <f t="array" ref="J4238">_xlfn.XLOOKUP(D4238,justificativas_motivos,justificativas_texto,"",1,1)</f>
        <v>MOTORISTA CUMPRINDO HORÁRIO NA ESCALA ATUAL</v>
      </c>
    </row>
    <row r="4239" spans="1:10" ht="42" hidden="1" customHeight="1">
      <c r="A4239" s="202">
        <v>45868</v>
      </c>
      <c r="B4239" s="149" t="s">
        <v>71</v>
      </c>
      <c r="C4239" s="147" t="s">
        <v>72</v>
      </c>
      <c r="D4239" s="149" t="s">
        <v>105</v>
      </c>
      <c r="E4239" s="153" t="s">
        <v>292</v>
      </c>
      <c r="F4239" s="149"/>
      <c r="G4239" s="149" t="str">
        <f t="shared" si="134"/>
        <v>1</v>
      </c>
      <c r="H4239" s="150">
        <f t="shared" si="135"/>
        <v>18</v>
      </c>
      <c r="I4239" s="153" t="str" cm="1">
        <f t="array" ref="I4239">_xlfn.XLOOKUP(C4239,gyn_horarios,gyn_trechos_almoco,"",1,1)</f>
        <v>PLANTAO</v>
      </c>
      <c r="J4239" s="164" t="str" cm="1">
        <f t="array" ref="J4239">_xlfn.XLOOKUP(D4239,justificativas_motivos,justificativas_texto,"",1,1)</f>
        <v>MOTORISTA PRESTANDO SERVICO DE PLANTAO NA GARAGEM</v>
      </c>
    </row>
    <row r="4240" spans="1:10" ht="42" hidden="1" customHeight="1">
      <c r="A4240" s="200">
        <v>45868</v>
      </c>
      <c r="B4240" s="132">
        <v>19007</v>
      </c>
      <c r="C4240" s="133">
        <v>0.39583333333333331</v>
      </c>
      <c r="D4240" s="132" t="s">
        <v>20</v>
      </c>
      <c r="E4240" s="129" t="s">
        <v>77</v>
      </c>
      <c r="F4240" s="132"/>
      <c r="G4240" s="132" t="str">
        <f t="shared" si="134"/>
        <v>1</v>
      </c>
      <c r="H4240" s="137">
        <f t="shared" si="135"/>
        <v>18</v>
      </c>
      <c r="I4240" s="129" t="str" cm="1">
        <f t="array" ref="I4240">_xlfn.XLOOKUP(C4240,gyn_horarios,gyn_trechos_almoco,"",1,1)</f>
        <v>GOIANIA X BELEM 09:30</v>
      </c>
      <c r="J4240" s="201" t="str" cm="1">
        <f t="array" ref="J4240">_xlfn.XLOOKUP(D4240,justificativas_motivos,justificativas_texto,"",1,1)</f>
        <v>MOTORISTA TEVE QUE FAZER REFEIÇÃO DEVIDO AO ATRASO DO HORARIO DO ONIBUS</v>
      </c>
    </row>
    <row r="4241" spans="1:10" ht="42" hidden="1" customHeight="1">
      <c r="A4241" s="200">
        <v>45869</v>
      </c>
      <c r="B4241" s="132">
        <v>24013</v>
      </c>
      <c r="C4241" s="133">
        <v>0.83333333333333337</v>
      </c>
      <c r="D4241" s="132" t="s">
        <v>11</v>
      </c>
      <c r="E4241" s="129" t="s">
        <v>132</v>
      </c>
      <c r="F4241" s="132"/>
      <c r="G4241" s="132" t="str">
        <f t="shared" si="134"/>
        <v>1</v>
      </c>
      <c r="H4241" s="137">
        <f t="shared" si="135"/>
        <v>18</v>
      </c>
      <c r="I4241" s="129" t="str" cm="1">
        <f t="array" ref="I4241">_xlfn.XLOOKUP(C4241,gyn_horarios,gyn_trechos_almoco,"",1,1)</f>
        <v>GOIANIA X SAO LUIS 20:00</v>
      </c>
      <c r="J4241" s="201" t="str" cm="1">
        <f t="array" ref="J4241">_xlfn.XLOOKUP(D4241,justificativas_motivos,justificativas_texto,"",1,1)</f>
        <v>MOTORISTA CUMPRINDO HORÁRIO NA ESCALA ATUAL</v>
      </c>
    </row>
    <row r="4242" spans="1:10" ht="42" hidden="1" customHeight="1">
      <c r="A4242" s="200">
        <v>45869</v>
      </c>
      <c r="B4242" s="132">
        <v>24013</v>
      </c>
      <c r="C4242" s="133">
        <v>0.83333333333333337</v>
      </c>
      <c r="D4242" s="132" t="s">
        <v>11</v>
      </c>
      <c r="E4242" s="129" t="s">
        <v>131</v>
      </c>
      <c r="F4242" s="132"/>
      <c r="G4242" s="132" t="str">
        <f t="shared" si="134"/>
        <v>1</v>
      </c>
      <c r="H4242" s="137">
        <f t="shared" si="135"/>
        <v>18</v>
      </c>
      <c r="I4242" s="129" t="str" cm="1">
        <f t="array" ref="I4242">_xlfn.XLOOKUP(C4242,gyn_horarios,gyn_trechos_almoco,"",1,1)</f>
        <v>GOIANIA X SAO LUIS 20:00</v>
      </c>
      <c r="J4242" s="201" t="str" cm="1">
        <f t="array" ref="J4242">_xlfn.XLOOKUP(D4242,justificativas_motivos,justificativas_texto,"",1,1)</f>
        <v>MOTORISTA CUMPRINDO HORÁRIO NA ESCALA ATUAL</v>
      </c>
    </row>
    <row r="4243" spans="1:10" ht="42" hidden="1" customHeight="1">
      <c r="A4243" s="202">
        <v>45869</v>
      </c>
      <c r="B4243" s="149">
        <v>19015</v>
      </c>
      <c r="C4243" s="133">
        <v>0.39583333333333331</v>
      </c>
      <c r="D4243" s="149" t="s">
        <v>11</v>
      </c>
      <c r="E4243" s="153" t="s">
        <v>188</v>
      </c>
      <c r="F4243" s="149"/>
      <c r="G4243" s="149" t="str">
        <f t="shared" si="134"/>
        <v>1</v>
      </c>
      <c r="H4243" s="150">
        <f t="shared" si="135"/>
        <v>18</v>
      </c>
      <c r="I4243" s="153" t="str" cm="1">
        <f t="array" ref="I4243">_xlfn.XLOOKUP(C4243,gyn_horarios,gyn_trechos_almoco,"",1,1)</f>
        <v>GOIANIA X BELEM 09:30</v>
      </c>
      <c r="J4243" s="164" t="str" cm="1">
        <f t="array" ref="J4243">_xlfn.XLOOKUP(D4243,justificativas_motivos,justificativas_texto,"",1,1)</f>
        <v>MOTORISTA CUMPRINDO HORÁRIO NA ESCALA ATUAL</v>
      </c>
    </row>
    <row r="4244" spans="1:10" ht="42" hidden="1" customHeight="1">
      <c r="A4244" s="200">
        <v>45869</v>
      </c>
      <c r="B4244" s="132">
        <v>19015</v>
      </c>
      <c r="C4244" s="133">
        <v>0.39583333333333331</v>
      </c>
      <c r="D4244" s="132" t="s">
        <v>11</v>
      </c>
      <c r="E4244" s="129" t="s">
        <v>141</v>
      </c>
      <c r="F4244" s="132"/>
      <c r="G4244" s="132" t="str">
        <f t="shared" si="134"/>
        <v>1</v>
      </c>
      <c r="H4244" s="137">
        <f t="shared" si="135"/>
        <v>18</v>
      </c>
      <c r="I4244" s="129" t="str" cm="1">
        <f t="array" ref="I4244">_xlfn.XLOOKUP(C4244,gyn_horarios,gyn_trechos_almoco,"",1,1)</f>
        <v>GOIANIA X BELEM 09:30</v>
      </c>
      <c r="J4244" s="201" t="str" cm="1">
        <f t="array" ref="J4244">_xlfn.XLOOKUP(D4244,justificativas_motivos,justificativas_texto,"",1,1)</f>
        <v>MOTORISTA CUMPRINDO HORÁRIO NA ESCALA ATUAL</v>
      </c>
    </row>
    <row r="4245" spans="1:10" ht="42" hidden="1" customHeight="1">
      <c r="A4245" s="202">
        <v>45869</v>
      </c>
      <c r="B4245" s="149" t="s">
        <v>71</v>
      </c>
      <c r="C4245" s="147" t="s">
        <v>72</v>
      </c>
      <c r="D4245" s="149" t="s">
        <v>105</v>
      </c>
      <c r="E4245" s="153" t="s">
        <v>292</v>
      </c>
      <c r="F4245" s="149"/>
      <c r="G4245" s="149" t="str">
        <f t="shared" si="134"/>
        <v>1</v>
      </c>
      <c r="H4245" s="150">
        <f t="shared" si="135"/>
        <v>18</v>
      </c>
      <c r="I4245" s="153" t="str" cm="1">
        <f t="array" ref="I4245">_xlfn.XLOOKUP(C4245,gyn_horarios,gyn_trechos_almoco,"",1,1)</f>
        <v>PLANTAO</v>
      </c>
      <c r="J4245" s="164" t="str" cm="1">
        <f t="array" ref="J4245">_xlfn.XLOOKUP(D4245,justificativas_motivos,justificativas_texto,"",1,1)</f>
        <v>MOTORISTA PRESTANDO SERVICO DE PLANTAO NA GARAGEM</v>
      </c>
    </row>
    <row r="4246" spans="1:10" ht="42" hidden="1" customHeight="1">
      <c r="A4246" s="202">
        <v>45870</v>
      </c>
      <c r="B4246" s="149">
        <v>24004</v>
      </c>
      <c r="C4246" s="147">
        <v>0.83333333333333337</v>
      </c>
      <c r="D4246" s="149" t="s">
        <v>11</v>
      </c>
      <c r="E4246" s="153" t="s">
        <v>116</v>
      </c>
      <c r="F4246" s="149"/>
      <c r="G4246" s="149" t="str">
        <f t="shared" si="134"/>
        <v>1</v>
      </c>
      <c r="H4246" s="150">
        <f t="shared" si="135"/>
        <v>18</v>
      </c>
      <c r="I4246" s="153" t="str" cm="1">
        <f t="array" ref="I4246">_xlfn.XLOOKUP(C4246,gyn_horarios,gyn_trechos_almoco,"",1,1)</f>
        <v>GOIANIA X SAO LUIS 20:00</v>
      </c>
      <c r="J4246" s="164" t="str" cm="1">
        <f t="array" ref="J4246">_xlfn.XLOOKUP(D4246,justificativas_motivos,justificativas_texto,"",1,1)</f>
        <v>MOTORISTA CUMPRINDO HORÁRIO NA ESCALA ATUAL</v>
      </c>
    </row>
    <row r="4247" spans="1:10" ht="42" hidden="1" customHeight="1">
      <c r="A4247" s="202">
        <v>45870</v>
      </c>
      <c r="B4247" s="132">
        <v>24004</v>
      </c>
      <c r="C4247" s="133">
        <v>0.83333333333333337</v>
      </c>
      <c r="D4247" s="132" t="s">
        <v>11</v>
      </c>
      <c r="E4247" s="129" t="s">
        <v>115</v>
      </c>
      <c r="F4247" s="132"/>
      <c r="G4247" s="132" t="str">
        <f t="shared" si="134"/>
        <v>1</v>
      </c>
      <c r="H4247" s="137">
        <f t="shared" si="135"/>
        <v>18</v>
      </c>
      <c r="I4247" s="129" t="str" cm="1">
        <f t="array" ref="I4247">_xlfn.XLOOKUP(C4247,gyn_horarios,gyn_trechos_almoco,"",1,1)</f>
        <v>GOIANIA X SAO LUIS 20:00</v>
      </c>
      <c r="J4247" s="201" t="str" cm="1">
        <f t="array" ref="J4247">_xlfn.XLOOKUP(D4247,justificativas_motivos,justificativas_texto,"",1,1)</f>
        <v>MOTORISTA CUMPRINDO HORÁRIO NA ESCALA ATUAL</v>
      </c>
    </row>
    <row r="4248" spans="1:10" ht="42" hidden="1" customHeight="1">
      <c r="A4248" s="202">
        <v>45870</v>
      </c>
      <c r="B4248" s="149">
        <v>19011</v>
      </c>
      <c r="C4248" s="147">
        <v>0.39583333333333331</v>
      </c>
      <c r="D4248" s="132" t="s">
        <v>11</v>
      </c>
      <c r="E4248" s="153" t="s">
        <v>34</v>
      </c>
      <c r="F4248" s="149"/>
      <c r="G4248" s="149" t="str">
        <f t="shared" si="134"/>
        <v>1</v>
      </c>
      <c r="H4248" s="150">
        <f t="shared" si="135"/>
        <v>18</v>
      </c>
      <c r="I4248" s="153" t="str" cm="1">
        <f t="array" ref="I4248">_xlfn.XLOOKUP(C4248,gyn_horarios,gyn_trechos_almoco,"",1,1)</f>
        <v>GOIANIA X BELEM 09:30</v>
      </c>
      <c r="J4248" s="164" t="str" cm="1">
        <f t="array" ref="J4248">_xlfn.XLOOKUP(D4248,justificativas_motivos,justificativas_texto,"",1,1)</f>
        <v>MOTORISTA CUMPRINDO HORÁRIO NA ESCALA ATUAL</v>
      </c>
    </row>
    <row r="4249" spans="1:10" ht="42" hidden="1" customHeight="1">
      <c r="A4249" s="202">
        <v>45870</v>
      </c>
      <c r="B4249" s="149">
        <v>19011</v>
      </c>
      <c r="C4249" s="147">
        <v>0.39583333333333331</v>
      </c>
      <c r="D4249" s="132" t="s">
        <v>11</v>
      </c>
      <c r="E4249" s="153" t="s">
        <v>174</v>
      </c>
      <c r="F4249" s="149"/>
      <c r="G4249" s="149" t="str">
        <f t="shared" si="134"/>
        <v>1</v>
      </c>
      <c r="H4249" s="150">
        <f t="shared" si="135"/>
        <v>18</v>
      </c>
      <c r="I4249" s="153" t="str" cm="1">
        <f t="array" ref="I4249">_xlfn.XLOOKUP(C4249,gyn_horarios,gyn_trechos_almoco,"",1,1)</f>
        <v>GOIANIA X BELEM 09:30</v>
      </c>
      <c r="J4249" s="164" t="str" cm="1">
        <f t="array" ref="J4249">_xlfn.XLOOKUP(D4249,justificativas_motivos,justificativas_texto,"",1,1)</f>
        <v>MOTORISTA CUMPRINDO HORÁRIO NA ESCALA ATUAL</v>
      </c>
    </row>
    <row r="4250" spans="1:10" ht="42" hidden="1" customHeight="1">
      <c r="A4250" s="200">
        <v>45871</v>
      </c>
      <c r="B4250" s="132" t="s">
        <v>137</v>
      </c>
      <c r="C4250" s="133" t="s">
        <v>137</v>
      </c>
      <c r="D4250" s="132" t="s">
        <v>137</v>
      </c>
      <c r="E4250" s="129" t="s">
        <v>224</v>
      </c>
      <c r="F4250" s="132"/>
      <c r="G4250" s="132" t="str">
        <f t="shared" si="134"/>
        <v>1</v>
      </c>
      <c r="H4250" s="137">
        <f t="shared" si="135"/>
        <v>18</v>
      </c>
      <c r="I4250" s="129" t="str" cm="1">
        <f t="array" ref="I4250">_xlfn.XLOOKUP(C4250,gyn_horarios,gyn_trechos_almoco,"",1,1)</f>
        <v>ESPERA</v>
      </c>
      <c r="J4250" s="201" t="str" cm="1">
        <f t="array" ref="J4250">_xlfn.XLOOKUP(D4250,justificativas_motivos,justificativas_texto,"",1,1)</f>
        <v>MOTORISTA NA GARAGEM EM ESPERA PARA DISPONIBILIDADE DE HORARIOS</v>
      </c>
    </row>
    <row r="4251" spans="1:10" ht="42" hidden="1" customHeight="1">
      <c r="A4251" s="200">
        <v>45871</v>
      </c>
      <c r="B4251" s="132" t="s">
        <v>137</v>
      </c>
      <c r="C4251" s="133" t="s">
        <v>137</v>
      </c>
      <c r="D4251" s="132" t="s">
        <v>137</v>
      </c>
      <c r="E4251" s="129" t="s">
        <v>266</v>
      </c>
      <c r="F4251" s="132"/>
      <c r="G4251" s="132" t="str">
        <f t="shared" si="134"/>
        <v>1</v>
      </c>
      <c r="H4251" s="137">
        <f t="shared" si="135"/>
        <v>18</v>
      </c>
      <c r="I4251" s="129" t="str" cm="1">
        <f t="array" ref="I4251">_xlfn.XLOOKUP(C4251,gyn_horarios,gyn_trechos_almoco,"",1,1)</f>
        <v>ESPERA</v>
      </c>
      <c r="J4251" s="201" t="str" cm="1">
        <f t="array" ref="J4251">_xlfn.XLOOKUP(D4251,justificativas_motivos,justificativas_texto,"",1,1)</f>
        <v>MOTORISTA NA GARAGEM EM ESPERA PARA DISPONIBILIDADE DE HORARIOS</v>
      </c>
    </row>
    <row r="4252" spans="1:10" ht="42" hidden="1" customHeight="1">
      <c r="A4252" s="200">
        <v>45871</v>
      </c>
      <c r="B4252" s="132" t="s">
        <v>529</v>
      </c>
      <c r="C4252" s="133">
        <v>0.39583333333333331</v>
      </c>
      <c r="D4252" s="132" t="s">
        <v>11</v>
      </c>
      <c r="E4252" s="129" t="s">
        <v>30</v>
      </c>
      <c r="F4252" s="132"/>
      <c r="G4252" s="132" t="str">
        <f t="shared" si="134"/>
        <v>1</v>
      </c>
      <c r="H4252" s="137">
        <f t="shared" si="135"/>
        <v>18</v>
      </c>
      <c r="I4252" s="129" t="str" cm="1">
        <f t="array" ref="I4252">_xlfn.XLOOKUP(C4252,gyn_horarios,gyn_trechos_almoco,"",1,1)</f>
        <v>GOIANIA X BELEM 09:30</v>
      </c>
      <c r="J4252" s="201" t="str" cm="1">
        <f t="array" ref="J4252">_xlfn.XLOOKUP(D4252,justificativas_motivos,justificativas_texto,"",1,1)</f>
        <v>MOTORISTA CUMPRINDO HORÁRIO NA ESCALA ATUAL</v>
      </c>
    </row>
    <row r="4253" spans="1:10" ht="42" hidden="1" customHeight="1">
      <c r="A4253" s="200">
        <v>45871</v>
      </c>
      <c r="B4253" s="132" t="s">
        <v>529</v>
      </c>
      <c r="C4253" s="133">
        <v>0.39583333333333331</v>
      </c>
      <c r="D4253" s="132" t="s">
        <v>11</v>
      </c>
      <c r="E4253" s="129" t="s">
        <v>176</v>
      </c>
      <c r="F4253" s="132"/>
      <c r="G4253" s="132" t="str">
        <f t="shared" ref="G4253:G4316" si="136">IF(E4253="MOTORISTA","","1")</f>
        <v>1</v>
      </c>
      <c r="H4253" s="137">
        <f t="shared" ref="H4253:H4316" si="137">IF(E4253="MOTORISTA","",18)</f>
        <v>18</v>
      </c>
      <c r="I4253" s="129" t="str" cm="1">
        <f t="array" ref="I4253">_xlfn.XLOOKUP(C4253,gyn_horarios,gyn_trechos_almoco,"",1,1)</f>
        <v>GOIANIA X BELEM 09:30</v>
      </c>
      <c r="J4253" s="201" t="str" cm="1">
        <f t="array" ref="J4253">_xlfn.XLOOKUP(D4253,justificativas_motivos,justificativas_texto,"",1,1)</f>
        <v>MOTORISTA CUMPRINDO HORÁRIO NA ESCALA ATUAL</v>
      </c>
    </row>
    <row r="4254" spans="1:10" ht="42" hidden="1" customHeight="1">
      <c r="A4254" s="202">
        <v>45871</v>
      </c>
      <c r="B4254" s="149">
        <v>20017</v>
      </c>
      <c r="C4254" s="147">
        <v>0.4375</v>
      </c>
      <c r="D4254" s="149" t="s">
        <v>11</v>
      </c>
      <c r="E4254" s="153" t="s">
        <v>121</v>
      </c>
      <c r="F4254" s="149"/>
      <c r="G4254" s="149" t="str">
        <f t="shared" si="136"/>
        <v>1</v>
      </c>
      <c r="H4254" s="150">
        <f t="shared" si="137"/>
        <v>18</v>
      </c>
      <c r="I4254" s="153" t="str" cm="1">
        <f t="array" ref="I4254">_xlfn.XLOOKUP(C4254,gyn_horarios,gyn_trechos_almoco,"",1,1)</f>
        <v>GOIANIA X SAO LUIS 10:30</v>
      </c>
      <c r="J4254" s="164" t="str" cm="1">
        <f t="array" ref="J4254">_xlfn.XLOOKUP(D4254,justificativas_motivos,justificativas_texto,"",1,1)</f>
        <v>MOTORISTA CUMPRINDO HORÁRIO NA ESCALA ATUAL</v>
      </c>
    </row>
    <row r="4255" spans="1:10" ht="42" hidden="1" customHeight="1">
      <c r="A4255" s="202">
        <v>45871</v>
      </c>
      <c r="B4255" s="149">
        <v>20017</v>
      </c>
      <c r="C4255" s="147">
        <v>0.4375</v>
      </c>
      <c r="D4255" s="149" t="s">
        <v>11</v>
      </c>
      <c r="E4255" s="129" t="s">
        <v>150</v>
      </c>
      <c r="F4255" s="149"/>
      <c r="G4255" s="149" t="str">
        <f t="shared" si="136"/>
        <v>1</v>
      </c>
      <c r="H4255" s="150">
        <f t="shared" si="137"/>
        <v>18</v>
      </c>
      <c r="I4255" s="153" t="str" cm="1">
        <f t="array" ref="I4255">_xlfn.XLOOKUP(C4255,gyn_horarios,gyn_trechos_almoco,"",1,1)</f>
        <v>GOIANIA X SAO LUIS 10:30</v>
      </c>
      <c r="J4255" s="164" t="str" cm="1">
        <f t="array" ref="J4255">_xlfn.XLOOKUP(D4255,justificativas_motivos,justificativas_texto,"",1,1)</f>
        <v>MOTORISTA CUMPRINDO HORÁRIO NA ESCALA ATUAL</v>
      </c>
    </row>
    <row r="4256" spans="1:10" ht="42" hidden="1" customHeight="1">
      <c r="A4256" s="202">
        <v>45872</v>
      </c>
      <c r="B4256" s="149">
        <v>19007</v>
      </c>
      <c r="C4256" s="147">
        <v>0.85416666666666663</v>
      </c>
      <c r="D4256" s="149" t="s">
        <v>11</v>
      </c>
      <c r="E4256" s="129" t="s">
        <v>13</v>
      </c>
      <c r="F4256" s="149"/>
      <c r="G4256" s="149" t="str">
        <f t="shared" si="136"/>
        <v>1</v>
      </c>
      <c r="H4256" s="150">
        <f t="shared" si="137"/>
        <v>18</v>
      </c>
      <c r="I4256" s="153" t="str" cm="1">
        <f t="array" ref="I4256">_xlfn.XLOOKUP(C4256,gyn_horarios,gyn_trechos_almoco,"",1,1)</f>
        <v>FORTALEZA X SINOP 20:30</v>
      </c>
      <c r="J4256" s="164" t="str" cm="1">
        <f t="array" ref="J4256">_xlfn.XLOOKUP(D4256,justificativas_motivos,justificativas_texto,"",1,1)</f>
        <v>MOTORISTA CUMPRINDO HORÁRIO NA ESCALA ATUAL</v>
      </c>
    </row>
    <row r="4257" spans="1:10" ht="42" hidden="1" customHeight="1">
      <c r="A4257" s="202">
        <v>45872</v>
      </c>
      <c r="B4257" s="149">
        <v>19007</v>
      </c>
      <c r="C4257" s="147">
        <v>0.85416666666666663</v>
      </c>
      <c r="D4257" s="149" t="s">
        <v>11</v>
      </c>
      <c r="E4257" s="153" t="s">
        <v>397</v>
      </c>
      <c r="F4257" s="149"/>
      <c r="G4257" s="149" t="str">
        <f t="shared" si="136"/>
        <v>1</v>
      </c>
      <c r="H4257" s="150">
        <f t="shared" si="137"/>
        <v>18</v>
      </c>
      <c r="I4257" s="153" t="str" cm="1">
        <f t="array" ref="I4257">_xlfn.XLOOKUP(C4257,gyn_horarios,gyn_trechos_almoco,"",1,1)</f>
        <v>FORTALEZA X SINOP 20:30</v>
      </c>
      <c r="J4257" s="164" t="str" cm="1">
        <f t="array" ref="J4257">_xlfn.XLOOKUP(D4257,justificativas_motivos,justificativas_texto,"",1,1)</f>
        <v>MOTORISTA CUMPRINDO HORÁRIO NA ESCALA ATUAL</v>
      </c>
    </row>
    <row r="4258" spans="1:10" ht="42" hidden="1" customHeight="1">
      <c r="A4258" s="202">
        <v>45872</v>
      </c>
      <c r="B4258" s="149">
        <v>25008</v>
      </c>
      <c r="C4258" s="147">
        <v>0.39583333333333331</v>
      </c>
      <c r="D4258" s="149" t="s">
        <v>11</v>
      </c>
      <c r="E4258" s="153" t="s">
        <v>413</v>
      </c>
      <c r="F4258" s="149"/>
      <c r="G4258" s="149" t="str">
        <f t="shared" si="136"/>
        <v>1</v>
      </c>
      <c r="H4258" s="150">
        <f t="shared" si="137"/>
        <v>18</v>
      </c>
      <c r="I4258" s="153" t="str" cm="1">
        <f t="array" ref="I4258">_xlfn.XLOOKUP(C4258,gyn_horarios,gyn_trechos_almoco,"",1,1)</f>
        <v>GOIANIA X BELEM 09:30</v>
      </c>
      <c r="J4258" s="164" t="str" cm="1">
        <f t="array" ref="J4258">_xlfn.XLOOKUP(D4258,justificativas_motivos,justificativas_texto,"",1,1)</f>
        <v>MOTORISTA CUMPRINDO HORÁRIO NA ESCALA ATUAL</v>
      </c>
    </row>
    <row r="4259" spans="1:10" ht="42" hidden="1" customHeight="1">
      <c r="A4259" s="202">
        <v>45872</v>
      </c>
      <c r="B4259" s="149">
        <v>25008</v>
      </c>
      <c r="C4259" s="147">
        <v>0.39583333333333331</v>
      </c>
      <c r="D4259" s="149" t="s">
        <v>11</v>
      </c>
      <c r="E4259" s="153" t="s">
        <v>339</v>
      </c>
      <c r="F4259" s="149"/>
      <c r="G4259" s="149" t="str">
        <f t="shared" si="136"/>
        <v>1</v>
      </c>
      <c r="H4259" s="150">
        <f t="shared" si="137"/>
        <v>18</v>
      </c>
      <c r="I4259" s="153" t="str" cm="1">
        <f t="array" ref="I4259">_xlfn.XLOOKUP(C4259,gyn_horarios,gyn_trechos_almoco,"",1,1)</f>
        <v>GOIANIA X BELEM 09:30</v>
      </c>
      <c r="J4259" s="164" t="str" cm="1">
        <f t="array" ref="J4259">_xlfn.XLOOKUP(D4259,justificativas_motivos,justificativas_texto,"",1,1)</f>
        <v>MOTORISTA CUMPRINDO HORÁRIO NA ESCALA ATUAL</v>
      </c>
    </row>
    <row r="4260" spans="1:10" ht="42" hidden="1" customHeight="1">
      <c r="A4260" s="202">
        <v>45873</v>
      </c>
      <c r="B4260" s="149" t="s">
        <v>137</v>
      </c>
      <c r="C4260" s="147" t="s">
        <v>137</v>
      </c>
      <c r="D4260" s="149" t="s">
        <v>137</v>
      </c>
      <c r="E4260" s="153" t="s">
        <v>174</v>
      </c>
      <c r="F4260" s="149"/>
      <c r="G4260" s="149" t="str">
        <f t="shared" si="136"/>
        <v>1</v>
      </c>
      <c r="H4260" s="150">
        <f t="shared" si="137"/>
        <v>18</v>
      </c>
      <c r="I4260" s="153" t="str" cm="1">
        <f t="array" ref="I4260">_xlfn.XLOOKUP(C4260,gyn_horarios,gyn_trechos_almoco,"",1,1)</f>
        <v>ESPERA</v>
      </c>
      <c r="J4260" s="164" t="str" cm="1">
        <f t="array" ref="J4260">_xlfn.XLOOKUP(D4260,justificativas_motivos,justificativas_texto,"",1,1)</f>
        <v>MOTORISTA NA GARAGEM EM ESPERA PARA DISPONIBILIDADE DE HORARIOS</v>
      </c>
    </row>
    <row r="4261" spans="1:10" ht="42" hidden="1" customHeight="1">
      <c r="A4261" s="202">
        <v>45873</v>
      </c>
      <c r="B4261" s="149" t="s">
        <v>137</v>
      </c>
      <c r="C4261" s="147" t="s">
        <v>137</v>
      </c>
      <c r="D4261" s="149" t="s">
        <v>137</v>
      </c>
      <c r="E4261" s="153" t="s">
        <v>135</v>
      </c>
      <c r="F4261" s="149"/>
      <c r="G4261" s="149" t="str">
        <f t="shared" si="136"/>
        <v>1</v>
      </c>
      <c r="H4261" s="150">
        <f t="shared" si="137"/>
        <v>18</v>
      </c>
      <c r="I4261" s="153" t="str" cm="1">
        <f t="array" ref="I4261">_xlfn.XLOOKUP(C4261,gyn_horarios,gyn_trechos_almoco,"",1,1)</f>
        <v>ESPERA</v>
      </c>
      <c r="J4261" s="164" t="str" cm="1">
        <f t="array" ref="J4261">_xlfn.XLOOKUP(D4261,justificativas_motivos,justificativas_texto,"",1,1)</f>
        <v>MOTORISTA NA GARAGEM EM ESPERA PARA DISPONIBILIDADE DE HORARIOS</v>
      </c>
    </row>
    <row r="4262" spans="1:10" ht="42" hidden="1" customHeight="1">
      <c r="A4262" s="202">
        <v>45873</v>
      </c>
      <c r="B4262" s="149">
        <v>20022</v>
      </c>
      <c r="C4262" s="147">
        <v>0.39583333333333331</v>
      </c>
      <c r="D4262" s="149" t="s">
        <v>11</v>
      </c>
      <c r="E4262" s="153" t="s">
        <v>18</v>
      </c>
      <c r="F4262" s="149"/>
      <c r="G4262" s="149" t="str">
        <f t="shared" si="136"/>
        <v>1</v>
      </c>
      <c r="H4262" s="150">
        <f t="shared" si="137"/>
        <v>18</v>
      </c>
      <c r="I4262" s="153" t="str" cm="1">
        <f t="array" ref="I4262">_xlfn.XLOOKUP(C4262,gyn_horarios,gyn_trechos_almoco,"",1,1)</f>
        <v>GOIANIA X BELEM 09:30</v>
      </c>
      <c r="J4262" s="164" t="str" cm="1">
        <f t="array" ref="J4262">_xlfn.XLOOKUP(D4262,justificativas_motivos,justificativas_texto,"",1,1)</f>
        <v>MOTORISTA CUMPRINDO HORÁRIO NA ESCALA ATUAL</v>
      </c>
    </row>
    <row r="4263" spans="1:10" ht="42" hidden="1" customHeight="1">
      <c r="A4263" s="202">
        <v>45873</v>
      </c>
      <c r="B4263" s="149">
        <v>20022</v>
      </c>
      <c r="C4263" s="147">
        <v>0.39583333333333331</v>
      </c>
      <c r="D4263" s="149" t="s">
        <v>11</v>
      </c>
      <c r="E4263" s="153" t="s">
        <v>530</v>
      </c>
      <c r="F4263" s="149"/>
      <c r="G4263" s="149" t="str">
        <f t="shared" si="136"/>
        <v>1</v>
      </c>
      <c r="H4263" s="150">
        <f t="shared" si="137"/>
        <v>18</v>
      </c>
      <c r="I4263" s="153" t="str" cm="1">
        <f t="array" ref="I4263">_xlfn.XLOOKUP(C4263,gyn_horarios,gyn_trechos_almoco,"",1,1)</f>
        <v>GOIANIA X BELEM 09:30</v>
      </c>
      <c r="J4263" s="164" t="str" cm="1">
        <f t="array" ref="J4263">_xlfn.XLOOKUP(D4263,justificativas_motivos,justificativas_texto,"",1,1)</f>
        <v>MOTORISTA CUMPRINDO HORÁRIO NA ESCALA ATUAL</v>
      </c>
    </row>
    <row r="4264" spans="1:10" ht="42" hidden="1" customHeight="1">
      <c r="A4264" s="202">
        <v>45873</v>
      </c>
      <c r="B4264" s="149" t="s">
        <v>71</v>
      </c>
      <c r="C4264" s="147" t="s">
        <v>72</v>
      </c>
      <c r="D4264" s="149" t="s">
        <v>105</v>
      </c>
      <c r="E4264" s="153" t="s">
        <v>292</v>
      </c>
      <c r="F4264" s="149"/>
      <c r="G4264" s="149" t="str">
        <f t="shared" si="136"/>
        <v>1</v>
      </c>
      <c r="H4264" s="150">
        <f t="shared" si="137"/>
        <v>18</v>
      </c>
      <c r="I4264" s="153" t="str" cm="1">
        <f t="array" ref="I4264">_xlfn.XLOOKUP(C4264,gyn_horarios,gyn_trechos_almoco,"",1,1)</f>
        <v>PLANTAO</v>
      </c>
      <c r="J4264" s="164" t="str" cm="1">
        <f t="array" ref="J4264">_xlfn.XLOOKUP(D4264,justificativas_motivos,justificativas_texto,"",1,1)</f>
        <v>MOTORISTA PRESTANDO SERVICO DE PLANTAO NA GARAGEM</v>
      </c>
    </row>
    <row r="4265" spans="1:10" ht="42" hidden="1" customHeight="1">
      <c r="A4265" s="202">
        <v>45873</v>
      </c>
      <c r="B4265" s="132" t="s">
        <v>71</v>
      </c>
      <c r="C4265" s="133" t="s">
        <v>72</v>
      </c>
      <c r="D4265" s="132" t="s">
        <v>350</v>
      </c>
      <c r="E4265" s="129" t="s">
        <v>278</v>
      </c>
      <c r="F4265" s="132"/>
      <c r="G4265" s="132" t="str">
        <f t="shared" si="136"/>
        <v>1</v>
      </c>
      <c r="H4265" s="137">
        <f t="shared" si="137"/>
        <v>18</v>
      </c>
      <c r="I4265" s="129" t="str" cm="1">
        <f t="array" ref="I4265">_xlfn.XLOOKUP(C4265,gyn_horarios,gyn_trechos_almoco,"",1,1)</f>
        <v>PLANTAO</v>
      </c>
      <c r="J4265" s="201" t="str" cm="1">
        <f t="array" ref="J4265">_xlfn.XLOOKUP(D4265,justificativas_motivos,justificativas_texto,"",1,1)</f>
        <v>JUSTIFICATIVAS</v>
      </c>
    </row>
    <row r="4266" spans="1:10" ht="42" hidden="1" customHeight="1">
      <c r="A4266" s="200">
        <v>45874</v>
      </c>
      <c r="B4266" s="132">
        <v>25007</v>
      </c>
      <c r="C4266" s="133">
        <v>0.83333333333333337</v>
      </c>
      <c r="D4266" s="132" t="s">
        <v>11</v>
      </c>
      <c r="E4266" s="132" t="s">
        <v>531</v>
      </c>
      <c r="F4266" s="132"/>
      <c r="G4266" s="132" t="str">
        <f t="shared" si="136"/>
        <v>1</v>
      </c>
      <c r="H4266" s="137">
        <f t="shared" si="137"/>
        <v>18</v>
      </c>
      <c r="I4266" s="129" t="str" cm="1">
        <f t="array" ref="I4266">_xlfn.XLOOKUP(C4266,gyn_horarios,gyn_trechos_almoco,"",1,1)</f>
        <v>GOIANIA X SAO LUIS 20:00</v>
      </c>
      <c r="J4266" s="164" t="str" cm="1">
        <f t="array" ref="J4266">_xlfn.XLOOKUP(D4266,justificativas_motivos,justificativas_texto,"",1,1)</f>
        <v>MOTORISTA CUMPRINDO HORÁRIO NA ESCALA ATUAL</v>
      </c>
    </row>
    <row r="4267" spans="1:10" ht="42" hidden="1" customHeight="1">
      <c r="A4267" s="200">
        <v>45874</v>
      </c>
      <c r="B4267" s="149">
        <v>25007</v>
      </c>
      <c r="C4267" s="147">
        <v>0.83333333333333337</v>
      </c>
      <c r="D4267" s="149" t="s">
        <v>11</v>
      </c>
      <c r="E4267" s="149" t="s">
        <v>168</v>
      </c>
      <c r="F4267" s="149"/>
      <c r="G4267" s="149" t="str">
        <f t="shared" si="136"/>
        <v>1</v>
      </c>
      <c r="H4267" s="150">
        <f t="shared" si="137"/>
        <v>18</v>
      </c>
      <c r="I4267" s="153" t="str" cm="1">
        <f t="array" ref="I4267">_xlfn.XLOOKUP(C4267,gyn_horarios,gyn_trechos_almoco,"",1,1)</f>
        <v>GOIANIA X SAO LUIS 20:00</v>
      </c>
      <c r="J4267" s="164" t="str" cm="1">
        <f t="array" ref="J4267">_xlfn.XLOOKUP(D4267,justificativas_motivos,justificativas_texto,"",1,1)</f>
        <v>MOTORISTA CUMPRINDO HORÁRIO NA ESCALA ATUAL</v>
      </c>
    </row>
    <row r="4268" spans="1:10" ht="42" hidden="1" customHeight="1">
      <c r="A4268" s="200">
        <v>45874</v>
      </c>
      <c r="B4268" s="132">
        <v>19015</v>
      </c>
      <c r="C4268" s="133">
        <v>0.39583333333333331</v>
      </c>
      <c r="D4268" s="132" t="s">
        <v>11</v>
      </c>
      <c r="E4268" s="129" t="s">
        <v>349</v>
      </c>
      <c r="F4268" s="132"/>
      <c r="G4268" s="132" t="str">
        <f t="shared" si="136"/>
        <v>1</v>
      </c>
      <c r="H4268" s="137">
        <f t="shared" si="137"/>
        <v>18</v>
      </c>
      <c r="I4268" s="129" t="str" cm="1">
        <f t="array" ref="I4268">_xlfn.XLOOKUP(C4268,gyn_horarios,gyn_trechos_almoco,"",1,1)</f>
        <v>GOIANIA X BELEM 09:30</v>
      </c>
      <c r="J4268" s="164" t="str" cm="1">
        <f t="array" ref="J4268">_xlfn.XLOOKUP(D4268,justificativas_motivos,justificativas_texto,"",1,1)</f>
        <v>MOTORISTA CUMPRINDO HORÁRIO NA ESCALA ATUAL</v>
      </c>
    </row>
    <row r="4269" spans="1:10" ht="42" hidden="1" customHeight="1">
      <c r="A4269" s="200">
        <v>45874</v>
      </c>
      <c r="B4269" s="149">
        <v>19015</v>
      </c>
      <c r="C4269" s="147">
        <v>0.39583333333333331</v>
      </c>
      <c r="D4269" s="149" t="s">
        <v>11</v>
      </c>
      <c r="E4269" s="153" t="s">
        <v>477</v>
      </c>
      <c r="F4269" s="149"/>
      <c r="G4269" s="149" t="str">
        <f t="shared" si="136"/>
        <v>1</v>
      </c>
      <c r="H4269" s="150">
        <f t="shared" si="137"/>
        <v>18</v>
      </c>
      <c r="I4269" s="153" t="str" cm="1">
        <f t="array" ref="I4269">_xlfn.XLOOKUP(C4269,gyn_horarios,gyn_trechos_almoco,"",1,1)</f>
        <v>GOIANIA X BELEM 09:30</v>
      </c>
      <c r="J4269" s="164" t="str" cm="1">
        <f t="array" ref="J4269">_xlfn.XLOOKUP(D4269,justificativas_motivos,justificativas_texto,"",1,1)</f>
        <v>MOTORISTA CUMPRINDO HORÁRIO NA ESCALA ATUAL</v>
      </c>
    </row>
    <row r="4270" spans="1:10" ht="42" hidden="1" customHeight="1">
      <c r="A4270" s="202">
        <v>45874</v>
      </c>
      <c r="B4270" s="149" t="s">
        <v>71</v>
      </c>
      <c r="C4270" s="147" t="s">
        <v>72</v>
      </c>
      <c r="D4270" s="149" t="s">
        <v>105</v>
      </c>
      <c r="E4270" s="153" t="s">
        <v>292</v>
      </c>
      <c r="F4270" s="149"/>
      <c r="G4270" s="149" t="str">
        <f t="shared" si="136"/>
        <v>1</v>
      </c>
      <c r="H4270" s="150">
        <f t="shared" si="137"/>
        <v>18</v>
      </c>
      <c r="I4270" s="153" t="str" cm="1">
        <f t="array" ref="I4270">_xlfn.XLOOKUP(C4270,gyn_horarios,gyn_trechos_almoco,"",1,1)</f>
        <v>PLANTAO</v>
      </c>
      <c r="J4270" s="164" t="str" cm="1">
        <f t="array" ref="J4270">_xlfn.XLOOKUP(D4270,justificativas_motivos,justificativas_texto,"",1,1)</f>
        <v>MOTORISTA PRESTANDO SERVICO DE PLANTAO NA GARAGEM</v>
      </c>
    </row>
    <row r="4271" spans="1:10" ht="42" hidden="1" customHeight="1">
      <c r="A4271" s="202">
        <v>45874</v>
      </c>
      <c r="B4271" s="132"/>
      <c r="C4271" s="133"/>
      <c r="D4271" s="132" t="s">
        <v>11</v>
      </c>
      <c r="E4271" s="129" t="s">
        <v>238</v>
      </c>
      <c r="F4271" s="132"/>
      <c r="G4271" s="132" t="str">
        <f t="shared" si="136"/>
        <v>1</v>
      </c>
      <c r="H4271" s="137">
        <f t="shared" si="137"/>
        <v>18</v>
      </c>
      <c r="I4271" s="129" t="str" cm="1">
        <f t="array" ref="I4271">_xlfn.XLOOKUP(C4271,gyn_horarios,gyn_trechos_almoco,"",1,1)</f>
        <v/>
      </c>
      <c r="J4271" s="201" t="str" cm="1">
        <f t="array" ref="J4271">_xlfn.XLOOKUP(D4271,justificativas_motivos,justificativas_texto,"",1,1)</f>
        <v>MOTORISTA CUMPRINDO HORÁRIO NA ESCALA ATUAL</v>
      </c>
    </row>
    <row r="4272" spans="1:10" ht="42" hidden="1" customHeight="1">
      <c r="A4272" s="202">
        <v>45874</v>
      </c>
      <c r="B4272" s="132"/>
      <c r="C4272" s="133"/>
      <c r="D4272" s="132" t="s">
        <v>11</v>
      </c>
      <c r="E4272" s="129" t="s">
        <v>52</v>
      </c>
      <c r="F4272" s="132"/>
      <c r="G4272" s="132" t="str">
        <f t="shared" si="136"/>
        <v>1</v>
      </c>
      <c r="H4272" s="137">
        <f t="shared" si="137"/>
        <v>18</v>
      </c>
      <c r="I4272" s="129" t="str" cm="1">
        <f t="array" ref="I4272">_xlfn.XLOOKUP(C4272,gyn_horarios,gyn_trechos_almoco,"",1,1)</f>
        <v/>
      </c>
      <c r="J4272" s="201" t="str" cm="1">
        <f t="array" ref="J4272">_xlfn.XLOOKUP(D4272,justificativas_motivos,justificativas_texto,"",1,1)</f>
        <v>MOTORISTA CUMPRINDO HORÁRIO NA ESCALA ATUAL</v>
      </c>
    </row>
    <row r="4273" spans="1:10" ht="42" hidden="1" customHeight="1">
      <c r="A4273" s="200">
        <v>45875</v>
      </c>
      <c r="B4273" s="133" t="s">
        <v>137</v>
      </c>
      <c r="C4273" s="133" t="s">
        <v>137</v>
      </c>
      <c r="D4273" s="133" t="s">
        <v>137</v>
      </c>
      <c r="E4273" s="129" t="s">
        <v>114</v>
      </c>
      <c r="F4273" s="132"/>
      <c r="G4273" s="132" t="str">
        <f t="shared" si="136"/>
        <v>1</v>
      </c>
      <c r="H4273" s="137">
        <f t="shared" si="137"/>
        <v>18</v>
      </c>
      <c r="I4273" s="129" t="str" cm="1">
        <f t="array" ref="I4273">_xlfn.XLOOKUP(C4273,gyn_horarios,gyn_trechos_almoco,"",1,1)</f>
        <v>ESPERA</v>
      </c>
      <c r="J4273" s="201" t="str" cm="1">
        <f t="array" ref="J4273">_xlfn.XLOOKUP(D4273,justificativas_motivos,justificativas_texto,"",1,1)</f>
        <v>MOTORISTA NA GARAGEM EM ESPERA PARA DISPONIBILIDADE DE HORARIOS</v>
      </c>
    </row>
    <row r="4274" spans="1:10" ht="42" hidden="1" customHeight="1">
      <c r="A4274" s="202">
        <v>45875</v>
      </c>
      <c r="B4274" s="149" t="s">
        <v>137</v>
      </c>
      <c r="C4274" s="147" t="s">
        <v>137</v>
      </c>
      <c r="D4274" s="149" t="s">
        <v>137</v>
      </c>
      <c r="E4274" s="153" t="s">
        <v>472</v>
      </c>
      <c r="F4274" s="149"/>
      <c r="G4274" s="149" t="str">
        <f t="shared" si="136"/>
        <v>1</v>
      </c>
      <c r="H4274" s="150">
        <f t="shared" si="137"/>
        <v>18</v>
      </c>
      <c r="I4274" s="153" t="str" cm="1">
        <f t="array" ref="I4274">_xlfn.XLOOKUP(C4274,gyn_horarios,gyn_trechos_almoco,"",1,1)</f>
        <v>ESPERA</v>
      </c>
      <c r="J4274" s="164" t="str" cm="1">
        <f t="array" ref="J4274">_xlfn.XLOOKUP(D4274,justificativas_motivos,justificativas_texto,"",1,1)</f>
        <v>MOTORISTA NA GARAGEM EM ESPERA PARA DISPONIBILIDADE DE HORARIOS</v>
      </c>
    </row>
    <row r="4275" spans="1:10" ht="42" hidden="1" customHeight="1">
      <c r="A4275" s="202">
        <v>45875</v>
      </c>
      <c r="B4275" s="149">
        <v>19011</v>
      </c>
      <c r="C4275" s="147">
        <v>0.39583333333333331</v>
      </c>
      <c r="D4275" s="149" t="s">
        <v>11</v>
      </c>
      <c r="E4275" s="153" t="s">
        <v>343</v>
      </c>
      <c r="F4275" s="149"/>
      <c r="G4275" s="149" t="str">
        <f t="shared" si="136"/>
        <v>1</v>
      </c>
      <c r="H4275" s="150">
        <f t="shared" si="137"/>
        <v>18</v>
      </c>
      <c r="I4275" s="153" t="str" cm="1">
        <f t="array" ref="I4275">_xlfn.XLOOKUP(C4275,gyn_horarios,gyn_trechos_almoco,"",1,1)</f>
        <v>GOIANIA X BELEM 09:30</v>
      </c>
      <c r="J4275" s="164" t="str" cm="1">
        <f t="array" ref="J4275">_xlfn.XLOOKUP(D4275,justificativas_motivos,justificativas_texto,"",1,1)</f>
        <v>MOTORISTA CUMPRINDO HORÁRIO NA ESCALA ATUAL</v>
      </c>
    </row>
    <row r="4276" spans="1:10" ht="42" hidden="1" customHeight="1">
      <c r="A4276" s="200">
        <v>45875</v>
      </c>
      <c r="B4276" s="132">
        <v>19011</v>
      </c>
      <c r="C4276" s="133">
        <v>0.39583333333333331</v>
      </c>
      <c r="D4276" s="149" t="s">
        <v>11</v>
      </c>
      <c r="E4276" s="129" t="s">
        <v>400</v>
      </c>
      <c r="F4276" s="132"/>
      <c r="G4276" s="132" t="str">
        <f t="shared" si="136"/>
        <v>1</v>
      </c>
      <c r="H4276" s="137">
        <f t="shared" si="137"/>
        <v>18</v>
      </c>
      <c r="I4276" s="129" t="str" cm="1">
        <f t="array" ref="I4276">_xlfn.XLOOKUP(C4276,gyn_horarios,gyn_trechos_almoco,"",1,1)</f>
        <v>GOIANIA X BELEM 09:30</v>
      </c>
      <c r="J4276" s="201" t="str" cm="1">
        <f t="array" ref="J4276">_xlfn.XLOOKUP(D4276,justificativas_motivos,justificativas_texto,"",1,1)</f>
        <v>MOTORISTA CUMPRINDO HORÁRIO NA ESCALA ATUAL</v>
      </c>
    </row>
    <row r="4277" spans="1:10" ht="42" hidden="1" customHeight="1">
      <c r="A4277" s="202">
        <v>45875</v>
      </c>
      <c r="B4277" s="149" t="s">
        <v>71</v>
      </c>
      <c r="C4277" s="147" t="s">
        <v>72</v>
      </c>
      <c r="D4277" s="149" t="s">
        <v>350</v>
      </c>
      <c r="E4277" s="153" t="s">
        <v>278</v>
      </c>
      <c r="F4277" s="149"/>
      <c r="G4277" s="149" t="str">
        <f t="shared" si="136"/>
        <v>1</v>
      </c>
      <c r="H4277" s="150">
        <f t="shared" si="137"/>
        <v>18</v>
      </c>
      <c r="I4277" s="153" t="str" cm="1">
        <f t="array" ref="I4277">_xlfn.XLOOKUP(C4277,gyn_horarios,gyn_trechos_almoco,"",1,1)</f>
        <v>PLANTAO</v>
      </c>
      <c r="J4277" s="164" t="str" cm="1">
        <f t="array" ref="J4277">_xlfn.XLOOKUP(D4277,justificativas_motivos,justificativas_texto,"",1,1)</f>
        <v>JUSTIFICATIVAS</v>
      </c>
    </row>
    <row r="4278" spans="1:10" ht="42" hidden="1" customHeight="1">
      <c r="A4278" s="202">
        <v>45876</v>
      </c>
      <c r="B4278" s="149">
        <v>19002</v>
      </c>
      <c r="C4278" s="147">
        <v>0.39583333333333331</v>
      </c>
      <c r="D4278" s="149" t="s">
        <v>11</v>
      </c>
      <c r="E4278" s="153" t="s">
        <v>200</v>
      </c>
      <c r="F4278" s="149"/>
      <c r="G4278" s="149" t="str">
        <f t="shared" si="136"/>
        <v>1</v>
      </c>
      <c r="H4278" s="150">
        <f t="shared" si="137"/>
        <v>18</v>
      </c>
      <c r="I4278" s="153" t="str" cm="1">
        <f t="array" ref="I4278">_xlfn.XLOOKUP(C4278,gyn_horarios,gyn_trechos_almoco,"",1,1)</f>
        <v>GOIANIA X BELEM 09:30</v>
      </c>
      <c r="J4278" s="164" t="str" cm="1">
        <f t="array" ref="J4278">_xlfn.XLOOKUP(D4278,justificativas_motivos,justificativas_texto,"",1,1)</f>
        <v>MOTORISTA CUMPRINDO HORÁRIO NA ESCALA ATUAL</v>
      </c>
    </row>
    <row r="4279" spans="1:10" ht="42" hidden="1" customHeight="1">
      <c r="A4279" s="202">
        <v>45876</v>
      </c>
      <c r="B4279" s="149">
        <v>19002</v>
      </c>
      <c r="C4279" s="147">
        <v>0.39583333333333331</v>
      </c>
      <c r="D4279" s="149" t="s">
        <v>11</v>
      </c>
      <c r="E4279" s="153" t="s">
        <v>441</v>
      </c>
      <c r="F4279" s="149"/>
      <c r="G4279" s="149" t="str">
        <f t="shared" si="136"/>
        <v>1</v>
      </c>
      <c r="H4279" s="150">
        <f t="shared" si="137"/>
        <v>18</v>
      </c>
      <c r="I4279" s="153" t="str" cm="1">
        <f t="array" ref="I4279">_xlfn.XLOOKUP(C4279,gyn_horarios,gyn_trechos_almoco,"",1,1)</f>
        <v>GOIANIA X BELEM 09:30</v>
      </c>
      <c r="J4279" s="164" t="str" cm="1">
        <f t="array" ref="J4279">_xlfn.XLOOKUP(D4279,justificativas_motivos,justificativas_texto,"",1,1)</f>
        <v>MOTORISTA CUMPRINDO HORÁRIO NA ESCALA ATUAL</v>
      </c>
    </row>
    <row r="4280" spans="1:10" ht="42" hidden="1" customHeight="1">
      <c r="A4280" s="202">
        <v>45876</v>
      </c>
      <c r="B4280" s="149">
        <v>24006</v>
      </c>
      <c r="C4280" s="147">
        <v>0.83333333333333337</v>
      </c>
      <c r="D4280" s="149" t="s">
        <v>11</v>
      </c>
      <c r="E4280" s="153" t="s">
        <v>157</v>
      </c>
      <c r="F4280" s="149"/>
      <c r="G4280" s="149" t="str">
        <f t="shared" si="136"/>
        <v>1</v>
      </c>
      <c r="H4280" s="150">
        <f t="shared" si="137"/>
        <v>18</v>
      </c>
      <c r="I4280" s="153" t="str" cm="1">
        <f t="array" ref="I4280">_xlfn.XLOOKUP(C4280,gyn_horarios,gyn_trechos_almoco,"",1,1)</f>
        <v>GOIANIA X SAO LUIS 20:00</v>
      </c>
      <c r="J4280" s="164" t="str" cm="1">
        <f t="array" ref="J4280">_xlfn.XLOOKUP(D4280,justificativas_motivos,justificativas_texto,"",1,1)</f>
        <v>MOTORISTA CUMPRINDO HORÁRIO NA ESCALA ATUAL</v>
      </c>
    </row>
    <row r="4281" spans="1:10" ht="42" hidden="1" customHeight="1">
      <c r="A4281" s="202">
        <v>45876</v>
      </c>
      <c r="B4281" s="149">
        <v>24006</v>
      </c>
      <c r="C4281" s="147">
        <v>0.83333333333333337</v>
      </c>
      <c r="D4281" s="149" t="s">
        <v>11</v>
      </c>
      <c r="E4281" s="153" t="s">
        <v>216</v>
      </c>
      <c r="F4281" s="149"/>
      <c r="G4281" s="149" t="str">
        <f t="shared" si="136"/>
        <v>1</v>
      </c>
      <c r="H4281" s="150">
        <f t="shared" si="137"/>
        <v>18</v>
      </c>
      <c r="I4281" s="153" t="str" cm="1">
        <f t="array" ref="I4281">_xlfn.XLOOKUP(C4281,gyn_horarios,gyn_trechos_almoco,"",1,1)</f>
        <v>GOIANIA X SAO LUIS 20:00</v>
      </c>
      <c r="J4281" s="164" t="str" cm="1">
        <f t="array" ref="J4281">_xlfn.XLOOKUP(D4281,justificativas_motivos,justificativas_texto,"",1,1)</f>
        <v>MOTORISTA CUMPRINDO HORÁRIO NA ESCALA ATUAL</v>
      </c>
    </row>
    <row r="4282" spans="1:10" ht="42" hidden="1" customHeight="1">
      <c r="A4282" s="202">
        <v>45876</v>
      </c>
      <c r="B4282" s="149" t="s">
        <v>71</v>
      </c>
      <c r="C4282" s="147" t="s">
        <v>72</v>
      </c>
      <c r="D4282" s="149" t="s">
        <v>350</v>
      </c>
      <c r="E4282" s="153" t="s">
        <v>278</v>
      </c>
      <c r="F4282" s="149"/>
      <c r="G4282" s="149" t="str">
        <f t="shared" si="136"/>
        <v>1</v>
      </c>
      <c r="H4282" s="150">
        <f t="shared" si="137"/>
        <v>18</v>
      </c>
      <c r="I4282" s="153" t="str" cm="1">
        <f t="array" ref="I4282">_xlfn.XLOOKUP(C4282,gyn_horarios,gyn_trechos_almoco,"",1,1)</f>
        <v>PLANTAO</v>
      </c>
      <c r="J4282" s="164" t="str" cm="1">
        <f t="array" ref="J4282">_xlfn.XLOOKUP(D4282,justificativas_motivos,justificativas_texto,"",1,1)</f>
        <v>JUSTIFICATIVAS</v>
      </c>
    </row>
    <row r="4283" spans="1:10" ht="42" hidden="1" customHeight="1">
      <c r="A4283" s="200">
        <v>45877</v>
      </c>
      <c r="B4283" s="133" t="s">
        <v>137</v>
      </c>
      <c r="C4283" s="133" t="s">
        <v>137</v>
      </c>
      <c r="D4283" s="133" t="s">
        <v>137</v>
      </c>
      <c r="E4283" s="129" t="s">
        <v>83</v>
      </c>
      <c r="F4283" s="132"/>
      <c r="G4283" s="132" t="str">
        <f t="shared" si="136"/>
        <v>1</v>
      </c>
      <c r="H4283" s="137">
        <f t="shared" si="137"/>
        <v>18</v>
      </c>
      <c r="I4283" s="129" t="str" cm="1">
        <f t="array" ref="I4283">_xlfn.XLOOKUP(C4283,gyn_horarios,gyn_trechos_almoco,"",1,1)</f>
        <v>ESPERA</v>
      </c>
      <c r="J4283" s="201" t="str" cm="1">
        <f t="array" ref="J4283">_xlfn.XLOOKUP(D4283,justificativas_motivos,justificativas_texto,"",1,1)</f>
        <v>MOTORISTA NA GARAGEM EM ESPERA PARA DISPONIBILIDADE DE HORARIOS</v>
      </c>
    </row>
    <row r="4284" spans="1:10" ht="42" hidden="1" customHeight="1">
      <c r="A4284" s="202">
        <v>45877</v>
      </c>
      <c r="B4284" s="149" t="s">
        <v>137</v>
      </c>
      <c r="C4284" s="147" t="s">
        <v>137</v>
      </c>
      <c r="D4284" s="149" t="s">
        <v>137</v>
      </c>
      <c r="E4284" s="153" t="s">
        <v>93</v>
      </c>
      <c r="F4284" s="149"/>
      <c r="G4284" s="149" t="str">
        <f t="shared" si="136"/>
        <v>1</v>
      </c>
      <c r="H4284" s="150">
        <f t="shared" si="137"/>
        <v>18</v>
      </c>
      <c r="I4284" s="153" t="str" cm="1">
        <f t="array" ref="I4284">_xlfn.XLOOKUP(C4284,gyn_horarios,gyn_trechos_almoco,"",1,1)</f>
        <v>ESPERA</v>
      </c>
      <c r="J4284" s="164" t="str" cm="1">
        <f t="array" ref="J4284">_xlfn.XLOOKUP(D4284,justificativas_motivos,justificativas_texto,"",1,1)</f>
        <v>MOTORISTA NA GARAGEM EM ESPERA PARA DISPONIBILIDADE DE HORARIOS</v>
      </c>
    </row>
    <row r="4285" spans="1:10" ht="42" hidden="1" customHeight="1">
      <c r="A4285" s="202">
        <v>45877</v>
      </c>
      <c r="B4285" s="149">
        <v>19014</v>
      </c>
      <c r="C4285" s="147">
        <v>0.39583333333333331</v>
      </c>
      <c r="D4285" s="149" t="s">
        <v>11</v>
      </c>
      <c r="E4285" s="153" t="s">
        <v>27</v>
      </c>
      <c r="F4285" s="132"/>
      <c r="G4285" s="149" t="str">
        <f t="shared" si="136"/>
        <v>1</v>
      </c>
      <c r="H4285" s="150">
        <f t="shared" si="137"/>
        <v>18</v>
      </c>
      <c r="I4285" s="153" t="str" cm="1">
        <f t="array" ref="I4285">_xlfn.XLOOKUP(C4285,gyn_horarios,gyn_trechos_almoco,"",1,1)</f>
        <v>GOIANIA X BELEM 09:30</v>
      </c>
      <c r="J4285" s="164" t="str" cm="1">
        <f t="array" ref="J4285">_xlfn.XLOOKUP(D4285,justificativas_motivos,justificativas_texto,"",1,1)</f>
        <v>MOTORISTA CUMPRINDO HORÁRIO NA ESCALA ATUAL</v>
      </c>
    </row>
    <row r="4286" spans="1:10" ht="42" hidden="1" customHeight="1">
      <c r="A4286" s="202">
        <v>45877</v>
      </c>
      <c r="B4286" s="132">
        <v>19014</v>
      </c>
      <c r="C4286" s="133">
        <v>0.39583333333333331</v>
      </c>
      <c r="D4286" s="132" t="s">
        <v>11</v>
      </c>
      <c r="E4286" s="129" t="s">
        <v>37</v>
      </c>
      <c r="F4286" s="132"/>
      <c r="G4286" s="132" t="str">
        <f t="shared" si="136"/>
        <v>1</v>
      </c>
      <c r="H4286" s="137">
        <f t="shared" si="137"/>
        <v>18</v>
      </c>
      <c r="I4286" s="129" t="str" cm="1">
        <f t="array" ref="I4286">_xlfn.XLOOKUP(C4286,gyn_horarios,gyn_trechos_almoco,"",1,1)</f>
        <v>GOIANIA X BELEM 09:30</v>
      </c>
      <c r="J4286" s="201" t="str" cm="1">
        <f t="array" ref="J4286">_xlfn.XLOOKUP(D4286,justificativas_motivos,justificativas_texto,"",1,1)</f>
        <v>MOTORISTA CUMPRINDO HORÁRIO NA ESCALA ATUAL</v>
      </c>
    </row>
    <row r="4287" spans="1:10" ht="42" hidden="1" customHeight="1">
      <c r="A4287" s="202">
        <v>45877</v>
      </c>
      <c r="B4287" s="149" t="s">
        <v>71</v>
      </c>
      <c r="C4287" s="147" t="s">
        <v>72</v>
      </c>
      <c r="D4287" s="149" t="s">
        <v>105</v>
      </c>
      <c r="E4287" s="153" t="s">
        <v>278</v>
      </c>
      <c r="F4287" s="149"/>
      <c r="G4287" s="149" t="str">
        <f t="shared" si="136"/>
        <v>1</v>
      </c>
      <c r="H4287" s="150">
        <f t="shared" si="137"/>
        <v>18</v>
      </c>
      <c r="I4287" s="153" t="str" cm="1">
        <f t="array" ref="I4287">_xlfn.XLOOKUP(C4287,gyn_horarios,gyn_trechos_almoco,"",1,1)</f>
        <v>PLANTAO</v>
      </c>
      <c r="J4287" s="164" t="str" cm="1">
        <f t="array" ref="J4287">_xlfn.XLOOKUP(D4287,justificativas_motivos,justificativas_texto,"",1,1)</f>
        <v>MOTORISTA PRESTANDO SERVICO DE PLANTAO NA GARAGEM</v>
      </c>
    </row>
    <row r="4288" spans="1:10" ht="42" hidden="1" customHeight="1">
      <c r="A4288" s="202">
        <v>45878</v>
      </c>
      <c r="B4288" s="149">
        <v>20017</v>
      </c>
      <c r="C4288" s="147">
        <v>0.39583333333333331</v>
      </c>
      <c r="D4288" s="149" t="s">
        <v>11</v>
      </c>
      <c r="E4288" s="153" t="s">
        <v>70</v>
      </c>
      <c r="F4288" s="149"/>
      <c r="G4288" s="149" t="str">
        <f t="shared" si="136"/>
        <v>1</v>
      </c>
      <c r="H4288" s="150">
        <f t="shared" si="137"/>
        <v>18</v>
      </c>
      <c r="I4288" s="153" t="str" cm="1">
        <f t="array" ref="I4288">_xlfn.XLOOKUP(C4288,gyn_horarios,gyn_trechos_almoco,"",1,1)</f>
        <v>GOIANIA X BELEM 09:30</v>
      </c>
      <c r="J4288" s="164" t="str" cm="1">
        <f t="array" ref="J4288">_xlfn.XLOOKUP(D4288,justificativas_motivos,justificativas_texto,"",1,1)</f>
        <v>MOTORISTA CUMPRINDO HORÁRIO NA ESCALA ATUAL</v>
      </c>
    </row>
    <row r="4289" spans="1:10" ht="42" hidden="1" customHeight="1">
      <c r="A4289" s="202">
        <v>45878</v>
      </c>
      <c r="B4289" s="149">
        <v>20017</v>
      </c>
      <c r="C4289" s="147">
        <v>0.39583333333333331</v>
      </c>
      <c r="D4289" s="149" t="s">
        <v>11</v>
      </c>
      <c r="E4289" s="153" t="s">
        <v>173</v>
      </c>
      <c r="F4289" s="149"/>
      <c r="G4289" s="149" t="str">
        <f t="shared" si="136"/>
        <v>1</v>
      </c>
      <c r="H4289" s="150">
        <f t="shared" si="137"/>
        <v>18</v>
      </c>
      <c r="I4289" s="153" t="str" cm="1">
        <f t="array" ref="I4289">_xlfn.XLOOKUP(C4289,gyn_horarios,gyn_trechos_almoco,"",1,1)</f>
        <v>GOIANIA X BELEM 09:30</v>
      </c>
      <c r="J4289" s="164" t="str" cm="1">
        <f t="array" ref="J4289">_xlfn.XLOOKUP(D4289,justificativas_motivos,justificativas_texto,"",1,1)</f>
        <v>MOTORISTA CUMPRINDO HORÁRIO NA ESCALA ATUAL</v>
      </c>
    </row>
    <row r="4290" spans="1:10" ht="42" hidden="1" customHeight="1">
      <c r="A4290" s="202">
        <v>45878</v>
      </c>
      <c r="B4290" s="149">
        <v>24001</v>
      </c>
      <c r="C4290" s="147">
        <v>0.83333333333333337</v>
      </c>
      <c r="D4290" s="149" t="s">
        <v>11</v>
      </c>
      <c r="E4290" s="149" t="s">
        <v>208</v>
      </c>
      <c r="F4290" s="149"/>
      <c r="G4290" s="149" t="str">
        <f t="shared" si="136"/>
        <v>1</v>
      </c>
      <c r="H4290" s="150">
        <f t="shared" si="137"/>
        <v>18</v>
      </c>
      <c r="I4290" s="153" t="str" cm="1">
        <f t="array" ref="I4290">_xlfn.XLOOKUP(C4290,gyn_horarios,gyn_trechos_almoco,"",1,1)</f>
        <v>GOIANIA X SAO LUIS 20:00</v>
      </c>
      <c r="J4290" s="164" t="str" cm="1">
        <f t="array" ref="J4290">_xlfn.XLOOKUP(D4290,justificativas_motivos,justificativas_texto,"",1,1)</f>
        <v>MOTORISTA CUMPRINDO HORÁRIO NA ESCALA ATUAL</v>
      </c>
    </row>
    <row r="4291" spans="1:10" ht="42" hidden="1" customHeight="1">
      <c r="A4291" s="202">
        <v>45878</v>
      </c>
      <c r="B4291" s="149">
        <v>24001</v>
      </c>
      <c r="C4291" s="147">
        <v>0.83333333333333337</v>
      </c>
      <c r="D4291" s="149" t="s">
        <v>11</v>
      </c>
      <c r="E4291" s="149" t="s">
        <v>452</v>
      </c>
      <c r="F4291" s="149"/>
      <c r="G4291" s="149" t="str">
        <f t="shared" si="136"/>
        <v>1</v>
      </c>
      <c r="H4291" s="150">
        <f t="shared" si="137"/>
        <v>18</v>
      </c>
      <c r="I4291" s="153" t="str" cm="1">
        <f t="array" ref="I4291">_xlfn.XLOOKUP(C4291,gyn_horarios,gyn_trechos_almoco,"",1,1)</f>
        <v>GOIANIA X SAO LUIS 20:00</v>
      </c>
      <c r="J4291" s="164" t="str" cm="1">
        <f t="array" ref="J4291">_xlfn.XLOOKUP(D4291,justificativas_motivos,justificativas_texto,"",1,1)</f>
        <v>MOTORISTA CUMPRINDO HORÁRIO NA ESCALA ATUAL</v>
      </c>
    </row>
    <row r="4292" spans="1:10" ht="42" hidden="1" customHeight="1">
      <c r="A4292" s="202">
        <v>45878</v>
      </c>
      <c r="B4292" s="149" t="s">
        <v>137</v>
      </c>
      <c r="C4292" s="147" t="s">
        <v>137</v>
      </c>
      <c r="D4292" s="149" t="s">
        <v>137</v>
      </c>
      <c r="E4292" s="153" t="s">
        <v>96</v>
      </c>
      <c r="F4292" s="149"/>
      <c r="G4292" s="149" t="str">
        <f t="shared" si="136"/>
        <v>1</v>
      </c>
      <c r="H4292" s="150">
        <f t="shared" si="137"/>
        <v>18</v>
      </c>
      <c r="I4292" s="153" t="str" cm="1">
        <f t="array" ref="I4292">_xlfn.XLOOKUP(C4292,gyn_horarios,gyn_trechos_almoco,"",1,1)</f>
        <v>ESPERA</v>
      </c>
      <c r="J4292" s="164" t="str" cm="1">
        <f t="array" ref="J4292">_xlfn.XLOOKUP(D4292,justificativas_motivos,justificativas_texto,"",1,1)</f>
        <v>MOTORISTA NA GARAGEM EM ESPERA PARA DISPONIBILIDADE DE HORARIOS</v>
      </c>
    </row>
    <row r="4293" spans="1:10" ht="42" hidden="1" customHeight="1">
      <c r="A4293" s="202">
        <v>45878</v>
      </c>
      <c r="B4293" s="149" t="s">
        <v>137</v>
      </c>
      <c r="C4293" s="147" t="s">
        <v>137</v>
      </c>
      <c r="D4293" s="149" t="s">
        <v>137</v>
      </c>
      <c r="E4293" s="153" t="s">
        <v>488</v>
      </c>
      <c r="F4293" s="149"/>
      <c r="G4293" s="149" t="str">
        <f t="shared" si="136"/>
        <v>1</v>
      </c>
      <c r="H4293" s="150">
        <f t="shared" si="137"/>
        <v>18</v>
      </c>
      <c r="I4293" s="153" t="str" cm="1">
        <f t="array" ref="I4293">_xlfn.XLOOKUP(C4293,gyn_horarios,gyn_trechos_almoco,"",1,1)</f>
        <v>ESPERA</v>
      </c>
      <c r="J4293" s="164" t="str" cm="1">
        <f t="array" ref="J4293">_xlfn.XLOOKUP(D4293,justificativas_motivos,justificativas_texto,"",1,1)</f>
        <v>MOTORISTA NA GARAGEM EM ESPERA PARA DISPONIBILIDADE DE HORARIOS</v>
      </c>
    </row>
    <row r="4294" spans="1:10" ht="42" hidden="1" customHeight="1">
      <c r="A4294" s="200">
        <v>45879</v>
      </c>
      <c r="B4294" s="132" t="s">
        <v>137</v>
      </c>
      <c r="C4294" s="133" t="s">
        <v>137</v>
      </c>
      <c r="D4294" s="132" t="s">
        <v>137</v>
      </c>
      <c r="E4294" s="129" t="s">
        <v>174</v>
      </c>
      <c r="F4294" s="132"/>
      <c r="G4294" s="132" t="str">
        <f t="shared" si="136"/>
        <v>1</v>
      </c>
      <c r="H4294" s="137">
        <f t="shared" si="137"/>
        <v>18</v>
      </c>
      <c r="I4294" s="129" t="str" cm="1">
        <f t="array" ref="I4294">_xlfn.XLOOKUP(C4294,gyn_horarios,gyn_trechos_almoco,"",1,1)</f>
        <v>ESPERA</v>
      </c>
      <c r="J4294" s="201" t="str" cm="1">
        <f t="array" ref="J4294">_xlfn.XLOOKUP(D4294,justificativas_motivos,justificativas_texto,"",1,1)</f>
        <v>MOTORISTA NA GARAGEM EM ESPERA PARA DISPONIBILIDADE DE HORARIOS</v>
      </c>
    </row>
    <row r="4295" spans="1:10" ht="42" hidden="1" customHeight="1">
      <c r="A4295" s="200">
        <v>45879</v>
      </c>
      <c r="B4295" s="132" t="s">
        <v>137</v>
      </c>
      <c r="C4295" s="133" t="s">
        <v>137</v>
      </c>
      <c r="D4295" s="132" t="s">
        <v>137</v>
      </c>
      <c r="E4295" s="129" t="s">
        <v>135</v>
      </c>
      <c r="F4295" s="132"/>
      <c r="G4295" s="132" t="str">
        <f t="shared" si="136"/>
        <v>1</v>
      </c>
      <c r="H4295" s="137">
        <f t="shared" si="137"/>
        <v>18</v>
      </c>
      <c r="I4295" s="129" t="str" cm="1">
        <f t="array" ref="I4295">_xlfn.XLOOKUP(C4295,gyn_horarios,gyn_trechos_almoco,"",1,1)</f>
        <v>ESPERA</v>
      </c>
      <c r="J4295" s="201" t="str" cm="1">
        <f t="array" ref="J4295">_xlfn.XLOOKUP(D4295,justificativas_motivos,justificativas_texto,"",1,1)</f>
        <v>MOTORISTA NA GARAGEM EM ESPERA PARA DISPONIBILIDADE DE HORARIOS</v>
      </c>
    </row>
    <row r="4296" spans="1:10" ht="42" hidden="1" customHeight="1">
      <c r="A4296" s="200">
        <v>45879</v>
      </c>
      <c r="B4296" s="132">
        <v>19015</v>
      </c>
      <c r="C4296" s="133">
        <v>0.39583333333333331</v>
      </c>
      <c r="D4296" s="132" t="s">
        <v>11</v>
      </c>
      <c r="E4296" s="129" t="s">
        <v>175</v>
      </c>
      <c r="F4296" s="132"/>
      <c r="G4296" s="132" t="str">
        <f t="shared" si="136"/>
        <v>1</v>
      </c>
      <c r="H4296" s="137">
        <f t="shared" si="137"/>
        <v>18</v>
      </c>
      <c r="I4296" s="129" t="str" cm="1">
        <f t="array" ref="I4296">_xlfn.XLOOKUP(C4296,gyn_horarios,gyn_trechos_almoco,"",1,1)</f>
        <v>GOIANIA X BELEM 09:30</v>
      </c>
      <c r="J4296" s="201" t="str" cm="1">
        <f t="array" ref="J4296">_xlfn.XLOOKUP(D4296,justificativas_motivos,justificativas_texto,"",1,1)</f>
        <v>MOTORISTA CUMPRINDO HORÁRIO NA ESCALA ATUAL</v>
      </c>
    </row>
    <row r="4297" spans="1:10" ht="42" hidden="1" customHeight="1">
      <c r="A4297" s="202">
        <v>45879</v>
      </c>
      <c r="B4297" s="149">
        <v>19015</v>
      </c>
      <c r="C4297" s="147">
        <v>0.39583333333333331</v>
      </c>
      <c r="D4297" s="149" t="s">
        <v>11</v>
      </c>
      <c r="E4297" s="153" t="s">
        <v>194</v>
      </c>
      <c r="F4297" s="149"/>
      <c r="G4297" s="149" t="str">
        <f t="shared" si="136"/>
        <v>1</v>
      </c>
      <c r="H4297" s="150">
        <f t="shared" si="137"/>
        <v>18</v>
      </c>
      <c r="I4297" s="153" t="str" cm="1">
        <f t="array" ref="I4297">_xlfn.XLOOKUP(C4297,gyn_horarios,gyn_trechos_almoco,"",1,1)</f>
        <v>GOIANIA X BELEM 09:30</v>
      </c>
      <c r="J4297" s="164" t="str" cm="1">
        <f t="array" ref="J4297">_xlfn.XLOOKUP(D4297,justificativas_motivos,justificativas_texto,"",1,1)</f>
        <v>MOTORISTA CUMPRINDO HORÁRIO NA ESCALA ATUAL</v>
      </c>
    </row>
    <row r="4298" spans="1:10" ht="42" hidden="1" customHeight="1">
      <c r="A4298" s="202">
        <v>45880</v>
      </c>
      <c r="B4298" s="149">
        <v>19004</v>
      </c>
      <c r="C4298" s="147">
        <v>0.39583333333333331</v>
      </c>
      <c r="D4298" s="149" t="s">
        <v>11</v>
      </c>
      <c r="E4298" s="153" t="s">
        <v>34</v>
      </c>
      <c r="F4298" s="149"/>
      <c r="G4298" s="149" t="str">
        <f t="shared" si="136"/>
        <v>1</v>
      </c>
      <c r="H4298" s="150">
        <f t="shared" si="137"/>
        <v>18</v>
      </c>
      <c r="I4298" s="153" t="str" cm="1">
        <f t="array" ref="I4298">_xlfn.XLOOKUP(C4298,gyn_horarios,gyn_trechos_almoco,"",1,1)</f>
        <v>GOIANIA X BELEM 09:30</v>
      </c>
      <c r="J4298" s="164" t="str" cm="1">
        <f t="array" ref="J4298">_xlfn.XLOOKUP(D4298,justificativas_motivos,justificativas_texto,"",1,1)</f>
        <v>MOTORISTA CUMPRINDO HORÁRIO NA ESCALA ATUAL</v>
      </c>
    </row>
    <row r="4299" spans="1:10" ht="42" hidden="1" customHeight="1">
      <c r="A4299" s="202">
        <v>45880</v>
      </c>
      <c r="B4299" s="149">
        <v>19004</v>
      </c>
      <c r="C4299" s="147">
        <v>0.39583333333333331</v>
      </c>
      <c r="D4299" s="149" t="s">
        <v>11</v>
      </c>
      <c r="E4299" s="153" t="s">
        <v>527</v>
      </c>
      <c r="F4299" s="149"/>
      <c r="G4299" s="149" t="str">
        <f t="shared" si="136"/>
        <v>1</v>
      </c>
      <c r="H4299" s="150">
        <f t="shared" si="137"/>
        <v>18</v>
      </c>
      <c r="I4299" s="153" t="str" cm="1">
        <f t="array" ref="I4299">_xlfn.XLOOKUP(C4299,gyn_horarios,gyn_trechos_almoco,"",1,1)</f>
        <v>GOIANIA X BELEM 09:30</v>
      </c>
      <c r="J4299" s="164" t="str" cm="1">
        <f t="array" ref="J4299">_xlfn.XLOOKUP(D4299,justificativas_motivos,justificativas_texto,"",1,1)</f>
        <v>MOTORISTA CUMPRINDO HORÁRIO NA ESCALA ATUAL</v>
      </c>
    </row>
    <row r="4300" spans="1:10" ht="42" hidden="1" customHeight="1">
      <c r="A4300" s="202">
        <v>45880</v>
      </c>
      <c r="B4300" s="149">
        <v>24006</v>
      </c>
      <c r="C4300" s="147">
        <v>0.83333333333333337</v>
      </c>
      <c r="D4300" s="149" t="s">
        <v>11</v>
      </c>
      <c r="E4300" s="132" t="s">
        <v>102</v>
      </c>
      <c r="F4300" s="149"/>
      <c r="G4300" s="149" t="str">
        <f t="shared" si="136"/>
        <v>1</v>
      </c>
      <c r="H4300" s="150">
        <f t="shared" si="137"/>
        <v>18</v>
      </c>
      <c r="I4300" s="153" t="str" cm="1">
        <f t="array" ref="I4300">_xlfn.XLOOKUP(C4300,gyn_horarios,gyn_trechos_almoco,"",1,1)</f>
        <v>GOIANIA X SAO LUIS 20:00</v>
      </c>
      <c r="J4300" s="164" t="str" cm="1">
        <f t="array" ref="J4300">_xlfn.XLOOKUP(D4300,justificativas_motivos,justificativas_texto,"",1,1)</f>
        <v>MOTORISTA CUMPRINDO HORÁRIO NA ESCALA ATUAL</v>
      </c>
    </row>
    <row r="4301" spans="1:10" ht="42" hidden="1" customHeight="1">
      <c r="A4301" s="202">
        <v>45880</v>
      </c>
      <c r="B4301" s="149">
        <v>24006</v>
      </c>
      <c r="C4301" s="147">
        <v>0.83333333333333337</v>
      </c>
      <c r="D4301" s="149" t="s">
        <v>11</v>
      </c>
      <c r="E4301" s="132" t="s">
        <v>267</v>
      </c>
      <c r="F4301" s="149"/>
      <c r="G4301" s="149" t="str">
        <f t="shared" si="136"/>
        <v>1</v>
      </c>
      <c r="H4301" s="150">
        <f t="shared" si="137"/>
        <v>18</v>
      </c>
      <c r="I4301" s="153" t="str" cm="1">
        <f t="array" ref="I4301">_xlfn.XLOOKUP(C4301,gyn_horarios,gyn_trechos_almoco,"",1,1)</f>
        <v>GOIANIA X SAO LUIS 20:00</v>
      </c>
      <c r="J4301" s="164" t="str" cm="1">
        <f t="array" ref="J4301">_xlfn.XLOOKUP(D4301,justificativas_motivos,justificativas_texto,"",1,1)</f>
        <v>MOTORISTA CUMPRINDO HORÁRIO NA ESCALA ATUAL</v>
      </c>
    </row>
    <row r="4302" spans="1:10" ht="42" hidden="1" customHeight="1">
      <c r="A4302" s="202">
        <v>45880</v>
      </c>
      <c r="B4302" s="149" t="s">
        <v>71</v>
      </c>
      <c r="C4302" s="147" t="s">
        <v>72</v>
      </c>
      <c r="D4302" s="149" t="s">
        <v>107</v>
      </c>
      <c r="E4302" s="153" t="s">
        <v>292</v>
      </c>
      <c r="F4302" s="149"/>
      <c r="G4302" s="149" t="str">
        <f t="shared" si="136"/>
        <v>1</v>
      </c>
      <c r="H4302" s="150">
        <f t="shared" si="137"/>
        <v>18</v>
      </c>
      <c r="I4302" s="153" t="str" cm="1">
        <f t="array" ref="I4302">_xlfn.XLOOKUP(C4302,gyn_horarios,gyn_trechos_almoco,"",1,1)</f>
        <v>PLANTAO</v>
      </c>
      <c r="J4302" s="164" t="str" cm="1">
        <f t="array" ref="J4302">_xlfn.XLOOKUP(D4302,justificativas_motivos,justificativas_texto,"",1,1)</f>
        <v>MOTORISTA PRESTANDO SERVICO DE PLANTAO NA GARAGEM</v>
      </c>
    </row>
    <row r="4303" spans="1:10" ht="42" hidden="1" customHeight="1">
      <c r="A4303" s="200">
        <v>45881</v>
      </c>
      <c r="B4303" s="133" t="s">
        <v>137</v>
      </c>
      <c r="C4303" s="133" t="s">
        <v>137</v>
      </c>
      <c r="D4303" s="133" t="s">
        <v>137</v>
      </c>
      <c r="E4303" s="129" t="s">
        <v>224</v>
      </c>
      <c r="F4303" s="132"/>
      <c r="G4303" s="132" t="str">
        <f t="shared" si="136"/>
        <v>1</v>
      </c>
      <c r="H4303" s="137">
        <f t="shared" si="137"/>
        <v>18</v>
      </c>
      <c r="I4303" s="129" t="str" cm="1">
        <f t="array" ref="I4303">_xlfn.XLOOKUP(C4303,gyn_horarios,gyn_trechos_almoco,"",1,1)</f>
        <v>ESPERA</v>
      </c>
      <c r="J4303" s="201" t="str" cm="1">
        <f t="array" ref="J4303">_xlfn.XLOOKUP(D4303,justificativas_motivos,justificativas_texto,"",1,1)</f>
        <v>MOTORISTA NA GARAGEM EM ESPERA PARA DISPONIBILIDADE DE HORARIOS</v>
      </c>
    </row>
    <row r="4304" spans="1:10" ht="42" hidden="1" customHeight="1">
      <c r="A4304" s="202">
        <v>45881</v>
      </c>
      <c r="B4304" s="149" t="s">
        <v>137</v>
      </c>
      <c r="C4304" s="147" t="s">
        <v>137</v>
      </c>
      <c r="D4304" s="149" t="s">
        <v>137</v>
      </c>
      <c r="E4304" s="153" t="s">
        <v>266</v>
      </c>
      <c r="F4304" s="149"/>
      <c r="G4304" s="149" t="str">
        <f t="shared" si="136"/>
        <v>1</v>
      </c>
      <c r="H4304" s="150">
        <f t="shared" si="137"/>
        <v>18</v>
      </c>
      <c r="I4304" s="153" t="str" cm="1">
        <f t="array" ref="I4304">_xlfn.XLOOKUP(C4304,gyn_horarios,gyn_trechos_almoco,"",1,1)</f>
        <v>ESPERA</v>
      </c>
      <c r="J4304" s="164" t="str" cm="1">
        <f t="array" ref="J4304">_xlfn.XLOOKUP(D4304,justificativas_motivos,justificativas_texto,"",1,1)</f>
        <v>MOTORISTA NA GARAGEM EM ESPERA PARA DISPONIBILIDADE DE HORARIOS</v>
      </c>
    </row>
    <row r="4305" spans="1:10" ht="42" hidden="1" customHeight="1">
      <c r="A4305" s="200">
        <v>45881</v>
      </c>
      <c r="B4305" s="132">
        <v>19002</v>
      </c>
      <c r="C4305" s="133">
        <v>0.39583333333333331</v>
      </c>
      <c r="D4305" s="132" t="s">
        <v>11</v>
      </c>
      <c r="E4305" s="129" t="s">
        <v>15</v>
      </c>
      <c r="F4305" s="132"/>
      <c r="G4305" s="132" t="str">
        <f t="shared" si="136"/>
        <v>1</v>
      </c>
      <c r="H4305" s="137">
        <f t="shared" si="137"/>
        <v>18</v>
      </c>
      <c r="I4305" s="129" t="str" cm="1">
        <f t="array" ref="I4305">_xlfn.XLOOKUP(C4305,gyn_horarios,gyn_trechos_almoco,"",1,1)</f>
        <v>GOIANIA X BELEM 09:30</v>
      </c>
      <c r="J4305" s="201" t="str" cm="1">
        <f t="array" ref="J4305">_xlfn.XLOOKUP(D4305,justificativas_motivos,justificativas_texto,"",1,1)</f>
        <v>MOTORISTA CUMPRINDO HORÁRIO NA ESCALA ATUAL</v>
      </c>
    </row>
    <row r="4306" spans="1:10" ht="42" hidden="1" customHeight="1">
      <c r="A4306" s="200">
        <v>45881</v>
      </c>
      <c r="B4306" s="132">
        <v>19002</v>
      </c>
      <c r="C4306" s="133">
        <v>0.39583333333333331</v>
      </c>
      <c r="D4306" s="132" t="s">
        <v>11</v>
      </c>
      <c r="E4306" s="129" t="s">
        <v>207</v>
      </c>
      <c r="F4306" s="132"/>
      <c r="G4306" s="132" t="str">
        <f t="shared" si="136"/>
        <v>1</v>
      </c>
      <c r="H4306" s="137">
        <f t="shared" si="137"/>
        <v>18</v>
      </c>
      <c r="I4306" s="129" t="str" cm="1">
        <f t="array" ref="I4306">_xlfn.XLOOKUP(C4306,gyn_horarios,gyn_trechos_almoco,"",1,1)</f>
        <v>GOIANIA X BELEM 09:30</v>
      </c>
      <c r="J4306" s="201" t="str" cm="1">
        <f t="array" ref="J4306">_xlfn.XLOOKUP(D4306,justificativas_motivos,justificativas_texto,"",1,1)</f>
        <v>MOTORISTA CUMPRINDO HORÁRIO NA ESCALA ATUAL</v>
      </c>
    </row>
    <row r="4307" spans="1:10" ht="42" hidden="1" customHeight="1">
      <c r="A4307" s="202">
        <v>45881</v>
      </c>
      <c r="B4307" s="149" t="s">
        <v>71</v>
      </c>
      <c r="C4307" s="147" t="s">
        <v>72</v>
      </c>
      <c r="D4307" s="149" t="s">
        <v>105</v>
      </c>
      <c r="E4307" s="153" t="s">
        <v>278</v>
      </c>
      <c r="F4307" s="149"/>
      <c r="G4307" s="149" t="str">
        <f t="shared" si="136"/>
        <v>1</v>
      </c>
      <c r="H4307" s="150">
        <f t="shared" si="137"/>
        <v>18</v>
      </c>
      <c r="I4307" s="153" t="str" cm="1">
        <f t="array" ref="I4307">_xlfn.XLOOKUP(C4307,gyn_horarios,gyn_trechos_almoco,"",1,1)</f>
        <v>PLANTAO</v>
      </c>
      <c r="J4307" s="164" t="str" cm="1">
        <f t="array" ref="J4307">_xlfn.XLOOKUP(D4307,justificativas_motivos,justificativas_texto,"",1,1)</f>
        <v>MOTORISTA PRESTANDO SERVICO DE PLANTAO NA GARAGEM</v>
      </c>
    </row>
    <row r="4308" spans="1:10" ht="42" hidden="1" customHeight="1">
      <c r="A4308" s="200">
        <v>45882</v>
      </c>
      <c r="B4308" s="132" t="s">
        <v>137</v>
      </c>
      <c r="C4308" s="133" t="s">
        <v>137</v>
      </c>
      <c r="D4308" s="132" t="s">
        <v>137</v>
      </c>
      <c r="E4308" s="129" t="s">
        <v>40</v>
      </c>
      <c r="F4308" s="132"/>
      <c r="G4308" s="132" t="str">
        <f t="shared" si="136"/>
        <v>1</v>
      </c>
      <c r="H4308" s="137">
        <f t="shared" si="137"/>
        <v>18</v>
      </c>
      <c r="I4308" s="129" t="str" cm="1">
        <f t="array" ref="I4308">_xlfn.XLOOKUP(C4308,gyn_horarios,gyn_trechos_almoco,"",1,1)</f>
        <v>ESPERA</v>
      </c>
      <c r="J4308" s="201" t="str" cm="1">
        <f t="array" ref="J4308">_xlfn.XLOOKUP(D4308,justificativas_motivos,justificativas_texto,"",1,1)</f>
        <v>MOTORISTA NA GARAGEM EM ESPERA PARA DISPONIBILIDADE DE HORARIOS</v>
      </c>
    </row>
    <row r="4309" spans="1:10" ht="42" hidden="1" customHeight="1">
      <c r="A4309" s="200">
        <v>45882</v>
      </c>
      <c r="B4309" s="132" t="s">
        <v>137</v>
      </c>
      <c r="C4309" s="133" t="s">
        <v>137</v>
      </c>
      <c r="D4309" s="132" t="s">
        <v>137</v>
      </c>
      <c r="E4309" s="129" t="s">
        <v>413</v>
      </c>
      <c r="F4309" s="132"/>
      <c r="G4309" s="132" t="str">
        <f t="shared" si="136"/>
        <v>1</v>
      </c>
      <c r="H4309" s="137">
        <f t="shared" si="137"/>
        <v>18</v>
      </c>
      <c r="I4309" s="129" t="str" cm="1">
        <f t="array" ref="I4309">_xlfn.XLOOKUP(C4309,gyn_horarios,gyn_trechos_almoco,"",1,1)</f>
        <v>ESPERA</v>
      </c>
      <c r="J4309" s="201" t="str" cm="1">
        <f t="array" ref="J4309">_xlfn.XLOOKUP(D4309,justificativas_motivos,justificativas_texto,"",1,1)</f>
        <v>MOTORISTA NA GARAGEM EM ESPERA PARA DISPONIBILIDADE DE HORARIOS</v>
      </c>
    </row>
    <row r="4310" spans="1:10" ht="42" hidden="1" customHeight="1">
      <c r="A4310" s="200">
        <v>45882</v>
      </c>
      <c r="B4310" s="132">
        <v>19009</v>
      </c>
      <c r="C4310" s="133">
        <v>0.39583333333333331</v>
      </c>
      <c r="D4310" s="132" t="s">
        <v>11</v>
      </c>
      <c r="E4310" s="129" t="s">
        <v>126</v>
      </c>
      <c r="F4310" s="132"/>
      <c r="G4310" s="132" t="str">
        <f t="shared" si="136"/>
        <v>1</v>
      </c>
      <c r="H4310" s="137">
        <f t="shared" si="137"/>
        <v>18</v>
      </c>
      <c r="I4310" s="129" t="str" cm="1">
        <f t="array" ref="I4310">_xlfn.XLOOKUP(C4310,gyn_horarios,gyn_trechos_almoco,"",1,1)</f>
        <v>GOIANIA X BELEM 09:30</v>
      </c>
      <c r="J4310" s="201" t="str" cm="1">
        <f t="array" ref="J4310">_xlfn.XLOOKUP(D4310,justificativas_motivos,justificativas_texto,"",1,1)</f>
        <v>MOTORISTA CUMPRINDO HORÁRIO NA ESCALA ATUAL</v>
      </c>
    </row>
    <row r="4311" spans="1:10" ht="42" hidden="1" customHeight="1">
      <c r="A4311" s="202">
        <v>45882</v>
      </c>
      <c r="B4311" s="149">
        <v>19009</v>
      </c>
      <c r="C4311" s="147">
        <v>0.39583333333333331</v>
      </c>
      <c r="D4311" s="149" t="s">
        <v>11</v>
      </c>
      <c r="E4311" s="153" t="s">
        <v>84</v>
      </c>
      <c r="F4311" s="149"/>
      <c r="G4311" s="149" t="str">
        <f t="shared" si="136"/>
        <v>1</v>
      </c>
      <c r="H4311" s="150">
        <f t="shared" si="137"/>
        <v>18</v>
      </c>
      <c r="I4311" s="153" t="str" cm="1">
        <f t="array" ref="I4311">_xlfn.XLOOKUP(C4311,gyn_horarios,gyn_trechos_almoco,"",1,1)</f>
        <v>GOIANIA X BELEM 09:30</v>
      </c>
      <c r="J4311" s="164" t="str" cm="1">
        <f t="array" ref="J4311">_xlfn.XLOOKUP(D4311,justificativas_motivos,justificativas_texto,"",1,1)</f>
        <v>MOTORISTA CUMPRINDO HORÁRIO NA ESCALA ATUAL</v>
      </c>
    </row>
    <row r="4312" spans="1:10" ht="42" hidden="1" customHeight="1">
      <c r="A4312" s="202">
        <v>45882</v>
      </c>
      <c r="B4312" s="149" t="s">
        <v>71</v>
      </c>
      <c r="C4312" s="147" t="s">
        <v>71</v>
      </c>
      <c r="D4312" s="149" t="s">
        <v>105</v>
      </c>
      <c r="E4312" s="153" t="s">
        <v>278</v>
      </c>
      <c r="F4312" s="149"/>
      <c r="G4312" s="149" t="str">
        <f t="shared" si="136"/>
        <v>1</v>
      </c>
      <c r="H4312" s="150">
        <f t="shared" si="137"/>
        <v>18</v>
      </c>
      <c r="I4312" s="153" t="str" cm="1">
        <f t="array" ref="I4312">_xlfn.XLOOKUP(C4312,gyn_horarios,gyn_trechos_almoco,"",1,1)</f>
        <v>GARAGEM</v>
      </c>
      <c r="J4312" s="164" t="str" cm="1">
        <f t="array" ref="J4312">_xlfn.XLOOKUP(D4312,justificativas_motivos,justificativas_texto,"",1,1)</f>
        <v>MOTORISTA PRESTANDO SERVICO DE PLANTAO NA GARAGEM</v>
      </c>
    </row>
    <row r="4313" spans="1:10" ht="42" hidden="1" customHeight="1">
      <c r="A4313" s="202">
        <v>45882</v>
      </c>
      <c r="B4313" s="149" t="s">
        <v>71</v>
      </c>
      <c r="C4313" s="147" t="s">
        <v>72</v>
      </c>
      <c r="D4313" s="149" t="s">
        <v>105</v>
      </c>
      <c r="E4313" s="153" t="s">
        <v>292</v>
      </c>
      <c r="F4313" s="149"/>
      <c r="G4313" s="149" t="str">
        <f t="shared" si="136"/>
        <v>1</v>
      </c>
      <c r="H4313" s="150">
        <f t="shared" si="137"/>
        <v>18</v>
      </c>
      <c r="I4313" s="153" t="str" cm="1">
        <f t="array" ref="I4313">_xlfn.XLOOKUP(C4313,gyn_horarios,gyn_trechos_almoco,"",1,1)</f>
        <v>PLANTAO</v>
      </c>
      <c r="J4313" s="164" t="str" cm="1">
        <f t="array" ref="J4313">_xlfn.XLOOKUP(D4313,justificativas_motivos,justificativas_texto,"",1,1)</f>
        <v>MOTORISTA PRESTANDO SERVICO DE PLANTAO NA GARAGEM</v>
      </c>
    </row>
    <row r="4314" spans="1:10" ht="42" hidden="1" customHeight="1">
      <c r="A4314" s="200">
        <v>45883</v>
      </c>
      <c r="B4314" s="132" t="s">
        <v>137</v>
      </c>
      <c r="C4314" s="132" t="s">
        <v>137</v>
      </c>
      <c r="D4314" s="132" t="s">
        <v>137</v>
      </c>
      <c r="E4314" s="129" t="s">
        <v>157</v>
      </c>
      <c r="F4314" s="132"/>
      <c r="G4314" s="132" t="str">
        <f t="shared" si="136"/>
        <v>1</v>
      </c>
      <c r="H4314" s="137">
        <f t="shared" si="137"/>
        <v>18</v>
      </c>
      <c r="I4314" s="129" t="str" cm="1">
        <f t="array" ref="I4314">_xlfn.XLOOKUP(C4314,gyn_horarios,gyn_trechos_almoco,"",1,1)</f>
        <v>ESPERA</v>
      </c>
      <c r="J4314" s="201" t="str" cm="1">
        <f t="array" ref="J4314">_xlfn.XLOOKUP(D4314,justificativas_motivos,justificativas_texto,"",1,1)</f>
        <v>MOTORISTA NA GARAGEM EM ESPERA PARA DISPONIBILIDADE DE HORARIOS</v>
      </c>
    </row>
    <row r="4315" spans="1:10" ht="42" hidden="1" customHeight="1">
      <c r="A4315" s="202">
        <v>45883</v>
      </c>
      <c r="B4315" s="149" t="s">
        <v>137</v>
      </c>
      <c r="C4315" s="147" t="s">
        <v>137</v>
      </c>
      <c r="D4315" s="149" t="s">
        <v>137</v>
      </c>
      <c r="E4315" s="153" t="s">
        <v>156</v>
      </c>
      <c r="F4315" s="149"/>
      <c r="G4315" s="149" t="str">
        <f t="shared" si="136"/>
        <v>1</v>
      </c>
      <c r="H4315" s="150">
        <f t="shared" si="137"/>
        <v>18</v>
      </c>
      <c r="I4315" s="153" t="str" cm="1">
        <f t="array" ref="I4315">_xlfn.XLOOKUP(C4315,gyn_horarios,gyn_trechos_almoco,"",1,1)</f>
        <v>ESPERA</v>
      </c>
      <c r="J4315" s="164" t="str" cm="1">
        <f t="array" ref="J4315">_xlfn.XLOOKUP(D4315,justificativas_motivos,justificativas_texto,"",1,1)</f>
        <v>MOTORISTA NA GARAGEM EM ESPERA PARA DISPONIBILIDADE DE HORARIOS</v>
      </c>
    </row>
    <row r="4316" spans="1:10" ht="42" hidden="1" customHeight="1">
      <c r="A4316" s="200">
        <v>45883</v>
      </c>
      <c r="B4316" s="132">
        <v>19013</v>
      </c>
      <c r="C4316" s="133">
        <v>0.39583333333333331</v>
      </c>
      <c r="D4316" s="132" t="s">
        <v>11</v>
      </c>
      <c r="E4316" s="129" t="s">
        <v>167</v>
      </c>
      <c r="F4316" s="132"/>
      <c r="G4316" s="132" t="str">
        <f t="shared" si="136"/>
        <v>1</v>
      </c>
      <c r="H4316" s="137">
        <f t="shared" si="137"/>
        <v>18</v>
      </c>
      <c r="I4316" s="129" t="str" cm="1">
        <f t="array" ref="I4316">_xlfn.XLOOKUP(C4316,gyn_horarios,gyn_trechos_almoco,"",1,1)</f>
        <v>GOIANIA X BELEM 09:30</v>
      </c>
      <c r="J4316" s="201" t="str" cm="1">
        <f t="array" ref="J4316">_xlfn.XLOOKUP(D4316,justificativas_motivos,justificativas_texto,"",1,1)</f>
        <v>MOTORISTA CUMPRINDO HORÁRIO NA ESCALA ATUAL</v>
      </c>
    </row>
    <row r="4317" spans="1:10" ht="42" hidden="1" customHeight="1">
      <c r="A4317" s="200">
        <v>45883</v>
      </c>
      <c r="B4317" s="132">
        <v>19013</v>
      </c>
      <c r="C4317" s="133">
        <v>0.39583333333333331</v>
      </c>
      <c r="D4317" s="132" t="s">
        <v>11</v>
      </c>
      <c r="E4317" s="129" t="s">
        <v>379</v>
      </c>
      <c r="F4317" s="132"/>
      <c r="G4317" s="132" t="str">
        <f t="shared" ref="G4317:G4380" si="138">IF(E4317="MOTORISTA","","1")</f>
        <v>1</v>
      </c>
      <c r="H4317" s="137">
        <f t="shared" ref="H4317:H4380" si="139">IF(E4317="MOTORISTA","",18)</f>
        <v>18</v>
      </c>
      <c r="I4317" s="129" t="str" cm="1">
        <f t="array" ref="I4317">_xlfn.XLOOKUP(C4317,gyn_horarios,gyn_trechos_almoco,"",1,1)</f>
        <v>GOIANIA X BELEM 09:30</v>
      </c>
      <c r="J4317" s="201" t="str" cm="1">
        <f t="array" ref="J4317">_xlfn.XLOOKUP(D4317,justificativas_motivos,justificativas_texto,"",1,1)</f>
        <v>MOTORISTA CUMPRINDO HORÁRIO NA ESCALA ATUAL</v>
      </c>
    </row>
    <row r="4318" spans="1:10" ht="42" hidden="1" customHeight="1">
      <c r="A4318" s="202">
        <v>45883</v>
      </c>
      <c r="B4318" s="149" t="s">
        <v>71</v>
      </c>
      <c r="C4318" s="147" t="s">
        <v>72</v>
      </c>
      <c r="D4318" s="149" t="s">
        <v>105</v>
      </c>
      <c r="E4318" s="153" t="s">
        <v>292</v>
      </c>
      <c r="F4318" s="149"/>
      <c r="G4318" s="149" t="str">
        <f t="shared" si="138"/>
        <v>1</v>
      </c>
      <c r="H4318" s="150">
        <f t="shared" si="139"/>
        <v>18</v>
      </c>
      <c r="I4318" s="153" t="str" cm="1">
        <f t="array" ref="I4318">_xlfn.XLOOKUP(C4318,gyn_horarios,gyn_trechos_almoco,"",1,1)</f>
        <v>PLANTAO</v>
      </c>
      <c r="J4318" s="164" t="str" cm="1">
        <f t="array" ref="J4318">_xlfn.XLOOKUP(D4318,justificativas_motivos,justificativas_texto,"",1,1)</f>
        <v>MOTORISTA PRESTANDO SERVICO DE PLANTAO NA GARAGEM</v>
      </c>
    </row>
    <row r="4319" spans="1:10" ht="42" hidden="1" customHeight="1">
      <c r="A4319" s="202">
        <v>45884</v>
      </c>
      <c r="B4319" s="149">
        <v>19020</v>
      </c>
      <c r="C4319" s="147">
        <v>0.39583333333333331</v>
      </c>
      <c r="D4319" s="149" t="s">
        <v>11</v>
      </c>
      <c r="E4319" s="153" t="s">
        <v>52</v>
      </c>
      <c r="F4319" s="149"/>
      <c r="G4319" s="149" t="str">
        <f t="shared" si="138"/>
        <v>1</v>
      </c>
      <c r="H4319" s="150">
        <f t="shared" si="139"/>
        <v>18</v>
      </c>
      <c r="I4319" s="153" t="str" cm="1">
        <f t="array" ref="I4319">_xlfn.XLOOKUP(C4319,gyn_horarios,gyn_trechos_almoco,"",1,1)</f>
        <v>GOIANIA X BELEM 09:30</v>
      </c>
      <c r="J4319" s="164" t="str" cm="1">
        <f t="array" ref="J4319">_xlfn.XLOOKUP(D4319,justificativas_motivos,justificativas_texto,"",1,1)</f>
        <v>MOTORISTA CUMPRINDO HORÁRIO NA ESCALA ATUAL</v>
      </c>
    </row>
    <row r="4320" spans="1:10" ht="42" hidden="1" customHeight="1">
      <c r="A4320" s="202">
        <v>45884</v>
      </c>
      <c r="B4320" s="149">
        <v>19020</v>
      </c>
      <c r="C4320" s="147">
        <v>0.39583333333333331</v>
      </c>
      <c r="D4320" s="149" t="s">
        <v>11</v>
      </c>
      <c r="E4320" s="153" t="s">
        <v>238</v>
      </c>
      <c r="F4320" s="149"/>
      <c r="G4320" s="149" t="str">
        <f t="shared" si="138"/>
        <v>1</v>
      </c>
      <c r="H4320" s="150">
        <f t="shared" si="139"/>
        <v>18</v>
      </c>
      <c r="I4320" s="153" t="str" cm="1">
        <f t="array" ref="I4320">_xlfn.XLOOKUP(C4320,gyn_horarios,gyn_trechos_almoco,"",1,1)</f>
        <v>GOIANIA X BELEM 09:30</v>
      </c>
      <c r="J4320" s="164" t="str" cm="1">
        <f t="array" ref="J4320">_xlfn.XLOOKUP(D4320,justificativas_motivos,justificativas_texto,"",1,1)</f>
        <v>MOTORISTA CUMPRINDO HORÁRIO NA ESCALA ATUAL</v>
      </c>
    </row>
    <row r="4321" spans="1:10" ht="42" hidden="1" customHeight="1">
      <c r="A4321" s="202">
        <v>45884</v>
      </c>
      <c r="B4321" s="149">
        <v>25011</v>
      </c>
      <c r="C4321" s="147">
        <v>0.83333333333333337</v>
      </c>
      <c r="D4321" s="149" t="s">
        <v>11</v>
      </c>
      <c r="E4321" s="132" t="s">
        <v>189</v>
      </c>
      <c r="F4321" s="149"/>
      <c r="G4321" s="149" t="str">
        <f t="shared" si="138"/>
        <v>1</v>
      </c>
      <c r="H4321" s="150">
        <f t="shared" si="139"/>
        <v>18</v>
      </c>
      <c r="I4321" s="153" t="str" cm="1">
        <f t="array" ref="I4321">_xlfn.XLOOKUP(C4321,gyn_horarios,gyn_trechos_almoco,"",1,1)</f>
        <v>GOIANIA X SAO LUIS 20:00</v>
      </c>
      <c r="J4321" s="164" t="str" cm="1">
        <f t="array" ref="J4321">_xlfn.XLOOKUP(D4321,justificativas_motivos,justificativas_texto,"",1,1)</f>
        <v>MOTORISTA CUMPRINDO HORÁRIO NA ESCALA ATUAL</v>
      </c>
    </row>
    <row r="4322" spans="1:10" ht="42" hidden="1" customHeight="1">
      <c r="A4322" s="202">
        <v>45884</v>
      </c>
      <c r="B4322" s="149">
        <v>25011</v>
      </c>
      <c r="C4322" s="147">
        <v>0.83333333333333337</v>
      </c>
      <c r="D4322" s="149" t="s">
        <v>11</v>
      </c>
      <c r="E4322" s="132" t="s">
        <v>133</v>
      </c>
      <c r="F4322" s="149"/>
      <c r="G4322" s="149" t="str">
        <f t="shared" si="138"/>
        <v>1</v>
      </c>
      <c r="H4322" s="150">
        <f t="shared" si="139"/>
        <v>18</v>
      </c>
      <c r="I4322" s="153" t="str" cm="1">
        <f t="array" ref="I4322">_xlfn.XLOOKUP(C4322,gyn_horarios,gyn_trechos_almoco,"",1,1)</f>
        <v>GOIANIA X SAO LUIS 20:00</v>
      </c>
      <c r="J4322" s="164" t="str" cm="1">
        <f t="array" ref="J4322">_xlfn.XLOOKUP(D4322,justificativas_motivos,justificativas_texto,"",1,1)</f>
        <v>MOTORISTA CUMPRINDO HORÁRIO NA ESCALA ATUAL</v>
      </c>
    </row>
    <row r="4323" spans="1:10" ht="42" hidden="1" customHeight="1">
      <c r="A4323" s="202">
        <v>45884</v>
      </c>
      <c r="B4323" s="149" t="s">
        <v>71</v>
      </c>
      <c r="C4323" s="147" t="s">
        <v>72</v>
      </c>
      <c r="D4323" s="149" t="s">
        <v>105</v>
      </c>
      <c r="E4323" s="153" t="s">
        <v>292</v>
      </c>
      <c r="F4323" s="149"/>
      <c r="G4323" s="149" t="str">
        <f t="shared" si="138"/>
        <v>1</v>
      </c>
      <c r="H4323" s="150">
        <f t="shared" si="139"/>
        <v>18</v>
      </c>
      <c r="I4323" s="153" t="str" cm="1">
        <f t="array" ref="I4323">_xlfn.XLOOKUP(C4323,gyn_horarios,gyn_trechos_almoco,"",1,1)</f>
        <v>PLANTAO</v>
      </c>
      <c r="J4323" s="164" t="str" cm="1">
        <f t="array" ref="J4323">_xlfn.XLOOKUP(D4323,justificativas_motivos,justificativas_texto,"",1,1)</f>
        <v>MOTORISTA PRESTANDO SERVICO DE PLANTAO NA GARAGEM</v>
      </c>
    </row>
    <row r="4324" spans="1:10" ht="42" hidden="1" customHeight="1">
      <c r="A4324" s="200">
        <v>45885</v>
      </c>
      <c r="B4324" s="132" t="s">
        <v>137</v>
      </c>
      <c r="C4324" s="133" t="s">
        <v>137</v>
      </c>
      <c r="D4324" s="132" t="s">
        <v>137</v>
      </c>
      <c r="E4324" s="129" t="s">
        <v>66</v>
      </c>
      <c r="F4324" s="132"/>
      <c r="G4324" s="132" t="str">
        <f t="shared" si="138"/>
        <v>1</v>
      </c>
      <c r="H4324" s="137">
        <f t="shared" si="139"/>
        <v>18</v>
      </c>
      <c r="I4324" s="129" t="str" cm="1">
        <f t="array" ref="I4324">_xlfn.XLOOKUP(C4324,gyn_horarios,gyn_trechos_almoco,"",1,1)</f>
        <v>ESPERA</v>
      </c>
      <c r="J4324" s="201" t="str" cm="1">
        <f t="array" ref="J4324">_xlfn.XLOOKUP(D4324,justificativas_motivos,justificativas_texto,"",1,1)</f>
        <v>MOTORISTA NA GARAGEM EM ESPERA PARA DISPONIBILIDADE DE HORARIOS</v>
      </c>
    </row>
    <row r="4325" spans="1:10" ht="42" hidden="1" customHeight="1">
      <c r="A4325" s="200">
        <v>45885</v>
      </c>
      <c r="B4325" s="132" t="s">
        <v>137</v>
      </c>
      <c r="C4325" s="133" t="s">
        <v>137</v>
      </c>
      <c r="D4325" s="132" t="s">
        <v>137</v>
      </c>
      <c r="E4325" s="129" t="s">
        <v>226</v>
      </c>
      <c r="F4325" s="132"/>
      <c r="G4325" s="132" t="str">
        <f t="shared" si="138"/>
        <v>1</v>
      </c>
      <c r="H4325" s="137">
        <f t="shared" si="139"/>
        <v>18</v>
      </c>
      <c r="I4325" s="129" t="str" cm="1">
        <f t="array" ref="I4325">_xlfn.XLOOKUP(C4325,gyn_horarios,gyn_trechos_almoco,"",1,1)</f>
        <v>ESPERA</v>
      </c>
      <c r="J4325" s="201" t="str" cm="1">
        <f t="array" ref="J4325">_xlfn.XLOOKUP(D4325,justificativas_motivos,justificativas_texto,"",1,1)</f>
        <v>MOTORISTA NA GARAGEM EM ESPERA PARA DISPONIBILIDADE DE HORARIOS</v>
      </c>
    </row>
    <row r="4326" spans="1:10" ht="42" hidden="1" customHeight="1">
      <c r="A4326" s="200">
        <v>45885</v>
      </c>
      <c r="B4326" s="132">
        <v>19004</v>
      </c>
      <c r="C4326" s="133">
        <v>0.39583333333333331</v>
      </c>
      <c r="D4326" s="132" t="s">
        <v>11</v>
      </c>
      <c r="E4326" s="129" t="s">
        <v>104</v>
      </c>
      <c r="F4326" s="132"/>
      <c r="G4326" s="132" t="str">
        <f t="shared" si="138"/>
        <v>1</v>
      </c>
      <c r="H4326" s="137">
        <f t="shared" si="139"/>
        <v>18</v>
      </c>
      <c r="I4326" s="129" t="str" cm="1">
        <f t="array" ref="I4326">_xlfn.XLOOKUP(C4326,gyn_horarios,gyn_trechos_almoco,"",1,1)</f>
        <v>GOIANIA X BELEM 09:30</v>
      </c>
      <c r="J4326" s="201" t="str" cm="1">
        <f t="array" ref="J4326">_xlfn.XLOOKUP(D4326,justificativas_motivos,justificativas_texto,"",1,1)</f>
        <v>MOTORISTA CUMPRINDO HORÁRIO NA ESCALA ATUAL</v>
      </c>
    </row>
    <row r="4327" spans="1:10" ht="42" hidden="1" customHeight="1">
      <c r="A4327" s="202">
        <v>45885</v>
      </c>
      <c r="B4327" s="149">
        <v>19004</v>
      </c>
      <c r="C4327" s="147">
        <v>0.39583333333333331</v>
      </c>
      <c r="D4327" s="149" t="s">
        <v>11</v>
      </c>
      <c r="E4327" s="153" t="s">
        <v>86</v>
      </c>
      <c r="F4327" s="149"/>
      <c r="G4327" s="149" t="str">
        <f t="shared" si="138"/>
        <v>1</v>
      </c>
      <c r="H4327" s="150">
        <f t="shared" si="139"/>
        <v>18</v>
      </c>
      <c r="I4327" s="153" t="str" cm="1">
        <f t="array" ref="I4327">_xlfn.XLOOKUP(C4327,gyn_horarios,gyn_trechos_almoco,"",1,1)</f>
        <v>GOIANIA X BELEM 09:30</v>
      </c>
      <c r="J4327" s="164" t="str" cm="1">
        <f t="array" ref="J4327">_xlfn.XLOOKUP(D4327,justificativas_motivos,justificativas_texto,"",1,1)</f>
        <v>MOTORISTA CUMPRINDO HORÁRIO NA ESCALA ATUAL</v>
      </c>
    </row>
    <row r="4328" spans="1:10" ht="42" hidden="1" customHeight="1">
      <c r="A4328" s="202">
        <v>45886</v>
      </c>
      <c r="B4328" s="149" t="s">
        <v>137</v>
      </c>
      <c r="C4328" s="147" t="s">
        <v>137</v>
      </c>
      <c r="D4328" s="149" t="s">
        <v>11</v>
      </c>
      <c r="E4328" s="153" t="s">
        <v>114</v>
      </c>
      <c r="F4328" s="149"/>
      <c r="G4328" s="149" t="str">
        <f t="shared" si="138"/>
        <v>1</v>
      </c>
      <c r="H4328" s="150">
        <f t="shared" si="139"/>
        <v>18</v>
      </c>
      <c r="I4328" s="153" t="str" cm="1">
        <f t="array" ref="I4328">_xlfn.XLOOKUP(C4328,gyn_horarios,gyn_trechos_almoco,"",1,1)</f>
        <v>ESPERA</v>
      </c>
      <c r="J4328" s="164" t="str" cm="1">
        <f t="array" ref="J4328">_xlfn.XLOOKUP(D4328,justificativas_motivos,justificativas_texto,"",1,1)</f>
        <v>MOTORISTA CUMPRINDO HORÁRIO NA ESCALA ATUAL</v>
      </c>
    </row>
    <row r="4329" spans="1:10" ht="42" hidden="1" customHeight="1">
      <c r="A4329" s="202">
        <v>45886</v>
      </c>
      <c r="B4329" s="149" t="s">
        <v>137</v>
      </c>
      <c r="C4329" s="147" t="s">
        <v>137</v>
      </c>
      <c r="D4329" s="149" t="s">
        <v>11</v>
      </c>
      <c r="E4329" s="153" t="s">
        <v>472</v>
      </c>
      <c r="F4329" s="149"/>
      <c r="G4329" s="149" t="str">
        <f t="shared" si="138"/>
        <v>1</v>
      </c>
      <c r="H4329" s="150">
        <f t="shared" si="139"/>
        <v>18</v>
      </c>
      <c r="I4329" s="153" t="str" cm="1">
        <f t="array" ref="I4329">_xlfn.XLOOKUP(C4329,gyn_horarios,gyn_trechos_almoco,"",1,1)</f>
        <v>ESPERA</v>
      </c>
      <c r="J4329" s="164" t="str" cm="1">
        <f t="array" ref="J4329">_xlfn.XLOOKUP(D4329,justificativas_motivos,justificativas_texto,"",1,1)</f>
        <v>MOTORISTA CUMPRINDO HORÁRIO NA ESCALA ATUAL</v>
      </c>
    </row>
    <row r="4330" spans="1:10" ht="42" hidden="1" customHeight="1">
      <c r="A4330" s="202">
        <v>45886</v>
      </c>
      <c r="B4330" s="149">
        <v>24013</v>
      </c>
      <c r="C4330" s="147">
        <v>0.39583333333333331</v>
      </c>
      <c r="D4330" s="149" t="s">
        <v>11</v>
      </c>
      <c r="E4330" s="153" t="s">
        <v>91</v>
      </c>
      <c r="F4330" s="149"/>
      <c r="G4330" s="149" t="str">
        <f t="shared" si="138"/>
        <v>1</v>
      </c>
      <c r="H4330" s="150">
        <f t="shared" si="139"/>
        <v>18</v>
      </c>
      <c r="I4330" s="153" t="str" cm="1">
        <f t="array" ref="I4330">_xlfn.XLOOKUP(C4330,gyn_horarios,gyn_trechos_almoco,"",1,1)</f>
        <v>GOIANIA X BELEM 09:30</v>
      </c>
      <c r="J4330" s="164" t="str" cm="1">
        <f t="array" ref="J4330">_xlfn.XLOOKUP(D4330,justificativas_motivos,justificativas_texto,"",1,1)</f>
        <v>MOTORISTA CUMPRINDO HORÁRIO NA ESCALA ATUAL</v>
      </c>
    </row>
    <row r="4331" spans="1:10" ht="42" hidden="1" customHeight="1">
      <c r="A4331" s="202">
        <v>45886</v>
      </c>
      <c r="B4331" s="149">
        <v>24013</v>
      </c>
      <c r="C4331" s="147">
        <v>0.39583333333333331</v>
      </c>
      <c r="D4331" s="149" t="s">
        <v>11</v>
      </c>
      <c r="E4331" s="153" t="s">
        <v>89</v>
      </c>
      <c r="F4331" s="149"/>
      <c r="G4331" s="149" t="str">
        <f t="shared" si="138"/>
        <v>1</v>
      </c>
      <c r="H4331" s="150">
        <f t="shared" si="139"/>
        <v>18</v>
      </c>
      <c r="I4331" s="153" t="str" cm="1">
        <f t="array" ref="I4331">_xlfn.XLOOKUP(C4331,gyn_horarios,gyn_trechos_almoco,"",1,1)</f>
        <v>GOIANIA X BELEM 09:30</v>
      </c>
      <c r="J4331" s="164" t="str" cm="1">
        <f t="array" ref="J4331">_xlfn.XLOOKUP(D4331,justificativas_motivos,justificativas_texto,"",1,1)</f>
        <v>MOTORISTA CUMPRINDO HORÁRIO NA ESCALA ATUAL</v>
      </c>
    </row>
    <row r="4332" spans="1:10" ht="42" hidden="1" customHeight="1">
      <c r="A4332" s="200">
        <v>45887</v>
      </c>
      <c r="B4332" s="132" t="s">
        <v>137</v>
      </c>
      <c r="C4332" s="133" t="s">
        <v>137</v>
      </c>
      <c r="D4332" s="132" t="s">
        <v>137</v>
      </c>
      <c r="E4332" s="129" t="s">
        <v>116</v>
      </c>
      <c r="F4332" s="132"/>
      <c r="G4332" s="132" t="str">
        <f t="shared" si="138"/>
        <v>1</v>
      </c>
      <c r="H4332" s="137">
        <f t="shared" si="139"/>
        <v>18</v>
      </c>
      <c r="I4332" s="129" t="str" cm="1">
        <f t="array" ref="I4332">_xlfn.XLOOKUP(C4332,gyn_horarios,gyn_trechos_almoco,"",1,1)</f>
        <v>ESPERA</v>
      </c>
      <c r="J4332" s="201" t="str" cm="1">
        <f t="array" ref="J4332">_xlfn.XLOOKUP(D4332,justificativas_motivos,justificativas_texto,"",1,1)</f>
        <v>MOTORISTA NA GARAGEM EM ESPERA PARA DISPONIBILIDADE DE HORARIOS</v>
      </c>
    </row>
    <row r="4333" spans="1:10" ht="42" hidden="1" customHeight="1">
      <c r="A4333" s="200">
        <v>45887</v>
      </c>
      <c r="B4333" s="132" t="s">
        <v>137</v>
      </c>
      <c r="C4333" s="133" t="s">
        <v>137</v>
      </c>
      <c r="D4333" s="132" t="s">
        <v>137</v>
      </c>
      <c r="E4333" s="129" t="s">
        <v>176</v>
      </c>
      <c r="F4333" s="132"/>
      <c r="G4333" s="132" t="str">
        <f t="shared" si="138"/>
        <v>1</v>
      </c>
      <c r="H4333" s="137">
        <f t="shared" si="139"/>
        <v>18</v>
      </c>
      <c r="I4333" s="129" t="str" cm="1">
        <f t="array" ref="I4333">_xlfn.XLOOKUP(C4333,gyn_horarios,gyn_trechos_almoco,"",1,1)</f>
        <v>ESPERA</v>
      </c>
      <c r="J4333" s="201" t="str" cm="1">
        <f t="array" ref="J4333">_xlfn.XLOOKUP(D4333,justificativas_motivos,justificativas_texto,"",1,1)</f>
        <v>MOTORISTA NA GARAGEM EM ESPERA PARA DISPONIBILIDADE DE HORARIOS</v>
      </c>
    </row>
    <row r="4334" spans="1:10" ht="42" hidden="1" customHeight="1">
      <c r="A4334" s="200">
        <v>45887</v>
      </c>
      <c r="B4334" s="132">
        <v>20014</v>
      </c>
      <c r="C4334" s="133">
        <v>0.39583333333333331</v>
      </c>
      <c r="D4334" s="132" t="s">
        <v>11</v>
      </c>
      <c r="E4334" s="129" t="s">
        <v>62</v>
      </c>
      <c r="F4334" s="132"/>
      <c r="G4334" s="132" t="str">
        <f t="shared" si="138"/>
        <v>1</v>
      </c>
      <c r="H4334" s="137">
        <f t="shared" si="139"/>
        <v>18</v>
      </c>
      <c r="I4334" s="129" t="str" cm="1">
        <f t="array" ref="I4334">_xlfn.XLOOKUP(C4334,gyn_horarios,gyn_trechos_almoco,"",1,1)</f>
        <v>GOIANIA X BELEM 09:30</v>
      </c>
      <c r="J4334" s="201" t="str" cm="1">
        <f t="array" ref="J4334">_xlfn.XLOOKUP(D4334,justificativas_motivos,justificativas_texto,"",1,1)</f>
        <v>MOTORISTA CUMPRINDO HORÁRIO NA ESCALA ATUAL</v>
      </c>
    </row>
    <row r="4335" spans="1:10" ht="42" hidden="1" customHeight="1">
      <c r="A4335" s="202">
        <v>45887</v>
      </c>
      <c r="B4335" s="149">
        <v>20014</v>
      </c>
      <c r="C4335" s="147">
        <v>0.39583333333333331</v>
      </c>
      <c r="D4335" s="149" t="s">
        <v>11</v>
      </c>
      <c r="E4335" s="153" t="s">
        <v>63</v>
      </c>
      <c r="F4335" s="149"/>
      <c r="G4335" s="149" t="str">
        <f t="shared" si="138"/>
        <v>1</v>
      </c>
      <c r="H4335" s="150">
        <f t="shared" si="139"/>
        <v>18</v>
      </c>
      <c r="I4335" s="153" t="str" cm="1">
        <f t="array" ref="I4335">_xlfn.XLOOKUP(C4335,gyn_horarios,gyn_trechos_almoco,"",1,1)</f>
        <v>GOIANIA X BELEM 09:30</v>
      </c>
      <c r="J4335" s="164" t="str" cm="1">
        <f t="array" ref="J4335">_xlfn.XLOOKUP(D4335,justificativas_motivos,justificativas_texto,"",1,1)</f>
        <v>MOTORISTA CUMPRINDO HORÁRIO NA ESCALA ATUAL</v>
      </c>
    </row>
    <row r="4336" spans="1:10" ht="42" hidden="1" customHeight="1">
      <c r="A4336" s="202">
        <v>45887</v>
      </c>
      <c r="B4336" s="149" t="s">
        <v>71</v>
      </c>
      <c r="C4336" s="147" t="s">
        <v>72</v>
      </c>
      <c r="D4336" s="149" t="s">
        <v>105</v>
      </c>
      <c r="E4336" s="153" t="s">
        <v>278</v>
      </c>
      <c r="F4336" s="149"/>
      <c r="G4336" s="149" t="str">
        <f t="shared" si="138"/>
        <v>1</v>
      </c>
      <c r="H4336" s="150">
        <f t="shared" si="139"/>
        <v>18</v>
      </c>
      <c r="I4336" s="153" t="str" cm="1">
        <f t="array" ref="I4336">_xlfn.XLOOKUP(C4336,gyn_horarios,gyn_trechos_almoco,"",1,1)</f>
        <v>PLANTAO</v>
      </c>
      <c r="J4336" s="164" t="str" cm="1">
        <f t="array" ref="J4336">_xlfn.XLOOKUP(D4336,justificativas_motivos,justificativas_texto,"",1,1)</f>
        <v>MOTORISTA PRESTANDO SERVICO DE PLANTAO NA GARAGEM</v>
      </c>
    </row>
    <row r="4337" spans="1:10" ht="42" hidden="1" customHeight="1">
      <c r="A4337" s="202">
        <v>45888</v>
      </c>
      <c r="B4337" s="149">
        <v>25012</v>
      </c>
      <c r="C4337" s="147">
        <v>0.83333333333333337</v>
      </c>
      <c r="D4337" s="149" t="s">
        <v>11</v>
      </c>
      <c r="E4337" s="132" t="s">
        <v>157</v>
      </c>
      <c r="F4337" s="149"/>
      <c r="G4337" s="149" t="str">
        <f t="shared" si="138"/>
        <v>1</v>
      </c>
      <c r="H4337" s="150">
        <f t="shared" si="139"/>
        <v>18</v>
      </c>
      <c r="I4337" s="153" t="str" cm="1">
        <f t="array" ref="I4337">_xlfn.XLOOKUP(C4337,gyn_horarios,gyn_trechos_almoco,"",1,1)</f>
        <v>GOIANIA X SAO LUIS 20:00</v>
      </c>
      <c r="J4337" s="164" t="str" cm="1">
        <f t="array" ref="J4337">_xlfn.XLOOKUP(D4337,justificativas_motivos,justificativas_texto,"",1,1)</f>
        <v>MOTORISTA CUMPRINDO HORÁRIO NA ESCALA ATUAL</v>
      </c>
    </row>
    <row r="4338" spans="1:10" ht="42" hidden="1" customHeight="1">
      <c r="A4338" s="202">
        <v>45888</v>
      </c>
      <c r="B4338" s="149">
        <v>25012</v>
      </c>
      <c r="C4338" s="147">
        <v>0.83333333333333337</v>
      </c>
      <c r="D4338" s="149" t="s">
        <v>11</v>
      </c>
      <c r="E4338" s="132" t="s">
        <v>156</v>
      </c>
      <c r="F4338" s="149"/>
      <c r="G4338" s="149" t="str">
        <f t="shared" si="138"/>
        <v>1</v>
      </c>
      <c r="H4338" s="150">
        <f t="shared" si="139"/>
        <v>18</v>
      </c>
      <c r="I4338" s="153" t="str" cm="1">
        <f t="array" ref="I4338">_xlfn.XLOOKUP(C4338,gyn_horarios,gyn_trechos_almoco,"",1,1)</f>
        <v>GOIANIA X SAO LUIS 20:00</v>
      </c>
      <c r="J4338" s="164" t="str" cm="1">
        <f t="array" ref="J4338">_xlfn.XLOOKUP(D4338,justificativas_motivos,justificativas_texto,"",1,1)</f>
        <v>MOTORISTA CUMPRINDO HORÁRIO NA ESCALA ATUAL</v>
      </c>
    </row>
    <row r="4339" spans="1:10" ht="42" hidden="1" customHeight="1">
      <c r="A4339" s="202">
        <v>45888</v>
      </c>
      <c r="B4339" s="149">
        <v>20017</v>
      </c>
      <c r="C4339" s="147">
        <v>0.39583333333333331</v>
      </c>
      <c r="D4339" s="149" t="s">
        <v>11</v>
      </c>
      <c r="E4339" s="153" t="s">
        <v>452</v>
      </c>
      <c r="F4339" s="149"/>
      <c r="G4339" s="149" t="str">
        <f t="shared" si="138"/>
        <v>1</v>
      </c>
      <c r="H4339" s="150">
        <f t="shared" si="139"/>
        <v>18</v>
      </c>
      <c r="I4339" s="153" t="str" cm="1">
        <f t="array" ref="I4339">_xlfn.XLOOKUP(C4339,gyn_horarios,gyn_trechos_almoco,"",1,1)</f>
        <v>GOIANIA X BELEM 09:30</v>
      </c>
      <c r="J4339" s="164" t="str" cm="1">
        <f t="array" ref="J4339">_xlfn.XLOOKUP(D4339,justificativas_motivos,justificativas_texto,"",1,1)</f>
        <v>MOTORISTA CUMPRINDO HORÁRIO NA ESCALA ATUAL</v>
      </c>
    </row>
    <row r="4340" spans="1:10" ht="42" hidden="1" customHeight="1">
      <c r="A4340" s="202">
        <v>45888</v>
      </c>
      <c r="B4340" s="149">
        <v>20017</v>
      </c>
      <c r="C4340" s="147">
        <v>0.39583333333333331</v>
      </c>
      <c r="D4340" s="149" t="s">
        <v>11</v>
      </c>
      <c r="E4340" s="153" t="s">
        <v>208</v>
      </c>
      <c r="F4340" s="149"/>
      <c r="G4340" s="149" t="str">
        <f t="shared" si="138"/>
        <v>1</v>
      </c>
      <c r="H4340" s="150">
        <f t="shared" si="139"/>
        <v>18</v>
      </c>
      <c r="I4340" s="153" t="str" cm="1">
        <f t="array" ref="I4340">_xlfn.XLOOKUP(C4340,gyn_horarios,gyn_trechos_almoco,"",1,1)</f>
        <v>GOIANIA X BELEM 09:30</v>
      </c>
      <c r="J4340" s="164" t="str" cm="1">
        <f t="array" ref="J4340">_xlfn.XLOOKUP(D4340,justificativas_motivos,justificativas_texto,"",1,1)</f>
        <v>MOTORISTA CUMPRINDO HORÁRIO NA ESCALA ATUAL</v>
      </c>
    </row>
    <row r="4341" spans="1:10" ht="42" hidden="1" customHeight="1">
      <c r="A4341" s="202">
        <v>45888</v>
      </c>
      <c r="B4341" s="149" t="s">
        <v>71</v>
      </c>
      <c r="C4341" s="147" t="s">
        <v>72</v>
      </c>
      <c r="D4341" s="149" t="s">
        <v>105</v>
      </c>
      <c r="E4341" s="153" t="s">
        <v>292</v>
      </c>
      <c r="F4341" s="149"/>
      <c r="G4341" s="149" t="str">
        <f t="shared" si="138"/>
        <v>1</v>
      </c>
      <c r="H4341" s="150">
        <f t="shared" si="139"/>
        <v>18</v>
      </c>
      <c r="I4341" s="153" t="str" cm="1">
        <f t="array" ref="I4341">_xlfn.XLOOKUP(C4341,gyn_horarios,gyn_trechos_almoco,"",1,1)</f>
        <v>PLANTAO</v>
      </c>
      <c r="J4341" s="164" t="str" cm="1">
        <f t="array" ref="J4341">_xlfn.XLOOKUP(D4341,justificativas_motivos,justificativas_texto,"",1,1)</f>
        <v>MOTORISTA PRESTANDO SERVICO DE PLANTAO NA GARAGEM</v>
      </c>
    </row>
    <row r="4342" spans="1:10" ht="42" hidden="1" customHeight="1">
      <c r="A4342" s="202">
        <v>45889</v>
      </c>
      <c r="B4342" s="149">
        <v>24009</v>
      </c>
      <c r="C4342" s="147">
        <v>0.83333333333333337</v>
      </c>
      <c r="D4342" s="149" t="s">
        <v>11</v>
      </c>
      <c r="E4342" s="132" t="s">
        <v>141</v>
      </c>
      <c r="F4342" s="149"/>
      <c r="G4342" s="149" t="str">
        <f t="shared" si="138"/>
        <v>1</v>
      </c>
      <c r="H4342" s="150">
        <f t="shared" si="139"/>
        <v>18</v>
      </c>
      <c r="I4342" s="153" t="str" cm="1">
        <f t="array" ref="I4342">_xlfn.XLOOKUP(C4342,gyn_horarios,gyn_trechos_almoco,"",1,1)</f>
        <v>GOIANIA X SAO LUIS 20:00</v>
      </c>
      <c r="J4342" s="164" t="str" cm="1">
        <f t="array" ref="J4342">_xlfn.XLOOKUP(D4342,justificativas_motivos,justificativas_texto,"",1,1)</f>
        <v>MOTORISTA CUMPRINDO HORÁRIO NA ESCALA ATUAL</v>
      </c>
    </row>
    <row r="4343" spans="1:10" ht="42" hidden="1" customHeight="1">
      <c r="A4343" s="202">
        <v>45889</v>
      </c>
      <c r="B4343" s="149">
        <v>24009</v>
      </c>
      <c r="C4343" s="147">
        <v>0.83333333333333337</v>
      </c>
      <c r="D4343" s="149" t="s">
        <v>11</v>
      </c>
      <c r="E4343" s="132" t="s">
        <v>188</v>
      </c>
      <c r="F4343" s="149"/>
      <c r="G4343" s="149" t="str">
        <f t="shared" si="138"/>
        <v>1</v>
      </c>
      <c r="H4343" s="150">
        <f t="shared" si="139"/>
        <v>18</v>
      </c>
      <c r="I4343" s="153" t="str" cm="1">
        <f t="array" ref="I4343">_xlfn.XLOOKUP(C4343,gyn_horarios,gyn_trechos_almoco,"",1,1)</f>
        <v>GOIANIA X SAO LUIS 20:00</v>
      </c>
      <c r="J4343" s="164" t="str" cm="1">
        <f t="array" ref="J4343">_xlfn.XLOOKUP(D4343,justificativas_motivos,justificativas_texto,"",1,1)</f>
        <v>MOTORISTA CUMPRINDO HORÁRIO NA ESCALA ATUAL</v>
      </c>
    </row>
    <row r="4344" spans="1:10" ht="42" hidden="1" customHeight="1">
      <c r="A4344" s="202">
        <v>45889</v>
      </c>
      <c r="B4344" s="149">
        <v>20022</v>
      </c>
      <c r="C4344" s="147">
        <v>0.39583333333333331</v>
      </c>
      <c r="D4344" s="149" t="s">
        <v>11</v>
      </c>
      <c r="E4344" s="153" t="s">
        <v>102</v>
      </c>
      <c r="F4344" s="149"/>
      <c r="G4344" s="149" t="str">
        <f t="shared" si="138"/>
        <v>1</v>
      </c>
      <c r="H4344" s="150">
        <f t="shared" si="139"/>
        <v>18</v>
      </c>
      <c r="I4344" s="153" t="str" cm="1">
        <f t="array" ref="I4344">_xlfn.XLOOKUP(C4344,gyn_horarios,gyn_trechos_almoco,"",1,1)</f>
        <v>GOIANIA X BELEM 09:30</v>
      </c>
      <c r="J4344" s="164" t="str" cm="1">
        <f t="array" ref="J4344">_xlfn.XLOOKUP(D4344,justificativas_motivos,justificativas_texto,"",1,1)</f>
        <v>MOTORISTA CUMPRINDO HORÁRIO NA ESCALA ATUAL</v>
      </c>
    </row>
    <row r="4345" spans="1:10" ht="42" hidden="1" customHeight="1">
      <c r="A4345" s="202">
        <v>45889</v>
      </c>
      <c r="B4345" s="149">
        <v>20022</v>
      </c>
      <c r="C4345" s="147">
        <v>0.39583333333333331</v>
      </c>
      <c r="D4345" s="149" t="s">
        <v>11</v>
      </c>
      <c r="E4345" s="153" t="s">
        <v>103</v>
      </c>
      <c r="F4345" s="149"/>
      <c r="G4345" s="149" t="str">
        <f t="shared" si="138"/>
        <v>1</v>
      </c>
      <c r="H4345" s="150">
        <f t="shared" si="139"/>
        <v>18</v>
      </c>
      <c r="I4345" s="153" t="str" cm="1">
        <f t="array" ref="I4345">_xlfn.XLOOKUP(C4345,gyn_horarios,gyn_trechos_almoco,"",1,1)</f>
        <v>GOIANIA X BELEM 09:30</v>
      </c>
      <c r="J4345" s="164" t="str" cm="1">
        <f t="array" ref="J4345">_xlfn.XLOOKUP(D4345,justificativas_motivos,justificativas_texto,"",1,1)</f>
        <v>MOTORISTA CUMPRINDO HORÁRIO NA ESCALA ATUAL</v>
      </c>
    </row>
    <row r="4346" spans="1:10" ht="42" hidden="1" customHeight="1">
      <c r="A4346" s="202">
        <v>45889</v>
      </c>
      <c r="B4346" s="149" t="s">
        <v>71</v>
      </c>
      <c r="C4346" s="147" t="s">
        <v>72</v>
      </c>
      <c r="D4346" s="149" t="s">
        <v>105</v>
      </c>
      <c r="E4346" s="153" t="s">
        <v>292</v>
      </c>
      <c r="F4346" s="149"/>
      <c r="G4346" s="149" t="str">
        <f t="shared" si="138"/>
        <v>1</v>
      </c>
      <c r="H4346" s="150">
        <f t="shared" si="139"/>
        <v>18</v>
      </c>
      <c r="I4346" s="153" t="str" cm="1">
        <f t="array" ref="I4346">_xlfn.XLOOKUP(C4346,gyn_horarios,gyn_trechos_almoco,"",1,1)</f>
        <v>PLANTAO</v>
      </c>
      <c r="J4346" s="164" t="str" cm="1">
        <f t="array" ref="J4346">_xlfn.XLOOKUP(D4346,justificativas_motivos,justificativas_texto,"",1,1)</f>
        <v>MOTORISTA PRESTANDO SERVICO DE PLANTAO NA GARAGEM</v>
      </c>
    </row>
    <row r="4347" spans="1:10" ht="42" hidden="1" customHeight="1">
      <c r="A4347" s="202">
        <v>45890</v>
      </c>
      <c r="B4347" s="149">
        <v>24015</v>
      </c>
      <c r="C4347" s="147">
        <v>0.83333333333333337</v>
      </c>
      <c r="D4347" s="149" t="s">
        <v>11</v>
      </c>
      <c r="E4347" s="149" t="s">
        <v>201</v>
      </c>
      <c r="F4347" s="149"/>
      <c r="G4347" s="149" t="str">
        <f t="shared" si="138"/>
        <v>1</v>
      </c>
      <c r="H4347" s="150">
        <f t="shared" si="139"/>
        <v>18</v>
      </c>
      <c r="I4347" s="153" t="str" cm="1">
        <f t="array" ref="I4347">_xlfn.XLOOKUP(C4347,gyn_horarios,gyn_trechos_almoco,"",1,1)</f>
        <v>GOIANIA X SAO LUIS 20:00</v>
      </c>
      <c r="J4347" s="164" t="str" cm="1">
        <f t="array" ref="J4347">_xlfn.XLOOKUP(D4347,justificativas_motivos,justificativas_texto,"",1,1)</f>
        <v>MOTORISTA CUMPRINDO HORÁRIO NA ESCALA ATUAL</v>
      </c>
    </row>
    <row r="4348" spans="1:10" ht="42" hidden="1" customHeight="1">
      <c r="A4348" s="202">
        <v>45890</v>
      </c>
      <c r="B4348" s="149">
        <v>24015</v>
      </c>
      <c r="C4348" s="147">
        <v>0.83333333333333337</v>
      </c>
      <c r="D4348" s="149" t="s">
        <v>11</v>
      </c>
      <c r="E4348" s="149" t="s">
        <v>416</v>
      </c>
      <c r="F4348" s="149"/>
      <c r="G4348" s="149" t="str">
        <f t="shared" si="138"/>
        <v>1</v>
      </c>
      <c r="H4348" s="150">
        <f t="shared" si="139"/>
        <v>18</v>
      </c>
      <c r="I4348" s="153" t="str" cm="1">
        <f t="array" ref="I4348">_xlfn.XLOOKUP(C4348,gyn_horarios,gyn_trechos_almoco,"",1,1)</f>
        <v>GOIANIA X SAO LUIS 20:00</v>
      </c>
      <c r="J4348" s="164" t="str" cm="1">
        <f t="array" ref="J4348">_xlfn.XLOOKUP(D4348,justificativas_motivos,justificativas_texto,"",1,1)</f>
        <v>MOTORISTA CUMPRINDO HORÁRIO NA ESCALA ATUAL</v>
      </c>
    </row>
    <row r="4349" spans="1:10" ht="42" hidden="1" customHeight="1">
      <c r="A4349" s="202">
        <v>45890</v>
      </c>
      <c r="B4349" s="149">
        <v>19011</v>
      </c>
      <c r="C4349" s="147">
        <v>0.39583333333333331</v>
      </c>
      <c r="D4349" s="149" t="s">
        <v>11</v>
      </c>
      <c r="E4349" s="153" t="s">
        <v>218</v>
      </c>
      <c r="F4349" s="149"/>
      <c r="G4349" s="149" t="str">
        <f t="shared" si="138"/>
        <v>1</v>
      </c>
      <c r="H4349" s="150">
        <f t="shared" si="139"/>
        <v>18</v>
      </c>
      <c r="I4349" s="153" t="str" cm="1">
        <f t="array" ref="I4349">_xlfn.XLOOKUP(C4349,gyn_horarios,gyn_trechos_almoco,"",1,1)</f>
        <v>GOIANIA X BELEM 09:30</v>
      </c>
      <c r="J4349" s="164" t="str" cm="1">
        <f t="array" ref="J4349">_xlfn.XLOOKUP(D4349,justificativas_motivos,justificativas_texto,"",1,1)</f>
        <v>MOTORISTA CUMPRINDO HORÁRIO NA ESCALA ATUAL</v>
      </c>
    </row>
    <row r="4350" spans="1:10" ht="42" hidden="1" customHeight="1">
      <c r="A4350" s="202">
        <v>45890</v>
      </c>
      <c r="B4350" s="149">
        <v>19011</v>
      </c>
      <c r="C4350" s="147">
        <v>0.39583333333333331</v>
      </c>
      <c r="D4350" s="149" t="s">
        <v>11</v>
      </c>
      <c r="E4350" s="153" t="s">
        <v>219</v>
      </c>
      <c r="F4350" s="149"/>
      <c r="G4350" s="149" t="str">
        <f t="shared" si="138"/>
        <v>1</v>
      </c>
      <c r="H4350" s="150">
        <f t="shared" si="139"/>
        <v>18</v>
      </c>
      <c r="I4350" s="153" t="str" cm="1">
        <f t="array" ref="I4350">_xlfn.XLOOKUP(C4350,gyn_horarios,gyn_trechos_almoco,"",1,1)</f>
        <v>GOIANIA X BELEM 09:30</v>
      </c>
      <c r="J4350" s="164" t="str" cm="1">
        <f t="array" ref="J4350">_xlfn.XLOOKUP(D4350,justificativas_motivos,justificativas_texto,"",1,1)</f>
        <v>MOTORISTA CUMPRINDO HORÁRIO NA ESCALA ATUAL</v>
      </c>
    </row>
    <row r="4351" spans="1:10" ht="42" hidden="1" customHeight="1">
      <c r="A4351" s="202">
        <v>45890</v>
      </c>
      <c r="B4351" s="149" t="s">
        <v>71</v>
      </c>
      <c r="C4351" s="147" t="s">
        <v>72</v>
      </c>
      <c r="D4351" s="149" t="s">
        <v>105</v>
      </c>
      <c r="E4351" s="153" t="s">
        <v>292</v>
      </c>
      <c r="F4351" s="149"/>
      <c r="G4351" s="149" t="str">
        <f t="shared" si="138"/>
        <v>1</v>
      </c>
      <c r="H4351" s="150">
        <f t="shared" si="139"/>
        <v>18</v>
      </c>
      <c r="I4351" s="153" t="str" cm="1">
        <f t="array" ref="I4351">_xlfn.XLOOKUP(C4351,gyn_horarios,gyn_trechos_almoco,"",1,1)</f>
        <v>PLANTAO</v>
      </c>
      <c r="J4351" s="164" t="str" cm="1">
        <f t="array" ref="J4351">_xlfn.XLOOKUP(D4351,justificativas_motivos,justificativas_texto,"",1,1)</f>
        <v>MOTORISTA PRESTANDO SERVICO DE PLANTAO NA GARAGEM</v>
      </c>
    </row>
    <row r="4352" spans="1:10" ht="42" hidden="1" customHeight="1">
      <c r="A4352" s="200">
        <v>45891</v>
      </c>
      <c r="B4352" s="132" t="s">
        <v>137</v>
      </c>
      <c r="C4352" s="133" t="s">
        <v>137</v>
      </c>
      <c r="D4352" s="132" t="s">
        <v>137</v>
      </c>
      <c r="E4352" s="129" t="s">
        <v>486</v>
      </c>
      <c r="F4352" s="132"/>
      <c r="G4352" s="132" t="str">
        <f t="shared" si="138"/>
        <v>1</v>
      </c>
      <c r="H4352" s="137">
        <f t="shared" si="139"/>
        <v>18</v>
      </c>
      <c r="I4352" s="129" t="str" cm="1">
        <f t="array" ref="I4352">_xlfn.XLOOKUP(C4352,gyn_horarios,gyn_trechos_almoco,"",1,1)</f>
        <v>ESPERA</v>
      </c>
      <c r="J4352" s="201" t="str" cm="1">
        <f t="array" ref="J4352">_xlfn.XLOOKUP(D4352,justificativas_motivos,justificativas_texto,"",1,1)</f>
        <v>MOTORISTA NA GARAGEM EM ESPERA PARA DISPONIBILIDADE DE HORARIOS</v>
      </c>
    </row>
    <row r="4353" spans="1:10" ht="42" hidden="1" customHeight="1">
      <c r="A4353" s="200">
        <v>45891</v>
      </c>
      <c r="B4353" s="132" t="s">
        <v>137</v>
      </c>
      <c r="C4353" s="133" t="s">
        <v>137</v>
      </c>
      <c r="D4353" s="132" t="s">
        <v>137</v>
      </c>
      <c r="E4353" s="129" t="s">
        <v>532</v>
      </c>
      <c r="F4353" s="132"/>
      <c r="G4353" s="132" t="str">
        <f t="shared" si="138"/>
        <v>1</v>
      </c>
      <c r="H4353" s="137">
        <f t="shared" si="139"/>
        <v>18</v>
      </c>
      <c r="I4353" s="129" t="str" cm="1">
        <f t="array" ref="I4353">_xlfn.XLOOKUP(C4353,gyn_horarios,gyn_trechos_almoco,"",1,1)</f>
        <v>ESPERA</v>
      </c>
      <c r="J4353" s="201" t="str" cm="1">
        <f t="array" ref="J4353">_xlfn.XLOOKUP(D4353,justificativas_motivos,justificativas_texto,"",1,1)</f>
        <v>MOTORISTA NA GARAGEM EM ESPERA PARA DISPONIBILIDADE DE HORARIOS</v>
      </c>
    </row>
    <row r="4354" spans="1:10" ht="42" hidden="1" customHeight="1">
      <c r="A4354" s="200">
        <v>45891</v>
      </c>
      <c r="B4354" s="132">
        <v>19025</v>
      </c>
      <c r="C4354" s="133">
        <v>0.39583333333333331</v>
      </c>
      <c r="D4354" s="132" t="s">
        <v>11</v>
      </c>
      <c r="E4354" s="129" t="s">
        <v>533</v>
      </c>
      <c r="F4354" s="132"/>
      <c r="G4354" s="132" t="str">
        <f t="shared" si="138"/>
        <v>1</v>
      </c>
      <c r="H4354" s="137">
        <f t="shared" si="139"/>
        <v>18</v>
      </c>
      <c r="I4354" s="129" t="str" cm="1">
        <f t="array" ref="I4354">_xlfn.XLOOKUP(C4354,gyn_horarios,gyn_trechos_almoco,"",1,1)</f>
        <v>GOIANIA X BELEM 09:30</v>
      </c>
      <c r="J4354" s="201" t="str" cm="1">
        <f t="array" ref="J4354">_xlfn.XLOOKUP(D4354,justificativas_motivos,justificativas_texto,"",1,1)</f>
        <v>MOTORISTA CUMPRINDO HORÁRIO NA ESCALA ATUAL</v>
      </c>
    </row>
    <row r="4355" spans="1:10" ht="42" hidden="1" customHeight="1">
      <c r="A4355" s="202">
        <v>45891</v>
      </c>
      <c r="B4355" s="149">
        <v>19025</v>
      </c>
      <c r="C4355" s="147">
        <v>0.39583333333333331</v>
      </c>
      <c r="D4355" s="149" t="s">
        <v>11</v>
      </c>
      <c r="E4355" s="153" t="s">
        <v>187</v>
      </c>
      <c r="F4355" s="149"/>
      <c r="G4355" s="149" t="str">
        <f t="shared" si="138"/>
        <v>1</v>
      </c>
      <c r="H4355" s="150">
        <f t="shared" si="139"/>
        <v>18</v>
      </c>
      <c r="I4355" s="153" t="str" cm="1">
        <f t="array" ref="I4355">_xlfn.XLOOKUP(C4355,gyn_horarios,gyn_trechos_almoco,"",1,1)</f>
        <v>GOIANIA X BELEM 09:30</v>
      </c>
      <c r="J4355" s="164" t="str" cm="1">
        <f t="array" ref="J4355">_xlfn.XLOOKUP(D4355,justificativas_motivos,justificativas_texto,"",1,1)</f>
        <v>MOTORISTA CUMPRINDO HORÁRIO NA ESCALA ATUAL</v>
      </c>
    </row>
    <row r="4356" spans="1:10" ht="42" hidden="1" customHeight="1">
      <c r="A4356" s="202">
        <v>45891</v>
      </c>
      <c r="B4356" s="149" t="s">
        <v>71</v>
      </c>
      <c r="C4356" s="147" t="s">
        <v>72</v>
      </c>
      <c r="D4356" s="149" t="s">
        <v>105</v>
      </c>
      <c r="E4356" s="153" t="s">
        <v>292</v>
      </c>
      <c r="F4356" s="149"/>
      <c r="G4356" s="149" t="str">
        <f t="shared" si="138"/>
        <v>1</v>
      </c>
      <c r="H4356" s="150">
        <f t="shared" si="139"/>
        <v>18</v>
      </c>
      <c r="I4356" s="153" t="str" cm="1">
        <f t="array" ref="I4356">_xlfn.XLOOKUP(C4356,gyn_horarios,gyn_trechos_almoco,"",1,1)</f>
        <v>PLANTAO</v>
      </c>
      <c r="J4356" s="164" t="str" cm="1">
        <f t="array" ref="J4356">_xlfn.XLOOKUP(D4356,justificativas_motivos,justificativas_texto,"",1,1)</f>
        <v>MOTORISTA PRESTANDO SERVICO DE PLANTAO NA GARAGEM</v>
      </c>
    </row>
    <row r="4357" spans="1:10" ht="42" hidden="1" customHeight="1">
      <c r="A4357" s="202">
        <v>45891</v>
      </c>
      <c r="B4357" s="149" t="s">
        <v>71</v>
      </c>
      <c r="C4357" s="147" t="s">
        <v>439</v>
      </c>
      <c r="D4357" s="149" t="s">
        <v>105</v>
      </c>
      <c r="E4357" s="153" t="s">
        <v>210</v>
      </c>
      <c r="F4357" s="149"/>
      <c r="G4357" s="149" t="str">
        <f t="shared" si="138"/>
        <v>1</v>
      </c>
      <c r="H4357" s="150">
        <f t="shared" si="139"/>
        <v>18</v>
      </c>
      <c r="I4357" s="153" t="str" cm="1">
        <f t="array" ref="I4357">_xlfn.XLOOKUP(C4357,gyn_horarios,gyn_trechos_almoco,"",1,1)</f>
        <v>NÃO INFORMADO</v>
      </c>
      <c r="J4357" s="164" t="str" cm="1">
        <f t="array" ref="J4357">_xlfn.XLOOKUP(D4357,justificativas_motivos,justificativas_texto,"",1,1)</f>
        <v>MOTORISTA PRESTANDO SERVICO DE PLANTAO NA GARAGEM</v>
      </c>
    </row>
    <row r="4358" spans="1:10" ht="42" hidden="1" customHeight="1">
      <c r="A4358" s="202">
        <v>45892</v>
      </c>
      <c r="B4358" s="149">
        <v>25011</v>
      </c>
      <c r="C4358" s="147">
        <v>0.83333333333333337</v>
      </c>
      <c r="D4358" s="149" t="s">
        <v>11</v>
      </c>
      <c r="E4358" s="132" t="s">
        <v>413</v>
      </c>
      <c r="F4358" s="149"/>
      <c r="G4358" s="149" t="str">
        <f t="shared" si="138"/>
        <v>1</v>
      </c>
      <c r="H4358" s="150">
        <f t="shared" si="139"/>
        <v>18</v>
      </c>
      <c r="I4358" s="153" t="str" cm="1">
        <f t="array" ref="I4358">_xlfn.XLOOKUP(C4358,gyn_horarios,gyn_trechos_almoco,"",1,1)</f>
        <v>GOIANIA X SAO LUIS 20:00</v>
      </c>
      <c r="J4358" s="164" t="str" cm="1">
        <f t="array" ref="J4358">_xlfn.XLOOKUP(D4358,justificativas_motivos,justificativas_texto,"",1,1)</f>
        <v>MOTORISTA CUMPRINDO HORÁRIO NA ESCALA ATUAL</v>
      </c>
    </row>
    <row r="4359" spans="1:10" ht="42" hidden="1" customHeight="1">
      <c r="A4359" s="202">
        <v>45892</v>
      </c>
      <c r="B4359" s="149">
        <v>25011</v>
      </c>
      <c r="C4359" s="147">
        <v>0.83333333333333337</v>
      </c>
      <c r="D4359" s="149" t="s">
        <v>11</v>
      </c>
      <c r="E4359" s="132" t="s">
        <v>40</v>
      </c>
      <c r="F4359" s="149"/>
      <c r="G4359" s="149" t="str">
        <f t="shared" si="138"/>
        <v>1</v>
      </c>
      <c r="H4359" s="150">
        <f t="shared" si="139"/>
        <v>18</v>
      </c>
      <c r="I4359" s="153" t="str" cm="1">
        <f t="array" ref="I4359">_xlfn.XLOOKUP(C4359,gyn_horarios,gyn_trechos_almoco,"",1,1)</f>
        <v>GOIANIA X SAO LUIS 20:00</v>
      </c>
      <c r="J4359" s="164" t="str" cm="1">
        <f t="array" ref="J4359">_xlfn.XLOOKUP(D4359,justificativas_motivos,justificativas_texto,"",1,1)</f>
        <v>MOTORISTA CUMPRINDO HORÁRIO NA ESCALA ATUAL</v>
      </c>
    </row>
    <row r="4360" spans="1:10" ht="42" hidden="1" customHeight="1">
      <c r="A4360" s="202">
        <v>45892</v>
      </c>
      <c r="B4360" s="149">
        <v>19020</v>
      </c>
      <c r="C4360" s="147">
        <v>0.39583333333333331</v>
      </c>
      <c r="D4360" s="149" t="s">
        <v>11</v>
      </c>
      <c r="E4360" s="153" t="s">
        <v>109</v>
      </c>
      <c r="F4360" s="149"/>
      <c r="G4360" s="149" t="str">
        <f t="shared" si="138"/>
        <v>1</v>
      </c>
      <c r="H4360" s="150">
        <f t="shared" si="139"/>
        <v>18</v>
      </c>
      <c r="I4360" s="153" t="str" cm="1">
        <f t="array" ref="I4360">_xlfn.XLOOKUP(C4360,gyn_horarios,gyn_trechos_almoco,"",1,1)</f>
        <v>GOIANIA X BELEM 09:30</v>
      </c>
      <c r="J4360" s="164" t="str" cm="1">
        <f t="array" ref="J4360">_xlfn.XLOOKUP(D4360,justificativas_motivos,justificativas_texto,"",1,1)</f>
        <v>MOTORISTA CUMPRINDO HORÁRIO NA ESCALA ATUAL</v>
      </c>
    </row>
    <row r="4361" spans="1:10" ht="42" hidden="1" customHeight="1">
      <c r="A4361" s="202">
        <v>45892</v>
      </c>
      <c r="B4361" s="149">
        <v>19020</v>
      </c>
      <c r="C4361" s="147">
        <v>0.39583333333333331</v>
      </c>
      <c r="D4361" s="149" t="s">
        <v>11</v>
      </c>
      <c r="E4361" s="153" t="s">
        <v>534</v>
      </c>
      <c r="F4361" s="149"/>
      <c r="G4361" s="149" t="str">
        <f t="shared" si="138"/>
        <v>1</v>
      </c>
      <c r="H4361" s="150">
        <f t="shared" si="139"/>
        <v>18</v>
      </c>
      <c r="I4361" s="153" t="str" cm="1">
        <f t="array" ref="I4361">_xlfn.XLOOKUP(C4361,gyn_horarios,gyn_trechos_almoco,"",1,1)</f>
        <v>GOIANIA X BELEM 09:30</v>
      </c>
      <c r="J4361" s="164" t="str" cm="1">
        <f t="array" ref="J4361">_xlfn.XLOOKUP(D4361,justificativas_motivos,justificativas_texto,"",1,1)</f>
        <v>MOTORISTA CUMPRINDO HORÁRIO NA ESCALA ATUAL</v>
      </c>
    </row>
    <row r="4362" spans="1:10" ht="42" hidden="1" customHeight="1">
      <c r="A4362" s="202">
        <v>45892</v>
      </c>
      <c r="B4362" s="149" t="s">
        <v>71</v>
      </c>
      <c r="C4362" s="147" t="s">
        <v>72</v>
      </c>
      <c r="D4362" s="149" t="s">
        <v>105</v>
      </c>
      <c r="E4362" s="153" t="s">
        <v>292</v>
      </c>
      <c r="F4362" s="149"/>
      <c r="G4362" s="149" t="str">
        <f t="shared" si="138"/>
        <v>1</v>
      </c>
      <c r="H4362" s="150">
        <f t="shared" si="139"/>
        <v>18</v>
      </c>
      <c r="I4362" s="153" t="str" cm="1">
        <f t="array" ref="I4362">_xlfn.XLOOKUP(C4362,gyn_horarios,gyn_trechos_almoco,"",1,1)</f>
        <v>PLANTAO</v>
      </c>
      <c r="J4362" s="164" t="str" cm="1">
        <f t="array" ref="J4362">_xlfn.XLOOKUP(D4362,justificativas_motivos,justificativas_texto,"",1,1)</f>
        <v>MOTORISTA PRESTANDO SERVICO DE PLANTAO NA GARAGEM</v>
      </c>
    </row>
    <row r="4363" spans="1:10" ht="42" hidden="1" customHeight="1">
      <c r="A4363" s="202">
        <v>45892</v>
      </c>
      <c r="B4363" s="149" t="s">
        <v>71</v>
      </c>
      <c r="C4363" s="147" t="s">
        <v>439</v>
      </c>
      <c r="D4363" s="149" t="s">
        <v>105</v>
      </c>
      <c r="E4363" s="153" t="s">
        <v>210</v>
      </c>
      <c r="F4363" s="149"/>
      <c r="G4363" s="149" t="str">
        <f t="shared" si="138"/>
        <v>1</v>
      </c>
      <c r="H4363" s="150">
        <f t="shared" si="139"/>
        <v>18</v>
      </c>
      <c r="I4363" s="153" t="str" cm="1">
        <f t="array" ref="I4363">_xlfn.XLOOKUP(C4363,gyn_horarios,gyn_trechos_almoco,"",1,1)</f>
        <v>NÃO INFORMADO</v>
      </c>
      <c r="J4363" s="164" t="str" cm="1">
        <f t="array" ref="J4363">_xlfn.XLOOKUP(D4363,justificativas_motivos,justificativas_texto,"",1,1)</f>
        <v>MOTORISTA PRESTANDO SERVICO DE PLANTAO NA GARAGEM</v>
      </c>
    </row>
    <row r="4364" spans="1:10" ht="42" hidden="1" customHeight="1">
      <c r="A4364" s="200">
        <v>45893</v>
      </c>
      <c r="B4364" s="132" t="s">
        <v>137</v>
      </c>
      <c r="C4364" s="133" t="s">
        <v>137</v>
      </c>
      <c r="D4364" s="132" t="s">
        <v>137</v>
      </c>
      <c r="E4364" s="129" t="s">
        <v>126</v>
      </c>
      <c r="F4364" s="132"/>
      <c r="G4364" s="132" t="str">
        <f t="shared" si="138"/>
        <v>1</v>
      </c>
      <c r="H4364" s="137">
        <f t="shared" si="139"/>
        <v>18</v>
      </c>
      <c r="I4364" s="129" t="str" cm="1">
        <f t="array" ref="I4364">_xlfn.XLOOKUP(C4364,gyn_horarios,gyn_trechos_almoco,"",1,1)</f>
        <v>ESPERA</v>
      </c>
      <c r="J4364" s="201" t="str" cm="1">
        <f t="array" ref="J4364">_xlfn.XLOOKUP(D4364,justificativas_motivos,justificativas_texto,"",1,1)</f>
        <v>MOTORISTA NA GARAGEM EM ESPERA PARA DISPONIBILIDADE DE HORARIOS</v>
      </c>
    </row>
    <row r="4365" spans="1:10" ht="42" hidden="1" customHeight="1">
      <c r="A4365" s="200">
        <v>45893</v>
      </c>
      <c r="B4365" s="132" t="s">
        <v>137</v>
      </c>
      <c r="C4365" s="133" t="s">
        <v>137</v>
      </c>
      <c r="D4365" s="132" t="s">
        <v>137</v>
      </c>
      <c r="E4365" s="129" t="s">
        <v>84</v>
      </c>
      <c r="F4365" s="132"/>
      <c r="G4365" s="132" t="str">
        <f t="shared" si="138"/>
        <v>1</v>
      </c>
      <c r="H4365" s="137">
        <f t="shared" si="139"/>
        <v>18</v>
      </c>
      <c r="I4365" s="129" t="str" cm="1">
        <f t="array" ref="I4365">_xlfn.XLOOKUP(C4365,gyn_horarios,gyn_trechos_almoco,"",1,1)</f>
        <v>ESPERA</v>
      </c>
      <c r="J4365" s="201" t="str" cm="1">
        <f t="array" ref="J4365">_xlfn.XLOOKUP(D4365,justificativas_motivos,justificativas_texto,"",1,1)</f>
        <v>MOTORISTA NA GARAGEM EM ESPERA PARA DISPONIBILIDADE DE HORARIOS</v>
      </c>
    </row>
    <row r="4366" spans="1:10" ht="42" hidden="1" customHeight="1">
      <c r="A4366" s="200">
        <v>45893</v>
      </c>
      <c r="B4366" s="132">
        <v>19022</v>
      </c>
      <c r="C4366" s="133">
        <v>0.39583333333333331</v>
      </c>
      <c r="D4366" s="132" t="s">
        <v>11</v>
      </c>
      <c r="E4366" s="129" t="s">
        <v>204</v>
      </c>
      <c r="F4366" s="132"/>
      <c r="G4366" s="132" t="str">
        <f t="shared" si="138"/>
        <v>1</v>
      </c>
      <c r="H4366" s="137">
        <f t="shared" si="139"/>
        <v>18</v>
      </c>
      <c r="I4366" s="129" t="str" cm="1">
        <f t="array" ref="I4366">_xlfn.XLOOKUP(C4366,gyn_horarios,gyn_trechos_almoco,"",1,1)</f>
        <v>GOIANIA X BELEM 09:30</v>
      </c>
      <c r="J4366" s="201" t="str" cm="1">
        <f t="array" ref="J4366">_xlfn.XLOOKUP(D4366,justificativas_motivos,justificativas_texto,"",1,1)</f>
        <v>MOTORISTA CUMPRINDO HORÁRIO NA ESCALA ATUAL</v>
      </c>
    </row>
    <row r="4367" spans="1:10" ht="42" hidden="1" customHeight="1">
      <c r="A4367" s="202">
        <v>45893</v>
      </c>
      <c r="B4367" s="149">
        <v>19022</v>
      </c>
      <c r="C4367" s="147">
        <v>0.39583333333333331</v>
      </c>
      <c r="D4367" s="149" t="s">
        <v>11</v>
      </c>
      <c r="E4367" s="153" t="s">
        <v>118</v>
      </c>
      <c r="F4367" s="149"/>
      <c r="G4367" s="149" t="str">
        <f t="shared" si="138"/>
        <v>1</v>
      </c>
      <c r="H4367" s="150">
        <f t="shared" si="139"/>
        <v>18</v>
      </c>
      <c r="I4367" s="153" t="str" cm="1">
        <f t="array" ref="I4367">_xlfn.XLOOKUP(C4367,gyn_horarios,gyn_trechos_almoco,"",1,1)</f>
        <v>GOIANIA X BELEM 09:30</v>
      </c>
      <c r="J4367" s="164" t="str" cm="1">
        <f t="array" ref="J4367">_xlfn.XLOOKUP(D4367,justificativas_motivos,justificativas_texto,"",1,1)</f>
        <v>MOTORISTA CUMPRINDO HORÁRIO NA ESCALA ATUAL</v>
      </c>
    </row>
    <row r="4368" spans="1:10" ht="42" hidden="1" customHeight="1">
      <c r="A4368" s="202">
        <v>45894</v>
      </c>
      <c r="B4368" s="149">
        <v>20017</v>
      </c>
      <c r="C4368" s="147">
        <v>0.39583333333333331</v>
      </c>
      <c r="D4368" s="149" t="s">
        <v>11</v>
      </c>
      <c r="E4368" s="153" t="s">
        <v>65</v>
      </c>
      <c r="F4368" s="149"/>
      <c r="G4368" s="149" t="str">
        <f t="shared" si="138"/>
        <v>1</v>
      </c>
      <c r="H4368" s="150">
        <f t="shared" si="139"/>
        <v>18</v>
      </c>
      <c r="I4368" s="153" t="str" cm="1">
        <f t="array" ref="I4368">_xlfn.XLOOKUP(C4368,gyn_horarios,gyn_trechos_almoco,"",1,1)</f>
        <v>GOIANIA X BELEM 09:30</v>
      </c>
      <c r="J4368" s="164" t="str" cm="1">
        <f t="array" ref="J4368">_xlfn.XLOOKUP(D4368,justificativas_motivos,justificativas_texto,"",1,1)</f>
        <v>MOTORISTA CUMPRINDO HORÁRIO NA ESCALA ATUAL</v>
      </c>
    </row>
    <row r="4369" spans="1:10" ht="42" hidden="1" customHeight="1">
      <c r="A4369" s="202">
        <v>45894</v>
      </c>
      <c r="B4369" s="149">
        <v>20017</v>
      </c>
      <c r="C4369" s="147">
        <v>0.39583333333333331</v>
      </c>
      <c r="D4369" s="149" t="s">
        <v>11</v>
      </c>
      <c r="E4369" s="153" t="s">
        <v>64</v>
      </c>
      <c r="F4369" s="149"/>
      <c r="G4369" s="149" t="str">
        <f t="shared" si="138"/>
        <v>1</v>
      </c>
      <c r="H4369" s="150">
        <f t="shared" si="139"/>
        <v>18</v>
      </c>
      <c r="I4369" s="153" t="str" cm="1">
        <f t="array" ref="I4369">_xlfn.XLOOKUP(C4369,gyn_horarios,gyn_trechos_almoco,"",1,1)</f>
        <v>GOIANIA X BELEM 09:30</v>
      </c>
      <c r="J4369" s="164" t="str" cm="1">
        <f t="array" ref="J4369">_xlfn.XLOOKUP(D4369,justificativas_motivos,justificativas_texto,"",1,1)</f>
        <v>MOTORISTA CUMPRINDO HORÁRIO NA ESCALA ATUAL</v>
      </c>
    </row>
    <row r="4370" spans="1:10" ht="42" hidden="1" customHeight="1">
      <c r="A4370" s="202">
        <v>45894</v>
      </c>
      <c r="B4370" s="149">
        <v>24005</v>
      </c>
      <c r="C4370" s="147">
        <v>0.83333333333333337</v>
      </c>
      <c r="D4370" s="149" t="s">
        <v>11</v>
      </c>
      <c r="E4370" s="153" t="s">
        <v>61</v>
      </c>
      <c r="F4370" s="149"/>
      <c r="G4370" s="149" t="str">
        <f t="shared" si="138"/>
        <v>1</v>
      </c>
      <c r="H4370" s="150">
        <f t="shared" si="139"/>
        <v>18</v>
      </c>
      <c r="I4370" s="153" t="str" cm="1">
        <f t="array" ref="I4370">_xlfn.XLOOKUP(C4370,gyn_horarios,gyn_trechos_almoco,"",1,1)</f>
        <v>GOIANIA X SAO LUIS 20:00</v>
      </c>
      <c r="J4370" s="164" t="str" cm="1">
        <f t="array" ref="J4370">_xlfn.XLOOKUP(D4370,justificativas_motivos,justificativas_texto,"",1,1)</f>
        <v>MOTORISTA CUMPRINDO HORÁRIO NA ESCALA ATUAL</v>
      </c>
    </row>
    <row r="4371" spans="1:10" ht="42" hidden="1" customHeight="1">
      <c r="A4371" s="202">
        <v>45894</v>
      </c>
      <c r="B4371" s="149">
        <v>24005</v>
      </c>
      <c r="C4371" s="147">
        <v>0.83333333333333337</v>
      </c>
      <c r="D4371" s="149" t="s">
        <v>11</v>
      </c>
      <c r="E4371" s="153" t="s">
        <v>60</v>
      </c>
      <c r="F4371" s="149"/>
      <c r="G4371" s="149" t="str">
        <f t="shared" si="138"/>
        <v>1</v>
      </c>
      <c r="H4371" s="150">
        <f t="shared" si="139"/>
        <v>18</v>
      </c>
      <c r="I4371" s="153" t="str" cm="1">
        <f t="array" ref="I4371">_xlfn.XLOOKUP(C4371,gyn_horarios,gyn_trechos_almoco,"",1,1)</f>
        <v>GOIANIA X SAO LUIS 20:00</v>
      </c>
      <c r="J4371" s="164" t="str" cm="1">
        <f t="array" ref="J4371">_xlfn.XLOOKUP(D4371,justificativas_motivos,justificativas_texto,"",1,1)</f>
        <v>MOTORISTA CUMPRINDO HORÁRIO NA ESCALA ATUAL</v>
      </c>
    </row>
    <row r="4372" spans="1:10" ht="42" hidden="1" customHeight="1">
      <c r="A4372" s="202">
        <v>45895</v>
      </c>
      <c r="B4372" s="149" t="s">
        <v>137</v>
      </c>
      <c r="C4372" s="147" t="s">
        <v>137</v>
      </c>
      <c r="D4372" s="149" t="s">
        <v>137</v>
      </c>
      <c r="E4372" s="153" t="s">
        <v>70</v>
      </c>
      <c r="F4372" s="149"/>
      <c r="G4372" s="149" t="str">
        <f t="shared" si="138"/>
        <v>1</v>
      </c>
      <c r="H4372" s="150">
        <f t="shared" si="139"/>
        <v>18</v>
      </c>
      <c r="I4372" s="153" t="str" cm="1">
        <f t="array" ref="I4372">_xlfn.XLOOKUP(C4372,gyn_horarios,gyn_trechos_almoco,"",1,1)</f>
        <v>ESPERA</v>
      </c>
      <c r="J4372" s="164" t="str" cm="1">
        <f t="array" ref="J4372">_xlfn.XLOOKUP(D4372,justificativas_motivos,justificativas_texto,"",1,1)</f>
        <v>MOTORISTA NA GARAGEM EM ESPERA PARA DISPONIBILIDADE DE HORARIOS</v>
      </c>
    </row>
    <row r="4373" spans="1:10" ht="42" hidden="1" customHeight="1">
      <c r="A4373" s="200">
        <v>45895</v>
      </c>
      <c r="B4373" s="132" t="s">
        <v>137</v>
      </c>
      <c r="C4373" s="133" t="s">
        <v>137</v>
      </c>
      <c r="D4373" s="132" t="s">
        <v>137</v>
      </c>
      <c r="E4373" s="129" t="s">
        <v>18</v>
      </c>
      <c r="F4373" s="132"/>
      <c r="G4373" s="132" t="str">
        <f t="shared" si="138"/>
        <v>1</v>
      </c>
      <c r="H4373" s="137">
        <f t="shared" si="139"/>
        <v>18</v>
      </c>
      <c r="I4373" s="129" t="str" cm="1">
        <f t="array" ref="I4373">_xlfn.XLOOKUP(C4373,gyn_horarios,gyn_trechos_almoco,"",1,1)</f>
        <v>ESPERA</v>
      </c>
      <c r="J4373" s="201" t="str" cm="1">
        <f t="array" ref="J4373">_xlfn.XLOOKUP(D4373,justificativas_motivos,justificativas_texto,"",1,1)</f>
        <v>MOTORISTA NA GARAGEM EM ESPERA PARA DISPONIBILIDADE DE HORARIOS</v>
      </c>
    </row>
    <row r="4374" spans="1:10" ht="42" hidden="1" customHeight="1">
      <c r="A4374" s="200">
        <v>45895</v>
      </c>
      <c r="B4374" s="132">
        <v>20016</v>
      </c>
      <c r="C4374" s="133">
        <v>0.39583333333333331</v>
      </c>
      <c r="D4374" s="132" t="s">
        <v>11</v>
      </c>
      <c r="E4374" s="129" t="s">
        <v>232</v>
      </c>
      <c r="F4374" s="132"/>
      <c r="G4374" s="132" t="str">
        <f t="shared" si="138"/>
        <v>1</v>
      </c>
      <c r="H4374" s="137">
        <f t="shared" si="139"/>
        <v>18</v>
      </c>
      <c r="I4374" s="129" t="str" cm="1">
        <f t="array" ref="I4374">_xlfn.XLOOKUP(C4374,gyn_horarios,gyn_trechos_almoco,"",1,1)</f>
        <v>GOIANIA X BELEM 09:30</v>
      </c>
      <c r="J4374" s="201" t="str" cm="1">
        <f t="array" ref="J4374">_xlfn.XLOOKUP(D4374,justificativas_motivos,justificativas_texto,"",1,1)</f>
        <v>MOTORISTA CUMPRINDO HORÁRIO NA ESCALA ATUAL</v>
      </c>
    </row>
    <row r="4375" spans="1:10" ht="42" hidden="1" customHeight="1">
      <c r="A4375" s="200">
        <v>45895</v>
      </c>
      <c r="B4375" s="132">
        <v>20016</v>
      </c>
      <c r="C4375" s="133">
        <v>0.39583333333333331</v>
      </c>
      <c r="D4375" s="132" t="s">
        <v>11</v>
      </c>
      <c r="E4375" s="129" t="s">
        <v>472</v>
      </c>
      <c r="F4375" s="132"/>
      <c r="G4375" s="132" t="str">
        <f t="shared" si="138"/>
        <v>1</v>
      </c>
      <c r="H4375" s="137">
        <f t="shared" si="139"/>
        <v>18</v>
      </c>
      <c r="I4375" s="129" t="str" cm="1">
        <f t="array" ref="I4375">_xlfn.XLOOKUP(C4375,gyn_horarios,gyn_trechos_almoco,"",1,1)</f>
        <v>GOIANIA X BELEM 09:30</v>
      </c>
      <c r="J4375" s="201" t="str" cm="1">
        <f t="array" ref="J4375">_xlfn.XLOOKUP(D4375,justificativas_motivos,justificativas_texto,"",1,1)</f>
        <v>MOTORISTA CUMPRINDO HORÁRIO NA ESCALA ATUAL</v>
      </c>
    </row>
    <row r="4376" spans="1:10" ht="42" hidden="1" customHeight="1">
      <c r="A4376" s="200">
        <v>45895</v>
      </c>
      <c r="B4376" s="149" t="s">
        <v>71</v>
      </c>
      <c r="C4376" s="147" t="s">
        <v>72</v>
      </c>
      <c r="D4376" s="149" t="s">
        <v>105</v>
      </c>
      <c r="E4376" s="153" t="s">
        <v>292</v>
      </c>
      <c r="F4376" s="149"/>
      <c r="G4376" s="149" t="str">
        <f t="shared" si="138"/>
        <v>1</v>
      </c>
      <c r="H4376" s="150">
        <f t="shared" si="139"/>
        <v>18</v>
      </c>
      <c r="I4376" s="153" t="str" cm="1">
        <f t="array" ref="I4376">_xlfn.XLOOKUP(C4376,gyn_horarios,gyn_trechos_almoco,"",1,1)</f>
        <v>PLANTAO</v>
      </c>
      <c r="J4376" s="164" t="str" cm="1">
        <f t="array" ref="J4376">_xlfn.XLOOKUP(D4376,justificativas_motivos,justificativas_texto,"",1,1)</f>
        <v>MOTORISTA PRESTANDO SERVICO DE PLANTAO NA GARAGEM</v>
      </c>
    </row>
    <row r="4377" spans="1:10" ht="42" hidden="1" customHeight="1">
      <c r="A4377" s="202">
        <v>45896</v>
      </c>
      <c r="B4377" s="149">
        <v>24001</v>
      </c>
      <c r="C4377" s="147">
        <v>0.83333333333333337</v>
      </c>
      <c r="D4377" s="149" t="s">
        <v>11</v>
      </c>
      <c r="E4377" s="132" t="s">
        <v>407</v>
      </c>
      <c r="F4377" s="149"/>
      <c r="G4377" s="149" t="str">
        <f t="shared" si="138"/>
        <v>1</v>
      </c>
      <c r="H4377" s="150">
        <f t="shared" si="139"/>
        <v>18</v>
      </c>
      <c r="I4377" s="153" t="str" cm="1">
        <f t="array" ref="I4377">_xlfn.XLOOKUP(C4377,gyn_horarios,gyn_trechos_almoco,"",1,1)</f>
        <v>GOIANIA X SAO LUIS 20:00</v>
      </c>
      <c r="J4377" s="164" t="str" cm="1">
        <f t="array" ref="J4377">_xlfn.XLOOKUP(D4377,justificativas_motivos,justificativas_texto,"",1,1)</f>
        <v>MOTORISTA CUMPRINDO HORÁRIO NA ESCALA ATUAL</v>
      </c>
    </row>
    <row r="4378" spans="1:10" ht="42" hidden="1" customHeight="1">
      <c r="A4378" s="202">
        <v>45896</v>
      </c>
      <c r="B4378" s="149">
        <v>24001</v>
      </c>
      <c r="C4378" s="147">
        <v>0.83333333333333337</v>
      </c>
      <c r="D4378" s="149" t="s">
        <v>11</v>
      </c>
      <c r="E4378" s="132" t="s">
        <v>139</v>
      </c>
      <c r="F4378" s="149"/>
      <c r="G4378" s="149" t="str">
        <f t="shared" si="138"/>
        <v>1</v>
      </c>
      <c r="H4378" s="150">
        <f t="shared" si="139"/>
        <v>18</v>
      </c>
      <c r="I4378" s="153" t="str" cm="1">
        <f t="array" ref="I4378">_xlfn.XLOOKUP(C4378,gyn_horarios,gyn_trechos_almoco,"",1,1)</f>
        <v>GOIANIA X SAO LUIS 20:00</v>
      </c>
      <c r="J4378" s="164" t="str" cm="1">
        <f t="array" ref="J4378">_xlfn.XLOOKUP(D4378,justificativas_motivos,justificativas_texto,"",1,1)</f>
        <v>MOTORISTA CUMPRINDO HORÁRIO NA ESCALA ATUAL</v>
      </c>
    </row>
    <row r="4379" spans="1:10" ht="42" hidden="1" customHeight="1">
      <c r="A4379" s="202">
        <v>45896</v>
      </c>
      <c r="B4379" s="149">
        <v>19011</v>
      </c>
      <c r="C4379" s="147">
        <v>0.39583333333333331</v>
      </c>
      <c r="D4379" s="149" t="s">
        <v>11</v>
      </c>
      <c r="E4379" s="153" t="s">
        <v>96</v>
      </c>
      <c r="F4379" s="149"/>
      <c r="G4379" s="149" t="str">
        <f t="shared" si="138"/>
        <v>1</v>
      </c>
      <c r="H4379" s="150">
        <f t="shared" si="139"/>
        <v>18</v>
      </c>
      <c r="I4379" s="153" t="str" cm="1">
        <f t="array" ref="I4379">_xlfn.XLOOKUP(C4379,gyn_horarios,gyn_trechos_almoco,"",1,1)</f>
        <v>GOIANIA X BELEM 09:30</v>
      </c>
      <c r="J4379" s="164" t="str" cm="1">
        <f t="array" ref="J4379">_xlfn.XLOOKUP(D4379,justificativas_motivos,justificativas_texto,"",1,1)</f>
        <v>MOTORISTA CUMPRINDO HORÁRIO NA ESCALA ATUAL</v>
      </c>
    </row>
    <row r="4380" spans="1:10" ht="42" hidden="1" customHeight="1">
      <c r="A4380" s="202">
        <v>45896</v>
      </c>
      <c r="B4380" s="149">
        <v>19011</v>
      </c>
      <c r="C4380" s="147">
        <v>0.39583333333333331</v>
      </c>
      <c r="D4380" s="149" t="s">
        <v>11</v>
      </c>
      <c r="E4380" s="153" t="s">
        <v>203</v>
      </c>
      <c r="F4380" s="149"/>
      <c r="G4380" s="149" t="str">
        <f t="shared" si="138"/>
        <v>1</v>
      </c>
      <c r="H4380" s="150">
        <f t="shared" si="139"/>
        <v>18</v>
      </c>
      <c r="I4380" s="153" t="str" cm="1">
        <f t="array" ref="I4380">_xlfn.XLOOKUP(C4380,gyn_horarios,gyn_trechos_almoco,"",1,1)</f>
        <v>GOIANIA X BELEM 09:30</v>
      </c>
      <c r="J4380" s="164" t="str" cm="1">
        <f t="array" ref="J4380">_xlfn.XLOOKUP(D4380,justificativas_motivos,justificativas_texto,"",1,1)</f>
        <v>MOTORISTA CUMPRINDO HORÁRIO NA ESCALA ATUAL</v>
      </c>
    </row>
    <row r="4381" spans="1:10" ht="42" hidden="1" customHeight="1">
      <c r="A4381" s="202">
        <v>45896</v>
      </c>
      <c r="B4381" s="149" t="s">
        <v>71</v>
      </c>
      <c r="C4381" s="147" t="s">
        <v>72</v>
      </c>
      <c r="D4381" s="149" t="s">
        <v>105</v>
      </c>
      <c r="E4381" s="153" t="s">
        <v>292</v>
      </c>
      <c r="F4381" s="149"/>
      <c r="G4381" s="149" t="str">
        <f t="shared" ref="G4381:G4444" si="140">IF(E4381="MOTORISTA","","1")</f>
        <v>1</v>
      </c>
      <c r="H4381" s="150">
        <f t="shared" ref="H4381:H4444" si="141">IF(E4381="MOTORISTA","",18)</f>
        <v>18</v>
      </c>
      <c r="I4381" s="153" t="str" cm="1">
        <f t="array" ref="I4381">_xlfn.XLOOKUP(C4381,gyn_horarios,gyn_trechos_almoco,"",1,1)</f>
        <v>PLANTAO</v>
      </c>
      <c r="J4381" s="164" t="str" cm="1">
        <f t="array" ref="J4381">_xlfn.XLOOKUP(D4381,justificativas_motivos,justificativas_texto,"",1,1)</f>
        <v>MOTORISTA PRESTANDO SERVICO DE PLANTAO NA GARAGEM</v>
      </c>
    </row>
    <row r="4382" spans="1:10" ht="42" hidden="1" customHeight="1">
      <c r="A4382" s="200">
        <v>45897</v>
      </c>
      <c r="B4382" s="132" t="s">
        <v>137</v>
      </c>
      <c r="C4382" s="133" t="s">
        <v>137</v>
      </c>
      <c r="D4382" s="132" t="s">
        <v>137</v>
      </c>
      <c r="E4382" s="129" t="s">
        <v>174</v>
      </c>
      <c r="F4382" s="132"/>
      <c r="G4382" s="132" t="str">
        <f t="shared" si="140"/>
        <v>1</v>
      </c>
      <c r="H4382" s="137">
        <f t="shared" si="141"/>
        <v>18</v>
      </c>
      <c r="I4382" s="129" t="str" cm="1">
        <f t="array" ref="I4382">_xlfn.XLOOKUP(C4382,gyn_horarios,gyn_trechos_almoco,"",1,1)</f>
        <v>ESPERA</v>
      </c>
      <c r="J4382" s="201" t="str" cm="1">
        <f t="array" ref="J4382">_xlfn.XLOOKUP(D4382,justificativas_motivos,justificativas_texto,"",1,1)</f>
        <v>MOTORISTA NA GARAGEM EM ESPERA PARA DISPONIBILIDADE DE HORARIOS</v>
      </c>
    </row>
    <row r="4383" spans="1:10" ht="42" hidden="1" customHeight="1">
      <c r="A4383" s="200">
        <v>45897</v>
      </c>
      <c r="B4383" s="132" t="s">
        <v>137</v>
      </c>
      <c r="C4383" s="133" t="s">
        <v>137</v>
      </c>
      <c r="D4383" s="132" t="s">
        <v>137</v>
      </c>
      <c r="E4383" s="129" t="s">
        <v>135</v>
      </c>
      <c r="F4383" s="132"/>
      <c r="G4383" s="132" t="str">
        <f t="shared" si="140"/>
        <v>1</v>
      </c>
      <c r="H4383" s="137">
        <f t="shared" si="141"/>
        <v>18</v>
      </c>
      <c r="I4383" s="129" t="str" cm="1">
        <f t="array" ref="I4383">_xlfn.XLOOKUP(C4383,gyn_horarios,gyn_trechos_almoco,"",1,1)</f>
        <v>ESPERA</v>
      </c>
      <c r="J4383" s="201" t="str" cm="1">
        <f t="array" ref="J4383">_xlfn.XLOOKUP(D4383,justificativas_motivos,justificativas_texto,"",1,1)</f>
        <v>MOTORISTA NA GARAGEM EM ESPERA PARA DISPONIBILIDADE DE HORARIOS</v>
      </c>
    </row>
    <row r="4384" spans="1:10" ht="42" hidden="1" customHeight="1">
      <c r="A4384" s="200">
        <v>45897</v>
      </c>
      <c r="B4384" s="132">
        <v>19023</v>
      </c>
      <c r="C4384" s="133">
        <v>0.39583333333333331</v>
      </c>
      <c r="D4384" s="132" t="s">
        <v>11</v>
      </c>
      <c r="E4384" s="129" t="s">
        <v>116</v>
      </c>
      <c r="F4384" s="132"/>
      <c r="G4384" s="132" t="str">
        <f t="shared" si="140"/>
        <v>1</v>
      </c>
      <c r="H4384" s="137">
        <f t="shared" si="141"/>
        <v>18</v>
      </c>
      <c r="I4384" s="129" t="str" cm="1">
        <f t="array" ref="I4384">_xlfn.XLOOKUP(C4384,gyn_horarios,gyn_trechos_almoco,"",1,1)</f>
        <v>GOIANIA X BELEM 09:30</v>
      </c>
      <c r="J4384" s="201" t="str" cm="1">
        <f t="array" ref="J4384">_xlfn.XLOOKUP(D4384,justificativas_motivos,justificativas_texto,"",1,1)</f>
        <v>MOTORISTA CUMPRINDO HORÁRIO NA ESCALA ATUAL</v>
      </c>
    </row>
    <row r="4385" spans="1:10" ht="42" hidden="1" customHeight="1">
      <c r="A4385" s="202">
        <v>45897</v>
      </c>
      <c r="B4385" s="149">
        <v>19023</v>
      </c>
      <c r="C4385" s="147">
        <v>0.39583333333333331</v>
      </c>
      <c r="D4385" s="149" t="s">
        <v>11</v>
      </c>
      <c r="E4385" s="153" t="s">
        <v>176</v>
      </c>
      <c r="F4385" s="149"/>
      <c r="G4385" s="149" t="str">
        <f t="shared" si="140"/>
        <v>1</v>
      </c>
      <c r="H4385" s="150">
        <f t="shared" si="141"/>
        <v>18</v>
      </c>
      <c r="I4385" s="153" t="str" cm="1">
        <f t="array" ref="I4385">_xlfn.XLOOKUP(C4385,gyn_horarios,gyn_trechos_almoco,"",1,1)</f>
        <v>GOIANIA X BELEM 09:30</v>
      </c>
      <c r="J4385" s="164" t="str" cm="1">
        <f t="array" ref="J4385">_xlfn.XLOOKUP(D4385,justificativas_motivos,justificativas_texto,"",1,1)</f>
        <v>MOTORISTA CUMPRINDO HORÁRIO NA ESCALA ATUAL</v>
      </c>
    </row>
    <row r="4386" spans="1:10" ht="42" hidden="1" customHeight="1">
      <c r="A4386" s="202">
        <v>45897</v>
      </c>
      <c r="B4386" s="149" t="s">
        <v>71</v>
      </c>
      <c r="C4386" s="147" t="s">
        <v>72</v>
      </c>
      <c r="D4386" s="149" t="s">
        <v>105</v>
      </c>
      <c r="E4386" s="153" t="s">
        <v>292</v>
      </c>
      <c r="F4386" s="149"/>
      <c r="G4386" s="149" t="str">
        <f t="shared" si="140"/>
        <v>1</v>
      </c>
      <c r="H4386" s="150">
        <f t="shared" si="141"/>
        <v>18</v>
      </c>
      <c r="I4386" s="153" t="str" cm="1">
        <f t="array" ref="I4386">_xlfn.XLOOKUP(C4386,gyn_horarios,gyn_trechos_almoco,"",1,1)</f>
        <v>PLANTAO</v>
      </c>
      <c r="J4386" s="164" t="str" cm="1">
        <f t="array" ref="J4386">_xlfn.XLOOKUP(D4386,justificativas_motivos,justificativas_texto,"",1,1)</f>
        <v>MOTORISTA PRESTANDO SERVICO DE PLANTAO NA GARAGEM</v>
      </c>
    </row>
    <row r="4387" spans="1:10" ht="42" hidden="1" customHeight="1">
      <c r="A4387" s="202">
        <v>45898</v>
      </c>
      <c r="B4387" s="149">
        <v>24004</v>
      </c>
      <c r="C4387" s="147">
        <v>0.83333333333333337</v>
      </c>
      <c r="D4387" s="149" t="s">
        <v>11</v>
      </c>
      <c r="E4387" s="132" t="s">
        <v>266</v>
      </c>
      <c r="F4387" s="149"/>
      <c r="G4387" s="149" t="str">
        <f t="shared" si="140"/>
        <v>1</v>
      </c>
      <c r="H4387" s="150">
        <f t="shared" si="141"/>
        <v>18</v>
      </c>
      <c r="I4387" s="153" t="str" cm="1">
        <f t="array" ref="I4387">_xlfn.XLOOKUP(C4387,gyn_horarios,gyn_trechos_almoco,"",1,1)</f>
        <v>GOIANIA X SAO LUIS 20:00</v>
      </c>
      <c r="J4387" s="164" t="str" cm="1">
        <f t="array" ref="J4387">_xlfn.XLOOKUP(D4387,justificativas_motivos,justificativas_texto,"",1,1)</f>
        <v>MOTORISTA CUMPRINDO HORÁRIO NA ESCALA ATUAL</v>
      </c>
    </row>
    <row r="4388" spans="1:10" ht="42" hidden="1" customHeight="1">
      <c r="A4388" s="202">
        <v>45898</v>
      </c>
      <c r="B4388" s="149">
        <v>24004</v>
      </c>
      <c r="C4388" s="147">
        <v>0.83333333333333337</v>
      </c>
      <c r="D4388" s="149" t="s">
        <v>11</v>
      </c>
      <c r="E4388" s="132" t="s">
        <v>224</v>
      </c>
      <c r="F4388" s="149"/>
      <c r="G4388" s="149" t="str">
        <f t="shared" si="140"/>
        <v>1</v>
      </c>
      <c r="H4388" s="150">
        <f t="shared" si="141"/>
        <v>18</v>
      </c>
      <c r="I4388" s="153" t="str" cm="1">
        <f t="array" ref="I4388">_xlfn.XLOOKUP(C4388,gyn_horarios,gyn_trechos_almoco,"",1,1)</f>
        <v>GOIANIA X SAO LUIS 20:00</v>
      </c>
      <c r="J4388" s="164" t="str" cm="1">
        <f t="array" ref="J4388">_xlfn.XLOOKUP(D4388,justificativas_motivos,justificativas_texto,"",1,1)</f>
        <v>MOTORISTA CUMPRINDO HORÁRIO NA ESCALA ATUAL</v>
      </c>
    </row>
    <row r="4389" spans="1:10" ht="42" hidden="1" customHeight="1">
      <c r="A4389" s="202">
        <v>45898</v>
      </c>
      <c r="B4389" s="149">
        <v>19009</v>
      </c>
      <c r="C4389" s="147">
        <v>0.39583333333333331</v>
      </c>
      <c r="D4389" s="149" t="s">
        <v>11</v>
      </c>
      <c r="E4389" s="153" t="s">
        <v>141</v>
      </c>
      <c r="F4389" s="149"/>
      <c r="G4389" s="149" t="str">
        <f t="shared" si="140"/>
        <v>1</v>
      </c>
      <c r="H4389" s="150">
        <f t="shared" si="141"/>
        <v>18</v>
      </c>
      <c r="I4389" s="153" t="str" cm="1">
        <f t="array" ref="I4389">_xlfn.XLOOKUP(C4389,gyn_horarios,gyn_trechos_almoco,"",1,1)</f>
        <v>GOIANIA X BELEM 09:30</v>
      </c>
      <c r="J4389" s="164" t="str" cm="1">
        <f t="array" ref="J4389">_xlfn.XLOOKUP(D4389,justificativas_motivos,justificativas_texto,"",1,1)</f>
        <v>MOTORISTA CUMPRINDO HORÁRIO NA ESCALA ATUAL</v>
      </c>
    </row>
    <row r="4390" spans="1:10" ht="42" hidden="1" customHeight="1">
      <c r="A4390" s="202">
        <v>45898</v>
      </c>
      <c r="B4390" s="149">
        <v>19009</v>
      </c>
      <c r="C4390" s="147">
        <v>0.39583333333333331</v>
      </c>
      <c r="D4390" s="149" t="s">
        <v>11</v>
      </c>
      <c r="E4390" s="153" t="s">
        <v>188</v>
      </c>
      <c r="F4390" s="149"/>
      <c r="G4390" s="149" t="str">
        <f t="shared" si="140"/>
        <v>1</v>
      </c>
      <c r="H4390" s="150">
        <f t="shared" si="141"/>
        <v>18</v>
      </c>
      <c r="I4390" s="153" t="str" cm="1">
        <f t="array" ref="I4390">_xlfn.XLOOKUP(C4390,gyn_horarios,gyn_trechos_almoco,"",1,1)</f>
        <v>GOIANIA X BELEM 09:30</v>
      </c>
      <c r="J4390" s="164" t="str" cm="1">
        <f t="array" ref="J4390">_xlfn.XLOOKUP(D4390,justificativas_motivos,justificativas_texto,"",1,1)</f>
        <v>MOTORISTA CUMPRINDO HORÁRIO NA ESCALA ATUAL</v>
      </c>
    </row>
    <row r="4391" spans="1:10" ht="42" hidden="1" customHeight="1">
      <c r="A4391" s="202">
        <v>45898</v>
      </c>
      <c r="B4391" s="149">
        <v>19020</v>
      </c>
      <c r="C4391" s="147">
        <v>0.39583333333333331</v>
      </c>
      <c r="D4391" s="149" t="s">
        <v>11</v>
      </c>
      <c r="E4391" s="153" t="s">
        <v>115</v>
      </c>
      <c r="F4391" s="149"/>
      <c r="G4391" s="149" t="str">
        <f t="shared" si="140"/>
        <v>1</v>
      </c>
      <c r="H4391" s="150">
        <f t="shared" si="141"/>
        <v>18</v>
      </c>
      <c r="I4391" s="153" t="s">
        <v>145</v>
      </c>
      <c r="J4391" s="164" t="str" cm="1">
        <f t="array" ref="J4391">_xlfn.XLOOKUP(D4391,justificativas_motivos,justificativas_texto,"",1,1)</f>
        <v>MOTORISTA CUMPRINDO HORÁRIO NA ESCALA ATUAL</v>
      </c>
    </row>
    <row r="4392" spans="1:10" ht="42" hidden="1" customHeight="1">
      <c r="A4392" s="202">
        <v>45898</v>
      </c>
      <c r="B4392" s="149">
        <v>19020</v>
      </c>
      <c r="C4392" s="147">
        <v>0.39583333333333331</v>
      </c>
      <c r="D4392" s="149" t="s">
        <v>11</v>
      </c>
      <c r="E4392" s="153" t="s">
        <v>85</v>
      </c>
      <c r="F4392" s="149"/>
      <c r="G4392" s="149" t="str">
        <f t="shared" si="140"/>
        <v>1</v>
      </c>
      <c r="H4392" s="150">
        <f t="shared" si="141"/>
        <v>18</v>
      </c>
      <c r="I4392" s="153" t="s">
        <v>145</v>
      </c>
      <c r="J4392" s="164" t="str" cm="1">
        <f t="array" ref="J4392">_xlfn.XLOOKUP(D4392,justificativas_motivos,justificativas_texto,"",1,1)</f>
        <v>MOTORISTA CUMPRINDO HORÁRIO NA ESCALA ATUAL</v>
      </c>
    </row>
    <row r="4393" spans="1:10" ht="42" hidden="1" customHeight="1">
      <c r="A4393" s="202">
        <v>45898</v>
      </c>
      <c r="B4393" s="149">
        <v>19019</v>
      </c>
      <c r="C4393" s="147">
        <v>0.4375</v>
      </c>
      <c r="D4393" s="149" t="s">
        <v>11</v>
      </c>
      <c r="E4393" s="153" t="s">
        <v>208</v>
      </c>
      <c r="F4393" s="149"/>
      <c r="G4393" s="149" t="str">
        <f t="shared" si="140"/>
        <v>1</v>
      </c>
      <c r="H4393" s="150">
        <f t="shared" si="141"/>
        <v>18</v>
      </c>
      <c r="I4393" s="153" t="str" cm="1">
        <f t="array" ref="I4393">_xlfn.XLOOKUP(C4393,gyn_horarios,gyn_trechos_almoco,"",1,1)</f>
        <v>GOIANIA X SAO LUIS 10:30</v>
      </c>
      <c r="J4393" s="164" t="str" cm="1">
        <f t="array" ref="J4393">_xlfn.XLOOKUP(D4393,justificativas_motivos,justificativas_texto,"",1,1)</f>
        <v>MOTORISTA CUMPRINDO HORÁRIO NA ESCALA ATUAL</v>
      </c>
    </row>
    <row r="4394" spans="1:10" ht="42" hidden="1" customHeight="1">
      <c r="A4394" s="202">
        <v>45898</v>
      </c>
      <c r="B4394" s="149">
        <v>19019</v>
      </c>
      <c r="C4394" s="147">
        <v>0.4375</v>
      </c>
      <c r="D4394" s="149" t="s">
        <v>11</v>
      </c>
      <c r="E4394" s="153" t="s">
        <v>452</v>
      </c>
      <c r="F4394" s="149"/>
      <c r="G4394" s="149" t="str">
        <f t="shared" si="140"/>
        <v>1</v>
      </c>
      <c r="H4394" s="150">
        <f t="shared" si="141"/>
        <v>18</v>
      </c>
      <c r="I4394" s="153" t="str" cm="1">
        <f t="array" ref="I4394">_xlfn.XLOOKUP(C4394,gyn_horarios,gyn_trechos_almoco,"",1,1)</f>
        <v>GOIANIA X SAO LUIS 10:30</v>
      </c>
      <c r="J4394" s="164" t="str" cm="1">
        <f t="array" ref="J4394">_xlfn.XLOOKUP(D4394,justificativas_motivos,justificativas_texto,"",1,1)</f>
        <v>MOTORISTA CUMPRINDO HORÁRIO NA ESCALA ATUAL</v>
      </c>
    </row>
    <row r="4395" spans="1:10" ht="42" hidden="1" customHeight="1">
      <c r="A4395" s="202">
        <v>45898</v>
      </c>
      <c r="B4395" s="149" t="s">
        <v>71</v>
      </c>
      <c r="C4395" s="147" t="s">
        <v>72</v>
      </c>
      <c r="D4395" s="149" t="s">
        <v>105</v>
      </c>
      <c r="E4395" s="153" t="s">
        <v>292</v>
      </c>
      <c r="F4395" s="149"/>
      <c r="G4395" s="149" t="str">
        <f t="shared" si="140"/>
        <v>1</v>
      </c>
      <c r="H4395" s="150">
        <f t="shared" si="141"/>
        <v>18</v>
      </c>
      <c r="I4395" s="153" t="str" cm="1">
        <f t="array" ref="I4395">_xlfn.XLOOKUP(C4395,gyn_horarios,gyn_trechos_almoco,"",1,1)</f>
        <v>PLANTAO</v>
      </c>
      <c r="J4395" s="164" t="str" cm="1">
        <f t="array" ref="J4395">_xlfn.XLOOKUP(D4395,justificativas_motivos,justificativas_texto,"",1,1)</f>
        <v>MOTORISTA PRESTANDO SERVICO DE PLANTAO NA GARAGEM</v>
      </c>
    </row>
    <row r="4396" spans="1:10" ht="42" hidden="1" customHeight="1">
      <c r="A4396" s="202">
        <v>45899</v>
      </c>
      <c r="B4396" s="149">
        <v>24014</v>
      </c>
      <c r="C4396" s="147">
        <v>0.83333333333333337</v>
      </c>
      <c r="D4396" s="149" t="s">
        <v>11</v>
      </c>
      <c r="E4396" s="149" t="s">
        <v>175</v>
      </c>
      <c r="F4396" s="149"/>
      <c r="G4396" s="149" t="str">
        <f t="shared" si="140"/>
        <v>1</v>
      </c>
      <c r="H4396" s="150">
        <f t="shared" si="141"/>
        <v>18</v>
      </c>
      <c r="I4396" s="153" t="str" cm="1">
        <f t="array" ref="I4396">_xlfn.XLOOKUP(C4396,gyn_horarios,gyn_trechos_almoco,"",1,1)</f>
        <v>GOIANIA X SAO LUIS 20:00</v>
      </c>
      <c r="J4396" s="164" t="str" cm="1">
        <f t="array" ref="J4396">_xlfn.XLOOKUP(D4396,justificativas_motivos,justificativas_texto,"",1,1)</f>
        <v>MOTORISTA CUMPRINDO HORÁRIO NA ESCALA ATUAL</v>
      </c>
    </row>
    <row r="4397" spans="1:10" ht="42" hidden="1" customHeight="1">
      <c r="A4397" s="202">
        <v>45899</v>
      </c>
      <c r="B4397" s="149">
        <v>24014</v>
      </c>
      <c r="C4397" s="147">
        <v>0.83333333333333337</v>
      </c>
      <c r="D4397" s="149" t="s">
        <v>11</v>
      </c>
      <c r="E4397" s="149" t="s">
        <v>30</v>
      </c>
      <c r="F4397" s="149"/>
      <c r="G4397" s="149" t="str">
        <f t="shared" si="140"/>
        <v>1</v>
      </c>
      <c r="H4397" s="150">
        <f t="shared" si="141"/>
        <v>18</v>
      </c>
      <c r="I4397" s="153" t="str" cm="1">
        <f t="array" ref="I4397">_xlfn.XLOOKUP(C4397,gyn_horarios,gyn_trechos_almoco,"",1,1)</f>
        <v>GOIANIA X SAO LUIS 20:00</v>
      </c>
      <c r="J4397" s="164" t="str" cm="1">
        <f t="array" ref="J4397">_xlfn.XLOOKUP(D4397,justificativas_motivos,justificativas_texto,"",1,1)</f>
        <v>MOTORISTA CUMPRINDO HORÁRIO NA ESCALA ATUAL</v>
      </c>
    </row>
    <row r="4398" spans="1:10" ht="42" hidden="1" customHeight="1">
      <c r="A4398" s="202">
        <v>45899</v>
      </c>
      <c r="B4398" s="149">
        <v>20017</v>
      </c>
      <c r="C4398" s="147">
        <v>0.39583333333333331</v>
      </c>
      <c r="D4398" s="149" t="s">
        <v>11</v>
      </c>
      <c r="E4398" s="153" t="s">
        <v>131</v>
      </c>
      <c r="F4398" s="149"/>
      <c r="G4398" s="149" t="str">
        <f t="shared" si="140"/>
        <v>1</v>
      </c>
      <c r="H4398" s="150">
        <f t="shared" si="141"/>
        <v>18</v>
      </c>
      <c r="I4398" s="153" t="str" cm="1">
        <f t="array" ref="I4398">_xlfn.XLOOKUP(C4398,gyn_horarios,gyn_trechos_almoco,"",1,1)</f>
        <v>GOIANIA X BELEM 09:30</v>
      </c>
      <c r="J4398" s="164" t="str" cm="1">
        <f t="array" ref="J4398">_xlfn.XLOOKUP(D4398,justificativas_motivos,justificativas_texto,"",1,1)</f>
        <v>MOTORISTA CUMPRINDO HORÁRIO NA ESCALA ATUAL</v>
      </c>
    </row>
    <row r="4399" spans="1:10" ht="42" hidden="1" customHeight="1">
      <c r="A4399" s="202">
        <v>45899</v>
      </c>
      <c r="B4399" s="149">
        <v>20017</v>
      </c>
      <c r="C4399" s="147">
        <v>0.39583333333333331</v>
      </c>
      <c r="D4399" s="149" t="s">
        <v>11</v>
      </c>
      <c r="E4399" s="153" t="s">
        <v>132</v>
      </c>
      <c r="F4399" s="149"/>
      <c r="G4399" s="149" t="str">
        <f t="shared" si="140"/>
        <v>1</v>
      </c>
      <c r="H4399" s="150">
        <f t="shared" si="141"/>
        <v>18</v>
      </c>
      <c r="I4399" s="153" t="str" cm="1">
        <f t="array" ref="I4399">_xlfn.XLOOKUP(C4399,gyn_horarios,gyn_trechos_almoco,"",1,1)</f>
        <v>GOIANIA X BELEM 09:30</v>
      </c>
      <c r="J4399" s="164" t="str" cm="1">
        <f t="array" ref="J4399">_xlfn.XLOOKUP(D4399,justificativas_motivos,justificativas_texto,"",1,1)</f>
        <v>MOTORISTA CUMPRINDO HORÁRIO NA ESCALA ATUAL</v>
      </c>
    </row>
    <row r="4400" spans="1:10" ht="42" hidden="1" customHeight="1">
      <c r="A4400" s="202">
        <v>45899</v>
      </c>
      <c r="B4400" s="149" t="s">
        <v>71</v>
      </c>
      <c r="C4400" s="147" t="s">
        <v>72</v>
      </c>
      <c r="D4400" s="149" t="s">
        <v>105</v>
      </c>
      <c r="E4400" s="153" t="s">
        <v>451</v>
      </c>
      <c r="F4400" s="149"/>
      <c r="G4400" s="149" t="str">
        <f t="shared" si="140"/>
        <v>1</v>
      </c>
      <c r="H4400" s="150">
        <f t="shared" si="141"/>
        <v>18</v>
      </c>
      <c r="I4400" s="153" t="str" cm="1">
        <f t="array" ref="I4400">_xlfn.XLOOKUP(C4400,gyn_horarios,gyn_trechos_almoco,"",1,1)</f>
        <v>PLANTAO</v>
      </c>
      <c r="J4400" s="164" t="str" cm="1">
        <f t="array" ref="J4400">_xlfn.XLOOKUP(D4400,justificativas_motivos,justificativas_texto,"",1,1)</f>
        <v>MOTORISTA PRESTANDO SERVICO DE PLANTAO NA GARAGEM</v>
      </c>
    </row>
    <row r="4401" spans="1:10" ht="42" hidden="1" customHeight="1">
      <c r="A4401" s="202">
        <v>45900</v>
      </c>
      <c r="B4401" s="149">
        <v>19018</v>
      </c>
      <c r="C4401" s="147">
        <v>0.39583333333333331</v>
      </c>
      <c r="D4401" s="149" t="s">
        <v>11</v>
      </c>
      <c r="E4401" s="153" t="s">
        <v>114</v>
      </c>
      <c r="F4401" s="149"/>
      <c r="G4401" s="149" t="str">
        <f t="shared" si="140"/>
        <v>1</v>
      </c>
      <c r="H4401" s="150">
        <f t="shared" si="141"/>
        <v>18</v>
      </c>
      <c r="I4401" s="153" t="str" cm="1">
        <f t="array" ref="I4401">_xlfn.XLOOKUP(C4401,gyn_horarios,gyn_trechos_almoco,"",1,1)</f>
        <v>GOIANIA X BELEM 09:30</v>
      </c>
      <c r="J4401" s="164" t="str" cm="1">
        <f t="array" ref="J4401">_xlfn.XLOOKUP(D4401,justificativas_motivos,justificativas_texto,"",1,1)</f>
        <v>MOTORISTA CUMPRINDO HORÁRIO NA ESCALA ATUAL</v>
      </c>
    </row>
    <row r="4402" spans="1:10" ht="42" hidden="1" customHeight="1">
      <c r="A4402" s="202">
        <v>45900</v>
      </c>
      <c r="B4402" s="149">
        <v>19018</v>
      </c>
      <c r="C4402" s="147">
        <v>0.39583333333333331</v>
      </c>
      <c r="D4402" s="149" t="s">
        <v>11</v>
      </c>
      <c r="E4402" s="153" t="s">
        <v>416</v>
      </c>
      <c r="F4402" s="149"/>
      <c r="G4402" s="149" t="str">
        <f t="shared" si="140"/>
        <v>1</v>
      </c>
      <c r="H4402" s="150">
        <f t="shared" si="141"/>
        <v>18</v>
      </c>
      <c r="I4402" s="153" t="str" cm="1">
        <f t="array" ref="I4402">_xlfn.XLOOKUP(C4402,gyn_horarios,gyn_trechos_almoco,"",1,1)</f>
        <v>GOIANIA X BELEM 09:30</v>
      </c>
      <c r="J4402" s="164" t="str" cm="1">
        <f t="array" ref="J4402">_xlfn.XLOOKUP(D4402,justificativas_motivos,justificativas_texto,"",1,1)</f>
        <v>MOTORISTA CUMPRINDO HORÁRIO NA ESCALA ATUAL</v>
      </c>
    </row>
    <row r="4403" spans="1:10" ht="42" hidden="1" customHeight="1">
      <c r="A4403" s="202">
        <v>45900</v>
      </c>
      <c r="B4403" s="149">
        <v>24006</v>
      </c>
      <c r="C4403" s="147">
        <v>0.83333333333333337</v>
      </c>
      <c r="D4403" s="149" t="s">
        <v>11</v>
      </c>
      <c r="E4403" s="153" t="s">
        <v>290</v>
      </c>
      <c r="F4403" s="149"/>
      <c r="G4403" s="149" t="str">
        <f t="shared" si="140"/>
        <v>1</v>
      </c>
      <c r="H4403" s="150">
        <f t="shared" si="141"/>
        <v>18</v>
      </c>
      <c r="I4403" s="153" t="str" cm="1">
        <f t="array" ref="I4403">_xlfn.XLOOKUP(C4403,gyn_horarios,gyn_trechos_almoco,"",1,1)</f>
        <v>GOIANIA X SAO LUIS 20:00</v>
      </c>
      <c r="J4403" s="164" t="str" cm="1">
        <f t="array" ref="J4403">_xlfn.XLOOKUP(D4403,justificativas_motivos,justificativas_texto,"",1,1)</f>
        <v>MOTORISTA CUMPRINDO HORÁRIO NA ESCALA ATUAL</v>
      </c>
    </row>
    <row r="4404" spans="1:10" ht="42" hidden="1" customHeight="1">
      <c r="A4404" s="202">
        <v>45900</v>
      </c>
      <c r="B4404" s="149">
        <v>24006</v>
      </c>
      <c r="C4404" s="147">
        <v>0.83333333333333337</v>
      </c>
      <c r="D4404" s="149" t="s">
        <v>11</v>
      </c>
      <c r="E4404" s="153" t="s">
        <v>130</v>
      </c>
      <c r="F4404" s="149"/>
      <c r="G4404" s="149" t="str">
        <f t="shared" si="140"/>
        <v>1</v>
      </c>
      <c r="H4404" s="150">
        <f t="shared" si="141"/>
        <v>18</v>
      </c>
      <c r="I4404" s="153" t="str" cm="1">
        <f t="array" ref="I4404">_xlfn.XLOOKUP(C4404,gyn_horarios,gyn_trechos_almoco,"",1,1)</f>
        <v>GOIANIA X SAO LUIS 20:00</v>
      </c>
      <c r="J4404" s="164" t="str" cm="1">
        <f t="array" ref="J4404">_xlfn.XLOOKUP(D4404,justificativas_motivos,justificativas_texto,"",1,1)</f>
        <v>MOTORISTA CUMPRINDO HORÁRIO NA ESCALA ATUAL</v>
      </c>
    </row>
    <row r="4405" spans="1:10" ht="42" hidden="1" customHeight="1">
      <c r="A4405" s="202">
        <v>45901</v>
      </c>
      <c r="B4405" s="149">
        <v>19006</v>
      </c>
      <c r="C4405" s="147">
        <v>0.75</v>
      </c>
      <c r="D4405" s="149" t="s">
        <v>11</v>
      </c>
      <c r="E4405" s="153" t="s">
        <v>148</v>
      </c>
      <c r="F4405" s="149"/>
      <c r="G4405" s="149" t="str">
        <f t="shared" si="140"/>
        <v>1</v>
      </c>
      <c r="H4405" s="150">
        <f t="shared" si="141"/>
        <v>18</v>
      </c>
      <c r="I4405" s="153" t="str" cm="1">
        <f t="array" ref="I4405">_xlfn.XLOOKUP(C4405,gyn_horarios,gyn_trechos_almoco,"",1,1)</f>
        <v>GOIANIA X TERESINA 18:00</v>
      </c>
      <c r="J4405" s="164" t="str" cm="1">
        <f t="array" ref="J4405">_xlfn.XLOOKUP(D4405,justificativas_motivos,justificativas_texto,"",1,1)</f>
        <v>MOTORISTA CUMPRINDO HORÁRIO NA ESCALA ATUAL</v>
      </c>
    </row>
    <row r="4406" spans="1:10" ht="42" hidden="1" customHeight="1">
      <c r="A4406" s="202">
        <v>45901</v>
      </c>
      <c r="B4406" s="149">
        <v>19006</v>
      </c>
      <c r="C4406" s="147">
        <v>0.75</v>
      </c>
      <c r="D4406" s="149" t="s">
        <v>11</v>
      </c>
      <c r="E4406" s="153" t="s">
        <v>160</v>
      </c>
      <c r="F4406" s="149"/>
      <c r="G4406" s="149" t="str">
        <f t="shared" si="140"/>
        <v>1</v>
      </c>
      <c r="H4406" s="150">
        <f t="shared" si="141"/>
        <v>18</v>
      </c>
      <c r="I4406" s="153" t="str" cm="1">
        <f t="array" ref="I4406">_xlfn.XLOOKUP(C4406,gyn_horarios,gyn_trechos_almoco,"",1,1)</f>
        <v>GOIANIA X TERESINA 18:00</v>
      </c>
      <c r="J4406" s="164" t="str" cm="1">
        <f t="array" ref="J4406">_xlfn.XLOOKUP(D4406,justificativas_motivos,justificativas_texto,"",1,1)</f>
        <v>MOTORISTA CUMPRINDO HORÁRIO NA ESCALA ATUAL</v>
      </c>
    </row>
    <row r="4407" spans="1:10" ht="42" hidden="1" customHeight="1">
      <c r="A4407" s="202">
        <v>45901</v>
      </c>
      <c r="B4407" s="149">
        <v>19016</v>
      </c>
      <c r="C4407" s="147">
        <v>0.39583333333333331</v>
      </c>
      <c r="D4407" s="149" t="s">
        <v>11</v>
      </c>
      <c r="E4407" s="153" t="s">
        <v>119</v>
      </c>
      <c r="F4407" s="149"/>
      <c r="G4407" s="149" t="str">
        <f t="shared" si="140"/>
        <v>1</v>
      </c>
      <c r="H4407" s="150">
        <f t="shared" si="141"/>
        <v>18</v>
      </c>
      <c r="I4407" s="153" t="str" cm="1">
        <f t="array" ref="I4407">_xlfn.XLOOKUP(C4407,gyn_horarios,gyn_trechos_almoco,"",1,1)</f>
        <v>GOIANIA X BELEM 09:30</v>
      </c>
      <c r="J4407" s="164" t="str" cm="1">
        <f t="array" ref="J4407">_xlfn.XLOOKUP(D4407,justificativas_motivos,justificativas_texto,"",1,1)</f>
        <v>MOTORISTA CUMPRINDO HORÁRIO NA ESCALA ATUAL</v>
      </c>
    </row>
    <row r="4408" spans="1:10" ht="42" hidden="1" customHeight="1">
      <c r="A4408" s="202">
        <v>45901</v>
      </c>
      <c r="B4408" s="149">
        <v>19016</v>
      </c>
      <c r="C4408" s="147">
        <v>0.39583333333333331</v>
      </c>
      <c r="D4408" s="149" t="s">
        <v>11</v>
      </c>
      <c r="E4408" s="153" t="s">
        <v>397</v>
      </c>
      <c r="F4408" s="149"/>
      <c r="G4408" s="149" t="str">
        <f t="shared" si="140"/>
        <v>1</v>
      </c>
      <c r="H4408" s="150">
        <f t="shared" si="141"/>
        <v>18</v>
      </c>
      <c r="I4408" s="153" t="str" cm="1">
        <f t="array" ref="I4408">_xlfn.XLOOKUP(C4408,gyn_horarios,gyn_trechos_almoco,"",1,1)</f>
        <v>GOIANIA X BELEM 09:30</v>
      </c>
      <c r="J4408" s="164" t="str" cm="1">
        <f t="array" ref="J4408">_xlfn.XLOOKUP(D4408,justificativas_motivos,justificativas_texto,"",1,1)</f>
        <v>MOTORISTA CUMPRINDO HORÁRIO NA ESCALA ATUAL</v>
      </c>
    </row>
    <row r="4409" spans="1:10" ht="42" hidden="1" customHeight="1">
      <c r="A4409" s="202">
        <v>45901</v>
      </c>
      <c r="B4409" s="149" t="s">
        <v>71</v>
      </c>
      <c r="C4409" s="147" t="s">
        <v>72</v>
      </c>
      <c r="D4409" s="149" t="s">
        <v>107</v>
      </c>
      <c r="E4409" s="153" t="s">
        <v>292</v>
      </c>
      <c r="F4409" s="149"/>
      <c r="G4409" s="149" t="str">
        <f t="shared" si="140"/>
        <v>1</v>
      </c>
      <c r="H4409" s="150">
        <f t="shared" si="141"/>
        <v>18</v>
      </c>
      <c r="I4409" s="153" t="str" cm="1">
        <f t="array" ref="I4409">_xlfn.XLOOKUP(C4409,gyn_horarios,gyn_trechos_almoco,"",1,1)</f>
        <v>PLANTAO</v>
      </c>
      <c r="J4409" s="164" t="str" cm="1">
        <f t="array" ref="J4409">_xlfn.XLOOKUP(D4409,justificativas_motivos,justificativas_texto,"",1,1)</f>
        <v>MOTORISTA PRESTANDO SERVICO DE PLANTAO NA GARAGEM</v>
      </c>
    </row>
    <row r="4410" spans="1:10" ht="42" hidden="1" customHeight="1">
      <c r="A4410" s="202">
        <v>45902</v>
      </c>
      <c r="B4410" s="149">
        <v>24005</v>
      </c>
      <c r="C4410" s="147">
        <v>0.83333333333333337</v>
      </c>
      <c r="D4410" s="149" t="s">
        <v>11</v>
      </c>
      <c r="E4410" s="149" t="s">
        <v>138</v>
      </c>
      <c r="F4410" s="149"/>
      <c r="G4410" s="149" t="str">
        <f t="shared" si="140"/>
        <v>1</v>
      </c>
      <c r="H4410" s="150">
        <f t="shared" si="141"/>
        <v>18</v>
      </c>
      <c r="I4410" s="153" t="str" cm="1">
        <f t="array" ref="I4410">_xlfn.XLOOKUP(C4410,gyn_horarios,gyn_trechos_almoco,"",1,1)</f>
        <v>GOIANIA X SAO LUIS 20:00</v>
      </c>
      <c r="J4410" s="164" t="str" cm="1">
        <f t="array" ref="J4410">_xlfn.XLOOKUP(D4410,justificativas_motivos,justificativas_texto,"",1,1)</f>
        <v>MOTORISTA CUMPRINDO HORÁRIO NA ESCALA ATUAL</v>
      </c>
    </row>
    <row r="4411" spans="1:10" ht="42" hidden="1" customHeight="1">
      <c r="A4411" s="202">
        <v>45902</v>
      </c>
      <c r="B4411" s="149">
        <v>24005</v>
      </c>
      <c r="C4411" s="147">
        <v>0.83333333333333337</v>
      </c>
      <c r="D4411" s="149" t="s">
        <v>11</v>
      </c>
      <c r="E4411" s="149" t="s">
        <v>83</v>
      </c>
      <c r="F4411" s="149"/>
      <c r="G4411" s="149" t="str">
        <f t="shared" si="140"/>
        <v>1</v>
      </c>
      <c r="H4411" s="150">
        <f t="shared" si="141"/>
        <v>18</v>
      </c>
      <c r="I4411" s="153" t="str" cm="1">
        <f t="array" ref="I4411">_xlfn.XLOOKUP(C4411,gyn_horarios,gyn_trechos_almoco,"",1,1)</f>
        <v>GOIANIA X SAO LUIS 20:00</v>
      </c>
      <c r="J4411" s="164" t="str" cm="1">
        <f t="array" ref="J4411">_xlfn.XLOOKUP(D4411,justificativas_motivos,justificativas_texto,"",1,1)</f>
        <v>MOTORISTA CUMPRINDO HORÁRIO NA ESCALA ATUAL</v>
      </c>
    </row>
    <row r="4412" spans="1:10" ht="42" hidden="1" customHeight="1">
      <c r="A4412" s="202">
        <v>45902</v>
      </c>
      <c r="B4412" s="149" t="s">
        <v>71</v>
      </c>
      <c r="C4412" s="147" t="s">
        <v>72</v>
      </c>
      <c r="D4412" s="149" t="s">
        <v>107</v>
      </c>
      <c r="E4412" s="153" t="s">
        <v>292</v>
      </c>
      <c r="F4412" s="149"/>
      <c r="G4412" s="149" t="str">
        <f t="shared" si="140"/>
        <v>1</v>
      </c>
      <c r="H4412" s="150">
        <f t="shared" si="141"/>
        <v>18</v>
      </c>
      <c r="I4412" s="153" t="str" cm="1">
        <f t="array" ref="I4412">_xlfn.XLOOKUP(C4412,gyn_horarios,gyn_trechos_almoco,"",1,1)</f>
        <v>PLANTAO</v>
      </c>
      <c r="J4412" s="164" t="str" cm="1">
        <f t="array" ref="J4412">_xlfn.XLOOKUP(D4412,justificativas_motivos,justificativas_texto,"",1,1)</f>
        <v>MOTORISTA PRESTANDO SERVICO DE PLANTAO NA GARAGEM</v>
      </c>
    </row>
    <row r="4413" spans="1:10" ht="42" hidden="1" customHeight="1">
      <c r="A4413" s="200">
        <v>45902</v>
      </c>
      <c r="B4413" s="132" t="s">
        <v>350</v>
      </c>
      <c r="C4413" s="133" t="s">
        <v>72</v>
      </c>
      <c r="D4413" s="132" t="s">
        <v>107</v>
      </c>
      <c r="E4413" s="129" t="s">
        <v>278</v>
      </c>
      <c r="F4413" s="132"/>
      <c r="G4413" s="132" t="str">
        <f t="shared" si="140"/>
        <v>1</v>
      </c>
      <c r="H4413" s="137">
        <f t="shared" si="141"/>
        <v>18</v>
      </c>
      <c r="I4413" s="129" t="str" cm="1">
        <f t="array" ref="I4413">_xlfn.XLOOKUP(C4413,gyn_horarios,gyn_trechos_almoco,"",1,1)</f>
        <v>PLANTAO</v>
      </c>
      <c r="J4413" s="201" t="str" cm="1">
        <f t="array" ref="J4413">_xlfn.XLOOKUP(D4413,justificativas_motivos,justificativas_texto,"",1,1)</f>
        <v>MOTORISTA PRESTANDO SERVICO DE PLANTAO NA GARAGEM</v>
      </c>
    </row>
    <row r="4414" spans="1:10" ht="42" hidden="1" customHeight="1">
      <c r="A4414" s="202">
        <v>45903</v>
      </c>
      <c r="B4414" s="149">
        <v>24014</v>
      </c>
      <c r="C4414" s="147">
        <v>0.83333333333333337</v>
      </c>
      <c r="D4414" s="149" t="s">
        <v>11</v>
      </c>
      <c r="E4414" s="149" t="s">
        <v>27</v>
      </c>
      <c r="F4414" s="149"/>
      <c r="G4414" s="149" t="str">
        <f t="shared" si="140"/>
        <v>1</v>
      </c>
      <c r="H4414" s="150">
        <f t="shared" si="141"/>
        <v>18</v>
      </c>
      <c r="I4414" s="153" t="str" cm="1">
        <f t="array" ref="I4414">_xlfn.XLOOKUP(C4414,gyn_horarios,gyn_trechos_almoco,"",1,1)</f>
        <v>GOIANIA X SAO LUIS 20:00</v>
      </c>
      <c r="J4414" s="164" t="str" cm="1">
        <f t="array" ref="J4414">_xlfn.XLOOKUP(D4414,justificativas_motivos,justificativas_texto,"",1,1)</f>
        <v>MOTORISTA CUMPRINDO HORÁRIO NA ESCALA ATUAL</v>
      </c>
    </row>
    <row r="4415" spans="1:10" ht="42" hidden="1" customHeight="1">
      <c r="A4415" s="202">
        <v>45903</v>
      </c>
      <c r="B4415" s="149">
        <v>24014</v>
      </c>
      <c r="C4415" s="147">
        <v>0.83333333333333337</v>
      </c>
      <c r="D4415" s="149" t="s">
        <v>11</v>
      </c>
      <c r="E4415" s="149" t="s">
        <v>93</v>
      </c>
      <c r="F4415" s="149"/>
      <c r="G4415" s="149" t="str">
        <f t="shared" si="140"/>
        <v>1</v>
      </c>
      <c r="H4415" s="150">
        <f t="shared" si="141"/>
        <v>18</v>
      </c>
      <c r="I4415" s="153" t="str" cm="1">
        <f t="array" ref="I4415">_xlfn.XLOOKUP(C4415,gyn_horarios,gyn_trechos_almoco,"",1,1)</f>
        <v>GOIANIA X SAO LUIS 20:00</v>
      </c>
      <c r="J4415" s="164" t="str" cm="1">
        <f t="array" ref="J4415">_xlfn.XLOOKUP(D4415,justificativas_motivos,justificativas_texto,"",1,1)</f>
        <v>MOTORISTA CUMPRINDO HORÁRIO NA ESCALA ATUAL</v>
      </c>
    </row>
    <row r="4416" spans="1:10" ht="42" hidden="1" customHeight="1">
      <c r="A4416" s="202">
        <v>45903</v>
      </c>
      <c r="B4416" s="149">
        <v>19005</v>
      </c>
      <c r="C4416" s="147">
        <v>0.39583333333333331</v>
      </c>
      <c r="D4416" s="149" t="s">
        <v>11</v>
      </c>
      <c r="E4416" s="153" t="s">
        <v>15</v>
      </c>
      <c r="F4416" s="149"/>
      <c r="G4416" s="149" t="str">
        <f t="shared" si="140"/>
        <v>1</v>
      </c>
      <c r="H4416" s="150">
        <f t="shared" si="141"/>
        <v>18</v>
      </c>
      <c r="I4416" s="153" t="str" cm="1">
        <f t="array" ref="I4416">_xlfn.XLOOKUP(C4416,gyn_horarios,gyn_trechos_almoco,"",1,1)</f>
        <v>GOIANIA X BELEM 09:30</v>
      </c>
      <c r="J4416" s="164" t="str" cm="1">
        <f t="array" ref="J4416">_xlfn.XLOOKUP(D4416,justificativas_motivos,justificativas_texto,"",1,1)</f>
        <v>MOTORISTA CUMPRINDO HORÁRIO NA ESCALA ATUAL</v>
      </c>
    </row>
    <row r="4417" spans="1:10" ht="42" hidden="1" customHeight="1">
      <c r="A4417" s="202">
        <v>45903</v>
      </c>
      <c r="B4417" s="149">
        <v>19005</v>
      </c>
      <c r="C4417" s="147">
        <v>0.39583333333333331</v>
      </c>
      <c r="D4417" s="149" t="s">
        <v>11</v>
      </c>
      <c r="E4417" s="153" t="s">
        <v>110</v>
      </c>
      <c r="F4417" s="149"/>
      <c r="G4417" s="149" t="str">
        <f t="shared" si="140"/>
        <v>1</v>
      </c>
      <c r="H4417" s="150">
        <f t="shared" si="141"/>
        <v>18</v>
      </c>
      <c r="I4417" s="153" t="str" cm="1">
        <f t="array" ref="I4417">_xlfn.XLOOKUP(C4417,gyn_horarios,gyn_trechos_almoco,"",1,1)</f>
        <v>GOIANIA X BELEM 09:30</v>
      </c>
      <c r="J4417" s="164" t="str" cm="1">
        <f t="array" ref="J4417">_xlfn.XLOOKUP(D4417,justificativas_motivos,justificativas_texto,"",1,1)</f>
        <v>MOTORISTA CUMPRINDO HORÁRIO NA ESCALA ATUAL</v>
      </c>
    </row>
    <row r="4418" spans="1:10" ht="42" hidden="1" customHeight="1">
      <c r="A4418" s="202">
        <v>45903</v>
      </c>
      <c r="B4418" s="149">
        <v>19015</v>
      </c>
      <c r="C4418" s="147">
        <v>0.4375</v>
      </c>
      <c r="D4418" s="149" t="s">
        <v>11</v>
      </c>
      <c r="E4418" s="153" t="s">
        <v>126</v>
      </c>
      <c r="F4418" s="149"/>
      <c r="G4418" s="149" t="str">
        <f t="shared" si="140"/>
        <v>1</v>
      </c>
      <c r="H4418" s="150">
        <f t="shared" si="141"/>
        <v>18</v>
      </c>
      <c r="I4418" s="153" t="str" cm="1">
        <f t="array" ref="I4418">_xlfn.XLOOKUP(C4418,gyn_horarios,gyn_trechos_almoco,"",1,1)</f>
        <v>GOIANIA X SAO LUIS 10:30</v>
      </c>
      <c r="J4418" s="164" t="str" cm="1">
        <f t="array" ref="J4418">_xlfn.XLOOKUP(D4418,justificativas_motivos,justificativas_texto,"",1,1)</f>
        <v>MOTORISTA CUMPRINDO HORÁRIO NA ESCALA ATUAL</v>
      </c>
    </row>
    <row r="4419" spans="1:10" ht="42" hidden="1" customHeight="1">
      <c r="A4419" s="202">
        <v>45903</v>
      </c>
      <c r="B4419" s="149">
        <v>19015</v>
      </c>
      <c r="C4419" s="147">
        <v>0.4375</v>
      </c>
      <c r="D4419" s="149" t="s">
        <v>11</v>
      </c>
      <c r="E4419" s="153" t="s">
        <v>84</v>
      </c>
      <c r="F4419" s="149"/>
      <c r="G4419" s="149" t="str">
        <f t="shared" si="140"/>
        <v>1</v>
      </c>
      <c r="H4419" s="150">
        <f t="shared" si="141"/>
        <v>18</v>
      </c>
      <c r="I4419" s="153" t="str" cm="1">
        <f t="array" ref="I4419">_xlfn.XLOOKUP(C4419,gyn_horarios,gyn_trechos_almoco,"",1,1)</f>
        <v>GOIANIA X SAO LUIS 10:30</v>
      </c>
      <c r="J4419" s="164" t="str" cm="1">
        <f t="array" ref="J4419">_xlfn.XLOOKUP(D4419,justificativas_motivos,justificativas_texto,"",1,1)</f>
        <v>MOTORISTA CUMPRINDO HORÁRIO NA ESCALA ATUAL</v>
      </c>
    </row>
    <row r="4420" spans="1:10" ht="42" hidden="1" customHeight="1">
      <c r="A4420" s="202">
        <v>45903</v>
      </c>
      <c r="B4420" s="149" t="s">
        <v>71</v>
      </c>
      <c r="C4420" s="147" t="s">
        <v>72</v>
      </c>
      <c r="D4420" s="149" t="s">
        <v>107</v>
      </c>
      <c r="E4420" s="153" t="s">
        <v>292</v>
      </c>
      <c r="F4420" s="149"/>
      <c r="G4420" s="149" t="str">
        <f t="shared" si="140"/>
        <v>1</v>
      </c>
      <c r="H4420" s="150">
        <f t="shared" si="141"/>
        <v>18</v>
      </c>
      <c r="I4420" s="153" t="str" cm="1">
        <f t="array" ref="I4420">_xlfn.XLOOKUP(C4420,gyn_horarios,gyn_trechos_almoco,"",1,1)</f>
        <v>PLANTAO</v>
      </c>
      <c r="J4420" s="164" t="str" cm="1">
        <f t="array" ref="J4420">_xlfn.XLOOKUP(D4420,justificativas_motivos,justificativas_texto,"",1,1)</f>
        <v>MOTORISTA PRESTANDO SERVICO DE PLANTAO NA GARAGEM</v>
      </c>
    </row>
    <row r="4421" spans="1:10" ht="42" hidden="1" customHeight="1">
      <c r="A4421" s="202">
        <v>45903</v>
      </c>
      <c r="B4421" s="132" t="s">
        <v>350</v>
      </c>
      <c r="C4421" s="133" t="s">
        <v>72</v>
      </c>
      <c r="D4421" s="132" t="s">
        <v>71</v>
      </c>
      <c r="E4421" s="129" t="s">
        <v>278</v>
      </c>
      <c r="F4421" s="132"/>
      <c r="G4421" s="132" t="str">
        <f t="shared" si="140"/>
        <v>1</v>
      </c>
      <c r="H4421" s="137">
        <f t="shared" si="141"/>
        <v>18</v>
      </c>
      <c r="I4421" s="129" t="str" cm="1">
        <f t="array" ref="I4421">_xlfn.XLOOKUP(C4421,gyn_horarios,gyn_trechos_almoco,"",1,1)</f>
        <v>PLANTAO</v>
      </c>
      <c r="J4421" s="201" t="str" cm="1">
        <f t="array" ref="J4421">_xlfn.XLOOKUP(D4421,justificativas_motivos,justificativas_texto,"",1,1)</f>
        <v>MOTORISTA NA GARAGEM DEVIDO CANCELAMENTO DE HORARIO</v>
      </c>
    </row>
    <row r="4422" spans="1:10" ht="42" hidden="1" customHeight="1">
      <c r="A4422" s="202">
        <v>45903</v>
      </c>
      <c r="B4422" s="132" t="s">
        <v>71</v>
      </c>
      <c r="C4422" s="133" t="s">
        <v>535</v>
      </c>
      <c r="D4422" s="132" t="s">
        <v>535</v>
      </c>
      <c r="E4422" s="129" t="s">
        <v>249</v>
      </c>
      <c r="F4422" s="132"/>
      <c r="G4422" s="132" t="str">
        <f t="shared" si="140"/>
        <v>1</v>
      </c>
      <c r="H4422" s="137">
        <f t="shared" si="141"/>
        <v>18</v>
      </c>
      <c r="I4422" s="129" t="str" cm="1">
        <f t="array" ref="I4422">_xlfn.XLOOKUP(C4422,gyn_horarios,gyn_trechos_almoco,"",1,1)</f>
        <v>REGULAR</v>
      </c>
      <c r="J4422" s="201" t="str" cm="1">
        <f t="array" ref="J4422">_xlfn.XLOOKUP(D4422,justificativas_motivos,justificativas_texto,"",1,1)</f>
        <v>MOTORISTA CUMPRINDO HORÁRIO NA ESCALA ATUAL</v>
      </c>
    </row>
    <row r="4423" spans="1:10" ht="42" hidden="1" customHeight="1">
      <c r="A4423" s="202">
        <v>45904</v>
      </c>
      <c r="B4423" s="149">
        <v>19006</v>
      </c>
      <c r="C4423" s="147">
        <v>0.39583333333333331</v>
      </c>
      <c r="D4423" s="149" t="s">
        <v>11</v>
      </c>
      <c r="E4423" s="153" t="s">
        <v>280</v>
      </c>
      <c r="F4423" s="149"/>
      <c r="G4423" s="149" t="str">
        <f t="shared" si="140"/>
        <v>1</v>
      </c>
      <c r="H4423" s="150">
        <f t="shared" si="141"/>
        <v>18</v>
      </c>
      <c r="I4423" s="153" t="str" cm="1">
        <f t="array" ref="I4423">_xlfn.XLOOKUP(C4423,gyn_horarios,gyn_trechos_almoco,"",1,1)</f>
        <v>GOIANIA X BELEM 09:30</v>
      </c>
      <c r="J4423" s="164" t="str" cm="1">
        <f t="array" ref="J4423">_xlfn.XLOOKUP(D4423,justificativas_motivos,justificativas_texto,"",1,1)</f>
        <v>MOTORISTA CUMPRINDO HORÁRIO NA ESCALA ATUAL</v>
      </c>
    </row>
    <row r="4424" spans="1:10" ht="42" hidden="1" customHeight="1">
      <c r="A4424" s="202">
        <v>45904</v>
      </c>
      <c r="B4424" s="149">
        <v>19006</v>
      </c>
      <c r="C4424" s="147">
        <v>0.39583333333333331</v>
      </c>
      <c r="D4424" s="149" t="s">
        <v>11</v>
      </c>
      <c r="E4424" s="153" t="s">
        <v>80</v>
      </c>
      <c r="F4424" s="149"/>
      <c r="G4424" s="149" t="str">
        <f t="shared" si="140"/>
        <v>1</v>
      </c>
      <c r="H4424" s="150">
        <f t="shared" si="141"/>
        <v>18</v>
      </c>
      <c r="I4424" s="153" t="str" cm="1">
        <f t="array" ref="I4424">_xlfn.XLOOKUP(C4424,gyn_horarios,gyn_trechos_almoco,"",1,1)</f>
        <v>GOIANIA X BELEM 09:30</v>
      </c>
      <c r="J4424" s="164" t="str" cm="1">
        <f t="array" ref="J4424">_xlfn.XLOOKUP(D4424,justificativas_motivos,justificativas_texto,"",1,1)</f>
        <v>MOTORISTA CUMPRINDO HORÁRIO NA ESCALA ATUAL</v>
      </c>
    </row>
    <row r="4425" spans="1:10" ht="42" hidden="1" customHeight="1">
      <c r="A4425" s="202">
        <v>45904</v>
      </c>
      <c r="B4425" s="149">
        <v>24006</v>
      </c>
      <c r="C4425" s="147">
        <v>0.83333333333333337</v>
      </c>
      <c r="D4425" s="149" t="s">
        <v>11</v>
      </c>
      <c r="E4425" s="153" t="s">
        <v>175</v>
      </c>
      <c r="F4425" s="149"/>
      <c r="G4425" s="149" t="str">
        <f t="shared" si="140"/>
        <v>1</v>
      </c>
      <c r="H4425" s="150">
        <f t="shared" si="141"/>
        <v>18</v>
      </c>
      <c r="I4425" s="153" t="str" cm="1">
        <f t="array" ref="I4425">_xlfn.XLOOKUP(C4425,gyn_horarios,gyn_trechos_almoco,"",1,1)</f>
        <v>GOIANIA X SAO LUIS 20:00</v>
      </c>
      <c r="J4425" s="164" t="str" cm="1">
        <f t="array" ref="J4425">_xlfn.XLOOKUP(D4425,justificativas_motivos,justificativas_texto,"",1,1)</f>
        <v>MOTORISTA CUMPRINDO HORÁRIO NA ESCALA ATUAL</v>
      </c>
    </row>
    <row r="4426" spans="1:10" ht="42" hidden="1" customHeight="1">
      <c r="A4426" s="202">
        <v>45904</v>
      </c>
      <c r="B4426" s="149">
        <v>24006</v>
      </c>
      <c r="C4426" s="147">
        <v>0.83333333333333337</v>
      </c>
      <c r="D4426" s="149" t="s">
        <v>11</v>
      </c>
      <c r="E4426" s="153" t="s">
        <v>30</v>
      </c>
      <c r="F4426" s="149"/>
      <c r="G4426" s="149" t="str">
        <f t="shared" si="140"/>
        <v>1</v>
      </c>
      <c r="H4426" s="150">
        <f t="shared" si="141"/>
        <v>18</v>
      </c>
      <c r="I4426" s="153" t="str" cm="1">
        <f t="array" ref="I4426">_xlfn.XLOOKUP(C4426,gyn_horarios,gyn_trechos_almoco,"",1,1)</f>
        <v>GOIANIA X SAO LUIS 20:00</v>
      </c>
      <c r="J4426" s="164" t="str" cm="1">
        <f t="array" ref="J4426">_xlfn.XLOOKUP(D4426,justificativas_motivos,justificativas_texto,"",1,1)</f>
        <v>MOTORISTA CUMPRINDO HORÁRIO NA ESCALA ATUAL</v>
      </c>
    </row>
    <row r="4427" spans="1:10" ht="42" hidden="1" customHeight="1">
      <c r="A4427" s="200">
        <v>45904</v>
      </c>
      <c r="B4427" s="132">
        <v>15600</v>
      </c>
      <c r="C4427" s="133">
        <v>0.47013888888888888</v>
      </c>
      <c r="D4427" s="132" t="s">
        <v>20</v>
      </c>
      <c r="E4427" s="129" t="s">
        <v>536</v>
      </c>
      <c r="F4427" s="132"/>
      <c r="G4427" s="132" t="str">
        <f t="shared" si="140"/>
        <v>1</v>
      </c>
      <c r="H4427" s="137">
        <f t="shared" si="141"/>
        <v>18</v>
      </c>
      <c r="I4427" s="129" t="str" cm="1">
        <f t="array" ref="I4427">_xlfn.XLOOKUP(C4427,gyn_horarios,gyn_trechos_almoco,"",1,1)</f>
        <v>IMPERATRIZ X SAO LUIS 11:17</v>
      </c>
      <c r="J4427" s="201" t="str" cm="1">
        <f t="array" ref="J4427">_xlfn.XLOOKUP(D4427,justificativas_motivos,justificativas_texto,"",1,1)</f>
        <v>MOTORISTA TEVE QUE FAZER REFEIÇÃO DEVIDO AO ATRASO DO HORARIO DO ONIBUS</v>
      </c>
    </row>
    <row r="4428" spans="1:10" ht="42" hidden="1" customHeight="1">
      <c r="A4428" s="202">
        <v>45905</v>
      </c>
      <c r="B4428" s="149">
        <v>20017</v>
      </c>
      <c r="C4428" s="147">
        <v>0.39583333333333331</v>
      </c>
      <c r="D4428" s="149" t="s">
        <v>11</v>
      </c>
      <c r="E4428" s="153" t="s">
        <v>343</v>
      </c>
      <c r="F4428" s="149"/>
      <c r="G4428" s="149" t="str">
        <f t="shared" si="140"/>
        <v>1</v>
      </c>
      <c r="H4428" s="150">
        <f t="shared" si="141"/>
        <v>18</v>
      </c>
      <c r="I4428" s="153" t="str" cm="1">
        <f t="array" ref="I4428">_xlfn.XLOOKUP(C4428,gyn_horarios,gyn_trechos_almoco,"",1,1)</f>
        <v>GOIANIA X BELEM 09:30</v>
      </c>
      <c r="J4428" s="164" t="str" cm="1">
        <f t="array" ref="J4428">_xlfn.XLOOKUP(D4428,justificativas_motivos,justificativas_texto,"",1,1)</f>
        <v>MOTORISTA CUMPRINDO HORÁRIO NA ESCALA ATUAL</v>
      </c>
    </row>
    <row r="4429" spans="1:10" ht="42" hidden="1" customHeight="1">
      <c r="A4429" s="202">
        <v>45905</v>
      </c>
      <c r="B4429" s="149">
        <v>20017</v>
      </c>
      <c r="C4429" s="147">
        <v>0.39583333333333331</v>
      </c>
      <c r="D4429" s="149" t="s">
        <v>11</v>
      </c>
      <c r="E4429" s="153" t="s">
        <v>400</v>
      </c>
      <c r="F4429" s="149"/>
      <c r="G4429" s="149" t="str">
        <f t="shared" si="140"/>
        <v>1</v>
      </c>
      <c r="H4429" s="150">
        <f t="shared" si="141"/>
        <v>18</v>
      </c>
      <c r="I4429" s="153" t="str" cm="1">
        <f t="array" ref="I4429">_xlfn.XLOOKUP(C4429,gyn_horarios,gyn_trechos_almoco,"",1,1)</f>
        <v>GOIANIA X BELEM 09:30</v>
      </c>
      <c r="J4429" s="164" t="str" cm="1">
        <f t="array" ref="J4429">_xlfn.XLOOKUP(D4429,justificativas_motivos,justificativas_texto,"",1,1)</f>
        <v>MOTORISTA CUMPRINDO HORÁRIO NA ESCALA ATUAL</v>
      </c>
    </row>
    <row r="4430" spans="1:10" ht="42" hidden="1" customHeight="1">
      <c r="A4430" s="202">
        <v>45905</v>
      </c>
      <c r="B4430" s="149">
        <v>24003</v>
      </c>
      <c r="C4430" s="147">
        <v>0.83333333333333337</v>
      </c>
      <c r="D4430" s="149" t="s">
        <v>11</v>
      </c>
      <c r="E4430" s="149" t="s">
        <v>232</v>
      </c>
      <c r="F4430" s="149"/>
      <c r="G4430" s="149" t="str">
        <f t="shared" si="140"/>
        <v>1</v>
      </c>
      <c r="H4430" s="150">
        <f t="shared" si="141"/>
        <v>18</v>
      </c>
      <c r="I4430" s="153" t="str" cm="1">
        <f t="array" ref="I4430">_xlfn.XLOOKUP(C4430,gyn_horarios,gyn_trechos_almoco,"",1,1)</f>
        <v>GOIANIA X SAO LUIS 20:00</v>
      </c>
      <c r="J4430" s="164" t="str" cm="1">
        <f t="array" ref="J4430">_xlfn.XLOOKUP(D4430,justificativas_motivos,justificativas_texto,"",1,1)</f>
        <v>MOTORISTA CUMPRINDO HORÁRIO NA ESCALA ATUAL</v>
      </c>
    </row>
    <row r="4431" spans="1:10" ht="42" hidden="1" customHeight="1">
      <c r="A4431" s="202">
        <v>45905</v>
      </c>
      <c r="B4431" s="149">
        <v>24003</v>
      </c>
      <c r="C4431" s="147">
        <v>0.83333333333333337</v>
      </c>
      <c r="D4431" s="149" t="s">
        <v>11</v>
      </c>
      <c r="E4431" s="149" t="s">
        <v>472</v>
      </c>
      <c r="F4431" s="149"/>
      <c r="G4431" s="149" t="str">
        <f t="shared" si="140"/>
        <v>1</v>
      </c>
      <c r="H4431" s="150">
        <f t="shared" si="141"/>
        <v>18</v>
      </c>
      <c r="I4431" s="153" t="str" cm="1">
        <f t="array" ref="I4431">_xlfn.XLOOKUP(C4431,gyn_horarios,gyn_trechos_almoco,"",1,1)</f>
        <v>GOIANIA X SAO LUIS 20:00</v>
      </c>
      <c r="J4431" s="164" t="str" cm="1">
        <f t="array" ref="J4431">_xlfn.XLOOKUP(D4431,justificativas_motivos,justificativas_texto,"",1,1)</f>
        <v>MOTORISTA CUMPRINDO HORÁRIO NA ESCALA ATUAL</v>
      </c>
    </row>
    <row r="4432" spans="1:10" ht="42" hidden="1" customHeight="1">
      <c r="A4432" s="202">
        <v>45905</v>
      </c>
      <c r="B4432" s="149" t="s">
        <v>71</v>
      </c>
      <c r="C4432" s="147" t="s">
        <v>72</v>
      </c>
      <c r="D4432" s="149" t="s">
        <v>107</v>
      </c>
      <c r="E4432" s="153" t="s">
        <v>292</v>
      </c>
      <c r="F4432" s="149"/>
      <c r="G4432" s="149" t="str">
        <f t="shared" si="140"/>
        <v>1</v>
      </c>
      <c r="H4432" s="150">
        <f t="shared" si="141"/>
        <v>18</v>
      </c>
      <c r="I4432" s="153" t="str" cm="1">
        <f t="array" ref="I4432">_xlfn.XLOOKUP(C4432,gyn_horarios,gyn_trechos_almoco,"",1,1)</f>
        <v>PLANTAO</v>
      </c>
      <c r="J4432" s="164" t="str" cm="1">
        <f t="array" ref="J4432">_xlfn.XLOOKUP(D4432,justificativas_motivos,justificativas_texto,"",1,1)</f>
        <v>MOTORISTA PRESTANDO SERVICO DE PLANTAO NA GARAGEM</v>
      </c>
    </row>
    <row r="4433" spans="1:10" ht="42" hidden="1" customHeight="1">
      <c r="A4433" s="202">
        <v>45905</v>
      </c>
      <c r="B4433" s="132">
        <v>20018</v>
      </c>
      <c r="C4433" s="133">
        <v>0.47013888888888888</v>
      </c>
      <c r="D4433" s="132" t="s">
        <v>20</v>
      </c>
      <c r="E4433" s="129" t="s">
        <v>537</v>
      </c>
      <c r="F4433" s="132"/>
      <c r="G4433" s="132" t="str">
        <f t="shared" si="140"/>
        <v>1</v>
      </c>
      <c r="H4433" s="137">
        <f t="shared" si="141"/>
        <v>18</v>
      </c>
      <c r="I4433" s="129" t="str" cm="1">
        <f t="array" ref="I4433">_xlfn.XLOOKUP(C4433,gyn_horarios,gyn_trechos_almoco,"",1,1)</f>
        <v>IMPERATRIZ X SAO LUIS 11:17</v>
      </c>
      <c r="J4433" s="201" t="str" cm="1">
        <f t="array" ref="J4433">_xlfn.XLOOKUP(D4433,justificativas_motivos,justificativas_texto,"",1,1)</f>
        <v>MOTORISTA TEVE QUE FAZER REFEIÇÃO DEVIDO AO ATRASO DO HORARIO DO ONIBUS</v>
      </c>
    </row>
    <row r="4434" spans="1:10" ht="42" hidden="1" customHeight="1">
      <c r="A4434" s="202">
        <v>45905</v>
      </c>
      <c r="B4434" s="132">
        <v>19003</v>
      </c>
      <c r="C4434" s="133">
        <v>0.37708333333333333</v>
      </c>
      <c r="D4434" s="132" t="s">
        <v>20</v>
      </c>
      <c r="E4434" s="129" t="s">
        <v>538</v>
      </c>
      <c r="F4434" s="132"/>
      <c r="G4434" s="132" t="str">
        <f t="shared" si="140"/>
        <v>1</v>
      </c>
      <c r="H4434" s="137">
        <f t="shared" si="141"/>
        <v>18</v>
      </c>
      <c r="I4434" s="129" t="str" cm="1">
        <f t="array" ref="I4434">_xlfn.XLOOKUP(C4434,gyn_horarios,gyn_trechos_almoco,"",1,1)</f>
        <v>GOIANIA X BELEM 09:30</v>
      </c>
      <c r="J4434" s="201" t="str" cm="1">
        <f t="array" ref="J4434">_xlfn.XLOOKUP(D4434,justificativas_motivos,justificativas_texto,"",1,1)</f>
        <v>MOTORISTA TEVE QUE FAZER REFEIÇÃO DEVIDO AO ATRASO DO HORARIO DO ONIBUS</v>
      </c>
    </row>
    <row r="4435" spans="1:10" ht="42" hidden="1" customHeight="1">
      <c r="A4435" s="202">
        <v>45906</v>
      </c>
      <c r="B4435" s="149">
        <v>20013</v>
      </c>
      <c r="C4435" s="147">
        <v>0.39583333333333331</v>
      </c>
      <c r="D4435" s="149" t="s">
        <v>11</v>
      </c>
      <c r="E4435" s="153" t="s">
        <v>47</v>
      </c>
      <c r="F4435" s="149"/>
      <c r="G4435" s="149" t="str">
        <f t="shared" si="140"/>
        <v>1</v>
      </c>
      <c r="H4435" s="150">
        <f t="shared" si="141"/>
        <v>18</v>
      </c>
      <c r="I4435" s="153" t="str" cm="1">
        <f t="array" ref="I4435">_xlfn.XLOOKUP(C4435,gyn_horarios,gyn_trechos_almoco,"",1,1)</f>
        <v>GOIANIA X BELEM 09:30</v>
      </c>
      <c r="J4435" s="164" t="str" cm="1">
        <f t="array" ref="J4435">_xlfn.XLOOKUP(D4435,justificativas_motivos,justificativas_texto,"",1,1)</f>
        <v>MOTORISTA CUMPRINDO HORÁRIO NA ESCALA ATUAL</v>
      </c>
    </row>
    <row r="4436" spans="1:10" ht="42" hidden="1" customHeight="1">
      <c r="A4436" s="202">
        <v>45906</v>
      </c>
      <c r="B4436" s="149">
        <v>20013</v>
      </c>
      <c r="C4436" s="147">
        <v>0.39583333333333331</v>
      </c>
      <c r="D4436" s="149" t="s">
        <v>11</v>
      </c>
      <c r="E4436" s="153" t="s">
        <v>200</v>
      </c>
      <c r="F4436" s="149"/>
      <c r="G4436" s="149" t="str">
        <f t="shared" si="140"/>
        <v>1</v>
      </c>
      <c r="H4436" s="150">
        <f t="shared" si="141"/>
        <v>18</v>
      </c>
      <c r="I4436" s="153" t="str" cm="1">
        <f t="array" ref="I4436">_xlfn.XLOOKUP(C4436,gyn_horarios,gyn_trechos_almoco,"",1,1)</f>
        <v>GOIANIA X BELEM 09:30</v>
      </c>
      <c r="J4436" s="164" t="str" cm="1">
        <f t="array" ref="J4436">_xlfn.XLOOKUP(D4436,justificativas_motivos,justificativas_texto,"",1,1)</f>
        <v>MOTORISTA CUMPRINDO HORÁRIO NA ESCALA ATUAL</v>
      </c>
    </row>
    <row r="4437" spans="1:10" ht="42" hidden="1" customHeight="1">
      <c r="A4437" s="202">
        <v>45906</v>
      </c>
      <c r="B4437" s="149">
        <v>24005</v>
      </c>
      <c r="C4437" s="147">
        <v>0.83333333333333337</v>
      </c>
      <c r="D4437" s="149" t="s">
        <v>11</v>
      </c>
      <c r="E4437" s="153" t="s">
        <v>66</v>
      </c>
      <c r="F4437" s="149"/>
      <c r="G4437" s="149" t="str">
        <f t="shared" si="140"/>
        <v>1</v>
      </c>
      <c r="H4437" s="150">
        <f t="shared" si="141"/>
        <v>18</v>
      </c>
      <c r="I4437" s="153" t="str" cm="1">
        <f t="array" ref="I4437">_xlfn.XLOOKUP(C4437,gyn_horarios,gyn_trechos_almoco,"",1,1)</f>
        <v>GOIANIA X SAO LUIS 20:00</v>
      </c>
      <c r="J4437" s="164" t="str" cm="1">
        <f t="array" ref="J4437">_xlfn.XLOOKUP(D4437,justificativas_motivos,justificativas_texto,"",1,1)</f>
        <v>MOTORISTA CUMPRINDO HORÁRIO NA ESCALA ATUAL</v>
      </c>
    </row>
    <row r="4438" spans="1:10" ht="42" hidden="1" customHeight="1">
      <c r="A4438" s="202">
        <v>45906</v>
      </c>
      <c r="B4438" s="149">
        <v>24005</v>
      </c>
      <c r="C4438" s="147">
        <v>0.83333333333333337</v>
      </c>
      <c r="D4438" s="149" t="s">
        <v>11</v>
      </c>
      <c r="E4438" s="153" t="s">
        <v>226</v>
      </c>
      <c r="F4438" s="149"/>
      <c r="G4438" s="149" t="str">
        <f t="shared" si="140"/>
        <v>1</v>
      </c>
      <c r="H4438" s="150">
        <f t="shared" si="141"/>
        <v>18</v>
      </c>
      <c r="I4438" s="153" t="str" cm="1">
        <f t="array" ref="I4438">_xlfn.XLOOKUP(C4438,gyn_horarios,gyn_trechos_almoco,"",1,1)</f>
        <v>GOIANIA X SAO LUIS 20:00</v>
      </c>
      <c r="J4438" s="164" t="str" cm="1">
        <f t="array" ref="J4438">_xlfn.XLOOKUP(D4438,justificativas_motivos,justificativas_texto,"",1,1)</f>
        <v>MOTORISTA CUMPRINDO HORÁRIO NA ESCALA ATUAL</v>
      </c>
    </row>
    <row r="4439" spans="1:10" ht="42" hidden="1" customHeight="1">
      <c r="A4439" s="200">
        <v>45907</v>
      </c>
      <c r="B4439" s="133" t="s">
        <v>137</v>
      </c>
      <c r="C4439" s="133" t="s">
        <v>137</v>
      </c>
      <c r="D4439" s="133" t="s">
        <v>137</v>
      </c>
      <c r="E4439" s="129" t="s">
        <v>335</v>
      </c>
      <c r="F4439" s="132"/>
      <c r="G4439" s="132" t="str">
        <f t="shared" si="140"/>
        <v>1</v>
      </c>
      <c r="H4439" s="137">
        <f t="shared" si="141"/>
        <v>18</v>
      </c>
      <c r="I4439" s="129" t="str" cm="1">
        <f t="array" ref="I4439">_xlfn.XLOOKUP(C4439,gyn_horarios,gyn_trechos_almoco,"",1,1)</f>
        <v>ESPERA</v>
      </c>
      <c r="J4439" s="201" t="str" cm="1">
        <f t="array" ref="J4439">_xlfn.XLOOKUP(D4439,justificativas_motivos,justificativas_texto,"",1,1)</f>
        <v>MOTORISTA NA GARAGEM EM ESPERA PARA DISPONIBILIDADE DE HORARIOS</v>
      </c>
    </row>
    <row r="4440" spans="1:10" ht="42" hidden="1" customHeight="1">
      <c r="A4440" s="202">
        <v>45907</v>
      </c>
      <c r="B4440" s="133" t="s">
        <v>137</v>
      </c>
      <c r="C4440" s="133" t="s">
        <v>137</v>
      </c>
      <c r="D4440" s="133" t="s">
        <v>137</v>
      </c>
      <c r="E4440" s="153" t="s">
        <v>155</v>
      </c>
      <c r="F4440" s="149"/>
      <c r="G4440" s="149" t="str">
        <f t="shared" si="140"/>
        <v>1</v>
      </c>
      <c r="H4440" s="150">
        <f t="shared" si="141"/>
        <v>18</v>
      </c>
      <c r="I4440" s="153" t="str" cm="1">
        <f t="array" ref="I4440">_xlfn.XLOOKUP(C4440,gyn_horarios,gyn_trechos_almoco,"",1,1)</f>
        <v>ESPERA</v>
      </c>
      <c r="J4440" s="164" t="str" cm="1">
        <f t="array" ref="J4440">_xlfn.XLOOKUP(D4440,justificativas_motivos,justificativas_texto,"",1,1)</f>
        <v>MOTORISTA NA GARAGEM EM ESPERA PARA DISPONIBILIDADE DE HORARIOS</v>
      </c>
    </row>
    <row r="4441" spans="1:10" ht="42" hidden="1" customHeight="1">
      <c r="A4441" s="200">
        <v>45907</v>
      </c>
      <c r="B4441" s="133" t="s">
        <v>137</v>
      </c>
      <c r="C4441" s="133" t="s">
        <v>137</v>
      </c>
      <c r="D4441" s="133" t="s">
        <v>137</v>
      </c>
      <c r="E4441" s="129" t="s">
        <v>40</v>
      </c>
      <c r="F4441" s="132"/>
      <c r="G4441" s="132" t="str">
        <f t="shared" si="140"/>
        <v>1</v>
      </c>
      <c r="H4441" s="137">
        <f t="shared" si="141"/>
        <v>18</v>
      </c>
      <c r="I4441" s="129" t="str" cm="1">
        <f t="array" ref="I4441">_xlfn.XLOOKUP(C4441,gyn_horarios,gyn_trechos_almoco,"",1,1)</f>
        <v>ESPERA</v>
      </c>
      <c r="J4441" s="201" t="str" cm="1">
        <f t="array" ref="J4441">_xlfn.XLOOKUP(D4441,justificativas_motivos,justificativas_texto,"",1,1)</f>
        <v>MOTORISTA NA GARAGEM EM ESPERA PARA DISPONIBILIDADE DE HORARIOS</v>
      </c>
    </row>
    <row r="4442" spans="1:10" ht="42" hidden="1" customHeight="1">
      <c r="A4442" s="200">
        <v>45907</v>
      </c>
      <c r="B4442" s="133" t="s">
        <v>137</v>
      </c>
      <c r="C4442" s="133" t="s">
        <v>137</v>
      </c>
      <c r="D4442" s="133" t="s">
        <v>137</v>
      </c>
      <c r="E4442" s="129" t="s">
        <v>413</v>
      </c>
      <c r="F4442" s="132"/>
      <c r="G4442" s="132" t="str">
        <f t="shared" si="140"/>
        <v>1</v>
      </c>
      <c r="H4442" s="137">
        <f t="shared" si="141"/>
        <v>18</v>
      </c>
      <c r="I4442" s="129" t="str" cm="1">
        <f t="array" ref="I4442">_xlfn.XLOOKUP(C4442,gyn_horarios,gyn_trechos_almoco,"",1,1)</f>
        <v>ESPERA</v>
      </c>
      <c r="J4442" s="201" t="str" cm="1">
        <f t="array" ref="J4442">_xlfn.XLOOKUP(D4442,justificativas_motivos,justificativas_texto,"",1,1)</f>
        <v>MOTORISTA NA GARAGEM EM ESPERA PARA DISPONIBILIDADE DE HORARIOS</v>
      </c>
    </row>
    <row r="4443" spans="1:10" ht="42" hidden="1" customHeight="1">
      <c r="A4443" s="200">
        <v>45907</v>
      </c>
      <c r="B4443" s="132">
        <v>20019</v>
      </c>
      <c r="C4443" s="133">
        <v>0.47013888888888888</v>
      </c>
      <c r="D4443" s="133" t="s">
        <v>20</v>
      </c>
      <c r="E4443" s="129" t="s">
        <v>414</v>
      </c>
      <c r="F4443" s="132"/>
      <c r="G4443" s="132" t="str">
        <f t="shared" si="140"/>
        <v>1</v>
      </c>
      <c r="H4443" s="137">
        <f t="shared" si="141"/>
        <v>18</v>
      </c>
      <c r="I4443" s="129" t="str" cm="1">
        <f t="array" ref="I4443">_xlfn.XLOOKUP(C4443,gyn_horarios,gyn_trechos_almoco,"",1,1)</f>
        <v>IMPERATRIZ X SAO LUIS 11:17</v>
      </c>
      <c r="J4443" s="201" t="str" cm="1">
        <f t="array" ref="J4443">_xlfn.XLOOKUP(D4443,justificativas_motivos,justificativas_texto,"",1,1)</f>
        <v>MOTORISTA TEVE QUE FAZER REFEIÇÃO DEVIDO AO ATRASO DO HORARIO DO ONIBUS</v>
      </c>
    </row>
    <row r="4444" spans="1:10" ht="42" hidden="1" customHeight="1">
      <c r="A4444" s="202">
        <v>45908</v>
      </c>
      <c r="B4444" s="149">
        <v>25005</v>
      </c>
      <c r="C4444" s="147">
        <v>0.79166666666666663</v>
      </c>
      <c r="D4444" s="149" t="s">
        <v>11</v>
      </c>
      <c r="E4444" s="153" t="s">
        <v>116</v>
      </c>
      <c r="F4444" s="149"/>
      <c r="G4444" s="149" t="str">
        <f t="shared" si="140"/>
        <v>1</v>
      </c>
      <c r="H4444" s="150">
        <f t="shared" si="141"/>
        <v>18</v>
      </c>
      <c r="I4444" s="153" t="str" cm="1">
        <f t="array" ref="I4444">_xlfn.XLOOKUP(C4444,gyn_horarios,gyn_trechos_almoco,"",1,1)</f>
        <v>GOIANIA X BELEM 19:00</v>
      </c>
      <c r="J4444" s="164" t="str" cm="1">
        <f t="array" ref="J4444">_xlfn.XLOOKUP(D4444,justificativas_motivos,justificativas_texto,"",1,1)</f>
        <v>MOTORISTA CUMPRINDO HORÁRIO NA ESCALA ATUAL</v>
      </c>
    </row>
    <row r="4445" spans="1:10" ht="42" hidden="1" customHeight="1">
      <c r="A4445" s="202">
        <v>45908</v>
      </c>
      <c r="B4445" s="149">
        <v>25005</v>
      </c>
      <c r="C4445" s="147">
        <v>0.79166666666666663</v>
      </c>
      <c r="D4445" s="149" t="s">
        <v>11</v>
      </c>
      <c r="E4445" s="153" t="s">
        <v>112</v>
      </c>
      <c r="F4445" s="149"/>
      <c r="G4445" s="149" t="str">
        <f t="shared" ref="G4445:G4508" si="142">IF(E4445="MOTORISTA","","1")</f>
        <v>1</v>
      </c>
      <c r="H4445" s="150">
        <f t="shared" ref="H4445:H4508" si="143">IF(E4445="MOTORISTA","",18)</f>
        <v>18</v>
      </c>
      <c r="I4445" s="153" t="str" cm="1">
        <f t="array" ref="I4445">_xlfn.XLOOKUP(C4445,gyn_horarios,gyn_trechos_almoco,"",1,1)</f>
        <v>GOIANIA X BELEM 19:00</v>
      </c>
      <c r="J4445" s="164" t="str" cm="1">
        <f t="array" ref="J4445">_xlfn.XLOOKUP(D4445,justificativas_motivos,justificativas_texto,"",1,1)</f>
        <v>MOTORISTA CUMPRINDO HORÁRIO NA ESCALA ATUAL</v>
      </c>
    </row>
    <row r="4446" spans="1:10" ht="42" hidden="1" customHeight="1">
      <c r="A4446" s="202">
        <v>45908</v>
      </c>
      <c r="B4446" s="149">
        <v>24016</v>
      </c>
      <c r="C4446" s="147">
        <v>0.83333333333333337</v>
      </c>
      <c r="D4446" s="149" t="s">
        <v>11</v>
      </c>
      <c r="E4446" s="153" t="s">
        <v>453</v>
      </c>
      <c r="F4446" s="149"/>
      <c r="G4446" s="149" t="str">
        <f t="shared" si="142"/>
        <v>1</v>
      </c>
      <c r="H4446" s="150">
        <f t="shared" si="143"/>
        <v>18</v>
      </c>
      <c r="I4446" s="153" t="str" cm="1">
        <f t="array" ref="I4446">_xlfn.XLOOKUP(C4446,gyn_horarios,gyn_trechos_almoco,"",1,1)</f>
        <v>GOIANIA X SAO LUIS 20:00</v>
      </c>
      <c r="J4446" s="164" t="str" cm="1">
        <f t="array" ref="J4446">_xlfn.XLOOKUP(D4446,justificativas_motivos,justificativas_texto,"",1,1)</f>
        <v>MOTORISTA CUMPRINDO HORÁRIO NA ESCALA ATUAL</v>
      </c>
    </row>
    <row r="4447" spans="1:10" ht="42" hidden="1" customHeight="1">
      <c r="A4447" s="202">
        <v>45908</v>
      </c>
      <c r="B4447" s="149">
        <v>24016</v>
      </c>
      <c r="C4447" s="147">
        <v>0.83333333333333337</v>
      </c>
      <c r="D4447" s="149" t="s">
        <v>11</v>
      </c>
      <c r="E4447" s="153" t="s">
        <v>14</v>
      </c>
      <c r="F4447" s="149"/>
      <c r="G4447" s="149" t="str">
        <f t="shared" si="142"/>
        <v>1</v>
      </c>
      <c r="H4447" s="150">
        <f t="shared" si="143"/>
        <v>18</v>
      </c>
      <c r="I4447" s="153" t="str" cm="1">
        <f t="array" ref="I4447">_xlfn.XLOOKUP(C4447,gyn_horarios,gyn_trechos_almoco,"",1,1)</f>
        <v>GOIANIA X SAO LUIS 20:00</v>
      </c>
      <c r="J4447" s="164" t="str" cm="1">
        <f t="array" ref="J4447">_xlfn.XLOOKUP(D4447,justificativas_motivos,justificativas_texto,"",1,1)</f>
        <v>MOTORISTA CUMPRINDO HORÁRIO NA ESCALA ATUAL</v>
      </c>
    </row>
    <row r="4448" spans="1:10" ht="42" hidden="1" customHeight="1">
      <c r="A4448" s="202">
        <v>45908</v>
      </c>
      <c r="B4448" s="149" t="s">
        <v>71</v>
      </c>
      <c r="C4448" s="147" t="s">
        <v>72</v>
      </c>
      <c r="D4448" s="149" t="s">
        <v>107</v>
      </c>
      <c r="E4448" s="153" t="s">
        <v>292</v>
      </c>
      <c r="F4448" s="149"/>
      <c r="G4448" s="149" t="str">
        <f t="shared" si="142"/>
        <v>1</v>
      </c>
      <c r="H4448" s="150">
        <f t="shared" si="143"/>
        <v>18</v>
      </c>
      <c r="I4448" s="153" t="str" cm="1">
        <f t="array" ref="I4448">_xlfn.XLOOKUP(C4448,gyn_horarios,gyn_trechos_almoco,"",1,1)</f>
        <v>PLANTAO</v>
      </c>
      <c r="J4448" s="164" t="str" cm="1">
        <f t="array" ref="J4448">_xlfn.XLOOKUP(D4448,justificativas_motivos,justificativas_texto,"",1,1)</f>
        <v>MOTORISTA PRESTANDO SERVICO DE PLANTAO NA GARAGEM</v>
      </c>
    </row>
    <row r="4449" spans="1:10" ht="42" hidden="1" customHeight="1">
      <c r="A4449" s="202">
        <v>45909</v>
      </c>
      <c r="B4449" s="149">
        <v>24004</v>
      </c>
      <c r="C4449" s="147">
        <v>0.79166666666666663</v>
      </c>
      <c r="D4449" s="149" t="s">
        <v>11</v>
      </c>
      <c r="E4449" s="153" t="s">
        <v>141</v>
      </c>
      <c r="F4449" s="149"/>
      <c r="G4449" s="149" t="str">
        <f t="shared" si="142"/>
        <v>1</v>
      </c>
      <c r="H4449" s="150">
        <f t="shared" si="143"/>
        <v>18</v>
      </c>
      <c r="I4449" s="153" t="str" cm="1">
        <f t="array" ref="I4449">_xlfn.XLOOKUP(C4449,gyn_horarios,gyn_trechos_almoco,"",1,1)</f>
        <v>GOIANIA X BELEM 19:00</v>
      </c>
      <c r="J4449" s="164" t="str" cm="1">
        <f t="array" ref="J4449">_xlfn.XLOOKUP(D4449,justificativas_motivos,justificativas_texto,"",1,1)</f>
        <v>MOTORISTA CUMPRINDO HORÁRIO NA ESCALA ATUAL</v>
      </c>
    </row>
    <row r="4450" spans="1:10" ht="42" hidden="1" customHeight="1">
      <c r="A4450" s="202">
        <v>45909</v>
      </c>
      <c r="B4450" s="149">
        <v>24004</v>
      </c>
      <c r="C4450" s="147">
        <v>0.79166666666666663</v>
      </c>
      <c r="D4450" s="149" t="s">
        <v>11</v>
      </c>
      <c r="E4450" s="153" t="s">
        <v>188</v>
      </c>
      <c r="F4450" s="149"/>
      <c r="G4450" s="149" t="str">
        <f t="shared" si="142"/>
        <v>1</v>
      </c>
      <c r="H4450" s="150">
        <f t="shared" si="143"/>
        <v>18</v>
      </c>
      <c r="I4450" s="153" t="str" cm="1">
        <f t="array" ref="I4450">_xlfn.XLOOKUP(C4450,gyn_horarios,gyn_trechos_almoco,"",1,1)</f>
        <v>GOIANIA X BELEM 19:00</v>
      </c>
      <c r="J4450" s="164" t="str" cm="1">
        <f t="array" ref="J4450">_xlfn.XLOOKUP(D4450,justificativas_motivos,justificativas_texto,"",1,1)</f>
        <v>MOTORISTA CUMPRINDO HORÁRIO NA ESCALA ATUAL</v>
      </c>
    </row>
    <row r="4451" spans="1:10" ht="42" hidden="1" customHeight="1">
      <c r="A4451" s="202">
        <v>45909</v>
      </c>
      <c r="B4451" s="149">
        <v>24015</v>
      </c>
      <c r="C4451" s="147">
        <v>0.83333333333333337</v>
      </c>
      <c r="D4451" s="149" t="s">
        <v>11</v>
      </c>
      <c r="E4451" s="153" t="s">
        <v>52</v>
      </c>
      <c r="F4451" s="149"/>
      <c r="G4451" s="149" t="str">
        <f t="shared" si="142"/>
        <v>1</v>
      </c>
      <c r="H4451" s="150">
        <f t="shared" si="143"/>
        <v>18</v>
      </c>
      <c r="I4451" s="153" t="str" cm="1">
        <f t="array" ref="I4451">_xlfn.XLOOKUP(C4451,gyn_horarios,gyn_trechos_almoco,"",1,1)</f>
        <v>GOIANIA X SAO LUIS 20:00</v>
      </c>
      <c r="J4451" s="164" t="str" cm="1">
        <f t="array" ref="J4451">_xlfn.XLOOKUP(D4451,justificativas_motivos,justificativas_texto,"",1,1)</f>
        <v>MOTORISTA CUMPRINDO HORÁRIO NA ESCALA ATUAL</v>
      </c>
    </row>
    <row r="4452" spans="1:10" ht="42" hidden="1" customHeight="1">
      <c r="A4452" s="202">
        <v>45909</v>
      </c>
      <c r="B4452" s="149">
        <v>24015</v>
      </c>
      <c r="C4452" s="147">
        <v>0.83333333333333337</v>
      </c>
      <c r="D4452" s="149" t="s">
        <v>11</v>
      </c>
      <c r="E4452" s="153" t="s">
        <v>204</v>
      </c>
      <c r="F4452" s="149"/>
      <c r="G4452" s="149" t="str">
        <f t="shared" si="142"/>
        <v>1</v>
      </c>
      <c r="H4452" s="150">
        <f t="shared" si="143"/>
        <v>18</v>
      </c>
      <c r="I4452" s="153" t="str" cm="1">
        <f t="array" ref="I4452">_xlfn.XLOOKUP(C4452,gyn_horarios,gyn_trechos_almoco,"",1,1)</f>
        <v>GOIANIA X SAO LUIS 20:00</v>
      </c>
      <c r="J4452" s="164" t="str" cm="1">
        <f t="array" ref="J4452">_xlfn.XLOOKUP(D4452,justificativas_motivos,justificativas_texto,"",1,1)</f>
        <v>MOTORISTA CUMPRINDO HORÁRIO NA ESCALA ATUAL</v>
      </c>
    </row>
    <row r="4453" spans="1:10" ht="42" hidden="1" customHeight="1">
      <c r="A4453" s="202">
        <v>45909</v>
      </c>
      <c r="B4453" s="149" t="s">
        <v>71</v>
      </c>
      <c r="C4453" s="147" t="s">
        <v>72</v>
      </c>
      <c r="D4453" s="149" t="s">
        <v>107</v>
      </c>
      <c r="E4453" s="153" t="s">
        <v>292</v>
      </c>
      <c r="F4453" s="149"/>
      <c r="G4453" s="149" t="str">
        <f t="shared" si="142"/>
        <v>1</v>
      </c>
      <c r="H4453" s="150">
        <f t="shared" si="143"/>
        <v>18</v>
      </c>
      <c r="I4453" s="153" t="str" cm="1">
        <f t="array" ref="I4453">_xlfn.XLOOKUP(C4453,gyn_horarios,gyn_trechos_almoco,"",1,1)</f>
        <v>PLANTAO</v>
      </c>
      <c r="J4453" s="164" t="str" cm="1">
        <f t="array" ref="J4453">_xlfn.XLOOKUP(D4453,justificativas_motivos,justificativas_texto,"",1,1)</f>
        <v>MOTORISTA PRESTANDO SERVICO DE PLANTAO NA GARAGEM</v>
      </c>
    </row>
    <row r="4454" spans="1:10" ht="42" hidden="1" customHeight="1">
      <c r="A4454" s="202">
        <v>45910</v>
      </c>
      <c r="B4454" s="149">
        <v>20010</v>
      </c>
      <c r="C4454" s="147">
        <v>0.39583333333333331</v>
      </c>
      <c r="D4454" s="149" t="s">
        <v>11</v>
      </c>
      <c r="E4454" s="153" t="s">
        <v>290</v>
      </c>
      <c r="F4454" s="149"/>
      <c r="G4454" s="149" t="str">
        <f t="shared" si="142"/>
        <v>1</v>
      </c>
      <c r="H4454" s="150">
        <f t="shared" si="143"/>
        <v>18</v>
      </c>
      <c r="I4454" s="153" t="str" cm="1">
        <f t="array" ref="I4454">_xlfn.XLOOKUP(C4454,gyn_horarios,gyn_trechos_almoco,"",1,1)</f>
        <v>GOIANIA X BELEM 09:30</v>
      </c>
      <c r="J4454" s="164" t="str" cm="1">
        <f t="array" ref="J4454">_xlfn.XLOOKUP(D4454,justificativas_motivos,justificativas_texto,"",1,1)</f>
        <v>MOTORISTA CUMPRINDO HORÁRIO NA ESCALA ATUAL</v>
      </c>
    </row>
    <row r="4455" spans="1:10" ht="42" hidden="1" customHeight="1">
      <c r="A4455" s="202">
        <v>45910</v>
      </c>
      <c r="B4455" s="149">
        <v>20010</v>
      </c>
      <c r="C4455" s="147">
        <v>0.39583333333333331</v>
      </c>
      <c r="D4455" s="149" t="s">
        <v>11</v>
      </c>
      <c r="E4455" s="153" t="s">
        <v>211</v>
      </c>
      <c r="F4455" s="149"/>
      <c r="G4455" s="149" t="str">
        <f t="shared" si="142"/>
        <v>1</v>
      </c>
      <c r="H4455" s="150">
        <f t="shared" si="143"/>
        <v>18</v>
      </c>
      <c r="I4455" s="153" t="str" cm="1">
        <f t="array" ref="I4455">_xlfn.XLOOKUP(C4455,gyn_horarios,gyn_trechos_almoco,"",1,1)</f>
        <v>GOIANIA X BELEM 09:30</v>
      </c>
      <c r="J4455" s="164" t="str" cm="1">
        <f t="array" ref="J4455">_xlfn.XLOOKUP(D4455,justificativas_motivos,justificativas_texto,"",1,1)</f>
        <v>MOTORISTA CUMPRINDO HORÁRIO NA ESCALA ATUAL</v>
      </c>
    </row>
    <row r="4456" spans="1:10" ht="42" hidden="1" customHeight="1">
      <c r="A4456" s="202">
        <v>45910</v>
      </c>
      <c r="B4456" s="149">
        <v>24001</v>
      </c>
      <c r="C4456" s="147">
        <v>0.83333333333333337</v>
      </c>
      <c r="D4456" s="149" t="s">
        <v>11</v>
      </c>
      <c r="E4456" s="149" t="s">
        <v>85</v>
      </c>
      <c r="F4456" s="149"/>
      <c r="G4456" s="149" t="str">
        <f t="shared" si="142"/>
        <v>1</v>
      </c>
      <c r="H4456" s="150">
        <f t="shared" si="143"/>
        <v>18</v>
      </c>
      <c r="I4456" s="153" t="str" cm="1">
        <f t="array" ref="I4456">_xlfn.XLOOKUP(C4456,gyn_horarios,gyn_trechos_almoco,"",1,1)</f>
        <v>GOIANIA X SAO LUIS 20:00</v>
      </c>
      <c r="J4456" s="164" t="str" cm="1">
        <f t="array" ref="J4456">_xlfn.XLOOKUP(D4456,justificativas_motivos,justificativas_texto,"",1,1)</f>
        <v>MOTORISTA CUMPRINDO HORÁRIO NA ESCALA ATUAL</v>
      </c>
    </row>
    <row r="4457" spans="1:10" ht="42" hidden="1" customHeight="1">
      <c r="A4457" s="202">
        <v>45910</v>
      </c>
      <c r="B4457" s="149">
        <v>24001</v>
      </c>
      <c r="C4457" s="147">
        <v>0.83333333333333337</v>
      </c>
      <c r="D4457" s="149" t="s">
        <v>11</v>
      </c>
      <c r="E4457" s="149" t="s">
        <v>45</v>
      </c>
      <c r="F4457" s="149"/>
      <c r="G4457" s="149" t="str">
        <f t="shared" si="142"/>
        <v>1</v>
      </c>
      <c r="H4457" s="150">
        <f t="shared" si="143"/>
        <v>18</v>
      </c>
      <c r="I4457" s="153" t="str" cm="1">
        <f t="array" ref="I4457">_xlfn.XLOOKUP(C4457,gyn_horarios,gyn_trechos_almoco,"",1,1)</f>
        <v>GOIANIA X SAO LUIS 20:00</v>
      </c>
      <c r="J4457" s="164" t="str" cm="1">
        <f t="array" ref="J4457">_xlfn.XLOOKUP(D4457,justificativas_motivos,justificativas_texto,"",1,1)</f>
        <v>MOTORISTA CUMPRINDO HORÁRIO NA ESCALA ATUAL</v>
      </c>
    </row>
    <row r="4458" spans="1:10" ht="42" hidden="1" customHeight="1">
      <c r="A4458" s="202">
        <v>45910</v>
      </c>
      <c r="B4458" s="149" t="s">
        <v>71</v>
      </c>
      <c r="C4458" s="147" t="s">
        <v>72</v>
      </c>
      <c r="D4458" s="149" t="s">
        <v>107</v>
      </c>
      <c r="E4458" s="153" t="s">
        <v>292</v>
      </c>
      <c r="F4458" s="149"/>
      <c r="G4458" s="149" t="str">
        <f t="shared" si="142"/>
        <v>1</v>
      </c>
      <c r="H4458" s="150">
        <f t="shared" si="143"/>
        <v>18</v>
      </c>
      <c r="I4458" s="153" t="str" cm="1">
        <f t="array" ref="I4458">_xlfn.XLOOKUP(C4458,gyn_horarios,gyn_trechos_almoco,"",1,1)</f>
        <v>PLANTAO</v>
      </c>
      <c r="J4458" s="164" t="str" cm="1">
        <f t="array" ref="J4458">_xlfn.XLOOKUP(D4458,justificativas_motivos,justificativas_texto,"",1,1)</f>
        <v>MOTORISTA PRESTANDO SERVICO DE PLANTAO NA GARAGEM</v>
      </c>
    </row>
    <row r="4459" spans="1:10" ht="42" hidden="1" customHeight="1">
      <c r="A4459" s="202">
        <v>45910</v>
      </c>
      <c r="B4459" s="132">
        <v>19011</v>
      </c>
      <c r="C4459" s="133">
        <v>0.47013888888888888</v>
      </c>
      <c r="D4459" s="132" t="s">
        <v>20</v>
      </c>
      <c r="E4459" s="129" t="s">
        <v>154</v>
      </c>
      <c r="F4459" s="132"/>
      <c r="G4459" s="132" t="str">
        <f t="shared" si="142"/>
        <v>1</v>
      </c>
      <c r="H4459" s="137">
        <f t="shared" si="143"/>
        <v>18</v>
      </c>
      <c r="I4459" s="129" t="str" cm="1">
        <f t="array" ref="I4459">_xlfn.XLOOKUP(C4459,gyn_horarios,gyn_trechos_almoco,"",1,1)</f>
        <v>IMPERATRIZ X SAO LUIS 11:17</v>
      </c>
      <c r="J4459" s="201" t="str" cm="1">
        <f t="array" ref="J4459">_xlfn.XLOOKUP(D4459,justificativas_motivos,justificativas_texto,"",1,1)</f>
        <v>MOTORISTA TEVE QUE FAZER REFEIÇÃO DEVIDO AO ATRASO DO HORARIO DO ONIBUS</v>
      </c>
    </row>
    <row r="4460" spans="1:10" ht="42" hidden="1" customHeight="1">
      <c r="A4460" s="202">
        <v>45910</v>
      </c>
      <c r="B4460" s="132">
        <v>19018</v>
      </c>
      <c r="C4460" s="133">
        <v>0.87847222222222221</v>
      </c>
      <c r="D4460" s="132" t="s">
        <v>11</v>
      </c>
      <c r="E4460" s="129" t="s">
        <v>189</v>
      </c>
      <c r="F4460" s="132"/>
      <c r="G4460" s="132" t="str">
        <f t="shared" si="142"/>
        <v>1</v>
      </c>
      <c r="H4460" s="137">
        <f t="shared" si="143"/>
        <v>18</v>
      </c>
      <c r="I4460" s="129" t="str" cm="1">
        <f t="array" ref="I4460">_xlfn.XLOOKUP(C4460,gyn_horarios,gyn_trechos_almoco,"",1,1)</f>
        <v>BELEM X GOIANIA 21:05</v>
      </c>
      <c r="J4460" s="201" t="str" cm="1">
        <f t="array" ref="J4460">_xlfn.XLOOKUP(D4460,justificativas_motivos,justificativas_texto,"",1,1)</f>
        <v>MOTORISTA CUMPRINDO HORÁRIO NA ESCALA ATUAL</v>
      </c>
    </row>
    <row r="4461" spans="1:10" ht="42" hidden="1" customHeight="1">
      <c r="A4461" s="202">
        <v>45910</v>
      </c>
      <c r="B4461" s="132">
        <v>19018</v>
      </c>
      <c r="C4461" s="133">
        <v>0.87847222222222221</v>
      </c>
      <c r="D4461" s="132" t="s">
        <v>11</v>
      </c>
      <c r="E4461" s="129" t="s">
        <v>133</v>
      </c>
      <c r="F4461" s="132"/>
      <c r="G4461" s="132" t="str">
        <f t="shared" si="142"/>
        <v>1</v>
      </c>
      <c r="H4461" s="137">
        <f t="shared" si="143"/>
        <v>18</v>
      </c>
      <c r="I4461" s="129" t="str" cm="1">
        <f t="array" ref="I4461">_xlfn.XLOOKUP(C4461,gyn_horarios,gyn_trechos_almoco,"",1,1)</f>
        <v>BELEM X GOIANIA 21:05</v>
      </c>
      <c r="J4461" s="201" t="str" cm="1">
        <f t="array" ref="J4461">_xlfn.XLOOKUP(D4461,justificativas_motivos,justificativas_texto,"",1,1)</f>
        <v>MOTORISTA CUMPRINDO HORÁRIO NA ESCALA ATUAL</v>
      </c>
    </row>
    <row r="4462" spans="1:10" ht="42" hidden="1" customHeight="1">
      <c r="A4462" s="202">
        <v>45911</v>
      </c>
      <c r="B4462" s="149">
        <v>19009</v>
      </c>
      <c r="C4462" s="147">
        <v>0.39583333333333331</v>
      </c>
      <c r="D4462" s="149" t="s">
        <v>11</v>
      </c>
      <c r="E4462" s="153" t="s">
        <v>539</v>
      </c>
      <c r="F4462" s="149"/>
      <c r="G4462" s="149" t="str">
        <f t="shared" si="142"/>
        <v>1</v>
      </c>
      <c r="H4462" s="150">
        <f t="shared" si="143"/>
        <v>18</v>
      </c>
      <c r="I4462" s="153" t="str" cm="1">
        <f t="array" ref="I4462">_xlfn.XLOOKUP(C4462,gyn_horarios,gyn_trechos_almoco,"",1,1)</f>
        <v>GOIANIA X BELEM 09:30</v>
      </c>
      <c r="J4462" s="164" t="str" cm="1">
        <f t="array" ref="J4462">_xlfn.XLOOKUP(D4462,justificativas_motivos,justificativas_texto,"",1,1)</f>
        <v>MOTORISTA CUMPRINDO HORÁRIO NA ESCALA ATUAL</v>
      </c>
    </row>
    <row r="4463" spans="1:10" ht="42" hidden="1" customHeight="1">
      <c r="A4463" s="202">
        <v>45911</v>
      </c>
      <c r="B4463" s="149">
        <v>19009</v>
      </c>
      <c r="C4463" s="147">
        <v>0.39583333333333331</v>
      </c>
      <c r="D4463" s="149" t="s">
        <v>11</v>
      </c>
      <c r="E4463" s="153" t="s">
        <v>532</v>
      </c>
      <c r="F4463" s="149"/>
      <c r="G4463" s="149" t="str">
        <f t="shared" si="142"/>
        <v>1</v>
      </c>
      <c r="H4463" s="150">
        <f t="shared" si="143"/>
        <v>18</v>
      </c>
      <c r="I4463" s="153" t="str" cm="1">
        <f t="array" ref="I4463">_xlfn.XLOOKUP(C4463,gyn_horarios,gyn_trechos_almoco,"",1,1)</f>
        <v>GOIANIA X BELEM 09:30</v>
      </c>
      <c r="J4463" s="164" t="str" cm="1">
        <f t="array" ref="J4463">_xlfn.XLOOKUP(D4463,justificativas_motivos,justificativas_texto,"",1,1)</f>
        <v>MOTORISTA CUMPRINDO HORÁRIO NA ESCALA ATUAL</v>
      </c>
    </row>
    <row r="4464" spans="1:10" ht="42" hidden="1" customHeight="1">
      <c r="A4464" s="202">
        <v>45911</v>
      </c>
      <c r="B4464" s="149">
        <v>24013</v>
      </c>
      <c r="C4464" s="147">
        <v>0.83333333333333337</v>
      </c>
      <c r="D4464" s="149" t="s">
        <v>11</v>
      </c>
      <c r="E4464" s="149" t="s">
        <v>121</v>
      </c>
      <c r="F4464" s="149"/>
      <c r="G4464" s="149" t="str">
        <f t="shared" si="142"/>
        <v>1</v>
      </c>
      <c r="H4464" s="150">
        <f t="shared" si="143"/>
        <v>18</v>
      </c>
      <c r="I4464" s="153" t="str" cm="1">
        <f t="array" ref="I4464">_xlfn.XLOOKUP(C4464,gyn_horarios,gyn_trechos_almoco,"",1,1)</f>
        <v>GOIANIA X SAO LUIS 20:00</v>
      </c>
      <c r="J4464" s="164" t="str" cm="1">
        <f t="array" ref="J4464">_xlfn.XLOOKUP(D4464,justificativas_motivos,justificativas_texto,"",1,1)</f>
        <v>MOTORISTA CUMPRINDO HORÁRIO NA ESCALA ATUAL</v>
      </c>
    </row>
    <row r="4465" spans="1:10" ht="42" hidden="1" customHeight="1">
      <c r="A4465" s="202">
        <v>45911</v>
      </c>
      <c r="B4465" s="149">
        <v>24013</v>
      </c>
      <c r="C4465" s="147">
        <v>0.83333333333333337</v>
      </c>
      <c r="D4465" s="149" t="s">
        <v>11</v>
      </c>
      <c r="E4465" s="149" t="s">
        <v>150</v>
      </c>
      <c r="F4465" s="149"/>
      <c r="G4465" s="149" t="str">
        <f t="shared" si="142"/>
        <v>1</v>
      </c>
      <c r="H4465" s="150">
        <f t="shared" si="143"/>
        <v>18</v>
      </c>
      <c r="I4465" s="153" t="str" cm="1">
        <f t="array" ref="I4465">_xlfn.XLOOKUP(C4465,gyn_horarios,gyn_trechos_almoco,"",1,1)</f>
        <v>GOIANIA X SAO LUIS 20:00</v>
      </c>
      <c r="J4465" s="164" t="str" cm="1">
        <f t="array" ref="J4465">_xlfn.XLOOKUP(D4465,justificativas_motivos,justificativas_texto,"",1,1)</f>
        <v>MOTORISTA CUMPRINDO HORÁRIO NA ESCALA ATUAL</v>
      </c>
    </row>
    <row r="4466" spans="1:10" ht="42" hidden="1" customHeight="1">
      <c r="A4466" s="202">
        <v>45911</v>
      </c>
      <c r="B4466" s="149" t="s">
        <v>71</v>
      </c>
      <c r="C4466" s="147" t="s">
        <v>72</v>
      </c>
      <c r="D4466" s="149" t="s">
        <v>107</v>
      </c>
      <c r="E4466" s="153" t="s">
        <v>292</v>
      </c>
      <c r="F4466" s="149"/>
      <c r="G4466" s="149" t="str">
        <f t="shared" si="142"/>
        <v>1</v>
      </c>
      <c r="H4466" s="150">
        <f t="shared" si="143"/>
        <v>18</v>
      </c>
      <c r="I4466" s="153" t="str" cm="1">
        <f t="array" ref="I4466">_xlfn.XLOOKUP(C4466,gyn_horarios,gyn_trechos_almoco,"",1,1)</f>
        <v>PLANTAO</v>
      </c>
      <c r="J4466" s="164" t="str" cm="1">
        <f t="array" ref="J4466">_xlfn.XLOOKUP(D4466,justificativas_motivos,justificativas_texto,"",1,1)</f>
        <v>MOTORISTA PRESTANDO SERVICO DE PLANTAO NA GARAGEM</v>
      </c>
    </row>
    <row r="4467" spans="1:10" ht="42" hidden="1" customHeight="1">
      <c r="A4467" s="202">
        <v>45911</v>
      </c>
      <c r="B4467" s="132">
        <v>20017</v>
      </c>
      <c r="C4467" s="133">
        <v>0.47013888888888888</v>
      </c>
      <c r="D4467" s="132" t="s">
        <v>20</v>
      </c>
      <c r="E4467" s="129" t="s">
        <v>422</v>
      </c>
      <c r="F4467" s="132"/>
      <c r="G4467" s="132" t="str">
        <f t="shared" si="142"/>
        <v>1</v>
      </c>
      <c r="H4467" s="137">
        <f t="shared" si="143"/>
        <v>18</v>
      </c>
      <c r="I4467" s="129" t="str" cm="1">
        <f t="array" ref="I4467">_xlfn.XLOOKUP(C4467,gyn_horarios,gyn_trechos_almoco,"",1,1)</f>
        <v>IMPERATRIZ X SAO LUIS 11:17</v>
      </c>
      <c r="J4467" s="201" t="str" cm="1">
        <f t="array" ref="J4467">_xlfn.XLOOKUP(D4467,justificativas_motivos,justificativas_texto,"",1,1)</f>
        <v>MOTORISTA TEVE QUE FAZER REFEIÇÃO DEVIDO AO ATRASO DO HORARIO DO ONIBUS</v>
      </c>
    </row>
    <row r="4468" spans="1:10" ht="42" hidden="1" customHeight="1">
      <c r="A4468" s="202">
        <v>45912</v>
      </c>
      <c r="B4468" s="149">
        <v>24016</v>
      </c>
      <c r="C4468" s="147">
        <v>0.79166666666666663</v>
      </c>
      <c r="D4468" s="149" t="s">
        <v>11</v>
      </c>
      <c r="E4468" s="149" t="s">
        <v>119</v>
      </c>
      <c r="F4468" s="149"/>
      <c r="G4468" s="149" t="str">
        <f t="shared" si="142"/>
        <v>1</v>
      </c>
      <c r="H4468" s="150">
        <f t="shared" si="143"/>
        <v>18</v>
      </c>
      <c r="I4468" s="153" t="str" cm="1">
        <f t="array" ref="I4468">_xlfn.XLOOKUP(C4468,gyn_horarios,gyn_trechos_almoco,"",1,1)</f>
        <v>GOIANIA X BELEM 19:00</v>
      </c>
      <c r="J4468" s="164" t="str" cm="1">
        <f t="array" ref="J4468">_xlfn.XLOOKUP(D4468,justificativas_motivos,justificativas_texto,"",1,1)</f>
        <v>MOTORISTA CUMPRINDO HORÁRIO NA ESCALA ATUAL</v>
      </c>
    </row>
    <row r="4469" spans="1:10" ht="42" hidden="1" customHeight="1">
      <c r="A4469" s="202">
        <v>45912</v>
      </c>
      <c r="B4469" s="149">
        <v>24016</v>
      </c>
      <c r="C4469" s="147">
        <v>0.79166666666666663</v>
      </c>
      <c r="D4469" s="149" t="s">
        <v>11</v>
      </c>
      <c r="E4469" s="149" t="s">
        <v>397</v>
      </c>
      <c r="F4469" s="149"/>
      <c r="G4469" s="149" t="str">
        <f t="shared" si="142"/>
        <v>1</v>
      </c>
      <c r="H4469" s="150">
        <f t="shared" si="143"/>
        <v>18</v>
      </c>
      <c r="I4469" s="153" t="str" cm="1">
        <f t="array" ref="I4469">_xlfn.XLOOKUP(C4469,gyn_horarios,gyn_trechos_almoco,"",1,1)</f>
        <v>GOIANIA X BELEM 19:00</v>
      </c>
      <c r="J4469" s="164" t="str" cm="1">
        <f t="array" ref="J4469">_xlfn.XLOOKUP(D4469,justificativas_motivos,justificativas_texto,"",1,1)</f>
        <v>MOTORISTA CUMPRINDO HORÁRIO NA ESCALA ATUAL</v>
      </c>
    </row>
    <row r="4470" spans="1:10" ht="42" hidden="1" customHeight="1">
      <c r="A4470" s="202">
        <v>45912</v>
      </c>
      <c r="B4470" s="149">
        <v>24012</v>
      </c>
      <c r="C4470" s="147">
        <v>0.83333333333333337</v>
      </c>
      <c r="D4470" s="149" t="s">
        <v>11</v>
      </c>
      <c r="E4470" s="149" t="s">
        <v>13</v>
      </c>
      <c r="F4470" s="149"/>
      <c r="G4470" s="149" t="str">
        <f t="shared" si="142"/>
        <v>1</v>
      </c>
      <c r="H4470" s="150">
        <f t="shared" si="143"/>
        <v>18</v>
      </c>
      <c r="I4470" s="153" t="str" cm="1">
        <f t="array" ref="I4470">_xlfn.XLOOKUP(C4470,gyn_horarios,gyn_trechos_almoco,"",1,1)</f>
        <v>GOIANIA X SAO LUIS 20:00</v>
      </c>
      <c r="J4470" s="164" t="str" cm="1">
        <f t="array" ref="J4470">_xlfn.XLOOKUP(D4470,justificativas_motivos,justificativas_texto,"",1,1)</f>
        <v>MOTORISTA CUMPRINDO HORÁRIO NA ESCALA ATUAL</v>
      </c>
    </row>
    <row r="4471" spans="1:10" ht="42" hidden="1" customHeight="1">
      <c r="A4471" s="202">
        <v>45912</v>
      </c>
      <c r="B4471" s="149">
        <v>24012</v>
      </c>
      <c r="C4471" s="147">
        <v>0.83333333333333337</v>
      </c>
      <c r="D4471" s="149" t="s">
        <v>11</v>
      </c>
      <c r="E4471" s="149" t="s">
        <v>12</v>
      </c>
      <c r="F4471" s="149"/>
      <c r="G4471" s="149" t="str">
        <f t="shared" si="142"/>
        <v>1</v>
      </c>
      <c r="H4471" s="150">
        <f t="shared" si="143"/>
        <v>18</v>
      </c>
      <c r="I4471" s="153" t="str" cm="1">
        <f t="array" ref="I4471">_xlfn.XLOOKUP(C4471,gyn_horarios,gyn_trechos_almoco,"",1,1)</f>
        <v>GOIANIA X SAO LUIS 20:00</v>
      </c>
      <c r="J4471" s="164" t="str" cm="1">
        <f t="array" ref="J4471">_xlfn.XLOOKUP(D4471,justificativas_motivos,justificativas_texto,"",1,1)</f>
        <v>MOTORISTA CUMPRINDO HORÁRIO NA ESCALA ATUAL</v>
      </c>
    </row>
    <row r="4472" spans="1:10" ht="42" hidden="1" customHeight="1">
      <c r="A4472" s="202">
        <v>45912</v>
      </c>
      <c r="B4472" s="149" t="s">
        <v>71</v>
      </c>
      <c r="C4472" s="147" t="s">
        <v>72</v>
      </c>
      <c r="D4472" s="149" t="s">
        <v>107</v>
      </c>
      <c r="E4472" s="153" t="s">
        <v>292</v>
      </c>
      <c r="F4472" s="149"/>
      <c r="G4472" s="149" t="str">
        <f t="shared" si="142"/>
        <v>1</v>
      </c>
      <c r="H4472" s="150">
        <f t="shared" si="143"/>
        <v>18</v>
      </c>
      <c r="I4472" s="153" t="str" cm="1">
        <f t="array" ref="I4472">_xlfn.XLOOKUP(C4472,gyn_horarios,gyn_trechos_almoco,"",1,1)</f>
        <v>PLANTAO</v>
      </c>
      <c r="J4472" s="164" t="str" cm="1">
        <f t="array" ref="J4472">_xlfn.XLOOKUP(D4472,justificativas_motivos,justificativas_texto,"",1,1)</f>
        <v>MOTORISTA PRESTANDO SERVICO DE PLANTAO NA GARAGEM</v>
      </c>
    </row>
    <row r="4473" spans="1:10" ht="42" hidden="1" customHeight="1">
      <c r="A4473" s="202">
        <v>45912</v>
      </c>
      <c r="B4473" s="132" t="s">
        <v>503</v>
      </c>
      <c r="C4473" s="133" t="s">
        <v>72</v>
      </c>
      <c r="D4473" s="132" t="s">
        <v>107</v>
      </c>
      <c r="E4473" s="129" t="s">
        <v>210</v>
      </c>
      <c r="F4473" s="132"/>
      <c r="G4473" s="132" t="str">
        <f t="shared" si="142"/>
        <v>1</v>
      </c>
      <c r="H4473" s="137">
        <f t="shared" si="143"/>
        <v>18</v>
      </c>
      <c r="I4473" s="129" t="str" cm="1">
        <f t="array" ref="I4473">_xlfn.XLOOKUP(C4473,gyn_horarios,gyn_trechos_almoco,"",1,1)</f>
        <v>PLANTAO</v>
      </c>
      <c r="J4473" s="201" t="str" cm="1">
        <f t="array" ref="J4473">_xlfn.XLOOKUP(D4473,justificativas_motivos,justificativas_texto,"",1,1)</f>
        <v>MOTORISTA PRESTANDO SERVICO DE PLANTAO NA GARAGEM</v>
      </c>
    </row>
    <row r="4474" spans="1:10" ht="42" hidden="1" customHeight="1">
      <c r="A4474" s="200">
        <v>45913</v>
      </c>
      <c r="B4474" s="132" t="s">
        <v>137</v>
      </c>
      <c r="C4474" s="133" t="s">
        <v>137</v>
      </c>
      <c r="D4474" s="132" t="s">
        <v>137</v>
      </c>
      <c r="E4474" s="129" t="s">
        <v>208</v>
      </c>
      <c r="F4474" s="132"/>
      <c r="G4474" s="132" t="str">
        <f t="shared" si="142"/>
        <v>1</v>
      </c>
      <c r="H4474" s="137">
        <f t="shared" si="143"/>
        <v>18</v>
      </c>
      <c r="I4474" s="129" t="str" cm="1">
        <f t="array" ref="I4474">_xlfn.XLOOKUP(C4474,gyn_horarios,gyn_trechos_almoco,"",1,1)</f>
        <v>ESPERA</v>
      </c>
      <c r="J4474" s="201" t="str" cm="1">
        <f t="array" ref="J4474">_xlfn.XLOOKUP(D4474,justificativas_motivos,justificativas_texto,"",1,1)</f>
        <v>MOTORISTA NA GARAGEM EM ESPERA PARA DISPONIBILIDADE DE HORARIOS</v>
      </c>
    </row>
    <row r="4475" spans="1:10" ht="42" hidden="1" customHeight="1">
      <c r="A4475" s="200">
        <v>45913</v>
      </c>
      <c r="B4475" s="132" t="s">
        <v>137</v>
      </c>
      <c r="C4475" s="133" t="s">
        <v>137</v>
      </c>
      <c r="D4475" s="132" t="s">
        <v>137</v>
      </c>
      <c r="E4475" s="129" t="s">
        <v>207</v>
      </c>
      <c r="F4475" s="132"/>
      <c r="G4475" s="132" t="str">
        <f t="shared" si="142"/>
        <v>1</v>
      </c>
      <c r="H4475" s="137">
        <f t="shared" si="143"/>
        <v>18</v>
      </c>
      <c r="I4475" s="129" t="str" cm="1">
        <f t="array" ref="I4475">_xlfn.XLOOKUP(C4475,gyn_horarios,gyn_trechos_almoco,"",1,1)</f>
        <v>ESPERA</v>
      </c>
      <c r="J4475" s="201" t="str" cm="1">
        <f t="array" ref="J4475">_xlfn.XLOOKUP(D4475,justificativas_motivos,justificativas_texto,"",1,1)</f>
        <v>MOTORISTA NA GARAGEM EM ESPERA PARA DISPONIBILIDADE DE HORARIOS</v>
      </c>
    </row>
    <row r="4476" spans="1:10" ht="42" hidden="1" customHeight="1">
      <c r="A4476" s="200">
        <v>45913</v>
      </c>
      <c r="B4476" s="132">
        <v>19015</v>
      </c>
      <c r="C4476" s="133">
        <v>0.39583333333333331</v>
      </c>
      <c r="D4476" s="132" t="s">
        <v>11</v>
      </c>
      <c r="E4476" s="129" t="s">
        <v>61</v>
      </c>
      <c r="F4476" s="132"/>
      <c r="G4476" s="132" t="str">
        <f t="shared" si="142"/>
        <v>1</v>
      </c>
      <c r="H4476" s="137">
        <f t="shared" si="143"/>
        <v>18</v>
      </c>
      <c r="I4476" s="129" t="str" cm="1">
        <f t="array" ref="I4476">_xlfn.XLOOKUP(C4476,gyn_horarios,gyn_trechos_almoco,"",1,1)</f>
        <v>GOIANIA X BELEM 09:30</v>
      </c>
      <c r="J4476" s="201" t="str" cm="1">
        <f t="array" ref="J4476">_xlfn.XLOOKUP(D4476,justificativas_motivos,justificativas_texto,"",1,1)</f>
        <v>MOTORISTA CUMPRINDO HORÁRIO NA ESCALA ATUAL</v>
      </c>
    </row>
    <row r="4477" spans="1:10" ht="42" hidden="1" customHeight="1">
      <c r="A4477" s="202">
        <v>45913</v>
      </c>
      <c r="B4477" s="149">
        <v>19015</v>
      </c>
      <c r="C4477" s="147">
        <v>0.39583333333333331</v>
      </c>
      <c r="D4477" s="149" t="s">
        <v>11</v>
      </c>
      <c r="E4477" s="153" t="s">
        <v>379</v>
      </c>
      <c r="F4477" s="149"/>
      <c r="G4477" s="149" t="str">
        <f t="shared" si="142"/>
        <v>1</v>
      </c>
      <c r="H4477" s="150">
        <f t="shared" si="143"/>
        <v>18</v>
      </c>
      <c r="I4477" s="153" t="str" cm="1">
        <f t="array" ref="I4477">_xlfn.XLOOKUP(C4477,gyn_horarios,gyn_trechos_almoco,"",1,1)</f>
        <v>GOIANIA X BELEM 09:30</v>
      </c>
      <c r="J4477" s="164" t="str" cm="1">
        <f t="array" ref="J4477">_xlfn.XLOOKUP(D4477,justificativas_motivos,justificativas_texto,"",1,1)</f>
        <v>MOTORISTA CUMPRINDO HORÁRIO NA ESCALA ATUAL</v>
      </c>
    </row>
    <row r="4478" spans="1:10" ht="42" hidden="1" customHeight="1">
      <c r="A4478" s="202">
        <v>45913</v>
      </c>
      <c r="B4478" s="149" t="s">
        <v>503</v>
      </c>
      <c r="C4478" s="147" t="s">
        <v>72</v>
      </c>
      <c r="D4478" s="149" t="s">
        <v>71</v>
      </c>
      <c r="E4478" s="153" t="s">
        <v>210</v>
      </c>
      <c r="F4478" s="149"/>
      <c r="G4478" s="149" t="str">
        <f t="shared" si="142"/>
        <v>1</v>
      </c>
      <c r="H4478" s="150">
        <f t="shared" si="143"/>
        <v>18</v>
      </c>
      <c r="I4478" s="153" t="str" cm="1">
        <f t="array" ref="I4478">_xlfn.XLOOKUP(C4478,gyn_horarios,gyn_trechos_almoco,"",1,1)</f>
        <v>PLANTAO</v>
      </c>
      <c r="J4478" s="164" t="str" cm="1">
        <f t="array" ref="J4478">_xlfn.XLOOKUP(D4478,justificativas_motivos,justificativas_texto,"",1,1)</f>
        <v>MOTORISTA NA GARAGEM DEVIDO CANCELAMENTO DE HORARIO</v>
      </c>
    </row>
    <row r="4479" spans="1:10" ht="42" hidden="1" customHeight="1">
      <c r="A4479" s="202">
        <v>45914</v>
      </c>
      <c r="B4479" s="149">
        <v>24015</v>
      </c>
      <c r="C4479" s="147">
        <v>0.83333333333333337</v>
      </c>
      <c r="D4479" s="149" t="s">
        <v>11</v>
      </c>
      <c r="E4479" s="130" t="s">
        <v>193</v>
      </c>
      <c r="F4479" s="149"/>
      <c r="G4479" s="149" t="str">
        <f t="shared" si="142"/>
        <v>1</v>
      </c>
      <c r="H4479" s="150">
        <f t="shared" si="143"/>
        <v>18</v>
      </c>
      <c r="I4479" s="153" t="str" cm="1">
        <f t="array" ref="I4479">_xlfn.XLOOKUP(C4479,gyn_horarios,gyn_trechos_almoco,"",1,1)</f>
        <v>GOIANIA X SAO LUIS 20:00</v>
      </c>
      <c r="J4479" s="164" t="str" cm="1">
        <f t="array" ref="J4479">_xlfn.XLOOKUP(D4479,justificativas_motivos,justificativas_texto,"",1,1)</f>
        <v>MOTORISTA CUMPRINDO HORÁRIO NA ESCALA ATUAL</v>
      </c>
    </row>
    <row r="4480" spans="1:10" ht="42" hidden="1" customHeight="1">
      <c r="A4480" s="202">
        <v>45914</v>
      </c>
      <c r="B4480" s="149">
        <v>24015</v>
      </c>
      <c r="C4480" s="147">
        <v>0.83333333333333337</v>
      </c>
      <c r="D4480" s="149" t="s">
        <v>11</v>
      </c>
      <c r="E4480" s="130" t="s">
        <v>168</v>
      </c>
      <c r="F4480" s="149"/>
      <c r="G4480" s="149" t="str">
        <f t="shared" si="142"/>
        <v>1</v>
      </c>
      <c r="H4480" s="150">
        <f t="shared" si="143"/>
        <v>18</v>
      </c>
      <c r="I4480" s="153" t="str" cm="1">
        <f t="array" ref="I4480">_xlfn.XLOOKUP(C4480,gyn_horarios,gyn_trechos_almoco,"",1,1)</f>
        <v>GOIANIA X SAO LUIS 20:00</v>
      </c>
      <c r="J4480" s="164" t="str" cm="1">
        <f t="array" ref="J4480">_xlfn.XLOOKUP(D4480,justificativas_motivos,justificativas_texto,"",1,1)</f>
        <v>MOTORISTA CUMPRINDO HORÁRIO NA ESCALA ATUAL</v>
      </c>
    </row>
    <row r="4481" spans="1:10" ht="42" hidden="1" customHeight="1">
      <c r="A4481" s="202">
        <v>45914</v>
      </c>
      <c r="B4481" s="149">
        <v>19005</v>
      </c>
      <c r="C4481" s="147">
        <v>0.39583333333333331</v>
      </c>
      <c r="D4481" s="149" t="s">
        <v>11</v>
      </c>
      <c r="E4481" s="153" t="s">
        <v>126</v>
      </c>
      <c r="F4481" s="149"/>
      <c r="G4481" s="149" t="str">
        <f t="shared" si="142"/>
        <v>1</v>
      </c>
      <c r="H4481" s="150">
        <f t="shared" si="143"/>
        <v>18</v>
      </c>
      <c r="I4481" s="153" t="str" cm="1">
        <f t="array" ref="I4481">_xlfn.XLOOKUP(C4481,gyn_horarios,gyn_trechos_almoco,"",1,1)</f>
        <v>GOIANIA X BELEM 09:30</v>
      </c>
      <c r="J4481" s="164" t="str" cm="1">
        <f t="array" ref="J4481">_xlfn.XLOOKUP(D4481,justificativas_motivos,justificativas_texto,"",1,1)</f>
        <v>MOTORISTA CUMPRINDO HORÁRIO NA ESCALA ATUAL</v>
      </c>
    </row>
    <row r="4482" spans="1:10" ht="42" hidden="1" customHeight="1">
      <c r="A4482" s="202">
        <v>45914</v>
      </c>
      <c r="B4482" s="149">
        <v>19005</v>
      </c>
      <c r="C4482" s="147">
        <v>0.39583333333333331</v>
      </c>
      <c r="D4482" s="149" t="s">
        <v>11</v>
      </c>
      <c r="E4482" s="153" t="s">
        <v>416</v>
      </c>
      <c r="F4482" s="149"/>
      <c r="G4482" s="149" t="str">
        <f t="shared" si="142"/>
        <v>1</v>
      </c>
      <c r="H4482" s="150">
        <f t="shared" si="143"/>
        <v>18</v>
      </c>
      <c r="I4482" s="153" t="str" cm="1">
        <f t="array" ref="I4482">_xlfn.XLOOKUP(C4482,gyn_horarios,gyn_trechos_almoco,"",1,1)</f>
        <v>GOIANIA X BELEM 09:30</v>
      </c>
      <c r="J4482" s="164" t="str" cm="1">
        <f t="array" ref="J4482">_xlfn.XLOOKUP(D4482,justificativas_motivos,justificativas_texto,"",1,1)</f>
        <v>MOTORISTA CUMPRINDO HORÁRIO NA ESCALA ATUAL</v>
      </c>
    </row>
    <row r="4483" spans="1:10" ht="42" hidden="1" customHeight="1">
      <c r="A4483" s="202">
        <v>45915</v>
      </c>
      <c r="B4483" s="149">
        <v>24014</v>
      </c>
      <c r="C4483" s="147">
        <v>0.79166666666666663</v>
      </c>
      <c r="D4483" s="149" t="s">
        <v>11</v>
      </c>
      <c r="E4483" s="149" t="s">
        <v>65</v>
      </c>
      <c r="F4483" s="149"/>
      <c r="G4483" s="149" t="str">
        <f t="shared" si="142"/>
        <v>1</v>
      </c>
      <c r="H4483" s="150">
        <f t="shared" si="143"/>
        <v>18</v>
      </c>
      <c r="I4483" s="153" t="str" cm="1">
        <f t="array" ref="I4483">_xlfn.XLOOKUP(C4483,gyn_horarios,gyn_trechos_almoco,"",1,1)</f>
        <v>GOIANIA X BELEM 19:00</v>
      </c>
      <c r="J4483" s="164" t="str" cm="1">
        <f t="array" ref="J4483">_xlfn.XLOOKUP(D4483,justificativas_motivos,justificativas_texto,"",1,1)</f>
        <v>MOTORISTA CUMPRINDO HORÁRIO NA ESCALA ATUAL</v>
      </c>
    </row>
    <row r="4484" spans="1:10" ht="42" hidden="1" customHeight="1">
      <c r="A4484" s="202">
        <v>45915</v>
      </c>
      <c r="B4484" s="149">
        <v>24014</v>
      </c>
      <c r="C4484" s="147">
        <v>0.79166666666666663</v>
      </c>
      <c r="D4484" s="149" t="s">
        <v>11</v>
      </c>
      <c r="E4484" s="149" t="s">
        <v>64</v>
      </c>
      <c r="F4484" s="149"/>
      <c r="G4484" s="149" t="str">
        <f t="shared" si="142"/>
        <v>1</v>
      </c>
      <c r="H4484" s="150">
        <f t="shared" si="143"/>
        <v>18</v>
      </c>
      <c r="I4484" s="153" t="str" cm="1">
        <f t="array" ref="I4484">_xlfn.XLOOKUP(C4484,gyn_horarios,gyn_trechos_almoco,"",1,1)</f>
        <v>GOIANIA X BELEM 19:00</v>
      </c>
      <c r="J4484" s="164" t="str" cm="1">
        <f t="array" ref="J4484">_xlfn.XLOOKUP(D4484,justificativas_motivos,justificativas_texto,"",1,1)</f>
        <v>MOTORISTA CUMPRINDO HORÁRIO NA ESCALA ATUAL</v>
      </c>
    </row>
    <row r="4485" spans="1:10" ht="42" hidden="1" customHeight="1">
      <c r="A4485" s="202">
        <v>45915</v>
      </c>
      <c r="B4485" s="149">
        <v>24011</v>
      </c>
      <c r="C4485" s="147">
        <v>0.83333333333333337</v>
      </c>
      <c r="D4485" s="149" t="s">
        <v>11</v>
      </c>
      <c r="E4485" s="149" t="s">
        <v>302</v>
      </c>
      <c r="F4485" s="149"/>
      <c r="G4485" s="149" t="str">
        <f t="shared" si="142"/>
        <v>1</v>
      </c>
      <c r="H4485" s="150">
        <f t="shared" si="143"/>
        <v>18</v>
      </c>
      <c r="I4485" s="153" t="str" cm="1">
        <f t="array" ref="I4485">_xlfn.XLOOKUP(C4485,gyn_horarios,gyn_trechos_almoco,"",1,1)</f>
        <v>GOIANIA X SAO LUIS 20:00</v>
      </c>
      <c r="J4485" s="164" t="str" cm="1">
        <f t="array" ref="J4485">_xlfn.XLOOKUP(D4485,justificativas_motivos,justificativas_texto,"",1,1)</f>
        <v>MOTORISTA CUMPRINDO HORÁRIO NA ESCALA ATUAL</v>
      </c>
    </row>
    <row r="4486" spans="1:10" ht="42" hidden="1" customHeight="1">
      <c r="A4486" s="202">
        <v>45915</v>
      </c>
      <c r="B4486" s="149">
        <v>24011</v>
      </c>
      <c r="C4486" s="147">
        <v>0.83333333333333337</v>
      </c>
      <c r="D4486" s="149" t="s">
        <v>11</v>
      </c>
      <c r="E4486" s="149" t="s">
        <v>194</v>
      </c>
      <c r="F4486" s="149"/>
      <c r="G4486" s="149" t="str">
        <f t="shared" si="142"/>
        <v>1</v>
      </c>
      <c r="H4486" s="150">
        <f t="shared" si="143"/>
        <v>18</v>
      </c>
      <c r="I4486" s="153" t="str" cm="1">
        <f t="array" ref="I4486">_xlfn.XLOOKUP(C4486,gyn_horarios,gyn_trechos_almoco,"",1,1)</f>
        <v>GOIANIA X SAO LUIS 20:00</v>
      </c>
      <c r="J4486" s="164" t="str" cm="1">
        <f t="array" ref="J4486">_xlfn.XLOOKUP(D4486,justificativas_motivos,justificativas_texto,"",1,1)</f>
        <v>MOTORISTA CUMPRINDO HORÁRIO NA ESCALA ATUAL</v>
      </c>
    </row>
    <row r="4487" spans="1:10" ht="42" hidden="1" customHeight="1">
      <c r="A4487" s="202">
        <v>45915</v>
      </c>
      <c r="B4487" s="149">
        <v>19013</v>
      </c>
      <c r="C4487" s="147">
        <v>0.39583333333333331</v>
      </c>
      <c r="D4487" s="149" t="s">
        <v>11</v>
      </c>
      <c r="E4487" s="153" t="s">
        <v>204</v>
      </c>
      <c r="F4487" s="149"/>
      <c r="G4487" s="149" t="str">
        <f t="shared" si="142"/>
        <v>1</v>
      </c>
      <c r="H4487" s="150">
        <f t="shared" si="143"/>
        <v>18</v>
      </c>
      <c r="I4487" s="153" t="str" cm="1">
        <f t="array" ref="I4487">_xlfn.XLOOKUP(C4487,gyn_horarios,gyn_trechos_almoco,"",1,1)</f>
        <v>GOIANIA X BELEM 09:30</v>
      </c>
      <c r="J4487" s="164" t="str" cm="1">
        <f t="array" ref="J4487">_xlfn.XLOOKUP(D4487,justificativas_motivos,justificativas_texto,"",1,1)</f>
        <v>MOTORISTA CUMPRINDO HORÁRIO NA ESCALA ATUAL</v>
      </c>
    </row>
    <row r="4488" spans="1:10" ht="42" hidden="1" customHeight="1">
      <c r="A4488" s="202">
        <v>45915</v>
      </c>
      <c r="B4488" s="149">
        <v>19013</v>
      </c>
      <c r="C4488" s="147">
        <v>0.39583333333333331</v>
      </c>
      <c r="D4488" s="149" t="s">
        <v>11</v>
      </c>
      <c r="E4488" s="153" t="s">
        <v>118</v>
      </c>
      <c r="F4488" s="149"/>
      <c r="G4488" s="149" t="str">
        <f t="shared" si="142"/>
        <v>1</v>
      </c>
      <c r="H4488" s="150">
        <f t="shared" si="143"/>
        <v>18</v>
      </c>
      <c r="I4488" s="153" t="str" cm="1">
        <f t="array" ref="I4488">_xlfn.XLOOKUP(C4488,gyn_horarios,gyn_trechos_almoco,"",1,1)</f>
        <v>GOIANIA X BELEM 09:30</v>
      </c>
      <c r="J4488" s="164" t="str" cm="1">
        <f t="array" ref="J4488">_xlfn.XLOOKUP(D4488,justificativas_motivos,justificativas_texto,"",1,1)</f>
        <v>MOTORISTA CUMPRINDO HORÁRIO NA ESCALA ATUAL</v>
      </c>
    </row>
    <row r="4489" spans="1:10" ht="42" hidden="1" customHeight="1">
      <c r="A4489" s="202">
        <v>45916</v>
      </c>
      <c r="B4489" s="149">
        <v>25006</v>
      </c>
      <c r="C4489" s="147">
        <v>0.79166666666666663</v>
      </c>
      <c r="D4489" s="149" t="s">
        <v>11</v>
      </c>
      <c r="E4489" s="149" t="s">
        <v>209</v>
      </c>
      <c r="F4489" s="149"/>
      <c r="G4489" s="149" t="str">
        <f t="shared" si="142"/>
        <v>1</v>
      </c>
      <c r="H4489" s="150">
        <f t="shared" si="143"/>
        <v>18</v>
      </c>
      <c r="I4489" s="153" t="str" cm="1">
        <f t="array" ref="I4489">_xlfn.XLOOKUP(C4489,gyn_horarios,gyn_trechos_almoco,"",1,1)</f>
        <v>GOIANIA X BELEM 19:00</v>
      </c>
      <c r="J4489" s="164" t="str" cm="1">
        <f t="array" ref="J4489">_xlfn.XLOOKUP(D4489,justificativas_motivos,justificativas_texto,"",1,1)</f>
        <v>MOTORISTA CUMPRINDO HORÁRIO NA ESCALA ATUAL</v>
      </c>
    </row>
    <row r="4490" spans="1:10" ht="42" hidden="1" customHeight="1">
      <c r="A4490" s="202">
        <v>45916</v>
      </c>
      <c r="B4490" s="149">
        <v>25006</v>
      </c>
      <c r="C4490" s="147">
        <v>0.79166666666666663</v>
      </c>
      <c r="D4490" s="149" t="s">
        <v>11</v>
      </c>
      <c r="E4490" s="149" t="s">
        <v>190</v>
      </c>
      <c r="F4490" s="149"/>
      <c r="G4490" s="149" t="str">
        <f t="shared" si="142"/>
        <v>1</v>
      </c>
      <c r="H4490" s="150">
        <f t="shared" si="143"/>
        <v>18</v>
      </c>
      <c r="I4490" s="153" t="str" cm="1">
        <f t="array" ref="I4490">_xlfn.XLOOKUP(C4490,gyn_horarios,gyn_trechos_almoco,"",1,1)</f>
        <v>GOIANIA X BELEM 19:00</v>
      </c>
      <c r="J4490" s="164" t="str" cm="1">
        <f t="array" ref="J4490">_xlfn.XLOOKUP(D4490,justificativas_motivos,justificativas_texto,"",1,1)</f>
        <v>MOTORISTA CUMPRINDO HORÁRIO NA ESCALA ATUAL</v>
      </c>
    </row>
    <row r="4491" spans="1:10" ht="42" hidden="1" customHeight="1">
      <c r="A4491" s="202">
        <v>45916</v>
      </c>
      <c r="B4491" s="149">
        <v>24002</v>
      </c>
      <c r="C4491" s="147">
        <v>0.83333333333333337</v>
      </c>
      <c r="D4491" s="149" t="s">
        <v>11</v>
      </c>
      <c r="E4491" s="149" t="s">
        <v>452</v>
      </c>
      <c r="F4491" s="149"/>
      <c r="G4491" s="149" t="str">
        <f t="shared" si="142"/>
        <v>1</v>
      </c>
      <c r="H4491" s="150">
        <f t="shared" si="143"/>
        <v>18</v>
      </c>
      <c r="I4491" s="153" t="str" cm="1">
        <f t="array" ref="I4491">_xlfn.XLOOKUP(C4491,gyn_horarios,gyn_trechos_almoco,"",1,1)</f>
        <v>GOIANIA X SAO LUIS 20:00</v>
      </c>
      <c r="J4491" s="164" t="str" cm="1">
        <f t="array" ref="J4491">_xlfn.XLOOKUP(D4491,justificativas_motivos,justificativas_texto,"",1,1)</f>
        <v>MOTORISTA CUMPRINDO HORÁRIO NA ESCALA ATUAL</v>
      </c>
    </row>
    <row r="4492" spans="1:10" ht="42" hidden="1" customHeight="1">
      <c r="A4492" s="202">
        <v>45916</v>
      </c>
      <c r="B4492" s="149">
        <v>24002</v>
      </c>
      <c r="C4492" s="147">
        <v>0.83333333333333337</v>
      </c>
      <c r="D4492" s="149" t="s">
        <v>11</v>
      </c>
      <c r="E4492" s="149" t="s">
        <v>95</v>
      </c>
      <c r="F4492" s="149"/>
      <c r="G4492" s="149" t="str">
        <f t="shared" si="142"/>
        <v>1</v>
      </c>
      <c r="H4492" s="150">
        <f t="shared" si="143"/>
        <v>18</v>
      </c>
      <c r="I4492" s="153" t="str" cm="1">
        <f t="array" ref="I4492">_xlfn.XLOOKUP(C4492,gyn_horarios,gyn_trechos_almoco,"",1,1)</f>
        <v>GOIANIA X SAO LUIS 20:00</v>
      </c>
      <c r="J4492" s="164" t="str" cm="1">
        <f t="array" ref="J4492">_xlfn.XLOOKUP(D4492,justificativas_motivos,justificativas_texto,"",1,1)</f>
        <v>MOTORISTA CUMPRINDO HORÁRIO NA ESCALA ATUAL</v>
      </c>
    </row>
    <row r="4493" spans="1:10" ht="42" hidden="1" customHeight="1">
      <c r="A4493" s="202">
        <v>45916</v>
      </c>
      <c r="B4493" s="149" t="s">
        <v>71</v>
      </c>
      <c r="C4493" s="147" t="s">
        <v>72</v>
      </c>
      <c r="D4493" s="149" t="s">
        <v>107</v>
      </c>
      <c r="E4493" s="153" t="s">
        <v>292</v>
      </c>
      <c r="F4493" s="149"/>
      <c r="G4493" s="149" t="str">
        <f t="shared" si="142"/>
        <v>1</v>
      </c>
      <c r="H4493" s="150">
        <f t="shared" si="143"/>
        <v>18</v>
      </c>
      <c r="I4493" s="153" t="str" cm="1">
        <f t="array" ref="I4493">_xlfn.XLOOKUP(C4493,gyn_horarios,gyn_trechos_almoco,"",1,1)</f>
        <v>PLANTAO</v>
      </c>
      <c r="J4493" s="164" t="str" cm="1">
        <f t="array" ref="J4493">_xlfn.XLOOKUP(D4493,justificativas_motivos,justificativas_texto,"",1,1)</f>
        <v>MOTORISTA PRESTANDO SERVICO DE PLANTAO NA GARAGEM</v>
      </c>
    </row>
    <row r="4494" spans="1:10" ht="42" hidden="1" customHeight="1">
      <c r="A4494" s="202">
        <v>45917</v>
      </c>
      <c r="B4494" s="149">
        <v>25005</v>
      </c>
      <c r="C4494" s="147">
        <v>0.83333333333333337</v>
      </c>
      <c r="D4494" s="149" t="s">
        <v>11</v>
      </c>
      <c r="E4494" s="149" t="s">
        <v>114</v>
      </c>
      <c r="F4494" s="149"/>
      <c r="G4494" s="149" t="str">
        <f t="shared" si="142"/>
        <v>1</v>
      </c>
      <c r="H4494" s="150">
        <f t="shared" si="143"/>
        <v>18</v>
      </c>
      <c r="I4494" s="153" t="str" cm="1">
        <f t="array" ref="I4494">_xlfn.XLOOKUP(C4494,gyn_horarios,gyn_trechos_almoco,"",1,1)</f>
        <v>GOIANIA X SAO LUIS 20:00</v>
      </c>
      <c r="J4494" s="164" t="str" cm="1">
        <f t="array" ref="J4494">_xlfn.XLOOKUP(D4494,justificativas_motivos,justificativas_texto,"",1,1)</f>
        <v>MOTORISTA CUMPRINDO HORÁRIO NA ESCALA ATUAL</v>
      </c>
    </row>
    <row r="4495" spans="1:10" ht="42" hidden="1" customHeight="1">
      <c r="A4495" s="202">
        <v>45917</v>
      </c>
      <c r="B4495" s="149">
        <v>25005</v>
      </c>
      <c r="C4495" s="147">
        <v>0.83333333333333337</v>
      </c>
      <c r="D4495" s="149" t="s">
        <v>11</v>
      </c>
      <c r="E4495" s="149" t="s">
        <v>280</v>
      </c>
      <c r="F4495" s="149"/>
      <c r="G4495" s="149" t="str">
        <f t="shared" si="142"/>
        <v>1</v>
      </c>
      <c r="H4495" s="150">
        <f t="shared" si="143"/>
        <v>18</v>
      </c>
      <c r="I4495" s="153" t="str" cm="1">
        <f t="array" ref="I4495">_xlfn.XLOOKUP(C4495,gyn_horarios,gyn_trechos_almoco,"",1,1)</f>
        <v>GOIANIA X SAO LUIS 20:00</v>
      </c>
      <c r="J4495" s="164" t="str" cm="1">
        <f t="array" ref="J4495">_xlfn.XLOOKUP(D4495,justificativas_motivos,justificativas_texto,"",1,1)</f>
        <v>MOTORISTA CUMPRINDO HORÁRIO NA ESCALA ATUAL</v>
      </c>
    </row>
    <row r="4496" spans="1:10" ht="42" hidden="1" customHeight="1">
      <c r="A4496" s="202">
        <v>45917</v>
      </c>
      <c r="B4496" s="149">
        <v>19009</v>
      </c>
      <c r="C4496" s="147">
        <v>0.39583333333333331</v>
      </c>
      <c r="D4496" s="149" t="s">
        <v>11</v>
      </c>
      <c r="E4496" s="153" t="s">
        <v>62</v>
      </c>
      <c r="F4496" s="149"/>
      <c r="G4496" s="149" t="str">
        <f t="shared" si="142"/>
        <v>1</v>
      </c>
      <c r="H4496" s="150">
        <f t="shared" si="143"/>
        <v>18</v>
      </c>
      <c r="I4496" s="153" t="str" cm="1">
        <f t="array" ref="I4496">_xlfn.XLOOKUP(C4496,gyn_horarios,gyn_trechos_almoco,"",1,1)</f>
        <v>GOIANIA X BELEM 09:30</v>
      </c>
      <c r="J4496" s="164" t="str" cm="1">
        <f t="array" ref="J4496">_xlfn.XLOOKUP(D4496,justificativas_motivos,justificativas_texto,"",1,1)</f>
        <v>MOTORISTA CUMPRINDO HORÁRIO NA ESCALA ATUAL</v>
      </c>
    </row>
    <row r="4497" spans="1:10" ht="42" hidden="1" customHeight="1">
      <c r="A4497" s="202">
        <v>45917</v>
      </c>
      <c r="B4497" s="149">
        <v>19009</v>
      </c>
      <c r="C4497" s="147">
        <v>0.39583333333333331</v>
      </c>
      <c r="D4497" s="149" t="s">
        <v>11</v>
      </c>
      <c r="E4497" s="153" t="s">
        <v>104</v>
      </c>
      <c r="F4497" s="149"/>
      <c r="G4497" s="149" t="str">
        <f t="shared" si="142"/>
        <v>1</v>
      </c>
      <c r="H4497" s="150">
        <f t="shared" si="143"/>
        <v>18</v>
      </c>
      <c r="I4497" s="153" t="str" cm="1">
        <f t="array" ref="I4497">_xlfn.XLOOKUP(C4497,gyn_horarios,gyn_trechos_almoco,"",1,1)</f>
        <v>GOIANIA X BELEM 09:30</v>
      </c>
      <c r="J4497" s="164" t="str" cm="1">
        <f t="array" ref="J4497">_xlfn.XLOOKUP(D4497,justificativas_motivos,justificativas_texto,"",1,1)</f>
        <v>MOTORISTA CUMPRINDO HORÁRIO NA ESCALA ATUAL</v>
      </c>
    </row>
    <row r="4498" spans="1:10" ht="42" hidden="1" customHeight="1">
      <c r="A4498" s="202">
        <v>45917</v>
      </c>
      <c r="B4498" s="149" t="s">
        <v>71</v>
      </c>
      <c r="C4498" s="147" t="s">
        <v>72</v>
      </c>
      <c r="D4498" s="149" t="s">
        <v>107</v>
      </c>
      <c r="E4498" s="153" t="s">
        <v>292</v>
      </c>
      <c r="F4498" s="149"/>
      <c r="G4498" s="149" t="str">
        <f t="shared" si="142"/>
        <v>1</v>
      </c>
      <c r="H4498" s="150">
        <f t="shared" si="143"/>
        <v>18</v>
      </c>
      <c r="I4498" s="153" t="str" cm="1">
        <f t="array" ref="I4498">_xlfn.XLOOKUP(C4498,gyn_horarios,gyn_trechos_almoco,"",1,1)</f>
        <v>PLANTAO</v>
      </c>
      <c r="J4498" s="164" t="str" cm="1">
        <f t="array" ref="J4498">_xlfn.XLOOKUP(D4498,justificativas_motivos,justificativas_texto,"",1,1)</f>
        <v>MOTORISTA PRESTANDO SERVICO DE PLANTAO NA GARAGEM</v>
      </c>
    </row>
    <row r="4499" spans="1:10" ht="42" hidden="1" customHeight="1">
      <c r="A4499" s="202">
        <v>45917</v>
      </c>
      <c r="B4499" s="149">
        <v>19016</v>
      </c>
      <c r="C4499" s="147">
        <v>0.39583333333333331</v>
      </c>
      <c r="D4499" s="149" t="s">
        <v>20</v>
      </c>
      <c r="E4499" s="153" t="s">
        <v>47</v>
      </c>
      <c r="F4499" s="149"/>
      <c r="G4499" s="149" t="str">
        <f t="shared" si="142"/>
        <v>1</v>
      </c>
      <c r="H4499" s="150">
        <f t="shared" si="143"/>
        <v>18</v>
      </c>
      <c r="I4499" s="153" t="str" cm="1">
        <f t="array" ref="I4499">_xlfn.XLOOKUP(C4499,gyn_horarios,gyn_trechos_almoco,"",1,1)</f>
        <v>GOIANIA X BELEM 09:30</v>
      </c>
      <c r="J4499" s="164" t="str" cm="1">
        <f t="array" ref="J4499">_xlfn.XLOOKUP(D4499,justificativas_motivos,justificativas_texto,"",1,1)</f>
        <v>MOTORISTA TEVE QUE FAZER REFEIÇÃO DEVIDO AO ATRASO DO HORARIO DO ONIBUS</v>
      </c>
    </row>
    <row r="4500" spans="1:10" ht="42" hidden="1" customHeight="1">
      <c r="A4500" s="202">
        <v>45917</v>
      </c>
      <c r="B4500" s="149">
        <v>19016</v>
      </c>
      <c r="C4500" s="147">
        <v>0.39583333333333331</v>
      </c>
      <c r="D4500" s="149" t="s">
        <v>20</v>
      </c>
      <c r="E4500" s="153" t="s">
        <v>200</v>
      </c>
      <c r="F4500" s="149"/>
      <c r="G4500" s="149" t="str">
        <f t="shared" si="142"/>
        <v>1</v>
      </c>
      <c r="H4500" s="150">
        <f t="shared" si="143"/>
        <v>18</v>
      </c>
      <c r="I4500" s="153" t="str" cm="1">
        <f t="array" ref="I4500">_xlfn.XLOOKUP(C4500,gyn_horarios,gyn_trechos_almoco,"",1,1)</f>
        <v>GOIANIA X BELEM 09:30</v>
      </c>
      <c r="J4500" s="164" t="str" cm="1">
        <f t="array" ref="J4500">_xlfn.XLOOKUP(D4500,justificativas_motivos,justificativas_texto,"",1,1)</f>
        <v>MOTORISTA TEVE QUE FAZER REFEIÇÃO DEVIDO AO ATRASO DO HORARIO DO ONIBUS</v>
      </c>
    </row>
    <row r="4501" spans="1:10" ht="42" hidden="1" customHeight="1">
      <c r="A4501" s="202">
        <v>45918</v>
      </c>
      <c r="B4501" s="149">
        <v>19021</v>
      </c>
      <c r="C4501" s="147">
        <v>0.39583333333333331</v>
      </c>
      <c r="D4501" s="149" t="s">
        <v>11</v>
      </c>
      <c r="E4501" s="153" t="s">
        <v>40</v>
      </c>
      <c r="F4501" s="149"/>
      <c r="G4501" s="149" t="str">
        <f t="shared" si="142"/>
        <v>1</v>
      </c>
      <c r="H4501" s="150">
        <f t="shared" si="143"/>
        <v>18</v>
      </c>
      <c r="I4501" s="153" t="str" cm="1">
        <f t="array" ref="I4501">_xlfn.XLOOKUP(C4501,gyn_horarios,gyn_trechos_almoco,"",1,1)</f>
        <v>GOIANIA X BELEM 09:30</v>
      </c>
      <c r="J4501" s="164" t="str" cm="1">
        <f t="array" ref="J4501">_xlfn.XLOOKUP(D4501,justificativas_motivos,justificativas_texto,"",1,1)</f>
        <v>MOTORISTA CUMPRINDO HORÁRIO NA ESCALA ATUAL</v>
      </c>
    </row>
    <row r="4502" spans="1:10" ht="42" hidden="1" customHeight="1">
      <c r="A4502" s="202">
        <v>45918</v>
      </c>
      <c r="B4502" s="149">
        <v>19021</v>
      </c>
      <c r="C4502" s="147">
        <v>0.39583333333333331</v>
      </c>
      <c r="D4502" s="149" t="s">
        <v>11</v>
      </c>
      <c r="E4502" s="153" t="s">
        <v>413</v>
      </c>
      <c r="F4502" s="149"/>
      <c r="G4502" s="149" t="str">
        <f t="shared" si="142"/>
        <v>1</v>
      </c>
      <c r="H4502" s="150">
        <f t="shared" si="143"/>
        <v>18</v>
      </c>
      <c r="I4502" s="153" t="str" cm="1">
        <f t="array" ref="I4502">_xlfn.XLOOKUP(C4502,gyn_horarios,gyn_trechos_almoco,"",1,1)</f>
        <v>GOIANIA X BELEM 09:30</v>
      </c>
      <c r="J4502" s="164" t="str" cm="1">
        <f t="array" ref="J4502">_xlfn.XLOOKUP(D4502,justificativas_motivos,justificativas_texto,"",1,1)</f>
        <v>MOTORISTA CUMPRINDO HORÁRIO NA ESCALA ATUAL</v>
      </c>
    </row>
    <row r="4503" spans="1:10" ht="42" hidden="1" customHeight="1">
      <c r="A4503" s="202">
        <v>45918</v>
      </c>
      <c r="B4503" s="149">
        <v>24003</v>
      </c>
      <c r="C4503" s="147">
        <v>0.83333333333333337</v>
      </c>
      <c r="D4503" s="149" t="s">
        <v>11</v>
      </c>
      <c r="E4503" s="149" t="s">
        <v>83</v>
      </c>
      <c r="F4503" s="149"/>
      <c r="G4503" s="149" t="str">
        <f t="shared" si="142"/>
        <v>1</v>
      </c>
      <c r="H4503" s="150">
        <f t="shared" si="143"/>
        <v>18</v>
      </c>
      <c r="I4503" s="153" t="str" cm="1">
        <f t="array" ref="I4503">_xlfn.XLOOKUP(C4503,gyn_horarios,gyn_trechos_almoco,"",1,1)</f>
        <v>GOIANIA X SAO LUIS 20:00</v>
      </c>
      <c r="J4503" s="164" t="str" cm="1">
        <f t="array" ref="J4503">_xlfn.XLOOKUP(D4503,justificativas_motivos,justificativas_texto,"",1,1)</f>
        <v>MOTORISTA CUMPRINDO HORÁRIO NA ESCALA ATUAL</v>
      </c>
    </row>
    <row r="4504" spans="1:10" ht="42" hidden="1" customHeight="1">
      <c r="A4504" s="202">
        <v>45918</v>
      </c>
      <c r="B4504" s="149">
        <v>24003</v>
      </c>
      <c r="C4504" s="147">
        <v>0.83333333333333337</v>
      </c>
      <c r="D4504" s="149" t="s">
        <v>11</v>
      </c>
      <c r="E4504" s="149" t="s">
        <v>27</v>
      </c>
      <c r="F4504" s="149"/>
      <c r="G4504" s="149" t="str">
        <f t="shared" si="142"/>
        <v>1</v>
      </c>
      <c r="H4504" s="150">
        <f t="shared" si="143"/>
        <v>18</v>
      </c>
      <c r="I4504" s="153" t="str" cm="1">
        <f t="array" ref="I4504">_xlfn.XLOOKUP(C4504,gyn_horarios,gyn_trechos_almoco,"",1,1)</f>
        <v>GOIANIA X SAO LUIS 20:00</v>
      </c>
      <c r="J4504" s="164" t="str" cm="1">
        <f t="array" ref="J4504">_xlfn.XLOOKUP(D4504,justificativas_motivos,justificativas_texto,"",1,1)</f>
        <v>MOTORISTA CUMPRINDO HORÁRIO NA ESCALA ATUAL</v>
      </c>
    </row>
    <row r="4505" spans="1:10" ht="42" hidden="1" customHeight="1">
      <c r="A4505" s="202">
        <v>45918</v>
      </c>
      <c r="B4505" s="149" t="s">
        <v>71</v>
      </c>
      <c r="C4505" s="147" t="s">
        <v>72</v>
      </c>
      <c r="D4505" s="149" t="s">
        <v>107</v>
      </c>
      <c r="E4505" s="153" t="s">
        <v>292</v>
      </c>
      <c r="F4505" s="149"/>
      <c r="G4505" s="149" t="str">
        <f t="shared" si="142"/>
        <v>1</v>
      </c>
      <c r="H4505" s="150">
        <f t="shared" si="143"/>
        <v>18</v>
      </c>
      <c r="I4505" s="153" t="str" cm="1">
        <f t="array" ref="I4505">_xlfn.XLOOKUP(C4505,gyn_horarios,gyn_trechos_almoco,"",1,1)</f>
        <v>PLANTAO</v>
      </c>
      <c r="J4505" s="164" t="str" cm="1">
        <f t="array" ref="J4505">_xlfn.XLOOKUP(D4505,justificativas_motivos,justificativas_texto,"",1,1)</f>
        <v>MOTORISTA PRESTANDO SERVICO DE PLANTAO NA GARAGEM</v>
      </c>
    </row>
    <row r="4506" spans="1:10" ht="42" hidden="1" customHeight="1">
      <c r="A4506" s="202">
        <v>45918</v>
      </c>
      <c r="B4506" s="149">
        <v>20018</v>
      </c>
      <c r="C4506" s="147">
        <v>0.75</v>
      </c>
      <c r="D4506" s="149" t="s">
        <v>11</v>
      </c>
      <c r="E4506" s="153" t="s">
        <v>127</v>
      </c>
      <c r="F4506" s="149"/>
      <c r="G4506" s="149" t="str">
        <f t="shared" si="142"/>
        <v>1</v>
      </c>
      <c r="H4506" s="150">
        <f t="shared" si="143"/>
        <v>18</v>
      </c>
      <c r="I4506" s="153" t="str" cm="1">
        <f t="array" ref="I4506">_xlfn.XLOOKUP(C4506,gyn_horarios,gyn_trechos_almoco,"",1,1)</f>
        <v>GOIANIA X TERESINA 18:00</v>
      </c>
      <c r="J4506" s="164" t="str" cm="1">
        <f t="array" ref="J4506">_xlfn.XLOOKUP(D4506,justificativas_motivos,justificativas_texto,"",1,1)</f>
        <v>MOTORISTA CUMPRINDO HORÁRIO NA ESCALA ATUAL</v>
      </c>
    </row>
    <row r="4507" spans="1:10" ht="42" hidden="1" customHeight="1">
      <c r="A4507" s="202">
        <v>45918</v>
      </c>
      <c r="B4507" s="149">
        <v>20018</v>
      </c>
      <c r="C4507" s="147">
        <v>0.75</v>
      </c>
      <c r="D4507" s="149" t="s">
        <v>11</v>
      </c>
      <c r="E4507" s="153" t="s">
        <v>18</v>
      </c>
      <c r="F4507" s="149"/>
      <c r="G4507" s="149" t="str">
        <f t="shared" si="142"/>
        <v>1</v>
      </c>
      <c r="H4507" s="150">
        <f t="shared" si="143"/>
        <v>18</v>
      </c>
      <c r="I4507" s="153" t="str" cm="1">
        <f t="array" ref="I4507">_xlfn.XLOOKUP(C4507,gyn_horarios,gyn_trechos_almoco,"",1,1)</f>
        <v>GOIANIA X TERESINA 18:00</v>
      </c>
      <c r="J4507" s="164" t="str" cm="1">
        <f t="array" ref="J4507">_xlfn.XLOOKUP(D4507,justificativas_motivos,justificativas_texto,"",1,1)</f>
        <v>MOTORISTA CUMPRINDO HORÁRIO NA ESCALA ATUAL</v>
      </c>
    </row>
    <row r="4508" spans="1:10" ht="42" hidden="1" customHeight="1">
      <c r="A4508" s="202">
        <v>45918</v>
      </c>
      <c r="B4508" s="149">
        <v>25011</v>
      </c>
      <c r="C4508" s="147">
        <v>0.79166666666666663</v>
      </c>
      <c r="D4508" s="149" t="s">
        <v>11</v>
      </c>
      <c r="E4508" s="153" t="s">
        <v>115</v>
      </c>
      <c r="F4508" s="149"/>
      <c r="G4508" s="149" t="str">
        <f t="shared" si="142"/>
        <v>1</v>
      </c>
      <c r="H4508" s="150">
        <f t="shared" si="143"/>
        <v>18</v>
      </c>
      <c r="I4508" s="153" t="str" cm="1">
        <f t="array" ref="I4508">_xlfn.XLOOKUP(C4508,gyn_horarios,gyn_trechos_almoco,"",1,1)</f>
        <v>GOIANIA X BELEM 19:00</v>
      </c>
      <c r="J4508" s="164" t="str" cm="1">
        <f t="array" ref="J4508">_xlfn.XLOOKUP(D4508,justificativas_motivos,justificativas_texto,"",1,1)</f>
        <v>MOTORISTA CUMPRINDO HORÁRIO NA ESCALA ATUAL</v>
      </c>
    </row>
    <row r="4509" spans="1:10" ht="42" hidden="1" customHeight="1">
      <c r="A4509" s="202">
        <v>45918</v>
      </c>
      <c r="B4509" s="149">
        <v>25011</v>
      </c>
      <c r="C4509" s="147">
        <v>0.79166666666666663</v>
      </c>
      <c r="D4509" s="149" t="s">
        <v>11</v>
      </c>
      <c r="E4509" s="153" t="s">
        <v>139</v>
      </c>
      <c r="F4509" s="149"/>
      <c r="G4509" s="149" t="str">
        <f t="shared" ref="G4509:G4572" si="144">IF(E4509="MOTORISTA","","1")</f>
        <v>1</v>
      </c>
      <c r="H4509" s="150">
        <f t="shared" ref="H4509:H4572" si="145">IF(E4509="MOTORISTA","",18)</f>
        <v>18</v>
      </c>
      <c r="I4509" s="153" t="str" cm="1">
        <f t="array" ref="I4509">_xlfn.XLOOKUP(C4509,gyn_horarios,gyn_trechos_almoco,"",1,1)</f>
        <v>GOIANIA X BELEM 19:00</v>
      </c>
      <c r="J4509" s="164" t="str" cm="1">
        <f t="array" ref="J4509">_xlfn.XLOOKUP(D4509,justificativas_motivos,justificativas_texto,"",1,1)</f>
        <v>MOTORISTA CUMPRINDO HORÁRIO NA ESCALA ATUAL</v>
      </c>
    </row>
    <row r="4510" spans="1:10" ht="42" hidden="1" customHeight="1">
      <c r="A4510" s="202">
        <v>45919</v>
      </c>
      <c r="B4510" s="149">
        <v>19002</v>
      </c>
      <c r="C4510" s="147">
        <v>0.39583333333333331</v>
      </c>
      <c r="D4510" s="149" t="s">
        <v>11</v>
      </c>
      <c r="E4510" s="153" t="s">
        <v>102</v>
      </c>
      <c r="F4510" s="149"/>
      <c r="G4510" s="149" t="str">
        <f t="shared" si="144"/>
        <v>1</v>
      </c>
      <c r="H4510" s="150">
        <f t="shared" si="145"/>
        <v>18</v>
      </c>
      <c r="I4510" s="153" t="str" cm="1">
        <f t="array" ref="I4510">_xlfn.XLOOKUP(C4510,gyn_horarios,gyn_trechos_almoco,"",1,1)</f>
        <v>GOIANIA X BELEM 09:30</v>
      </c>
      <c r="J4510" s="164" t="str" cm="1">
        <f t="array" ref="J4510">_xlfn.XLOOKUP(D4510,justificativas_motivos,justificativas_texto,"",1,1)</f>
        <v>MOTORISTA CUMPRINDO HORÁRIO NA ESCALA ATUAL</v>
      </c>
    </row>
    <row r="4511" spans="1:10" ht="42" hidden="1" customHeight="1">
      <c r="A4511" s="202">
        <v>45919</v>
      </c>
      <c r="B4511" s="149">
        <v>19002</v>
      </c>
      <c r="C4511" s="147">
        <v>0.39583333333333331</v>
      </c>
      <c r="D4511" s="149" t="s">
        <v>11</v>
      </c>
      <c r="E4511" s="153" t="s">
        <v>103</v>
      </c>
      <c r="F4511" s="149"/>
      <c r="G4511" s="149" t="str">
        <f t="shared" si="144"/>
        <v>1</v>
      </c>
      <c r="H4511" s="150">
        <f t="shared" si="145"/>
        <v>18</v>
      </c>
      <c r="I4511" s="153" t="str" cm="1">
        <f t="array" ref="I4511">_xlfn.XLOOKUP(C4511,gyn_horarios,gyn_trechos_almoco,"",1,1)</f>
        <v>GOIANIA X BELEM 09:30</v>
      </c>
      <c r="J4511" s="164" t="str" cm="1">
        <f t="array" ref="J4511">_xlfn.XLOOKUP(D4511,justificativas_motivos,justificativas_texto,"",1,1)</f>
        <v>MOTORISTA CUMPRINDO HORÁRIO NA ESCALA ATUAL</v>
      </c>
    </row>
    <row r="4512" spans="1:10" ht="42" hidden="1" customHeight="1">
      <c r="A4512" s="202">
        <v>45919</v>
      </c>
      <c r="B4512" s="149">
        <v>24014</v>
      </c>
      <c r="C4512" s="147">
        <v>0.83333333333333337</v>
      </c>
      <c r="D4512" s="149" t="s">
        <v>11</v>
      </c>
      <c r="E4512" s="149" t="s">
        <v>218</v>
      </c>
      <c r="F4512" s="149"/>
      <c r="G4512" s="149" t="str">
        <f t="shared" si="144"/>
        <v>1</v>
      </c>
      <c r="H4512" s="150">
        <f t="shared" si="145"/>
        <v>18</v>
      </c>
      <c r="I4512" s="153" t="str" cm="1">
        <f t="array" ref="I4512">_xlfn.XLOOKUP(C4512,gyn_horarios,gyn_trechos_almoco,"",1,1)</f>
        <v>GOIANIA X SAO LUIS 20:00</v>
      </c>
      <c r="J4512" s="164" t="str" cm="1">
        <f t="array" ref="J4512">_xlfn.XLOOKUP(D4512,justificativas_motivos,justificativas_texto,"",1,1)</f>
        <v>MOTORISTA CUMPRINDO HORÁRIO NA ESCALA ATUAL</v>
      </c>
    </row>
    <row r="4513" spans="1:10" ht="42" hidden="1" customHeight="1">
      <c r="A4513" s="202">
        <v>45919</v>
      </c>
      <c r="B4513" s="149">
        <v>24014</v>
      </c>
      <c r="C4513" s="147">
        <v>0.83333333333333337</v>
      </c>
      <c r="D4513" s="149" t="s">
        <v>11</v>
      </c>
      <c r="E4513" s="149" t="s">
        <v>80</v>
      </c>
      <c r="F4513" s="149"/>
      <c r="G4513" s="149" t="str">
        <f t="shared" si="144"/>
        <v>1</v>
      </c>
      <c r="H4513" s="150">
        <f t="shared" si="145"/>
        <v>18</v>
      </c>
      <c r="I4513" s="153" t="str" cm="1">
        <f t="array" ref="I4513">_xlfn.XLOOKUP(C4513,gyn_horarios,gyn_trechos_almoco,"",1,1)</f>
        <v>GOIANIA X SAO LUIS 20:00</v>
      </c>
      <c r="J4513" s="164" t="str" cm="1">
        <f t="array" ref="J4513">_xlfn.XLOOKUP(D4513,justificativas_motivos,justificativas_texto,"",1,1)</f>
        <v>MOTORISTA CUMPRINDO HORÁRIO NA ESCALA ATUAL</v>
      </c>
    </row>
    <row r="4514" spans="1:10" ht="42" hidden="1" customHeight="1">
      <c r="A4514" s="202">
        <v>45919</v>
      </c>
      <c r="B4514" s="149" t="s">
        <v>71</v>
      </c>
      <c r="C4514" s="147" t="s">
        <v>72</v>
      </c>
      <c r="D4514" s="149" t="s">
        <v>107</v>
      </c>
      <c r="E4514" s="153" t="s">
        <v>292</v>
      </c>
      <c r="F4514" s="149"/>
      <c r="G4514" s="149" t="str">
        <f t="shared" si="144"/>
        <v>1</v>
      </c>
      <c r="H4514" s="150">
        <f t="shared" si="145"/>
        <v>18</v>
      </c>
      <c r="I4514" s="153" t="str" cm="1">
        <f t="array" ref="I4514">_xlfn.XLOOKUP(C4514,gyn_horarios,gyn_trechos_almoco,"",1,1)</f>
        <v>PLANTAO</v>
      </c>
      <c r="J4514" s="164" t="str" cm="1">
        <f t="array" ref="J4514">_xlfn.XLOOKUP(D4514,justificativas_motivos,justificativas_texto,"",1,1)</f>
        <v>MOTORISTA PRESTANDO SERVICO DE PLANTAO NA GARAGEM</v>
      </c>
    </row>
    <row r="4515" spans="1:10" ht="42" hidden="1" customHeight="1">
      <c r="A4515" s="202">
        <v>45920</v>
      </c>
      <c r="B4515" s="149">
        <v>19012</v>
      </c>
      <c r="C4515" s="147">
        <v>0.39583333333333331</v>
      </c>
      <c r="D4515" s="149" t="s">
        <v>11</v>
      </c>
      <c r="E4515" s="153" t="s">
        <v>290</v>
      </c>
      <c r="F4515" s="149"/>
      <c r="G4515" s="149" t="str">
        <f t="shared" si="144"/>
        <v>1</v>
      </c>
      <c r="H4515" s="150">
        <f t="shared" si="145"/>
        <v>18</v>
      </c>
      <c r="I4515" s="153" t="str" cm="1">
        <f t="array" ref="I4515">_xlfn.XLOOKUP(C4515,gyn_horarios,gyn_trechos_almoco,"",1,1)</f>
        <v>GOIANIA X BELEM 09:30</v>
      </c>
      <c r="J4515" s="164" t="str" cm="1">
        <f t="array" ref="J4515">_xlfn.XLOOKUP(D4515,justificativas_motivos,justificativas_texto,"",1,1)</f>
        <v>MOTORISTA CUMPRINDO HORÁRIO NA ESCALA ATUAL</v>
      </c>
    </row>
    <row r="4516" spans="1:10" ht="42" hidden="1" customHeight="1">
      <c r="A4516" s="202">
        <v>45920</v>
      </c>
      <c r="B4516" s="149">
        <v>19012</v>
      </c>
      <c r="C4516" s="147">
        <v>0.39583333333333331</v>
      </c>
      <c r="D4516" s="149" t="s">
        <v>11</v>
      </c>
      <c r="E4516" s="153" t="s">
        <v>211</v>
      </c>
      <c r="F4516" s="149"/>
      <c r="G4516" s="149" t="str">
        <f t="shared" si="144"/>
        <v>1</v>
      </c>
      <c r="H4516" s="150">
        <f t="shared" si="145"/>
        <v>18</v>
      </c>
      <c r="I4516" s="153" t="str" cm="1">
        <f t="array" ref="I4516">_xlfn.XLOOKUP(C4516,gyn_horarios,gyn_trechos_almoco,"",1,1)</f>
        <v>GOIANIA X BELEM 09:30</v>
      </c>
      <c r="J4516" s="164" t="str" cm="1">
        <f t="array" ref="J4516">_xlfn.XLOOKUP(D4516,justificativas_motivos,justificativas_texto,"",1,1)</f>
        <v>MOTORISTA CUMPRINDO HORÁRIO NA ESCALA ATUAL</v>
      </c>
    </row>
    <row r="4517" spans="1:10" ht="42" hidden="1" customHeight="1">
      <c r="A4517" s="202">
        <v>45920</v>
      </c>
      <c r="B4517" s="149">
        <v>24002</v>
      </c>
      <c r="C4517" s="147">
        <v>0.83333333333333337</v>
      </c>
      <c r="D4517" s="149" t="s">
        <v>11</v>
      </c>
      <c r="E4517" s="149" t="s">
        <v>126</v>
      </c>
      <c r="F4517" s="149"/>
      <c r="G4517" s="149" t="str">
        <f t="shared" si="144"/>
        <v>1</v>
      </c>
      <c r="H4517" s="150">
        <f t="shared" si="145"/>
        <v>18</v>
      </c>
      <c r="I4517" s="153" t="str" cm="1">
        <f t="array" ref="I4517">_xlfn.XLOOKUP(C4517,gyn_horarios,gyn_trechos_almoco,"",1,1)</f>
        <v>GOIANIA X SAO LUIS 20:00</v>
      </c>
      <c r="J4517" s="164" t="str" cm="1">
        <f t="array" ref="J4517">_xlfn.XLOOKUP(D4517,justificativas_motivos,justificativas_texto,"",1,1)</f>
        <v>MOTORISTA CUMPRINDO HORÁRIO NA ESCALA ATUAL</v>
      </c>
    </row>
    <row r="4518" spans="1:10" ht="42" hidden="1" customHeight="1">
      <c r="A4518" s="202">
        <v>45920</v>
      </c>
      <c r="B4518" s="149">
        <v>24002</v>
      </c>
      <c r="C4518" s="147">
        <v>0.83333333333333337</v>
      </c>
      <c r="D4518" s="149" t="s">
        <v>11</v>
      </c>
      <c r="E4518" s="149" t="s">
        <v>84</v>
      </c>
      <c r="F4518" s="149"/>
      <c r="G4518" s="149" t="str">
        <f t="shared" si="144"/>
        <v>1</v>
      </c>
      <c r="H4518" s="150">
        <f t="shared" si="145"/>
        <v>18</v>
      </c>
      <c r="I4518" s="153" t="str" cm="1">
        <f t="array" ref="I4518">_xlfn.XLOOKUP(C4518,gyn_horarios,gyn_trechos_almoco,"",1,1)</f>
        <v>GOIANIA X SAO LUIS 20:00</v>
      </c>
      <c r="J4518" s="164" t="str" cm="1">
        <f t="array" ref="J4518">_xlfn.XLOOKUP(D4518,justificativas_motivos,justificativas_texto,"",1,1)</f>
        <v>MOTORISTA CUMPRINDO HORÁRIO NA ESCALA ATUAL</v>
      </c>
    </row>
    <row r="4519" spans="1:10" ht="42" hidden="1" customHeight="1">
      <c r="A4519" s="202">
        <v>45920</v>
      </c>
      <c r="B4519" s="149" t="s">
        <v>71</v>
      </c>
      <c r="C4519" s="147" t="s">
        <v>72</v>
      </c>
      <c r="D4519" s="149" t="s">
        <v>107</v>
      </c>
      <c r="E4519" s="153" t="s">
        <v>292</v>
      </c>
      <c r="F4519" s="149"/>
      <c r="G4519" s="149" t="str">
        <f t="shared" si="144"/>
        <v>1</v>
      </c>
      <c r="H4519" s="150">
        <f t="shared" si="145"/>
        <v>18</v>
      </c>
      <c r="I4519" s="153" t="str" cm="1">
        <f t="array" ref="I4519">_xlfn.XLOOKUP(C4519,gyn_horarios,gyn_trechos_almoco,"",1,1)</f>
        <v>PLANTAO</v>
      </c>
      <c r="J4519" s="164" t="str" cm="1">
        <f t="array" ref="J4519">_xlfn.XLOOKUP(D4519,justificativas_motivos,justificativas_texto,"",1,1)</f>
        <v>MOTORISTA PRESTANDO SERVICO DE PLANTAO NA GARAGEM</v>
      </c>
    </row>
    <row r="4520" spans="1:10" ht="42" hidden="1" customHeight="1">
      <c r="A4520" s="202">
        <v>45921</v>
      </c>
      <c r="B4520" s="149">
        <v>19020</v>
      </c>
      <c r="C4520" s="147">
        <v>0.39583333333333331</v>
      </c>
      <c r="D4520" s="149" t="s">
        <v>11</v>
      </c>
      <c r="E4520" s="153" t="s">
        <v>92</v>
      </c>
      <c r="F4520" s="149"/>
      <c r="G4520" s="149" t="str">
        <f t="shared" si="144"/>
        <v>1</v>
      </c>
      <c r="H4520" s="150">
        <f t="shared" si="145"/>
        <v>18</v>
      </c>
      <c r="I4520" s="153" t="str" cm="1">
        <f t="array" ref="I4520">_xlfn.XLOOKUP(C4520,gyn_horarios,gyn_trechos_almoco,"",1,1)</f>
        <v>GOIANIA X BELEM 09:30</v>
      </c>
      <c r="J4520" s="164" t="str" cm="1">
        <f t="array" ref="J4520">_xlfn.XLOOKUP(D4520,justificativas_motivos,justificativas_texto,"",1,1)</f>
        <v>MOTORISTA CUMPRINDO HORÁRIO NA ESCALA ATUAL</v>
      </c>
    </row>
    <row r="4521" spans="1:10" ht="42" hidden="1" customHeight="1">
      <c r="A4521" s="202">
        <v>45921</v>
      </c>
      <c r="B4521" s="149">
        <v>19020</v>
      </c>
      <c r="C4521" s="147">
        <v>0.39583333333333331</v>
      </c>
      <c r="D4521" s="149" t="s">
        <v>11</v>
      </c>
      <c r="E4521" s="153" t="s">
        <v>540</v>
      </c>
      <c r="F4521" s="149"/>
      <c r="G4521" s="149" t="str">
        <f t="shared" si="144"/>
        <v>1</v>
      </c>
      <c r="H4521" s="150">
        <f t="shared" si="145"/>
        <v>18</v>
      </c>
      <c r="I4521" s="153" t="str" cm="1">
        <f t="array" ref="I4521">_xlfn.XLOOKUP(C4521,gyn_horarios,gyn_trechos_almoco,"",1,1)</f>
        <v>GOIANIA X BELEM 09:30</v>
      </c>
      <c r="J4521" s="164" t="str" cm="1">
        <f t="array" ref="J4521">_xlfn.XLOOKUP(D4521,justificativas_motivos,justificativas_texto,"",1,1)</f>
        <v>MOTORISTA CUMPRINDO HORÁRIO NA ESCALA ATUAL</v>
      </c>
    </row>
    <row r="4522" spans="1:10" ht="42" hidden="1" customHeight="1">
      <c r="A4522" s="202">
        <v>45921</v>
      </c>
      <c r="B4522" s="149">
        <v>24012</v>
      </c>
      <c r="C4522" s="147">
        <v>0.83333333333333337</v>
      </c>
      <c r="D4522" s="149" t="s">
        <v>11</v>
      </c>
      <c r="E4522" s="153" t="s">
        <v>15</v>
      </c>
      <c r="F4522" s="149"/>
      <c r="G4522" s="149" t="str">
        <f t="shared" si="144"/>
        <v>1</v>
      </c>
      <c r="H4522" s="150">
        <f t="shared" si="145"/>
        <v>18</v>
      </c>
      <c r="I4522" s="153" t="str" cm="1">
        <f t="array" ref="I4522">_xlfn.XLOOKUP(C4522,gyn_horarios,gyn_trechos_almoco,"",1,1)</f>
        <v>GOIANIA X SAO LUIS 20:00</v>
      </c>
      <c r="J4522" s="164" t="str" cm="1">
        <f t="array" ref="J4522">_xlfn.XLOOKUP(D4522,justificativas_motivos,justificativas_texto,"",1,1)</f>
        <v>MOTORISTA CUMPRINDO HORÁRIO NA ESCALA ATUAL</v>
      </c>
    </row>
    <row r="4523" spans="1:10" ht="42" hidden="1" customHeight="1">
      <c r="A4523" s="202">
        <v>45921</v>
      </c>
      <c r="B4523" s="149">
        <v>24012</v>
      </c>
      <c r="C4523" s="147">
        <v>0.83333333333333337</v>
      </c>
      <c r="D4523" s="149" t="s">
        <v>11</v>
      </c>
      <c r="E4523" s="153" t="s">
        <v>78</v>
      </c>
      <c r="F4523" s="149"/>
      <c r="G4523" s="149" t="str">
        <f t="shared" si="144"/>
        <v>1</v>
      </c>
      <c r="H4523" s="150">
        <f t="shared" si="145"/>
        <v>18</v>
      </c>
      <c r="I4523" s="153" t="str" cm="1">
        <f t="array" ref="I4523">_xlfn.XLOOKUP(C4523,gyn_horarios,gyn_trechos_almoco,"",1,1)</f>
        <v>GOIANIA X SAO LUIS 20:00</v>
      </c>
      <c r="J4523" s="164" t="str" cm="1">
        <f t="array" ref="J4523">_xlfn.XLOOKUP(D4523,justificativas_motivos,justificativas_texto,"",1,1)</f>
        <v>MOTORISTA CUMPRINDO HORÁRIO NA ESCALA ATUAL</v>
      </c>
    </row>
    <row r="4524" spans="1:10" ht="42" hidden="1" customHeight="1">
      <c r="A4524" s="202">
        <v>45921</v>
      </c>
      <c r="B4524" s="149" t="s">
        <v>71</v>
      </c>
      <c r="C4524" s="147" t="s">
        <v>72</v>
      </c>
      <c r="D4524" s="149" t="s">
        <v>107</v>
      </c>
      <c r="E4524" s="153" t="s">
        <v>292</v>
      </c>
      <c r="F4524" s="149"/>
      <c r="G4524" s="149" t="str">
        <f t="shared" si="144"/>
        <v>1</v>
      </c>
      <c r="H4524" s="150">
        <f t="shared" si="145"/>
        <v>18</v>
      </c>
      <c r="I4524" s="153" t="str" cm="1">
        <f t="array" ref="I4524">_xlfn.XLOOKUP(C4524,gyn_horarios,gyn_trechos_almoco,"",1,1)</f>
        <v>PLANTAO</v>
      </c>
      <c r="J4524" s="164" t="str" cm="1">
        <f t="array" ref="J4524">_xlfn.XLOOKUP(D4524,justificativas_motivos,justificativas_texto,"",1,1)</f>
        <v>MOTORISTA PRESTANDO SERVICO DE PLANTAO NA GARAGEM</v>
      </c>
    </row>
    <row r="4525" spans="1:10" ht="42" hidden="1" customHeight="1">
      <c r="A4525" s="202">
        <v>45921</v>
      </c>
      <c r="B4525" s="149">
        <v>19005</v>
      </c>
      <c r="C4525" s="147">
        <v>0.375</v>
      </c>
      <c r="D4525" s="149" t="s">
        <v>20</v>
      </c>
      <c r="E4525" s="153" t="s">
        <v>537</v>
      </c>
      <c r="F4525" s="149"/>
      <c r="G4525" s="149" t="str">
        <f t="shared" si="144"/>
        <v>1</v>
      </c>
      <c r="H4525" s="150">
        <f t="shared" si="145"/>
        <v>18</v>
      </c>
      <c r="I4525" s="153" t="str" cm="1">
        <f t="array" ref="I4525">_xlfn.XLOOKUP(C4525,gyn_horarios,gyn_trechos_almoco,"",1,1)</f>
        <v>SINOP X FORTALEZA 09:00</v>
      </c>
      <c r="J4525" s="164" t="str" cm="1">
        <f t="array" ref="J4525">_xlfn.XLOOKUP(D4525,justificativas_motivos,justificativas_texto,"",1,1)</f>
        <v>MOTORISTA TEVE QUE FAZER REFEIÇÃO DEVIDO AO ATRASO DO HORARIO DO ONIBUS</v>
      </c>
    </row>
    <row r="4526" spans="1:10" ht="42" hidden="1" customHeight="1">
      <c r="A4526" s="202">
        <v>45922</v>
      </c>
      <c r="B4526" s="149">
        <v>19017</v>
      </c>
      <c r="C4526" s="147">
        <v>0.75</v>
      </c>
      <c r="D4526" s="149" t="s">
        <v>11</v>
      </c>
      <c r="E4526" s="149" t="s">
        <v>119</v>
      </c>
      <c r="F4526" s="149"/>
      <c r="G4526" s="149" t="str">
        <f t="shared" si="144"/>
        <v>1</v>
      </c>
      <c r="H4526" s="150">
        <f t="shared" si="145"/>
        <v>18</v>
      </c>
      <c r="I4526" s="153" t="str" cm="1">
        <f t="array" ref="I4526">_xlfn.XLOOKUP(C4526,gyn_horarios,gyn_trechos_almoco,"",1,1)</f>
        <v>GOIANIA X TERESINA 18:00</v>
      </c>
      <c r="J4526" s="164" t="str" cm="1">
        <f t="array" ref="J4526">_xlfn.XLOOKUP(D4526,justificativas_motivos,justificativas_texto,"",1,1)</f>
        <v>MOTORISTA CUMPRINDO HORÁRIO NA ESCALA ATUAL</v>
      </c>
    </row>
    <row r="4527" spans="1:10" ht="42" hidden="1" customHeight="1">
      <c r="A4527" s="202">
        <v>45922</v>
      </c>
      <c r="B4527" s="149">
        <v>19017</v>
      </c>
      <c r="C4527" s="147">
        <v>0.75</v>
      </c>
      <c r="D4527" s="149" t="s">
        <v>11</v>
      </c>
      <c r="E4527" s="149" t="s">
        <v>23</v>
      </c>
      <c r="F4527" s="149"/>
      <c r="G4527" s="149" t="str">
        <f t="shared" si="144"/>
        <v>1</v>
      </c>
      <c r="H4527" s="150">
        <f t="shared" si="145"/>
        <v>18</v>
      </c>
      <c r="I4527" s="153" t="str" cm="1">
        <f t="array" ref="I4527">_xlfn.XLOOKUP(C4527,gyn_horarios,gyn_trechos_almoco,"",1,1)</f>
        <v>GOIANIA X TERESINA 18:00</v>
      </c>
      <c r="J4527" s="164" t="str" cm="1">
        <f t="array" ref="J4527">_xlfn.XLOOKUP(D4527,justificativas_motivos,justificativas_texto,"",1,1)</f>
        <v>MOTORISTA CUMPRINDO HORÁRIO NA ESCALA ATUAL</v>
      </c>
    </row>
    <row r="4528" spans="1:10" ht="42" hidden="1" customHeight="1">
      <c r="A4528" s="202">
        <v>45922</v>
      </c>
      <c r="B4528" s="149">
        <v>24004</v>
      </c>
      <c r="C4528" s="147">
        <v>0.79166666666666663</v>
      </c>
      <c r="D4528" s="149" t="s">
        <v>11</v>
      </c>
      <c r="E4528" s="149" t="s">
        <v>121</v>
      </c>
      <c r="F4528" s="149"/>
      <c r="G4528" s="149" t="str">
        <f t="shared" si="144"/>
        <v>1</v>
      </c>
      <c r="H4528" s="150">
        <f t="shared" si="145"/>
        <v>18</v>
      </c>
      <c r="I4528" s="153" t="str" cm="1">
        <f t="array" ref="I4528">_xlfn.XLOOKUP(C4528,gyn_horarios,gyn_trechos_almoco,"",1,1)</f>
        <v>GOIANIA X BELEM 19:00</v>
      </c>
      <c r="J4528" s="164" t="str" cm="1">
        <f t="array" ref="J4528">_xlfn.XLOOKUP(D4528,justificativas_motivos,justificativas_texto,"",1,1)</f>
        <v>MOTORISTA CUMPRINDO HORÁRIO NA ESCALA ATUAL</v>
      </c>
    </row>
    <row r="4529" spans="1:10" ht="42" hidden="1" customHeight="1">
      <c r="A4529" s="202">
        <v>45922</v>
      </c>
      <c r="B4529" s="149">
        <v>24004</v>
      </c>
      <c r="C4529" s="147">
        <v>0.79166666666666663</v>
      </c>
      <c r="D4529" s="149" t="s">
        <v>11</v>
      </c>
      <c r="E4529" s="149" t="s">
        <v>150</v>
      </c>
      <c r="F4529" s="149"/>
      <c r="G4529" s="149" t="str">
        <f t="shared" si="144"/>
        <v>1</v>
      </c>
      <c r="H4529" s="150">
        <f t="shared" si="145"/>
        <v>18</v>
      </c>
      <c r="I4529" s="153" t="str" cm="1">
        <f t="array" ref="I4529">_xlfn.XLOOKUP(C4529,gyn_horarios,gyn_trechos_almoco,"",1,1)</f>
        <v>GOIANIA X BELEM 19:00</v>
      </c>
      <c r="J4529" s="164" t="str" cm="1">
        <f t="array" ref="J4529">_xlfn.XLOOKUP(D4529,justificativas_motivos,justificativas_texto,"",1,1)</f>
        <v>MOTORISTA CUMPRINDO HORÁRIO NA ESCALA ATUAL</v>
      </c>
    </row>
    <row r="4530" spans="1:10" ht="42" hidden="1" customHeight="1">
      <c r="A4530" s="202">
        <v>45922</v>
      </c>
      <c r="B4530" s="149">
        <v>24003</v>
      </c>
      <c r="C4530" s="147">
        <v>0.83333333333333337</v>
      </c>
      <c r="D4530" s="149" t="s">
        <v>11</v>
      </c>
      <c r="E4530" s="149" t="s">
        <v>203</v>
      </c>
      <c r="F4530" s="149"/>
      <c r="G4530" s="149" t="str">
        <f t="shared" si="144"/>
        <v>1</v>
      </c>
      <c r="H4530" s="150">
        <f t="shared" si="145"/>
        <v>18</v>
      </c>
      <c r="I4530" s="153" t="str" cm="1">
        <f t="array" ref="I4530">_xlfn.XLOOKUP(C4530,gyn_horarios,gyn_trechos_almoco,"",1,1)</f>
        <v>GOIANIA X SAO LUIS 20:00</v>
      </c>
      <c r="J4530" s="164" t="str" cm="1">
        <f t="array" ref="J4530">_xlfn.XLOOKUP(D4530,justificativas_motivos,justificativas_texto,"",1,1)</f>
        <v>MOTORISTA CUMPRINDO HORÁRIO NA ESCALA ATUAL</v>
      </c>
    </row>
    <row r="4531" spans="1:10" ht="42" hidden="1" customHeight="1">
      <c r="A4531" s="202">
        <v>45922</v>
      </c>
      <c r="B4531" s="149">
        <v>24003</v>
      </c>
      <c r="C4531" s="147">
        <v>0.83333333333333337</v>
      </c>
      <c r="D4531" s="149" t="s">
        <v>11</v>
      </c>
      <c r="E4531" s="149" t="s">
        <v>370</v>
      </c>
      <c r="F4531" s="149"/>
      <c r="G4531" s="149" t="str">
        <f t="shared" si="144"/>
        <v>1</v>
      </c>
      <c r="H4531" s="150">
        <f t="shared" si="145"/>
        <v>18</v>
      </c>
      <c r="I4531" s="153" t="str" cm="1">
        <f t="array" ref="I4531">_xlfn.XLOOKUP(C4531,gyn_horarios,gyn_trechos_almoco,"",1,1)</f>
        <v>GOIANIA X SAO LUIS 20:00</v>
      </c>
      <c r="J4531" s="164" t="str" cm="1">
        <f t="array" ref="J4531">_xlfn.XLOOKUP(D4531,justificativas_motivos,justificativas_texto,"",1,1)</f>
        <v>MOTORISTA CUMPRINDO HORÁRIO NA ESCALA ATUAL</v>
      </c>
    </row>
    <row r="4532" spans="1:10" ht="42" hidden="1" customHeight="1">
      <c r="A4532" s="202">
        <v>45922</v>
      </c>
      <c r="B4532" s="149" t="s">
        <v>137</v>
      </c>
      <c r="C4532" s="147" t="s">
        <v>137</v>
      </c>
      <c r="D4532" s="149" t="s">
        <v>137</v>
      </c>
      <c r="E4532" s="153" t="s">
        <v>92</v>
      </c>
      <c r="F4532" s="149"/>
      <c r="G4532" s="149" t="str">
        <f t="shared" si="144"/>
        <v>1</v>
      </c>
      <c r="H4532" s="150">
        <f t="shared" si="145"/>
        <v>18</v>
      </c>
      <c r="I4532" s="153" t="str" cm="1">
        <f t="array" ref="I4532">_xlfn.XLOOKUP(C4532,gyn_horarios,gyn_trechos_almoco,"",1,1)</f>
        <v>ESPERA</v>
      </c>
      <c r="J4532" s="164" t="str" cm="1">
        <f t="array" ref="J4532">_xlfn.XLOOKUP(D4532,justificativas_motivos,justificativas_texto,"",1,1)</f>
        <v>MOTORISTA NA GARAGEM EM ESPERA PARA DISPONIBILIDADE DE HORARIOS</v>
      </c>
    </row>
    <row r="4533" spans="1:10" ht="42" hidden="1" customHeight="1">
      <c r="A4533" s="202">
        <v>45922</v>
      </c>
      <c r="B4533" s="149" t="s">
        <v>137</v>
      </c>
      <c r="C4533" s="147" t="s">
        <v>137</v>
      </c>
      <c r="D4533" s="149" t="s">
        <v>137</v>
      </c>
      <c r="E4533" s="153" t="s">
        <v>540</v>
      </c>
      <c r="F4533" s="149"/>
      <c r="G4533" s="149" t="str">
        <f t="shared" si="144"/>
        <v>1</v>
      </c>
      <c r="H4533" s="150">
        <f t="shared" si="145"/>
        <v>18</v>
      </c>
      <c r="I4533" s="153" t="str" cm="1">
        <f t="array" ref="I4533">_xlfn.XLOOKUP(C4533,gyn_horarios,gyn_trechos_almoco,"",1,1)</f>
        <v>ESPERA</v>
      </c>
      <c r="J4533" s="164" t="str" cm="1">
        <f t="array" ref="J4533">_xlfn.XLOOKUP(D4533,justificativas_motivos,justificativas_texto,"",1,1)</f>
        <v>MOTORISTA NA GARAGEM EM ESPERA PARA DISPONIBILIDADE DE HORARIOS</v>
      </c>
    </row>
    <row r="4534" spans="1:10" ht="42" hidden="1" customHeight="1">
      <c r="A4534" s="202">
        <v>45922</v>
      </c>
      <c r="B4534" s="149">
        <v>19009</v>
      </c>
      <c r="C4534" s="147">
        <v>0.39583333333333331</v>
      </c>
      <c r="D4534" s="149" t="s">
        <v>11</v>
      </c>
      <c r="E4534" s="153" t="s">
        <v>208</v>
      </c>
      <c r="F4534" s="149"/>
      <c r="G4534" s="149" t="str">
        <f t="shared" si="144"/>
        <v>1</v>
      </c>
      <c r="H4534" s="150">
        <f t="shared" si="145"/>
        <v>18</v>
      </c>
      <c r="I4534" s="153" t="str" cm="1">
        <f t="array" ref="I4534">_xlfn.XLOOKUP(C4534,gyn_horarios,gyn_trechos_almoco,"",1,1)</f>
        <v>GOIANIA X BELEM 09:30</v>
      </c>
      <c r="J4534" s="164" t="str" cm="1">
        <f t="array" ref="J4534">_xlfn.XLOOKUP(D4534,justificativas_motivos,justificativas_texto,"",1,1)</f>
        <v>MOTORISTA CUMPRINDO HORÁRIO NA ESCALA ATUAL</v>
      </c>
    </row>
    <row r="4535" spans="1:10" ht="42" hidden="1" customHeight="1">
      <c r="A4535" s="202">
        <v>45922</v>
      </c>
      <c r="B4535" s="149">
        <v>19009</v>
      </c>
      <c r="C4535" s="147">
        <v>0.39583333333333331</v>
      </c>
      <c r="D4535" s="149" t="s">
        <v>11</v>
      </c>
      <c r="E4535" s="153" t="s">
        <v>207</v>
      </c>
      <c r="F4535" s="149"/>
      <c r="G4535" s="149" t="str">
        <f t="shared" si="144"/>
        <v>1</v>
      </c>
      <c r="H4535" s="150">
        <f t="shared" si="145"/>
        <v>18</v>
      </c>
      <c r="I4535" s="153" t="str" cm="1">
        <f t="array" ref="I4535">_xlfn.XLOOKUP(C4535,gyn_horarios,gyn_trechos_almoco,"",1,1)</f>
        <v>GOIANIA X BELEM 09:30</v>
      </c>
      <c r="J4535" s="164" t="str" cm="1">
        <f t="array" ref="J4535">_xlfn.XLOOKUP(D4535,justificativas_motivos,justificativas_texto,"",1,1)</f>
        <v>MOTORISTA CUMPRINDO HORÁRIO NA ESCALA ATUAL</v>
      </c>
    </row>
    <row r="4536" spans="1:10" ht="42" hidden="1" customHeight="1">
      <c r="A4536" s="202">
        <v>45922</v>
      </c>
      <c r="B4536" s="149" t="s">
        <v>71</v>
      </c>
      <c r="C4536" s="147" t="s">
        <v>72</v>
      </c>
      <c r="D4536" s="149" t="s">
        <v>107</v>
      </c>
      <c r="E4536" s="153" t="s">
        <v>292</v>
      </c>
      <c r="F4536" s="149"/>
      <c r="G4536" s="149" t="str">
        <f t="shared" si="144"/>
        <v>1</v>
      </c>
      <c r="H4536" s="150">
        <f t="shared" si="145"/>
        <v>18</v>
      </c>
      <c r="I4536" s="153" t="str" cm="1">
        <f t="array" ref="I4536">_xlfn.XLOOKUP(C4536,gyn_horarios,gyn_trechos_almoco,"",1,1)</f>
        <v>PLANTAO</v>
      </c>
      <c r="J4536" s="164" t="str" cm="1">
        <f t="array" ref="J4536">_xlfn.XLOOKUP(D4536,justificativas_motivos,justificativas_texto,"",1,1)</f>
        <v>MOTORISTA PRESTANDO SERVICO DE PLANTAO NA GARAGEM</v>
      </c>
    </row>
    <row r="4537" spans="1:10" ht="42" hidden="1" customHeight="1">
      <c r="A4537" s="202">
        <v>45922</v>
      </c>
      <c r="B4537" s="149">
        <v>18016</v>
      </c>
      <c r="C4537" s="147">
        <v>0.79166666666666663</v>
      </c>
      <c r="D4537" s="149" t="s">
        <v>11</v>
      </c>
      <c r="E4537" s="153" t="s">
        <v>541</v>
      </c>
      <c r="F4537" s="149"/>
      <c r="G4537" s="149" t="str">
        <f t="shared" si="144"/>
        <v>1</v>
      </c>
      <c r="H4537" s="150">
        <f t="shared" si="145"/>
        <v>18</v>
      </c>
      <c r="I4537" s="153" t="s">
        <v>542</v>
      </c>
      <c r="J4537" s="164" t="str" cm="1">
        <f t="array" ref="J4537">_xlfn.XLOOKUP(D4537,justificativas_motivos,justificativas_texto,"",1,1)</f>
        <v>MOTORISTA CUMPRINDO HORÁRIO NA ESCALA ATUAL</v>
      </c>
    </row>
    <row r="4538" spans="1:10" ht="42" hidden="1" customHeight="1">
      <c r="A4538" s="202">
        <v>45922</v>
      </c>
      <c r="B4538" s="149" t="s">
        <v>71</v>
      </c>
      <c r="C4538" s="147" t="s">
        <v>107</v>
      </c>
      <c r="D4538" s="149" t="s">
        <v>107</v>
      </c>
      <c r="E4538" s="153" t="s">
        <v>543</v>
      </c>
      <c r="F4538" s="149"/>
      <c r="G4538" s="149" t="str">
        <f t="shared" si="144"/>
        <v>1</v>
      </c>
      <c r="H4538" s="150">
        <f t="shared" si="145"/>
        <v>18</v>
      </c>
      <c r="I4538" s="153" t="str" cm="1">
        <f t="array" ref="I4538">_xlfn.XLOOKUP(C4538,gyn_horarios,gyn_trechos_almoco,"",1,1)</f>
        <v>ESPERA</v>
      </c>
      <c r="J4538" s="164" t="str" cm="1">
        <f t="array" ref="J4538">_xlfn.XLOOKUP(D4538,justificativas_motivos,justificativas_texto,"",1,1)</f>
        <v>MOTORISTA PRESTANDO SERVICO DE PLANTAO NA GARAGEM</v>
      </c>
    </row>
    <row r="4539" spans="1:10" ht="42" hidden="1" customHeight="1">
      <c r="A4539" s="202">
        <v>45923</v>
      </c>
      <c r="B4539" s="149" t="s">
        <v>137</v>
      </c>
      <c r="C4539" s="147" t="s">
        <v>137</v>
      </c>
      <c r="D4539" s="149" t="s">
        <v>137</v>
      </c>
      <c r="E4539" s="153" t="s">
        <v>208</v>
      </c>
      <c r="F4539" s="149"/>
      <c r="G4539" s="149" t="str">
        <f t="shared" si="144"/>
        <v>1</v>
      </c>
      <c r="H4539" s="150">
        <f t="shared" si="145"/>
        <v>18</v>
      </c>
      <c r="I4539" s="153" t="str" cm="1">
        <f t="array" ref="I4539">_xlfn.XLOOKUP(C4539,gyn_horarios,gyn_trechos_almoco,"",1,1)</f>
        <v>ESPERA</v>
      </c>
      <c r="J4539" s="164" t="str" cm="1">
        <f t="array" ref="J4539">_xlfn.XLOOKUP(D4539,justificativas_motivos,justificativas_texto,"",1,1)</f>
        <v>MOTORISTA NA GARAGEM EM ESPERA PARA DISPONIBILIDADE DE HORARIOS</v>
      </c>
    </row>
    <row r="4540" spans="1:10" ht="42" hidden="1" customHeight="1">
      <c r="A4540" s="202">
        <v>45923</v>
      </c>
      <c r="B4540" s="149" t="s">
        <v>137</v>
      </c>
      <c r="C4540" s="147" t="s">
        <v>137</v>
      </c>
      <c r="D4540" s="149" t="s">
        <v>137</v>
      </c>
      <c r="E4540" s="153" t="s">
        <v>207</v>
      </c>
      <c r="F4540" s="149"/>
      <c r="G4540" s="149" t="str">
        <f t="shared" si="144"/>
        <v>1</v>
      </c>
      <c r="H4540" s="150">
        <f t="shared" si="145"/>
        <v>18</v>
      </c>
      <c r="I4540" s="153" t="str" cm="1">
        <f t="array" ref="I4540">_xlfn.XLOOKUP(C4540,gyn_horarios,gyn_trechos_almoco,"",1,1)</f>
        <v>ESPERA</v>
      </c>
      <c r="J4540" s="164" t="str" cm="1">
        <f t="array" ref="J4540">_xlfn.XLOOKUP(D4540,justificativas_motivos,justificativas_texto,"",1,1)</f>
        <v>MOTORISTA NA GARAGEM EM ESPERA PARA DISPONIBILIDADE DE HORARIOS</v>
      </c>
    </row>
    <row r="4541" spans="1:10" ht="42" hidden="1" customHeight="1">
      <c r="A4541" s="202">
        <v>45923</v>
      </c>
      <c r="B4541" s="149">
        <v>19003</v>
      </c>
      <c r="C4541" s="147">
        <v>0.75</v>
      </c>
      <c r="D4541" s="149" t="s">
        <v>11</v>
      </c>
      <c r="E4541" s="149" t="s">
        <v>127</v>
      </c>
      <c r="F4541" s="149"/>
      <c r="G4541" s="149" t="str">
        <f t="shared" si="144"/>
        <v>1</v>
      </c>
      <c r="H4541" s="150">
        <f t="shared" si="145"/>
        <v>18</v>
      </c>
      <c r="I4541" s="153" t="str" cm="1">
        <f t="array" ref="I4541">_xlfn.XLOOKUP(C4541,gyn_horarios,gyn_trechos_almoco,"",1,1)</f>
        <v>GOIANIA X TERESINA 18:00</v>
      </c>
      <c r="J4541" s="164" t="str" cm="1">
        <f t="array" ref="J4541">_xlfn.XLOOKUP(D4541,justificativas_motivos,justificativas_texto,"",1,1)</f>
        <v>MOTORISTA CUMPRINDO HORÁRIO NA ESCALA ATUAL</v>
      </c>
    </row>
    <row r="4542" spans="1:10" ht="42" hidden="1" customHeight="1">
      <c r="A4542" s="202">
        <v>45923</v>
      </c>
      <c r="B4542" s="149">
        <v>19003</v>
      </c>
      <c r="C4542" s="147">
        <v>0.75</v>
      </c>
      <c r="D4542" s="149" t="s">
        <v>11</v>
      </c>
      <c r="E4542" s="149" t="s">
        <v>18</v>
      </c>
      <c r="F4542" s="149"/>
      <c r="G4542" s="149" t="str">
        <f t="shared" si="144"/>
        <v>1</v>
      </c>
      <c r="H4542" s="150">
        <f t="shared" si="145"/>
        <v>18</v>
      </c>
      <c r="I4542" s="153" t="str" cm="1">
        <f t="array" ref="I4542">_xlfn.XLOOKUP(C4542,gyn_horarios,gyn_trechos_almoco,"",1,1)</f>
        <v>GOIANIA X TERESINA 18:00</v>
      </c>
      <c r="J4542" s="164" t="str" cm="1">
        <f t="array" ref="J4542">_xlfn.XLOOKUP(D4542,justificativas_motivos,justificativas_texto,"",1,1)</f>
        <v>MOTORISTA CUMPRINDO HORÁRIO NA ESCALA ATUAL</v>
      </c>
    </row>
    <row r="4543" spans="1:10" ht="42" hidden="1" customHeight="1">
      <c r="A4543" s="202">
        <v>45923</v>
      </c>
      <c r="B4543" s="149">
        <v>24006</v>
      </c>
      <c r="C4543" s="147">
        <v>0.79166666666666663</v>
      </c>
      <c r="D4543" s="149" t="s">
        <v>11</v>
      </c>
      <c r="E4543" s="149" t="s">
        <v>12</v>
      </c>
      <c r="F4543" s="149"/>
      <c r="G4543" s="149" t="str">
        <f t="shared" si="144"/>
        <v>1</v>
      </c>
      <c r="H4543" s="150">
        <f t="shared" si="145"/>
        <v>18</v>
      </c>
      <c r="I4543" s="153" t="str" cm="1">
        <f t="array" ref="I4543">_xlfn.XLOOKUP(C4543,gyn_horarios,gyn_trechos_almoco,"",1,1)</f>
        <v>GOIANIA X BELEM 19:00</v>
      </c>
      <c r="J4543" s="164" t="str" cm="1">
        <f t="array" ref="J4543">_xlfn.XLOOKUP(D4543,justificativas_motivos,justificativas_texto,"",1,1)</f>
        <v>MOTORISTA CUMPRINDO HORÁRIO NA ESCALA ATUAL</v>
      </c>
    </row>
    <row r="4544" spans="1:10" ht="42" hidden="1" customHeight="1">
      <c r="A4544" s="202">
        <v>45923</v>
      </c>
      <c r="B4544" s="149">
        <v>24006</v>
      </c>
      <c r="C4544" s="147">
        <v>0.79166666666666663</v>
      </c>
      <c r="D4544" s="149" t="s">
        <v>11</v>
      </c>
      <c r="E4544" s="149" t="s">
        <v>13</v>
      </c>
      <c r="F4544" s="149"/>
      <c r="G4544" s="149" t="str">
        <f t="shared" si="144"/>
        <v>1</v>
      </c>
      <c r="H4544" s="150">
        <f t="shared" si="145"/>
        <v>18</v>
      </c>
      <c r="I4544" s="153" t="str" cm="1">
        <f t="array" ref="I4544">_xlfn.XLOOKUP(C4544,gyn_horarios,gyn_trechos_almoco,"",1,1)</f>
        <v>GOIANIA X BELEM 19:00</v>
      </c>
      <c r="J4544" s="164" t="str" cm="1">
        <f t="array" ref="J4544">_xlfn.XLOOKUP(D4544,justificativas_motivos,justificativas_texto,"",1,1)</f>
        <v>MOTORISTA CUMPRINDO HORÁRIO NA ESCALA ATUAL</v>
      </c>
    </row>
    <row r="4545" spans="1:10" ht="42" hidden="1" customHeight="1">
      <c r="A4545" s="202">
        <v>45923</v>
      </c>
      <c r="B4545" s="149">
        <v>24016</v>
      </c>
      <c r="C4545" s="147">
        <v>0.83333333333333337</v>
      </c>
      <c r="D4545" s="149" t="s">
        <v>11</v>
      </c>
      <c r="E4545" s="149" t="s">
        <v>148</v>
      </c>
      <c r="F4545" s="149"/>
      <c r="G4545" s="149" t="str">
        <f t="shared" si="144"/>
        <v>1</v>
      </c>
      <c r="H4545" s="150">
        <f t="shared" si="145"/>
        <v>18</v>
      </c>
      <c r="I4545" s="153" t="str" cm="1">
        <f t="array" ref="I4545">_xlfn.XLOOKUP(C4545,gyn_horarios,gyn_trechos_almoco,"",1,1)</f>
        <v>GOIANIA X SAO LUIS 20:00</v>
      </c>
      <c r="J4545" s="164" t="str" cm="1">
        <f t="array" ref="J4545">_xlfn.XLOOKUP(D4545,justificativas_motivos,justificativas_texto,"",1,1)</f>
        <v>MOTORISTA CUMPRINDO HORÁRIO NA ESCALA ATUAL</v>
      </c>
    </row>
    <row r="4546" spans="1:10" ht="42" hidden="1" customHeight="1">
      <c r="A4546" s="202">
        <v>45923</v>
      </c>
      <c r="B4546" s="149">
        <v>24016</v>
      </c>
      <c r="C4546" s="147">
        <v>0.83333333333333337</v>
      </c>
      <c r="D4546" s="149" t="s">
        <v>11</v>
      </c>
      <c r="E4546" s="149" t="s">
        <v>160</v>
      </c>
      <c r="F4546" s="149"/>
      <c r="G4546" s="149" t="str">
        <f t="shared" si="144"/>
        <v>1</v>
      </c>
      <c r="H4546" s="150">
        <f t="shared" si="145"/>
        <v>18</v>
      </c>
      <c r="I4546" s="153" t="str" cm="1">
        <f t="array" ref="I4546">_xlfn.XLOOKUP(C4546,gyn_horarios,gyn_trechos_almoco,"",1,1)</f>
        <v>GOIANIA X SAO LUIS 20:00</v>
      </c>
      <c r="J4546" s="164" t="str" cm="1">
        <f t="array" ref="J4546">_xlfn.XLOOKUP(D4546,justificativas_motivos,justificativas_texto,"",1,1)</f>
        <v>MOTORISTA CUMPRINDO HORÁRIO NA ESCALA ATUAL</v>
      </c>
    </row>
    <row r="4547" spans="1:10" ht="42" hidden="1" customHeight="1">
      <c r="A4547" s="202">
        <v>45923</v>
      </c>
      <c r="B4547" s="149" t="s">
        <v>71</v>
      </c>
      <c r="C4547" s="147" t="s">
        <v>72</v>
      </c>
      <c r="D4547" s="149" t="s">
        <v>107</v>
      </c>
      <c r="E4547" s="153" t="s">
        <v>292</v>
      </c>
      <c r="F4547" s="149"/>
      <c r="G4547" s="149" t="str">
        <f t="shared" si="144"/>
        <v>1</v>
      </c>
      <c r="H4547" s="150">
        <f t="shared" si="145"/>
        <v>18</v>
      </c>
      <c r="I4547" s="153" t="str" cm="1">
        <f t="array" ref="I4547">_xlfn.XLOOKUP(C4547,gyn_horarios,gyn_trechos_almoco,"",1,1)</f>
        <v>PLANTAO</v>
      </c>
      <c r="J4547" s="164" t="str" cm="1">
        <f t="array" ref="J4547">_xlfn.XLOOKUP(D4547,justificativas_motivos,justificativas_texto,"",1,1)</f>
        <v>MOTORISTA PRESTANDO SERVICO DE PLANTAO NA GARAGEM</v>
      </c>
    </row>
    <row r="4548" spans="1:10" ht="42" hidden="1" customHeight="1">
      <c r="A4548" s="202">
        <v>45923</v>
      </c>
      <c r="B4548" s="149" t="s">
        <v>71</v>
      </c>
      <c r="C4548" s="147" t="s">
        <v>107</v>
      </c>
      <c r="D4548" s="149" t="s">
        <v>107</v>
      </c>
      <c r="E4548" s="153" t="s">
        <v>543</v>
      </c>
      <c r="F4548" s="149"/>
      <c r="G4548" s="149" t="str">
        <f t="shared" si="144"/>
        <v>1</v>
      </c>
      <c r="H4548" s="150">
        <f t="shared" si="145"/>
        <v>18</v>
      </c>
      <c r="I4548" s="153" t="str" cm="1">
        <f t="array" ref="I4548">_xlfn.XLOOKUP(C4548,gyn_horarios,gyn_trechos_almoco,"",1,1)</f>
        <v>ESPERA</v>
      </c>
      <c r="J4548" s="164" t="str" cm="1">
        <f t="array" ref="J4548">_xlfn.XLOOKUP(D4548,justificativas_motivos,justificativas_texto,"",1,1)</f>
        <v>MOTORISTA PRESTANDO SERVICO DE PLANTAO NA GARAGEM</v>
      </c>
    </row>
    <row r="4549" spans="1:10" ht="42" hidden="1" customHeight="1">
      <c r="A4549" s="202">
        <v>45924</v>
      </c>
      <c r="B4549" s="149">
        <v>19024</v>
      </c>
      <c r="C4549" s="147">
        <v>0.75</v>
      </c>
      <c r="D4549" s="149" t="s">
        <v>11</v>
      </c>
      <c r="E4549" s="149" t="s">
        <v>61</v>
      </c>
      <c r="F4549" s="149"/>
      <c r="G4549" s="149" t="str">
        <f t="shared" si="144"/>
        <v>1</v>
      </c>
      <c r="H4549" s="150">
        <f t="shared" si="145"/>
        <v>18</v>
      </c>
      <c r="I4549" s="153" t="str" cm="1">
        <f t="array" ref="I4549">_xlfn.XLOOKUP(C4549,gyn_horarios,gyn_trechos_almoco,"",1,1)</f>
        <v>GOIANIA X TERESINA 18:00</v>
      </c>
      <c r="J4549" s="164" t="str" cm="1">
        <f t="array" ref="J4549">_xlfn.XLOOKUP(D4549,justificativas_motivos,justificativas_texto,"",1,1)</f>
        <v>MOTORISTA CUMPRINDO HORÁRIO NA ESCALA ATUAL</v>
      </c>
    </row>
    <row r="4550" spans="1:10" ht="42" hidden="1" customHeight="1">
      <c r="A4550" s="202">
        <v>45924</v>
      </c>
      <c r="B4550" s="149">
        <v>19024</v>
      </c>
      <c r="C4550" s="147">
        <v>0.75</v>
      </c>
      <c r="D4550" s="149" t="s">
        <v>11</v>
      </c>
      <c r="E4550" s="149" t="s">
        <v>379</v>
      </c>
      <c r="F4550" s="149"/>
      <c r="G4550" s="149" t="str">
        <f t="shared" si="144"/>
        <v>1</v>
      </c>
      <c r="H4550" s="150">
        <f t="shared" si="145"/>
        <v>18</v>
      </c>
      <c r="I4550" s="153" t="str" cm="1">
        <f t="array" ref="I4550">_xlfn.XLOOKUP(C4550,gyn_horarios,gyn_trechos_almoco,"",1,1)</f>
        <v>GOIANIA X TERESINA 18:00</v>
      </c>
      <c r="J4550" s="164" t="str" cm="1">
        <f t="array" ref="J4550">_xlfn.XLOOKUP(D4550,justificativas_motivos,justificativas_texto,"",1,1)</f>
        <v>MOTORISTA CUMPRINDO HORÁRIO NA ESCALA ATUAL</v>
      </c>
    </row>
    <row r="4551" spans="1:10" ht="42" hidden="1" customHeight="1">
      <c r="A4551" s="202">
        <v>45924</v>
      </c>
      <c r="B4551" s="149">
        <v>24013</v>
      </c>
      <c r="C4551" s="147">
        <v>0.79166666666666663</v>
      </c>
      <c r="D4551" s="149" t="s">
        <v>11</v>
      </c>
      <c r="E4551" s="149" t="s">
        <v>400</v>
      </c>
      <c r="F4551" s="149"/>
      <c r="G4551" s="149" t="str">
        <f t="shared" si="144"/>
        <v>1</v>
      </c>
      <c r="H4551" s="150">
        <f t="shared" si="145"/>
        <v>18</v>
      </c>
      <c r="I4551" s="153" t="str" cm="1">
        <f t="array" ref="I4551">_xlfn.XLOOKUP(C4551,gyn_horarios,gyn_trechos_almoco,"",1,1)</f>
        <v>GOIANIA X BELEM 19:00</v>
      </c>
      <c r="J4551" s="164" t="str" cm="1">
        <f t="array" ref="J4551">_xlfn.XLOOKUP(D4551,justificativas_motivos,justificativas_texto,"",1,1)</f>
        <v>MOTORISTA CUMPRINDO HORÁRIO NA ESCALA ATUAL</v>
      </c>
    </row>
    <row r="4552" spans="1:10" ht="42" hidden="1" customHeight="1">
      <c r="A4552" s="202">
        <v>45924</v>
      </c>
      <c r="B4552" s="149">
        <v>24013</v>
      </c>
      <c r="C4552" s="147">
        <v>0.79166666666666663</v>
      </c>
      <c r="D4552" s="149" t="s">
        <v>11</v>
      </c>
      <c r="E4552" s="149" t="s">
        <v>343</v>
      </c>
      <c r="F4552" s="149"/>
      <c r="G4552" s="149" t="str">
        <f t="shared" si="144"/>
        <v>1</v>
      </c>
      <c r="H4552" s="150">
        <f t="shared" si="145"/>
        <v>18</v>
      </c>
      <c r="I4552" s="153" t="str" cm="1">
        <f t="array" ref="I4552">_xlfn.XLOOKUP(C4552,gyn_horarios,gyn_trechos_almoco,"",1,1)</f>
        <v>GOIANIA X BELEM 19:00</v>
      </c>
      <c r="J4552" s="164" t="str" cm="1">
        <f t="array" ref="J4552">_xlfn.XLOOKUP(D4552,justificativas_motivos,justificativas_texto,"",1,1)</f>
        <v>MOTORISTA CUMPRINDO HORÁRIO NA ESCALA ATUAL</v>
      </c>
    </row>
    <row r="4553" spans="1:10" ht="42" hidden="1" customHeight="1">
      <c r="A4553" s="202">
        <v>45924</v>
      </c>
      <c r="B4553" s="149">
        <v>24009</v>
      </c>
      <c r="C4553" s="147">
        <v>0.83333333333333337</v>
      </c>
      <c r="D4553" s="149" t="s">
        <v>11</v>
      </c>
      <c r="E4553" s="149" t="s">
        <v>266</v>
      </c>
      <c r="F4553" s="149"/>
      <c r="G4553" s="149" t="str">
        <f t="shared" si="144"/>
        <v>1</v>
      </c>
      <c r="H4553" s="150">
        <f t="shared" si="145"/>
        <v>18</v>
      </c>
      <c r="I4553" s="153" t="str" cm="1">
        <f t="array" ref="I4553">_xlfn.XLOOKUP(C4553,gyn_horarios,gyn_trechos_almoco,"",1,1)</f>
        <v>GOIANIA X SAO LUIS 20:00</v>
      </c>
      <c r="J4553" s="164" t="str" cm="1">
        <f t="array" ref="J4553">_xlfn.XLOOKUP(D4553,justificativas_motivos,justificativas_texto,"",1,1)</f>
        <v>MOTORISTA CUMPRINDO HORÁRIO NA ESCALA ATUAL</v>
      </c>
    </row>
    <row r="4554" spans="1:10" ht="42" hidden="1" customHeight="1">
      <c r="A4554" s="202">
        <v>45924</v>
      </c>
      <c r="B4554" s="149">
        <v>24009</v>
      </c>
      <c r="C4554" s="147">
        <v>0.83333333333333337</v>
      </c>
      <c r="D4554" s="149" t="s">
        <v>11</v>
      </c>
      <c r="E4554" s="149" t="s">
        <v>488</v>
      </c>
      <c r="F4554" s="149"/>
      <c r="G4554" s="149" t="str">
        <f t="shared" si="144"/>
        <v>1</v>
      </c>
      <c r="H4554" s="150">
        <f t="shared" si="145"/>
        <v>18</v>
      </c>
      <c r="I4554" s="153" t="str" cm="1">
        <f t="array" ref="I4554">_xlfn.XLOOKUP(C4554,gyn_horarios,gyn_trechos_almoco,"",1,1)</f>
        <v>GOIANIA X SAO LUIS 20:00</v>
      </c>
      <c r="J4554" s="164" t="str" cm="1">
        <f t="array" ref="J4554">_xlfn.XLOOKUP(D4554,justificativas_motivos,justificativas_texto,"",1,1)</f>
        <v>MOTORISTA CUMPRINDO HORÁRIO NA ESCALA ATUAL</v>
      </c>
    </row>
    <row r="4555" spans="1:10" ht="42" hidden="1" customHeight="1">
      <c r="A4555" s="202">
        <v>45924</v>
      </c>
      <c r="B4555" s="149">
        <v>19014</v>
      </c>
      <c r="C4555" s="147">
        <v>0.39583333333333331</v>
      </c>
      <c r="D4555" s="149" t="s">
        <v>11</v>
      </c>
      <c r="E4555" s="153" t="s">
        <v>86</v>
      </c>
      <c r="F4555" s="149"/>
      <c r="G4555" s="149" t="str">
        <f t="shared" si="144"/>
        <v>1</v>
      </c>
      <c r="H4555" s="150">
        <f t="shared" si="145"/>
        <v>18</v>
      </c>
      <c r="I4555" s="153" t="str" cm="1">
        <f t="array" ref="I4555">_xlfn.XLOOKUP(C4555,gyn_horarios,gyn_trechos_almoco,"",1,1)</f>
        <v>GOIANIA X BELEM 09:30</v>
      </c>
      <c r="J4555" s="164" t="str" cm="1">
        <f t="array" ref="J4555">_xlfn.XLOOKUP(D4555,justificativas_motivos,justificativas_texto,"",1,1)</f>
        <v>MOTORISTA CUMPRINDO HORÁRIO NA ESCALA ATUAL</v>
      </c>
    </row>
    <row r="4556" spans="1:10" ht="42" hidden="1" customHeight="1">
      <c r="A4556" s="202">
        <v>45924</v>
      </c>
      <c r="B4556" s="149">
        <v>19014</v>
      </c>
      <c r="C4556" s="147">
        <v>0.39583333333333331</v>
      </c>
      <c r="D4556" s="149" t="s">
        <v>11</v>
      </c>
      <c r="E4556" s="153" t="s">
        <v>52</v>
      </c>
      <c r="F4556" s="149"/>
      <c r="G4556" s="149" t="str">
        <f t="shared" si="144"/>
        <v>1</v>
      </c>
      <c r="H4556" s="150">
        <f t="shared" si="145"/>
        <v>18</v>
      </c>
      <c r="I4556" s="153" t="str" cm="1">
        <f t="array" ref="I4556">_xlfn.XLOOKUP(C4556,gyn_horarios,gyn_trechos_almoco,"",1,1)</f>
        <v>GOIANIA X BELEM 09:30</v>
      </c>
      <c r="J4556" s="164" t="str" cm="1">
        <f t="array" ref="J4556">_xlfn.XLOOKUP(D4556,justificativas_motivos,justificativas_texto,"",1,1)</f>
        <v>MOTORISTA CUMPRINDO HORÁRIO NA ESCALA ATUAL</v>
      </c>
    </row>
    <row r="4557" spans="1:10" ht="42" hidden="1" customHeight="1">
      <c r="A4557" s="202">
        <v>45924</v>
      </c>
      <c r="B4557" s="149" t="s">
        <v>71</v>
      </c>
      <c r="C4557" s="147" t="s">
        <v>72</v>
      </c>
      <c r="D4557" s="149" t="s">
        <v>107</v>
      </c>
      <c r="E4557" s="153" t="s">
        <v>292</v>
      </c>
      <c r="F4557" s="149"/>
      <c r="G4557" s="149" t="str">
        <f t="shared" si="144"/>
        <v>1</v>
      </c>
      <c r="H4557" s="150">
        <f t="shared" si="145"/>
        <v>18</v>
      </c>
      <c r="I4557" s="153" t="str" cm="1">
        <f t="array" ref="I4557">_xlfn.XLOOKUP(C4557,gyn_horarios,gyn_trechos_almoco,"",1,1)</f>
        <v>PLANTAO</v>
      </c>
      <c r="J4557" s="164" t="str" cm="1">
        <f t="array" ref="J4557">_xlfn.XLOOKUP(D4557,justificativas_motivos,justificativas_texto,"",1,1)</f>
        <v>MOTORISTA PRESTANDO SERVICO DE PLANTAO NA GARAGEM</v>
      </c>
    </row>
    <row r="4558" spans="1:10" ht="42" hidden="1" customHeight="1">
      <c r="A4558" s="202">
        <v>45924</v>
      </c>
      <c r="B4558" s="149" t="s">
        <v>71</v>
      </c>
      <c r="C4558" s="147" t="s">
        <v>107</v>
      </c>
      <c r="D4558" s="149" t="s">
        <v>107</v>
      </c>
      <c r="E4558" s="153" t="s">
        <v>543</v>
      </c>
      <c r="F4558" s="149"/>
      <c r="G4558" s="149" t="str">
        <f t="shared" si="144"/>
        <v>1</v>
      </c>
      <c r="H4558" s="150">
        <f t="shared" si="145"/>
        <v>18</v>
      </c>
      <c r="I4558" s="153" t="str" cm="1">
        <f t="array" ref="I4558">_xlfn.XLOOKUP(C4558,gyn_horarios,gyn_trechos_almoco,"",1,1)</f>
        <v>ESPERA</v>
      </c>
      <c r="J4558" s="164" t="str" cm="1">
        <f t="array" ref="J4558">_xlfn.XLOOKUP(D4558,justificativas_motivos,justificativas_texto,"",1,1)</f>
        <v>MOTORISTA PRESTANDO SERVICO DE PLANTAO NA GARAGEM</v>
      </c>
    </row>
    <row r="4559" spans="1:10" ht="42" hidden="1" customHeight="1">
      <c r="A4559" s="202">
        <v>45925</v>
      </c>
      <c r="B4559" s="149">
        <v>15800</v>
      </c>
      <c r="C4559" s="147">
        <v>0.75</v>
      </c>
      <c r="D4559" s="149" t="s">
        <v>11</v>
      </c>
      <c r="E4559" s="149" t="s">
        <v>110</v>
      </c>
      <c r="F4559" s="149"/>
      <c r="G4559" s="149" t="str">
        <f t="shared" si="144"/>
        <v>1</v>
      </c>
      <c r="H4559" s="150">
        <f t="shared" si="145"/>
        <v>18</v>
      </c>
      <c r="I4559" s="153" t="str" cm="1">
        <f t="array" ref="I4559">_xlfn.XLOOKUP(C4559,gyn_horarios,gyn_trechos_almoco,"",1,1)</f>
        <v>GOIANIA X TERESINA 18:00</v>
      </c>
      <c r="J4559" s="164" t="str" cm="1">
        <f t="array" ref="J4559">_xlfn.XLOOKUP(D4559,justificativas_motivos,justificativas_texto,"",1,1)</f>
        <v>MOTORISTA CUMPRINDO HORÁRIO NA ESCALA ATUAL</v>
      </c>
    </row>
    <row r="4560" spans="1:10" ht="42" hidden="1" customHeight="1">
      <c r="A4560" s="202">
        <v>45925</v>
      </c>
      <c r="B4560" s="149">
        <v>15800</v>
      </c>
      <c r="C4560" s="147">
        <v>0.75</v>
      </c>
      <c r="D4560" s="149" t="s">
        <v>11</v>
      </c>
      <c r="E4560" s="149" t="s">
        <v>143</v>
      </c>
      <c r="F4560" s="149"/>
      <c r="G4560" s="149" t="str">
        <f t="shared" si="144"/>
        <v>1</v>
      </c>
      <c r="H4560" s="150">
        <f t="shared" si="145"/>
        <v>18</v>
      </c>
      <c r="I4560" s="153" t="str" cm="1">
        <f t="array" ref="I4560">_xlfn.XLOOKUP(C4560,gyn_horarios,gyn_trechos_almoco,"",1,1)</f>
        <v>GOIANIA X TERESINA 18:00</v>
      </c>
      <c r="J4560" s="164" t="str" cm="1">
        <f t="array" ref="J4560">_xlfn.XLOOKUP(D4560,justificativas_motivos,justificativas_texto,"",1,1)</f>
        <v>MOTORISTA CUMPRINDO HORÁRIO NA ESCALA ATUAL</v>
      </c>
    </row>
    <row r="4561" spans="1:10" ht="42" hidden="1" customHeight="1">
      <c r="A4561" s="202">
        <v>45925</v>
      </c>
      <c r="B4561" s="149">
        <v>24001</v>
      </c>
      <c r="C4561" s="147">
        <v>0.79166666666666663</v>
      </c>
      <c r="D4561" s="149" t="s">
        <v>11</v>
      </c>
      <c r="E4561" s="149" t="s">
        <v>193</v>
      </c>
      <c r="F4561" s="149"/>
      <c r="G4561" s="149" t="str">
        <f t="shared" si="144"/>
        <v>1</v>
      </c>
      <c r="H4561" s="150">
        <f t="shared" si="145"/>
        <v>18</v>
      </c>
      <c r="I4561" s="153" t="str" cm="1">
        <f t="array" ref="I4561">_xlfn.XLOOKUP(C4561,gyn_horarios,gyn_trechos_almoco,"",1,1)</f>
        <v>GOIANIA X BELEM 19:00</v>
      </c>
      <c r="J4561" s="164" t="str" cm="1">
        <f t="array" ref="J4561">_xlfn.XLOOKUP(D4561,justificativas_motivos,justificativas_texto,"",1,1)</f>
        <v>MOTORISTA CUMPRINDO HORÁRIO NA ESCALA ATUAL</v>
      </c>
    </row>
    <row r="4562" spans="1:10" ht="42" hidden="1" customHeight="1">
      <c r="A4562" s="202">
        <v>45925</v>
      </c>
      <c r="B4562" s="149">
        <v>24001</v>
      </c>
      <c r="C4562" s="147">
        <v>0.79166666666666663</v>
      </c>
      <c r="D4562" s="149" t="s">
        <v>11</v>
      </c>
      <c r="E4562" s="149" t="s">
        <v>168</v>
      </c>
      <c r="F4562" s="149"/>
      <c r="G4562" s="149" t="str">
        <f t="shared" si="144"/>
        <v>1</v>
      </c>
      <c r="H4562" s="150">
        <f t="shared" si="145"/>
        <v>18</v>
      </c>
      <c r="I4562" s="153" t="str" cm="1">
        <f t="array" ref="I4562">_xlfn.XLOOKUP(C4562,gyn_horarios,gyn_trechos_almoco,"",1,1)</f>
        <v>GOIANIA X BELEM 19:00</v>
      </c>
      <c r="J4562" s="164" t="str" cm="1">
        <f t="array" ref="J4562">_xlfn.XLOOKUP(D4562,justificativas_motivos,justificativas_texto,"",1,1)</f>
        <v>MOTORISTA CUMPRINDO HORÁRIO NA ESCALA ATUAL</v>
      </c>
    </row>
    <row r="4563" spans="1:10" ht="42" hidden="1" customHeight="1">
      <c r="A4563" s="202">
        <v>45925</v>
      </c>
      <c r="B4563" s="149">
        <v>24014</v>
      </c>
      <c r="C4563" s="147">
        <v>0.83333333333333337</v>
      </c>
      <c r="D4563" s="149" t="s">
        <v>11</v>
      </c>
      <c r="E4563" s="149" t="s">
        <v>65</v>
      </c>
      <c r="F4563" s="149"/>
      <c r="G4563" s="149" t="str">
        <f t="shared" si="144"/>
        <v>1</v>
      </c>
      <c r="H4563" s="150">
        <f t="shared" si="145"/>
        <v>18</v>
      </c>
      <c r="I4563" s="153" t="str" cm="1">
        <f t="array" ref="I4563">_xlfn.XLOOKUP(C4563,gyn_horarios,gyn_trechos_almoco,"",1,1)</f>
        <v>GOIANIA X SAO LUIS 20:00</v>
      </c>
      <c r="J4563" s="164" t="str" cm="1">
        <f t="array" ref="J4563">_xlfn.XLOOKUP(D4563,justificativas_motivos,justificativas_texto,"",1,1)</f>
        <v>MOTORISTA CUMPRINDO HORÁRIO NA ESCALA ATUAL</v>
      </c>
    </row>
    <row r="4564" spans="1:10" ht="42" hidden="1" customHeight="1">
      <c r="A4564" s="202">
        <v>45925</v>
      </c>
      <c r="B4564" s="149">
        <v>24014</v>
      </c>
      <c r="C4564" s="147">
        <v>0.83333333333333337</v>
      </c>
      <c r="D4564" s="149" t="s">
        <v>11</v>
      </c>
      <c r="E4564" s="149" t="s">
        <v>64</v>
      </c>
      <c r="F4564" s="149"/>
      <c r="G4564" s="149" t="str">
        <f t="shared" si="144"/>
        <v>1</v>
      </c>
      <c r="H4564" s="150">
        <f t="shared" si="145"/>
        <v>18</v>
      </c>
      <c r="I4564" s="153" t="str" cm="1">
        <f t="array" ref="I4564">_xlfn.XLOOKUP(C4564,gyn_horarios,gyn_trechos_almoco,"",1,1)</f>
        <v>GOIANIA X SAO LUIS 20:00</v>
      </c>
      <c r="J4564" s="164" t="str" cm="1">
        <f t="array" ref="J4564">_xlfn.XLOOKUP(D4564,justificativas_motivos,justificativas_texto,"",1,1)</f>
        <v>MOTORISTA CUMPRINDO HORÁRIO NA ESCALA ATUAL</v>
      </c>
    </row>
    <row r="4565" spans="1:10" ht="42" hidden="1" customHeight="1">
      <c r="A4565" s="202">
        <v>45925</v>
      </c>
      <c r="B4565" s="149">
        <v>19021</v>
      </c>
      <c r="C4565" s="147">
        <v>0.39583333333333331</v>
      </c>
      <c r="D4565" s="149" t="s">
        <v>11</v>
      </c>
      <c r="E4565" s="153" t="s">
        <v>452</v>
      </c>
      <c r="F4565" s="149"/>
      <c r="G4565" s="149" t="str">
        <f t="shared" si="144"/>
        <v>1</v>
      </c>
      <c r="H4565" s="150">
        <f t="shared" si="145"/>
        <v>18</v>
      </c>
      <c r="I4565" s="153" t="str" cm="1">
        <f t="array" ref="I4565">_xlfn.XLOOKUP(C4565,gyn_horarios,gyn_trechos_almoco,"",1,1)</f>
        <v>GOIANIA X BELEM 09:30</v>
      </c>
      <c r="J4565" s="164" t="str" cm="1">
        <f t="array" ref="J4565">_xlfn.XLOOKUP(D4565,justificativas_motivos,justificativas_texto,"",1,1)</f>
        <v>MOTORISTA CUMPRINDO HORÁRIO NA ESCALA ATUAL</v>
      </c>
    </row>
    <row r="4566" spans="1:10" ht="42" hidden="1" customHeight="1">
      <c r="A4566" s="202">
        <v>45925</v>
      </c>
      <c r="B4566" s="149">
        <v>19021</v>
      </c>
      <c r="C4566" s="147">
        <v>0.39583333333333331</v>
      </c>
      <c r="D4566" s="149" t="s">
        <v>11</v>
      </c>
      <c r="E4566" s="153" t="s">
        <v>95</v>
      </c>
      <c r="F4566" s="149"/>
      <c r="G4566" s="149" t="str">
        <f t="shared" si="144"/>
        <v>1</v>
      </c>
      <c r="H4566" s="150">
        <f t="shared" si="145"/>
        <v>18</v>
      </c>
      <c r="I4566" s="153" t="str" cm="1">
        <f t="array" ref="I4566">_xlfn.XLOOKUP(C4566,gyn_horarios,gyn_trechos_almoco,"",1,1)</f>
        <v>GOIANIA X BELEM 09:30</v>
      </c>
      <c r="J4566" s="164" t="str" cm="1">
        <f t="array" ref="J4566">_xlfn.XLOOKUP(D4566,justificativas_motivos,justificativas_texto,"",1,1)</f>
        <v>MOTORISTA CUMPRINDO HORÁRIO NA ESCALA ATUAL</v>
      </c>
    </row>
    <row r="4567" spans="1:10" ht="42" hidden="1" customHeight="1">
      <c r="A4567" s="202">
        <v>45925</v>
      </c>
      <c r="B4567" s="149" t="s">
        <v>71</v>
      </c>
      <c r="C4567" s="147" t="s">
        <v>72</v>
      </c>
      <c r="D4567" s="149" t="s">
        <v>107</v>
      </c>
      <c r="E4567" s="153" t="s">
        <v>544</v>
      </c>
      <c r="F4567" s="149"/>
      <c r="G4567" s="149" t="str">
        <f t="shared" si="144"/>
        <v>1</v>
      </c>
      <c r="H4567" s="150">
        <f t="shared" si="145"/>
        <v>18</v>
      </c>
      <c r="I4567" s="153" t="str" cm="1">
        <f t="array" ref="I4567">_xlfn.XLOOKUP(C4567,gyn_horarios,gyn_trechos_almoco,"",1,1)</f>
        <v>PLANTAO</v>
      </c>
      <c r="J4567" s="164" t="str" cm="1">
        <f t="array" ref="J4567">_xlfn.XLOOKUP(D4567,justificativas_motivos,justificativas_texto,"",1,1)</f>
        <v>MOTORISTA PRESTANDO SERVICO DE PLANTAO NA GARAGEM</v>
      </c>
    </row>
    <row r="4568" spans="1:10" ht="42" hidden="1" customHeight="1">
      <c r="A4568" s="202">
        <v>45925</v>
      </c>
      <c r="B4568" s="149" t="s">
        <v>71</v>
      </c>
      <c r="C4568" s="147" t="s">
        <v>107</v>
      </c>
      <c r="D4568" s="149" t="s">
        <v>107</v>
      </c>
      <c r="E4568" s="153" t="s">
        <v>543</v>
      </c>
      <c r="F4568" s="149"/>
      <c r="G4568" s="149" t="str">
        <f t="shared" si="144"/>
        <v>1</v>
      </c>
      <c r="H4568" s="150">
        <f t="shared" si="145"/>
        <v>18</v>
      </c>
      <c r="I4568" s="153" t="str" cm="1">
        <f t="array" ref="I4568">_xlfn.XLOOKUP(C4568,gyn_horarios,gyn_trechos_almoco,"",1,1)</f>
        <v>ESPERA</v>
      </c>
      <c r="J4568" s="164" t="str" cm="1">
        <f t="array" ref="J4568">_xlfn.XLOOKUP(D4568,justificativas_motivos,justificativas_texto,"",1,1)</f>
        <v>MOTORISTA PRESTANDO SERVICO DE PLANTAO NA GARAGEM</v>
      </c>
    </row>
    <row r="4569" spans="1:10" ht="42" hidden="1" customHeight="1">
      <c r="A4569" s="202">
        <v>45926</v>
      </c>
      <c r="B4569" s="149" t="s">
        <v>285</v>
      </c>
      <c r="C4569" s="147" t="s">
        <v>285</v>
      </c>
      <c r="D4569" s="149" t="s">
        <v>285</v>
      </c>
      <c r="E4569" s="149" t="s">
        <v>27</v>
      </c>
      <c r="F4569" s="149"/>
      <c r="G4569" s="149" t="str">
        <f t="shared" si="144"/>
        <v>1</v>
      </c>
      <c r="H4569" s="150">
        <f t="shared" si="145"/>
        <v>18</v>
      </c>
      <c r="I4569" s="153" t="str" cm="1">
        <f t="array" ref="I4569">_xlfn.XLOOKUP(C4569,gyn_horarios,gyn_trechos_almoco,"",1,1)</f>
        <v>PASSE</v>
      </c>
      <c r="J4569" s="164" t="str" cm="1">
        <f t="array" ref="J4569">_xlfn.XLOOKUP(D4569,justificativas_motivos,justificativas_texto,"",1,1)</f>
        <v>MOTORISTA CHEGANDO/SAINDO DA GARAGEM DE PASSE</v>
      </c>
    </row>
    <row r="4570" spans="1:10" ht="42" hidden="1" customHeight="1">
      <c r="A4570" s="202">
        <v>45926</v>
      </c>
      <c r="B4570" s="149" t="s">
        <v>285</v>
      </c>
      <c r="C4570" s="147" t="s">
        <v>285</v>
      </c>
      <c r="D4570" s="149" t="s">
        <v>285</v>
      </c>
      <c r="E4570" s="149" t="s">
        <v>24</v>
      </c>
      <c r="F4570" s="149"/>
      <c r="G4570" s="149" t="str">
        <f t="shared" si="144"/>
        <v>1</v>
      </c>
      <c r="H4570" s="150">
        <f t="shared" si="145"/>
        <v>18</v>
      </c>
      <c r="I4570" s="153" t="str" cm="1">
        <f t="array" ref="I4570">_xlfn.XLOOKUP(C4570,gyn_horarios,gyn_trechos_almoco,"",1,1)</f>
        <v>PASSE</v>
      </c>
      <c r="J4570" s="164" t="str" cm="1">
        <f t="array" ref="J4570">_xlfn.XLOOKUP(D4570,justificativas_motivos,justificativas_texto,"",1,1)</f>
        <v>MOTORISTA CHEGANDO/SAINDO DA GARAGEM DE PASSE</v>
      </c>
    </row>
    <row r="4571" spans="1:10" ht="42" hidden="1" customHeight="1">
      <c r="A4571" s="202">
        <v>45926</v>
      </c>
      <c r="B4571" s="149">
        <v>24012</v>
      </c>
      <c r="C4571" s="147">
        <v>0.79166666666666663</v>
      </c>
      <c r="D4571" s="149" t="s">
        <v>11</v>
      </c>
      <c r="E4571" s="149" t="s">
        <v>174</v>
      </c>
      <c r="F4571" s="149"/>
      <c r="G4571" s="149" t="str">
        <f t="shared" si="144"/>
        <v>1</v>
      </c>
      <c r="H4571" s="150">
        <f t="shared" si="145"/>
        <v>18</v>
      </c>
      <c r="I4571" s="153" t="str" cm="1">
        <f t="array" ref="I4571">_xlfn.XLOOKUP(C4571,gyn_horarios,gyn_trechos_almoco,"",1,1)</f>
        <v>GOIANIA X BELEM 19:00</v>
      </c>
      <c r="J4571" s="164" t="str" cm="1">
        <f t="array" ref="J4571">_xlfn.XLOOKUP(D4571,justificativas_motivos,justificativas_texto,"",1,1)</f>
        <v>MOTORISTA CUMPRINDO HORÁRIO NA ESCALA ATUAL</v>
      </c>
    </row>
    <row r="4572" spans="1:10" ht="42" hidden="1" customHeight="1">
      <c r="A4572" s="202">
        <v>45926</v>
      </c>
      <c r="B4572" s="149">
        <v>24012</v>
      </c>
      <c r="C4572" s="147">
        <v>0.79166666666666663</v>
      </c>
      <c r="D4572" s="149" t="s">
        <v>11</v>
      </c>
      <c r="E4572" s="149" t="s">
        <v>135</v>
      </c>
      <c r="F4572" s="149"/>
      <c r="G4572" s="149" t="str">
        <f t="shared" si="144"/>
        <v>1</v>
      </c>
      <c r="H4572" s="150">
        <f t="shared" si="145"/>
        <v>18</v>
      </c>
      <c r="I4572" s="153" t="str" cm="1">
        <f t="array" ref="I4572">_xlfn.XLOOKUP(C4572,gyn_horarios,gyn_trechos_almoco,"",1,1)</f>
        <v>GOIANIA X BELEM 19:00</v>
      </c>
      <c r="J4572" s="164" t="str" cm="1">
        <f t="array" ref="J4572">_xlfn.XLOOKUP(D4572,justificativas_motivos,justificativas_texto,"",1,1)</f>
        <v>MOTORISTA CUMPRINDO HORÁRIO NA ESCALA ATUAL</v>
      </c>
    </row>
    <row r="4573" spans="1:10" ht="42" hidden="1" customHeight="1">
      <c r="A4573" s="202">
        <v>45926</v>
      </c>
      <c r="B4573" s="149">
        <v>24003</v>
      </c>
      <c r="C4573" s="147">
        <v>0.83333333333333337</v>
      </c>
      <c r="D4573" s="149" t="s">
        <v>11</v>
      </c>
      <c r="E4573" s="149" t="s">
        <v>114</v>
      </c>
      <c r="F4573" s="149"/>
      <c r="G4573" s="149" t="str">
        <f t="shared" ref="G4573:G4636" si="146">IF(E4573="MOTORISTA","","1")</f>
        <v>1</v>
      </c>
      <c r="H4573" s="150">
        <f t="shared" ref="H4573:H4636" si="147">IF(E4573="MOTORISTA","",18)</f>
        <v>18</v>
      </c>
      <c r="I4573" s="153" t="str" cm="1">
        <f t="array" ref="I4573">_xlfn.XLOOKUP(C4573,gyn_horarios,gyn_trechos_almoco,"",1,1)</f>
        <v>GOIANIA X SAO LUIS 20:00</v>
      </c>
      <c r="J4573" s="164" t="str" cm="1">
        <f t="array" ref="J4573">_xlfn.XLOOKUP(D4573,justificativas_motivos,justificativas_texto,"",1,1)</f>
        <v>MOTORISTA CUMPRINDO HORÁRIO NA ESCALA ATUAL</v>
      </c>
    </row>
    <row r="4574" spans="1:10" ht="42" hidden="1" customHeight="1">
      <c r="A4574" s="202">
        <v>45926</v>
      </c>
      <c r="B4574" s="149">
        <v>24003</v>
      </c>
      <c r="C4574" s="147">
        <v>0.83333333333333337</v>
      </c>
      <c r="D4574" s="149" t="s">
        <v>11</v>
      </c>
      <c r="E4574" s="149" t="s">
        <v>62</v>
      </c>
      <c r="F4574" s="149"/>
      <c r="G4574" s="149" t="str">
        <f t="shared" si="146"/>
        <v>1</v>
      </c>
      <c r="H4574" s="150">
        <f t="shared" si="147"/>
        <v>18</v>
      </c>
      <c r="I4574" s="153" t="str" cm="1">
        <f t="array" ref="I4574">_xlfn.XLOOKUP(C4574,gyn_horarios,gyn_trechos_almoco,"",1,1)</f>
        <v>GOIANIA X SAO LUIS 20:00</v>
      </c>
      <c r="J4574" s="164" t="str" cm="1">
        <f t="array" ref="J4574">_xlfn.XLOOKUP(D4574,justificativas_motivos,justificativas_texto,"",1,1)</f>
        <v>MOTORISTA CUMPRINDO HORÁRIO NA ESCALA ATUAL</v>
      </c>
    </row>
    <row r="4575" spans="1:10" ht="42" hidden="1" customHeight="1">
      <c r="A4575" s="202">
        <v>45926</v>
      </c>
      <c r="B4575" s="149">
        <v>19002</v>
      </c>
      <c r="C4575" s="147">
        <v>0.39583333333333331</v>
      </c>
      <c r="D4575" s="149" t="s">
        <v>11</v>
      </c>
      <c r="E4575" s="153" t="s">
        <v>66</v>
      </c>
      <c r="F4575" s="149"/>
      <c r="G4575" s="149" t="str">
        <f t="shared" si="146"/>
        <v>1</v>
      </c>
      <c r="H4575" s="150">
        <f t="shared" si="147"/>
        <v>18</v>
      </c>
      <c r="I4575" s="153" t="str" cm="1">
        <f t="array" ref="I4575">_xlfn.XLOOKUP(C4575,gyn_horarios,gyn_trechos_almoco,"",1,1)</f>
        <v>GOIANIA X BELEM 09:30</v>
      </c>
      <c r="J4575" s="164" t="str" cm="1">
        <f t="array" ref="J4575">_xlfn.XLOOKUP(D4575,justificativas_motivos,justificativas_texto,"",1,1)</f>
        <v>MOTORISTA CUMPRINDO HORÁRIO NA ESCALA ATUAL</v>
      </c>
    </row>
    <row r="4576" spans="1:10" ht="42" hidden="1" customHeight="1">
      <c r="A4576" s="202">
        <v>45926</v>
      </c>
      <c r="B4576" s="149">
        <v>19002</v>
      </c>
      <c r="C4576" s="147">
        <v>0.39583333333333331</v>
      </c>
      <c r="D4576" s="149" t="s">
        <v>11</v>
      </c>
      <c r="E4576" s="153" t="s">
        <v>226</v>
      </c>
      <c r="F4576" s="149"/>
      <c r="G4576" s="149" t="str">
        <f t="shared" si="146"/>
        <v>1</v>
      </c>
      <c r="H4576" s="150">
        <f t="shared" si="147"/>
        <v>18</v>
      </c>
      <c r="I4576" s="153" t="str" cm="1">
        <f t="array" ref="I4576">_xlfn.XLOOKUP(C4576,gyn_horarios,gyn_trechos_almoco,"",1,1)</f>
        <v>GOIANIA X BELEM 09:30</v>
      </c>
      <c r="J4576" s="164" t="str" cm="1">
        <f t="array" ref="J4576">_xlfn.XLOOKUP(D4576,justificativas_motivos,justificativas_texto,"",1,1)</f>
        <v>MOTORISTA CUMPRINDO HORÁRIO NA ESCALA ATUAL</v>
      </c>
    </row>
    <row r="4577" spans="1:10" ht="42" hidden="1" customHeight="1">
      <c r="A4577" s="202">
        <v>45926</v>
      </c>
      <c r="B4577" s="149" t="s">
        <v>71</v>
      </c>
      <c r="C4577" s="147" t="s">
        <v>72</v>
      </c>
      <c r="D4577" s="149" t="s">
        <v>107</v>
      </c>
      <c r="E4577" s="153" t="s">
        <v>106</v>
      </c>
      <c r="F4577" s="149"/>
      <c r="G4577" s="149" t="str">
        <f t="shared" si="146"/>
        <v>1</v>
      </c>
      <c r="H4577" s="150">
        <f t="shared" si="147"/>
        <v>18</v>
      </c>
      <c r="I4577" s="153" t="str" cm="1">
        <f t="array" ref="I4577">_xlfn.XLOOKUP(C4577,gyn_horarios,gyn_trechos_almoco,"",1,1)</f>
        <v>PLANTAO</v>
      </c>
      <c r="J4577" s="164" t="str" cm="1">
        <f t="array" ref="J4577">_xlfn.XLOOKUP(D4577,justificativas_motivos,justificativas_texto,"",1,1)</f>
        <v>MOTORISTA PRESTANDO SERVICO DE PLANTAO NA GARAGEM</v>
      </c>
    </row>
    <row r="4578" spans="1:10" ht="42" hidden="1" customHeight="1">
      <c r="A4578" s="202">
        <v>45927</v>
      </c>
      <c r="B4578" s="149">
        <v>20010</v>
      </c>
      <c r="C4578" s="147">
        <v>0.75</v>
      </c>
      <c r="D4578" s="149" t="s">
        <v>11</v>
      </c>
      <c r="E4578" s="149" t="s">
        <v>157</v>
      </c>
      <c r="F4578" s="149"/>
      <c r="G4578" s="149" t="str">
        <f t="shared" si="146"/>
        <v>1</v>
      </c>
      <c r="H4578" s="150">
        <f t="shared" si="147"/>
        <v>18</v>
      </c>
      <c r="I4578" s="153" t="str" cm="1">
        <f t="array" ref="I4578">_xlfn.XLOOKUP(C4578,gyn_horarios,gyn_trechos_almoco,"",1,1)</f>
        <v>GOIANIA X TERESINA 18:00</v>
      </c>
      <c r="J4578" s="164" t="str" cm="1">
        <f t="array" ref="J4578">_xlfn.XLOOKUP(D4578,justificativas_motivos,justificativas_texto,"",1,1)</f>
        <v>MOTORISTA CUMPRINDO HORÁRIO NA ESCALA ATUAL</v>
      </c>
    </row>
    <row r="4579" spans="1:10" ht="42" hidden="1" customHeight="1">
      <c r="A4579" s="202">
        <v>45927</v>
      </c>
      <c r="B4579" s="149">
        <v>20010</v>
      </c>
      <c r="C4579" s="147">
        <v>0.75</v>
      </c>
      <c r="D4579" s="149" t="s">
        <v>11</v>
      </c>
      <c r="E4579" s="149" t="s">
        <v>216</v>
      </c>
      <c r="F4579" s="149"/>
      <c r="G4579" s="149" t="str">
        <f t="shared" si="146"/>
        <v>1</v>
      </c>
      <c r="H4579" s="150">
        <f t="shared" si="147"/>
        <v>18</v>
      </c>
      <c r="I4579" s="153" t="str" cm="1">
        <f t="array" ref="I4579">_xlfn.XLOOKUP(C4579,gyn_horarios,gyn_trechos_almoco,"",1,1)</f>
        <v>GOIANIA X TERESINA 18:00</v>
      </c>
      <c r="J4579" s="164" t="str" cm="1">
        <f t="array" ref="J4579">_xlfn.XLOOKUP(D4579,justificativas_motivos,justificativas_texto,"",1,1)</f>
        <v>MOTORISTA CUMPRINDO HORÁRIO NA ESCALA ATUAL</v>
      </c>
    </row>
    <row r="4580" spans="1:10" ht="42" hidden="1" customHeight="1">
      <c r="A4580" s="202">
        <v>45927</v>
      </c>
      <c r="B4580" s="149">
        <v>24002</v>
      </c>
      <c r="C4580" s="147">
        <v>0.79166666666666663</v>
      </c>
      <c r="D4580" s="149" t="s">
        <v>11</v>
      </c>
      <c r="E4580" s="149" t="s">
        <v>30</v>
      </c>
      <c r="F4580" s="149"/>
      <c r="G4580" s="149" t="str">
        <f t="shared" si="146"/>
        <v>1</v>
      </c>
      <c r="H4580" s="150">
        <f t="shared" si="147"/>
        <v>18</v>
      </c>
      <c r="I4580" s="153" t="str" cm="1">
        <f t="array" ref="I4580">_xlfn.XLOOKUP(C4580,gyn_horarios,gyn_trechos_almoco,"",1,1)</f>
        <v>GOIANIA X BELEM 19:00</v>
      </c>
      <c r="J4580" s="164" t="str" cm="1">
        <f t="array" ref="J4580">_xlfn.XLOOKUP(D4580,justificativas_motivos,justificativas_texto,"",1,1)</f>
        <v>MOTORISTA CUMPRINDO HORÁRIO NA ESCALA ATUAL</v>
      </c>
    </row>
    <row r="4581" spans="1:10" ht="42" hidden="1" customHeight="1">
      <c r="A4581" s="202">
        <v>45927</v>
      </c>
      <c r="B4581" s="149">
        <v>24002</v>
      </c>
      <c r="C4581" s="147">
        <v>0.79166666666666663</v>
      </c>
      <c r="D4581" s="149" t="s">
        <v>11</v>
      </c>
      <c r="E4581" s="149" t="s">
        <v>280</v>
      </c>
      <c r="F4581" s="149"/>
      <c r="G4581" s="149" t="str">
        <f t="shared" si="146"/>
        <v>1</v>
      </c>
      <c r="H4581" s="150">
        <f t="shared" si="147"/>
        <v>18</v>
      </c>
      <c r="I4581" s="153" t="str" cm="1">
        <f t="array" ref="I4581">_xlfn.XLOOKUP(C4581,gyn_horarios,gyn_trechos_almoco,"",1,1)</f>
        <v>GOIANIA X BELEM 19:00</v>
      </c>
      <c r="J4581" s="164" t="str" cm="1">
        <f t="array" ref="J4581">_xlfn.XLOOKUP(D4581,justificativas_motivos,justificativas_texto,"",1,1)</f>
        <v>MOTORISTA CUMPRINDO HORÁRIO NA ESCALA ATUAL</v>
      </c>
    </row>
    <row r="4582" spans="1:10" ht="42" hidden="1" customHeight="1">
      <c r="A4582" s="202">
        <v>45927</v>
      </c>
      <c r="B4582" s="149">
        <v>24006</v>
      </c>
      <c r="C4582" s="147">
        <v>0.83333333333333337</v>
      </c>
      <c r="D4582" s="149" t="s">
        <v>11</v>
      </c>
      <c r="E4582" s="149" t="s">
        <v>47</v>
      </c>
      <c r="F4582" s="149"/>
      <c r="G4582" s="149" t="str">
        <f t="shared" si="146"/>
        <v>1</v>
      </c>
      <c r="H4582" s="150">
        <f t="shared" si="147"/>
        <v>18</v>
      </c>
      <c r="I4582" s="153" t="str" cm="1">
        <f t="array" ref="I4582">_xlfn.XLOOKUP(C4582,gyn_horarios,gyn_trechos_almoco,"",1,1)</f>
        <v>GOIANIA X SAO LUIS 20:00</v>
      </c>
      <c r="J4582" s="164" t="str" cm="1">
        <f t="array" ref="J4582">_xlfn.XLOOKUP(D4582,justificativas_motivos,justificativas_texto,"",1,1)</f>
        <v>MOTORISTA CUMPRINDO HORÁRIO NA ESCALA ATUAL</v>
      </c>
    </row>
    <row r="4583" spans="1:10" ht="42" hidden="1" customHeight="1">
      <c r="A4583" s="202">
        <v>45927</v>
      </c>
      <c r="B4583" s="149">
        <v>24006</v>
      </c>
      <c r="C4583" s="147">
        <v>0.83333333333333337</v>
      </c>
      <c r="D4583" s="149" t="s">
        <v>11</v>
      </c>
      <c r="E4583" s="149" t="s">
        <v>200</v>
      </c>
      <c r="F4583" s="149"/>
      <c r="G4583" s="149" t="str">
        <f t="shared" si="146"/>
        <v>1</v>
      </c>
      <c r="H4583" s="150">
        <f t="shared" si="147"/>
        <v>18</v>
      </c>
      <c r="I4583" s="153" t="str" cm="1">
        <f t="array" ref="I4583">_xlfn.XLOOKUP(C4583,gyn_horarios,gyn_trechos_almoco,"",1,1)</f>
        <v>GOIANIA X SAO LUIS 20:00</v>
      </c>
      <c r="J4583" s="164" t="str" cm="1">
        <f t="array" ref="J4583">_xlfn.XLOOKUP(D4583,justificativas_motivos,justificativas_texto,"",1,1)</f>
        <v>MOTORISTA CUMPRINDO HORÁRIO NA ESCALA ATUAL</v>
      </c>
    </row>
    <row r="4584" spans="1:10" ht="42" hidden="1" customHeight="1">
      <c r="A4584" s="202">
        <v>45927</v>
      </c>
      <c r="B4584" s="149">
        <v>19013</v>
      </c>
      <c r="C4584" s="147">
        <v>0.39583333333333331</v>
      </c>
      <c r="D4584" s="149" t="s">
        <v>11</v>
      </c>
      <c r="E4584" s="153" t="s">
        <v>116</v>
      </c>
      <c r="F4584" s="149"/>
      <c r="G4584" s="149" t="str">
        <f t="shared" si="146"/>
        <v>1</v>
      </c>
      <c r="H4584" s="150">
        <f t="shared" si="147"/>
        <v>18</v>
      </c>
      <c r="I4584" s="153" t="str" cm="1">
        <f t="array" ref="I4584">_xlfn.XLOOKUP(C4584,gyn_horarios,gyn_trechos_almoco,"",1,1)</f>
        <v>GOIANIA X BELEM 09:30</v>
      </c>
      <c r="J4584" s="164" t="str" cm="1">
        <f t="array" ref="J4584">_xlfn.XLOOKUP(D4584,justificativas_motivos,justificativas_texto,"",1,1)</f>
        <v>MOTORISTA CUMPRINDO HORÁRIO NA ESCALA ATUAL</v>
      </c>
    </row>
    <row r="4585" spans="1:10" ht="42" hidden="1" customHeight="1">
      <c r="A4585" s="202">
        <v>45927</v>
      </c>
      <c r="B4585" s="149">
        <v>19013</v>
      </c>
      <c r="C4585" s="147">
        <v>0.39583333333333331</v>
      </c>
      <c r="D4585" s="149" t="s">
        <v>11</v>
      </c>
      <c r="E4585" s="153" t="s">
        <v>112</v>
      </c>
      <c r="F4585" s="149"/>
      <c r="G4585" s="149" t="str">
        <f t="shared" si="146"/>
        <v>1</v>
      </c>
      <c r="H4585" s="150">
        <f t="shared" si="147"/>
        <v>18</v>
      </c>
      <c r="I4585" s="153" t="str" cm="1">
        <f t="array" ref="I4585">_xlfn.XLOOKUP(C4585,gyn_horarios,gyn_trechos_almoco,"",1,1)</f>
        <v>GOIANIA X BELEM 09:30</v>
      </c>
      <c r="J4585" s="164" t="str" cm="1">
        <f t="array" ref="J4585">_xlfn.XLOOKUP(D4585,justificativas_motivos,justificativas_texto,"",1,1)</f>
        <v>MOTORISTA CUMPRINDO HORÁRIO NA ESCALA ATUAL</v>
      </c>
    </row>
    <row r="4586" spans="1:10" ht="42" hidden="1" customHeight="1">
      <c r="A4586" s="202">
        <v>45928</v>
      </c>
      <c r="B4586" s="149">
        <v>24010</v>
      </c>
      <c r="C4586" s="147">
        <v>0.79166666666666663</v>
      </c>
      <c r="D4586" s="149" t="s">
        <v>11</v>
      </c>
      <c r="E4586" s="149" t="s">
        <v>127</v>
      </c>
      <c r="F4586" s="149"/>
      <c r="G4586" s="149" t="str">
        <f t="shared" si="146"/>
        <v>1</v>
      </c>
      <c r="H4586" s="150">
        <f t="shared" si="147"/>
        <v>18</v>
      </c>
      <c r="I4586" s="153" t="str" cm="1">
        <f t="array" ref="I4586">_xlfn.XLOOKUP(C4586,gyn_horarios,gyn_trechos_almoco,"",1,1)</f>
        <v>GOIANIA X BELEM 19:00</v>
      </c>
      <c r="J4586" s="164" t="str" cm="1">
        <f t="array" ref="J4586">_xlfn.XLOOKUP(D4586,justificativas_motivos,justificativas_texto,"",1,1)</f>
        <v>MOTORISTA CUMPRINDO HORÁRIO NA ESCALA ATUAL</v>
      </c>
    </row>
    <row r="4587" spans="1:10" ht="42" hidden="1" customHeight="1">
      <c r="A4587" s="202">
        <v>45928</v>
      </c>
      <c r="B4587" s="149">
        <v>24010</v>
      </c>
      <c r="C4587" s="147">
        <v>0.79166666666666663</v>
      </c>
      <c r="D4587" s="149" t="s">
        <v>11</v>
      </c>
      <c r="E4587" s="149" t="s">
        <v>18</v>
      </c>
      <c r="F4587" s="149"/>
      <c r="G4587" s="149" t="str">
        <f t="shared" si="146"/>
        <v>1</v>
      </c>
      <c r="H4587" s="150">
        <f t="shared" si="147"/>
        <v>18</v>
      </c>
      <c r="I4587" s="153" t="str" cm="1">
        <f t="array" ref="I4587">_xlfn.XLOOKUP(C4587,gyn_horarios,gyn_trechos_almoco,"",1,1)</f>
        <v>GOIANIA X BELEM 19:00</v>
      </c>
      <c r="J4587" s="164" t="str" cm="1">
        <f t="array" ref="J4587">_xlfn.XLOOKUP(D4587,justificativas_motivos,justificativas_texto,"",1,1)</f>
        <v>MOTORISTA CUMPRINDO HORÁRIO NA ESCALA ATUAL</v>
      </c>
    </row>
    <row r="4588" spans="1:10" ht="42" hidden="1" customHeight="1">
      <c r="A4588" s="202">
        <v>45928</v>
      </c>
      <c r="B4588" s="149">
        <v>24013</v>
      </c>
      <c r="C4588" s="147">
        <v>0.83333333333333337</v>
      </c>
      <c r="D4588" s="149" t="s">
        <v>11</v>
      </c>
      <c r="E4588" s="149" t="s">
        <v>13</v>
      </c>
      <c r="F4588" s="149"/>
      <c r="G4588" s="149" t="str">
        <f t="shared" si="146"/>
        <v>1</v>
      </c>
      <c r="H4588" s="150">
        <f t="shared" si="147"/>
        <v>18</v>
      </c>
      <c r="I4588" s="153" t="str" cm="1">
        <f t="array" ref="I4588">_xlfn.XLOOKUP(C4588,gyn_horarios,gyn_trechos_almoco,"",1,1)</f>
        <v>GOIANIA X SAO LUIS 20:00</v>
      </c>
      <c r="J4588" s="164" t="str" cm="1">
        <f t="array" ref="J4588">_xlfn.XLOOKUP(D4588,justificativas_motivos,justificativas_texto,"",1,1)</f>
        <v>MOTORISTA CUMPRINDO HORÁRIO NA ESCALA ATUAL</v>
      </c>
    </row>
    <row r="4589" spans="1:10" ht="42" hidden="1" customHeight="1">
      <c r="A4589" s="202">
        <v>45928</v>
      </c>
      <c r="B4589" s="149">
        <v>24013</v>
      </c>
      <c r="C4589" s="147">
        <v>0.83333333333333337</v>
      </c>
      <c r="D4589" s="149" t="s">
        <v>11</v>
      </c>
      <c r="E4589" s="149" t="s">
        <v>12</v>
      </c>
      <c r="F4589" s="149"/>
      <c r="G4589" s="149" t="str">
        <f t="shared" si="146"/>
        <v>1</v>
      </c>
      <c r="H4589" s="150">
        <f t="shared" si="147"/>
        <v>18</v>
      </c>
      <c r="I4589" s="153" t="str" cm="1">
        <f t="array" ref="I4589">_xlfn.XLOOKUP(C4589,gyn_horarios,gyn_trechos_almoco,"",1,1)</f>
        <v>GOIANIA X SAO LUIS 20:00</v>
      </c>
      <c r="J4589" s="164" t="str" cm="1">
        <f t="array" ref="J4589">_xlfn.XLOOKUP(D4589,justificativas_motivos,justificativas_texto,"",1,1)</f>
        <v>MOTORISTA CUMPRINDO HORÁRIO NA ESCALA ATUAL</v>
      </c>
    </row>
    <row r="4590" spans="1:10" ht="42" hidden="1" customHeight="1">
      <c r="A4590" s="202">
        <v>45928</v>
      </c>
      <c r="B4590" s="149">
        <v>19010</v>
      </c>
      <c r="C4590" s="147">
        <v>0.39583333333333331</v>
      </c>
      <c r="D4590" s="149" t="s">
        <v>11</v>
      </c>
      <c r="E4590" s="153" t="s">
        <v>126</v>
      </c>
      <c r="F4590" s="149"/>
      <c r="G4590" s="149" t="str">
        <f t="shared" si="146"/>
        <v>1</v>
      </c>
      <c r="H4590" s="150">
        <f t="shared" si="147"/>
        <v>18</v>
      </c>
      <c r="I4590" s="153" t="str" cm="1">
        <f t="array" ref="I4590">_xlfn.XLOOKUP(C4590,gyn_horarios,gyn_trechos_almoco,"",1,1)</f>
        <v>GOIANIA X BELEM 09:30</v>
      </c>
      <c r="J4590" s="164" t="str" cm="1">
        <f t="array" ref="J4590">_xlfn.XLOOKUP(D4590,justificativas_motivos,justificativas_texto,"",1,1)</f>
        <v>MOTORISTA CUMPRINDO HORÁRIO NA ESCALA ATUAL</v>
      </c>
    </row>
    <row r="4591" spans="1:10" ht="42" hidden="1" customHeight="1">
      <c r="A4591" s="202">
        <v>45928</v>
      </c>
      <c r="B4591" s="149">
        <v>19010</v>
      </c>
      <c r="C4591" s="147">
        <v>0.39583333333333331</v>
      </c>
      <c r="D4591" s="149" t="s">
        <v>11</v>
      </c>
      <c r="E4591" s="153" t="s">
        <v>84</v>
      </c>
      <c r="F4591" s="149"/>
      <c r="G4591" s="149" t="str">
        <f t="shared" si="146"/>
        <v>1</v>
      </c>
      <c r="H4591" s="150">
        <f t="shared" si="147"/>
        <v>18</v>
      </c>
      <c r="I4591" s="153" t="str" cm="1">
        <f t="array" ref="I4591">_xlfn.XLOOKUP(C4591,gyn_horarios,gyn_trechos_almoco,"",1,1)</f>
        <v>GOIANIA X BELEM 09:30</v>
      </c>
      <c r="J4591" s="164" t="str" cm="1">
        <f t="array" ref="J4591">_xlfn.XLOOKUP(D4591,justificativas_motivos,justificativas_texto,"",1,1)</f>
        <v>MOTORISTA CUMPRINDO HORÁRIO NA ESCALA ATUAL</v>
      </c>
    </row>
    <row r="4592" spans="1:10" ht="42" hidden="1" customHeight="1">
      <c r="A4592" s="202">
        <v>45928</v>
      </c>
      <c r="B4592" s="149" t="s">
        <v>489</v>
      </c>
      <c r="C4592" s="147" t="s">
        <v>545</v>
      </c>
      <c r="D4592" s="149" t="s">
        <v>107</v>
      </c>
      <c r="E4592" s="153" t="s">
        <v>215</v>
      </c>
      <c r="F4592" s="149"/>
      <c r="G4592" s="149" t="str">
        <f t="shared" si="146"/>
        <v>1</v>
      </c>
      <c r="H4592" s="150">
        <f t="shared" si="147"/>
        <v>18</v>
      </c>
      <c r="I4592" s="153" t="str" cm="1">
        <f t="array" ref="I4592">_xlfn.XLOOKUP(C4592,gyn_horarios,gyn_trechos_almoco,"",1,1)</f>
        <v>PLANTAO</v>
      </c>
      <c r="J4592" s="164" t="str" cm="1">
        <f t="array" ref="J4592">_xlfn.XLOOKUP(D4592,justificativas_motivos,justificativas_texto,"",1,1)</f>
        <v>MOTORISTA PRESTANDO SERVICO DE PLANTAO NA GARAGEM</v>
      </c>
    </row>
    <row r="4593" spans="1:10" ht="42" hidden="1" customHeight="1">
      <c r="A4593" s="202">
        <v>45928</v>
      </c>
      <c r="B4593" s="149" t="s">
        <v>294</v>
      </c>
      <c r="C4593" s="149" t="s">
        <v>294</v>
      </c>
      <c r="D4593" s="149" t="s">
        <v>546</v>
      </c>
      <c r="E4593" s="153" t="s">
        <v>547</v>
      </c>
      <c r="F4593" s="149"/>
      <c r="G4593" s="149" t="str">
        <f t="shared" si="146"/>
        <v>1</v>
      </c>
      <c r="H4593" s="150">
        <f t="shared" si="147"/>
        <v>18</v>
      </c>
      <c r="I4593" s="153" t="str" cm="1">
        <f t="array" ref="I4593">_xlfn.XLOOKUP(C4593,gyn_horarios,gyn_trechos_almoco,"",1,1)</f>
        <v>TREINAMENTO</v>
      </c>
      <c r="J4593" s="164" t="str" cm="1">
        <f t="array" ref="J4593">_xlfn.XLOOKUP(D4593,justificativas_motivos,justificativas_texto,"",1,1)</f>
        <v>MOTORISTA CHEGANDO/SAINDO DA GARAGEM DE PASSE</v>
      </c>
    </row>
    <row r="4594" spans="1:10" ht="42" hidden="1" customHeight="1">
      <c r="A4594" s="202">
        <v>45928</v>
      </c>
      <c r="B4594" s="149" t="s">
        <v>294</v>
      </c>
      <c r="C4594" s="149" t="s">
        <v>294</v>
      </c>
      <c r="D4594" s="149" t="s">
        <v>546</v>
      </c>
      <c r="E4594" s="153" t="s">
        <v>548</v>
      </c>
      <c r="F4594" s="149"/>
      <c r="G4594" s="149" t="str">
        <f t="shared" si="146"/>
        <v>1</v>
      </c>
      <c r="H4594" s="150">
        <f t="shared" si="147"/>
        <v>18</v>
      </c>
      <c r="I4594" s="153" t="str" cm="1">
        <f t="array" ref="I4594">_xlfn.XLOOKUP(C4594,gyn_horarios,gyn_trechos_almoco,"",1,1)</f>
        <v>TREINAMENTO</v>
      </c>
      <c r="J4594" s="164" t="str" cm="1">
        <f t="array" ref="J4594">_xlfn.XLOOKUP(D4594,justificativas_motivos,justificativas_texto,"",1,1)</f>
        <v>MOTORISTA CHEGANDO/SAINDO DA GARAGEM DE PASSE</v>
      </c>
    </row>
    <row r="4595" spans="1:10" ht="42" hidden="1" customHeight="1">
      <c r="A4595" s="202">
        <v>45929</v>
      </c>
      <c r="B4595" s="149" t="s">
        <v>137</v>
      </c>
      <c r="C4595" s="147" t="s">
        <v>137</v>
      </c>
      <c r="D4595" s="149" t="s">
        <v>137</v>
      </c>
      <c r="E4595" s="153" t="s">
        <v>126</v>
      </c>
      <c r="F4595" s="149"/>
      <c r="G4595" s="149" t="str">
        <f t="shared" si="146"/>
        <v>1</v>
      </c>
      <c r="H4595" s="150">
        <f t="shared" si="147"/>
        <v>18</v>
      </c>
      <c r="I4595" s="153" t="str" cm="1">
        <f t="array" ref="I4595">_xlfn.XLOOKUP(C4595,gyn_horarios,gyn_trechos_almoco,"",1,1)</f>
        <v>ESPERA</v>
      </c>
      <c r="J4595" s="164" t="str" cm="1">
        <f t="array" ref="J4595">_xlfn.XLOOKUP(D4595,justificativas_motivos,justificativas_texto,"",1,1)</f>
        <v>MOTORISTA NA GARAGEM EM ESPERA PARA DISPONIBILIDADE DE HORARIOS</v>
      </c>
    </row>
    <row r="4596" spans="1:10" ht="42" hidden="1" customHeight="1">
      <c r="A4596" s="202">
        <v>45929</v>
      </c>
      <c r="B4596" s="149" t="s">
        <v>137</v>
      </c>
      <c r="C4596" s="147" t="s">
        <v>137</v>
      </c>
      <c r="D4596" s="149" t="s">
        <v>137</v>
      </c>
      <c r="E4596" s="153" t="s">
        <v>84</v>
      </c>
      <c r="F4596" s="149"/>
      <c r="G4596" s="149" t="str">
        <f t="shared" si="146"/>
        <v>1</v>
      </c>
      <c r="H4596" s="150">
        <f t="shared" si="147"/>
        <v>18</v>
      </c>
      <c r="I4596" s="153" t="str" cm="1">
        <f t="array" ref="I4596">_xlfn.XLOOKUP(C4596,gyn_horarios,gyn_trechos_almoco,"",1,1)</f>
        <v>ESPERA</v>
      </c>
      <c r="J4596" s="164" t="str" cm="1">
        <f t="array" ref="J4596">_xlfn.XLOOKUP(D4596,justificativas_motivos,justificativas_texto,"",1,1)</f>
        <v>MOTORISTA NA GARAGEM EM ESPERA PARA DISPONIBILIDADE DE HORARIOS</v>
      </c>
    </row>
    <row r="4597" spans="1:10" ht="42" hidden="1" customHeight="1">
      <c r="A4597" s="202">
        <v>45929</v>
      </c>
      <c r="B4597" s="149">
        <v>19006</v>
      </c>
      <c r="C4597" s="147">
        <v>0.75</v>
      </c>
      <c r="D4597" s="149" t="s">
        <v>11</v>
      </c>
      <c r="E4597" s="149" t="s">
        <v>209</v>
      </c>
      <c r="F4597" s="149"/>
      <c r="G4597" s="149" t="str">
        <f t="shared" si="146"/>
        <v>1</v>
      </c>
      <c r="H4597" s="150">
        <f t="shared" si="147"/>
        <v>18</v>
      </c>
      <c r="I4597" s="153" t="str" cm="1">
        <f t="array" ref="I4597">_xlfn.XLOOKUP(C4597,gyn_horarios,gyn_trechos_almoco,"",1,1)</f>
        <v>GOIANIA X TERESINA 18:00</v>
      </c>
      <c r="J4597" s="164" t="str" cm="1">
        <f t="array" ref="J4597">_xlfn.XLOOKUP(D4597,justificativas_motivos,justificativas_texto,"",1,1)</f>
        <v>MOTORISTA CUMPRINDO HORÁRIO NA ESCALA ATUAL</v>
      </c>
    </row>
    <row r="4598" spans="1:10" ht="42" hidden="1" customHeight="1">
      <c r="A4598" s="202">
        <v>45929</v>
      </c>
      <c r="B4598" s="149">
        <v>19006</v>
      </c>
      <c r="C4598" s="147">
        <v>0.75</v>
      </c>
      <c r="D4598" s="149" t="s">
        <v>11</v>
      </c>
      <c r="E4598" s="149" t="s">
        <v>416</v>
      </c>
      <c r="F4598" s="149"/>
      <c r="G4598" s="149" t="str">
        <f t="shared" si="146"/>
        <v>1</v>
      </c>
      <c r="H4598" s="150">
        <f t="shared" si="147"/>
        <v>18</v>
      </c>
      <c r="I4598" s="153" t="str" cm="1">
        <f t="array" ref="I4598">_xlfn.XLOOKUP(C4598,gyn_horarios,gyn_trechos_almoco,"",1,1)</f>
        <v>GOIANIA X TERESINA 18:00</v>
      </c>
      <c r="J4598" s="164" t="str" cm="1">
        <f t="array" ref="J4598">_xlfn.XLOOKUP(D4598,justificativas_motivos,justificativas_texto,"",1,1)</f>
        <v>MOTORISTA CUMPRINDO HORÁRIO NA ESCALA ATUAL</v>
      </c>
    </row>
    <row r="4599" spans="1:10" ht="42" hidden="1" customHeight="1">
      <c r="A4599" s="202">
        <v>45929</v>
      </c>
      <c r="B4599" s="149">
        <v>24001</v>
      </c>
      <c r="C4599" s="147">
        <v>0.79166666666666663</v>
      </c>
      <c r="D4599" s="149" t="s">
        <v>11</v>
      </c>
      <c r="E4599" s="149" t="s">
        <v>108</v>
      </c>
      <c r="F4599" s="149"/>
      <c r="G4599" s="149" t="str">
        <f t="shared" si="146"/>
        <v>1</v>
      </c>
      <c r="H4599" s="150">
        <f t="shared" si="147"/>
        <v>18</v>
      </c>
      <c r="I4599" s="153" t="str" cm="1">
        <f t="array" ref="I4599">_xlfn.XLOOKUP(C4599,gyn_horarios,gyn_trechos_almoco,"",1,1)</f>
        <v>GOIANIA X BELEM 19:00</v>
      </c>
      <c r="J4599" s="164" t="str" cm="1">
        <f t="array" ref="J4599">_xlfn.XLOOKUP(D4599,justificativas_motivos,justificativas_texto,"",1,1)</f>
        <v>MOTORISTA CUMPRINDO HORÁRIO NA ESCALA ATUAL</v>
      </c>
    </row>
    <row r="4600" spans="1:10" ht="42" hidden="1" customHeight="1">
      <c r="A4600" s="202">
        <v>45929</v>
      </c>
      <c r="B4600" s="149">
        <v>24001</v>
      </c>
      <c r="C4600" s="147">
        <v>0.79166666666666663</v>
      </c>
      <c r="D4600" s="149" t="s">
        <v>11</v>
      </c>
      <c r="E4600" s="149" t="s">
        <v>138</v>
      </c>
      <c r="F4600" s="149"/>
      <c r="G4600" s="149" t="str">
        <f t="shared" si="146"/>
        <v>1</v>
      </c>
      <c r="H4600" s="150">
        <f t="shared" si="147"/>
        <v>18</v>
      </c>
      <c r="I4600" s="153" t="str" cm="1">
        <f t="array" ref="I4600">_xlfn.XLOOKUP(C4600,gyn_horarios,gyn_trechos_almoco,"",1,1)</f>
        <v>GOIANIA X BELEM 19:00</v>
      </c>
      <c r="J4600" s="164" t="str" cm="1">
        <f t="array" ref="J4600">_xlfn.XLOOKUP(D4600,justificativas_motivos,justificativas_texto,"",1,1)</f>
        <v>MOTORISTA CUMPRINDO HORÁRIO NA ESCALA ATUAL</v>
      </c>
    </row>
    <row r="4601" spans="1:10" ht="42" hidden="1" customHeight="1">
      <c r="A4601" s="202">
        <v>45929</v>
      </c>
      <c r="B4601" s="149">
        <v>24014</v>
      </c>
      <c r="C4601" s="147">
        <v>0.83333333333333337</v>
      </c>
      <c r="D4601" s="149" t="s">
        <v>11</v>
      </c>
      <c r="E4601" s="149" t="s">
        <v>61</v>
      </c>
      <c r="F4601" s="149"/>
      <c r="G4601" s="149" t="str">
        <f t="shared" si="146"/>
        <v>1</v>
      </c>
      <c r="H4601" s="150">
        <f t="shared" si="147"/>
        <v>18</v>
      </c>
      <c r="I4601" s="153" t="str" cm="1">
        <f t="array" ref="I4601">_xlfn.XLOOKUP(C4601,gyn_horarios,gyn_trechos_almoco,"",1,1)</f>
        <v>GOIANIA X SAO LUIS 20:00</v>
      </c>
      <c r="J4601" s="164" t="str" cm="1">
        <f t="array" ref="J4601">_xlfn.XLOOKUP(D4601,justificativas_motivos,justificativas_texto,"",1,1)</f>
        <v>MOTORISTA CUMPRINDO HORÁRIO NA ESCALA ATUAL</v>
      </c>
    </row>
    <row r="4602" spans="1:10" ht="42" hidden="1" customHeight="1">
      <c r="A4602" s="202">
        <v>45929</v>
      </c>
      <c r="B4602" s="149">
        <v>24014</v>
      </c>
      <c r="C4602" s="147">
        <v>0.83333333333333337</v>
      </c>
      <c r="D4602" s="149" t="s">
        <v>11</v>
      </c>
      <c r="E4602" s="149" t="s">
        <v>379</v>
      </c>
      <c r="F4602" s="149"/>
      <c r="G4602" s="149" t="str">
        <f t="shared" si="146"/>
        <v>1</v>
      </c>
      <c r="H4602" s="150">
        <f t="shared" si="147"/>
        <v>18</v>
      </c>
      <c r="I4602" s="153" t="str" cm="1">
        <f t="array" ref="I4602">_xlfn.XLOOKUP(C4602,gyn_horarios,gyn_trechos_almoco,"",1,1)</f>
        <v>GOIANIA X SAO LUIS 20:00</v>
      </c>
      <c r="J4602" s="164" t="str" cm="1">
        <f t="array" ref="J4602">_xlfn.XLOOKUP(D4602,justificativas_motivos,justificativas_texto,"",1,1)</f>
        <v>MOTORISTA CUMPRINDO HORÁRIO NA ESCALA ATUAL</v>
      </c>
    </row>
    <row r="4603" spans="1:10" ht="42" hidden="1" customHeight="1">
      <c r="A4603" s="202">
        <v>45929</v>
      </c>
      <c r="B4603" s="149">
        <v>17200</v>
      </c>
      <c r="C4603" s="147">
        <v>0.39583333333333331</v>
      </c>
      <c r="D4603" s="149" t="s">
        <v>11</v>
      </c>
      <c r="E4603" s="153" t="s">
        <v>365</v>
      </c>
      <c r="F4603" s="149"/>
      <c r="G4603" s="149" t="str">
        <f t="shared" si="146"/>
        <v>1</v>
      </c>
      <c r="H4603" s="150">
        <f t="shared" si="147"/>
        <v>18</v>
      </c>
      <c r="I4603" s="153" t="str" cm="1">
        <f t="array" ref="I4603">_xlfn.XLOOKUP(C4603,gyn_horarios,gyn_trechos_almoco,"",1,1)</f>
        <v>GOIANIA X BELEM 09:30</v>
      </c>
      <c r="J4603" s="164" t="str" cm="1">
        <f t="array" ref="J4603">_xlfn.XLOOKUP(D4603,justificativas_motivos,justificativas_texto,"",1,1)</f>
        <v>MOTORISTA CUMPRINDO HORÁRIO NA ESCALA ATUAL</v>
      </c>
    </row>
    <row r="4604" spans="1:10" ht="42" hidden="1" customHeight="1">
      <c r="A4604" s="202">
        <v>45929</v>
      </c>
      <c r="B4604" s="149">
        <v>17200</v>
      </c>
      <c r="C4604" s="147">
        <v>0.39583333333333331</v>
      </c>
      <c r="D4604" s="149" t="s">
        <v>11</v>
      </c>
      <c r="E4604" s="153" t="s">
        <v>26</v>
      </c>
      <c r="F4604" s="149"/>
      <c r="G4604" s="149" t="str">
        <f t="shared" si="146"/>
        <v>1</v>
      </c>
      <c r="H4604" s="150">
        <f t="shared" si="147"/>
        <v>18</v>
      </c>
      <c r="I4604" s="153" t="str" cm="1">
        <f t="array" ref="I4604">_xlfn.XLOOKUP(C4604,gyn_horarios,gyn_trechos_almoco,"",1,1)</f>
        <v>GOIANIA X BELEM 09:30</v>
      </c>
      <c r="J4604" s="164" t="str" cm="1">
        <f t="array" ref="J4604">_xlfn.XLOOKUP(D4604,justificativas_motivos,justificativas_texto,"",1,1)</f>
        <v>MOTORISTA CUMPRINDO HORÁRIO NA ESCALA ATUAL</v>
      </c>
    </row>
    <row r="4605" spans="1:10" ht="42" hidden="1" customHeight="1">
      <c r="A4605" s="202">
        <v>45929</v>
      </c>
      <c r="B4605" s="149" t="s">
        <v>489</v>
      </c>
      <c r="C4605" s="147" t="s">
        <v>545</v>
      </c>
      <c r="D4605" s="149" t="s">
        <v>107</v>
      </c>
      <c r="E4605" s="153" t="s">
        <v>292</v>
      </c>
      <c r="F4605" s="149"/>
      <c r="G4605" s="149" t="str">
        <f t="shared" si="146"/>
        <v>1</v>
      </c>
      <c r="H4605" s="150">
        <f t="shared" si="147"/>
        <v>18</v>
      </c>
      <c r="I4605" s="153" t="str" cm="1">
        <f t="array" ref="I4605">_xlfn.XLOOKUP(C4605,gyn_horarios,gyn_trechos_almoco,"",1,1)</f>
        <v>PLANTAO</v>
      </c>
      <c r="J4605" s="164" t="str" cm="1">
        <f t="array" ref="J4605">_xlfn.XLOOKUP(D4605,justificativas_motivos,justificativas_texto,"",1,1)</f>
        <v>MOTORISTA PRESTANDO SERVICO DE PLANTAO NA GARAGEM</v>
      </c>
    </row>
    <row r="4606" spans="1:10" ht="42" hidden="1" customHeight="1">
      <c r="A4606" s="202">
        <v>45929</v>
      </c>
      <c r="B4606" s="149" t="s">
        <v>294</v>
      </c>
      <c r="C4606" s="149" t="s">
        <v>294</v>
      </c>
      <c r="D4606" s="149" t="s">
        <v>546</v>
      </c>
      <c r="E4606" s="153" t="s">
        <v>106</v>
      </c>
      <c r="F4606" s="149"/>
      <c r="G4606" s="149" t="str">
        <f t="shared" si="146"/>
        <v>1</v>
      </c>
      <c r="H4606" s="150">
        <f t="shared" si="147"/>
        <v>18</v>
      </c>
      <c r="I4606" s="153" t="str" cm="1">
        <f t="array" ref="I4606">_xlfn.XLOOKUP(C4606,gyn_horarios,gyn_trechos_almoco,"",1,1)</f>
        <v>TREINAMENTO</v>
      </c>
      <c r="J4606" s="164" t="str" cm="1">
        <f t="array" ref="J4606">_xlfn.XLOOKUP(D4606,justificativas_motivos,justificativas_texto,"",1,1)</f>
        <v>MOTORISTA CHEGANDO/SAINDO DA GARAGEM DE PASSE</v>
      </c>
    </row>
    <row r="4607" spans="1:10" ht="42" hidden="1" customHeight="1">
      <c r="A4607" s="202">
        <v>45929</v>
      </c>
      <c r="B4607" s="149" t="s">
        <v>294</v>
      </c>
      <c r="C4607" s="149" t="s">
        <v>294</v>
      </c>
      <c r="D4607" s="149" t="s">
        <v>546</v>
      </c>
      <c r="E4607" s="153" t="s">
        <v>77</v>
      </c>
      <c r="F4607" s="149"/>
      <c r="G4607" s="149" t="str">
        <f t="shared" si="146"/>
        <v>1</v>
      </c>
      <c r="H4607" s="150">
        <f t="shared" si="147"/>
        <v>18</v>
      </c>
      <c r="I4607" s="153" t="str" cm="1">
        <f t="array" ref="I4607">_xlfn.XLOOKUP(C4607,gyn_horarios,gyn_trechos_almoco,"",1,1)</f>
        <v>TREINAMENTO</v>
      </c>
      <c r="J4607" s="164" t="str" cm="1">
        <f t="array" ref="J4607">_xlfn.XLOOKUP(D4607,justificativas_motivos,justificativas_texto,"",1,1)</f>
        <v>MOTORISTA CHEGANDO/SAINDO DA GARAGEM DE PASSE</v>
      </c>
    </row>
    <row r="4608" spans="1:10" ht="42" hidden="1" customHeight="1">
      <c r="A4608" s="202">
        <v>45929</v>
      </c>
      <c r="B4608" s="149" t="s">
        <v>294</v>
      </c>
      <c r="C4608" s="149" t="s">
        <v>294</v>
      </c>
      <c r="D4608" s="149" t="s">
        <v>546</v>
      </c>
      <c r="E4608" s="153" t="s">
        <v>411</v>
      </c>
      <c r="F4608" s="149"/>
      <c r="G4608" s="149" t="str">
        <f t="shared" si="146"/>
        <v>1</v>
      </c>
      <c r="H4608" s="150">
        <f t="shared" si="147"/>
        <v>18</v>
      </c>
      <c r="I4608" s="153" t="str" cm="1">
        <f t="array" ref="I4608">_xlfn.XLOOKUP(C4608,gyn_horarios,gyn_trechos_almoco,"",1,1)</f>
        <v>TREINAMENTO</v>
      </c>
      <c r="J4608" s="164" t="str" cm="1">
        <f t="array" ref="J4608">_xlfn.XLOOKUP(D4608,justificativas_motivos,justificativas_texto,"",1,1)</f>
        <v>MOTORISTA CHEGANDO/SAINDO DA GARAGEM DE PASSE</v>
      </c>
    </row>
    <row r="4609" spans="1:10" ht="42" hidden="1" customHeight="1">
      <c r="A4609" s="202">
        <v>45929</v>
      </c>
      <c r="B4609" s="149" t="s">
        <v>294</v>
      </c>
      <c r="C4609" s="149" t="s">
        <v>294</v>
      </c>
      <c r="D4609" s="149" t="s">
        <v>546</v>
      </c>
      <c r="E4609" s="153" t="s">
        <v>356</v>
      </c>
      <c r="F4609" s="149"/>
      <c r="G4609" s="149" t="str">
        <f t="shared" si="146"/>
        <v>1</v>
      </c>
      <c r="H4609" s="150">
        <f t="shared" si="147"/>
        <v>18</v>
      </c>
      <c r="I4609" s="153" t="str" cm="1">
        <f t="array" ref="I4609">_xlfn.XLOOKUP(C4609,gyn_horarios,gyn_trechos_almoco,"",1,1)</f>
        <v>TREINAMENTO</v>
      </c>
      <c r="J4609" s="164" t="str" cm="1">
        <f t="array" ref="J4609">_xlfn.XLOOKUP(D4609,justificativas_motivos,justificativas_texto,"",1,1)</f>
        <v>MOTORISTA CHEGANDO/SAINDO DA GARAGEM DE PASSE</v>
      </c>
    </row>
    <row r="4610" spans="1:10" ht="42" hidden="1" customHeight="1">
      <c r="A4610" s="202">
        <v>45929</v>
      </c>
      <c r="B4610" s="149" t="s">
        <v>294</v>
      </c>
      <c r="C4610" s="149" t="s">
        <v>294</v>
      </c>
      <c r="D4610" s="149" t="s">
        <v>546</v>
      </c>
      <c r="E4610" s="153" t="s">
        <v>547</v>
      </c>
      <c r="F4610" s="149"/>
      <c r="G4610" s="149" t="str">
        <f t="shared" si="146"/>
        <v>1</v>
      </c>
      <c r="H4610" s="150">
        <f t="shared" si="147"/>
        <v>18</v>
      </c>
      <c r="I4610" s="153" t="str" cm="1">
        <f t="array" ref="I4610">_xlfn.XLOOKUP(C4610,gyn_horarios,gyn_trechos_almoco,"",1,1)</f>
        <v>TREINAMENTO</v>
      </c>
      <c r="J4610" s="164" t="str" cm="1">
        <f t="array" ref="J4610">_xlfn.XLOOKUP(D4610,justificativas_motivos,justificativas_texto,"",1,1)</f>
        <v>MOTORISTA CHEGANDO/SAINDO DA GARAGEM DE PASSE</v>
      </c>
    </row>
    <row r="4611" spans="1:10" ht="42" hidden="1" customHeight="1">
      <c r="A4611" s="202">
        <v>45929</v>
      </c>
      <c r="B4611" s="149" t="s">
        <v>294</v>
      </c>
      <c r="C4611" s="149" t="s">
        <v>294</v>
      </c>
      <c r="D4611" s="149" t="s">
        <v>546</v>
      </c>
      <c r="E4611" s="153" t="s">
        <v>548</v>
      </c>
      <c r="F4611" s="149"/>
      <c r="G4611" s="149" t="str">
        <f t="shared" si="146"/>
        <v>1</v>
      </c>
      <c r="H4611" s="150">
        <f t="shared" si="147"/>
        <v>18</v>
      </c>
      <c r="I4611" s="153" t="str" cm="1">
        <f t="array" ref="I4611">_xlfn.XLOOKUP(C4611,gyn_horarios,gyn_trechos_almoco,"",1,1)</f>
        <v>TREINAMENTO</v>
      </c>
      <c r="J4611" s="164" t="str" cm="1">
        <f t="array" ref="J4611">_xlfn.XLOOKUP(D4611,justificativas_motivos,justificativas_texto,"",1,1)</f>
        <v>MOTORISTA CHEGANDO/SAINDO DA GARAGEM DE PASSE</v>
      </c>
    </row>
    <row r="4612" spans="1:10" ht="42" hidden="1" customHeight="1">
      <c r="A4612" s="202">
        <v>45929</v>
      </c>
      <c r="B4612" s="149" t="s">
        <v>294</v>
      </c>
      <c r="C4612" s="149" t="s">
        <v>294</v>
      </c>
      <c r="D4612" s="149" t="s">
        <v>546</v>
      </c>
      <c r="E4612" s="153" t="s">
        <v>549</v>
      </c>
      <c r="F4612" s="149"/>
      <c r="G4612" s="149" t="str">
        <f t="shared" si="146"/>
        <v>1</v>
      </c>
      <c r="H4612" s="150">
        <f t="shared" si="147"/>
        <v>18</v>
      </c>
      <c r="I4612" s="153" t="str" cm="1">
        <f t="array" ref="I4612">_xlfn.XLOOKUP(C4612,gyn_horarios,gyn_trechos_almoco,"",1,1)</f>
        <v>TREINAMENTO</v>
      </c>
      <c r="J4612" s="164" t="str" cm="1">
        <f t="array" ref="J4612">_xlfn.XLOOKUP(D4612,justificativas_motivos,justificativas_texto,"",1,1)</f>
        <v>MOTORISTA CHEGANDO/SAINDO DA GARAGEM DE PASSE</v>
      </c>
    </row>
    <row r="4613" spans="1:10" ht="42" hidden="1" customHeight="1">
      <c r="A4613" s="202">
        <v>45930</v>
      </c>
      <c r="B4613" s="149" t="s">
        <v>137</v>
      </c>
      <c r="C4613" s="147" t="s">
        <v>137</v>
      </c>
      <c r="D4613" s="149" t="s">
        <v>137</v>
      </c>
      <c r="E4613" s="153" t="s">
        <v>365</v>
      </c>
      <c r="F4613" s="149"/>
      <c r="G4613" s="149" t="str">
        <f t="shared" si="146"/>
        <v>1</v>
      </c>
      <c r="H4613" s="150">
        <f t="shared" si="147"/>
        <v>18</v>
      </c>
      <c r="I4613" s="153" t="str" cm="1">
        <f t="array" ref="I4613">_xlfn.XLOOKUP(C4613,gyn_horarios,gyn_trechos_almoco,"",1,1)</f>
        <v>ESPERA</v>
      </c>
      <c r="J4613" s="164" t="str" cm="1">
        <f t="array" ref="J4613">_xlfn.XLOOKUP(D4613,justificativas_motivos,justificativas_texto,"",1,1)</f>
        <v>MOTORISTA NA GARAGEM EM ESPERA PARA DISPONIBILIDADE DE HORARIOS</v>
      </c>
    </row>
    <row r="4614" spans="1:10" ht="42" hidden="1" customHeight="1">
      <c r="A4614" s="202">
        <v>45930</v>
      </c>
      <c r="B4614" s="149" t="s">
        <v>137</v>
      </c>
      <c r="C4614" s="147" t="s">
        <v>137</v>
      </c>
      <c r="D4614" s="149" t="s">
        <v>137</v>
      </c>
      <c r="E4614" s="153" t="s">
        <v>26</v>
      </c>
      <c r="F4614" s="149"/>
      <c r="G4614" s="149" t="str">
        <f t="shared" si="146"/>
        <v>1</v>
      </c>
      <c r="H4614" s="150">
        <f t="shared" si="147"/>
        <v>18</v>
      </c>
      <c r="I4614" s="153" t="str" cm="1">
        <f t="array" ref="I4614">_xlfn.XLOOKUP(C4614,gyn_horarios,gyn_trechos_almoco,"",1,1)</f>
        <v>ESPERA</v>
      </c>
      <c r="J4614" s="164" t="str" cm="1">
        <f t="array" ref="J4614">_xlfn.XLOOKUP(D4614,justificativas_motivos,justificativas_texto,"",1,1)</f>
        <v>MOTORISTA NA GARAGEM EM ESPERA PARA DISPONIBILIDADE DE HORARIOS</v>
      </c>
    </row>
    <row r="4615" spans="1:10" ht="42" hidden="1" customHeight="1">
      <c r="A4615" s="202">
        <v>45930</v>
      </c>
      <c r="B4615" s="149">
        <v>20013</v>
      </c>
      <c r="C4615" s="147">
        <v>0.75</v>
      </c>
      <c r="D4615" s="149" t="s">
        <v>11</v>
      </c>
      <c r="E4615" s="149" t="s">
        <v>290</v>
      </c>
      <c r="F4615" s="149"/>
      <c r="G4615" s="149" t="str">
        <f t="shared" si="146"/>
        <v>1</v>
      </c>
      <c r="H4615" s="150">
        <f t="shared" si="147"/>
        <v>18</v>
      </c>
      <c r="I4615" s="153" t="str" cm="1">
        <f t="array" ref="I4615">_xlfn.XLOOKUP(C4615,gyn_horarios,gyn_trechos_almoco,"",1,1)</f>
        <v>GOIANIA X TERESINA 18:00</v>
      </c>
      <c r="J4615" s="164" t="str" cm="1">
        <f t="array" ref="J4615">_xlfn.XLOOKUP(D4615,justificativas_motivos,justificativas_texto,"",1,1)</f>
        <v>MOTORISTA CUMPRINDO HORÁRIO NA ESCALA ATUAL</v>
      </c>
    </row>
    <row r="4616" spans="1:10" ht="42" hidden="1" customHeight="1">
      <c r="A4616" s="202">
        <v>45930</v>
      </c>
      <c r="B4616" s="149">
        <v>20013</v>
      </c>
      <c r="C4616" s="147">
        <v>0.75</v>
      </c>
      <c r="D4616" s="149" t="s">
        <v>11</v>
      </c>
      <c r="E4616" s="149" t="s">
        <v>211</v>
      </c>
      <c r="F4616" s="149"/>
      <c r="G4616" s="149" t="str">
        <f t="shared" si="146"/>
        <v>1</v>
      </c>
      <c r="H4616" s="150">
        <f t="shared" si="147"/>
        <v>18</v>
      </c>
      <c r="I4616" s="153" t="str" cm="1">
        <f t="array" ref="I4616">_xlfn.XLOOKUP(C4616,gyn_horarios,gyn_trechos_almoco,"",1,1)</f>
        <v>GOIANIA X TERESINA 18:00</v>
      </c>
      <c r="J4616" s="164" t="str" cm="1">
        <f t="array" ref="J4616">_xlfn.XLOOKUP(D4616,justificativas_motivos,justificativas_texto,"",1,1)</f>
        <v>MOTORISTA CUMPRINDO HORÁRIO NA ESCALA ATUAL</v>
      </c>
    </row>
    <row r="4617" spans="1:10" ht="42" hidden="1" customHeight="1">
      <c r="A4617" s="202">
        <v>45930</v>
      </c>
      <c r="B4617" s="149">
        <v>24015</v>
      </c>
      <c r="C4617" s="147">
        <v>0.79166666666666663</v>
      </c>
      <c r="D4617" s="149" t="s">
        <v>11</v>
      </c>
      <c r="E4617" s="149" t="s">
        <v>42</v>
      </c>
      <c r="F4617" s="149"/>
      <c r="G4617" s="149" t="str">
        <f t="shared" si="146"/>
        <v>1</v>
      </c>
      <c r="H4617" s="150">
        <f t="shared" si="147"/>
        <v>18</v>
      </c>
      <c r="I4617" s="153" t="str" cm="1">
        <f t="array" ref="I4617">_xlfn.XLOOKUP(C4617,gyn_horarios,gyn_trechos_almoco,"",1,1)</f>
        <v>GOIANIA X BELEM 19:00</v>
      </c>
      <c r="J4617" s="164" t="str" cm="1">
        <f t="array" ref="J4617">_xlfn.XLOOKUP(D4617,justificativas_motivos,justificativas_texto,"",1,1)</f>
        <v>MOTORISTA CUMPRINDO HORÁRIO NA ESCALA ATUAL</v>
      </c>
    </row>
    <row r="4618" spans="1:10" ht="42" hidden="1" customHeight="1">
      <c r="A4618" s="202">
        <v>45930</v>
      </c>
      <c r="B4618" s="149">
        <v>24015</v>
      </c>
      <c r="C4618" s="147">
        <v>0.79166666666666663</v>
      </c>
      <c r="D4618" s="149" t="s">
        <v>11</v>
      </c>
      <c r="E4618" s="149" t="s">
        <v>43</v>
      </c>
      <c r="F4618" s="149"/>
      <c r="G4618" s="149" t="str">
        <f t="shared" si="146"/>
        <v>1</v>
      </c>
      <c r="H4618" s="150">
        <f t="shared" si="147"/>
        <v>18</v>
      </c>
      <c r="I4618" s="153" t="str" cm="1">
        <f t="array" ref="I4618">_xlfn.XLOOKUP(C4618,gyn_horarios,gyn_trechos_almoco,"",1,1)</f>
        <v>GOIANIA X BELEM 19:00</v>
      </c>
      <c r="J4618" s="164" t="str" cm="1">
        <f t="array" ref="J4618">_xlfn.XLOOKUP(D4618,justificativas_motivos,justificativas_texto,"",1,1)</f>
        <v>MOTORISTA CUMPRINDO HORÁRIO NA ESCALA ATUAL</v>
      </c>
    </row>
    <row r="4619" spans="1:10" ht="42" hidden="1" customHeight="1">
      <c r="A4619" s="202">
        <v>45930</v>
      </c>
      <c r="B4619" s="149">
        <v>24016</v>
      </c>
      <c r="C4619" s="147">
        <v>0.83333333333333337</v>
      </c>
      <c r="D4619" s="149" t="s">
        <v>11</v>
      </c>
      <c r="E4619" s="149" t="s">
        <v>193</v>
      </c>
      <c r="F4619" s="149"/>
      <c r="G4619" s="149" t="str">
        <f t="shared" si="146"/>
        <v>1</v>
      </c>
      <c r="H4619" s="150">
        <f t="shared" si="147"/>
        <v>18</v>
      </c>
      <c r="I4619" s="153" t="str" cm="1">
        <f t="array" ref="I4619">_xlfn.XLOOKUP(C4619,gyn_horarios,gyn_trechos_almoco,"",1,1)</f>
        <v>GOIANIA X SAO LUIS 20:00</v>
      </c>
      <c r="J4619" s="164" t="str" cm="1">
        <f t="array" ref="J4619">_xlfn.XLOOKUP(D4619,justificativas_motivos,justificativas_texto,"",1,1)</f>
        <v>MOTORISTA CUMPRINDO HORÁRIO NA ESCALA ATUAL</v>
      </c>
    </row>
    <row r="4620" spans="1:10" ht="42" hidden="1" customHeight="1">
      <c r="A4620" s="202">
        <v>45930</v>
      </c>
      <c r="B4620" s="149">
        <v>24016</v>
      </c>
      <c r="C4620" s="147">
        <v>0.83333333333333337</v>
      </c>
      <c r="D4620" s="149" t="s">
        <v>11</v>
      </c>
      <c r="E4620" s="149" t="s">
        <v>168</v>
      </c>
      <c r="F4620" s="149"/>
      <c r="G4620" s="149" t="str">
        <f t="shared" si="146"/>
        <v>1</v>
      </c>
      <c r="H4620" s="150">
        <f t="shared" si="147"/>
        <v>18</v>
      </c>
      <c r="I4620" s="153" t="str" cm="1">
        <f t="array" ref="I4620">_xlfn.XLOOKUP(C4620,gyn_horarios,gyn_trechos_almoco,"",1,1)</f>
        <v>GOIANIA X SAO LUIS 20:00</v>
      </c>
      <c r="J4620" s="164" t="str" cm="1">
        <f t="array" ref="J4620">_xlfn.XLOOKUP(D4620,justificativas_motivos,justificativas_texto,"",1,1)</f>
        <v>MOTORISTA CUMPRINDO HORÁRIO NA ESCALA ATUAL</v>
      </c>
    </row>
    <row r="4621" spans="1:10" ht="42" hidden="1" customHeight="1">
      <c r="A4621" s="202">
        <v>45930</v>
      </c>
      <c r="B4621" s="149" t="s">
        <v>489</v>
      </c>
      <c r="C4621" s="147" t="s">
        <v>545</v>
      </c>
      <c r="D4621" s="149" t="s">
        <v>107</v>
      </c>
      <c r="E4621" s="153" t="s">
        <v>292</v>
      </c>
      <c r="F4621" s="149"/>
      <c r="G4621" s="149" t="str">
        <f t="shared" si="146"/>
        <v>1</v>
      </c>
      <c r="H4621" s="150">
        <f t="shared" si="147"/>
        <v>18</v>
      </c>
      <c r="I4621" s="153" t="str" cm="1">
        <f t="array" ref="I4621">_xlfn.XLOOKUP(C4621,gyn_horarios,gyn_trechos_almoco,"",1,1)</f>
        <v>PLANTAO</v>
      </c>
      <c r="J4621" s="164" t="str" cm="1">
        <f t="array" ref="J4621">_xlfn.XLOOKUP(D4621,justificativas_motivos,justificativas_texto,"",1,1)</f>
        <v>MOTORISTA PRESTANDO SERVICO DE PLANTAO NA GARAGEM</v>
      </c>
    </row>
    <row r="4622" spans="1:10" ht="42" hidden="1" customHeight="1">
      <c r="A4622" s="202">
        <v>45930</v>
      </c>
      <c r="B4622" s="149" t="s">
        <v>489</v>
      </c>
      <c r="C4622" s="147" t="s">
        <v>550</v>
      </c>
      <c r="D4622" s="149" t="s">
        <v>107</v>
      </c>
      <c r="E4622" s="153" t="s">
        <v>356</v>
      </c>
      <c r="F4622" s="149"/>
      <c r="G4622" s="149" t="str">
        <f t="shared" si="146"/>
        <v>1</v>
      </c>
      <c r="H4622" s="150">
        <f t="shared" si="147"/>
        <v>18</v>
      </c>
      <c r="I4622" s="267" t="s">
        <v>551</v>
      </c>
      <c r="J4622" s="164" t="str" cm="1">
        <f t="array" ref="J4622">_xlfn.XLOOKUP(D4622,justificativas_motivos,justificativas_texto,"",1,1)</f>
        <v>MOTORISTA PRESTANDO SERVICO DE PLANTAO NA GARAGEM</v>
      </c>
    </row>
    <row r="4623" spans="1:10" ht="42" hidden="1" customHeight="1">
      <c r="A4623" s="202">
        <v>45931</v>
      </c>
      <c r="B4623" s="149">
        <v>17600</v>
      </c>
      <c r="C4623" s="147">
        <v>0.75</v>
      </c>
      <c r="D4623" s="149" t="s">
        <v>11</v>
      </c>
      <c r="E4623" s="149" t="s">
        <v>92</v>
      </c>
      <c r="F4623" s="149"/>
      <c r="G4623" s="149" t="str">
        <f t="shared" si="146"/>
        <v>1</v>
      </c>
      <c r="H4623" s="150">
        <f t="shared" si="147"/>
        <v>18</v>
      </c>
      <c r="I4623" s="153" t="str" cm="1">
        <f t="array" ref="I4623">_xlfn.XLOOKUP(C4623,gyn_horarios,gyn_trechos_almoco,"",1,1)</f>
        <v>GOIANIA X TERESINA 18:00</v>
      </c>
      <c r="J4623" s="164" t="str" cm="1">
        <f t="array" ref="J4623">_xlfn.XLOOKUP(D4623,justificativas_motivos,justificativas_texto,"",1,1)</f>
        <v>MOTORISTA CUMPRINDO HORÁRIO NA ESCALA ATUAL</v>
      </c>
    </row>
    <row r="4624" spans="1:10" ht="42" hidden="1" customHeight="1">
      <c r="A4624" s="202">
        <v>45931</v>
      </c>
      <c r="B4624" s="149">
        <v>17600</v>
      </c>
      <c r="C4624" s="147">
        <v>0.75</v>
      </c>
      <c r="D4624" s="149" t="s">
        <v>11</v>
      </c>
      <c r="E4624" s="153" t="s">
        <v>540</v>
      </c>
      <c r="F4624" s="149"/>
      <c r="G4624" s="149" t="str">
        <f t="shared" si="146"/>
        <v>1</v>
      </c>
      <c r="H4624" s="150">
        <f t="shared" si="147"/>
        <v>18</v>
      </c>
      <c r="I4624" s="153" t="str" cm="1">
        <f t="array" ref="I4624">_xlfn.XLOOKUP(C4624,gyn_horarios,gyn_trechos_almoco,"",1,1)</f>
        <v>GOIANIA X TERESINA 18:00</v>
      </c>
      <c r="J4624" s="164" t="str" cm="1">
        <f t="array" ref="J4624">_xlfn.XLOOKUP(D4624,justificativas_motivos,justificativas_texto,"",1,1)</f>
        <v>MOTORISTA CUMPRINDO HORÁRIO NA ESCALA ATUAL</v>
      </c>
    </row>
    <row r="4625" spans="1:10" ht="42" hidden="1" customHeight="1">
      <c r="A4625" s="202">
        <v>45931</v>
      </c>
      <c r="B4625" s="149">
        <v>24002</v>
      </c>
      <c r="C4625" s="147">
        <v>0.79166666666666663</v>
      </c>
      <c r="D4625" s="149" t="s">
        <v>11</v>
      </c>
      <c r="E4625" s="149" t="s">
        <v>204</v>
      </c>
      <c r="F4625" s="149"/>
      <c r="G4625" s="149" t="str">
        <f t="shared" si="146"/>
        <v>1</v>
      </c>
      <c r="H4625" s="150">
        <f t="shared" si="147"/>
        <v>18</v>
      </c>
      <c r="I4625" s="153" t="str" cm="1">
        <f t="array" ref="I4625">_xlfn.XLOOKUP(C4625,gyn_horarios,gyn_trechos_almoco,"",1,1)</f>
        <v>GOIANIA X BELEM 19:00</v>
      </c>
      <c r="J4625" s="164" t="str" cm="1">
        <f t="array" ref="J4625">_xlfn.XLOOKUP(D4625,justificativas_motivos,justificativas_texto,"",1,1)</f>
        <v>MOTORISTA CUMPRINDO HORÁRIO NA ESCALA ATUAL</v>
      </c>
    </row>
    <row r="4626" spans="1:10" ht="42" hidden="1" customHeight="1">
      <c r="A4626" s="202">
        <v>45931</v>
      </c>
      <c r="B4626" s="149">
        <v>24002</v>
      </c>
      <c r="C4626" s="147">
        <v>0.79166666666666663</v>
      </c>
      <c r="D4626" s="149" t="s">
        <v>11</v>
      </c>
      <c r="E4626" s="149" t="s">
        <v>118</v>
      </c>
      <c r="F4626" s="149"/>
      <c r="G4626" s="149" t="str">
        <f t="shared" si="146"/>
        <v>1</v>
      </c>
      <c r="H4626" s="150">
        <f t="shared" si="147"/>
        <v>18</v>
      </c>
      <c r="I4626" s="153" t="str" cm="1">
        <f t="array" ref="I4626">_xlfn.XLOOKUP(C4626,gyn_horarios,gyn_trechos_almoco,"",1,1)</f>
        <v>GOIANIA X BELEM 19:00</v>
      </c>
      <c r="J4626" s="164" t="str" cm="1">
        <f t="array" ref="J4626">_xlfn.XLOOKUP(D4626,justificativas_motivos,justificativas_texto,"",1,1)</f>
        <v>MOTORISTA CUMPRINDO HORÁRIO NA ESCALA ATUAL</v>
      </c>
    </row>
    <row r="4627" spans="1:10" ht="42" hidden="1" customHeight="1">
      <c r="A4627" s="202">
        <v>45931</v>
      </c>
      <c r="B4627" s="149">
        <v>24009</v>
      </c>
      <c r="C4627" s="147">
        <v>0.83333333333333337</v>
      </c>
      <c r="D4627" s="149" t="s">
        <v>11</v>
      </c>
      <c r="E4627" s="149" t="s">
        <v>37</v>
      </c>
      <c r="F4627" s="149"/>
      <c r="G4627" s="149" t="str">
        <f t="shared" si="146"/>
        <v>1</v>
      </c>
      <c r="H4627" s="150">
        <f t="shared" si="147"/>
        <v>18</v>
      </c>
      <c r="I4627" s="153" t="str" cm="1">
        <f t="array" ref="I4627">_xlfn.XLOOKUP(C4627,gyn_horarios,gyn_trechos_almoco,"",1,1)</f>
        <v>GOIANIA X SAO LUIS 20:00</v>
      </c>
      <c r="J4627" s="164" t="str" cm="1">
        <f t="array" ref="J4627">_xlfn.XLOOKUP(D4627,justificativas_motivos,justificativas_texto,"",1,1)</f>
        <v>MOTORISTA CUMPRINDO HORÁRIO NA ESCALA ATUAL</v>
      </c>
    </row>
    <row r="4628" spans="1:10" ht="42" hidden="1" customHeight="1">
      <c r="A4628" s="202">
        <v>45931</v>
      </c>
      <c r="B4628" s="149">
        <v>24009</v>
      </c>
      <c r="C4628" s="147">
        <v>0.83333333333333337</v>
      </c>
      <c r="D4628" s="149" t="s">
        <v>11</v>
      </c>
      <c r="E4628" s="149" t="s">
        <v>27</v>
      </c>
      <c r="F4628" s="149"/>
      <c r="G4628" s="149" t="str">
        <f t="shared" si="146"/>
        <v>1</v>
      </c>
      <c r="H4628" s="150">
        <f t="shared" si="147"/>
        <v>18</v>
      </c>
      <c r="I4628" s="153" t="str" cm="1">
        <f t="array" ref="I4628">_xlfn.XLOOKUP(C4628,gyn_horarios,gyn_trechos_almoco,"",1,1)</f>
        <v>GOIANIA X SAO LUIS 20:00</v>
      </c>
      <c r="J4628" s="164" t="str" cm="1">
        <f t="array" ref="J4628">_xlfn.XLOOKUP(D4628,justificativas_motivos,justificativas_texto,"",1,1)</f>
        <v>MOTORISTA CUMPRINDO HORÁRIO NA ESCALA ATUAL</v>
      </c>
    </row>
    <row r="4629" spans="1:10" ht="42" hidden="1" customHeight="1">
      <c r="A4629" s="202">
        <v>45931</v>
      </c>
      <c r="B4629" s="149">
        <v>19021</v>
      </c>
      <c r="C4629" s="147">
        <v>0.39583333333333331</v>
      </c>
      <c r="D4629" s="149" t="s">
        <v>11</v>
      </c>
      <c r="E4629" s="153" t="s">
        <v>132</v>
      </c>
      <c r="F4629" s="149"/>
      <c r="G4629" s="149" t="str">
        <f t="shared" si="146"/>
        <v>1</v>
      </c>
      <c r="H4629" s="150">
        <f t="shared" si="147"/>
        <v>18</v>
      </c>
      <c r="I4629" s="153" t="str" cm="1">
        <f t="array" ref="I4629">_xlfn.XLOOKUP(C4629,gyn_horarios,gyn_trechos_almoco,"",1,1)</f>
        <v>GOIANIA X BELEM 09:30</v>
      </c>
      <c r="J4629" s="164" t="str" cm="1">
        <f t="array" ref="J4629">_xlfn.XLOOKUP(D4629,justificativas_motivos,justificativas_texto,"",1,1)</f>
        <v>MOTORISTA CUMPRINDO HORÁRIO NA ESCALA ATUAL</v>
      </c>
    </row>
    <row r="4630" spans="1:10" ht="42" hidden="1" customHeight="1">
      <c r="A4630" s="200">
        <v>45931</v>
      </c>
      <c r="B4630" s="132">
        <v>19021</v>
      </c>
      <c r="C4630" s="133">
        <v>0.39583333333333331</v>
      </c>
      <c r="D4630" s="132" t="s">
        <v>11</v>
      </c>
      <c r="E4630" s="129" t="s">
        <v>131</v>
      </c>
      <c r="F4630" s="132"/>
      <c r="G4630" s="132" t="str">
        <f t="shared" si="146"/>
        <v>1</v>
      </c>
      <c r="H4630" s="137">
        <f t="shared" si="147"/>
        <v>18</v>
      </c>
      <c r="I4630" s="129" t="str" cm="1">
        <f t="array" ref="I4630">_xlfn.XLOOKUP(C4630,gyn_horarios,gyn_trechos_almoco,"",1,1)</f>
        <v>GOIANIA X BELEM 09:30</v>
      </c>
      <c r="J4630" s="201" t="str" cm="1">
        <f t="array" ref="J4630">_xlfn.XLOOKUP(D4630,justificativas_motivos,justificativas_texto,"",1,1)</f>
        <v>MOTORISTA CUMPRINDO HORÁRIO NA ESCALA ATUAL</v>
      </c>
    </row>
    <row r="4631" spans="1:10" ht="42" hidden="1" customHeight="1">
      <c r="A4631" s="200">
        <v>45931</v>
      </c>
      <c r="B4631" s="132" t="s">
        <v>489</v>
      </c>
      <c r="C4631" s="133" t="s">
        <v>545</v>
      </c>
      <c r="D4631" s="132" t="s">
        <v>107</v>
      </c>
      <c r="E4631" s="129" t="s">
        <v>292</v>
      </c>
      <c r="F4631" s="132"/>
      <c r="G4631" s="132" t="str">
        <f t="shared" si="146"/>
        <v>1</v>
      </c>
      <c r="H4631" s="137">
        <f t="shared" si="147"/>
        <v>18</v>
      </c>
      <c r="I4631" s="129" t="str" cm="1">
        <f t="array" ref="I4631">_xlfn.XLOOKUP(C4631,gyn_horarios,gyn_trechos_almoco,"",1,1)</f>
        <v>PLANTAO</v>
      </c>
      <c r="J4631" s="201" t="str" cm="1">
        <f t="array" ref="J4631">_xlfn.XLOOKUP(D4631,justificativas_motivos,justificativas_texto,"",1,1)</f>
        <v>MOTORISTA PRESTANDO SERVICO DE PLANTAO NA GARAGEM</v>
      </c>
    </row>
    <row r="4632" spans="1:10" ht="42" hidden="1" customHeight="1">
      <c r="A4632" s="200">
        <v>45931</v>
      </c>
      <c r="B4632" s="132" t="s">
        <v>489</v>
      </c>
      <c r="C4632" s="133" t="s">
        <v>550</v>
      </c>
      <c r="D4632" s="132" t="s">
        <v>107</v>
      </c>
      <c r="E4632" s="129" t="s">
        <v>324</v>
      </c>
      <c r="F4632" s="132"/>
      <c r="G4632" s="132" t="str">
        <f t="shared" si="146"/>
        <v>1</v>
      </c>
      <c r="H4632" s="137">
        <f t="shared" si="147"/>
        <v>18</v>
      </c>
      <c r="I4632" s="129" t="str" cm="1">
        <f t="array" ref="I4632">_xlfn.XLOOKUP(C4632,gyn_horarios,gyn_trechos_almoco,"",1,1)</f>
        <v/>
      </c>
      <c r="J4632" s="201" t="str" cm="1">
        <f t="array" ref="J4632">_xlfn.XLOOKUP(D4632,justificativas_motivos,justificativas_texto,"",1,1)</f>
        <v>MOTORISTA PRESTANDO SERVICO DE PLANTAO NA GARAGEM</v>
      </c>
    </row>
    <row r="4633" spans="1:10" ht="42" hidden="1" customHeight="1">
      <c r="A4633" s="200">
        <v>45932</v>
      </c>
      <c r="B4633" s="132">
        <v>19018</v>
      </c>
      <c r="C4633" s="133">
        <v>0.75</v>
      </c>
      <c r="D4633" s="132" t="s">
        <v>11</v>
      </c>
      <c r="E4633" s="132" t="s">
        <v>208</v>
      </c>
      <c r="F4633" s="132"/>
      <c r="G4633" s="132" t="str">
        <f t="shared" si="146"/>
        <v>1</v>
      </c>
      <c r="H4633" s="137">
        <f t="shared" si="147"/>
        <v>18</v>
      </c>
      <c r="I4633" s="129" t="str" cm="1">
        <f t="array" ref="I4633">_xlfn.XLOOKUP(C4633,gyn_horarios,gyn_trechos_almoco,"",1,1)</f>
        <v>GOIANIA X TERESINA 18:00</v>
      </c>
      <c r="J4633" s="201" t="str" cm="1">
        <f t="array" ref="J4633">_xlfn.XLOOKUP(D4633,justificativas_motivos,justificativas_texto,"",1,1)</f>
        <v>MOTORISTA CUMPRINDO HORÁRIO NA ESCALA ATUAL</v>
      </c>
    </row>
    <row r="4634" spans="1:10" ht="42" hidden="1" customHeight="1">
      <c r="A4634" s="200">
        <v>45932</v>
      </c>
      <c r="B4634" s="132">
        <v>19018</v>
      </c>
      <c r="C4634" s="133">
        <v>0.75</v>
      </c>
      <c r="D4634" s="132" t="s">
        <v>11</v>
      </c>
      <c r="E4634" s="132" t="s">
        <v>207</v>
      </c>
      <c r="F4634" s="132"/>
      <c r="G4634" s="132" t="str">
        <f t="shared" si="146"/>
        <v>1</v>
      </c>
      <c r="H4634" s="137">
        <f t="shared" si="147"/>
        <v>18</v>
      </c>
      <c r="I4634" s="129" t="str" cm="1">
        <f t="array" ref="I4634">_xlfn.XLOOKUP(C4634,gyn_horarios,gyn_trechos_almoco,"",1,1)</f>
        <v>GOIANIA X TERESINA 18:00</v>
      </c>
      <c r="J4634" s="201" t="str" cm="1">
        <f t="array" ref="J4634">_xlfn.XLOOKUP(D4634,justificativas_motivos,justificativas_texto,"",1,1)</f>
        <v>MOTORISTA CUMPRINDO HORÁRIO NA ESCALA ATUAL</v>
      </c>
    </row>
    <row r="4635" spans="1:10" ht="42" hidden="1" customHeight="1">
      <c r="A4635" s="200">
        <v>45932</v>
      </c>
      <c r="B4635" s="132">
        <v>24013</v>
      </c>
      <c r="C4635" s="133">
        <v>0.79166666666666663</v>
      </c>
      <c r="D4635" s="132" t="s">
        <v>11</v>
      </c>
      <c r="E4635" s="129" t="s">
        <v>532</v>
      </c>
      <c r="F4635" s="132"/>
      <c r="G4635" s="132" t="str">
        <f t="shared" si="146"/>
        <v>1</v>
      </c>
      <c r="H4635" s="137">
        <f t="shared" si="147"/>
        <v>18</v>
      </c>
      <c r="I4635" s="129" t="str" cm="1">
        <f t="array" ref="I4635">_xlfn.XLOOKUP(C4635,gyn_horarios,gyn_trechos_almoco,"",1,1)</f>
        <v>GOIANIA X BELEM 19:00</v>
      </c>
      <c r="J4635" s="201" t="str" cm="1">
        <f t="array" ref="J4635">_xlfn.XLOOKUP(D4635,justificativas_motivos,justificativas_texto,"",1,1)</f>
        <v>MOTORISTA CUMPRINDO HORÁRIO NA ESCALA ATUAL</v>
      </c>
    </row>
    <row r="4636" spans="1:10" ht="42" hidden="1" customHeight="1">
      <c r="A4636" s="200">
        <v>45932</v>
      </c>
      <c r="B4636" s="132">
        <v>24013</v>
      </c>
      <c r="C4636" s="133">
        <v>0.79166666666666663</v>
      </c>
      <c r="D4636" s="132" t="s">
        <v>11</v>
      </c>
      <c r="E4636" s="129" t="s">
        <v>486</v>
      </c>
      <c r="F4636" s="132"/>
      <c r="G4636" s="132" t="str">
        <f t="shared" si="146"/>
        <v>1</v>
      </c>
      <c r="H4636" s="137">
        <f t="shared" si="147"/>
        <v>18</v>
      </c>
      <c r="I4636" s="129" t="str" cm="1">
        <f t="array" ref="I4636">_xlfn.XLOOKUP(C4636,gyn_horarios,gyn_trechos_almoco,"",1,1)</f>
        <v>GOIANIA X BELEM 19:00</v>
      </c>
      <c r="J4636" s="201" t="str" cm="1">
        <f t="array" ref="J4636">_xlfn.XLOOKUP(D4636,justificativas_motivos,justificativas_texto,"",1,1)</f>
        <v>MOTORISTA CUMPRINDO HORÁRIO NA ESCALA ATUAL</v>
      </c>
    </row>
    <row r="4637" spans="1:10" ht="42" hidden="1" customHeight="1">
      <c r="A4637" s="200">
        <v>45932</v>
      </c>
      <c r="B4637" s="132">
        <v>24010</v>
      </c>
      <c r="C4637" s="133">
        <v>0.83333333333333337</v>
      </c>
      <c r="D4637" s="132" t="s">
        <v>11</v>
      </c>
      <c r="E4637" s="132" t="s">
        <v>30</v>
      </c>
      <c r="F4637" s="132"/>
      <c r="G4637" s="132" t="str">
        <f t="shared" ref="G4637:G4667" si="148">IF(E4637="MOTORISTA","","1")</f>
        <v>1</v>
      </c>
      <c r="H4637" s="137">
        <f t="shared" ref="H4637:H4667" si="149">IF(E4637="MOTORISTA","",18)</f>
        <v>18</v>
      </c>
      <c r="I4637" s="129" t="str" cm="1">
        <f t="array" ref="I4637">_xlfn.XLOOKUP(C4637,gyn_horarios,gyn_trechos_almoco,"",1,1)</f>
        <v>GOIANIA X SAO LUIS 20:00</v>
      </c>
      <c r="J4637" s="201" t="str" cm="1">
        <f t="array" ref="J4637">_xlfn.XLOOKUP(D4637,justificativas_motivos,justificativas_texto,"",1,1)</f>
        <v>MOTORISTA CUMPRINDO HORÁRIO NA ESCALA ATUAL</v>
      </c>
    </row>
    <row r="4638" spans="1:10" ht="42" hidden="1" customHeight="1">
      <c r="A4638" s="200">
        <v>45932</v>
      </c>
      <c r="B4638" s="132">
        <v>24010</v>
      </c>
      <c r="C4638" s="133">
        <v>0.83333333333333337</v>
      </c>
      <c r="D4638" s="132" t="s">
        <v>11</v>
      </c>
      <c r="E4638" s="132" t="s">
        <v>280</v>
      </c>
      <c r="F4638" s="132"/>
      <c r="G4638" s="132" t="str">
        <f t="shared" si="148"/>
        <v>1</v>
      </c>
      <c r="H4638" s="137">
        <f t="shared" si="149"/>
        <v>18</v>
      </c>
      <c r="I4638" s="129" t="str" cm="1">
        <f t="array" ref="I4638">_xlfn.XLOOKUP(C4638,gyn_horarios,gyn_trechos_almoco,"",1,1)</f>
        <v>GOIANIA X SAO LUIS 20:00</v>
      </c>
      <c r="J4638" s="201" t="str" cm="1">
        <f t="array" ref="J4638">_xlfn.XLOOKUP(D4638,justificativas_motivos,justificativas_texto,"",1,1)</f>
        <v>MOTORISTA CUMPRINDO HORÁRIO NA ESCALA ATUAL</v>
      </c>
    </row>
    <row r="4639" spans="1:10" ht="42" hidden="1" customHeight="1">
      <c r="A4639" s="200">
        <v>45932</v>
      </c>
      <c r="B4639" s="132">
        <v>19025</v>
      </c>
      <c r="C4639" s="133">
        <v>0.39583333333333331</v>
      </c>
      <c r="D4639" s="132" t="s">
        <v>11</v>
      </c>
      <c r="E4639" s="153" t="s">
        <v>141</v>
      </c>
      <c r="F4639" s="149"/>
      <c r="G4639" s="149" t="str">
        <f t="shared" si="148"/>
        <v>1</v>
      </c>
      <c r="H4639" s="150">
        <f t="shared" si="149"/>
        <v>18</v>
      </c>
      <c r="I4639" s="153" t="str" cm="1">
        <f t="array" ref="I4639">_xlfn.XLOOKUP(C4639,gyn_horarios,gyn_trechos_almoco,"",1,1)</f>
        <v>GOIANIA X BELEM 09:30</v>
      </c>
      <c r="J4639" s="164" t="str" cm="1">
        <f t="array" ref="J4639">_xlfn.XLOOKUP(D4639,justificativas_motivos,justificativas_texto,"",1,1)</f>
        <v>MOTORISTA CUMPRINDO HORÁRIO NA ESCALA ATUAL</v>
      </c>
    </row>
    <row r="4640" spans="1:10" ht="42" hidden="1" customHeight="1">
      <c r="A4640" s="202">
        <v>45932</v>
      </c>
      <c r="B4640" s="149">
        <v>19025</v>
      </c>
      <c r="C4640" s="147">
        <v>0.39583333333333331</v>
      </c>
      <c r="D4640" s="149" t="s">
        <v>11</v>
      </c>
      <c r="E4640" s="153" t="s">
        <v>188</v>
      </c>
      <c r="F4640" s="149"/>
      <c r="G4640" s="149" t="str">
        <f t="shared" si="148"/>
        <v>1</v>
      </c>
      <c r="H4640" s="150">
        <f t="shared" si="149"/>
        <v>18</v>
      </c>
      <c r="I4640" s="153" t="str" cm="1">
        <f t="array" ref="I4640">_xlfn.XLOOKUP(C4640,gyn_horarios,gyn_trechos_almoco,"",1,1)</f>
        <v>GOIANIA X BELEM 09:30</v>
      </c>
      <c r="J4640" s="164" t="str" cm="1">
        <f t="array" ref="J4640">_xlfn.XLOOKUP(D4640,justificativas_motivos,justificativas_texto,"",1,1)</f>
        <v>MOTORISTA CUMPRINDO HORÁRIO NA ESCALA ATUAL</v>
      </c>
    </row>
    <row r="4641" spans="1:10" ht="42" hidden="1" customHeight="1">
      <c r="A4641" s="202">
        <v>45932</v>
      </c>
      <c r="B4641" s="149" t="s">
        <v>489</v>
      </c>
      <c r="C4641" s="147" t="s">
        <v>545</v>
      </c>
      <c r="D4641" s="149" t="s">
        <v>107</v>
      </c>
      <c r="E4641" s="129" t="s">
        <v>292</v>
      </c>
      <c r="F4641" s="149"/>
      <c r="G4641" s="149" t="str">
        <f t="shared" si="148"/>
        <v>1</v>
      </c>
      <c r="H4641" s="150">
        <f t="shared" si="149"/>
        <v>18</v>
      </c>
      <c r="I4641" s="153" t="str" cm="1">
        <f t="array" ref="I4641">_xlfn.XLOOKUP(C4641,gyn_horarios,gyn_trechos_almoco,"",1,1)</f>
        <v>PLANTAO</v>
      </c>
      <c r="J4641" s="164" t="str" cm="1">
        <f t="array" ref="J4641">_xlfn.XLOOKUP(D4641,justificativas_motivos,justificativas_texto,"",1,1)</f>
        <v>MOTORISTA PRESTANDO SERVICO DE PLANTAO NA GARAGEM</v>
      </c>
    </row>
    <row r="4642" spans="1:10" ht="42" hidden="1" customHeight="1">
      <c r="A4642" s="202">
        <v>45933</v>
      </c>
      <c r="B4642" s="149">
        <v>20014</v>
      </c>
      <c r="C4642" s="147">
        <v>0.84166666666666667</v>
      </c>
      <c r="D4642" s="149" t="s">
        <v>11</v>
      </c>
      <c r="E4642" s="129" t="s">
        <v>86</v>
      </c>
      <c r="F4642" s="149"/>
      <c r="G4642" s="149" t="str">
        <f t="shared" si="148"/>
        <v>1</v>
      </c>
      <c r="H4642" s="150">
        <f t="shared" si="149"/>
        <v>18</v>
      </c>
      <c r="I4642" s="153" t="str" cm="1">
        <f t="array" ref="I4642">_xlfn.XLOOKUP(C4642,gyn_horarios,gyn_trechos_almoco,"",1,1)</f>
        <v>FORTALEZA X SINOP 20:30</v>
      </c>
      <c r="J4642" s="164" t="str" cm="1">
        <f t="array" ref="J4642">_xlfn.XLOOKUP(D4642,justificativas_motivos,justificativas_texto,"",1,1)</f>
        <v>MOTORISTA CUMPRINDO HORÁRIO NA ESCALA ATUAL</v>
      </c>
    </row>
    <row r="4643" spans="1:10" ht="42" hidden="1" customHeight="1">
      <c r="A4643" s="202">
        <v>45933</v>
      </c>
      <c r="B4643" s="149">
        <v>20014</v>
      </c>
      <c r="C4643" s="147">
        <v>0.84166666666666667</v>
      </c>
      <c r="D4643" s="149" t="s">
        <v>11</v>
      </c>
      <c r="E4643" s="129" t="s">
        <v>52</v>
      </c>
      <c r="F4643" s="149"/>
      <c r="G4643" s="149" t="str">
        <f t="shared" si="148"/>
        <v>1</v>
      </c>
      <c r="H4643" s="150">
        <f t="shared" si="149"/>
        <v>18</v>
      </c>
      <c r="I4643" s="153" t="str" cm="1">
        <f t="array" ref="I4643">_xlfn.XLOOKUP(C4643,gyn_horarios,gyn_trechos_almoco,"",1,1)</f>
        <v>FORTALEZA X SINOP 20:30</v>
      </c>
      <c r="J4643" s="164" t="str" cm="1">
        <f t="array" ref="J4643">_xlfn.XLOOKUP(D4643,justificativas_motivos,justificativas_texto,"",1,1)</f>
        <v>MOTORISTA CUMPRINDO HORÁRIO NA ESCALA ATUAL</v>
      </c>
    </row>
    <row r="4644" spans="1:10" ht="42" hidden="1" customHeight="1">
      <c r="A4644" s="202">
        <v>45933</v>
      </c>
      <c r="B4644" s="149">
        <v>20013</v>
      </c>
      <c r="C4644" s="147">
        <v>0.85416666666666663</v>
      </c>
      <c r="D4644" s="149" t="s">
        <v>11</v>
      </c>
      <c r="E4644" s="129" t="s">
        <v>343</v>
      </c>
      <c r="F4644" s="149"/>
      <c r="G4644" s="149" t="str">
        <f t="shared" si="148"/>
        <v>1</v>
      </c>
      <c r="H4644" s="150">
        <f t="shared" si="149"/>
        <v>18</v>
      </c>
      <c r="I4644" s="153" t="str" cm="1">
        <f t="array" ref="I4644">_xlfn.XLOOKUP(C4644,gyn_horarios,gyn_trechos_almoco,"",1,1)</f>
        <v>FORTALEZA X SINOP 20:30</v>
      </c>
      <c r="J4644" s="164" t="str" cm="1">
        <f t="array" ref="J4644">_xlfn.XLOOKUP(D4644,justificativas_motivos,justificativas_texto,"",1,1)</f>
        <v>MOTORISTA CUMPRINDO HORÁRIO NA ESCALA ATUAL</v>
      </c>
    </row>
    <row r="4645" spans="1:10" ht="42" hidden="1" customHeight="1">
      <c r="A4645" s="202">
        <v>45933</v>
      </c>
      <c r="B4645" s="149">
        <v>20013</v>
      </c>
      <c r="C4645" s="147">
        <v>0.85416666666666663</v>
      </c>
      <c r="D4645" s="149" t="s">
        <v>11</v>
      </c>
      <c r="E4645" s="129" t="s">
        <v>400</v>
      </c>
      <c r="F4645" s="149"/>
      <c r="G4645" s="149" t="str">
        <f t="shared" si="148"/>
        <v>1</v>
      </c>
      <c r="H4645" s="150">
        <f t="shared" si="149"/>
        <v>18</v>
      </c>
      <c r="I4645" s="153" t="str" cm="1">
        <f t="array" ref="I4645">_xlfn.XLOOKUP(C4645,gyn_horarios,gyn_trechos_almoco,"",1,1)</f>
        <v>FORTALEZA X SINOP 20:30</v>
      </c>
      <c r="J4645" s="164" t="str" cm="1">
        <f t="array" ref="J4645">_xlfn.XLOOKUP(D4645,justificativas_motivos,justificativas_texto,"",1,1)</f>
        <v>MOTORISTA CUMPRINDO HORÁRIO NA ESCALA ATUAL</v>
      </c>
    </row>
    <row r="4646" spans="1:10" ht="42" hidden="1" customHeight="1">
      <c r="A4646" s="202">
        <v>45933</v>
      </c>
      <c r="B4646" s="149">
        <v>19021</v>
      </c>
      <c r="C4646" s="147">
        <v>0.87847222222222221</v>
      </c>
      <c r="D4646" s="149" t="s">
        <v>11</v>
      </c>
      <c r="E4646" s="129" t="s">
        <v>127</v>
      </c>
      <c r="F4646" s="149"/>
      <c r="G4646" s="149" t="str">
        <f t="shared" si="148"/>
        <v>1</v>
      </c>
      <c r="H4646" s="150">
        <f t="shared" si="149"/>
        <v>18</v>
      </c>
      <c r="I4646" s="153" t="str" cm="1">
        <f t="array" ref="I4646">_xlfn.XLOOKUP(C4646,gyn_horarios,gyn_trechos_almoco,"",1,1)</f>
        <v>BELEM X GOIANIA 21:05</v>
      </c>
      <c r="J4646" s="164" t="str" cm="1">
        <f t="array" ref="J4646">_xlfn.XLOOKUP(D4646,justificativas_motivos,justificativas_texto,"",1,1)</f>
        <v>MOTORISTA CUMPRINDO HORÁRIO NA ESCALA ATUAL</v>
      </c>
    </row>
    <row r="4647" spans="1:10" ht="42" hidden="1" customHeight="1">
      <c r="A4647" s="202">
        <v>45933</v>
      </c>
      <c r="B4647" s="149">
        <v>19021</v>
      </c>
      <c r="C4647" s="147">
        <v>0.87847222222222221</v>
      </c>
      <c r="D4647" s="149" t="s">
        <v>11</v>
      </c>
      <c r="E4647" s="153" t="s">
        <v>18</v>
      </c>
      <c r="F4647" s="149"/>
      <c r="G4647" s="149" t="str">
        <f t="shared" si="148"/>
        <v>1</v>
      </c>
      <c r="H4647" s="150">
        <f t="shared" si="149"/>
        <v>18</v>
      </c>
      <c r="I4647" s="153" t="str" cm="1">
        <f t="array" ref="I4647">_xlfn.XLOOKUP(C4647,gyn_horarios,gyn_trechos_almoco,"",1,1)</f>
        <v>BELEM X GOIANIA 21:05</v>
      </c>
      <c r="J4647" s="164" t="str" cm="1">
        <f t="array" ref="J4647">_xlfn.XLOOKUP(D4647,justificativas_motivos,justificativas_texto,"",1,1)</f>
        <v>MOTORISTA CUMPRINDO HORÁRIO NA ESCALA ATUAL</v>
      </c>
    </row>
    <row r="4648" spans="1:10" ht="42" hidden="1" customHeight="1">
      <c r="A4648" s="202">
        <v>45933</v>
      </c>
      <c r="B4648" s="149">
        <v>19002</v>
      </c>
      <c r="C4648" s="147">
        <v>0.39583333333333331</v>
      </c>
      <c r="D4648" s="149" t="s">
        <v>11</v>
      </c>
      <c r="E4648" s="153" t="s">
        <v>266</v>
      </c>
      <c r="F4648" s="149"/>
      <c r="G4648" s="149" t="str">
        <f t="shared" si="148"/>
        <v>1</v>
      </c>
      <c r="H4648" s="150">
        <f t="shared" si="149"/>
        <v>18</v>
      </c>
      <c r="I4648" s="153" t="str" cm="1">
        <f t="array" ref="I4648">_xlfn.XLOOKUP(C4648,gyn_horarios,gyn_trechos_almoco,"",1,1)</f>
        <v>GOIANIA X BELEM 09:30</v>
      </c>
      <c r="J4648" s="164" t="str" cm="1">
        <f t="array" ref="J4648">_xlfn.XLOOKUP(D4648,justificativas_motivos,justificativas_texto,"",1,1)</f>
        <v>MOTORISTA CUMPRINDO HORÁRIO NA ESCALA ATUAL</v>
      </c>
    </row>
    <row r="4649" spans="1:10" ht="42" hidden="1" customHeight="1">
      <c r="A4649" s="202">
        <v>45933</v>
      </c>
      <c r="B4649" s="149">
        <v>19002</v>
      </c>
      <c r="C4649" s="147">
        <v>0.39583333333333331</v>
      </c>
      <c r="D4649" s="149" t="s">
        <v>11</v>
      </c>
      <c r="E4649" s="153" t="s">
        <v>488</v>
      </c>
      <c r="F4649" s="149"/>
      <c r="G4649" s="149" t="str">
        <f t="shared" si="148"/>
        <v>1</v>
      </c>
      <c r="H4649" s="150">
        <f t="shared" si="149"/>
        <v>18</v>
      </c>
      <c r="I4649" s="153" t="str" cm="1">
        <f t="array" ref="I4649">_xlfn.XLOOKUP(C4649,gyn_horarios,gyn_trechos_almoco,"",1,1)</f>
        <v>GOIANIA X BELEM 09:30</v>
      </c>
      <c r="J4649" s="164" t="str" cm="1">
        <f t="array" ref="J4649">_xlfn.XLOOKUP(D4649,justificativas_motivos,justificativas_texto,"",1,1)</f>
        <v>MOTORISTA CUMPRINDO HORÁRIO NA ESCALA ATUAL</v>
      </c>
    </row>
    <row r="4650" spans="1:10" ht="42" hidden="1" customHeight="1">
      <c r="A4650" s="200">
        <v>45933</v>
      </c>
      <c r="B4650" s="132" t="s">
        <v>294</v>
      </c>
      <c r="C4650" s="132" t="s">
        <v>294</v>
      </c>
      <c r="D4650" s="132" t="s">
        <v>294</v>
      </c>
      <c r="E4650" s="129" t="s">
        <v>552</v>
      </c>
      <c r="F4650" s="132"/>
      <c r="G4650" s="132" t="str">
        <f t="shared" si="148"/>
        <v>1</v>
      </c>
      <c r="H4650" s="137">
        <f t="shared" si="149"/>
        <v>18</v>
      </c>
      <c r="I4650" s="129" t="str" cm="1">
        <f t="array" ref="I4650">_xlfn.XLOOKUP(C4650,gyn_horarios,gyn_trechos_almoco,"",1,1)</f>
        <v>TREINAMENTO</v>
      </c>
      <c r="J4650" s="201" t="str" cm="1">
        <f t="array" ref="J4650">_xlfn.XLOOKUP(D4650,justificativas_motivos,justificativas_texto,"",1,1)</f>
        <v>MOTORISTA ESTA DE TREINAMENTO NA GARAGEM</v>
      </c>
    </row>
    <row r="4651" spans="1:10" ht="42" hidden="1" customHeight="1">
      <c r="A4651" s="200">
        <v>45933</v>
      </c>
      <c r="B4651" s="132" t="s">
        <v>294</v>
      </c>
      <c r="C4651" s="132" t="s">
        <v>294</v>
      </c>
      <c r="D4651" s="132" t="s">
        <v>294</v>
      </c>
      <c r="E4651" s="129" t="s">
        <v>553</v>
      </c>
      <c r="F4651" s="132"/>
      <c r="G4651" s="132" t="str">
        <f t="shared" si="148"/>
        <v>1</v>
      </c>
      <c r="H4651" s="137">
        <f t="shared" si="149"/>
        <v>18</v>
      </c>
      <c r="I4651" s="129" t="str" cm="1">
        <f t="array" ref="I4651">_xlfn.XLOOKUP(C4651,gyn_horarios,gyn_trechos_almoco,"",1,1)</f>
        <v>TREINAMENTO</v>
      </c>
      <c r="J4651" s="201" t="str" cm="1">
        <f t="array" ref="J4651">_xlfn.XLOOKUP(D4651,justificativas_motivos,justificativas_texto,"",1,1)</f>
        <v>MOTORISTA ESTA DE TREINAMENTO NA GARAGEM</v>
      </c>
    </row>
    <row r="4652" spans="1:10" ht="42" hidden="1" customHeight="1">
      <c r="A4652" s="200">
        <v>45933</v>
      </c>
      <c r="B4652" s="132" t="s">
        <v>71</v>
      </c>
      <c r="C4652" s="133" t="s">
        <v>72</v>
      </c>
      <c r="D4652" s="132" t="s">
        <v>105</v>
      </c>
      <c r="E4652" s="129" t="s">
        <v>292</v>
      </c>
      <c r="F4652" s="132"/>
      <c r="G4652" s="132" t="str">
        <f t="shared" si="148"/>
        <v>1</v>
      </c>
      <c r="H4652" s="137">
        <f t="shared" si="149"/>
        <v>18</v>
      </c>
      <c r="I4652" s="129" t="str" cm="1">
        <f t="array" ref="I4652">_xlfn.XLOOKUP(C4652,gyn_horarios,gyn_trechos_almoco,"",1,1)</f>
        <v>PLANTAO</v>
      </c>
      <c r="J4652" s="201" t="str" cm="1">
        <f t="array" ref="J4652">_xlfn.XLOOKUP(D4652,justificativas_motivos,justificativas_texto,"",1,1)</f>
        <v>MOTORISTA PRESTANDO SERVICO DE PLANTAO NA GARAGEM</v>
      </c>
    </row>
    <row r="4653" spans="1:10" ht="42" hidden="1" customHeight="1">
      <c r="A4653" s="200">
        <v>45934</v>
      </c>
      <c r="B4653" s="132">
        <v>19017</v>
      </c>
      <c r="C4653" s="133">
        <v>0.75</v>
      </c>
      <c r="D4653" s="132" t="s">
        <v>11</v>
      </c>
      <c r="E4653" s="132" t="s">
        <v>554</v>
      </c>
      <c r="F4653" s="132"/>
      <c r="G4653" s="132" t="str">
        <f t="shared" si="148"/>
        <v>1</v>
      </c>
      <c r="H4653" s="137">
        <f t="shared" si="149"/>
        <v>18</v>
      </c>
      <c r="I4653" s="129" t="str" cm="1">
        <f t="array" ref="I4653">_xlfn.XLOOKUP(C4653,gyn_horarios,gyn_trechos_almoco,"",1,1)</f>
        <v>GOIANIA X TERESINA 18:00</v>
      </c>
      <c r="J4653" s="201" t="str" cm="1">
        <f t="array" ref="J4653">_xlfn.XLOOKUP(D4653,justificativas_motivos,justificativas_texto,"",1,1)</f>
        <v>MOTORISTA CUMPRINDO HORÁRIO NA ESCALA ATUAL</v>
      </c>
    </row>
    <row r="4654" spans="1:10" ht="42" hidden="1" customHeight="1">
      <c r="A4654" s="200">
        <v>45934</v>
      </c>
      <c r="B4654" s="132">
        <v>19017</v>
      </c>
      <c r="C4654" s="133">
        <v>0.75</v>
      </c>
      <c r="D4654" s="132" t="s">
        <v>11</v>
      </c>
      <c r="E4654" s="132" t="s">
        <v>95</v>
      </c>
      <c r="F4654" s="132"/>
      <c r="G4654" s="132" t="str">
        <f t="shared" si="148"/>
        <v>1</v>
      </c>
      <c r="H4654" s="137">
        <f t="shared" si="149"/>
        <v>18</v>
      </c>
      <c r="I4654" s="129" t="str" cm="1">
        <f t="array" ref="I4654">_xlfn.XLOOKUP(C4654,gyn_horarios,gyn_trechos_almoco,"",1,1)</f>
        <v>GOIANIA X TERESINA 18:00</v>
      </c>
      <c r="J4654" s="201" t="str" cm="1">
        <f t="array" ref="J4654">_xlfn.XLOOKUP(D4654,justificativas_motivos,justificativas_texto,"",1,1)</f>
        <v>MOTORISTA CUMPRINDO HORÁRIO NA ESCALA ATUAL</v>
      </c>
    </row>
    <row r="4655" spans="1:10" ht="42" hidden="1" customHeight="1">
      <c r="A4655" s="202">
        <v>45934</v>
      </c>
      <c r="B4655" s="149">
        <v>25006</v>
      </c>
      <c r="C4655" s="147">
        <v>0.79166666666666663</v>
      </c>
      <c r="D4655" s="149" t="s">
        <v>11</v>
      </c>
      <c r="E4655" s="149" t="s">
        <v>290</v>
      </c>
      <c r="F4655" s="149"/>
      <c r="G4655" s="149" t="str">
        <f t="shared" si="148"/>
        <v>1</v>
      </c>
      <c r="H4655" s="150">
        <f t="shared" si="149"/>
        <v>18</v>
      </c>
      <c r="I4655" s="153" t="str" cm="1">
        <f t="array" ref="I4655">_xlfn.XLOOKUP(C4655,gyn_horarios,gyn_trechos_almoco,"",1,1)</f>
        <v>GOIANIA X BELEM 19:00</v>
      </c>
      <c r="J4655" s="164" t="str" cm="1">
        <f t="array" ref="J4655">_xlfn.XLOOKUP(D4655,justificativas_motivos,justificativas_texto,"",1,1)</f>
        <v>MOTORISTA CUMPRINDO HORÁRIO NA ESCALA ATUAL</v>
      </c>
    </row>
    <row r="4656" spans="1:10" ht="42" hidden="1" customHeight="1">
      <c r="A4656" s="202">
        <v>45934</v>
      </c>
      <c r="B4656" s="149">
        <v>25006</v>
      </c>
      <c r="C4656" s="147">
        <v>0.79166666666666663</v>
      </c>
      <c r="D4656" s="149" t="s">
        <v>11</v>
      </c>
      <c r="E4656" s="149" t="s">
        <v>331</v>
      </c>
      <c r="F4656" s="149"/>
      <c r="G4656" s="149" t="str">
        <f t="shared" si="148"/>
        <v>1</v>
      </c>
      <c r="H4656" s="150">
        <f t="shared" si="149"/>
        <v>18</v>
      </c>
      <c r="I4656" s="153" t="str" cm="1">
        <f t="array" ref="I4656">_xlfn.XLOOKUP(C4656,gyn_horarios,gyn_trechos_almoco,"",1,1)</f>
        <v>GOIANIA X BELEM 19:00</v>
      </c>
      <c r="J4656" s="164" t="str" cm="1">
        <f t="array" ref="J4656">_xlfn.XLOOKUP(D4656,justificativas_motivos,justificativas_texto,"",1,1)</f>
        <v>MOTORISTA CUMPRINDO HORÁRIO NA ESCALA ATUAL</v>
      </c>
    </row>
    <row r="4657" spans="1:10" ht="42" hidden="1" customHeight="1">
      <c r="A4657" s="202">
        <v>45934</v>
      </c>
      <c r="B4657" s="149">
        <v>24012</v>
      </c>
      <c r="C4657" s="147">
        <v>0.83333333333333337</v>
      </c>
      <c r="D4657" s="149" t="s">
        <v>11</v>
      </c>
      <c r="E4657" s="149" t="s">
        <v>108</v>
      </c>
      <c r="F4657" s="149"/>
      <c r="G4657" s="149" t="str">
        <f t="shared" si="148"/>
        <v>1</v>
      </c>
      <c r="H4657" s="150">
        <f t="shared" si="149"/>
        <v>18</v>
      </c>
      <c r="I4657" s="153" t="str" cm="1">
        <f t="array" ref="I4657">_xlfn.XLOOKUP(C4657,gyn_horarios,gyn_trechos_almoco,"",1,1)</f>
        <v>GOIANIA X SAO LUIS 20:00</v>
      </c>
      <c r="J4657" s="164" t="str" cm="1">
        <f t="array" ref="J4657">_xlfn.XLOOKUP(D4657,justificativas_motivos,justificativas_texto,"",1,1)</f>
        <v>MOTORISTA CUMPRINDO HORÁRIO NA ESCALA ATUAL</v>
      </c>
    </row>
    <row r="4658" spans="1:10" ht="42" hidden="1" customHeight="1">
      <c r="A4658" s="202">
        <v>45934</v>
      </c>
      <c r="B4658" s="149">
        <v>24012</v>
      </c>
      <c r="C4658" s="147">
        <v>0.83333333333333337</v>
      </c>
      <c r="D4658" s="149" t="s">
        <v>11</v>
      </c>
      <c r="E4658" s="149" t="s">
        <v>138</v>
      </c>
      <c r="F4658" s="149"/>
      <c r="G4658" s="149" t="str">
        <f t="shared" si="148"/>
        <v>1</v>
      </c>
      <c r="H4658" s="150">
        <f t="shared" si="149"/>
        <v>18</v>
      </c>
      <c r="I4658" s="153" t="str" cm="1">
        <f t="array" ref="I4658">_xlfn.XLOOKUP(C4658,gyn_horarios,gyn_trechos_almoco,"",1,1)</f>
        <v>GOIANIA X SAO LUIS 20:00</v>
      </c>
      <c r="J4658" s="164" t="str" cm="1">
        <f t="array" ref="J4658">_xlfn.XLOOKUP(D4658,justificativas_motivos,justificativas_texto,"",1,1)</f>
        <v>MOTORISTA CUMPRINDO HORÁRIO NA ESCALA ATUAL</v>
      </c>
    </row>
    <row r="4659" spans="1:10" ht="42" hidden="1" customHeight="1">
      <c r="A4659" s="202">
        <v>45934</v>
      </c>
      <c r="B4659" s="149">
        <v>19007</v>
      </c>
      <c r="C4659" s="147">
        <v>0.39583333333333331</v>
      </c>
      <c r="D4659" s="149" t="s">
        <v>11</v>
      </c>
      <c r="E4659" s="153" t="s">
        <v>302</v>
      </c>
      <c r="F4659" s="149"/>
      <c r="G4659" s="149" t="str">
        <f t="shared" si="148"/>
        <v>1</v>
      </c>
      <c r="H4659" s="150">
        <f t="shared" si="149"/>
        <v>18</v>
      </c>
      <c r="I4659" s="153" t="str" cm="1">
        <f t="array" ref="I4659">_xlfn.XLOOKUP(C4659,gyn_horarios,gyn_trechos_almoco,"",1,1)</f>
        <v>GOIANIA X BELEM 09:30</v>
      </c>
      <c r="J4659" s="164" t="str" cm="1">
        <f t="array" ref="J4659">_xlfn.XLOOKUP(D4659,justificativas_motivos,justificativas_texto,"",1,1)</f>
        <v>MOTORISTA CUMPRINDO HORÁRIO NA ESCALA ATUAL</v>
      </c>
    </row>
    <row r="4660" spans="1:10" ht="42" hidden="1" customHeight="1">
      <c r="A4660" s="202">
        <v>45934</v>
      </c>
      <c r="B4660" s="149">
        <v>19007</v>
      </c>
      <c r="C4660" s="147">
        <v>0.39583333333333331</v>
      </c>
      <c r="D4660" s="149" t="s">
        <v>11</v>
      </c>
      <c r="E4660" s="129" t="s">
        <v>171</v>
      </c>
      <c r="F4660" s="132"/>
      <c r="G4660" s="132" t="str">
        <f t="shared" si="148"/>
        <v>1</v>
      </c>
      <c r="H4660" s="137">
        <f t="shared" si="149"/>
        <v>18</v>
      </c>
      <c r="I4660" s="129" t="str" cm="1">
        <f t="array" ref="I4660">_xlfn.XLOOKUP(C4660,gyn_horarios,gyn_trechos_almoco,"",1,1)</f>
        <v>GOIANIA X BELEM 09:30</v>
      </c>
      <c r="J4660" s="201" t="str" cm="1">
        <f t="array" ref="J4660">_xlfn.XLOOKUP(D4660,justificativas_motivos,justificativas_texto,"",1,1)</f>
        <v>MOTORISTA CUMPRINDO HORÁRIO NA ESCALA ATUAL</v>
      </c>
    </row>
    <row r="4661" spans="1:10" ht="42" hidden="1" customHeight="1">
      <c r="A4661" s="202">
        <v>45934</v>
      </c>
      <c r="B4661" s="149" t="s">
        <v>71</v>
      </c>
      <c r="C4661" s="147" t="s">
        <v>72</v>
      </c>
      <c r="D4661" s="149" t="s">
        <v>105</v>
      </c>
      <c r="E4661" s="129" t="s">
        <v>292</v>
      </c>
      <c r="F4661" s="132"/>
      <c r="G4661" s="132" t="str">
        <f t="shared" si="148"/>
        <v>1</v>
      </c>
      <c r="H4661" s="137">
        <f t="shared" si="149"/>
        <v>18</v>
      </c>
      <c r="I4661" s="129" t="str" cm="1">
        <f t="array" ref="I4661">_xlfn.XLOOKUP(C4661,gyn_horarios,gyn_trechos_almoco,"",1,1)</f>
        <v>PLANTAO</v>
      </c>
      <c r="J4661" s="201" t="str" cm="1">
        <f t="array" ref="J4661">_xlfn.XLOOKUP(D4661,justificativas_motivos,justificativas_texto,"",1,1)</f>
        <v>MOTORISTA PRESTANDO SERVICO DE PLANTAO NA GARAGEM</v>
      </c>
    </row>
    <row r="4662" spans="1:10" ht="42" hidden="1" customHeight="1">
      <c r="A4662" s="202">
        <v>45935</v>
      </c>
      <c r="B4662" s="149" t="s">
        <v>137</v>
      </c>
      <c r="C4662" s="147" t="s">
        <v>137</v>
      </c>
      <c r="D4662" s="149" t="s">
        <v>137</v>
      </c>
      <c r="E4662" s="153" t="s">
        <v>83</v>
      </c>
      <c r="F4662" s="149"/>
      <c r="G4662" s="149" t="str">
        <f t="shared" si="148"/>
        <v>1</v>
      </c>
      <c r="H4662" s="150">
        <f t="shared" si="149"/>
        <v>18</v>
      </c>
      <c r="I4662" s="153" t="str" cm="1">
        <f t="array" ref="I4662">_xlfn.XLOOKUP(C4662,gyn_horarios,gyn_trechos_almoco,"",1,1)</f>
        <v>ESPERA</v>
      </c>
      <c r="J4662" s="164" t="str" cm="1">
        <f t="array" ref="J4662">_xlfn.XLOOKUP(D4662,justificativas_motivos,justificativas_texto,"",1,1)</f>
        <v>MOTORISTA NA GARAGEM EM ESPERA PARA DISPONIBILIDADE DE HORARIOS</v>
      </c>
    </row>
    <row r="4663" spans="1:10" ht="42" hidden="1" customHeight="1">
      <c r="A4663" s="200">
        <v>45935</v>
      </c>
      <c r="B4663" s="149" t="s">
        <v>137</v>
      </c>
      <c r="C4663" s="147" t="s">
        <v>137</v>
      </c>
      <c r="D4663" s="149" t="s">
        <v>137</v>
      </c>
      <c r="E4663" s="129" t="s">
        <v>219</v>
      </c>
      <c r="F4663" s="132"/>
      <c r="G4663" s="132" t="str">
        <f t="shared" si="148"/>
        <v>1</v>
      </c>
      <c r="H4663" s="137">
        <f t="shared" si="149"/>
        <v>18</v>
      </c>
      <c r="I4663" s="129" t="str" cm="1">
        <f t="array" ref="I4663">_xlfn.XLOOKUP(C4663,gyn_horarios,gyn_trechos_almoco,"",1,1)</f>
        <v>ESPERA</v>
      </c>
      <c r="J4663" s="201" t="str" cm="1">
        <f t="array" ref="J4663">_xlfn.XLOOKUP(D4663,justificativas_motivos,justificativas_texto,"",1,1)</f>
        <v>MOTORISTA NA GARAGEM EM ESPERA PARA DISPONIBILIDADE DE HORARIOS</v>
      </c>
    </row>
    <row r="4664" spans="1:10" ht="42" hidden="1" customHeight="1">
      <c r="A4664" s="200">
        <v>45935</v>
      </c>
      <c r="B4664" s="149" t="s">
        <v>137</v>
      </c>
      <c r="C4664" s="147" t="s">
        <v>137</v>
      </c>
      <c r="D4664" s="149" t="s">
        <v>11</v>
      </c>
      <c r="E4664" s="153" t="s">
        <v>173</v>
      </c>
      <c r="F4664" s="149"/>
      <c r="G4664" s="149" t="str">
        <f t="shared" si="148"/>
        <v>1</v>
      </c>
      <c r="H4664" s="150">
        <f t="shared" si="149"/>
        <v>18</v>
      </c>
      <c r="I4664" s="153" t="str" cm="1">
        <f t="array" ref="I4664">_xlfn.XLOOKUP(C4664,gyn_horarios,gyn_trechos_almoco,"",1,1)</f>
        <v>ESPERA</v>
      </c>
      <c r="J4664" s="164" t="str" cm="1">
        <f t="array" ref="J4664">_xlfn.XLOOKUP(D4664,justificativas_motivos,justificativas_texto,"",1,1)</f>
        <v>MOTORISTA CUMPRINDO HORÁRIO NA ESCALA ATUAL</v>
      </c>
    </row>
    <row r="4665" spans="1:10" ht="42" hidden="1" customHeight="1">
      <c r="A4665" s="202">
        <v>45935</v>
      </c>
      <c r="B4665" s="149" t="s">
        <v>137</v>
      </c>
      <c r="C4665" s="147" t="s">
        <v>137</v>
      </c>
      <c r="D4665" s="149" t="s">
        <v>11</v>
      </c>
      <c r="E4665" s="153" t="s">
        <v>130</v>
      </c>
      <c r="F4665" s="149"/>
      <c r="G4665" s="149" t="str">
        <f t="shared" si="148"/>
        <v>1</v>
      </c>
      <c r="H4665" s="150">
        <f t="shared" si="149"/>
        <v>18</v>
      </c>
      <c r="I4665" s="153" t="str" cm="1">
        <f t="array" ref="I4665">_xlfn.XLOOKUP(C4665,gyn_horarios,gyn_trechos_almoco,"",1,1)</f>
        <v>ESPERA</v>
      </c>
      <c r="J4665" s="164" t="str" cm="1">
        <f t="array" ref="J4665">_xlfn.XLOOKUP(D4665,justificativas_motivos,justificativas_texto,"",1,1)</f>
        <v>MOTORISTA CUMPRINDO HORÁRIO NA ESCALA ATUAL</v>
      </c>
    </row>
    <row r="4666" spans="1:10" ht="42" hidden="1" customHeight="1">
      <c r="A4666" s="202">
        <v>45935</v>
      </c>
      <c r="B4666" s="149">
        <v>20010</v>
      </c>
      <c r="C4666" s="147">
        <v>0.39583333333333331</v>
      </c>
      <c r="D4666" s="149" t="s">
        <v>11</v>
      </c>
      <c r="E4666" s="153" t="s">
        <v>194</v>
      </c>
      <c r="F4666" s="149"/>
      <c r="G4666" s="149" t="str">
        <f t="shared" si="148"/>
        <v>1</v>
      </c>
      <c r="H4666" s="150">
        <f t="shared" si="149"/>
        <v>18</v>
      </c>
      <c r="I4666" s="153" t="str" cm="1">
        <f t="array" ref="I4666">_xlfn.XLOOKUP(C4666,gyn_horarios,gyn_trechos_almoco,"",1,1)</f>
        <v>GOIANIA X BELEM 09:30</v>
      </c>
      <c r="J4666" s="164" t="str" cm="1">
        <f t="array" ref="J4666">_xlfn.XLOOKUP(D4666,justificativas_motivos,justificativas_texto,"",1,1)</f>
        <v>MOTORISTA CUMPRINDO HORÁRIO NA ESCALA ATUAL</v>
      </c>
    </row>
    <row r="4667" spans="1:10" ht="42" hidden="1" customHeight="1">
      <c r="A4667" s="202">
        <v>45935</v>
      </c>
      <c r="B4667" s="149">
        <v>20010</v>
      </c>
      <c r="C4667" s="147">
        <v>0.39583333333333331</v>
      </c>
      <c r="D4667" s="149" t="s">
        <v>11</v>
      </c>
      <c r="E4667" s="153" t="s">
        <v>85</v>
      </c>
      <c r="F4667" s="149"/>
      <c r="G4667" s="149" t="str">
        <f t="shared" si="148"/>
        <v>1</v>
      </c>
      <c r="H4667" s="150">
        <f t="shared" si="149"/>
        <v>18</v>
      </c>
      <c r="I4667" s="153" t="str" cm="1">
        <f t="array" ref="I4667">_xlfn.XLOOKUP(C4667,gyn_horarios,gyn_trechos_almoco,"",1,1)</f>
        <v>GOIANIA X BELEM 09:30</v>
      </c>
      <c r="J4667" s="164" t="str" cm="1">
        <f t="array" ref="J4667">_xlfn.XLOOKUP(D4667,justificativas_motivos,justificativas_texto,"",1,1)</f>
        <v>MOTORISTA CUMPRINDO HORÁRIO NA ESCALA ATUAL</v>
      </c>
    </row>
    <row r="4668" spans="1:10" ht="42" hidden="1" customHeight="1">
      <c r="A4668" s="202">
        <v>45936</v>
      </c>
      <c r="B4668" s="149" t="s">
        <v>137</v>
      </c>
      <c r="C4668" s="147" t="s">
        <v>137</v>
      </c>
      <c r="D4668" s="149" t="s">
        <v>137</v>
      </c>
      <c r="E4668" s="132" t="s">
        <v>194</v>
      </c>
      <c r="F4668" s="149"/>
      <c r="G4668" s="149" t="str">
        <f t="shared" ref="G4668:G4699" si="150">IF(E4668="MOTORISTA","","1")</f>
        <v>1</v>
      </c>
      <c r="H4668" s="150">
        <f t="shared" ref="H4668:H4699" si="151">IF(E4668="MOTORISTA","",18)</f>
        <v>18</v>
      </c>
      <c r="I4668" s="153" t="str" cm="1">
        <f t="array" ref="I4668">_xlfn.XLOOKUP(C4668,gyn_horarios,gyn_trechos_almoco,"",1,1)</f>
        <v>ESPERA</v>
      </c>
      <c r="J4668" s="164" t="str" cm="1">
        <f t="array" ref="J4668">_xlfn.XLOOKUP(D4668,justificativas_motivos,justificativas_texto,"",1,1)</f>
        <v>MOTORISTA NA GARAGEM EM ESPERA PARA DISPONIBILIDADE DE HORARIOS</v>
      </c>
    </row>
    <row r="4669" spans="1:10" ht="42" hidden="1" customHeight="1">
      <c r="A4669" s="202">
        <v>45936</v>
      </c>
      <c r="B4669" s="149" t="s">
        <v>137</v>
      </c>
      <c r="C4669" s="147" t="s">
        <v>137</v>
      </c>
      <c r="D4669" s="149" t="s">
        <v>137</v>
      </c>
      <c r="E4669" s="149" t="s">
        <v>85</v>
      </c>
      <c r="F4669" s="149"/>
      <c r="G4669" s="149" t="str">
        <f t="shared" si="150"/>
        <v>1</v>
      </c>
      <c r="H4669" s="150">
        <f t="shared" si="151"/>
        <v>18</v>
      </c>
      <c r="I4669" s="153" t="str" cm="1">
        <f t="array" ref="I4669">_xlfn.XLOOKUP(C4669,gyn_horarios,gyn_trechos_almoco,"",1,1)</f>
        <v>ESPERA</v>
      </c>
      <c r="J4669" s="164" t="str" cm="1">
        <f t="array" ref="J4669">_xlfn.XLOOKUP(D4669,justificativas_motivos,justificativas_texto,"",1,1)</f>
        <v>MOTORISTA NA GARAGEM EM ESPERA PARA DISPONIBILIDADE DE HORARIOS</v>
      </c>
    </row>
    <row r="4670" spans="1:10" ht="42" hidden="1" customHeight="1">
      <c r="A4670" s="202">
        <v>45936</v>
      </c>
      <c r="B4670" s="149" t="s">
        <v>137</v>
      </c>
      <c r="C4670" s="147" t="s">
        <v>137</v>
      </c>
      <c r="D4670" s="149" t="s">
        <v>137</v>
      </c>
      <c r="E4670" s="132" t="s">
        <v>40</v>
      </c>
      <c r="F4670" s="149"/>
      <c r="G4670" s="149" t="str">
        <f t="shared" si="150"/>
        <v>1</v>
      </c>
      <c r="H4670" s="150">
        <f t="shared" si="151"/>
        <v>18</v>
      </c>
      <c r="I4670" s="153" t="str" cm="1">
        <f t="array" ref="I4670">_xlfn.XLOOKUP(C4670,gyn_horarios,gyn_trechos_almoco,"",1,1)</f>
        <v>ESPERA</v>
      </c>
      <c r="J4670" s="164" t="str" cm="1">
        <f t="array" ref="J4670">_xlfn.XLOOKUP(D4670,justificativas_motivos,justificativas_texto,"",1,1)</f>
        <v>MOTORISTA NA GARAGEM EM ESPERA PARA DISPONIBILIDADE DE HORARIOS</v>
      </c>
    </row>
    <row r="4671" spans="1:10" ht="42" hidden="1" customHeight="1">
      <c r="A4671" s="202">
        <v>45936</v>
      </c>
      <c r="B4671" s="149" t="s">
        <v>137</v>
      </c>
      <c r="C4671" s="147" t="s">
        <v>137</v>
      </c>
      <c r="D4671" s="149" t="s">
        <v>137</v>
      </c>
      <c r="E4671" s="149" t="s">
        <v>413</v>
      </c>
      <c r="F4671" s="149"/>
      <c r="G4671" s="149" t="str">
        <f t="shared" si="150"/>
        <v>1</v>
      </c>
      <c r="H4671" s="150">
        <f t="shared" si="151"/>
        <v>18</v>
      </c>
      <c r="I4671" s="153" t="str" cm="1">
        <f t="array" ref="I4671">_xlfn.XLOOKUP(C4671,gyn_horarios,gyn_trechos_almoco,"",1,1)</f>
        <v>ESPERA</v>
      </c>
      <c r="J4671" s="164" t="str" cm="1">
        <f t="array" ref="J4671">_xlfn.XLOOKUP(D4671,justificativas_motivos,justificativas_texto,"",1,1)</f>
        <v>MOTORISTA NA GARAGEM EM ESPERA PARA DISPONIBILIDADE DE HORARIOS</v>
      </c>
    </row>
    <row r="4672" spans="1:10" ht="42" hidden="1" customHeight="1">
      <c r="A4672" s="202">
        <v>45936</v>
      </c>
      <c r="B4672" s="149">
        <v>24013</v>
      </c>
      <c r="C4672" s="147">
        <v>0.79166666666666663</v>
      </c>
      <c r="D4672" s="149" t="s">
        <v>11</v>
      </c>
      <c r="E4672" s="149" t="s">
        <v>119</v>
      </c>
      <c r="F4672" s="149"/>
      <c r="G4672" s="149" t="str">
        <f t="shared" si="150"/>
        <v>1</v>
      </c>
      <c r="H4672" s="150">
        <f t="shared" si="151"/>
        <v>18</v>
      </c>
      <c r="I4672" s="153" t="str" cm="1">
        <f t="array" ref="I4672">_xlfn.XLOOKUP(C4672,gyn_horarios,gyn_trechos_almoco,"",1,1)</f>
        <v>GOIANIA X BELEM 19:00</v>
      </c>
      <c r="J4672" s="164" t="str" cm="1">
        <f t="array" ref="J4672">_xlfn.XLOOKUP(D4672,justificativas_motivos,justificativas_texto,"",1,1)</f>
        <v>MOTORISTA CUMPRINDO HORÁRIO NA ESCALA ATUAL</v>
      </c>
    </row>
    <row r="4673" spans="1:10" ht="42" hidden="1" customHeight="1">
      <c r="A4673" s="202">
        <v>45936</v>
      </c>
      <c r="B4673" s="149">
        <v>24013</v>
      </c>
      <c r="C4673" s="147">
        <v>0.79166666666666663</v>
      </c>
      <c r="D4673" s="149" t="s">
        <v>11</v>
      </c>
      <c r="E4673" s="149" t="s">
        <v>397</v>
      </c>
      <c r="F4673" s="149"/>
      <c r="G4673" s="149" t="str">
        <f t="shared" si="150"/>
        <v>1</v>
      </c>
      <c r="H4673" s="150">
        <f t="shared" si="151"/>
        <v>18</v>
      </c>
      <c r="I4673" s="153" t="str" cm="1">
        <f t="array" ref="I4673">_xlfn.XLOOKUP(C4673,gyn_horarios,gyn_trechos_almoco,"",1,1)</f>
        <v>GOIANIA X BELEM 19:00</v>
      </c>
      <c r="J4673" s="164" t="str" cm="1">
        <f t="array" ref="J4673">_xlfn.XLOOKUP(D4673,justificativas_motivos,justificativas_texto,"",1,1)</f>
        <v>MOTORISTA CUMPRINDO HORÁRIO NA ESCALA ATUAL</v>
      </c>
    </row>
    <row r="4674" spans="1:10" ht="42" hidden="1" customHeight="1">
      <c r="A4674" s="202">
        <v>45936</v>
      </c>
      <c r="B4674" s="149">
        <v>25007</v>
      </c>
      <c r="C4674" s="147">
        <v>0.83333333333333337</v>
      </c>
      <c r="D4674" s="149" t="s">
        <v>11</v>
      </c>
      <c r="E4674" s="149" t="s">
        <v>204</v>
      </c>
      <c r="F4674" s="149"/>
      <c r="G4674" s="149" t="str">
        <f t="shared" si="150"/>
        <v>1</v>
      </c>
      <c r="H4674" s="150">
        <f t="shared" si="151"/>
        <v>18</v>
      </c>
      <c r="I4674" s="153" t="str" cm="1">
        <f t="array" ref="I4674">_xlfn.XLOOKUP(C4674,gyn_horarios,gyn_trechos_almoco,"",1,1)</f>
        <v>GOIANIA X SAO LUIS 20:00</v>
      </c>
      <c r="J4674" s="164" t="str" cm="1">
        <f t="array" ref="J4674">_xlfn.XLOOKUP(D4674,justificativas_motivos,justificativas_texto,"",1,1)</f>
        <v>MOTORISTA CUMPRINDO HORÁRIO NA ESCALA ATUAL</v>
      </c>
    </row>
    <row r="4675" spans="1:10" ht="42" hidden="1" customHeight="1">
      <c r="A4675" s="202">
        <v>45936</v>
      </c>
      <c r="B4675" s="149">
        <v>25007</v>
      </c>
      <c r="C4675" s="147">
        <v>0.83333333333333337</v>
      </c>
      <c r="D4675" s="149" t="s">
        <v>11</v>
      </c>
      <c r="E4675" s="149" t="s">
        <v>118</v>
      </c>
      <c r="F4675" s="149"/>
      <c r="G4675" s="149" t="str">
        <f t="shared" si="150"/>
        <v>1</v>
      </c>
      <c r="H4675" s="150">
        <f t="shared" si="151"/>
        <v>18</v>
      </c>
      <c r="I4675" s="153" t="str" cm="1">
        <f t="array" ref="I4675">_xlfn.XLOOKUP(C4675,gyn_horarios,gyn_trechos_almoco,"",1,1)</f>
        <v>GOIANIA X SAO LUIS 20:00</v>
      </c>
      <c r="J4675" s="164" t="str" cm="1">
        <f t="array" ref="J4675">_xlfn.XLOOKUP(D4675,justificativas_motivos,justificativas_texto,"",1,1)</f>
        <v>MOTORISTA CUMPRINDO HORÁRIO NA ESCALA ATUAL</v>
      </c>
    </row>
    <row r="4676" spans="1:10" ht="42" hidden="1" customHeight="1">
      <c r="A4676" s="202">
        <v>45936</v>
      </c>
      <c r="B4676" s="149">
        <v>19003</v>
      </c>
      <c r="C4676" s="147">
        <v>0.39583333333333331</v>
      </c>
      <c r="D4676" s="149" t="s">
        <v>11</v>
      </c>
      <c r="E4676" s="153" t="s">
        <v>410</v>
      </c>
      <c r="F4676" s="149"/>
      <c r="G4676" s="149" t="str">
        <f t="shared" si="150"/>
        <v>1</v>
      </c>
      <c r="H4676" s="150">
        <f t="shared" si="151"/>
        <v>18</v>
      </c>
      <c r="I4676" s="153" t="str" cm="1">
        <f t="array" ref="I4676">_xlfn.XLOOKUP(C4676,gyn_horarios,gyn_trechos_almoco,"",1,1)</f>
        <v>GOIANIA X BELEM 09:30</v>
      </c>
      <c r="J4676" s="164" t="str" cm="1">
        <f t="array" ref="J4676">_xlfn.XLOOKUP(D4676,justificativas_motivos,justificativas_texto,"",1,1)</f>
        <v>MOTORISTA CUMPRINDO HORÁRIO NA ESCALA ATUAL</v>
      </c>
    </row>
    <row r="4677" spans="1:10" ht="42" hidden="1" customHeight="1">
      <c r="A4677" s="202">
        <v>45936</v>
      </c>
      <c r="B4677" s="149">
        <v>19003</v>
      </c>
      <c r="C4677" s="147">
        <v>0.39583333333333331</v>
      </c>
      <c r="D4677" s="149" t="s">
        <v>11</v>
      </c>
      <c r="E4677" s="153" t="s">
        <v>555</v>
      </c>
      <c r="F4677" s="149"/>
      <c r="G4677" s="149" t="str">
        <f t="shared" si="150"/>
        <v>1</v>
      </c>
      <c r="H4677" s="150">
        <f t="shared" si="151"/>
        <v>18</v>
      </c>
      <c r="I4677" s="153" t="str" cm="1">
        <f t="array" ref="I4677">_xlfn.XLOOKUP(C4677,gyn_horarios,gyn_trechos_almoco,"",1,1)</f>
        <v>GOIANIA X BELEM 09:30</v>
      </c>
      <c r="J4677" s="164" t="str" cm="1">
        <f t="array" ref="J4677">_xlfn.XLOOKUP(D4677,justificativas_motivos,justificativas_texto,"",1,1)</f>
        <v>MOTORISTA CUMPRINDO HORÁRIO NA ESCALA ATUAL</v>
      </c>
    </row>
    <row r="4678" spans="1:10" ht="42" hidden="1" customHeight="1">
      <c r="A4678" s="202">
        <v>45937</v>
      </c>
      <c r="B4678" s="149" t="s">
        <v>137</v>
      </c>
      <c r="C4678" s="147" t="s">
        <v>137</v>
      </c>
      <c r="D4678" s="149" t="s">
        <v>137</v>
      </c>
      <c r="E4678" s="153" t="s">
        <v>410</v>
      </c>
      <c r="F4678" s="149"/>
      <c r="G4678" s="149" t="str">
        <f t="shared" si="150"/>
        <v>1</v>
      </c>
      <c r="H4678" s="150">
        <f t="shared" si="151"/>
        <v>18</v>
      </c>
      <c r="I4678" s="153" t="str" cm="1">
        <f t="array" ref="I4678">_xlfn.XLOOKUP(C4678,gyn_horarios,gyn_trechos_almoco,"",1,1)</f>
        <v>ESPERA</v>
      </c>
      <c r="J4678" s="164" t="str" cm="1">
        <f t="array" ref="J4678">_xlfn.XLOOKUP(D4678,justificativas_motivos,justificativas_texto,"",1,1)</f>
        <v>MOTORISTA NA GARAGEM EM ESPERA PARA DISPONIBILIDADE DE HORARIOS</v>
      </c>
    </row>
    <row r="4679" spans="1:10" ht="42" hidden="1" customHeight="1">
      <c r="A4679" s="202">
        <v>45937</v>
      </c>
      <c r="B4679" s="149" t="s">
        <v>137</v>
      </c>
      <c r="C4679" s="147" t="s">
        <v>137</v>
      </c>
      <c r="D4679" s="149" t="s">
        <v>137</v>
      </c>
      <c r="E4679" s="153" t="s">
        <v>555</v>
      </c>
      <c r="F4679" s="149"/>
      <c r="G4679" s="149" t="str">
        <f t="shared" si="150"/>
        <v>1</v>
      </c>
      <c r="H4679" s="150">
        <f t="shared" si="151"/>
        <v>18</v>
      </c>
      <c r="I4679" s="153" t="str" cm="1">
        <f t="array" ref="I4679">_xlfn.XLOOKUP(C4679,gyn_horarios,gyn_trechos_almoco,"",1,1)</f>
        <v>ESPERA</v>
      </c>
      <c r="J4679" s="164" t="str" cm="1">
        <f t="array" ref="J4679">_xlfn.XLOOKUP(D4679,justificativas_motivos,justificativas_texto,"",1,1)</f>
        <v>MOTORISTA NA GARAGEM EM ESPERA PARA DISPONIBILIDADE DE HORARIOS</v>
      </c>
    </row>
    <row r="4680" spans="1:10" ht="42" hidden="1" customHeight="1">
      <c r="A4680" s="202">
        <v>45937</v>
      </c>
      <c r="B4680" s="149" t="s">
        <v>137</v>
      </c>
      <c r="C4680" s="147" t="s">
        <v>137</v>
      </c>
      <c r="D4680" s="149" t="s">
        <v>137</v>
      </c>
      <c r="E4680" s="149" t="s">
        <v>216</v>
      </c>
      <c r="F4680" s="149"/>
      <c r="G4680" s="149" t="str">
        <f t="shared" si="150"/>
        <v>1</v>
      </c>
      <c r="H4680" s="150">
        <f t="shared" si="151"/>
        <v>18</v>
      </c>
      <c r="I4680" s="153" t="str" cm="1">
        <f t="array" ref="I4680">_xlfn.XLOOKUP(C4680,gyn_horarios,gyn_trechos_almoco,"",1,1)</f>
        <v>ESPERA</v>
      </c>
      <c r="J4680" s="164" t="str" cm="1">
        <f t="array" ref="J4680">_xlfn.XLOOKUP(D4680,justificativas_motivos,justificativas_texto,"",1,1)</f>
        <v>MOTORISTA NA GARAGEM EM ESPERA PARA DISPONIBILIDADE DE HORARIOS</v>
      </c>
    </row>
    <row r="4681" spans="1:10" ht="42" hidden="1" customHeight="1">
      <c r="A4681" s="202">
        <v>45937</v>
      </c>
      <c r="B4681" s="149" t="s">
        <v>137</v>
      </c>
      <c r="C4681" s="147" t="s">
        <v>137</v>
      </c>
      <c r="D4681" s="149" t="s">
        <v>137</v>
      </c>
      <c r="E4681" s="149" t="s">
        <v>157</v>
      </c>
      <c r="F4681" s="149"/>
      <c r="G4681" s="149" t="str">
        <f t="shared" si="150"/>
        <v>1</v>
      </c>
      <c r="H4681" s="150">
        <f t="shared" si="151"/>
        <v>18</v>
      </c>
      <c r="I4681" s="153" t="str" cm="1">
        <f t="array" ref="I4681">_xlfn.XLOOKUP(C4681,gyn_horarios,gyn_trechos_almoco,"",1,1)</f>
        <v>ESPERA</v>
      </c>
      <c r="J4681" s="164" t="str" cm="1">
        <f t="array" ref="J4681">_xlfn.XLOOKUP(D4681,justificativas_motivos,justificativas_texto,"",1,1)</f>
        <v>MOTORISTA NA GARAGEM EM ESPERA PARA DISPONIBILIDADE DE HORARIOS</v>
      </c>
    </row>
    <row r="4682" spans="1:10" ht="42" hidden="1" customHeight="1">
      <c r="A4682" s="202">
        <v>45937</v>
      </c>
      <c r="B4682" s="149">
        <v>24003</v>
      </c>
      <c r="C4682" s="147">
        <v>0.79166666666666663</v>
      </c>
      <c r="D4682" s="211" t="s">
        <v>11</v>
      </c>
      <c r="E4682" s="149" t="s">
        <v>15</v>
      </c>
      <c r="F4682" s="149"/>
      <c r="G4682" s="149" t="str">
        <f t="shared" si="150"/>
        <v>1</v>
      </c>
      <c r="H4682" s="150">
        <f t="shared" si="151"/>
        <v>18</v>
      </c>
      <c r="I4682" s="153" t="str" cm="1">
        <f t="array" ref="I4682">_xlfn.XLOOKUP(C4682,gyn_horarios,gyn_trechos_almoco,"",1,1)</f>
        <v>GOIANIA X BELEM 19:00</v>
      </c>
      <c r="J4682" s="164" t="str" cm="1">
        <f t="array" ref="J4682">_xlfn.XLOOKUP(D4682,justificativas_motivos,justificativas_texto,"",1,1)</f>
        <v>MOTORISTA CUMPRINDO HORÁRIO NA ESCALA ATUAL</v>
      </c>
    </row>
    <row r="4683" spans="1:10" ht="42" hidden="1" customHeight="1">
      <c r="A4683" s="202">
        <v>45937</v>
      </c>
      <c r="B4683" s="149">
        <v>24003</v>
      </c>
      <c r="C4683" s="147">
        <v>0.79166666666666663</v>
      </c>
      <c r="D4683" s="211" t="s">
        <v>11</v>
      </c>
      <c r="E4683" s="149" t="s">
        <v>207</v>
      </c>
      <c r="F4683" s="149"/>
      <c r="G4683" s="149" t="str">
        <f t="shared" si="150"/>
        <v>1</v>
      </c>
      <c r="H4683" s="150">
        <f t="shared" si="151"/>
        <v>18</v>
      </c>
      <c r="I4683" s="153" t="str" cm="1">
        <f t="array" ref="I4683">_xlfn.XLOOKUP(C4683,gyn_horarios,gyn_trechos_almoco,"",1,1)</f>
        <v>GOIANIA X BELEM 19:00</v>
      </c>
      <c r="J4683" s="164" t="str" cm="1">
        <f t="array" ref="J4683">_xlfn.XLOOKUP(D4683,justificativas_motivos,justificativas_texto,"",1,1)</f>
        <v>MOTORISTA CUMPRINDO HORÁRIO NA ESCALA ATUAL</v>
      </c>
    </row>
    <row r="4684" spans="1:10" ht="42" hidden="1" customHeight="1">
      <c r="A4684" s="202">
        <v>45937</v>
      </c>
      <c r="B4684" s="149">
        <v>24001</v>
      </c>
      <c r="C4684" s="147">
        <v>0.83333333333333337</v>
      </c>
      <c r="D4684" s="211" t="s">
        <v>11</v>
      </c>
      <c r="E4684" s="149" t="s">
        <v>27</v>
      </c>
      <c r="F4684" s="149"/>
      <c r="G4684" s="149" t="str">
        <f t="shared" si="150"/>
        <v>1</v>
      </c>
      <c r="H4684" s="150">
        <f t="shared" si="151"/>
        <v>18</v>
      </c>
      <c r="I4684" s="153" t="str" cm="1">
        <f t="array" ref="I4684">_xlfn.XLOOKUP(C4684,gyn_horarios,gyn_trechos_almoco,"",1,1)</f>
        <v>GOIANIA X SAO LUIS 20:00</v>
      </c>
      <c r="J4684" s="164" t="str" cm="1">
        <f t="array" ref="J4684">_xlfn.XLOOKUP(D4684,justificativas_motivos,justificativas_texto,"",1,1)</f>
        <v>MOTORISTA CUMPRINDO HORÁRIO NA ESCALA ATUAL</v>
      </c>
    </row>
    <row r="4685" spans="1:10" ht="42" hidden="1" customHeight="1">
      <c r="A4685" s="202">
        <v>45937</v>
      </c>
      <c r="B4685" s="149">
        <v>24001</v>
      </c>
      <c r="C4685" s="147">
        <v>0.83333333333333337</v>
      </c>
      <c r="D4685" s="211" t="s">
        <v>11</v>
      </c>
      <c r="E4685" s="149" t="s">
        <v>112</v>
      </c>
      <c r="F4685" s="149"/>
      <c r="G4685" s="149" t="str">
        <f t="shared" si="150"/>
        <v>1</v>
      </c>
      <c r="H4685" s="150">
        <f t="shared" si="151"/>
        <v>18</v>
      </c>
      <c r="I4685" s="153" t="str" cm="1">
        <f t="array" ref="I4685">_xlfn.XLOOKUP(C4685,gyn_horarios,gyn_trechos_almoco,"",1,1)</f>
        <v>GOIANIA X SAO LUIS 20:00</v>
      </c>
      <c r="J4685" s="164" t="str" cm="1">
        <f t="array" ref="J4685">_xlfn.XLOOKUP(D4685,justificativas_motivos,justificativas_texto,"",1,1)</f>
        <v>MOTORISTA CUMPRINDO HORÁRIO NA ESCALA ATUAL</v>
      </c>
    </row>
    <row r="4686" spans="1:10" ht="42" hidden="1" customHeight="1">
      <c r="A4686" s="202">
        <v>45937</v>
      </c>
      <c r="B4686" s="149" t="s">
        <v>71</v>
      </c>
      <c r="C4686" s="147" t="s">
        <v>72</v>
      </c>
      <c r="D4686" s="149" t="s">
        <v>107</v>
      </c>
      <c r="E4686" s="153" t="s">
        <v>292</v>
      </c>
      <c r="F4686" s="149"/>
      <c r="G4686" s="149" t="str">
        <f t="shared" si="150"/>
        <v>1</v>
      </c>
      <c r="H4686" s="150">
        <f t="shared" si="151"/>
        <v>18</v>
      </c>
      <c r="I4686" s="153" t="str" cm="1">
        <f t="array" ref="I4686">_xlfn.XLOOKUP(C4686,gyn_horarios,gyn_trechos_almoco,"",1,1)</f>
        <v>PLANTAO</v>
      </c>
      <c r="J4686" s="164" t="str" cm="1">
        <f t="array" ref="J4686">_xlfn.XLOOKUP(D4686,justificativas_motivos,justificativas_texto,"",1,1)</f>
        <v>MOTORISTA PRESTANDO SERVICO DE PLANTAO NA GARAGEM</v>
      </c>
    </row>
    <row r="4687" spans="1:10" ht="42" hidden="1" customHeight="1">
      <c r="A4687" s="202">
        <v>45938</v>
      </c>
      <c r="B4687" s="149">
        <v>20014</v>
      </c>
      <c r="C4687" s="147">
        <v>0.75</v>
      </c>
      <c r="D4687" s="149" t="s">
        <v>11</v>
      </c>
      <c r="E4687" s="149" t="s">
        <v>42</v>
      </c>
      <c r="F4687" s="149"/>
      <c r="G4687" s="149" t="str">
        <f t="shared" si="150"/>
        <v>1</v>
      </c>
      <c r="H4687" s="150">
        <f t="shared" si="151"/>
        <v>18</v>
      </c>
      <c r="I4687" s="153" t="str" cm="1">
        <f t="array" ref="I4687">_xlfn.XLOOKUP(C4687,gyn_horarios,gyn_trechos_almoco,"",1,1)</f>
        <v>GOIANIA X TERESINA 18:00</v>
      </c>
      <c r="J4687" s="164" t="str" cm="1">
        <f t="array" ref="J4687">_xlfn.XLOOKUP(D4687,justificativas_motivos,justificativas_texto,"",1,1)</f>
        <v>MOTORISTA CUMPRINDO HORÁRIO NA ESCALA ATUAL</v>
      </c>
    </row>
    <row r="4688" spans="1:10" ht="42" hidden="1" customHeight="1">
      <c r="A4688" s="202">
        <v>45938</v>
      </c>
      <c r="B4688" s="149">
        <v>20014</v>
      </c>
      <c r="C4688" s="147">
        <v>0.75</v>
      </c>
      <c r="D4688" s="149" t="s">
        <v>11</v>
      </c>
      <c r="E4688" s="149" t="s">
        <v>148</v>
      </c>
      <c r="F4688" s="149"/>
      <c r="G4688" s="149" t="str">
        <f t="shared" si="150"/>
        <v>1</v>
      </c>
      <c r="H4688" s="150">
        <f t="shared" si="151"/>
        <v>18</v>
      </c>
      <c r="I4688" s="153" t="str" cm="1">
        <f t="array" ref="I4688">_xlfn.XLOOKUP(C4688,gyn_horarios,gyn_trechos_almoco,"",1,1)</f>
        <v>GOIANIA X TERESINA 18:00</v>
      </c>
      <c r="J4688" s="164" t="str" cm="1">
        <f t="array" ref="J4688">_xlfn.XLOOKUP(D4688,justificativas_motivos,justificativas_texto,"",1,1)</f>
        <v>MOTORISTA CUMPRINDO HORÁRIO NA ESCALA ATUAL</v>
      </c>
    </row>
    <row r="4689" spans="1:10" ht="42" hidden="1" customHeight="1">
      <c r="A4689" s="202">
        <v>45938</v>
      </c>
      <c r="B4689" s="149">
        <v>25006</v>
      </c>
      <c r="C4689" s="147">
        <v>0.79166666666666663</v>
      </c>
      <c r="D4689" s="149" t="s">
        <v>11</v>
      </c>
      <c r="E4689" s="149" t="s">
        <v>115</v>
      </c>
      <c r="F4689" s="149"/>
      <c r="G4689" s="149" t="str">
        <f t="shared" si="150"/>
        <v>1</v>
      </c>
      <c r="H4689" s="150">
        <f t="shared" si="151"/>
        <v>18</v>
      </c>
      <c r="I4689" s="153" t="str" cm="1">
        <f t="array" ref="I4689">_xlfn.XLOOKUP(C4689,gyn_horarios,gyn_trechos_almoco,"",1,1)</f>
        <v>GOIANIA X BELEM 19:00</v>
      </c>
      <c r="J4689" s="164" t="str" cm="1">
        <f t="array" ref="J4689">_xlfn.XLOOKUP(D4689,justificativas_motivos,justificativas_texto,"",1,1)</f>
        <v>MOTORISTA CUMPRINDO HORÁRIO NA ESCALA ATUAL</v>
      </c>
    </row>
    <row r="4690" spans="1:10" ht="42" hidden="1" customHeight="1">
      <c r="A4690" s="202">
        <v>45938</v>
      </c>
      <c r="B4690" s="149">
        <v>25006</v>
      </c>
      <c r="C4690" s="147">
        <v>0.79166666666666663</v>
      </c>
      <c r="D4690" s="149" t="s">
        <v>11</v>
      </c>
      <c r="E4690" s="149" t="s">
        <v>472</v>
      </c>
      <c r="F4690" s="149"/>
      <c r="G4690" s="149" t="str">
        <f t="shared" si="150"/>
        <v>1</v>
      </c>
      <c r="H4690" s="150">
        <f t="shared" si="151"/>
        <v>18</v>
      </c>
      <c r="I4690" s="153" t="str" cm="1">
        <f t="array" ref="I4690">_xlfn.XLOOKUP(C4690,gyn_horarios,gyn_trechos_almoco,"",1,1)</f>
        <v>GOIANIA X BELEM 19:00</v>
      </c>
      <c r="J4690" s="164" t="str" cm="1">
        <f t="array" ref="J4690">_xlfn.XLOOKUP(D4690,justificativas_motivos,justificativas_texto,"",1,1)</f>
        <v>MOTORISTA CUMPRINDO HORÁRIO NA ESCALA ATUAL</v>
      </c>
    </row>
    <row r="4691" spans="1:10" ht="42" hidden="1" customHeight="1">
      <c r="A4691" s="202">
        <v>45938</v>
      </c>
      <c r="B4691" s="149">
        <v>24012</v>
      </c>
      <c r="C4691" s="147">
        <v>0.83333333333333337</v>
      </c>
      <c r="D4691" s="149" t="s">
        <v>11</v>
      </c>
      <c r="E4691" s="149" t="s">
        <v>121</v>
      </c>
      <c r="F4691" s="149"/>
      <c r="G4691" s="149" t="str">
        <f t="shared" si="150"/>
        <v>1</v>
      </c>
      <c r="H4691" s="150">
        <f t="shared" si="151"/>
        <v>18</v>
      </c>
      <c r="I4691" s="153" t="str" cm="1">
        <f t="array" ref="I4691">_xlfn.XLOOKUP(C4691,gyn_horarios,gyn_trechos_almoco,"",1,1)</f>
        <v>GOIANIA X SAO LUIS 20:00</v>
      </c>
      <c r="J4691" s="164" t="str" cm="1">
        <f t="array" ref="J4691">_xlfn.XLOOKUP(D4691,justificativas_motivos,justificativas_texto,"",1,1)</f>
        <v>MOTORISTA CUMPRINDO HORÁRIO NA ESCALA ATUAL</v>
      </c>
    </row>
    <row r="4692" spans="1:10" ht="42" hidden="1" customHeight="1">
      <c r="A4692" s="202">
        <v>45938</v>
      </c>
      <c r="B4692" s="149">
        <v>24012</v>
      </c>
      <c r="C4692" s="147">
        <v>0.83333333333333337</v>
      </c>
      <c r="D4692" s="149" t="s">
        <v>11</v>
      </c>
      <c r="E4692" s="149" t="s">
        <v>150</v>
      </c>
      <c r="F4692" s="149"/>
      <c r="G4692" s="149" t="str">
        <f t="shared" si="150"/>
        <v>1</v>
      </c>
      <c r="H4692" s="150">
        <f t="shared" si="151"/>
        <v>18</v>
      </c>
      <c r="I4692" s="153" t="str" cm="1">
        <f t="array" ref="I4692">_xlfn.XLOOKUP(C4692,gyn_horarios,gyn_trechos_almoco,"",1,1)</f>
        <v>GOIANIA X SAO LUIS 20:00</v>
      </c>
      <c r="J4692" s="164" t="str" cm="1">
        <f t="array" ref="J4692">_xlfn.XLOOKUP(D4692,justificativas_motivos,justificativas_texto,"",1,1)</f>
        <v>MOTORISTA CUMPRINDO HORÁRIO NA ESCALA ATUAL</v>
      </c>
    </row>
    <row r="4693" spans="1:10" ht="42" hidden="1" customHeight="1">
      <c r="A4693" s="202">
        <v>45938</v>
      </c>
      <c r="B4693" s="149">
        <v>19011</v>
      </c>
      <c r="C4693" s="147">
        <v>0.39583333333333331</v>
      </c>
      <c r="D4693" s="149" t="s">
        <v>11</v>
      </c>
      <c r="E4693" s="153" t="s">
        <v>78</v>
      </c>
      <c r="F4693" s="149"/>
      <c r="G4693" s="149" t="str">
        <f t="shared" si="150"/>
        <v>1</v>
      </c>
      <c r="H4693" s="150">
        <f t="shared" si="151"/>
        <v>18</v>
      </c>
      <c r="I4693" s="153" t="str" cm="1">
        <f t="array" ref="I4693">_xlfn.XLOOKUP(C4693,gyn_horarios,gyn_trechos_almoco,"",1,1)</f>
        <v>GOIANIA X BELEM 09:30</v>
      </c>
      <c r="J4693" s="164" t="str" cm="1">
        <f t="array" ref="J4693">_xlfn.XLOOKUP(D4693,justificativas_motivos,justificativas_texto,"",1,1)</f>
        <v>MOTORISTA CUMPRINDO HORÁRIO NA ESCALA ATUAL</v>
      </c>
    </row>
    <row r="4694" spans="1:10" ht="42" hidden="1" customHeight="1">
      <c r="A4694" s="202">
        <v>45938</v>
      </c>
      <c r="B4694" s="149">
        <v>19011</v>
      </c>
      <c r="C4694" s="147">
        <v>0.39583333333333331</v>
      </c>
      <c r="D4694" s="149" t="s">
        <v>11</v>
      </c>
      <c r="E4694" s="153" t="s">
        <v>80</v>
      </c>
      <c r="F4694" s="149"/>
      <c r="G4694" s="149" t="str">
        <f t="shared" si="150"/>
        <v>1</v>
      </c>
      <c r="H4694" s="150">
        <f t="shared" si="151"/>
        <v>18</v>
      </c>
      <c r="I4694" s="153" t="str" cm="1">
        <f t="array" ref="I4694">_xlfn.XLOOKUP(C4694,gyn_horarios,gyn_trechos_almoco,"",1,1)</f>
        <v>GOIANIA X BELEM 09:30</v>
      </c>
      <c r="J4694" s="164" t="str" cm="1">
        <f t="array" ref="J4694">_xlfn.XLOOKUP(D4694,justificativas_motivos,justificativas_texto,"",1,1)</f>
        <v>MOTORISTA CUMPRINDO HORÁRIO NA ESCALA ATUAL</v>
      </c>
    </row>
    <row r="4695" spans="1:10" ht="42" hidden="1" customHeight="1">
      <c r="A4695" s="202">
        <v>45938</v>
      </c>
      <c r="B4695" s="149" t="s">
        <v>71</v>
      </c>
      <c r="C4695" s="147" t="s">
        <v>72</v>
      </c>
      <c r="D4695" s="149" t="s">
        <v>107</v>
      </c>
      <c r="E4695" s="153" t="s">
        <v>292</v>
      </c>
      <c r="F4695" s="149"/>
      <c r="G4695" s="149" t="str">
        <f t="shared" si="150"/>
        <v>1</v>
      </c>
      <c r="H4695" s="150">
        <f t="shared" si="151"/>
        <v>18</v>
      </c>
      <c r="I4695" s="153" t="str" cm="1">
        <f t="array" ref="I4695">_xlfn.XLOOKUP(C4695,gyn_horarios,gyn_trechos_almoco,"",1,1)</f>
        <v>PLANTAO</v>
      </c>
      <c r="J4695" s="164" t="str" cm="1">
        <f t="array" ref="J4695">_xlfn.XLOOKUP(D4695,justificativas_motivos,justificativas_texto,"",1,1)</f>
        <v>MOTORISTA PRESTANDO SERVICO DE PLANTAO NA GARAGEM</v>
      </c>
    </row>
    <row r="4696" spans="1:10" ht="42" hidden="1" customHeight="1">
      <c r="A4696" s="202">
        <v>45939</v>
      </c>
      <c r="B4696" s="149">
        <v>19016</v>
      </c>
      <c r="C4696" s="147">
        <v>0.75</v>
      </c>
      <c r="D4696" s="149" t="s">
        <v>11</v>
      </c>
      <c r="E4696" s="149" t="s">
        <v>126</v>
      </c>
      <c r="F4696" s="149"/>
      <c r="G4696" s="149" t="str">
        <f t="shared" si="150"/>
        <v>1</v>
      </c>
      <c r="H4696" s="150">
        <f t="shared" si="151"/>
        <v>18</v>
      </c>
      <c r="I4696" s="153" t="str" cm="1">
        <f t="array" ref="I4696">_xlfn.XLOOKUP(C4696,gyn_horarios,gyn_trechos_almoco,"",1,1)</f>
        <v>GOIANIA X TERESINA 18:00</v>
      </c>
      <c r="J4696" s="164" t="str" cm="1">
        <f t="array" ref="J4696">_xlfn.XLOOKUP(D4696,justificativas_motivos,justificativas_texto,"",1,1)</f>
        <v>MOTORISTA CUMPRINDO HORÁRIO NA ESCALA ATUAL</v>
      </c>
    </row>
    <row r="4697" spans="1:10" ht="42" hidden="1" customHeight="1">
      <c r="A4697" s="202">
        <v>45939</v>
      </c>
      <c r="B4697" s="149">
        <v>19016</v>
      </c>
      <c r="C4697" s="147">
        <v>0.75</v>
      </c>
      <c r="D4697" s="149" t="s">
        <v>11</v>
      </c>
      <c r="E4697" s="149" t="s">
        <v>84</v>
      </c>
      <c r="F4697" s="149"/>
      <c r="G4697" s="149" t="str">
        <f t="shared" si="150"/>
        <v>1</v>
      </c>
      <c r="H4697" s="150">
        <f t="shared" si="151"/>
        <v>18</v>
      </c>
      <c r="I4697" s="153" t="str" cm="1">
        <f t="array" ref="I4697">_xlfn.XLOOKUP(C4697,gyn_horarios,gyn_trechos_almoco,"",1,1)</f>
        <v>GOIANIA X TERESINA 18:00</v>
      </c>
      <c r="J4697" s="164" t="str" cm="1">
        <f t="array" ref="J4697">_xlfn.XLOOKUP(D4697,justificativas_motivos,justificativas_texto,"",1,1)</f>
        <v>MOTORISTA CUMPRINDO HORÁRIO NA ESCALA ATUAL</v>
      </c>
    </row>
    <row r="4698" spans="1:10" ht="42" hidden="1" customHeight="1">
      <c r="A4698" s="202">
        <v>45939</v>
      </c>
      <c r="B4698" s="149">
        <v>25010</v>
      </c>
      <c r="C4698" s="147">
        <v>0.79166666666666663</v>
      </c>
      <c r="D4698" s="149" t="s">
        <v>11</v>
      </c>
      <c r="E4698" s="149" t="s">
        <v>167</v>
      </c>
      <c r="F4698" s="149"/>
      <c r="G4698" s="149" t="str">
        <f t="shared" si="150"/>
        <v>1</v>
      </c>
      <c r="H4698" s="150">
        <f t="shared" si="151"/>
        <v>18</v>
      </c>
      <c r="I4698" s="153" t="str" cm="1">
        <f t="array" ref="I4698">_xlfn.XLOOKUP(C4698,gyn_horarios,gyn_trechos_almoco,"",1,1)</f>
        <v>GOIANIA X BELEM 19:00</v>
      </c>
      <c r="J4698" s="164" t="str" cm="1">
        <f t="array" ref="J4698">_xlfn.XLOOKUP(D4698,justificativas_motivos,justificativas_texto,"",1,1)</f>
        <v>MOTORISTA CUMPRINDO HORÁRIO NA ESCALA ATUAL</v>
      </c>
    </row>
    <row r="4699" spans="1:10" ht="42" hidden="1" customHeight="1">
      <c r="A4699" s="202">
        <v>45939</v>
      </c>
      <c r="B4699" s="149">
        <v>25010</v>
      </c>
      <c r="C4699" s="147">
        <v>0.79166666666666663</v>
      </c>
      <c r="D4699" s="149" t="s">
        <v>11</v>
      </c>
      <c r="E4699" s="149" t="s">
        <v>379</v>
      </c>
      <c r="F4699" s="149"/>
      <c r="G4699" s="149" t="str">
        <f t="shared" si="150"/>
        <v>1</v>
      </c>
      <c r="H4699" s="150">
        <f t="shared" si="151"/>
        <v>18</v>
      </c>
      <c r="I4699" s="153" t="str" cm="1">
        <f t="array" ref="I4699">_xlfn.XLOOKUP(C4699,gyn_horarios,gyn_trechos_almoco,"",1,1)</f>
        <v>GOIANIA X BELEM 19:00</v>
      </c>
      <c r="J4699" s="164" t="str" cm="1">
        <f t="array" ref="J4699">_xlfn.XLOOKUP(D4699,justificativas_motivos,justificativas_texto,"",1,1)</f>
        <v>MOTORISTA CUMPRINDO HORÁRIO NA ESCALA ATUAL</v>
      </c>
    </row>
    <row r="4700" spans="1:10" ht="42" hidden="1" customHeight="1">
      <c r="A4700" s="202">
        <v>45939</v>
      </c>
      <c r="B4700" s="149">
        <v>24002</v>
      </c>
      <c r="C4700" s="147">
        <v>0.83333333333333337</v>
      </c>
      <c r="D4700" s="149" t="s">
        <v>11</v>
      </c>
      <c r="E4700" s="149" t="s">
        <v>416</v>
      </c>
      <c r="F4700" s="149"/>
      <c r="G4700" s="149" t="str">
        <f t="shared" ref="G4700:G4722" si="152">IF(E4700="MOTORISTA","","1")</f>
        <v>1</v>
      </c>
      <c r="H4700" s="150">
        <f t="shared" ref="H4700:H4722" si="153">IF(E4700="MOTORISTA","",18)</f>
        <v>18</v>
      </c>
      <c r="I4700" s="153" t="str" cm="1">
        <f t="array" ref="I4700">_xlfn.XLOOKUP(C4700,gyn_horarios,gyn_trechos_almoco,"",1,1)</f>
        <v>GOIANIA X SAO LUIS 20:00</v>
      </c>
      <c r="J4700" s="164" t="str" cm="1">
        <f t="array" ref="J4700">_xlfn.XLOOKUP(D4700,justificativas_motivos,justificativas_texto,"",1,1)</f>
        <v>MOTORISTA CUMPRINDO HORÁRIO NA ESCALA ATUAL</v>
      </c>
    </row>
    <row r="4701" spans="1:10" ht="42" hidden="1" customHeight="1">
      <c r="A4701" s="202">
        <v>45939</v>
      </c>
      <c r="B4701" s="149">
        <v>24002</v>
      </c>
      <c r="C4701" s="147">
        <v>0.83333333333333337</v>
      </c>
      <c r="D4701" s="149" t="s">
        <v>11</v>
      </c>
      <c r="E4701" s="149" t="s">
        <v>201</v>
      </c>
      <c r="F4701" s="149"/>
      <c r="G4701" s="149" t="str">
        <f t="shared" si="152"/>
        <v>1</v>
      </c>
      <c r="H4701" s="150">
        <f t="shared" si="153"/>
        <v>18</v>
      </c>
      <c r="I4701" s="153" t="str" cm="1">
        <f t="array" ref="I4701">_xlfn.XLOOKUP(C4701,gyn_horarios,gyn_trechos_almoco,"",1,1)</f>
        <v>GOIANIA X SAO LUIS 20:00</v>
      </c>
      <c r="J4701" s="164" t="str" cm="1">
        <f t="array" ref="J4701">_xlfn.XLOOKUP(D4701,justificativas_motivos,justificativas_texto,"",1,1)</f>
        <v>MOTORISTA CUMPRINDO HORÁRIO NA ESCALA ATUAL</v>
      </c>
    </row>
    <row r="4702" spans="1:10" ht="42" hidden="1" customHeight="1">
      <c r="A4702" s="202">
        <v>45939</v>
      </c>
      <c r="B4702" s="149">
        <v>19014</v>
      </c>
      <c r="C4702" s="147">
        <v>0.39583333333333331</v>
      </c>
      <c r="D4702" s="149" t="s">
        <v>11</v>
      </c>
      <c r="E4702" s="153" t="s">
        <v>91</v>
      </c>
      <c r="F4702" s="149"/>
      <c r="G4702" s="149" t="str">
        <f t="shared" si="152"/>
        <v>1</v>
      </c>
      <c r="H4702" s="150">
        <f t="shared" si="153"/>
        <v>18</v>
      </c>
      <c r="I4702" s="153" t="str" cm="1">
        <f t="array" ref="I4702">_xlfn.XLOOKUP(C4702,gyn_horarios,gyn_trechos_almoco,"",1,1)</f>
        <v>GOIANIA X BELEM 09:30</v>
      </c>
      <c r="J4702" s="164" t="str" cm="1">
        <f t="array" ref="J4702">_xlfn.XLOOKUP(D4702,justificativas_motivos,justificativas_texto,"",1,1)</f>
        <v>MOTORISTA CUMPRINDO HORÁRIO NA ESCALA ATUAL</v>
      </c>
    </row>
    <row r="4703" spans="1:10" ht="42" hidden="1" customHeight="1">
      <c r="A4703" s="202">
        <v>45939</v>
      </c>
      <c r="B4703" s="149">
        <v>19014</v>
      </c>
      <c r="C4703" s="147">
        <v>0.39583333333333331</v>
      </c>
      <c r="D4703" s="149" t="s">
        <v>11</v>
      </c>
      <c r="E4703" s="153" t="s">
        <v>89</v>
      </c>
      <c r="F4703" s="149"/>
      <c r="G4703" s="149" t="str">
        <f t="shared" si="152"/>
        <v>1</v>
      </c>
      <c r="H4703" s="150">
        <f t="shared" si="153"/>
        <v>18</v>
      </c>
      <c r="I4703" s="153" t="str" cm="1">
        <f t="array" ref="I4703">_xlfn.XLOOKUP(C4703,gyn_horarios,gyn_trechos_almoco,"",1,1)</f>
        <v>GOIANIA X BELEM 09:30</v>
      </c>
      <c r="J4703" s="164" t="str" cm="1">
        <f t="array" ref="J4703">_xlfn.XLOOKUP(D4703,justificativas_motivos,justificativas_texto,"",1,1)</f>
        <v>MOTORISTA CUMPRINDO HORÁRIO NA ESCALA ATUAL</v>
      </c>
    </row>
    <row r="4704" spans="1:10" ht="42" hidden="1" customHeight="1">
      <c r="A4704" s="202">
        <v>45939</v>
      </c>
      <c r="B4704" s="149" t="s">
        <v>71</v>
      </c>
      <c r="C4704" s="147" t="s">
        <v>72</v>
      </c>
      <c r="D4704" s="149" t="s">
        <v>107</v>
      </c>
      <c r="E4704" s="153" t="s">
        <v>292</v>
      </c>
      <c r="F4704" s="149"/>
      <c r="G4704" s="149" t="str">
        <f t="shared" si="152"/>
        <v>1</v>
      </c>
      <c r="H4704" s="150">
        <f t="shared" si="153"/>
        <v>18</v>
      </c>
      <c r="I4704" s="153" t="str" cm="1">
        <f t="array" ref="I4704">_xlfn.XLOOKUP(C4704,gyn_horarios,gyn_trechos_almoco,"",1,1)</f>
        <v>PLANTAO</v>
      </c>
      <c r="J4704" s="164" t="str" cm="1">
        <f t="array" ref="J4704">_xlfn.XLOOKUP(D4704,justificativas_motivos,justificativas_texto,"",1,1)</f>
        <v>MOTORISTA PRESTANDO SERVICO DE PLANTAO NA GARAGEM</v>
      </c>
    </row>
    <row r="4705" spans="1:10" ht="42" hidden="1" customHeight="1">
      <c r="A4705" s="202">
        <v>45940</v>
      </c>
      <c r="B4705" s="149">
        <v>17300</v>
      </c>
      <c r="C4705" s="147">
        <v>0.75</v>
      </c>
      <c r="D4705" s="149" t="s">
        <v>11</v>
      </c>
      <c r="E4705" s="149" t="s">
        <v>139</v>
      </c>
      <c r="F4705" s="149"/>
      <c r="G4705" s="149" t="str">
        <f t="shared" si="152"/>
        <v>1</v>
      </c>
      <c r="H4705" s="150">
        <f t="shared" si="153"/>
        <v>18</v>
      </c>
      <c r="I4705" s="153" t="str" cm="1">
        <f t="array" ref="I4705">_xlfn.XLOOKUP(C4705,gyn_horarios,gyn_trechos_almoco,"",1,1)</f>
        <v>GOIANIA X TERESINA 18:00</v>
      </c>
      <c r="J4705" s="164" t="str" cm="1">
        <f t="array" ref="J4705">_xlfn.XLOOKUP(D4705,justificativas_motivos,justificativas_texto,"",1,1)</f>
        <v>MOTORISTA CUMPRINDO HORÁRIO NA ESCALA ATUAL</v>
      </c>
    </row>
    <row r="4706" spans="1:10" ht="42" hidden="1" customHeight="1">
      <c r="A4706" s="202">
        <v>45940</v>
      </c>
      <c r="B4706" s="149">
        <v>17300</v>
      </c>
      <c r="C4706" s="147">
        <v>0.75</v>
      </c>
      <c r="D4706" s="149" t="s">
        <v>11</v>
      </c>
      <c r="E4706" s="149" t="s">
        <v>168</v>
      </c>
      <c r="F4706" s="149"/>
      <c r="G4706" s="149" t="str">
        <f t="shared" si="152"/>
        <v>1</v>
      </c>
      <c r="H4706" s="150">
        <f t="shared" si="153"/>
        <v>18</v>
      </c>
      <c r="I4706" s="153" t="str" cm="1">
        <f t="array" ref="I4706">_xlfn.XLOOKUP(C4706,gyn_horarios,gyn_trechos_almoco,"",1,1)</f>
        <v>GOIANIA X TERESINA 18:00</v>
      </c>
      <c r="J4706" s="164" t="str" cm="1">
        <f t="array" ref="J4706">_xlfn.XLOOKUP(D4706,justificativas_motivos,justificativas_texto,"",1,1)</f>
        <v>MOTORISTA CUMPRINDO HORÁRIO NA ESCALA ATUAL</v>
      </c>
    </row>
    <row r="4707" spans="1:10" ht="42" hidden="1" customHeight="1">
      <c r="A4707" s="202">
        <v>45940</v>
      </c>
      <c r="B4707" s="149">
        <v>24013</v>
      </c>
      <c r="C4707" s="147">
        <v>0.79166666666666663</v>
      </c>
      <c r="D4707" s="149" t="s">
        <v>11</v>
      </c>
      <c r="E4707" s="149" t="s">
        <v>110</v>
      </c>
      <c r="F4707" s="149"/>
      <c r="G4707" s="149" t="str">
        <f t="shared" si="152"/>
        <v>1</v>
      </c>
      <c r="H4707" s="150">
        <f t="shared" si="153"/>
        <v>18</v>
      </c>
      <c r="I4707" s="153" t="str" cm="1">
        <f t="array" ref="I4707">_xlfn.XLOOKUP(C4707,gyn_horarios,gyn_trechos_almoco,"",1,1)</f>
        <v>GOIANIA X BELEM 19:00</v>
      </c>
      <c r="J4707" s="164" t="str" cm="1">
        <f t="array" ref="J4707">_xlfn.XLOOKUP(D4707,justificativas_motivos,justificativas_texto,"",1,1)</f>
        <v>MOTORISTA CUMPRINDO HORÁRIO NA ESCALA ATUAL</v>
      </c>
    </row>
    <row r="4708" spans="1:10" ht="42" hidden="1" customHeight="1">
      <c r="A4708" s="202">
        <v>45940</v>
      </c>
      <c r="B4708" s="149">
        <v>24013</v>
      </c>
      <c r="C4708" s="147">
        <v>0.79166666666666663</v>
      </c>
      <c r="D4708" s="149" t="s">
        <v>11</v>
      </c>
      <c r="E4708" s="149" t="s">
        <v>160</v>
      </c>
      <c r="F4708" s="149"/>
      <c r="G4708" s="149" t="str">
        <f t="shared" si="152"/>
        <v>1</v>
      </c>
      <c r="H4708" s="150">
        <f t="shared" si="153"/>
        <v>18</v>
      </c>
      <c r="I4708" s="153" t="str" cm="1">
        <f t="array" ref="I4708">_xlfn.XLOOKUP(C4708,gyn_horarios,gyn_trechos_almoco,"",1,1)</f>
        <v>GOIANIA X BELEM 19:00</v>
      </c>
      <c r="J4708" s="164" t="str" cm="1">
        <f t="array" ref="J4708">_xlfn.XLOOKUP(D4708,justificativas_motivos,justificativas_texto,"",1,1)</f>
        <v>MOTORISTA CUMPRINDO HORÁRIO NA ESCALA ATUAL</v>
      </c>
    </row>
    <row r="4709" spans="1:10" ht="42" hidden="1" customHeight="1">
      <c r="A4709" s="202">
        <v>45940</v>
      </c>
      <c r="B4709" s="149">
        <v>24015</v>
      </c>
      <c r="C4709" s="147">
        <v>0.83333333333333337</v>
      </c>
      <c r="D4709" s="149" t="s">
        <v>11</v>
      </c>
      <c r="E4709" s="149" t="s">
        <v>83</v>
      </c>
      <c r="F4709" s="149"/>
      <c r="G4709" s="149" t="str">
        <f t="shared" si="152"/>
        <v>1</v>
      </c>
      <c r="H4709" s="150">
        <f t="shared" si="153"/>
        <v>18</v>
      </c>
      <c r="I4709" s="153" t="str" cm="1">
        <f t="array" ref="I4709">_xlfn.XLOOKUP(C4709,gyn_horarios,gyn_trechos_almoco,"",1,1)</f>
        <v>GOIANIA X SAO LUIS 20:00</v>
      </c>
      <c r="J4709" s="164" t="str" cm="1">
        <f t="array" ref="J4709">_xlfn.XLOOKUP(D4709,justificativas_motivos,justificativas_texto,"",1,1)</f>
        <v>MOTORISTA CUMPRINDO HORÁRIO NA ESCALA ATUAL</v>
      </c>
    </row>
    <row r="4710" spans="1:10" ht="42" hidden="1" customHeight="1">
      <c r="A4710" s="202">
        <v>45940</v>
      </c>
      <c r="B4710" s="149">
        <v>24015</v>
      </c>
      <c r="C4710" s="147">
        <v>0.83333333333333337</v>
      </c>
      <c r="D4710" s="149" t="s">
        <v>11</v>
      </c>
      <c r="E4710" s="149" t="s">
        <v>173</v>
      </c>
      <c r="F4710" s="149"/>
      <c r="G4710" s="149" t="str">
        <f t="shared" si="152"/>
        <v>1</v>
      </c>
      <c r="H4710" s="150">
        <f t="shared" si="153"/>
        <v>18</v>
      </c>
      <c r="I4710" s="153" t="str" cm="1">
        <f t="array" ref="I4710">_xlfn.XLOOKUP(C4710,gyn_horarios,gyn_trechos_almoco,"",1,1)</f>
        <v>GOIANIA X SAO LUIS 20:00</v>
      </c>
      <c r="J4710" s="164" t="str" cm="1">
        <f t="array" ref="J4710">_xlfn.XLOOKUP(D4710,justificativas_motivos,justificativas_texto,"",1,1)</f>
        <v>MOTORISTA CUMPRINDO HORÁRIO NA ESCALA ATUAL</v>
      </c>
    </row>
    <row r="4711" spans="1:10" ht="42" hidden="1" customHeight="1">
      <c r="A4711" s="202">
        <v>45940</v>
      </c>
      <c r="B4711" s="149">
        <v>20017</v>
      </c>
      <c r="C4711" s="147">
        <v>0.39583333333333331</v>
      </c>
      <c r="D4711" s="149" t="s">
        <v>11</v>
      </c>
      <c r="E4711" s="153" t="s">
        <v>103</v>
      </c>
      <c r="F4711" s="149"/>
      <c r="G4711" s="149" t="str">
        <f t="shared" si="152"/>
        <v>1</v>
      </c>
      <c r="H4711" s="150">
        <f t="shared" si="153"/>
        <v>18</v>
      </c>
      <c r="I4711" s="153" t="str" cm="1">
        <f t="array" ref="I4711">_xlfn.XLOOKUP(C4711,gyn_horarios,gyn_trechos_almoco,"",1,1)</f>
        <v>GOIANIA X BELEM 09:30</v>
      </c>
      <c r="J4711" s="164" t="str" cm="1">
        <f t="array" ref="J4711">_xlfn.XLOOKUP(D4711,justificativas_motivos,justificativas_texto,"",1,1)</f>
        <v>MOTORISTA CUMPRINDO HORÁRIO NA ESCALA ATUAL</v>
      </c>
    </row>
    <row r="4712" spans="1:10" ht="42" hidden="1" customHeight="1">
      <c r="A4712" s="202">
        <v>45940</v>
      </c>
      <c r="B4712" s="149">
        <v>20017</v>
      </c>
      <c r="C4712" s="147">
        <v>0.39583333333333331</v>
      </c>
      <c r="D4712" s="149" t="s">
        <v>11</v>
      </c>
      <c r="E4712" s="153" t="s">
        <v>238</v>
      </c>
      <c r="F4712" s="149"/>
      <c r="G4712" s="149" t="str">
        <f t="shared" si="152"/>
        <v>1</v>
      </c>
      <c r="H4712" s="150">
        <f t="shared" si="153"/>
        <v>18</v>
      </c>
      <c r="I4712" s="153" t="str" cm="1">
        <f t="array" ref="I4712">_xlfn.XLOOKUP(C4712,gyn_horarios,gyn_trechos_almoco,"",1,1)</f>
        <v>GOIANIA X BELEM 09:30</v>
      </c>
      <c r="J4712" s="164" t="str" cm="1">
        <f t="array" ref="J4712">_xlfn.XLOOKUP(D4712,justificativas_motivos,justificativas_texto,"",1,1)</f>
        <v>MOTORISTA CUMPRINDO HORÁRIO NA ESCALA ATUAL</v>
      </c>
    </row>
    <row r="4713" spans="1:10" ht="42" hidden="1" customHeight="1">
      <c r="A4713" s="202">
        <v>45940</v>
      </c>
      <c r="B4713" s="149" t="s">
        <v>71</v>
      </c>
      <c r="C4713" s="147" t="s">
        <v>72</v>
      </c>
      <c r="D4713" s="149" t="s">
        <v>107</v>
      </c>
      <c r="E4713" s="153" t="s">
        <v>292</v>
      </c>
      <c r="F4713" s="149"/>
      <c r="G4713" s="149" t="str">
        <f t="shared" si="152"/>
        <v>1</v>
      </c>
      <c r="H4713" s="150">
        <f t="shared" si="153"/>
        <v>18</v>
      </c>
      <c r="I4713" s="153" t="str" cm="1">
        <f t="array" ref="I4713">_xlfn.XLOOKUP(C4713,gyn_horarios,gyn_trechos_almoco,"",1,1)</f>
        <v>PLANTAO</v>
      </c>
      <c r="J4713" s="164" t="str" cm="1">
        <f t="array" ref="J4713">_xlfn.XLOOKUP(D4713,justificativas_motivos,justificativas_texto,"",1,1)</f>
        <v>MOTORISTA PRESTANDO SERVICO DE PLANTAO NA GARAGEM</v>
      </c>
    </row>
    <row r="4714" spans="1:10" ht="42" hidden="1" customHeight="1">
      <c r="A4714" s="202">
        <v>45941</v>
      </c>
      <c r="B4714" s="149">
        <v>19025</v>
      </c>
      <c r="C4714" s="147">
        <v>0.75</v>
      </c>
      <c r="D4714" s="149" t="s">
        <v>11</v>
      </c>
      <c r="E4714" s="149" t="s">
        <v>96</v>
      </c>
      <c r="F4714" s="149"/>
      <c r="G4714" s="149" t="str">
        <f t="shared" si="152"/>
        <v>1</v>
      </c>
      <c r="H4714" s="150">
        <f t="shared" si="153"/>
        <v>18</v>
      </c>
      <c r="I4714" s="153" t="str" cm="1">
        <f t="array" ref="I4714">_xlfn.XLOOKUP(C4714,gyn_horarios,gyn_trechos_almoco,"",1,1)</f>
        <v>GOIANIA X TERESINA 18:00</v>
      </c>
      <c r="J4714" s="164" t="str" cm="1">
        <f t="array" ref="J4714">_xlfn.XLOOKUP(D4714,justificativas_motivos,justificativas_texto,"",1,1)</f>
        <v>MOTORISTA CUMPRINDO HORÁRIO NA ESCALA ATUAL</v>
      </c>
    </row>
    <row r="4715" spans="1:10" ht="42" hidden="1" customHeight="1">
      <c r="A4715" s="202">
        <v>45941</v>
      </c>
      <c r="B4715" s="149">
        <v>19025</v>
      </c>
      <c r="C4715" s="147">
        <v>0.75</v>
      </c>
      <c r="D4715" s="149" t="s">
        <v>11</v>
      </c>
      <c r="E4715" s="149" t="s">
        <v>70</v>
      </c>
      <c r="F4715" s="149"/>
      <c r="G4715" s="149" t="str">
        <f t="shared" si="152"/>
        <v>1</v>
      </c>
      <c r="H4715" s="150">
        <f t="shared" si="153"/>
        <v>18</v>
      </c>
      <c r="I4715" s="153" t="str" cm="1">
        <f t="array" ref="I4715">_xlfn.XLOOKUP(C4715,gyn_horarios,gyn_trechos_almoco,"",1,1)</f>
        <v>GOIANIA X TERESINA 18:00</v>
      </c>
      <c r="J4715" s="164" t="str" cm="1">
        <f t="array" ref="J4715">_xlfn.XLOOKUP(D4715,justificativas_motivos,justificativas_texto,"",1,1)</f>
        <v>MOTORISTA CUMPRINDO HORÁRIO NA ESCALA ATUAL</v>
      </c>
    </row>
    <row r="4716" spans="1:10" ht="42" hidden="1" customHeight="1">
      <c r="A4716" s="202">
        <v>45941</v>
      </c>
      <c r="B4716" s="149">
        <v>24001</v>
      </c>
      <c r="C4716" s="147">
        <v>0.79166666666666663</v>
      </c>
      <c r="D4716" s="149" t="s">
        <v>11</v>
      </c>
      <c r="E4716" s="149" t="s">
        <v>40</v>
      </c>
      <c r="F4716" s="149"/>
      <c r="G4716" s="149" t="str">
        <f t="shared" si="152"/>
        <v>1</v>
      </c>
      <c r="H4716" s="150">
        <f t="shared" si="153"/>
        <v>18</v>
      </c>
      <c r="I4716" s="153" t="str" cm="1">
        <f t="array" ref="I4716">_xlfn.XLOOKUP(C4716,gyn_horarios,gyn_trechos_almoco,"",1,1)</f>
        <v>GOIANIA X BELEM 19:00</v>
      </c>
      <c r="J4716" s="164" t="str" cm="1">
        <f t="array" ref="J4716">_xlfn.XLOOKUP(D4716,justificativas_motivos,justificativas_texto,"",1,1)</f>
        <v>MOTORISTA CUMPRINDO HORÁRIO NA ESCALA ATUAL</v>
      </c>
    </row>
    <row r="4717" spans="1:10" ht="42" hidden="1" customHeight="1">
      <c r="A4717" s="202">
        <v>45941</v>
      </c>
      <c r="B4717" s="149">
        <v>24001</v>
      </c>
      <c r="C4717" s="147">
        <v>0.79166666666666663</v>
      </c>
      <c r="D4717" s="149" t="s">
        <v>11</v>
      </c>
      <c r="E4717" s="149" t="s">
        <v>413</v>
      </c>
      <c r="F4717" s="149"/>
      <c r="G4717" s="149" t="str">
        <f t="shared" si="152"/>
        <v>1</v>
      </c>
      <c r="H4717" s="150">
        <f t="shared" si="153"/>
        <v>18</v>
      </c>
      <c r="I4717" s="153" t="str" cm="1">
        <f t="array" ref="I4717">_xlfn.XLOOKUP(C4717,gyn_horarios,gyn_trechos_almoco,"",1,1)</f>
        <v>GOIANIA X BELEM 19:00</v>
      </c>
      <c r="J4717" s="164" t="str" cm="1">
        <f t="array" ref="J4717">_xlfn.XLOOKUP(D4717,justificativas_motivos,justificativas_texto,"",1,1)</f>
        <v>MOTORISTA CUMPRINDO HORÁRIO NA ESCALA ATUAL</v>
      </c>
    </row>
    <row r="4718" spans="1:10" ht="42" hidden="1" customHeight="1">
      <c r="A4718" s="202">
        <v>45941</v>
      </c>
      <c r="B4718" s="149">
        <v>24003</v>
      </c>
      <c r="C4718" s="147">
        <v>0.83333333333333337</v>
      </c>
      <c r="D4718" s="149" t="s">
        <v>11</v>
      </c>
      <c r="E4718" s="149" t="s">
        <v>15</v>
      </c>
      <c r="F4718" s="149"/>
      <c r="G4718" s="149" t="str">
        <f t="shared" si="152"/>
        <v>1</v>
      </c>
      <c r="H4718" s="150">
        <f t="shared" si="153"/>
        <v>18</v>
      </c>
      <c r="I4718" s="153" t="str" cm="1">
        <f t="array" ref="I4718">_xlfn.XLOOKUP(C4718,gyn_horarios,gyn_trechos_almoco,"",1,1)</f>
        <v>GOIANIA X SAO LUIS 20:00</v>
      </c>
      <c r="J4718" s="164" t="str" cm="1">
        <f t="array" ref="J4718">_xlfn.XLOOKUP(D4718,justificativas_motivos,justificativas_texto,"",1,1)</f>
        <v>MOTORISTA CUMPRINDO HORÁRIO NA ESCALA ATUAL</v>
      </c>
    </row>
    <row r="4719" spans="1:10" ht="42" hidden="1" customHeight="1">
      <c r="A4719" s="202">
        <v>45941</v>
      </c>
      <c r="B4719" s="149">
        <v>24003</v>
      </c>
      <c r="C4719" s="147">
        <v>0.83333333333333337</v>
      </c>
      <c r="D4719" s="149" t="s">
        <v>11</v>
      </c>
      <c r="E4719" s="149" t="s">
        <v>207</v>
      </c>
      <c r="F4719" s="149"/>
      <c r="G4719" s="149" t="str">
        <f t="shared" si="152"/>
        <v>1</v>
      </c>
      <c r="H4719" s="150">
        <f t="shared" si="153"/>
        <v>18</v>
      </c>
      <c r="I4719" s="153" t="str" cm="1">
        <f t="array" ref="I4719">_xlfn.XLOOKUP(C4719,gyn_horarios,gyn_trechos_almoco,"",1,1)</f>
        <v>GOIANIA X SAO LUIS 20:00</v>
      </c>
      <c r="J4719" s="164" t="str" cm="1">
        <f t="array" ref="J4719">_xlfn.XLOOKUP(D4719,justificativas_motivos,justificativas_texto,"",1,1)</f>
        <v>MOTORISTA CUMPRINDO HORÁRIO NA ESCALA ATUAL</v>
      </c>
    </row>
    <row r="4720" spans="1:10" ht="42" hidden="1" customHeight="1">
      <c r="A4720" s="202">
        <v>45941</v>
      </c>
      <c r="B4720" s="149">
        <v>19012</v>
      </c>
      <c r="C4720" s="147">
        <v>0.39583333333333331</v>
      </c>
      <c r="D4720" s="149" t="s">
        <v>11</v>
      </c>
      <c r="E4720" s="153" t="s">
        <v>216</v>
      </c>
      <c r="F4720" s="149"/>
      <c r="G4720" s="149" t="str">
        <f t="shared" si="152"/>
        <v>1</v>
      </c>
      <c r="H4720" s="150">
        <f t="shared" si="153"/>
        <v>18</v>
      </c>
      <c r="I4720" s="153" t="str" cm="1">
        <f t="array" ref="I4720">_xlfn.XLOOKUP(C4720,gyn_horarios,gyn_trechos_almoco,"",1,1)</f>
        <v>GOIANIA X BELEM 09:30</v>
      </c>
      <c r="J4720" s="164" t="str" cm="1">
        <f t="array" ref="J4720">_xlfn.XLOOKUP(D4720,justificativas_motivos,justificativas_texto,"",1,1)</f>
        <v>MOTORISTA CUMPRINDO HORÁRIO NA ESCALA ATUAL</v>
      </c>
    </row>
    <row r="4721" spans="1:10" ht="42" hidden="1" customHeight="1">
      <c r="A4721" s="202">
        <v>45941</v>
      </c>
      <c r="B4721" s="149">
        <v>19012</v>
      </c>
      <c r="C4721" s="147">
        <v>0.39583333333333331</v>
      </c>
      <c r="D4721" s="149" t="s">
        <v>11</v>
      </c>
      <c r="E4721" s="153" t="s">
        <v>157</v>
      </c>
      <c r="F4721" s="149"/>
      <c r="G4721" s="149" t="str">
        <f t="shared" si="152"/>
        <v>1</v>
      </c>
      <c r="H4721" s="150">
        <f t="shared" si="153"/>
        <v>18</v>
      </c>
      <c r="I4721" s="153" t="str" cm="1">
        <f t="array" ref="I4721">_xlfn.XLOOKUP(C4721,gyn_horarios,gyn_trechos_almoco,"",1,1)</f>
        <v>GOIANIA X BELEM 09:30</v>
      </c>
      <c r="J4721" s="164" t="str" cm="1">
        <f t="array" ref="J4721">_xlfn.XLOOKUP(D4721,justificativas_motivos,justificativas_texto,"",1,1)</f>
        <v>MOTORISTA CUMPRINDO HORÁRIO NA ESCALA ATUAL</v>
      </c>
    </row>
    <row r="4722" spans="1:10" ht="42" hidden="1" customHeight="1">
      <c r="A4722" s="202">
        <v>45942</v>
      </c>
      <c r="B4722" s="149">
        <v>24005</v>
      </c>
      <c r="C4722" s="147">
        <v>0.79166666666666663</v>
      </c>
      <c r="D4722" s="149" t="s">
        <v>11</v>
      </c>
      <c r="E4722" s="149" t="s">
        <v>141</v>
      </c>
      <c r="F4722" s="149"/>
      <c r="G4722" s="149" t="str">
        <f t="shared" si="152"/>
        <v>1</v>
      </c>
      <c r="H4722" s="150">
        <f t="shared" si="153"/>
        <v>18</v>
      </c>
      <c r="I4722" s="153" t="str" cm="1">
        <f t="array" ref="I4722">_xlfn.XLOOKUP(C4722,gyn_horarios,gyn_trechos_almoco,"",1,1)</f>
        <v>GOIANIA X BELEM 19:00</v>
      </c>
      <c r="J4722" s="164" t="str" cm="1">
        <f t="array" ref="J4722">_xlfn.XLOOKUP(D4722,justificativas_motivos,justificativas_texto,"",1,1)</f>
        <v>MOTORISTA CUMPRINDO HORÁRIO NA ESCALA ATUAL</v>
      </c>
    </row>
    <row r="4723" spans="1:10" ht="42" hidden="1" customHeight="1">
      <c r="A4723" s="200">
        <v>45942</v>
      </c>
      <c r="B4723" s="132">
        <v>24005</v>
      </c>
      <c r="C4723" s="133">
        <v>0.79166666666666663</v>
      </c>
      <c r="D4723" s="132" t="s">
        <v>11</v>
      </c>
      <c r="E4723" s="149" t="s">
        <v>188</v>
      </c>
      <c r="F4723" s="132"/>
      <c r="G4723" s="132" t="str">
        <f t="shared" ref="G4723:G4725" si="154">IF(E4723="MOTORISTA","","1")</f>
        <v>1</v>
      </c>
      <c r="H4723" s="137">
        <f t="shared" ref="H4723:H4725" si="155">IF(E4723="MOTORISTA","",18)</f>
        <v>18</v>
      </c>
      <c r="I4723" s="129" t="str" cm="1">
        <f t="array" ref="I4723">_xlfn.XLOOKUP(C4723,gyn_horarios,gyn_trechos_almoco,"",1,1)</f>
        <v>GOIANIA X BELEM 19:00</v>
      </c>
      <c r="J4723" s="201" t="str" cm="1">
        <f t="array" ref="J4723">_xlfn.XLOOKUP(D4723,justificativas_motivos,justificativas_texto,"",1,1)</f>
        <v>MOTORISTA CUMPRINDO HORÁRIO NA ESCALA ATUAL</v>
      </c>
    </row>
    <row r="4724" spans="1:10" ht="42" hidden="1" customHeight="1">
      <c r="A4724" s="200">
        <v>45942</v>
      </c>
      <c r="B4724" s="132">
        <v>24012</v>
      </c>
      <c r="C4724" s="133">
        <v>0.83333333333333337</v>
      </c>
      <c r="D4724" s="132" t="s">
        <v>11</v>
      </c>
      <c r="E4724" s="149" t="s">
        <v>453</v>
      </c>
      <c r="F4724" s="132"/>
      <c r="G4724" s="132" t="str">
        <f t="shared" si="154"/>
        <v>1</v>
      </c>
      <c r="H4724" s="137">
        <f t="shared" si="155"/>
        <v>18</v>
      </c>
      <c r="I4724" s="129" t="str" cm="1">
        <f t="array" ref="I4724">_xlfn.XLOOKUP(C4724,gyn_horarios,gyn_trechos_almoco,"",1,1)</f>
        <v>GOIANIA X SAO LUIS 20:00</v>
      </c>
      <c r="J4724" s="201" t="str" cm="1">
        <f t="array" ref="J4724">_xlfn.XLOOKUP(D4724,justificativas_motivos,justificativas_texto,"",1,1)</f>
        <v>MOTORISTA CUMPRINDO HORÁRIO NA ESCALA ATUAL</v>
      </c>
    </row>
    <row r="4725" spans="1:10" ht="42" hidden="1" customHeight="1">
      <c r="A4725" s="200">
        <v>45942</v>
      </c>
      <c r="B4725" s="132">
        <v>24012</v>
      </c>
      <c r="C4725" s="133">
        <v>0.83333333333333337</v>
      </c>
      <c r="D4725" s="132" t="s">
        <v>11</v>
      </c>
      <c r="E4725" s="149" t="s">
        <v>14</v>
      </c>
      <c r="F4725" s="132"/>
      <c r="G4725" s="132" t="str">
        <f t="shared" si="154"/>
        <v>1</v>
      </c>
      <c r="H4725" s="137">
        <f t="shared" si="155"/>
        <v>18</v>
      </c>
      <c r="I4725" s="129" t="str" cm="1">
        <f t="array" ref="I4725">_xlfn.XLOOKUP(C4725,gyn_horarios,gyn_trechos_almoco,"",1,1)</f>
        <v>GOIANIA X SAO LUIS 20:00</v>
      </c>
      <c r="J4725" s="201" t="str" cm="1">
        <f t="array" ref="J4725">_xlfn.XLOOKUP(D4725,justificativas_motivos,justificativas_texto,"",1,1)</f>
        <v>MOTORISTA CUMPRINDO HORÁRIO NA ESCALA ATUAL</v>
      </c>
    </row>
    <row r="4726" spans="1:10" ht="42" hidden="1" customHeight="1">
      <c r="A4726" s="200">
        <v>45942</v>
      </c>
      <c r="B4726" s="132">
        <v>20019</v>
      </c>
      <c r="C4726" s="133">
        <v>0.39583333333333331</v>
      </c>
      <c r="D4726" s="132" t="s">
        <v>11</v>
      </c>
      <c r="E4726" s="129" t="s">
        <v>116</v>
      </c>
      <c r="F4726" s="132"/>
      <c r="G4726" s="132" t="str">
        <f t="shared" ref="G4726:G4727" si="156">IF(E4726="MOTORISTA","","1")</f>
        <v>1</v>
      </c>
      <c r="H4726" s="137">
        <f t="shared" ref="H4726:H4727" si="157">IF(E4726="MOTORISTA","",18)</f>
        <v>18</v>
      </c>
      <c r="I4726" s="129" t="str" cm="1">
        <f t="array" ref="I4726">_xlfn.XLOOKUP(C4726,gyn_horarios,gyn_trechos_almoco,"",1,1)</f>
        <v>GOIANIA X BELEM 09:30</v>
      </c>
      <c r="J4726" s="201" t="str" cm="1">
        <f t="array" ref="J4726">_xlfn.XLOOKUP(D4726,justificativas_motivos,justificativas_texto,"",1,1)</f>
        <v>MOTORISTA CUMPRINDO HORÁRIO NA ESCALA ATUAL</v>
      </c>
    </row>
    <row r="4727" spans="1:10" ht="42" hidden="1" customHeight="1">
      <c r="A4727" s="202">
        <v>45942</v>
      </c>
      <c r="B4727" s="149">
        <v>20019</v>
      </c>
      <c r="C4727" s="147">
        <v>0.39583333333333331</v>
      </c>
      <c r="D4727" s="149" t="s">
        <v>11</v>
      </c>
      <c r="E4727" s="153" t="s">
        <v>109</v>
      </c>
      <c r="F4727" s="149"/>
      <c r="G4727" s="149" t="str">
        <f t="shared" si="156"/>
        <v>1</v>
      </c>
      <c r="H4727" s="150">
        <f t="shared" si="157"/>
        <v>18</v>
      </c>
      <c r="I4727" s="153" t="str" cm="1">
        <f t="array" ref="I4727">_xlfn.XLOOKUP(C4727,gyn_horarios,gyn_trechos_almoco,"",1,1)</f>
        <v>GOIANIA X BELEM 09:30</v>
      </c>
      <c r="J4727" s="164" t="str" cm="1">
        <f t="array" ref="J4727">_xlfn.XLOOKUP(D4727,justificativas_motivos,justificativas_texto,"",1,1)</f>
        <v>MOTORISTA CUMPRINDO HORÁRIO NA ESCALA ATUAL</v>
      </c>
    </row>
    <row r="4728" spans="1:10" ht="42" hidden="1" customHeight="1">
      <c r="A4728" s="202">
        <v>45943</v>
      </c>
      <c r="B4728" s="149" t="s">
        <v>137</v>
      </c>
      <c r="C4728" s="147" t="s">
        <v>137</v>
      </c>
      <c r="D4728" s="149" t="s">
        <v>137</v>
      </c>
      <c r="E4728" s="149" t="s">
        <v>116</v>
      </c>
      <c r="F4728" s="149"/>
      <c r="G4728" s="149" t="str">
        <f t="shared" ref="G4728:G4757" si="158">IF(E4728="MOTORISTA","","1")</f>
        <v>1</v>
      </c>
      <c r="H4728" s="150">
        <f t="shared" ref="H4728:H4757" si="159">IF(E4728="MOTORISTA","",18)</f>
        <v>18</v>
      </c>
      <c r="I4728" s="153" t="str" cm="1">
        <f t="array" ref="I4728">_xlfn.XLOOKUP(C4728,gyn_horarios,gyn_trechos_almoco,"",1,1)</f>
        <v>ESPERA</v>
      </c>
      <c r="J4728" s="164" t="str" cm="1">
        <f t="array" ref="J4728">_xlfn.XLOOKUP(D4728,justificativas_motivos,justificativas_texto,"",1,1)</f>
        <v>MOTORISTA NA GARAGEM EM ESPERA PARA DISPONIBILIDADE DE HORARIOS</v>
      </c>
    </row>
    <row r="4729" spans="1:10" ht="42" hidden="1" customHeight="1">
      <c r="A4729" s="202">
        <v>45943</v>
      </c>
      <c r="B4729" s="149" t="s">
        <v>137</v>
      </c>
      <c r="C4729" s="147" t="s">
        <v>137</v>
      </c>
      <c r="D4729" s="149" t="s">
        <v>137</v>
      </c>
      <c r="E4729" s="149" t="s">
        <v>109</v>
      </c>
      <c r="F4729" s="149"/>
      <c r="G4729" s="149" t="str">
        <f t="shared" si="158"/>
        <v>1</v>
      </c>
      <c r="H4729" s="150">
        <f t="shared" si="159"/>
        <v>18</v>
      </c>
      <c r="I4729" s="153" t="str" cm="1">
        <f t="array" ref="I4729">_xlfn.XLOOKUP(C4729,gyn_horarios,gyn_trechos_almoco,"",1,1)</f>
        <v>ESPERA</v>
      </c>
      <c r="J4729" s="164" t="str" cm="1">
        <f t="array" ref="J4729">_xlfn.XLOOKUP(D4729,justificativas_motivos,justificativas_texto,"",1,1)</f>
        <v>MOTORISTA NA GARAGEM EM ESPERA PARA DISPONIBILIDADE DE HORARIOS</v>
      </c>
    </row>
    <row r="4730" spans="1:10" ht="42" hidden="1" customHeight="1">
      <c r="A4730" s="202">
        <v>45943</v>
      </c>
      <c r="B4730" s="149">
        <v>19008</v>
      </c>
      <c r="C4730" s="147">
        <v>0.75</v>
      </c>
      <c r="D4730" s="149" t="s">
        <v>11</v>
      </c>
      <c r="E4730" s="149" t="s">
        <v>302</v>
      </c>
      <c r="F4730" s="149"/>
      <c r="G4730" s="149" t="str">
        <f t="shared" si="158"/>
        <v>1</v>
      </c>
      <c r="H4730" s="150">
        <f t="shared" si="159"/>
        <v>18</v>
      </c>
      <c r="I4730" s="153" t="str" cm="1">
        <f t="array" ref="I4730">_xlfn.XLOOKUP(C4730,gyn_horarios,gyn_trechos_almoco,"",1,1)</f>
        <v>GOIANIA X TERESINA 18:00</v>
      </c>
      <c r="J4730" s="164" t="str" cm="1">
        <f t="array" ref="J4730">_xlfn.XLOOKUP(D4730,justificativas_motivos,justificativas_texto,"",1,1)</f>
        <v>MOTORISTA CUMPRINDO HORÁRIO NA ESCALA ATUAL</v>
      </c>
    </row>
    <row r="4731" spans="1:10" ht="42" hidden="1" customHeight="1">
      <c r="A4731" s="202">
        <v>45943</v>
      </c>
      <c r="B4731" s="149">
        <v>19008</v>
      </c>
      <c r="C4731" s="147">
        <v>0.75</v>
      </c>
      <c r="D4731" s="149" t="s">
        <v>11</v>
      </c>
      <c r="E4731" s="149" t="s">
        <v>171</v>
      </c>
      <c r="F4731" s="149"/>
      <c r="G4731" s="149" t="str">
        <f t="shared" si="158"/>
        <v>1</v>
      </c>
      <c r="H4731" s="150">
        <f t="shared" si="159"/>
        <v>18</v>
      </c>
      <c r="I4731" s="153" t="str" cm="1">
        <f t="array" ref="I4731">_xlfn.XLOOKUP(C4731,gyn_horarios,gyn_trechos_almoco,"",1,1)</f>
        <v>GOIANIA X TERESINA 18:00</v>
      </c>
      <c r="J4731" s="164" t="str" cm="1">
        <f t="array" ref="J4731">_xlfn.XLOOKUP(D4731,justificativas_motivos,justificativas_texto,"",1,1)</f>
        <v>MOTORISTA CUMPRINDO HORÁRIO NA ESCALA ATUAL</v>
      </c>
    </row>
    <row r="4732" spans="1:10" ht="42" hidden="1" customHeight="1">
      <c r="A4732" s="202">
        <v>45943</v>
      </c>
      <c r="B4732" s="149">
        <v>25009</v>
      </c>
      <c r="C4732" s="147">
        <v>0.79166666666666663</v>
      </c>
      <c r="D4732" s="149" t="s">
        <v>11</v>
      </c>
      <c r="E4732" s="149" t="s">
        <v>86</v>
      </c>
      <c r="F4732" s="149"/>
      <c r="G4732" s="149" t="str">
        <f t="shared" si="158"/>
        <v>1</v>
      </c>
      <c r="H4732" s="150">
        <f t="shared" si="159"/>
        <v>18</v>
      </c>
      <c r="I4732" s="153" t="str" cm="1">
        <f t="array" ref="I4732">_xlfn.XLOOKUP(C4732,gyn_horarios,gyn_trechos_almoco,"",1,1)</f>
        <v>GOIANIA X BELEM 19:00</v>
      </c>
      <c r="J4732" s="164" t="str" cm="1">
        <f t="array" ref="J4732">_xlfn.XLOOKUP(D4732,justificativas_motivos,justificativas_texto,"",1,1)</f>
        <v>MOTORISTA CUMPRINDO HORÁRIO NA ESCALA ATUAL</v>
      </c>
    </row>
    <row r="4733" spans="1:10" ht="42" hidden="1" customHeight="1">
      <c r="A4733" s="202">
        <v>45943</v>
      </c>
      <c r="B4733" s="149">
        <v>25009</v>
      </c>
      <c r="C4733" s="147">
        <v>0.79166666666666663</v>
      </c>
      <c r="D4733" s="149" t="s">
        <v>11</v>
      </c>
      <c r="E4733" s="149" t="s">
        <v>52</v>
      </c>
      <c r="F4733" s="149"/>
      <c r="G4733" s="149" t="str">
        <f t="shared" si="158"/>
        <v>1</v>
      </c>
      <c r="H4733" s="150">
        <f t="shared" si="159"/>
        <v>18</v>
      </c>
      <c r="I4733" s="153" t="str" cm="1">
        <f t="array" ref="I4733">_xlfn.XLOOKUP(C4733,gyn_horarios,gyn_trechos_almoco,"",1,1)</f>
        <v>GOIANIA X BELEM 19:00</v>
      </c>
      <c r="J4733" s="164" t="str" cm="1">
        <f t="array" ref="J4733">_xlfn.XLOOKUP(D4733,justificativas_motivos,justificativas_texto,"",1,1)</f>
        <v>MOTORISTA CUMPRINDO HORÁRIO NA ESCALA ATUAL</v>
      </c>
    </row>
    <row r="4734" spans="1:10" ht="42" hidden="1" customHeight="1">
      <c r="A4734" s="202">
        <v>45943</v>
      </c>
      <c r="B4734" s="149">
        <v>24016</v>
      </c>
      <c r="C4734" s="147">
        <v>0.83333333333333337</v>
      </c>
      <c r="D4734" s="149" t="s">
        <v>11</v>
      </c>
      <c r="E4734" s="149" t="s">
        <v>42</v>
      </c>
      <c r="F4734" s="149"/>
      <c r="G4734" s="149" t="str">
        <f t="shared" si="158"/>
        <v>1</v>
      </c>
      <c r="H4734" s="150">
        <f t="shared" si="159"/>
        <v>18</v>
      </c>
      <c r="I4734" s="153" t="str" cm="1">
        <f t="array" ref="I4734">_xlfn.XLOOKUP(C4734,gyn_horarios,gyn_trechos_almoco,"",1,1)</f>
        <v>GOIANIA X SAO LUIS 20:00</v>
      </c>
      <c r="J4734" s="164" t="str" cm="1">
        <f t="array" ref="J4734">_xlfn.XLOOKUP(D4734,justificativas_motivos,justificativas_texto,"",1,1)</f>
        <v>MOTORISTA CUMPRINDO HORÁRIO NA ESCALA ATUAL</v>
      </c>
    </row>
    <row r="4735" spans="1:10" ht="42" hidden="1" customHeight="1">
      <c r="A4735" s="202">
        <v>45943</v>
      </c>
      <c r="B4735" s="149">
        <v>24016</v>
      </c>
      <c r="C4735" s="147">
        <v>0.83333333333333337</v>
      </c>
      <c r="D4735" s="149" t="s">
        <v>11</v>
      </c>
      <c r="E4735" s="149" t="s">
        <v>148</v>
      </c>
      <c r="F4735" s="149"/>
      <c r="G4735" s="149" t="str">
        <f t="shared" si="158"/>
        <v>1</v>
      </c>
      <c r="H4735" s="150">
        <f t="shared" si="159"/>
        <v>18</v>
      </c>
      <c r="I4735" s="153" t="str" cm="1">
        <f t="array" ref="I4735">_xlfn.XLOOKUP(C4735,gyn_horarios,gyn_trechos_almoco,"",1,1)</f>
        <v>GOIANIA X SAO LUIS 20:00</v>
      </c>
      <c r="J4735" s="164" t="str" cm="1">
        <f t="array" ref="J4735">_xlfn.XLOOKUP(D4735,justificativas_motivos,justificativas_texto,"",1,1)</f>
        <v>MOTORISTA CUMPRINDO HORÁRIO NA ESCALA ATUAL</v>
      </c>
    </row>
    <row r="4736" spans="1:10" ht="42" hidden="1" customHeight="1">
      <c r="A4736" s="202">
        <v>45943</v>
      </c>
      <c r="B4736" s="149">
        <v>19001</v>
      </c>
      <c r="C4736" s="147">
        <v>0.39583333333333331</v>
      </c>
      <c r="D4736" s="149" t="s">
        <v>11</v>
      </c>
      <c r="E4736" s="153" t="s">
        <v>133</v>
      </c>
      <c r="F4736" s="149"/>
      <c r="G4736" s="149" t="str">
        <f t="shared" si="158"/>
        <v>1</v>
      </c>
      <c r="H4736" s="150">
        <f t="shared" si="159"/>
        <v>18</v>
      </c>
      <c r="I4736" s="153" t="str" cm="1">
        <f t="array" ref="I4736">_xlfn.XLOOKUP(C4736,gyn_horarios,gyn_trechos_almoco,"",1,1)</f>
        <v>GOIANIA X BELEM 09:30</v>
      </c>
      <c r="J4736" s="164" t="str" cm="1">
        <f t="array" ref="J4736">_xlfn.XLOOKUP(D4736,justificativas_motivos,justificativas_texto,"",1,1)</f>
        <v>MOTORISTA CUMPRINDO HORÁRIO NA ESCALA ATUAL</v>
      </c>
    </row>
    <row r="4737" spans="1:10" ht="42" hidden="1" customHeight="1">
      <c r="A4737" s="202">
        <v>45943</v>
      </c>
      <c r="B4737" s="149">
        <v>19001</v>
      </c>
      <c r="C4737" s="147">
        <v>0.39583333333333331</v>
      </c>
      <c r="D4737" s="149" t="s">
        <v>11</v>
      </c>
      <c r="E4737" s="153" t="s">
        <v>400</v>
      </c>
      <c r="F4737" s="149"/>
      <c r="G4737" s="149" t="str">
        <f t="shared" si="158"/>
        <v>1</v>
      </c>
      <c r="H4737" s="150">
        <f t="shared" si="159"/>
        <v>18</v>
      </c>
      <c r="I4737" s="153" t="str" cm="1">
        <f t="array" ref="I4737">_xlfn.XLOOKUP(C4737,gyn_horarios,gyn_trechos_almoco,"",1,1)</f>
        <v>GOIANIA X BELEM 09:30</v>
      </c>
      <c r="J4737" s="164" t="str" cm="1">
        <f t="array" ref="J4737">_xlfn.XLOOKUP(D4737,justificativas_motivos,justificativas_texto,"",1,1)</f>
        <v>MOTORISTA CUMPRINDO HORÁRIO NA ESCALA ATUAL</v>
      </c>
    </row>
    <row r="4738" spans="1:10" ht="42" hidden="1" customHeight="1">
      <c r="A4738" s="202">
        <v>45944</v>
      </c>
      <c r="B4738" s="149" t="s">
        <v>137</v>
      </c>
      <c r="C4738" s="147" t="s">
        <v>137</v>
      </c>
      <c r="D4738" s="149" t="s">
        <v>137</v>
      </c>
      <c r="E4738" s="153" t="s">
        <v>133</v>
      </c>
      <c r="F4738" s="149"/>
      <c r="G4738" s="149" t="str">
        <f t="shared" si="158"/>
        <v>1</v>
      </c>
      <c r="H4738" s="150">
        <f t="shared" si="159"/>
        <v>18</v>
      </c>
      <c r="I4738" s="153" t="str" cm="1">
        <f t="array" ref="I4738">_xlfn.XLOOKUP(C4738,gyn_horarios,gyn_trechos_almoco,"",1,1)</f>
        <v>ESPERA</v>
      </c>
      <c r="J4738" s="164" t="str" cm="1">
        <f t="array" ref="J4738">_xlfn.XLOOKUP(D4738,justificativas_motivos,justificativas_texto,"",1,1)</f>
        <v>MOTORISTA NA GARAGEM EM ESPERA PARA DISPONIBILIDADE DE HORARIOS</v>
      </c>
    </row>
    <row r="4739" spans="1:10" ht="42" hidden="1" customHeight="1">
      <c r="A4739" s="202">
        <v>45944</v>
      </c>
      <c r="B4739" s="149" t="s">
        <v>137</v>
      </c>
      <c r="C4739" s="147" t="s">
        <v>137</v>
      </c>
      <c r="D4739" s="149" t="s">
        <v>137</v>
      </c>
      <c r="E4739" s="153" t="s">
        <v>400</v>
      </c>
      <c r="F4739" s="149"/>
      <c r="G4739" s="149" t="str">
        <f t="shared" si="158"/>
        <v>1</v>
      </c>
      <c r="H4739" s="150">
        <f t="shared" si="159"/>
        <v>18</v>
      </c>
      <c r="I4739" s="153" t="str" cm="1">
        <f t="array" ref="I4739">_xlfn.XLOOKUP(C4739,gyn_horarios,gyn_trechos_almoco,"",1,1)</f>
        <v>ESPERA</v>
      </c>
      <c r="J4739" s="164" t="str" cm="1">
        <f t="array" ref="J4739">_xlfn.XLOOKUP(D4739,justificativas_motivos,justificativas_texto,"",1,1)</f>
        <v>MOTORISTA NA GARAGEM EM ESPERA PARA DISPONIBILIDADE DE HORARIOS</v>
      </c>
    </row>
    <row r="4740" spans="1:10" ht="42" hidden="1" customHeight="1">
      <c r="A4740" s="202">
        <v>45944</v>
      </c>
      <c r="B4740" s="149">
        <v>19005</v>
      </c>
      <c r="C4740" s="147">
        <v>0.75</v>
      </c>
      <c r="D4740" s="211" t="s">
        <v>11</v>
      </c>
      <c r="E4740" s="149" t="s">
        <v>115</v>
      </c>
      <c r="F4740" s="149"/>
      <c r="G4740" s="149" t="str">
        <f t="shared" si="158"/>
        <v>1</v>
      </c>
      <c r="H4740" s="150">
        <f t="shared" si="159"/>
        <v>18</v>
      </c>
      <c r="I4740" s="153" t="str" cm="1">
        <f t="array" ref="I4740">_xlfn.XLOOKUP(C4740,gyn_horarios,gyn_trechos_almoco,"",1,1)</f>
        <v>GOIANIA X TERESINA 18:00</v>
      </c>
      <c r="J4740" s="164" t="str" cm="1">
        <f t="array" ref="J4740">_xlfn.XLOOKUP(D4740,justificativas_motivos,justificativas_texto,"",1,1)</f>
        <v>MOTORISTA CUMPRINDO HORÁRIO NA ESCALA ATUAL</v>
      </c>
    </row>
    <row r="4741" spans="1:10" ht="42" hidden="1" customHeight="1">
      <c r="A4741" s="202">
        <v>45944</v>
      </c>
      <c r="B4741" s="149">
        <v>19005</v>
      </c>
      <c r="C4741" s="147">
        <v>0.75</v>
      </c>
      <c r="D4741" s="149" t="s">
        <v>11</v>
      </c>
      <c r="E4741" s="149" t="s">
        <v>190</v>
      </c>
      <c r="F4741" s="149"/>
      <c r="G4741" s="149" t="str">
        <f t="shared" si="158"/>
        <v>1</v>
      </c>
      <c r="H4741" s="150">
        <f t="shared" si="159"/>
        <v>18</v>
      </c>
      <c r="I4741" s="153" t="str" cm="1">
        <f t="array" ref="I4741">_xlfn.XLOOKUP(C4741,gyn_horarios,gyn_trechos_almoco,"",1,1)</f>
        <v>GOIANIA X TERESINA 18:00</v>
      </c>
      <c r="J4741" s="164" t="str" cm="1">
        <f t="array" ref="J4741">_xlfn.XLOOKUP(D4741,justificativas_motivos,justificativas_texto,"",1,1)</f>
        <v>MOTORISTA CUMPRINDO HORÁRIO NA ESCALA ATUAL</v>
      </c>
    </row>
    <row r="4742" spans="1:10" ht="42" hidden="1" customHeight="1">
      <c r="A4742" s="202">
        <v>45944</v>
      </c>
      <c r="B4742" s="149">
        <v>24011</v>
      </c>
      <c r="C4742" s="147">
        <v>0.79166666666666663</v>
      </c>
      <c r="D4742" s="149" t="s">
        <v>11</v>
      </c>
      <c r="E4742" s="149" t="s">
        <v>126</v>
      </c>
      <c r="F4742" s="149"/>
      <c r="G4742" s="149" t="str">
        <f t="shared" si="158"/>
        <v>1</v>
      </c>
      <c r="H4742" s="150">
        <f t="shared" si="159"/>
        <v>18</v>
      </c>
      <c r="I4742" s="153" t="str" cm="1">
        <f t="array" ref="I4742">_xlfn.XLOOKUP(C4742,gyn_horarios,gyn_trechos_almoco,"",1,1)</f>
        <v>GOIANIA X BELEM 19:00</v>
      </c>
      <c r="J4742" s="164" t="str" cm="1">
        <f t="array" ref="J4742">_xlfn.XLOOKUP(D4742,justificativas_motivos,justificativas_texto,"",1,1)</f>
        <v>MOTORISTA CUMPRINDO HORÁRIO NA ESCALA ATUAL</v>
      </c>
    </row>
    <row r="4743" spans="1:10" ht="42" hidden="1" customHeight="1">
      <c r="A4743" s="202">
        <v>45944</v>
      </c>
      <c r="B4743" s="149">
        <v>24011</v>
      </c>
      <c r="C4743" s="147">
        <v>0.79166666666666663</v>
      </c>
      <c r="D4743" s="149" t="s">
        <v>11</v>
      </c>
      <c r="E4743" s="149" t="s">
        <v>84</v>
      </c>
      <c r="F4743" s="149"/>
      <c r="G4743" s="149" t="str">
        <f t="shared" si="158"/>
        <v>1</v>
      </c>
      <c r="H4743" s="150">
        <f t="shared" si="159"/>
        <v>18</v>
      </c>
      <c r="I4743" s="153" t="str" cm="1">
        <f t="array" ref="I4743">_xlfn.XLOOKUP(C4743,gyn_horarios,gyn_trechos_almoco,"",1,1)</f>
        <v>GOIANIA X BELEM 19:00</v>
      </c>
      <c r="J4743" s="164" t="str" cm="1">
        <f t="array" ref="J4743">_xlfn.XLOOKUP(D4743,justificativas_motivos,justificativas_texto,"",1,1)</f>
        <v>MOTORISTA CUMPRINDO HORÁRIO NA ESCALA ATUAL</v>
      </c>
    </row>
    <row r="4744" spans="1:10" ht="42" hidden="1" customHeight="1">
      <c r="A4744" s="202">
        <v>45944</v>
      </c>
      <c r="B4744" s="149">
        <v>24013</v>
      </c>
      <c r="C4744" s="147">
        <v>0.83333333333333337</v>
      </c>
      <c r="D4744" s="149" t="s">
        <v>11</v>
      </c>
      <c r="E4744" s="149" t="s">
        <v>379</v>
      </c>
      <c r="F4744" s="149"/>
      <c r="G4744" s="149" t="str">
        <f t="shared" si="158"/>
        <v>1</v>
      </c>
      <c r="H4744" s="150">
        <f t="shared" si="159"/>
        <v>18</v>
      </c>
      <c r="I4744" s="153" t="str" cm="1">
        <f t="array" ref="I4744">_xlfn.XLOOKUP(C4744,gyn_horarios,gyn_trechos_almoco,"",1,1)</f>
        <v>GOIANIA X SAO LUIS 20:00</v>
      </c>
      <c r="J4744" s="164" t="str" cm="1">
        <f t="array" ref="J4744">_xlfn.XLOOKUP(D4744,justificativas_motivos,justificativas_texto,"",1,1)</f>
        <v>MOTORISTA CUMPRINDO HORÁRIO NA ESCALA ATUAL</v>
      </c>
    </row>
    <row r="4745" spans="1:10" ht="42" hidden="1" customHeight="1">
      <c r="A4745" s="202">
        <v>45944</v>
      </c>
      <c r="B4745" s="149">
        <v>24013</v>
      </c>
      <c r="C4745" s="147">
        <v>0.83333333333333337</v>
      </c>
      <c r="D4745" s="149" t="s">
        <v>11</v>
      </c>
      <c r="E4745" s="149" t="s">
        <v>167</v>
      </c>
      <c r="F4745" s="149"/>
      <c r="G4745" s="149" t="str">
        <f t="shared" si="158"/>
        <v>1</v>
      </c>
      <c r="H4745" s="150">
        <f t="shared" si="159"/>
        <v>18</v>
      </c>
      <c r="I4745" s="153" t="str" cm="1">
        <f t="array" ref="I4745">_xlfn.XLOOKUP(C4745,gyn_horarios,gyn_trechos_almoco,"",1,1)</f>
        <v>GOIANIA X SAO LUIS 20:00</v>
      </c>
      <c r="J4745" s="164" t="str" cm="1">
        <f t="array" ref="J4745">_xlfn.XLOOKUP(D4745,justificativas_motivos,justificativas_texto,"",1,1)</f>
        <v>MOTORISTA CUMPRINDO HORÁRIO NA ESCALA ATUAL</v>
      </c>
    </row>
    <row r="4746" spans="1:10" ht="42" hidden="1" customHeight="1">
      <c r="A4746" s="202">
        <v>45944</v>
      </c>
      <c r="B4746" s="149" t="s">
        <v>71</v>
      </c>
      <c r="C4746" s="147" t="s">
        <v>72</v>
      </c>
      <c r="D4746" s="149" t="s">
        <v>107</v>
      </c>
      <c r="E4746" s="153" t="s">
        <v>292</v>
      </c>
      <c r="F4746" s="149"/>
      <c r="G4746" s="149" t="str">
        <f t="shared" si="158"/>
        <v>1</v>
      </c>
      <c r="H4746" s="150">
        <f t="shared" si="159"/>
        <v>18</v>
      </c>
      <c r="I4746" s="153" t="str" cm="1">
        <f t="array" ref="I4746">_xlfn.XLOOKUP(C4746,gyn_horarios,gyn_trechos_almoco,"",1,1)</f>
        <v>PLANTAO</v>
      </c>
      <c r="J4746" s="164" t="str" cm="1">
        <f t="array" ref="J4746">_xlfn.XLOOKUP(D4746,justificativas_motivos,justificativas_texto,"",1,1)</f>
        <v>MOTORISTA PRESTANDO SERVICO DE PLANTAO NA GARAGEM</v>
      </c>
    </row>
    <row r="4747" spans="1:10" ht="42" hidden="1" customHeight="1">
      <c r="A4747" s="202">
        <v>45945</v>
      </c>
      <c r="B4747" s="149">
        <v>19007</v>
      </c>
      <c r="C4747" s="147">
        <v>0.75</v>
      </c>
      <c r="D4747" s="211" t="s">
        <v>11</v>
      </c>
      <c r="E4747" s="149" t="s">
        <v>168</v>
      </c>
      <c r="F4747" s="149"/>
      <c r="G4747" s="149" t="str">
        <f t="shared" si="158"/>
        <v>1</v>
      </c>
      <c r="H4747" s="150">
        <f t="shared" si="159"/>
        <v>18</v>
      </c>
      <c r="I4747" s="153" t="str" cm="1">
        <f t="array" ref="I4747">_xlfn.XLOOKUP(C4747,gyn_horarios,gyn_trechos_almoco,"",1,1)</f>
        <v>GOIANIA X TERESINA 18:00</v>
      </c>
      <c r="J4747" s="164" t="str" cm="1">
        <f t="array" ref="J4747">_xlfn.XLOOKUP(D4747,justificativas_motivos,justificativas_texto,"",1,1)</f>
        <v>MOTORISTA CUMPRINDO HORÁRIO NA ESCALA ATUAL</v>
      </c>
    </row>
    <row r="4748" spans="1:10" ht="42" hidden="1" customHeight="1">
      <c r="A4748" s="202">
        <v>45945</v>
      </c>
      <c r="B4748" s="149">
        <v>19007</v>
      </c>
      <c r="C4748" s="147">
        <v>0.75</v>
      </c>
      <c r="D4748" s="149" t="s">
        <v>11</v>
      </c>
      <c r="E4748" s="149" t="s">
        <v>95</v>
      </c>
      <c r="F4748" s="149"/>
      <c r="G4748" s="149" t="str">
        <f t="shared" si="158"/>
        <v>1</v>
      </c>
      <c r="H4748" s="150">
        <f t="shared" si="159"/>
        <v>18</v>
      </c>
      <c r="I4748" s="153" t="str" cm="1">
        <f t="array" ref="I4748">_xlfn.XLOOKUP(C4748,gyn_horarios,gyn_trechos_almoco,"",1,1)</f>
        <v>GOIANIA X TERESINA 18:00</v>
      </c>
      <c r="J4748" s="164" t="str" cm="1">
        <f t="array" ref="J4748">_xlfn.XLOOKUP(D4748,justificativas_motivos,justificativas_texto,"",1,1)</f>
        <v>MOTORISTA CUMPRINDO HORÁRIO NA ESCALA ATUAL</v>
      </c>
    </row>
    <row r="4749" spans="1:10" ht="42" hidden="1" customHeight="1">
      <c r="A4749" s="202">
        <v>45945</v>
      </c>
      <c r="B4749" s="149">
        <v>24001</v>
      </c>
      <c r="C4749" s="147">
        <v>0.79166666666666663</v>
      </c>
      <c r="D4749" s="149" t="s">
        <v>11</v>
      </c>
      <c r="E4749" s="149" t="s">
        <v>66</v>
      </c>
      <c r="F4749" s="149"/>
      <c r="G4749" s="149" t="str">
        <f t="shared" si="158"/>
        <v>1</v>
      </c>
      <c r="H4749" s="150">
        <f t="shared" si="159"/>
        <v>18</v>
      </c>
      <c r="I4749" s="153" t="str" cm="1">
        <f t="array" ref="I4749">_xlfn.XLOOKUP(C4749,gyn_horarios,gyn_trechos_almoco,"",1,1)</f>
        <v>GOIANIA X BELEM 19:00</v>
      </c>
      <c r="J4749" s="164" t="str" cm="1">
        <f t="array" ref="J4749">_xlfn.XLOOKUP(D4749,justificativas_motivos,justificativas_texto,"",1,1)</f>
        <v>MOTORISTA CUMPRINDO HORÁRIO NA ESCALA ATUAL</v>
      </c>
    </row>
    <row r="4750" spans="1:10" ht="42" hidden="1" customHeight="1">
      <c r="A4750" s="202">
        <v>45945</v>
      </c>
      <c r="B4750" s="149">
        <v>24001</v>
      </c>
      <c r="C4750" s="147">
        <v>0.79166666666666663</v>
      </c>
      <c r="D4750" s="149" t="s">
        <v>11</v>
      </c>
      <c r="E4750" s="149" t="s">
        <v>226</v>
      </c>
      <c r="F4750" s="149"/>
      <c r="G4750" s="149" t="str">
        <f t="shared" si="158"/>
        <v>1</v>
      </c>
      <c r="H4750" s="150">
        <f t="shared" si="159"/>
        <v>18</v>
      </c>
      <c r="I4750" s="153" t="str" cm="1">
        <f t="array" ref="I4750">_xlfn.XLOOKUP(C4750,gyn_horarios,gyn_trechos_almoco,"",1,1)</f>
        <v>GOIANIA X BELEM 19:00</v>
      </c>
      <c r="J4750" s="164" t="str" cm="1">
        <f t="array" ref="J4750">_xlfn.XLOOKUP(D4750,justificativas_motivos,justificativas_texto,"",1,1)</f>
        <v>MOTORISTA CUMPRINDO HORÁRIO NA ESCALA ATUAL</v>
      </c>
    </row>
    <row r="4751" spans="1:10" ht="42" hidden="1" customHeight="1">
      <c r="A4751" s="202">
        <v>45945</v>
      </c>
      <c r="B4751" s="149">
        <v>24003</v>
      </c>
      <c r="C4751" s="147">
        <v>0.83333333333333337</v>
      </c>
      <c r="D4751" s="149" t="s">
        <v>11</v>
      </c>
      <c r="E4751" s="149" t="s">
        <v>290</v>
      </c>
      <c r="F4751" s="149"/>
      <c r="G4751" s="149" t="str">
        <f t="shared" si="158"/>
        <v>1</v>
      </c>
      <c r="H4751" s="150">
        <f t="shared" si="159"/>
        <v>18</v>
      </c>
      <c r="I4751" s="153" t="str" cm="1">
        <f t="array" ref="I4751">_xlfn.XLOOKUP(C4751,gyn_horarios,gyn_trechos_almoco,"",1,1)</f>
        <v>GOIANIA X SAO LUIS 20:00</v>
      </c>
      <c r="J4751" s="164" t="str" cm="1">
        <f t="array" ref="J4751">_xlfn.XLOOKUP(D4751,justificativas_motivos,justificativas_texto,"",1,1)</f>
        <v>MOTORISTA CUMPRINDO HORÁRIO NA ESCALA ATUAL</v>
      </c>
    </row>
    <row r="4752" spans="1:10" ht="42" hidden="1" customHeight="1">
      <c r="A4752" s="202">
        <v>45945</v>
      </c>
      <c r="B4752" s="149">
        <v>24003</v>
      </c>
      <c r="C4752" s="147">
        <v>0.83333333333333337</v>
      </c>
      <c r="D4752" s="149" t="s">
        <v>11</v>
      </c>
      <c r="E4752" s="149" t="s">
        <v>63</v>
      </c>
      <c r="F4752" s="149"/>
      <c r="G4752" s="149" t="str">
        <f t="shared" si="158"/>
        <v>1</v>
      </c>
      <c r="H4752" s="150">
        <f t="shared" si="159"/>
        <v>18</v>
      </c>
      <c r="I4752" s="153" t="str" cm="1">
        <f t="array" ref="I4752">_xlfn.XLOOKUP(C4752,gyn_horarios,gyn_trechos_almoco,"",1,1)</f>
        <v>GOIANIA X SAO LUIS 20:00</v>
      </c>
      <c r="J4752" s="164" t="str" cm="1">
        <f t="array" ref="J4752">_xlfn.XLOOKUP(D4752,justificativas_motivos,justificativas_texto,"",1,1)</f>
        <v>MOTORISTA CUMPRINDO HORÁRIO NA ESCALA ATUAL</v>
      </c>
    </row>
    <row r="4753" spans="1:10" ht="42" hidden="1" customHeight="1">
      <c r="A4753" s="202">
        <v>45945</v>
      </c>
      <c r="B4753" s="149">
        <v>19013</v>
      </c>
      <c r="C4753" s="147">
        <v>0.39583333333333331</v>
      </c>
      <c r="D4753" s="149" t="s">
        <v>11</v>
      </c>
      <c r="E4753" s="153" t="s">
        <v>23</v>
      </c>
      <c r="F4753" s="149"/>
      <c r="G4753" s="149" t="str">
        <f t="shared" si="158"/>
        <v>1</v>
      </c>
      <c r="H4753" s="150">
        <f t="shared" si="159"/>
        <v>18</v>
      </c>
      <c r="I4753" s="153" t="str" cm="1">
        <f t="array" ref="I4753">_xlfn.XLOOKUP(C4753,gyn_horarios,gyn_trechos_almoco,"",1,1)</f>
        <v>GOIANIA X BELEM 09:30</v>
      </c>
      <c r="J4753" s="164" t="str" cm="1">
        <f t="array" ref="J4753">_xlfn.XLOOKUP(D4753,justificativas_motivos,justificativas_texto,"",1,1)</f>
        <v>MOTORISTA CUMPRINDO HORÁRIO NA ESCALA ATUAL</v>
      </c>
    </row>
    <row r="4754" spans="1:10" ht="42" hidden="1" customHeight="1">
      <c r="A4754" s="202">
        <v>45945</v>
      </c>
      <c r="B4754" s="149">
        <v>19013</v>
      </c>
      <c r="C4754" s="147">
        <v>0.39583333333333331</v>
      </c>
      <c r="D4754" s="149" t="s">
        <v>11</v>
      </c>
      <c r="E4754" s="153" t="s">
        <v>472</v>
      </c>
      <c r="F4754" s="149"/>
      <c r="G4754" s="149" t="str">
        <f t="shared" si="158"/>
        <v>1</v>
      </c>
      <c r="H4754" s="150">
        <f t="shared" si="159"/>
        <v>18</v>
      </c>
      <c r="I4754" s="153" t="str" cm="1">
        <f t="array" ref="I4754">_xlfn.XLOOKUP(C4754,gyn_horarios,gyn_trechos_almoco,"",1,1)</f>
        <v>GOIANIA X BELEM 09:30</v>
      </c>
      <c r="J4754" s="164" t="str" cm="1">
        <f t="array" ref="J4754">_xlfn.XLOOKUP(D4754,justificativas_motivos,justificativas_texto,"",1,1)</f>
        <v>MOTORISTA CUMPRINDO HORÁRIO NA ESCALA ATUAL</v>
      </c>
    </row>
    <row r="4755" spans="1:10" ht="42" hidden="1" customHeight="1">
      <c r="A4755" s="202">
        <v>45945</v>
      </c>
      <c r="B4755" s="149" t="s">
        <v>71</v>
      </c>
      <c r="C4755" s="147" t="s">
        <v>72</v>
      </c>
      <c r="D4755" s="149" t="s">
        <v>107</v>
      </c>
      <c r="E4755" s="153" t="s">
        <v>292</v>
      </c>
      <c r="F4755" s="149"/>
      <c r="G4755" s="149" t="str">
        <f t="shared" si="158"/>
        <v>1</v>
      </c>
      <c r="H4755" s="150">
        <f t="shared" si="159"/>
        <v>18</v>
      </c>
      <c r="I4755" s="153" t="str" cm="1">
        <f t="array" ref="I4755">_xlfn.XLOOKUP(C4755,gyn_horarios,gyn_trechos_almoco,"",1,1)</f>
        <v>PLANTAO</v>
      </c>
      <c r="J4755" s="164" t="str" cm="1">
        <f t="array" ref="J4755">_xlfn.XLOOKUP(D4755,justificativas_motivos,justificativas_texto,"",1,1)</f>
        <v>MOTORISTA PRESTANDO SERVICO DE PLANTAO NA GARAGEM</v>
      </c>
    </row>
    <row r="4756" spans="1:10" ht="42" hidden="1" customHeight="1">
      <c r="A4756" s="202">
        <v>45931</v>
      </c>
      <c r="B4756" s="149">
        <v>19003</v>
      </c>
      <c r="C4756" s="147">
        <v>0.37708333333333333</v>
      </c>
      <c r="D4756" s="149" t="s">
        <v>20</v>
      </c>
      <c r="E4756" s="153" t="s">
        <v>422</v>
      </c>
      <c r="F4756" s="149"/>
      <c r="G4756" s="149" t="str">
        <f t="shared" si="158"/>
        <v>1</v>
      </c>
      <c r="H4756" s="150">
        <f t="shared" si="159"/>
        <v>18</v>
      </c>
      <c r="I4756" s="153" t="str" cm="1">
        <f t="array" ref="I4756">_xlfn.XLOOKUP(C4756,gyn_horarios,gyn_trechos_almoco,"",1,1)</f>
        <v>GOIANIA X BELEM 09:30</v>
      </c>
      <c r="J4756" s="164" t="str" cm="1">
        <f t="array" ref="J4756">_xlfn.XLOOKUP(D4756,justificativas_motivos,justificativas_texto,"",1,1)</f>
        <v>MOTORISTA TEVE QUE FAZER REFEIÇÃO DEVIDO AO ATRASO DO HORARIO DO ONIBUS</v>
      </c>
    </row>
    <row r="4757" spans="1:10" ht="42" hidden="1" customHeight="1">
      <c r="A4757" s="202">
        <v>45931</v>
      </c>
      <c r="B4757" s="132">
        <v>20014</v>
      </c>
      <c r="C4757" s="133">
        <v>0.47013888888888888</v>
      </c>
      <c r="D4757" s="149" t="s">
        <v>20</v>
      </c>
      <c r="E4757" s="129" t="s">
        <v>449</v>
      </c>
      <c r="F4757" s="132"/>
      <c r="G4757" s="132" t="str">
        <f t="shared" si="158"/>
        <v>1</v>
      </c>
      <c r="H4757" s="137">
        <f t="shared" si="159"/>
        <v>18</v>
      </c>
      <c r="I4757" s="129" t="str" cm="1">
        <f t="array" ref="I4757">_xlfn.XLOOKUP(C4757,gyn_horarios,gyn_trechos_almoco,"",1,1)</f>
        <v>IMPERATRIZ X SAO LUIS 11:17</v>
      </c>
      <c r="J4757" s="201" t="str" cm="1">
        <f t="array" ref="J4757">_xlfn.XLOOKUP(D4757,justificativas_motivos,justificativas_texto,"",1,1)</f>
        <v>MOTORISTA TEVE QUE FAZER REFEIÇÃO DEVIDO AO ATRASO DO HORARIO DO ONIBUS</v>
      </c>
    </row>
    <row r="4758" spans="1:10" ht="42" hidden="1" customHeight="1">
      <c r="A4758" s="202">
        <v>45931</v>
      </c>
      <c r="B4758" s="132" t="s">
        <v>294</v>
      </c>
      <c r="C4758" s="133" t="s">
        <v>294</v>
      </c>
      <c r="D4758" s="149" t="s">
        <v>556</v>
      </c>
      <c r="E4758" s="129" t="s">
        <v>557</v>
      </c>
      <c r="F4758" s="132"/>
      <c r="G4758" s="132" t="str">
        <f t="shared" ref="G4758:G4763" si="160">IF(E4758="MOTORISTA","","1")</f>
        <v>1</v>
      </c>
      <c r="H4758" s="137">
        <f t="shared" ref="H4758:H4763" si="161">IF(E4758="MOTORISTA","",18)</f>
        <v>18</v>
      </c>
      <c r="I4758" s="129" t="str" cm="1">
        <f t="array" ref="I4758">_xlfn.XLOOKUP(C4758,gyn_horarios,gyn_trechos_almoco,"",1,1)</f>
        <v>TREINAMENTO</v>
      </c>
      <c r="J4758" s="201" t="str" cm="1">
        <f t="array" ref="J4758">_xlfn.XLOOKUP(D4758,justificativas_motivos,justificativas_texto,"",1,1)</f>
        <v>JUSTIFICATIVAS</v>
      </c>
    </row>
    <row r="4759" spans="1:10" ht="42" hidden="1" customHeight="1">
      <c r="A4759" s="202">
        <v>45931</v>
      </c>
      <c r="B4759" s="149" t="s">
        <v>294</v>
      </c>
      <c r="C4759" s="149" t="s">
        <v>294</v>
      </c>
      <c r="D4759" s="149" t="s">
        <v>294</v>
      </c>
      <c r="E4759" s="129" t="s">
        <v>451</v>
      </c>
      <c r="F4759" s="132"/>
      <c r="G4759" s="132" t="str">
        <f t="shared" si="160"/>
        <v>1</v>
      </c>
      <c r="H4759" s="137">
        <f t="shared" si="161"/>
        <v>18</v>
      </c>
      <c r="I4759" s="129" t="str" cm="1">
        <f t="array" ref="I4759">_xlfn.XLOOKUP(C4759,gyn_horarios,gyn_trechos_almoco,"",1,1)</f>
        <v>TREINAMENTO</v>
      </c>
      <c r="J4759" s="201" t="str" cm="1">
        <f t="array" ref="J4759">_xlfn.XLOOKUP(D4759,justificativas_motivos,justificativas_texto,"",1,1)</f>
        <v>MOTORISTA ESTA DE TREINAMENTO NA GARAGEM</v>
      </c>
    </row>
    <row r="4760" spans="1:10" ht="42" hidden="1" customHeight="1">
      <c r="A4760" s="202">
        <v>45931</v>
      </c>
      <c r="B4760" s="149" t="s">
        <v>294</v>
      </c>
      <c r="C4760" s="149" t="s">
        <v>294</v>
      </c>
      <c r="D4760" s="149" t="s">
        <v>294</v>
      </c>
      <c r="E4760" s="129" t="s">
        <v>558</v>
      </c>
      <c r="F4760" s="132"/>
      <c r="G4760" s="132" t="str">
        <f t="shared" si="160"/>
        <v>1</v>
      </c>
      <c r="H4760" s="137">
        <f t="shared" si="161"/>
        <v>18</v>
      </c>
      <c r="I4760" s="129" t="str" cm="1">
        <f t="array" ref="I4760">_xlfn.XLOOKUP(C4760,gyn_horarios,gyn_trechos_almoco,"",1,1)</f>
        <v>TREINAMENTO</v>
      </c>
      <c r="J4760" s="201" t="str" cm="1">
        <f t="array" ref="J4760">_xlfn.XLOOKUP(D4760,justificativas_motivos,justificativas_texto,"",1,1)</f>
        <v>MOTORISTA ESTA DE TREINAMENTO NA GARAGEM</v>
      </c>
    </row>
    <row r="4761" spans="1:10" ht="42" hidden="1" customHeight="1">
      <c r="A4761" s="202">
        <v>45931</v>
      </c>
      <c r="B4761" s="149" t="s">
        <v>294</v>
      </c>
      <c r="C4761" s="149" t="s">
        <v>294</v>
      </c>
      <c r="D4761" s="149" t="s">
        <v>294</v>
      </c>
      <c r="E4761" s="129" t="s">
        <v>149</v>
      </c>
      <c r="F4761" s="132"/>
      <c r="G4761" s="132" t="str">
        <f t="shared" si="160"/>
        <v>1</v>
      </c>
      <c r="H4761" s="137">
        <f t="shared" si="161"/>
        <v>18</v>
      </c>
      <c r="I4761" s="129" t="str" cm="1">
        <f t="array" ref="I4761">_xlfn.XLOOKUP(C4761,gyn_horarios,gyn_trechos_almoco,"",1,1)</f>
        <v>TREINAMENTO</v>
      </c>
      <c r="J4761" s="201" t="str" cm="1">
        <f t="array" ref="J4761">_xlfn.XLOOKUP(D4761,justificativas_motivos,justificativas_texto,"",1,1)</f>
        <v>MOTORISTA ESTA DE TREINAMENTO NA GARAGEM</v>
      </c>
    </row>
    <row r="4762" spans="1:10" ht="42" hidden="1" customHeight="1">
      <c r="A4762" s="202">
        <v>45931</v>
      </c>
      <c r="B4762" s="149" t="s">
        <v>294</v>
      </c>
      <c r="C4762" s="149" t="s">
        <v>294</v>
      </c>
      <c r="D4762" s="149" t="s">
        <v>294</v>
      </c>
      <c r="E4762" s="129" t="s">
        <v>559</v>
      </c>
      <c r="F4762" s="132"/>
      <c r="G4762" s="132" t="str">
        <f t="shared" si="160"/>
        <v>1</v>
      </c>
      <c r="H4762" s="137">
        <f t="shared" si="161"/>
        <v>18</v>
      </c>
      <c r="I4762" s="129" t="str" cm="1">
        <f t="array" ref="I4762">_xlfn.XLOOKUP(C4762,gyn_horarios,gyn_trechos_almoco,"",1,1)</f>
        <v>TREINAMENTO</v>
      </c>
      <c r="J4762" s="201" t="str" cm="1">
        <f t="array" ref="J4762">_xlfn.XLOOKUP(D4762,justificativas_motivos,justificativas_texto,"",1,1)</f>
        <v>MOTORISTA ESTA DE TREINAMENTO NA GARAGEM</v>
      </c>
    </row>
    <row r="4763" spans="1:10" ht="42" hidden="1" customHeight="1">
      <c r="A4763" s="202">
        <v>45931</v>
      </c>
      <c r="B4763" s="149" t="s">
        <v>294</v>
      </c>
      <c r="C4763" s="149" t="s">
        <v>294</v>
      </c>
      <c r="D4763" s="149" t="s">
        <v>294</v>
      </c>
      <c r="E4763" s="129" t="s">
        <v>560</v>
      </c>
      <c r="F4763" s="132"/>
      <c r="G4763" s="132" t="str">
        <f t="shared" si="160"/>
        <v>1</v>
      </c>
      <c r="H4763" s="137">
        <f t="shared" si="161"/>
        <v>18</v>
      </c>
      <c r="I4763" s="129" t="str" cm="1">
        <f t="array" ref="I4763">_xlfn.XLOOKUP(C4763,gyn_horarios,gyn_trechos_almoco,"",1,1)</f>
        <v>TREINAMENTO</v>
      </c>
      <c r="J4763" s="201" t="str" cm="1">
        <f t="array" ref="J4763">_xlfn.XLOOKUP(D4763,justificativas_motivos,justificativas_texto,"",1,1)</f>
        <v>MOTORISTA ESTA DE TREINAMENTO NA GARAGEM</v>
      </c>
    </row>
    <row r="4764" spans="1:10" ht="42" hidden="1" customHeight="1">
      <c r="A4764" s="202">
        <v>45932</v>
      </c>
      <c r="B4764" s="149" t="s">
        <v>294</v>
      </c>
      <c r="C4764" s="147" t="s">
        <v>294</v>
      </c>
      <c r="D4764" s="149" t="s">
        <v>556</v>
      </c>
      <c r="E4764" s="153" t="s">
        <v>557</v>
      </c>
      <c r="F4764" s="149"/>
      <c r="G4764" s="149" t="str">
        <f>IF(E4764="MOTORISTA","","1")</f>
        <v>1</v>
      </c>
      <c r="H4764" s="150">
        <f>IF(E4764="MOTORISTA","",18)</f>
        <v>18</v>
      </c>
      <c r="I4764" s="153" t="str" cm="1">
        <f t="array" ref="I4764">_xlfn.XLOOKUP(C4764,gyn_horarios,gyn_trechos_almoco,"",1,1)</f>
        <v>TREINAMENTO</v>
      </c>
      <c r="J4764" s="164" t="str" cm="1">
        <f t="array" ref="J4764">_xlfn.XLOOKUP(D4764,justificativas_motivos,justificativas_texto,"",1,1)</f>
        <v>JUSTIFICATIVAS</v>
      </c>
    </row>
    <row r="4765" spans="1:10" ht="42" hidden="1" customHeight="1">
      <c r="A4765" s="202">
        <v>45932</v>
      </c>
      <c r="B4765" s="149" t="s">
        <v>294</v>
      </c>
      <c r="C4765" s="149" t="s">
        <v>294</v>
      </c>
      <c r="D4765" s="149" t="s">
        <v>294</v>
      </c>
      <c r="E4765" s="153" t="s">
        <v>249</v>
      </c>
      <c r="F4765" s="149"/>
      <c r="G4765" s="149" t="str">
        <f>IF(E4765="MOTORISTA","","1")</f>
        <v>1</v>
      </c>
      <c r="H4765" s="150">
        <f>IF(E4765="MOTORISTA","",18)</f>
        <v>18</v>
      </c>
      <c r="I4765" s="153" t="str" cm="1">
        <f t="array" ref="I4765">_xlfn.XLOOKUP(C4765,gyn_horarios,gyn_trechos_almoco,"",1,1)</f>
        <v>TREINAMENTO</v>
      </c>
      <c r="J4765" s="164" t="str" cm="1">
        <f t="array" ref="J4765">_xlfn.XLOOKUP(D4765,justificativas_motivos,justificativas_texto,"",1,1)</f>
        <v>MOTORISTA ESTA DE TREINAMENTO NA GARAGEM</v>
      </c>
    </row>
    <row r="4766" spans="1:10" ht="42" hidden="1" customHeight="1">
      <c r="A4766" s="202">
        <v>45933</v>
      </c>
      <c r="B4766" s="149" t="s">
        <v>294</v>
      </c>
      <c r="C4766" s="147" t="s">
        <v>294</v>
      </c>
      <c r="D4766" s="149" t="s">
        <v>556</v>
      </c>
      <c r="E4766" s="153" t="s">
        <v>557</v>
      </c>
      <c r="F4766" s="149"/>
      <c r="G4766" s="149" t="str">
        <f>IF(E4766="MOTORISTA","","1")</f>
        <v>1</v>
      </c>
      <c r="H4766" s="150">
        <f>IF(E4766="MOTORISTA","",18)</f>
        <v>18</v>
      </c>
      <c r="I4766" s="153" t="str" cm="1">
        <f t="array" ref="I4766">_xlfn.XLOOKUP(C4766,gyn_horarios,gyn_trechos_almoco,"",1,1)</f>
        <v>TREINAMENTO</v>
      </c>
      <c r="J4766" s="164" t="str" cm="1">
        <f t="array" ref="J4766">_xlfn.XLOOKUP(D4766,justificativas_motivos,justificativas_texto,"",1,1)</f>
        <v>JUSTIFICATIVAS</v>
      </c>
    </row>
    <row r="4767" spans="1:10" ht="42" hidden="1" customHeight="1">
      <c r="A4767" s="202">
        <v>45935</v>
      </c>
      <c r="B4767" s="149">
        <v>20010</v>
      </c>
      <c r="C4767" s="147">
        <v>0.37708333333333333</v>
      </c>
      <c r="D4767" s="149" t="s">
        <v>20</v>
      </c>
      <c r="E4767" s="153" t="s">
        <v>561</v>
      </c>
      <c r="F4767" s="149"/>
      <c r="G4767" s="149" t="str">
        <f>IF(E4767="MOTORISTA","","1")</f>
        <v>1</v>
      </c>
      <c r="H4767" s="150">
        <f>IF(E4767="MOTORISTA","",18)</f>
        <v>18</v>
      </c>
      <c r="I4767" s="153" t="str" cm="1">
        <f t="array" ref="I4767">_xlfn.XLOOKUP(C4767,gyn_horarios,gyn_trechos_almoco,"",1,1)</f>
        <v>GOIANIA X BELEM 09:30</v>
      </c>
      <c r="J4767" s="164" t="str" cm="1">
        <f t="array" ref="J4767">_xlfn.XLOOKUP(D4767,justificativas_motivos,justificativas_texto,"",1,1)</f>
        <v>MOTORISTA TEVE QUE FAZER REFEIÇÃO DEVIDO AO ATRASO DO HORARIO DO ONIBUS</v>
      </c>
    </row>
    <row r="4768" spans="1:10" ht="42" hidden="1" customHeight="1">
      <c r="A4768" s="202">
        <v>45935</v>
      </c>
      <c r="B4768" s="149">
        <v>20019</v>
      </c>
      <c r="C4768" s="147">
        <v>0.47013888888888888</v>
      </c>
      <c r="D4768" s="149" t="s">
        <v>20</v>
      </c>
      <c r="E4768" s="153" t="s">
        <v>521</v>
      </c>
      <c r="F4768" s="149"/>
      <c r="G4768" s="149" t="str">
        <f>IF(E4768="MOTORISTA","","1")</f>
        <v>1</v>
      </c>
      <c r="H4768" s="150">
        <f>IF(E4768="MOTORISTA","",18)</f>
        <v>18</v>
      </c>
      <c r="I4768" s="153" t="str" cm="1">
        <f t="array" ref="I4768">_xlfn.XLOOKUP(C4768,gyn_horarios,gyn_trechos_almoco,"",1,1)</f>
        <v>IMPERATRIZ X SAO LUIS 11:17</v>
      </c>
      <c r="J4768" s="164" t="str" cm="1">
        <f t="array" ref="J4768">_xlfn.XLOOKUP(D4768,justificativas_motivos,justificativas_texto,"",1,1)</f>
        <v>MOTORISTA TEVE QUE FAZER REFEIÇÃO DEVIDO AO ATRASO DO HORARIO DO ONIBUS</v>
      </c>
    </row>
    <row r="4769" spans="1:10" ht="42" hidden="1" customHeight="1">
      <c r="A4769" s="202">
        <v>45946</v>
      </c>
      <c r="B4769" s="149">
        <v>19015</v>
      </c>
      <c r="C4769" s="147">
        <v>0.75</v>
      </c>
      <c r="D4769" s="149" t="s">
        <v>11</v>
      </c>
      <c r="E4769" s="270" t="s">
        <v>27</v>
      </c>
      <c r="F4769" s="149"/>
      <c r="G4769" s="149" t="str">
        <f>IF(E4769="MOTORISTA","","1")</f>
        <v>1</v>
      </c>
      <c r="H4769" s="150">
        <v>22</v>
      </c>
      <c r="I4769" s="271" t="str" cm="1">
        <f t="array" ref="I4769">_xlfn.XLOOKUP(C4769,gyn_horarios,gyn_trechos_almoco,"",1,1)</f>
        <v>GOIANIA X TERESINA 18:00</v>
      </c>
      <c r="J4769" s="272" t="str" cm="1">
        <f t="array" ref="J4769">_xlfn.XLOOKUP(D4769,justificativas_motivos,justificativas_texto,"",1,1)</f>
        <v>MOTORISTA CUMPRINDO HORÁRIO NA ESCALA ATUAL</v>
      </c>
    </row>
    <row r="4770" spans="1:10" ht="42" hidden="1" customHeight="1">
      <c r="A4770" s="202">
        <v>45946</v>
      </c>
      <c r="B4770" s="149">
        <v>19015</v>
      </c>
      <c r="C4770" s="147">
        <v>0.75</v>
      </c>
      <c r="D4770" s="149" t="s">
        <v>11</v>
      </c>
      <c r="E4770" s="270" t="s">
        <v>37</v>
      </c>
      <c r="F4770" s="149"/>
      <c r="G4770" s="149" t="str">
        <f>IF(E4770="MOTORISTA","","1")</f>
        <v>1</v>
      </c>
      <c r="H4770" s="150">
        <v>22</v>
      </c>
      <c r="I4770" s="271" t="str" cm="1">
        <f t="array" ref="I4770">_xlfn.XLOOKUP(C4770,gyn_horarios,gyn_trechos_almoco,"",1,1)</f>
        <v>GOIANIA X TERESINA 18:00</v>
      </c>
      <c r="J4770" s="272" t="str" cm="1">
        <f t="array" ref="J4770">_xlfn.XLOOKUP(D4770,justificativas_motivos,justificativas_texto,"",1,1)</f>
        <v>MOTORISTA CUMPRINDO HORÁRIO NA ESCALA ATUAL</v>
      </c>
    </row>
    <row r="4771" spans="1:10" ht="42" hidden="1" customHeight="1">
      <c r="A4771" s="202">
        <v>45946</v>
      </c>
      <c r="B4771" s="149">
        <v>24012</v>
      </c>
      <c r="C4771" s="147">
        <v>0.79166666666666663</v>
      </c>
      <c r="D4771" s="149" t="s">
        <v>11</v>
      </c>
      <c r="E4771" s="153" t="s">
        <v>410</v>
      </c>
      <c r="F4771" s="149"/>
      <c r="G4771" s="149" t="str">
        <f>IF(E4771="MOTORISTA","","1")</f>
        <v>1</v>
      </c>
      <c r="H4771" s="150">
        <v>22</v>
      </c>
      <c r="I4771" s="271" t="str" cm="1">
        <f t="array" ref="I4771">_xlfn.XLOOKUP(C4771,gyn_horarios,gyn_trechos_almoco,"",1,1)</f>
        <v>GOIANIA X BELEM 19:00</v>
      </c>
      <c r="J4771" s="272" t="str" cm="1">
        <f t="array" ref="J4771">_xlfn.XLOOKUP(D4771,justificativas_motivos,justificativas_texto,"",1,1)</f>
        <v>MOTORISTA CUMPRINDO HORÁRIO NA ESCALA ATUAL</v>
      </c>
    </row>
    <row r="4772" spans="1:10" ht="42" hidden="1" customHeight="1">
      <c r="A4772" s="202">
        <v>45946</v>
      </c>
      <c r="B4772" s="149">
        <v>24012</v>
      </c>
      <c r="C4772" s="147">
        <v>0.79166666666666663</v>
      </c>
      <c r="D4772" s="149" t="s">
        <v>11</v>
      </c>
      <c r="E4772" s="153" t="s">
        <v>555</v>
      </c>
      <c r="F4772" s="149"/>
      <c r="G4772" s="149" t="str">
        <f>IF(E4772="MOTORISTA","","1")</f>
        <v>1</v>
      </c>
      <c r="H4772" s="150">
        <v>22</v>
      </c>
      <c r="I4772" s="271" t="str" cm="1">
        <f t="array" ref="I4772">_xlfn.XLOOKUP(C4772,gyn_horarios,gyn_trechos_almoco,"",1,1)</f>
        <v>GOIANIA X BELEM 19:00</v>
      </c>
      <c r="J4772" s="272" t="str" cm="1">
        <f t="array" ref="J4772">_xlfn.XLOOKUP(D4772,justificativas_motivos,justificativas_texto,"",1,1)</f>
        <v>MOTORISTA CUMPRINDO HORÁRIO NA ESCALA ATUAL</v>
      </c>
    </row>
    <row r="4773" spans="1:10" ht="42" hidden="1" customHeight="1">
      <c r="A4773" s="202">
        <v>45946</v>
      </c>
      <c r="B4773" s="149">
        <v>24005</v>
      </c>
      <c r="C4773" s="147">
        <v>0.83333333333333337</v>
      </c>
      <c r="D4773" s="149" t="s">
        <v>11</v>
      </c>
      <c r="E4773" s="149" t="s">
        <v>40</v>
      </c>
      <c r="F4773" s="149"/>
      <c r="G4773" s="149" t="str">
        <f>IF(E4773="MOTORISTA","","1")</f>
        <v>1</v>
      </c>
      <c r="H4773" s="150">
        <v>22</v>
      </c>
      <c r="I4773" s="271" t="str" cm="1">
        <f t="array" ref="I4773">_xlfn.XLOOKUP(C4773,gyn_horarios,gyn_trechos_almoco,"",1,1)</f>
        <v>GOIANIA X SAO LUIS 20:00</v>
      </c>
      <c r="J4773" s="272" t="str" cm="1">
        <f t="array" ref="J4773">_xlfn.XLOOKUP(D4773,justificativas_motivos,justificativas_texto,"",1,1)</f>
        <v>MOTORISTA CUMPRINDO HORÁRIO NA ESCALA ATUAL</v>
      </c>
    </row>
    <row r="4774" spans="1:10" ht="42" hidden="1" customHeight="1">
      <c r="A4774" s="202">
        <v>45946</v>
      </c>
      <c r="B4774" s="149">
        <v>24005</v>
      </c>
      <c r="C4774" s="147">
        <v>0.83333333333333337</v>
      </c>
      <c r="D4774" s="149" t="s">
        <v>11</v>
      </c>
      <c r="E4774" s="149" t="s">
        <v>413</v>
      </c>
      <c r="F4774" s="149"/>
      <c r="G4774" s="149" t="str">
        <f>IF(E4774="MOTORISTA","","1")</f>
        <v>1</v>
      </c>
      <c r="H4774" s="150">
        <v>22</v>
      </c>
      <c r="I4774" s="271" t="str" cm="1">
        <f t="array" ref="I4774">_xlfn.XLOOKUP(C4774,gyn_horarios,gyn_trechos_almoco,"",1,1)</f>
        <v>GOIANIA X SAO LUIS 20:00</v>
      </c>
      <c r="J4774" s="272" t="str" cm="1">
        <f t="array" ref="J4774">_xlfn.XLOOKUP(D4774,justificativas_motivos,justificativas_texto,"",1,1)</f>
        <v>MOTORISTA CUMPRINDO HORÁRIO NA ESCALA ATUAL</v>
      </c>
    </row>
    <row r="4775" spans="1:10" ht="42" hidden="1" customHeight="1">
      <c r="A4775" s="202">
        <v>45946</v>
      </c>
      <c r="B4775" s="149">
        <v>20022</v>
      </c>
      <c r="C4775" s="147">
        <v>0.39583333333333331</v>
      </c>
      <c r="D4775" s="149" t="s">
        <v>11</v>
      </c>
      <c r="E4775" s="270" t="s">
        <v>47</v>
      </c>
      <c r="F4775" s="149"/>
      <c r="G4775" s="149" t="str">
        <f>IF(E4775="MOTORISTA","","1")</f>
        <v>1</v>
      </c>
      <c r="H4775" s="150">
        <v>22</v>
      </c>
      <c r="I4775" s="271" t="str" cm="1">
        <f t="array" ref="I4775">_xlfn.XLOOKUP(C4775,gyn_horarios,gyn_trechos_almoco,"",1,1)</f>
        <v>GOIANIA X BELEM 09:30</v>
      </c>
      <c r="J4775" s="272" t="str" cm="1">
        <f t="array" ref="J4775">_xlfn.XLOOKUP(D4775,justificativas_motivos,justificativas_texto,"",1,1)</f>
        <v>MOTORISTA CUMPRINDO HORÁRIO NA ESCALA ATUAL</v>
      </c>
    </row>
    <row r="4776" spans="1:10" ht="42" hidden="1" customHeight="1">
      <c r="A4776" s="202">
        <v>45946</v>
      </c>
      <c r="B4776" s="149">
        <v>20022</v>
      </c>
      <c r="C4776" s="147">
        <v>0.39583333333333331</v>
      </c>
      <c r="D4776" s="149" t="s">
        <v>11</v>
      </c>
      <c r="E4776" s="270" t="s">
        <v>200</v>
      </c>
      <c r="F4776" s="149"/>
      <c r="G4776" s="149" t="str">
        <f>IF(E4776="MOTORISTA","","1")</f>
        <v>1</v>
      </c>
      <c r="H4776" s="150">
        <v>22</v>
      </c>
      <c r="I4776" s="271" t="str" cm="1">
        <f t="array" ref="I4776">_xlfn.XLOOKUP(C4776,gyn_horarios,gyn_trechos_almoco,"",1,1)</f>
        <v>GOIANIA X BELEM 09:30</v>
      </c>
      <c r="J4776" s="272" t="str" cm="1">
        <f t="array" ref="J4776">_xlfn.XLOOKUP(D4776,justificativas_motivos,justificativas_texto,"",1,1)</f>
        <v>MOTORISTA CUMPRINDO HORÁRIO NA ESCALA ATUAL</v>
      </c>
    </row>
    <row r="4777" spans="1:10" ht="42" hidden="1" customHeight="1">
      <c r="A4777" s="202">
        <v>45946</v>
      </c>
      <c r="B4777" s="149" t="s">
        <v>71</v>
      </c>
      <c r="C4777" s="147" t="s">
        <v>72</v>
      </c>
      <c r="D4777" s="149" t="s">
        <v>107</v>
      </c>
      <c r="E4777" s="153" t="s">
        <v>292</v>
      </c>
      <c r="F4777" s="149"/>
      <c r="G4777" s="149" t="str">
        <f>IF(E4777="MOTORISTA","","1")</f>
        <v>1</v>
      </c>
      <c r="H4777" s="150">
        <v>22</v>
      </c>
      <c r="I4777" s="271" t="str" cm="1">
        <f t="array" ref="I4777">_xlfn.XLOOKUP(C4777,gyn_horarios,gyn_trechos_almoco,"",1,1)</f>
        <v>PLANTAO</v>
      </c>
      <c r="J4777" s="272" t="str" cm="1">
        <f t="array" ref="J4777">_xlfn.XLOOKUP(D4777,justificativas_motivos,justificativas_texto,"",1,1)</f>
        <v>MOTORISTA PRESTANDO SERVICO DE PLANTAO NA GARAGEM</v>
      </c>
    </row>
    <row r="4778" spans="1:10" ht="42" hidden="1" customHeight="1">
      <c r="A4778" s="202">
        <v>45947</v>
      </c>
      <c r="B4778" s="149">
        <v>19025</v>
      </c>
      <c r="C4778" s="147">
        <v>0.75</v>
      </c>
      <c r="D4778" s="149" t="s">
        <v>11</v>
      </c>
      <c r="E4778" s="149" t="s">
        <v>78</v>
      </c>
      <c r="F4778" s="149"/>
      <c r="G4778" s="149" t="str">
        <f>IF(E4778="MOTORISTA","","1")</f>
        <v>1</v>
      </c>
      <c r="H4778" s="150">
        <v>22</v>
      </c>
      <c r="I4778" s="271" t="str" cm="1">
        <f t="array" ref="I4778">_xlfn.XLOOKUP(C4778,gyn_horarios,gyn_trechos_almoco,"",1,1)</f>
        <v>GOIANIA X TERESINA 18:00</v>
      </c>
      <c r="J4778" s="272" t="str" cm="1">
        <f t="array" ref="J4778">_xlfn.XLOOKUP(D4778,justificativas_motivos,justificativas_texto,"",1,1)</f>
        <v>MOTORISTA CUMPRINDO HORÁRIO NA ESCALA ATUAL</v>
      </c>
    </row>
    <row r="4779" spans="1:10" ht="42" hidden="1" customHeight="1">
      <c r="A4779" s="202">
        <v>45947</v>
      </c>
      <c r="B4779" s="149">
        <v>19025</v>
      </c>
      <c r="C4779" s="147">
        <v>0.75</v>
      </c>
      <c r="D4779" s="149" t="s">
        <v>11</v>
      </c>
      <c r="E4779" s="149" t="s">
        <v>80</v>
      </c>
      <c r="F4779" s="149"/>
      <c r="G4779" s="149" t="str">
        <f>IF(E4779="MOTORISTA","","1")</f>
        <v>1</v>
      </c>
      <c r="H4779" s="150">
        <v>22</v>
      </c>
      <c r="I4779" s="271" t="str" cm="1">
        <f t="array" ref="I4779">_xlfn.XLOOKUP(C4779,gyn_horarios,gyn_trechos_almoco,"",1,1)</f>
        <v>GOIANIA X TERESINA 18:00</v>
      </c>
      <c r="J4779" s="272" t="str" cm="1">
        <f t="array" ref="J4779">_xlfn.XLOOKUP(D4779,justificativas_motivos,justificativas_texto,"",1,1)</f>
        <v>MOTORISTA CUMPRINDO HORÁRIO NA ESCALA ATUAL</v>
      </c>
    </row>
    <row r="4780" spans="1:10" ht="42" hidden="1" customHeight="1">
      <c r="A4780" s="202">
        <v>45947</v>
      </c>
      <c r="B4780" s="149">
        <v>25005</v>
      </c>
      <c r="C4780" s="147">
        <v>0.79166666666666663</v>
      </c>
      <c r="D4780" s="149" t="s">
        <v>11</v>
      </c>
      <c r="E4780" s="149" t="s">
        <v>121</v>
      </c>
      <c r="F4780" s="149"/>
      <c r="G4780" s="149" t="str">
        <f>IF(E4780="MOTORISTA","","1")</f>
        <v>1</v>
      </c>
      <c r="H4780" s="150">
        <v>22</v>
      </c>
      <c r="I4780" s="271" t="str" cm="1">
        <f t="array" ref="I4780">_xlfn.XLOOKUP(C4780,gyn_horarios,gyn_trechos_almoco,"",1,1)</f>
        <v>GOIANIA X BELEM 19:00</v>
      </c>
      <c r="J4780" s="272" t="str" cm="1">
        <f t="array" ref="J4780">_xlfn.XLOOKUP(D4780,justificativas_motivos,justificativas_texto,"",1,1)</f>
        <v>MOTORISTA CUMPRINDO HORÁRIO NA ESCALA ATUAL</v>
      </c>
    </row>
    <row r="4781" spans="1:10" ht="42" hidden="1" customHeight="1">
      <c r="A4781" s="202">
        <v>45947</v>
      </c>
      <c r="B4781" s="149">
        <v>25005</v>
      </c>
      <c r="C4781" s="147">
        <v>0.79166666666666663</v>
      </c>
      <c r="D4781" s="149" t="s">
        <v>11</v>
      </c>
      <c r="E4781" s="149" t="s">
        <v>150</v>
      </c>
      <c r="F4781" s="149"/>
      <c r="G4781" s="149" t="str">
        <f>IF(E4781="MOTORISTA","","1")</f>
        <v>1</v>
      </c>
      <c r="H4781" s="150">
        <v>22</v>
      </c>
      <c r="I4781" s="271" t="str" cm="1">
        <f t="array" ref="I4781">_xlfn.XLOOKUP(C4781,gyn_horarios,gyn_trechos_almoco,"",1,1)</f>
        <v>GOIANIA X BELEM 19:00</v>
      </c>
      <c r="J4781" s="272" t="str" cm="1">
        <f t="array" ref="J4781">_xlfn.XLOOKUP(D4781,justificativas_motivos,justificativas_texto,"",1,1)</f>
        <v>MOTORISTA CUMPRINDO HORÁRIO NA ESCALA ATUAL</v>
      </c>
    </row>
    <row r="4782" spans="1:10" ht="42" hidden="1" customHeight="1">
      <c r="A4782" s="202">
        <v>45947</v>
      </c>
      <c r="B4782" s="149">
        <v>24004</v>
      </c>
      <c r="C4782" s="147">
        <v>0.83333333333333337</v>
      </c>
      <c r="D4782" s="149" t="s">
        <v>11</v>
      </c>
      <c r="E4782" s="149" t="s">
        <v>64</v>
      </c>
      <c r="F4782" s="149"/>
      <c r="G4782" s="149" t="str">
        <f>IF(E4782="MOTORISTA","","1")</f>
        <v>1</v>
      </c>
      <c r="H4782" s="150">
        <v>22</v>
      </c>
      <c r="I4782" s="271" t="str" cm="1">
        <f t="array" ref="I4782">_xlfn.XLOOKUP(C4782,gyn_horarios,gyn_trechos_almoco,"",1,1)</f>
        <v>GOIANIA X SAO LUIS 20:00</v>
      </c>
      <c r="J4782" s="272" t="str" cm="1">
        <f t="array" ref="J4782">_xlfn.XLOOKUP(D4782,justificativas_motivos,justificativas_texto,"",1,1)</f>
        <v>MOTORISTA CUMPRINDO HORÁRIO NA ESCALA ATUAL</v>
      </c>
    </row>
    <row r="4783" spans="1:10" ht="42" hidden="1" customHeight="1">
      <c r="A4783" s="202">
        <v>45947</v>
      </c>
      <c r="B4783" s="149">
        <v>24004</v>
      </c>
      <c r="C4783" s="147">
        <v>0.83333333333333337</v>
      </c>
      <c r="D4783" s="149" t="s">
        <v>11</v>
      </c>
      <c r="E4783" s="149" t="s">
        <v>65</v>
      </c>
      <c r="F4783" s="149"/>
      <c r="G4783" s="149" t="str">
        <f>IF(E4783="MOTORISTA","","1")</f>
        <v>1</v>
      </c>
      <c r="H4783" s="150">
        <v>22</v>
      </c>
      <c r="I4783" s="271" t="str" cm="1">
        <f t="array" ref="I4783">_xlfn.XLOOKUP(C4783,gyn_horarios,gyn_trechos_almoco,"",1,1)</f>
        <v>GOIANIA X SAO LUIS 20:00</v>
      </c>
      <c r="J4783" s="272" t="str" cm="1">
        <f t="array" ref="J4783">_xlfn.XLOOKUP(D4783,justificativas_motivos,justificativas_texto,"",1,1)</f>
        <v>MOTORISTA CUMPRINDO HORÁRIO NA ESCALA ATUAL</v>
      </c>
    </row>
    <row r="4784" spans="1:10" ht="42" hidden="1" customHeight="1">
      <c r="A4784" s="202">
        <v>45947</v>
      </c>
      <c r="B4784" s="149">
        <v>19020</v>
      </c>
      <c r="C4784" s="147">
        <v>0.39583333333333331</v>
      </c>
      <c r="D4784" s="149" t="s">
        <v>11</v>
      </c>
      <c r="E4784" s="270" t="s">
        <v>13</v>
      </c>
      <c r="F4784" s="149"/>
      <c r="G4784" s="149" t="str">
        <f>IF(E4784="MOTORISTA","","1")</f>
        <v>1</v>
      </c>
      <c r="H4784" s="150">
        <v>22</v>
      </c>
      <c r="I4784" s="271" t="str" cm="1">
        <f t="array" ref="I4784">_xlfn.XLOOKUP(C4784,gyn_horarios,gyn_trechos_almoco,"",1,1)</f>
        <v>GOIANIA X BELEM 09:30</v>
      </c>
      <c r="J4784" s="272" t="str" cm="1">
        <f t="array" ref="J4784">_xlfn.XLOOKUP(D4784,justificativas_motivos,justificativas_texto,"",1,1)</f>
        <v>MOTORISTA CUMPRINDO HORÁRIO NA ESCALA ATUAL</v>
      </c>
    </row>
    <row r="4785" spans="1:10" ht="42" hidden="1" customHeight="1">
      <c r="A4785" s="202">
        <v>45947</v>
      </c>
      <c r="B4785" s="149">
        <v>19020</v>
      </c>
      <c r="C4785" s="147">
        <v>0.39583333333333331</v>
      </c>
      <c r="D4785" s="149" t="s">
        <v>11</v>
      </c>
      <c r="E4785" s="270" t="s">
        <v>12</v>
      </c>
      <c r="F4785" s="149"/>
      <c r="G4785" s="149" t="str">
        <f>IF(E4785="MOTORISTA","","1")</f>
        <v>1</v>
      </c>
      <c r="H4785" s="150">
        <v>22</v>
      </c>
      <c r="I4785" s="271" t="str" cm="1">
        <f t="array" ref="I4785">_xlfn.XLOOKUP(C4785,gyn_horarios,gyn_trechos_almoco,"",1,1)</f>
        <v>GOIANIA X BELEM 09:30</v>
      </c>
      <c r="J4785" s="272" t="str" cm="1">
        <f t="array" ref="J4785">_xlfn.XLOOKUP(D4785,justificativas_motivos,justificativas_texto,"",1,1)</f>
        <v>MOTORISTA CUMPRINDO HORÁRIO NA ESCALA ATUAL</v>
      </c>
    </row>
    <row r="4786" spans="1:10" ht="42" hidden="1" customHeight="1">
      <c r="A4786" s="202">
        <v>45947</v>
      </c>
      <c r="B4786" s="149" t="s">
        <v>71</v>
      </c>
      <c r="C4786" s="147" t="s">
        <v>72</v>
      </c>
      <c r="D4786" s="149" t="s">
        <v>107</v>
      </c>
      <c r="E4786" s="153" t="s">
        <v>292</v>
      </c>
      <c r="F4786" s="149"/>
      <c r="G4786" s="149" t="str">
        <f>IF(E4786="MOTORISTA","","1")</f>
        <v>1</v>
      </c>
      <c r="H4786" s="150">
        <v>22</v>
      </c>
      <c r="I4786" s="271" t="str" cm="1">
        <f t="array" ref="I4786">_xlfn.XLOOKUP(C4786,gyn_horarios,gyn_trechos_almoco,"",1,1)</f>
        <v>PLANTAO</v>
      </c>
      <c r="J4786" s="272" t="str" cm="1">
        <f t="array" ref="J4786">_xlfn.XLOOKUP(D4786,justificativas_motivos,justificativas_texto,"",1,1)</f>
        <v>MOTORISTA PRESTANDO SERVICO DE PLANTAO NA GARAGEM</v>
      </c>
    </row>
    <row r="4787" spans="1:10" ht="42" hidden="1" customHeight="1">
      <c r="A4787" s="202">
        <v>45948</v>
      </c>
      <c r="B4787" s="149">
        <v>17500</v>
      </c>
      <c r="C4787" s="147">
        <v>0.75</v>
      </c>
      <c r="D4787" s="149" t="s">
        <v>11</v>
      </c>
      <c r="E4787" s="149" t="s">
        <v>91</v>
      </c>
      <c r="F4787" s="149"/>
      <c r="G4787" s="149" t="str">
        <f>IF(E4787="MOTORISTA","","1")</f>
        <v>1</v>
      </c>
      <c r="H4787" s="150">
        <v>22</v>
      </c>
      <c r="I4787" s="271" t="str" cm="1">
        <f t="array" ref="I4787">_xlfn.XLOOKUP(C4787,gyn_horarios,gyn_trechos_almoco,"",1,1)</f>
        <v>GOIANIA X TERESINA 18:00</v>
      </c>
      <c r="J4787" s="272" t="str" cm="1">
        <f t="array" ref="J4787">_xlfn.XLOOKUP(D4787,justificativas_motivos,justificativas_texto,"",1,1)</f>
        <v>MOTORISTA CUMPRINDO HORÁRIO NA ESCALA ATUAL</v>
      </c>
    </row>
    <row r="4788" spans="1:10" ht="42" hidden="1" customHeight="1">
      <c r="A4788" s="202">
        <v>45948</v>
      </c>
      <c r="B4788" s="149">
        <v>17500</v>
      </c>
      <c r="C4788" s="147">
        <v>0.75</v>
      </c>
      <c r="D4788" s="149" t="s">
        <v>11</v>
      </c>
      <c r="E4788" s="149" t="s">
        <v>89</v>
      </c>
      <c r="F4788" s="149"/>
      <c r="G4788" s="149" t="str">
        <f>IF(E4788="MOTORISTA","","1")</f>
        <v>1</v>
      </c>
      <c r="H4788" s="150">
        <v>22</v>
      </c>
      <c r="I4788" s="271" t="str" cm="1">
        <f t="array" ref="I4788">_xlfn.XLOOKUP(C4788,gyn_horarios,gyn_trechos_almoco,"",1,1)</f>
        <v>GOIANIA X TERESINA 18:00</v>
      </c>
      <c r="J4788" s="272" t="str" cm="1">
        <f t="array" ref="J4788">_xlfn.XLOOKUP(D4788,justificativas_motivos,justificativas_texto,"",1,1)</f>
        <v>MOTORISTA CUMPRINDO HORÁRIO NA ESCALA ATUAL</v>
      </c>
    </row>
    <row r="4789" spans="1:10" ht="42" hidden="1" customHeight="1">
      <c r="A4789" s="202">
        <v>45948</v>
      </c>
      <c r="B4789" s="149">
        <v>24013</v>
      </c>
      <c r="C4789" s="147">
        <v>0.79166666666666663</v>
      </c>
      <c r="D4789" s="149" t="s">
        <v>11</v>
      </c>
      <c r="E4789" s="149" t="s">
        <v>302</v>
      </c>
      <c r="F4789" s="149"/>
      <c r="G4789" s="149" t="str">
        <f>IF(E4789="MOTORISTA","","1")</f>
        <v>1</v>
      </c>
      <c r="H4789" s="150">
        <v>22</v>
      </c>
      <c r="I4789" s="271" t="str" cm="1">
        <f t="array" ref="I4789">_xlfn.XLOOKUP(C4789,gyn_horarios,gyn_trechos_almoco,"",1,1)</f>
        <v>GOIANIA X BELEM 19:00</v>
      </c>
      <c r="J4789" s="272" t="str" cm="1">
        <f t="array" ref="J4789">_xlfn.XLOOKUP(D4789,justificativas_motivos,justificativas_texto,"",1,1)</f>
        <v>MOTORISTA CUMPRINDO HORÁRIO NA ESCALA ATUAL</v>
      </c>
    </row>
    <row r="4790" spans="1:10" ht="42" hidden="1" customHeight="1">
      <c r="A4790" s="202">
        <v>45948</v>
      </c>
      <c r="B4790" s="149">
        <v>24013</v>
      </c>
      <c r="C4790" s="147">
        <v>0.79166666666666663</v>
      </c>
      <c r="D4790" s="149" t="s">
        <v>11</v>
      </c>
      <c r="E4790" s="149" t="s">
        <v>171</v>
      </c>
      <c r="F4790" s="149"/>
      <c r="G4790" s="149" t="str">
        <f>IF(E4790="MOTORISTA","","1")</f>
        <v>1</v>
      </c>
      <c r="H4790" s="150">
        <v>22</v>
      </c>
      <c r="I4790" s="271" t="str" cm="1">
        <f t="array" ref="I4790">_xlfn.XLOOKUP(C4790,gyn_horarios,gyn_trechos_almoco,"",1,1)</f>
        <v>GOIANIA X BELEM 19:00</v>
      </c>
      <c r="J4790" s="272" t="str" cm="1">
        <f t="array" ref="J4790">_xlfn.XLOOKUP(D4790,justificativas_motivos,justificativas_texto,"",1,1)</f>
        <v>MOTORISTA CUMPRINDO HORÁRIO NA ESCALA ATUAL</v>
      </c>
    </row>
    <row r="4791" spans="1:10" ht="42" hidden="1" customHeight="1">
      <c r="A4791" s="202">
        <v>45948</v>
      </c>
      <c r="B4791" s="149">
        <v>24014</v>
      </c>
      <c r="C4791" s="147">
        <v>0.83333333333333337</v>
      </c>
      <c r="D4791" s="149" t="s">
        <v>11</v>
      </c>
      <c r="E4791" s="149" t="s">
        <v>86</v>
      </c>
      <c r="F4791" s="149"/>
      <c r="G4791" s="149" t="str">
        <f>IF(E4791="MOTORISTA","","1")</f>
        <v>1</v>
      </c>
      <c r="H4791" s="150">
        <v>22</v>
      </c>
      <c r="I4791" s="271" t="str" cm="1">
        <f t="array" ref="I4791">_xlfn.XLOOKUP(C4791,gyn_horarios,gyn_trechos_almoco,"",1,1)</f>
        <v>GOIANIA X SAO LUIS 20:00</v>
      </c>
      <c r="J4791" s="272" t="str" cm="1">
        <f t="array" ref="J4791">_xlfn.XLOOKUP(D4791,justificativas_motivos,justificativas_texto,"",1,1)</f>
        <v>MOTORISTA CUMPRINDO HORÁRIO NA ESCALA ATUAL</v>
      </c>
    </row>
    <row r="4792" spans="1:10" ht="42" hidden="1" customHeight="1">
      <c r="A4792" s="202">
        <v>45948</v>
      </c>
      <c r="B4792" s="149">
        <v>24014</v>
      </c>
      <c r="C4792" s="147">
        <v>0.83333333333333337</v>
      </c>
      <c r="D4792" s="149" t="s">
        <v>11</v>
      </c>
      <c r="E4792" s="149" t="s">
        <v>52</v>
      </c>
      <c r="F4792" s="149"/>
      <c r="G4792" s="149" t="str">
        <f>IF(E4792="MOTORISTA","","1")</f>
        <v>1</v>
      </c>
      <c r="H4792" s="150">
        <v>22</v>
      </c>
      <c r="I4792" s="271" t="str" cm="1">
        <f t="array" ref="I4792">_xlfn.XLOOKUP(C4792,gyn_horarios,gyn_trechos_almoco,"",1,1)</f>
        <v>GOIANIA X SAO LUIS 20:00</v>
      </c>
      <c r="J4792" s="272" t="str" cm="1">
        <f t="array" ref="J4792">_xlfn.XLOOKUP(D4792,justificativas_motivos,justificativas_texto,"",1,1)</f>
        <v>MOTORISTA CUMPRINDO HORÁRIO NA ESCALA ATUAL</v>
      </c>
    </row>
    <row r="4793" spans="1:10" ht="42" hidden="1" customHeight="1">
      <c r="A4793" s="202">
        <v>45948</v>
      </c>
      <c r="B4793" s="149">
        <v>19011</v>
      </c>
      <c r="C4793" s="147">
        <v>0.39583333333333331</v>
      </c>
      <c r="D4793" s="149" t="s">
        <v>11</v>
      </c>
      <c r="E4793" s="270" t="s">
        <v>219</v>
      </c>
      <c r="F4793" s="149"/>
      <c r="G4793" s="149" t="str">
        <f>IF(E4793="MOTORISTA","","1")</f>
        <v>1</v>
      </c>
      <c r="H4793" s="150">
        <v>22</v>
      </c>
      <c r="I4793" s="271" t="str" cm="1">
        <f t="array" ref="I4793">_xlfn.XLOOKUP(C4793,gyn_horarios,gyn_trechos_almoco,"",1,1)</f>
        <v>GOIANIA X BELEM 09:30</v>
      </c>
      <c r="J4793" s="272" t="str" cm="1">
        <f t="array" ref="J4793">_xlfn.XLOOKUP(D4793,justificativas_motivos,justificativas_texto,"",1,1)</f>
        <v>MOTORISTA CUMPRINDO HORÁRIO NA ESCALA ATUAL</v>
      </c>
    </row>
    <row r="4794" spans="1:10" ht="42" hidden="1" customHeight="1">
      <c r="A4794" s="202">
        <v>45948</v>
      </c>
      <c r="B4794" s="149">
        <v>19011</v>
      </c>
      <c r="C4794" s="147">
        <v>0.39583333333333331</v>
      </c>
      <c r="D4794" s="149" t="s">
        <v>11</v>
      </c>
      <c r="E4794" s="270" t="s">
        <v>130</v>
      </c>
      <c r="F4794" s="149"/>
      <c r="G4794" s="149" t="str">
        <f>IF(E4794="MOTORISTA","","1")</f>
        <v>1</v>
      </c>
      <c r="H4794" s="150">
        <v>22</v>
      </c>
      <c r="I4794" s="271" t="str" cm="1">
        <f t="array" ref="I4794">_xlfn.XLOOKUP(C4794,gyn_horarios,gyn_trechos_almoco,"",1,1)</f>
        <v>GOIANIA X BELEM 09:30</v>
      </c>
      <c r="J4794" s="272" t="str" cm="1">
        <f t="array" ref="J4794">_xlfn.XLOOKUP(D4794,justificativas_motivos,justificativas_texto,"",1,1)</f>
        <v>MOTORISTA CUMPRINDO HORÁRIO NA ESCALA ATUAL</v>
      </c>
    </row>
    <row r="4795" spans="1:10" ht="42" hidden="1" customHeight="1">
      <c r="A4795" s="202">
        <v>45949</v>
      </c>
      <c r="B4795" s="149">
        <v>25011</v>
      </c>
      <c r="C4795" s="147">
        <v>0.79166666666666663</v>
      </c>
      <c r="D4795" s="149" t="s">
        <v>11</v>
      </c>
      <c r="E4795" s="149" t="s">
        <v>416</v>
      </c>
      <c r="F4795" s="149"/>
      <c r="G4795" s="149" t="str">
        <f>IF(E4795="MOTORISTA","","1")</f>
        <v>1</v>
      </c>
      <c r="H4795" s="150">
        <v>22</v>
      </c>
      <c r="I4795" s="271" t="str" cm="1">
        <f t="array" ref="I4795">_xlfn.XLOOKUP(C4795,gyn_horarios,gyn_trechos_almoco,"",1,1)</f>
        <v>GOIANIA X BELEM 19:00</v>
      </c>
      <c r="J4795" s="272" t="str" cm="1">
        <f t="array" ref="J4795">_xlfn.XLOOKUP(D4795,justificativas_motivos,justificativas_texto,"",1,1)</f>
        <v>MOTORISTA CUMPRINDO HORÁRIO NA ESCALA ATUAL</v>
      </c>
    </row>
    <row r="4796" spans="1:10" ht="42" hidden="1" customHeight="1">
      <c r="A4796" s="202">
        <v>45949</v>
      </c>
      <c r="B4796" s="149">
        <v>25011</v>
      </c>
      <c r="C4796" s="147">
        <v>0.79166666666666663</v>
      </c>
      <c r="D4796" s="149" t="s">
        <v>11</v>
      </c>
      <c r="E4796" s="149" t="s">
        <v>201</v>
      </c>
      <c r="F4796" s="149"/>
      <c r="G4796" s="149" t="str">
        <f>IF(E4796="MOTORISTA","","1")</f>
        <v>1</v>
      </c>
      <c r="H4796" s="150">
        <v>22</v>
      </c>
      <c r="I4796" s="271" t="str" cm="1">
        <f t="array" ref="I4796">_xlfn.XLOOKUP(C4796,gyn_horarios,gyn_trechos_almoco,"",1,1)</f>
        <v>GOIANIA X BELEM 19:00</v>
      </c>
      <c r="J4796" s="272" t="str" cm="1">
        <f t="array" ref="J4796">_xlfn.XLOOKUP(D4796,justificativas_motivos,justificativas_texto,"",1,1)</f>
        <v>MOTORISTA CUMPRINDO HORÁRIO NA ESCALA ATUAL</v>
      </c>
    </row>
    <row r="4797" spans="1:10" ht="42" hidden="1" customHeight="1">
      <c r="A4797" s="202">
        <v>45949</v>
      </c>
      <c r="B4797" s="149">
        <v>24001</v>
      </c>
      <c r="C4797" s="147">
        <v>0.83333333333333337</v>
      </c>
      <c r="D4797" s="149" t="s">
        <v>11</v>
      </c>
      <c r="E4797" s="149" t="s">
        <v>160</v>
      </c>
      <c r="F4797" s="149"/>
      <c r="G4797" s="149" t="str">
        <f>IF(E4797="MOTORISTA","","1")</f>
        <v>1</v>
      </c>
      <c r="H4797" s="150">
        <v>22</v>
      </c>
      <c r="I4797" s="271" t="str" cm="1">
        <f t="array" ref="I4797">_xlfn.XLOOKUP(C4797,gyn_horarios,gyn_trechos_almoco,"",1,1)</f>
        <v>GOIANIA X SAO LUIS 20:00</v>
      </c>
      <c r="J4797" s="272" t="str" cm="1">
        <f t="array" ref="J4797">_xlfn.XLOOKUP(D4797,justificativas_motivos,justificativas_texto,"",1,1)</f>
        <v>MOTORISTA CUMPRINDO HORÁRIO NA ESCALA ATUAL</v>
      </c>
    </row>
    <row r="4798" spans="1:10" ht="42" hidden="1" customHeight="1">
      <c r="A4798" s="202">
        <v>45949</v>
      </c>
      <c r="B4798" s="149">
        <v>24001</v>
      </c>
      <c r="C4798" s="147">
        <v>0.83333333333333337</v>
      </c>
      <c r="D4798" s="149" t="s">
        <v>11</v>
      </c>
      <c r="E4798" s="149" t="s">
        <v>148</v>
      </c>
      <c r="F4798" s="149"/>
      <c r="G4798" s="149" t="str">
        <f>IF(E4798="MOTORISTA","","1")</f>
        <v>1</v>
      </c>
      <c r="H4798" s="150">
        <v>22</v>
      </c>
      <c r="I4798" s="271" t="str" cm="1">
        <f t="array" ref="I4798">_xlfn.XLOOKUP(C4798,gyn_horarios,gyn_trechos_almoco,"",1,1)</f>
        <v>GOIANIA X SAO LUIS 20:00</v>
      </c>
      <c r="J4798" s="272" t="str" cm="1">
        <f t="array" ref="J4798">_xlfn.XLOOKUP(D4798,justificativas_motivos,justificativas_texto,"",1,1)</f>
        <v>MOTORISTA CUMPRINDO HORÁRIO NA ESCALA ATUAL</v>
      </c>
    </row>
    <row r="4799" spans="1:10" ht="42" hidden="1" customHeight="1">
      <c r="A4799" s="202">
        <v>45949</v>
      </c>
      <c r="B4799" s="149">
        <v>19017</v>
      </c>
      <c r="C4799" s="147">
        <v>0.39583333333333331</v>
      </c>
      <c r="D4799" s="149" t="s">
        <v>11</v>
      </c>
      <c r="E4799" s="270" t="s">
        <v>488</v>
      </c>
      <c r="F4799" s="149"/>
      <c r="G4799" s="149" t="str">
        <f>IF(E4799="MOTORISTA","","1")</f>
        <v>1</v>
      </c>
      <c r="H4799" s="150">
        <v>22</v>
      </c>
      <c r="I4799" s="271" t="str" cm="1">
        <f t="array" ref="I4799">_xlfn.XLOOKUP(C4799,gyn_horarios,gyn_trechos_almoco,"",1,1)</f>
        <v>GOIANIA X BELEM 09:30</v>
      </c>
      <c r="J4799" s="272" t="str" cm="1">
        <f t="array" ref="J4799">_xlfn.XLOOKUP(D4799,justificativas_motivos,justificativas_texto,"",1,1)</f>
        <v>MOTORISTA CUMPRINDO HORÁRIO NA ESCALA ATUAL</v>
      </c>
    </row>
    <row r="4800" spans="1:10" ht="42" hidden="1" customHeight="1">
      <c r="A4800" s="202">
        <v>45949</v>
      </c>
      <c r="B4800" s="149">
        <v>19017</v>
      </c>
      <c r="C4800" s="147">
        <v>0.39583333333333331</v>
      </c>
      <c r="D4800" s="149" t="s">
        <v>11</v>
      </c>
      <c r="E4800" s="270" t="s">
        <v>70</v>
      </c>
      <c r="F4800" s="149"/>
      <c r="G4800" s="149" t="str">
        <f>IF(E4800="MOTORISTA","","1")</f>
        <v>1</v>
      </c>
      <c r="H4800" s="150">
        <v>22</v>
      </c>
      <c r="I4800" s="271" t="str" cm="1">
        <f t="array" ref="I4800">_xlfn.XLOOKUP(C4800,gyn_horarios,gyn_trechos_almoco,"",1,1)</f>
        <v>GOIANIA X BELEM 09:30</v>
      </c>
      <c r="J4800" s="272" t="str" cm="1">
        <f t="array" ref="J4800">_xlfn.XLOOKUP(D4800,justificativas_motivos,justificativas_texto,"",1,1)</f>
        <v>MOTORISTA CUMPRINDO HORÁRIO NA ESCALA ATUAL</v>
      </c>
    </row>
    <row r="4801" spans="1:10" ht="42" hidden="1" customHeight="1">
      <c r="A4801" s="202">
        <v>45950</v>
      </c>
      <c r="B4801" s="149" t="s">
        <v>137</v>
      </c>
      <c r="C4801" s="147" t="s">
        <v>137</v>
      </c>
      <c r="D4801" s="149" t="s">
        <v>137</v>
      </c>
      <c r="E4801" s="270" t="s">
        <v>488</v>
      </c>
      <c r="F4801" s="149"/>
      <c r="G4801" s="149" t="str">
        <f>IF(E4801="MOTORISTA","","1")</f>
        <v>1</v>
      </c>
      <c r="H4801" s="150">
        <v>22</v>
      </c>
      <c r="I4801" s="271" t="str" cm="1">
        <f t="array" ref="I4801">_xlfn.XLOOKUP(C4801,gyn_horarios,gyn_trechos_almoco,"",1,1)</f>
        <v>ESPERA</v>
      </c>
      <c r="J4801" s="272" t="str" cm="1">
        <f t="array" ref="J4801">_xlfn.XLOOKUP(D4801,justificativas_motivos,justificativas_texto,"",1,1)</f>
        <v>MOTORISTA NA GARAGEM EM ESPERA PARA DISPONIBILIDADE DE HORARIOS</v>
      </c>
    </row>
    <row r="4802" spans="1:10" ht="42" hidden="1" customHeight="1">
      <c r="A4802" s="202">
        <v>45950</v>
      </c>
      <c r="B4802" s="149" t="s">
        <v>137</v>
      </c>
      <c r="C4802" s="147" t="s">
        <v>137</v>
      </c>
      <c r="D4802" s="149" t="s">
        <v>137</v>
      </c>
      <c r="E4802" s="270" t="s">
        <v>70</v>
      </c>
      <c r="F4802" s="149"/>
      <c r="G4802" s="149" t="str">
        <f>IF(E4802="MOTORISTA","","1")</f>
        <v>1</v>
      </c>
      <c r="H4802" s="150">
        <v>22</v>
      </c>
      <c r="I4802" s="271" t="str" cm="1">
        <f t="array" ref="I4802">_xlfn.XLOOKUP(C4802,gyn_horarios,gyn_trechos_almoco,"",1,1)</f>
        <v>ESPERA</v>
      </c>
      <c r="J4802" s="272" t="str" cm="1">
        <f t="array" ref="J4802">_xlfn.XLOOKUP(D4802,justificativas_motivos,justificativas_texto,"",1,1)</f>
        <v>MOTORISTA NA GARAGEM EM ESPERA PARA DISPONIBILIDADE DE HORARIOS</v>
      </c>
    </row>
    <row r="4803" spans="1:10" ht="42" hidden="1" customHeight="1">
      <c r="A4803" s="202">
        <v>45950</v>
      </c>
      <c r="B4803" s="149">
        <v>19007</v>
      </c>
      <c r="C4803" s="147">
        <v>0.75</v>
      </c>
      <c r="D4803" s="149" t="s">
        <v>11</v>
      </c>
      <c r="E4803" s="149" t="s">
        <v>139</v>
      </c>
      <c r="F4803" s="149"/>
      <c r="G4803" s="149" t="str">
        <f>IF(E4803="MOTORISTA","","1")</f>
        <v>1</v>
      </c>
      <c r="H4803" s="150">
        <v>22</v>
      </c>
      <c r="I4803" s="271" t="str" cm="1">
        <f t="array" ref="I4803">_xlfn.XLOOKUP(C4803,gyn_horarios,gyn_trechos_almoco,"",1,1)</f>
        <v>GOIANIA X TERESINA 18:00</v>
      </c>
      <c r="J4803" s="272" t="str" cm="1">
        <f t="array" ref="J4803">_xlfn.XLOOKUP(D4803,justificativas_motivos,justificativas_texto,"",1,1)</f>
        <v>MOTORISTA CUMPRINDO HORÁRIO NA ESCALA ATUAL</v>
      </c>
    </row>
    <row r="4804" spans="1:10" ht="42" hidden="1" customHeight="1">
      <c r="A4804" s="202">
        <v>45950</v>
      </c>
      <c r="B4804" s="149">
        <v>19007</v>
      </c>
      <c r="C4804" s="147">
        <v>0.75</v>
      </c>
      <c r="D4804" s="149" t="s">
        <v>11</v>
      </c>
      <c r="E4804" s="149" t="s">
        <v>407</v>
      </c>
      <c r="F4804" s="149"/>
      <c r="G4804" s="149" t="str">
        <f>IF(E4804="MOTORISTA","","1")</f>
        <v>1</v>
      </c>
      <c r="H4804" s="150">
        <v>22</v>
      </c>
      <c r="I4804" s="271" t="str" cm="1">
        <f t="array" ref="I4804">_xlfn.XLOOKUP(C4804,gyn_horarios,gyn_trechos_almoco,"",1,1)</f>
        <v>GOIANIA X TERESINA 18:00</v>
      </c>
      <c r="J4804" s="272" t="str" cm="1">
        <f t="array" ref="J4804">_xlfn.XLOOKUP(D4804,justificativas_motivos,justificativas_texto,"",1,1)</f>
        <v>MOTORISTA CUMPRINDO HORÁRIO NA ESCALA ATUAL</v>
      </c>
    </row>
    <row r="4805" spans="1:10" ht="42" hidden="1" customHeight="1">
      <c r="A4805" s="202">
        <v>45950</v>
      </c>
      <c r="B4805" s="149">
        <v>24012</v>
      </c>
      <c r="C4805" s="147">
        <v>0.79166666666666663</v>
      </c>
      <c r="D4805" s="149" t="s">
        <v>11</v>
      </c>
      <c r="E4805" s="149" t="s">
        <v>216</v>
      </c>
      <c r="F4805" s="149"/>
      <c r="G4805" s="149" t="str">
        <f>IF(E4805="MOTORISTA","","1")</f>
        <v>1</v>
      </c>
      <c r="H4805" s="150">
        <v>22</v>
      </c>
      <c r="I4805" s="271" t="str" cm="1">
        <f t="array" ref="I4805">_xlfn.XLOOKUP(C4805,gyn_horarios,gyn_trechos_almoco,"",1,1)</f>
        <v>GOIANIA X BELEM 19:00</v>
      </c>
      <c r="J4805" s="272" t="str" cm="1">
        <f t="array" ref="J4805">_xlfn.XLOOKUP(D4805,justificativas_motivos,justificativas_texto,"",1,1)</f>
        <v>MOTORISTA CUMPRINDO HORÁRIO NA ESCALA ATUAL</v>
      </c>
    </row>
    <row r="4806" spans="1:10" ht="42" hidden="1" customHeight="1">
      <c r="A4806" s="202">
        <v>45950</v>
      </c>
      <c r="B4806" s="149">
        <v>24012</v>
      </c>
      <c r="C4806" s="147">
        <v>0.79166666666666663</v>
      </c>
      <c r="D4806" s="149" t="s">
        <v>11</v>
      </c>
      <c r="E4806" s="149" t="s">
        <v>157</v>
      </c>
      <c r="F4806" s="149"/>
      <c r="G4806" s="149" t="str">
        <f>IF(E4806="MOTORISTA","","1")</f>
        <v>1</v>
      </c>
      <c r="H4806" s="150">
        <v>22</v>
      </c>
      <c r="I4806" s="271" t="str" cm="1">
        <f t="array" ref="I4806">_xlfn.XLOOKUP(C4806,gyn_horarios,gyn_trechos_almoco,"",1,1)</f>
        <v>GOIANIA X BELEM 19:00</v>
      </c>
      <c r="J4806" s="272" t="str" cm="1">
        <f t="array" ref="J4806">_xlfn.XLOOKUP(D4806,justificativas_motivos,justificativas_texto,"",1,1)</f>
        <v>MOTORISTA CUMPRINDO HORÁRIO NA ESCALA ATUAL</v>
      </c>
    </row>
    <row r="4807" spans="1:10" ht="42" hidden="1" customHeight="1">
      <c r="A4807" s="202">
        <v>45950</v>
      </c>
      <c r="B4807" s="149">
        <v>24010</v>
      </c>
      <c r="C4807" s="147">
        <v>0.83333333333333337</v>
      </c>
      <c r="D4807" s="149" t="s">
        <v>11</v>
      </c>
      <c r="E4807" s="149" t="s">
        <v>109</v>
      </c>
      <c r="F4807" s="149"/>
      <c r="G4807" s="149" t="str">
        <f>IF(E4807="MOTORISTA","","1")</f>
        <v>1</v>
      </c>
      <c r="H4807" s="150">
        <v>22</v>
      </c>
      <c r="I4807" s="271" t="str" cm="1">
        <f t="array" ref="I4807">_xlfn.XLOOKUP(C4807,gyn_horarios,gyn_trechos_almoco,"",1,1)</f>
        <v>GOIANIA X SAO LUIS 20:00</v>
      </c>
      <c r="J4807" s="272" t="str" cm="1">
        <f t="array" ref="J4807">_xlfn.XLOOKUP(D4807,justificativas_motivos,justificativas_texto,"",1,1)</f>
        <v>MOTORISTA CUMPRINDO HORÁRIO NA ESCALA ATUAL</v>
      </c>
    </row>
    <row r="4808" spans="1:10" ht="42" hidden="1" customHeight="1">
      <c r="A4808" s="202">
        <v>45950</v>
      </c>
      <c r="B4808" s="149">
        <v>24010</v>
      </c>
      <c r="C4808" s="147">
        <v>0.83333333333333337</v>
      </c>
      <c r="D4808" s="149" t="s">
        <v>11</v>
      </c>
      <c r="E4808" s="149" t="s">
        <v>365</v>
      </c>
      <c r="F4808" s="149"/>
      <c r="G4808" s="149" t="str">
        <f>IF(E4808="MOTORISTA","","1")</f>
        <v>1</v>
      </c>
      <c r="H4808" s="150">
        <v>22</v>
      </c>
      <c r="I4808" s="271" t="str" cm="1">
        <f t="array" ref="I4808">_xlfn.XLOOKUP(C4808,gyn_horarios,gyn_trechos_almoco,"",1,1)</f>
        <v>GOIANIA X SAO LUIS 20:00</v>
      </c>
      <c r="J4808" s="272" t="str" cm="1">
        <f t="array" ref="J4808">_xlfn.XLOOKUP(D4808,justificativas_motivos,justificativas_texto,"",1,1)</f>
        <v>MOTORISTA CUMPRINDO HORÁRIO NA ESCALA ATUAL</v>
      </c>
    </row>
    <row r="4809" spans="1:10" ht="42" hidden="1" customHeight="1">
      <c r="A4809" s="202">
        <v>45950</v>
      </c>
      <c r="B4809" s="149">
        <v>20013</v>
      </c>
      <c r="C4809" s="147">
        <v>0.39583333333333331</v>
      </c>
      <c r="D4809" s="149" t="s">
        <v>11</v>
      </c>
      <c r="E4809" s="270" t="s">
        <v>188</v>
      </c>
      <c r="F4809" s="149"/>
      <c r="G4809" s="149" t="str">
        <f>IF(E4809="MOTORISTA","","1")</f>
        <v>1</v>
      </c>
      <c r="H4809" s="150">
        <v>22</v>
      </c>
      <c r="I4809" s="271" t="str" cm="1">
        <f t="array" ref="I4809">_xlfn.XLOOKUP(C4809,gyn_horarios,gyn_trechos_almoco,"",1,1)</f>
        <v>GOIANIA X BELEM 09:30</v>
      </c>
      <c r="J4809" s="272" t="str" cm="1">
        <f t="array" ref="J4809">_xlfn.XLOOKUP(D4809,justificativas_motivos,justificativas_texto,"",1,1)</f>
        <v>MOTORISTA CUMPRINDO HORÁRIO NA ESCALA ATUAL</v>
      </c>
    </row>
    <row r="4810" spans="1:10" ht="42" hidden="1" customHeight="1">
      <c r="A4810" s="202">
        <v>45950</v>
      </c>
      <c r="B4810" s="149">
        <v>20013</v>
      </c>
      <c r="C4810" s="147">
        <v>0.39583333333333331</v>
      </c>
      <c r="D4810" s="149" t="s">
        <v>11</v>
      </c>
      <c r="E4810" s="270" t="s">
        <v>114</v>
      </c>
      <c r="F4810" s="149"/>
      <c r="G4810" s="149" t="str">
        <f>IF(E4810="MOTORISTA","","1")</f>
        <v>1</v>
      </c>
      <c r="H4810" s="150">
        <v>22</v>
      </c>
      <c r="I4810" s="271" t="str" cm="1">
        <f t="array" ref="I4810">_xlfn.XLOOKUP(C4810,gyn_horarios,gyn_trechos_almoco,"",1,1)</f>
        <v>GOIANIA X BELEM 09:30</v>
      </c>
      <c r="J4810" s="272" t="str" cm="1">
        <f t="array" ref="J4810">_xlfn.XLOOKUP(D4810,justificativas_motivos,justificativas_texto,"",1,1)</f>
        <v>MOTORISTA CUMPRINDO HORÁRIO NA ESCALA ATUAL</v>
      </c>
    </row>
    <row r="4811" spans="1:10" ht="42" hidden="1" customHeight="1">
      <c r="A4811" s="202">
        <v>45950</v>
      </c>
      <c r="B4811" s="149" t="s">
        <v>71</v>
      </c>
      <c r="C4811" s="147" t="s">
        <v>72</v>
      </c>
      <c r="D4811" s="149" t="s">
        <v>107</v>
      </c>
      <c r="E4811" s="270" t="s">
        <v>292</v>
      </c>
      <c r="F4811" s="149"/>
      <c r="G4811" s="149" t="str">
        <f>IF(E4811="MOTORISTA","","1")</f>
        <v>1</v>
      </c>
      <c r="H4811" s="150">
        <v>22</v>
      </c>
      <c r="I4811" s="271" t="str" cm="1">
        <f t="array" ref="I4811">_xlfn.XLOOKUP(C4811,gyn_horarios,gyn_trechos_almoco,"",1,1)</f>
        <v>PLANTAO</v>
      </c>
      <c r="J4811" s="272" t="str" cm="1">
        <f t="array" ref="J4811">_xlfn.XLOOKUP(D4811,justificativas_motivos,justificativas_texto,"",1,1)</f>
        <v>MOTORISTA PRESTANDO SERVICO DE PLANTAO NA GARAGEM</v>
      </c>
    </row>
    <row r="4812" spans="1:10" ht="42" hidden="1" customHeight="1">
      <c r="A4812" s="202">
        <v>45951</v>
      </c>
      <c r="B4812" s="149" t="s">
        <v>137</v>
      </c>
      <c r="C4812" s="147" t="s">
        <v>137</v>
      </c>
      <c r="D4812" s="149" t="s">
        <v>137</v>
      </c>
      <c r="E4812" s="270" t="s">
        <v>188</v>
      </c>
      <c r="F4812" s="149"/>
      <c r="G4812" s="149" t="str">
        <f>IF(E4812="MOTORISTA","","1")</f>
        <v>1</v>
      </c>
      <c r="H4812" s="150">
        <v>22</v>
      </c>
      <c r="I4812" s="271" t="str" cm="1">
        <f t="array" ref="I4812">_xlfn.XLOOKUP(C4812,gyn_horarios,gyn_trechos_almoco,"",1,1)</f>
        <v>ESPERA</v>
      </c>
      <c r="J4812" s="272" t="str" cm="1">
        <f t="array" ref="J4812">_xlfn.XLOOKUP(D4812,justificativas_motivos,justificativas_texto,"",1,1)</f>
        <v>MOTORISTA NA GARAGEM EM ESPERA PARA DISPONIBILIDADE DE HORARIOS</v>
      </c>
    </row>
    <row r="4813" spans="1:10" ht="42" hidden="1" customHeight="1">
      <c r="A4813" s="202">
        <v>45951</v>
      </c>
      <c r="B4813" s="149" t="s">
        <v>137</v>
      </c>
      <c r="C4813" s="147" t="s">
        <v>137</v>
      </c>
      <c r="D4813" s="149" t="s">
        <v>137</v>
      </c>
      <c r="E4813" s="270" t="s">
        <v>114</v>
      </c>
      <c r="F4813" s="149"/>
      <c r="G4813" s="149" t="str">
        <f>IF(E4813="MOTORISTA","","1")</f>
        <v>1</v>
      </c>
      <c r="H4813" s="150">
        <v>22</v>
      </c>
      <c r="I4813" s="271" t="str" cm="1">
        <f t="array" ref="I4813">_xlfn.XLOOKUP(C4813,gyn_horarios,gyn_trechos_almoco,"",1,1)</f>
        <v>ESPERA</v>
      </c>
      <c r="J4813" s="272" t="str" cm="1">
        <f t="array" ref="J4813">_xlfn.XLOOKUP(D4813,justificativas_motivos,justificativas_texto,"",1,1)</f>
        <v>MOTORISTA NA GARAGEM EM ESPERA PARA DISPONIBILIDADE DE HORARIOS</v>
      </c>
    </row>
    <row r="4814" spans="1:10" ht="42" hidden="1" customHeight="1">
      <c r="A4814" s="202">
        <v>45951</v>
      </c>
      <c r="B4814" s="149">
        <v>20014</v>
      </c>
      <c r="C4814" s="147">
        <v>0.75</v>
      </c>
      <c r="D4814" s="211" t="s">
        <v>11</v>
      </c>
      <c r="E4814" s="149" t="s">
        <v>103</v>
      </c>
      <c r="F4814" s="149"/>
      <c r="G4814" s="149" t="str">
        <f>IF(E4814="MOTORISTA","","1")</f>
        <v>1</v>
      </c>
      <c r="H4814" s="150">
        <v>22</v>
      </c>
      <c r="I4814" s="271" t="str" cm="1">
        <f t="array" ref="I4814">_xlfn.XLOOKUP(C4814,gyn_horarios,gyn_trechos_almoco,"",1,1)</f>
        <v>GOIANIA X TERESINA 18:00</v>
      </c>
      <c r="J4814" s="272" t="str" cm="1">
        <f t="array" ref="J4814">_xlfn.XLOOKUP(D4814,justificativas_motivos,justificativas_texto,"",1,1)</f>
        <v>MOTORISTA CUMPRINDO HORÁRIO NA ESCALA ATUAL</v>
      </c>
    </row>
    <row r="4815" spans="1:10" ht="42" hidden="1" customHeight="1">
      <c r="A4815" s="202">
        <v>45951</v>
      </c>
      <c r="B4815" s="149">
        <v>20014</v>
      </c>
      <c r="C4815" s="147">
        <v>0.75</v>
      </c>
      <c r="D4815" s="149" t="s">
        <v>11</v>
      </c>
      <c r="E4815" s="149" t="s">
        <v>238</v>
      </c>
      <c r="F4815" s="149"/>
      <c r="G4815" s="149" t="str">
        <f>IF(E4815="MOTORISTA","","1")</f>
        <v>1</v>
      </c>
      <c r="H4815" s="150">
        <v>22</v>
      </c>
      <c r="I4815" s="271" t="str" cm="1">
        <f t="array" ref="I4815">_xlfn.XLOOKUP(C4815,gyn_horarios,gyn_trechos_almoco,"",1,1)</f>
        <v>GOIANIA X TERESINA 18:00</v>
      </c>
      <c r="J4815" s="272" t="str" cm="1">
        <f t="array" ref="J4815">_xlfn.XLOOKUP(D4815,justificativas_motivos,justificativas_texto,"",1,1)</f>
        <v>MOTORISTA CUMPRINDO HORÁRIO NA ESCALA ATUAL</v>
      </c>
    </row>
    <row r="4816" spans="1:10" ht="42" hidden="1" customHeight="1">
      <c r="A4816" s="202">
        <v>45951</v>
      </c>
      <c r="B4816" s="149">
        <v>25009</v>
      </c>
      <c r="C4816" s="147">
        <v>0.79166666666666663</v>
      </c>
      <c r="D4816" s="149" t="s">
        <v>11</v>
      </c>
      <c r="E4816" s="149" t="s">
        <v>27</v>
      </c>
      <c r="F4816" s="149"/>
      <c r="G4816" s="149" t="str">
        <f>IF(E4816="MOTORISTA","","1")</f>
        <v>1</v>
      </c>
      <c r="H4816" s="150">
        <v>22</v>
      </c>
      <c r="I4816" s="271" t="str" cm="1">
        <f t="array" ref="I4816">_xlfn.XLOOKUP(C4816,gyn_horarios,gyn_trechos_almoco,"",1,1)</f>
        <v>GOIANIA X BELEM 19:00</v>
      </c>
      <c r="J4816" s="272" t="str" cm="1">
        <f t="array" ref="J4816">_xlfn.XLOOKUP(D4816,justificativas_motivos,justificativas_texto,"",1,1)</f>
        <v>MOTORISTA CUMPRINDO HORÁRIO NA ESCALA ATUAL</v>
      </c>
    </row>
    <row r="4817" spans="1:10" ht="42" hidden="1" customHeight="1">
      <c r="A4817" s="202">
        <v>45951</v>
      </c>
      <c r="B4817" s="149">
        <v>25009</v>
      </c>
      <c r="C4817" s="147">
        <v>0.79166666666666663</v>
      </c>
      <c r="D4817" s="149" t="s">
        <v>11</v>
      </c>
      <c r="E4817" s="149" t="s">
        <v>37</v>
      </c>
      <c r="F4817" s="149"/>
      <c r="G4817" s="149" t="str">
        <f>IF(E4817="MOTORISTA","","1")</f>
        <v>1</v>
      </c>
      <c r="H4817" s="150">
        <v>22</v>
      </c>
      <c r="I4817" s="271" t="str" cm="1">
        <f t="array" ref="I4817">_xlfn.XLOOKUP(C4817,gyn_horarios,gyn_trechos_almoco,"",1,1)</f>
        <v>GOIANIA X BELEM 19:00</v>
      </c>
      <c r="J4817" s="272" t="str" cm="1">
        <f t="array" ref="J4817">_xlfn.XLOOKUP(D4817,justificativas_motivos,justificativas_texto,"",1,1)</f>
        <v>MOTORISTA CUMPRINDO HORÁRIO NA ESCALA ATUAL</v>
      </c>
    </row>
    <row r="4818" spans="1:10" ht="42" hidden="1" customHeight="1">
      <c r="A4818" s="202">
        <v>45951</v>
      </c>
      <c r="B4818" s="149">
        <v>25006</v>
      </c>
      <c r="C4818" s="147">
        <v>0.83333333333333337</v>
      </c>
      <c r="D4818" s="149" t="s">
        <v>11</v>
      </c>
      <c r="E4818" s="149" t="s">
        <v>266</v>
      </c>
      <c r="F4818" s="149"/>
      <c r="G4818" s="149" t="str">
        <f>IF(E4818="MOTORISTA","","1")</f>
        <v>1</v>
      </c>
      <c r="H4818" s="150">
        <v>22</v>
      </c>
      <c r="I4818" s="271" t="str" cm="1">
        <f t="array" ref="I4818">_xlfn.XLOOKUP(C4818,gyn_horarios,gyn_trechos_almoco,"",1,1)</f>
        <v>GOIANIA X SAO LUIS 20:00</v>
      </c>
      <c r="J4818" s="272" t="str" cm="1">
        <f t="array" ref="J4818">_xlfn.XLOOKUP(D4818,justificativas_motivos,justificativas_texto,"",1,1)</f>
        <v>MOTORISTA CUMPRINDO HORÁRIO NA ESCALA ATUAL</v>
      </c>
    </row>
    <row r="4819" spans="1:10" ht="42" hidden="1" customHeight="1">
      <c r="A4819" s="202">
        <v>45951</v>
      </c>
      <c r="B4819" s="149">
        <v>25006</v>
      </c>
      <c r="C4819" s="147">
        <v>0.83333333333333337</v>
      </c>
      <c r="D4819" s="149" t="s">
        <v>11</v>
      </c>
      <c r="E4819" s="149" t="s">
        <v>173</v>
      </c>
      <c r="F4819" s="149"/>
      <c r="G4819" s="149" t="str">
        <f>IF(E4819="MOTORISTA","","1")</f>
        <v>1</v>
      </c>
      <c r="H4819" s="150">
        <v>22</v>
      </c>
      <c r="I4819" s="271" t="str" cm="1">
        <f t="array" ref="I4819">_xlfn.XLOOKUP(C4819,gyn_horarios,gyn_trechos_almoco,"",1,1)</f>
        <v>GOIANIA X SAO LUIS 20:00</v>
      </c>
      <c r="J4819" s="272" t="str" cm="1">
        <f t="array" ref="J4819">_xlfn.XLOOKUP(D4819,justificativas_motivos,justificativas_texto,"",1,1)</f>
        <v>MOTORISTA CUMPRINDO HORÁRIO NA ESCALA ATUAL</v>
      </c>
    </row>
    <row r="4820" spans="1:10" ht="42" hidden="1" customHeight="1">
      <c r="A4820" s="202">
        <v>45951</v>
      </c>
      <c r="B4820" s="149" t="s">
        <v>71</v>
      </c>
      <c r="C4820" s="147" t="s">
        <v>72</v>
      </c>
      <c r="D4820" s="149" t="s">
        <v>107</v>
      </c>
      <c r="E4820" s="270" t="s">
        <v>292</v>
      </c>
      <c r="F4820" s="149"/>
      <c r="G4820" s="149" t="str">
        <f>IF(E4820="MOTORISTA","","1")</f>
        <v>1</v>
      </c>
      <c r="H4820" s="150">
        <v>22</v>
      </c>
      <c r="I4820" s="271" t="str" cm="1">
        <f t="array" ref="I4820">_xlfn.XLOOKUP(C4820,gyn_horarios,gyn_trechos_almoco,"",1,1)</f>
        <v>PLANTAO</v>
      </c>
      <c r="J4820" s="272" t="str" cm="1">
        <f t="array" ref="J4820">_xlfn.XLOOKUP(D4820,justificativas_motivos,justificativas_texto,"",1,1)</f>
        <v>MOTORISTA PRESTANDO SERVICO DE PLANTAO NA GARAGEM</v>
      </c>
    </row>
    <row r="4821" spans="1:10" ht="42" hidden="1" customHeight="1">
      <c r="A4821" s="202">
        <v>45952</v>
      </c>
      <c r="B4821" s="149">
        <v>19013</v>
      </c>
      <c r="C4821" s="147">
        <v>0.75</v>
      </c>
      <c r="D4821" s="149" t="s">
        <v>11</v>
      </c>
      <c r="E4821" s="149" t="s">
        <v>112</v>
      </c>
      <c r="F4821" s="149"/>
      <c r="G4821" s="149" t="str">
        <f>IF(E4821="MOTORISTA","","1")</f>
        <v>1</v>
      </c>
      <c r="H4821" s="150">
        <v>22</v>
      </c>
      <c r="I4821" s="271" t="str" cm="1">
        <f t="array" ref="I4821">_xlfn.XLOOKUP(C4821,gyn_horarios,gyn_trechos_almoco,"",1,1)</f>
        <v>GOIANIA X TERESINA 18:00</v>
      </c>
      <c r="J4821" s="272" t="str" cm="1">
        <f t="array" ref="J4821">_xlfn.XLOOKUP(D4821,justificativas_motivos,justificativas_texto,"",1,1)</f>
        <v>MOTORISTA CUMPRINDO HORÁRIO NA ESCALA ATUAL</v>
      </c>
    </row>
    <row r="4822" spans="1:10" ht="42" hidden="1" customHeight="1">
      <c r="A4822" s="202">
        <v>45952</v>
      </c>
      <c r="B4822" s="149">
        <v>19013</v>
      </c>
      <c r="C4822" s="147">
        <v>0.75</v>
      </c>
      <c r="D4822" s="149" t="s">
        <v>11</v>
      </c>
      <c r="E4822" s="149" t="s">
        <v>116</v>
      </c>
      <c r="F4822" s="149"/>
      <c r="G4822" s="149" t="str">
        <f>IF(E4822="MOTORISTA","","1")</f>
        <v>1</v>
      </c>
      <c r="H4822" s="150">
        <v>22</v>
      </c>
      <c r="I4822" s="271" t="str" cm="1">
        <f t="array" ref="I4822">_xlfn.XLOOKUP(C4822,gyn_horarios,gyn_trechos_almoco,"",1,1)</f>
        <v>GOIANIA X TERESINA 18:00</v>
      </c>
      <c r="J4822" s="272" t="str" cm="1">
        <f t="array" ref="J4822">_xlfn.XLOOKUP(D4822,justificativas_motivos,justificativas_texto,"",1,1)</f>
        <v>MOTORISTA CUMPRINDO HORÁRIO NA ESCALA ATUAL</v>
      </c>
    </row>
    <row r="4823" spans="1:10" ht="42" hidden="1" customHeight="1">
      <c r="A4823" s="202">
        <v>45952</v>
      </c>
      <c r="B4823" s="149">
        <v>24011</v>
      </c>
      <c r="C4823" s="147">
        <v>0.79166666666666663</v>
      </c>
      <c r="D4823" s="149" t="s">
        <v>11</v>
      </c>
      <c r="E4823" s="149" t="s">
        <v>131</v>
      </c>
      <c r="F4823" s="149"/>
      <c r="G4823" s="149" t="str">
        <f>IF(E4823="MOTORISTA","","1")</f>
        <v>1</v>
      </c>
      <c r="H4823" s="150">
        <v>22</v>
      </c>
      <c r="I4823" s="271" t="str" cm="1">
        <f t="array" ref="I4823">_xlfn.XLOOKUP(C4823,gyn_horarios,gyn_trechos_almoco,"",1,1)</f>
        <v>GOIANIA X BELEM 19:00</v>
      </c>
      <c r="J4823" s="272" t="str" cm="1">
        <f t="array" ref="J4823">_xlfn.XLOOKUP(D4823,justificativas_motivos,justificativas_texto,"",1,1)</f>
        <v>MOTORISTA CUMPRINDO HORÁRIO NA ESCALA ATUAL</v>
      </c>
    </row>
    <row r="4824" spans="1:10" ht="42" hidden="1" customHeight="1">
      <c r="A4824" s="202">
        <v>45952</v>
      </c>
      <c r="B4824" s="149">
        <v>24011</v>
      </c>
      <c r="C4824" s="147">
        <v>0.79166666666666663</v>
      </c>
      <c r="D4824" s="149" t="s">
        <v>11</v>
      </c>
      <c r="E4824" s="149" t="s">
        <v>132</v>
      </c>
      <c r="F4824" s="149"/>
      <c r="G4824" s="149" t="str">
        <f>IF(E4824="MOTORISTA","","1")</f>
        <v>1</v>
      </c>
      <c r="H4824" s="150">
        <v>22</v>
      </c>
      <c r="I4824" s="271" t="str" cm="1">
        <f t="array" ref="I4824">_xlfn.XLOOKUP(C4824,gyn_horarios,gyn_trechos_almoco,"",1,1)</f>
        <v>GOIANIA X BELEM 19:00</v>
      </c>
      <c r="J4824" s="272" t="str" cm="1">
        <f t="array" ref="J4824">_xlfn.XLOOKUP(D4824,justificativas_motivos,justificativas_texto,"",1,1)</f>
        <v>MOTORISTA CUMPRINDO HORÁRIO NA ESCALA ATUAL</v>
      </c>
    </row>
    <row r="4825" spans="1:10" ht="42" hidden="1" customHeight="1">
      <c r="A4825" s="202">
        <v>45952</v>
      </c>
      <c r="B4825" s="149">
        <v>24013</v>
      </c>
      <c r="C4825" s="147">
        <v>0.83333333333333337</v>
      </c>
      <c r="D4825" s="149" t="s">
        <v>11</v>
      </c>
      <c r="E4825" s="149" t="s">
        <v>60</v>
      </c>
      <c r="F4825" s="149"/>
      <c r="G4825" s="149" t="str">
        <f>IF(E4825="MOTORISTA","","1")</f>
        <v>1</v>
      </c>
      <c r="H4825" s="150">
        <v>22</v>
      </c>
      <c r="I4825" s="271" t="str" cm="1">
        <f t="array" ref="I4825">_xlfn.XLOOKUP(C4825,gyn_horarios,gyn_trechos_almoco,"",1,1)</f>
        <v>GOIANIA X SAO LUIS 20:00</v>
      </c>
      <c r="J4825" s="272" t="str" cm="1">
        <f t="array" ref="J4825">_xlfn.XLOOKUP(D4825,justificativas_motivos,justificativas_texto,"",1,1)</f>
        <v>MOTORISTA CUMPRINDO HORÁRIO NA ESCALA ATUAL</v>
      </c>
    </row>
    <row r="4826" spans="1:10" ht="42" hidden="1" customHeight="1">
      <c r="A4826" s="202">
        <v>45952</v>
      </c>
      <c r="B4826" s="149">
        <v>24013</v>
      </c>
      <c r="C4826" s="147">
        <v>0.83333333333333337</v>
      </c>
      <c r="D4826" s="149" t="s">
        <v>11</v>
      </c>
      <c r="E4826" s="149" t="s">
        <v>61</v>
      </c>
      <c r="F4826" s="149"/>
      <c r="G4826" s="149" t="str">
        <f>IF(E4826="MOTORISTA","","1")</f>
        <v>1</v>
      </c>
      <c r="H4826" s="150">
        <v>22</v>
      </c>
      <c r="I4826" s="271" t="str" cm="1">
        <f t="array" ref="I4826">_xlfn.XLOOKUP(C4826,gyn_horarios,gyn_trechos_almoco,"",1,1)</f>
        <v>GOIANIA X SAO LUIS 20:00</v>
      </c>
      <c r="J4826" s="272" t="str" cm="1">
        <f t="array" ref="J4826">_xlfn.XLOOKUP(D4826,justificativas_motivos,justificativas_texto,"",1,1)</f>
        <v>MOTORISTA CUMPRINDO HORÁRIO NA ESCALA ATUAL</v>
      </c>
    </row>
    <row r="4827" spans="1:10" ht="42" hidden="1" customHeight="1">
      <c r="A4827" s="202">
        <v>45952</v>
      </c>
      <c r="B4827" s="149">
        <v>20018</v>
      </c>
      <c r="C4827" s="147">
        <v>0.39583333333333331</v>
      </c>
      <c r="D4827" s="149" t="s">
        <v>11</v>
      </c>
      <c r="E4827" s="270" t="s">
        <v>18</v>
      </c>
      <c r="F4827" s="149"/>
      <c r="G4827" s="149" t="str">
        <f>IF(E4827="MOTORISTA","","1")</f>
        <v>1</v>
      </c>
      <c r="H4827" s="150">
        <v>22</v>
      </c>
      <c r="I4827" s="271" t="str" cm="1">
        <f t="array" ref="I4827">_xlfn.XLOOKUP(C4827,gyn_horarios,gyn_trechos_almoco,"",1,1)</f>
        <v>GOIANIA X BELEM 09:30</v>
      </c>
      <c r="J4827" s="272" t="str" cm="1">
        <f t="array" ref="J4827">_xlfn.XLOOKUP(D4827,justificativas_motivos,justificativas_texto,"",1,1)</f>
        <v>MOTORISTA CUMPRINDO HORÁRIO NA ESCALA ATUAL</v>
      </c>
    </row>
    <row r="4828" spans="1:10" ht="42" hidden="1" customHeight="1">
      <c r="A4828" s="202">
        <v>45952</v>
      </c>
      <c r="B4828" s="149">
        <v>20018</v>
      </c>
      <c r="C4828" s="147">
        <v>0.39583333333333331</v>
      </c>
      <c r="D4828" s="149" t="s">
        <v>11</v>
      </c>
      <c r="E4828" s="270" t="s">
        <v>211</v>
      </c>
      <c r="F4828" s="149"/>
      <c r="G4828" s="149" t="str">
        <f>IF(E4828="MOTORISTA","","1")</f>
        <v>1</v>
      </c>
      <c r="H4828" s="150">
        <v>22</v>
      </c>
      <c r="I4828" s="271" t="str" cm="1">
        <f t="array" ref="I4828">_xlfn.XLOOKUP(C4828,gyn_horarios,gyn_trechos_almoco,"",1,1)</f>
        <v>GOIANIA X BELEM 09:30</v>
      </c>
      <c r="J4828" s="272" t="str" cm="1">
        <f t="array" ref="J4828">_xlfn.XLOOKUP(D4828,justificativas_motivos,justificativas_texto,"",1,1)</f>
        <v>MOTORISTA CUMPRINDO HORÁRIO NA ESCALA ATUAL</v>
      </c>
    </row>
    <row r="4829" spans="1:10" ht="42" hidden="1" customHeight="1">
      <c r="A4829" s="202">
        <v>45952</v>
      </c>
      <c r="B4829" s="149" t="s">
        <v>71</v>
      </c>
      <c r="C4829" s="147" t="s">
        <v>72</v>
      </c>
      <c r="D4829" s="149" t="s">
        <v>107</v>
      </c>
      <c r="E4829" s="270" t="s">
        <v>292</v>
      </c>
      <c r="F4829" s="149"/>
      <c r="G4829" s="149" t="str">
        <f>IF(E4829="MOTORISTA","","1")</f>
        <v>1</v>
      </c>
      <c r="H4829" s="150">
        <v>22</v>
      </c>
      <c r="I4829" s="271" t="str" cm="1">
        <f t="array" ref="I4829">_xlfn.XLOOKUP(C4829,gyn_horarios,gyn_trechos_almoco,"",1,1)</f>
        <v>PLANTAO</v>
      </c>
      <c r="J4829" s="272" t="str" cm="1">
        <f t="array" ref="J4829">_xlfn.XLOOKUP(D4829,justificativas_motivos,justificativas_texto,"",1,1)</f>
        <v>MOTORISTA PRESTANDO SERVICO DE PLANTAO NA GARAGEM</v>
      </c>
    </row>
    <row r="4830" spans="1:10" ht="42" hidden="1" customHeight="1">
      <c r="A4830" s="202">
        <v>45953</v>
      </c>
      <c r="B4830" s="149">
        <v>20019</v>
      </c>
      <c r="C4830" s="147">
        <v>0.75</v>
      </c>
      <c r="D4830" s="149" t="s">
        <v>11</v>
      </c>
      <c r="E4830" s="149" t="s">
        <v>119</v>
      </c>
      <c r="F4830" s="149"/>
      <c r="G4830" s="149" t="str">
        <f>IF(E4830="MOTORISTA","","1")</f>
        <v>1</v>
      </c>
      <c r="H4830" s="150">
        <v>22</v>
      </c>
      <c r="I4830" s="271" t="str" cm="1">
        <f t="array" ref="I4830">_xlfn.XLOOKUP(C4830,gyn_horarios,gyn_trechos_almoco,"",1,1)</f>
        <v>GOIANIA X TERESINA 18:00</v>
      </c>
      <c r="J4830" s="272" t="str" cm="1">
        <f t="array" ref="J4830">_xlfn.XLOOKUP(D4830,justificativas_motivos,justificativas_texto,"",1,1)</f>
        <v>MOTORISTA CUMPRINDO HORÁRIO NA ESCALA ATUAL</v>
      </c>
    </row>
    <row r="4831" spans="1:10" ht="42" hidden="1" customHeight="1">
      <c r="A4831" s="202">
        <v>45953</v>
      </c>
      <c r="B4831" s="149">
        <v>20019</v>
      </c>
      <c r="C4831" s="147">
        <v>0.75</v>
      </c>
      <c r="D4831" s="149" t="s">
        <v>11</v>
      </c>
      <c r="E4831" s="149" t="s">
        <v>397</v>
      </c>
      <c r="F4831" s="149"/>
      <c r="G4831" s="149" t="str">
        <f>IF(E4831="MOTORISTA","","1")</f>
        <v>1</v>
      </c>
      <c r="H4831" s="150">
        <v>22</v>
      </c>
      <c r="I4831" s="271" t="str" cm="1">
        <f t="array" ref="I4831">_xlfn.XLOOKUP(C4831,gyn_horarios,gyn_trechos_almoco,"",1,1)</f>
        <v>GOIANIA X TERESINA 18:00</v>
      </c>
      <c r="J4831" s="272" t="str" cm="1">
        <f t="array" ref="J4831">_xlfn.XLOOKUP(D4831,justificativas_motivos,justificativas_texto,"",1,1)</f>
        <v>MOTORISTA CUMPRINDO HORÁRIO NA ESCALA ATUAL</v>
      </c>
    </row>
    <row r="4832" spans="1:10" ht="42" hidden="1" customHeight="1">
      <c r="A4832" s="202">
        <v>45222</v>
      </c>
      <c r="B4832" s="149">
        <v>25007</v>
      </c>
      <c r="C4832" s="147">
        <v>0.79166666666666663</v>
      </c>
      <c r="D4832" s="149" t="s">
        <v>11</v>
      </c>
      <c r="E4832" s="149" t="s">
        <v>96</v>
      </c>
      <c r="F4832" s="149"/>
      <c r="G4832" s="149" t="str">
        <f>IF(E4832="MOTORISTA","","1")</f>
        <v>1</v>
      </c>
      <c r="H4832" s="150">
        <f>IF(E4832="MOTORISTA","",18)</f>
        <v>18</v>
      </c>
      <c r="I4832" s="271" t="str" cm="1">
        <f t="array" ref="I4832">_xlfn.XLOOKUP(C4832,gyn_horarios,gyn_trechos_almoco,"",1,1)</f>
        <v>GOIANIA X BELEM 19:00</v>
      </c>
      <c r="J4832" s="272" t="str" cm="1">
        <f t="array" ref="J4832">_xlfn.XLOOKUP(D4832,justificativas_motivos,justificativas_texto,"",1,1)</f>
        <v>MOTORISTA CUMPRINDO HORÁRIO NA ESCALA ATUAL</v>
      </c>
    </row>
    <row r="4833" spans="1:10" ht="42" hidden="1" customHeight="1">
      <c r="A4833" s="202">
        <v>45222</v>
      </c>
      <c r="B4833" s="149">
        <v>25007</v>
      </c>
      <c r="C4833" s="147">
        <v>0.79166666666666663</v>
      </c>
      <c r="D4833" s="149" t="s">
        <v>11</v>
      </c>
      <c r="E4833" s="149" t="s">
        <v>280</v>
      </c>
      <c r="F4833" s="149"/>
      <c r="G4833" s="149" t="str">
        <f>IF(E4833="MOTORISTA","","1")</f>
        <v>1</v>
      </c>
      <c r="H4833" s="150">
        <f>IF(E4833="MOTORISTA","",18)</f>
        <v>18</v>
      </c>
      <c r="I4833" s="271" t="str" cm="1">
        <f t="array" ref="I4833">_xlfn.XLOOKUP(C4833,gyn_horarios,gyn_trechos_almoco,"",1,1)</f>
        <v>GOIANIA X BELEM 19:00</v>
      </c>
      <c r="J4833" s="272" t="str" cm="1">
        <f t="array" ref="J4833">_xlfn.XLOOKUP(D4833,justificativas_motivos,justificativas_texto,"",1,1)</f>
        <v>MOTORISTA CUMPRINDO HORÁRIO NA ESCALA ATUAL</v>
      </c>
    </row>
    <row r="4834" spans="1:10" ht="42" hidden="1" customHeight="1">
      <c r="A4834" s="202">
        <v>45953</v>
      </c>
      <c r="B4834" s="149">
        <v>24016</v>
      </c>
      <c r="C4834" s="147">
        <v>0.83333333333333337</v>
      </c>
      <c r="D4834" s="149" t="s">
        <v>11</v>
      </c>
      <c r="E4834" s="149" t="s">
        <v>302</v>
      </c>
      <c r="F4834" s="149"/>
      <c r="G4834" s="149" t="str">
        <f>IF(E4834="MOTORISTA","","1")</f>
        <v>1</v>
      </c>
      <c r="H4834" s="150">
        <v>22</v>
      </c>
      <c r="I4834" s="271" t="str" cm="1">
        <f t="array" ref="I4834">_xlfn.XLOOKUP(C4834,gyn_horarios,gyn_trechos_almoco,"",1,1)</f>
        <v>GOIANIA X SAO LUIS 20:00</v>
      </c>
      <c r="J4834" s="272" t="str" cm="1">
        <f t="array" ref="J4834">_xlfn.XLOOKUP(D4834,justificativas_motivos,justificativas_texto,"",1,1)</f>
        <v>MOTORISTA CUMPRINDO HORÁRIO NA ESCALA ATUAL</v>
      </c>
    </row>
    <row r="4835" spans="1:10" ht="42" hidden="1" customHeight="1">
      <c r="A4835" s="202">
        <v>45953</v>
      </c>
      <c r="B4835" s="149">
        <v>24016</v>
      </c>
      <c r="C4835" s="147">
        <v>0.83333333333333337</v>
      </c>
      <c r="D4835" s="149" t="s">
        <v>11</v>
      </c>
      <c r="E4835" s="149" t="s">
        <v>171</v>
      </c>
      <c r="F4835" s="149"/>
      <c r="G4835" s="149" t="str">
        <f>IF(E4835="MOTORISTA","","1")</f>
        <v>1</v>
      </c>
      <c r="H4835" s="150">
        <v>22</v>
      </c>
      <c r="I4835" s="271" t="str" cm="1">
        <f t="array" ref="I4835">_xlfn.XLOOKUP(C4835,gyn_horarios,gyn_trechos_almoco,"",1,1)</f>
        <v>GOIANIA X SAO LUIS 20:00</v>
      </c>
      <c r="J4835" s="272" t="str" cm="1">
        <f t="array" ref="J4835">_xlfn.XLOOKUP(D4835,justificativas_motivos,justificativas_texto,"",1,1)</f>
        <v>MOTORISTA CUMPRINDO HORÁRIO NA ESCALA ATUAL</v>
      </c>
    </row>
    <row r="4836" spans="1:10" ht="42" hidden="1" customHeight="1">
      <c r="A4836" s="202">
        <v>45953</v>
      </c>
      <c r="B4836" s="149">
        <v>19016</v>
      </c>
      <c r="C4836" s="147">
        <v>0.39583333333333331</v>
      </c>
      <c r="D4836" s="149" t="s">
        <v>11</v>
      </c>
      <c r="E4836" s="270" t="s">
        <v>108</v>
      </c>
      <c r="F4836" s="149"/>
      <c r="G4836" s="149" t="str">
        <f>IF(E4836="MOTORISTA","","1")</f>
        <v>1</v>
      </c>
      <c r="H4836" s="150">
        <v>22</v>
      </c>
      <c r="I4836" s="271" t="str" cm="1">
        <f t="array" ref="I4836">_xlfn.XLOOKUP(C4836,gyn_horarios,gyn_trechos_almoco,"",1,1)</f>
        <v>GOIANIA X BELEM 09:30</v>
      </c>
      <c r="J4836" s="272" t="str" cm="1">
        <f t="array" ref="J4836">_xlfn.XLOOKUP(D4836,justificativas_motivos,justificativas_texto,"",1,1)</f>
        <v>MOTORISTA CUMPRINDO HORÁRIO NA ESCALA ATUAL</v>
      </c>
    </row>
    <row r="4837" spans="1:10" ht="42" hidden="1" customHeight="1">
      <c r="A4837" s="202">
        <v>45953</v>
      </c>
      <c r="B4837" s="149">
        <v>19016</v>
      </c>
      <c r="C4837" s="147">
        <v>0.39583333333333331</v>
      </c>
      <c r="D4837" s="149" t="s">
        <v>11</v>
      </c>
      <c r="E4837" s="270" t="s">
        <v>138</v>
      </c>
      <c r="F4837" s="149"/>
      <c r="G4837" s="149" t="str">
        <f>IF(E4837="MOTORISTA","","1")</f>
        <v>1</v>
      </c>
      <c r="H4837" s="150">
        <v>22</v>
      </c>
      <c r="I4837" s="271" t="str" cm="1">
        <f t="array" ref="I4837">_xlfn.XLOOKUP(C4837,gyn_horarios,gyn_trechos_almoco,"",1,1)</f>
        <v>GOIANIA X BELEM 09:30</v>
      </c>
      <c r="J4837" s="272" t="str" cm="1">
        <f t="array" ref="J4837">_xlfn.XLOOKUP(D4837,justificativas_motivos,justificativas_texto,"",1,1)</f>
        <v>MOTORISTA CUMPRINDO HORÁRIO NA ESCALA ATUAL</v>
      </c>
    </row>
    <row r="4838" spans="1:10" ht="42" hidden="1" customHeight="1">
      <c r="A4838" s="202">
        <v>45953</v>
      </c>
      <c r="B4838" s="149" t="s">
        <v>71</v>
      </c>
      <c r="C4838" s="147" t="s">
        <v>72</v>
      </c>
      <c r="D4838" s="149" t="s">
        <v>107</v>
      </c>
      <c r="E4838" s="270" t="s">
        <v>292</v>
      </c>
      <c r="F4838" s="149"/>
      <c r="G4838" s="149" t="str">
        <f>IF(E4838="MOTORISTA","","1")</f>
        <v>1</v>
      </c>
      <c r="H4838" s="150">
        <v>22</v>
      </c>
      <c r="I4838" s="271" t="str" cm="1">
        <f t="array" ref="I4838">_xlfn.XLOOKUP(C4838,gyn_horarios,gyn_trechos_almoco,"",1,1)</f>
        <v>PLANTAO</v>
      </c>
      <c r="J4838" s="272" t="str" cm="1">
        <f t="array" ref="J4838">_xlfn.XLOOKUP(D4838,justificativas_motivos,justificativas_texto,"",1,1)</f>
        <v>MOTORISTA PRESTANDO SERVICO DE PLANTAO NA GARAGEM</v>
      </c>
    </row>
    <row r="4839" spans="1:10" ht="42" hidden="1" customHeight="1">
      <c r="A4839" s="202">
        <v>45953</v>
      </c>
      <c r="B4839" s="149">
        <v>25007</v>
      </c>
      <c r="C4839" s="147">
        <v>0.79166666666666663</v>
      </c>
      <c r="D4839" s="149" t="s">
        <v>11</v>
      </c>
      <c r="E4839" s="270" t="s">
        <v>96</v>
      </c>
      <c r="F4839" s="149"/>
      <c r="G4839" s="149" t="str">
        <f>IF(E4839="MOTORISTA","","1")</f>
        <v>1</v>
      </c>
      <c r="H4839" s="150">
        <v>22</v>
      </c>
      <c r="I4839" s="271" t="str" cm="1">
        <f t="array" ref="I4839">_xlfn.XLOOKUP(C4839,gyn_horarios,gyn_trechos_almoco,"",1,1)</f>
        <v>GOIANIA X BELEM 19:00</v>
      </c>
      <c r="J4839" s="272" t="str" cm="1">
        <f t="array" ref="J4839">_xlfn.XLOOKUP(D4839,justificativas_motivos,justificativas_texto,"",1,1)</f>
        <v>MOTORISTA CUMPRINDO HORÁRIO NA ESCALA ATUAL</v>
      </c>
    </row>
    <row r="4840" spans="1:10" ht="42" hidden="1" customHeight="1">
      <c r="A4840" s="202">
        <v>45953</v>
      </c>
      <c r="B4840" s="149">
        <v>25007</v>
      </c>
      <c r="C4840" s="147">
        <v>0.79166666666666663</v>
      </c>
      <c r="D4840" s="149" t="s">
        <v>11</v>
      </c>
      <c r="E4840" s="270" t="s">
        <v>280</v>
      </c>
      <c r="F4840" s="149"/>
      <c r="G4840" s="149" t="str">
        <f>IF(E4840="MOTORISTA","","1")</f>
        <v>1</v>
      </c>
      <c r="H4840" s="150">
        <v>22</v>
      </c>
      <c r="I4840" s="271" t="str" cm="1">
        <f t="array" ref="I4840">_xlfn.XLOOKUP(C4840,gyn_horarios,gyn_trechos_almoco,"",1,1)</f>
        <v>GOIANIA X BELEM 19:00</v>
      </c>
      <c r="J4840" s="272" t="str" cm="1">
        <f t="array" ref="J4840">_xlfn.XLOOKUP(D4840,justificativas_motivos,justificativas_texto,"",1,1)</f>
        <v>MOTORISTA CUMPRINDO HORÁRIO NA ESCALA ATUAL</v>
      </c>
    </row>
    <row r="4841" spans="1:10" ht="42" hidden="1" customHeight="1">
      <c r="A4841" s="202">
        <v>45954</v>
      </c>
      <c r="B4841" s="149">
        <v>19014</v>
      </c>
      <c r="C4841" s="147">
        <v>0.75</v>
      </c>
      <c r="D4841" s="149" t="s">
        <v>11</v>
      </c>
      <c r="E4841" s="149" t="s">
        <v>290</v>
      </c>
      <c r="F4841" s="149"/>
      <c r="G4841" s="149" t="str">
        <f>IF(E4841="MOTORISTA","","1")</f>
        <v>1</v>
      </c>
      <c r="H4841" s="150">
        <v>22</v>
      </c>
      <c r="I4841" s="271" t="str" cm="1">
        <f t="array" ref="I4841">_xlfn.XLOOKUP(C4841,gyn_horarios,gyn_trechos_almoco,"",1,1)</f>
        <v>GOIANIA X TERESINA 18:00</v>
      </c>
      <c r="J4841" s="272" t="str" cm="1">
        <f t="array" ref="J4841">_xlfn.XLOOKUP(D4841,justificativas_motivos,justificativas_texto,"",1,1)</f>
        <v>MOTORISTA CUMPRINDO HORÁRIO NA ESCALA ATUAL</v>
      </c>
    </row>
    <row r="4842" spans="1:10" ht="42" hidden="1" customHeight="1">
      <c r="A4842" s="202">
        <v>45954</v>
      </c>
      <c r="B4842" s="149">
        <v>19014</v>
      </c>
      <c r="C4842" s="147">
        <v>0.75</v>
      </c>
      <c r="D4842" s="149" t="s">
        <v>11</v>
      </c>
      <c r="E4842" s="270" t="s">
        <v>562</v>
      </c>
      <c r="F4842" s="149"/>
      <c r="G4842" s="149" t="str">
        <f>IF(E4842="MOTORISTA","","1")</f>
        <v>1</v>
      </c>
      <c r="H4842" s="150">
        <v>22</v>
      </c>
      <c r="I4842" s="271" t="str" cm="1">
        <f t="array" ref="I4842">_xlfn.XLOOKUP(C4842,gyn_horarios,gyn_trechos_almoco,"",1,1)</f>
        <v>GOIANIA X TERESINA 18:00</v>
      </c>
      <c r="J4842" s="272" t="str" cm="1">
        <f t="array" ref="J4842">_xlfn.XLOOKUP(D4842,justificativas_motivos,justificativas_texto,"",1,1)</f>
        <v>MOTORISTA CUMPRINDO HORÁRIO NA ESCALA ATUAL</v>
      </c>
    </row>
    <row r="4843" spans="1:10" ht="42" hidden="1" customHeight="1">
      <c r="A4843" s="202">
        <v>45954</v>
      </c>
      <c r="B4843" s="149">
        <v>24009</v>
      </c>
      <c r="C4843" s="147">
        <v>0.79166666666666663</v>
      </c>
      <c r="D4843" s="149" t="s">
        <v>11</v>
      </c>
      <c r="E4843" s="149" t="s">
        <v>15</v>
      </c>
      <c r="F4843" s="149"/>
      <c r="G4843" s="149" t="str">
        <f>IF(E4843="MOTORISTA","","1")</f>
        <v>1</v>
      </c>
      <c r="H4843" s="150">
        <v>22</v>
      </c>
      <c r="I4843" s="271" t="str" cm="1">
        <f t="array" ref="I4843">_xlfn.XLOOKUP(C4843,gyn_horarios,gyn_trechos_almoco,"",1,1)</f>
        <v>GOIANIA X BELEM 19:00</v>
      </c>
      <c r="J4843" s="272" t="str" cm="1">
        <f t="array" ref="J4843">_xlfn.XLOOKUP(D4843,justificativas_motivos,justificativas_texto,"",1,1)</f>
        <v>MOTORISTA CUMPRINDO HORÁRIO NA ESCALA ATUAL</v>
      </c>
    </row>
    <row r="4844" spans="1:10" ht="42" hidden="1" customHeight="1">
      <c r="A4844" s="202">
        <v>45954</v>
      </c>
      <c r="B4844" s="149">
        <v>24009</v>
      </c>
      <c r="C4844" s="147">
        <v>0.79166666666666663</v>
      </c>
      <c r="D4844" s="149" t="s">
        <v>11</v>
      </c>
      <c r="E4844" s="149" t="s">
        <v>207</v>
      </c>
      <c r="F4844" s="149"/>
      <c r="G4844" s="149" t="str">
        <f>IF(E4844="MOTORISTA","","1")</f>
        <v>1</v>
      </c>
      <c r="H4844" s="150">
        <v>22</v>
      </c>
      <c r="I4844" s="271" t="str" cm="1">
        <f t="array" ref="I4844">_xlfn.XLOOKUP(C4844,gyn_horarios,gyn_trechos_almoco,"",1,1)</f>
        <v>GOIANIA X BELEM 19:00</v>
      </c>
      <c r="J4844" s="272" t="str" cm="1">
        <f t="array" ref="J4844">_xlfn.XLOOKUP(D4844,justificativas_motivos,justificativas_texto,"",1,1)</f>
        <v>MOTORISTA CUMPRINDO HORÁRIO NA ESCALA ATUAL</v>
      </c>
    </row>
    <row r="4845" spans="1:10" ht="42" hidden="1" customHeight="1">
      <c r="A4845" s="202">
        <v>45954</v>
      </c>
      <c r="B4845" s="149">
        <v>24001</v>
      </c>
      <c r="C4845" s="147">
        <v>0.83333333333333337</v>
      </c>
      <c r="D4845" s="149" t="s">
        <v>11</v>
      </c>
      <c r="E4845" s="149" t="s">
        <v>226</v>
      </c>
      <c r="F4845" s="149"/>
      <c r="G4845" s="149" t="str">
        <f>IF(E4845="MOTORISTA","","1")</f>
        <v>1</v>
      </c>
      <c r="H4845" s="150">
        <v>22</v>
      </c>
      <c r="I4845" s="271" t="str" cm="1">
        <f t="array" ref="I4845">_xlfn.XLOOKUP(C4845,gyn_horarios,gyn_trechos_almoco,"",1,1)</f>
        <v>GOIANIA X SAO LUIS 20:00</v>
      </c>
      <c r="J4845" s="272" t="str" cm="1">
        <f t="array" ref="J4845">_xlfn.XLOOKUP(D4845,justificativas_motivos,justificativas_texto,"",1,1)</f>
        <v>MOTORISTA CUMPRINDO HORÁRIO NA ESCALA ATUAL</v>
      </c>
    </row>
    <row r="4846" spans="1:10" ht="42" hidden="1" customHeight="1">
      <c r="A4846" s="202">
        <v>45954</v>
      </c>
      <c r="B4846" s="149">
        <v>24001</v>
      </c>
      <c r="C4846" s="147">
        <v>0.83333333333333337</v>
      </c>
      <c r="D4846" s="149" t="s">
        <v>11</v>
      </c>
      <c r="E4846" s="149" t="s">
        <v>66</v>
      </c>
      <c r="F4846" s="149"/>
      <c r="G4846" s="149" t="str">
        <f>IF(E4846="MOTORISTA","","1")</f>
        <v>1</v>
      </c>
      <c r="H4846" s="150">
        <v>22</v>
      </c>
      <c r="I4846" s="271" t="str" cm="1">
        <f t="array" ref="I4846">_xlfn.XLOOKUP(C4846,gyn_horarios,gyn_trechos_almoco,"",1,1)</f>
        <v>GOIANIA X SAO LUIS 20:00</v>
      </c>
      <c r="J4846" s="272" t="str" cm="1">
        <f t="array" ref="J4846">_xlfn.XLOOKUP(D4846,justificativas_motivos,justificativas_texto,"",1,1)</f>
        <v>MOTORISTA CUMPRINDO HORÁRIO NA ESCALA ATUAL</v>
      </c>
    </row>
    <row r="4847" spans="1:10" ht="42" hidden="1" customHeight="1">
      <c r="A4847" s="202">
        <v>45954</v>
      </c>
      <c r="B4847" s="149">
        <v>19007</v>
      </c>
      <c r="C4847" s="147">
        <v>0.39583333333333331</v>
      </c>
      <c r="D4847" s="149" t="s">
        <v>11</v>
      </c>
      <c r="E4847" s="270" t="s">
        <v>168</v>
      </c>
      <c r="F4847" s="149"/>
      <c r="G4847" s="149" t="str">
        <f>IF(E4847="MOTORISTA","","1")</f>
        <v>1</v>
      </c>
      <c r="H4847" s="150">
        <v>22</v>
      </c>
      <c r="I4847" s="271" t="str" cm="1">
        <f t="array" ref="I4847">_xlfn.XLOOKUP(C4847,gyn_horarios,gyn_trechos_almoco,"",1,1)</f>
        <v>GOIANIA X BELEM 09:30</v>
      </c>
      <c r="J4847" s="272" t="str" cm="1">
        <f t="array" ref="J4847">_xlfn.XLOOKUP(D4847,justificativas_motivos,justificativas_texto,"",1,1)</f>
        <v>MOTORISTA CUMPRINDO HORÁRIO NA ESCALA ATUAL</v>
      </c>
    </row>
    <row r="4848" spans="1:10" ht="42" hidden="1" customHeight="1">
      <c r="A4848" s="202">
        <v>45954</v>
      </c>
      <c r="B4848" s="149">
        <v>19007</v>
      </c>
      <c r="C4848" s="147">
        <v>0.39583333333333331</v>
      </c>
      <c r="D4848" s="149" t="s">
        <v>11</v>
      </c>
      <c r="E4848" s="270" t="s">
        <v>95</v>
      </c>
      <c r="F4848" s="149"/>
      <c r="G4848" s="149" t="str">
        <f>IF(E4848="MOTORISTA","","1")</f>
        <v>1</v>
      </c>
      <c r="H4848" s="150">
        <v>22</v>
      </c>
      <c r="I4848" s="271" t="str" cm="1">
        <f t="array" ref="I4848">_xlfn.XLOOKUP(C4848,gyn_horarios,gyn_trechos_almoco,"",1,1)</f>
        <v>GOIANIA X BELEM 09:30</v>
      </c>
      <c r="J4848" s="272" t="str" cm="1">
        <f t="array" ref="J4848">_xlfn.XLOOKUP(D4848,justificativas_motivos,justificativas_texto,"",1,1)</f>
        <v>MOTORISTA CUMPRINDO HORÁRIO NA ESCALA ATUAL</v>
      </c>
    </row>
    <row r="4849" spans="1:10" ht="42" hidden="1" customHeight="1">
      <c r="A4849" s="202">
        <v>45954</v>
      </c>
      <c r="B4849" s="149" t="s">
        <v>71</v>
      </c>
      <c r="C4849" s="147" t="s">
        <v>72</v>
      </c>
      <c r="D4849" s="149" t="s">
        <v>107</v>
      </c>
      <c r="E4849" s="270" t="s">
        <v>292</v>
      </c>
      <c r="F4849" s="149"/>
      <c r="G4849" s="149" t="str">
        <f>IF(E4849="MOTORISTA","","1")</f>
        <v>1</v>
      </c>
      <c r="H4849" s="150">
        <v>22</v>
      </c>
      <c r="I4849" s="271" t="str" cm="1">
        <f t="array" ref="I4849">_xlfn.XLOOKUP(C4849,gyn_horarios,gyn_trechos_almoco,"",1,1)</f>
        <v>PLANTAO</v>
      </c>
      <c r="J4849" s="272" t="str" cm="1">
        <f t="array" ref="J4849">_xlfn.XLOOKUP(D4849,justificativas_motivos,justificativas_texto,"",1,1)</f>
        <v>MOTORISTA PRESTANDO SERVICO DE PLANTAO NA GARAGEM</v>
      </c>
    </row>
    <row r="4850" spans="1:10" ht="42" hidden="1" customHeight="1">
      <c r="A4850" s="202">
        <v>45954</v>
      </c>
      <c r="B4850" s="149" t="s">
        <v>71</v>
      </c>
      <c r="C4850" s="147" t="s">
        <v>107</v>
      </c>
      <c r="D4850" s="149" t="s">
        <v>107</v>
      </c>
      <c r="E4850" s="270" t="s">
        <v>210</v>
      </c>
      <c r="F4850" s="149"/>
      <c r="G4850" s="149" t="str">
        <f>IF(E4850="MOTORISTA","","1")</f>
        <v>1</v>
      </c>
      <c r="H4850" s="150">
        <v>22</v>
      </c>
      <c r="I4850" s="271" t="str" cm="1">
        <f t="array" ref="I4850">_xlfn.XLOOKUP(C4850,gyn_horarios,gyn_trechos_almoco,"",1,1)</f>
        <v>ESPERA</v>
      </c>
      <c r="J4850" s="272" t="str" cm="1">
        <f t="array" ref="J4850">_xlfn.XLOOKUP(D4850,justificativas_motivos,justificativas_texto,"",1,1)</f>
        <v>MOTORISTA PRESTANDO SERVICO DE PLANTAO NA GARAGEM</v>
      </c>
    </row>
    <row r="4851" spans="1:10" ht="42" hidden="1" customHeight="1">
      <c r="A4851" s="202">
        <v>45955</v>
      </c>
      <c r="B4851" s="149">
        <v>19014</v>
      </c>
      <c r="C4851" s="147">
        <v>0.75</v>
      </c>
      <c r="D4851" s="149" t="s">
        <v>11</v>
      </c>
      <c r="E4851" s="149" t="s">
        <v>47</v>
      </c>
      <c r="F4851" s="149"/>
      <c r="G4851" s="149" t="str">
        <f>IF(E4851="MOTORISTA","","1")</f>
        <v>1</v>
      </c>
      <c r="H4851" s="150">
        <v>22</v>
      </c>
      <c r="I4851" s="271" t="str" cm="1">
        <f t="array" ref="I4851">_xlfn.XLOOKUP(C4851,gyn_horarios,gyn_trechos_almoco,"",1,1)</f>
        <v>GOIANIA X TERESINA 18:00</v>
      </c>
      <c r="J4851" s="272" t="str" cm="1">
        <f t="array" ref="J4851">_xlfn.XLOOKUP(D4851,justificativas_motivos,justificativas_texto,"",1,1)</f>
        <v>MOTORISTA CUMPRINDO HORÁRIO NA ESCALA ATUAL</v>
      </c>
    </row>
    <row r="4852" spans="1:10" ht="42" hidden="1" customHeight="1">
      <c r="A4852" s="202">
        <v>45955</v>
      </c>
      <c r="B4852" s="149">
        <v>19014</v>
      </c>
      <c r="C4852" s="147">
        <v>0.75</v>
      </c>
      <c r="D4852" s="149" t="s">
        <v>11</v>
      </c>
      <c r="E4852" s="149" t="s">
        <v>200</v>
      </c>
      <c r="F4852" s="149"/>
      <c r="G4852" s="149" t="str">
        <f>IF(E4852="MOTORISTA","","1")</f>
        <v>1</v>
      </c>
      <c r="H4852" s="150">
        <v>22</v>
      </c>
      <c r="I4852" s="271" t="str" cm="1">
        <f t="array" ref="I4852">_xlfn.XLOOKUP(C4852,gyn_horarios,gyn_trechos_almoco,"",1,1)</f>
        <v>GOIANIA X TERESINA 18:00</v>
      </c>
      <c r="J4852" s="272" t="str" cm="1">
        <f t="array" ref="J4852">_xlfn.XLOOKUP(D4852,justificativas_motivos,justificativas_texto,"",1,1)</f>
        <v>MOTORISTA CUMPRINDO HORÁRIO NA ESCALA ATUAL</v>
      </c>
    </row>
    <row r="4853" spans="1:10" ht="42" hidden="1" customHeight="1">
      <c r="A4853" s="202">
        <v>45955</v>
      </c>
      <c r="B4853" s="149">
        <v>25009</v>
      </c>
      <c r="C4853" s="147">
        <v>0.79166666666666663</v>
      </c>
      <c r="D4853" s="149" t="s">
        <v>11</v>
      </c>
      <c r="E4853" s="149" t="s">
        <v>139</v>
      </c>
      <c r="F4853" s="149"/>
      <c r="G4853" s="149" t="str">
        <f>IF(E4853="MOTORISTA","","1")</f>
        <v>1</v>
      </c>
      <c r="H4853" s="150">
        <v>22</v>
      </c>
      <c r="I4853" s="271" t="str" cm="1">
        <f t="array" ref="I4853">_xlfn.XLOOKUP(C4853,gyn_horarios,gyn_trechos_almoco,"",1,1)</f>
        <v>GOIANIA X BELEM 19:00</v>
      </c>
      <c r="J4853" s="272" t="str" cm="1">
        <f t="array" ref="J4853">_xlfn.XLOOKUP(D4853,justificativas_motivos,justificativas_texto,"",1,1)</f>
        <v>MOTORISTA CUMPRINDO HORÁRIO NA ESCALA ATUAL</v>
      </c>
    </row>
    <row r="4854" spans="1:10" ht="42" hidden="1" customHeight="1">
      <c r="A4854" s="202">
        <v>45955</v>
      </c>
      <c r="B4854" s="149">
        <v>25009</v>
      </c>
      <c r="C4854" s="147">
        <v>0.79166666666666663</v>
      </c>
      <c r="D4854" s="149" t="s">
        <v>11</v>
      </c>
      <c r="E4854" s="149" t="s">
        <v>238</v>
      </c>
      <c r="F4854" s="149"/>
      <c r="G4854" s="149" t="str">
        <f>IF(E4854="MOTORISTA","","1")</f>
        <v>1</v>
      </c>
      <c r="H4854" s="150">
        <v>22</v>
      </c>
      <c r="I4854" s="271" t="str" cm="1">
        <f t="array" ref="I4854">_xlfn.XLOOKUP(C4854,gyn_horarios,gyn_trechos_almoco,"",1,1)</f>
        <v>GOIANIA X BELEM 19:00</v>
      </c>
      <c r="J4854" s="272" t="str" cm="1">
        <f t="array" ref="J4854">_xlfn.XLOOKUP(D4854,justificativas_motivos,justificativas_texto,"",1,1)</f>
        <v>MOTORISTA CUMPRINDO HORÁRIO NA ESCALA ATUAL</v>
      </c>
    </row>
    <row r="4855" spans="1:10" ht="42" hidden="1" customHeight="1">
      <c r="A4855" s="202">
        <v>45955</v>
      </c>
      <c r="B4855" s="149">
        <v>24001</v>
      </c>
      <c r="C4855" s="147">
        <v>0.83333333333333337</v>
      </c>
      <c r="D4855" s="149" t="s">
        <v>11</v>
      </c>
      <c r="E4855" s="149" t="s">
        <v>121</v>
      </c>
      <c r="F4855" s="149"/>
      <c r="G4855" s="149" t="str">
        <f>IF(E4855="MOTORISTA","","1")</f>
        <v>1</v>
      </c>
      <c r="H4855" s="150">
        <v>22</v>
      </c>
      <c r="I4855" s="271" t="str" cm="1">
        <f t="array" ref="I4855">_xlfn.XLOOKUP(C4855,gyn_horarios,gyn_trechos_almoco,"",1,1)</f>
        <v>GOIANIA X SAO LUIS 20:00</v>
      </c>
      <c r="J4855" s="272" t="str" cm="1">
        <f t="array" ref="J4855">_xlfn.XLOOKUP(D4855,justificativas_motivos,justificativas_texto,"",1,1)</f>
        <v>MOTORISTA CUMPRINDO HORÁRIO NA ESCALA ATUAL</v>
      </c>
    </row>
    <row r="4856" spans="1:10" ht="42" hidden="1" customHeight="1">
      <c r="A4856" s="202">
        <v>45955</v>
      </c>
      <c r="B4856" s="149">
        <v>24001</v>
      </c>
      <c r="C4856" s="147">
        <v>0.83333333333333337</v>
      </c>
      <c r="D4856" s="149" t="s">
        <v>11</v>
      </c>
      <c r="E4856" s="149" t="s">
        <v>150</v>
      </c>
      <c r="F4856" s="149"/>
      <c r="G4856" s="149" t="str">
        <f>IF(E4856="MOTORISTA","","1")</f>
        <v>1</v>
      </c>
      <c r="H4856" s="150">
        <v>22</v>
      </c>
      <c r="I4856" s="271" t="str" cm="1">
        <f t="array" ref="I4856">_xlfn.XLOOKUP(C4856,gyn_horarios,gyn_trechos_almoco,"",1,1)</f>
        <v>GOIANIA X SAO LUIS 20:00</v>
      </c>
      <c r="J4856" s="272" t="str" cm="1">
        <f t="array" ref="J4856">_xlfn.XLOOKUP(D4856,justificativas_motivos,justificativas_texto,"",1,1)</f>
        <v>MOTORISTA CUMPRINDO HORÁRIO NA ESCALA ATUAL</v>
      </c>
    </row>
    <row r="4857" spans="1:10" ht="42" hidden="1" customHeight="1">
      <c r="A4857" s="202">
        <v>45955</v>
      </c>
      <c r="B4857" s="149">
        <v>20022</v>
      </c>
      <c r="C4857" s="147">
        <v>0.39583333333333331</v>
      </c>
      <c r="D4857" s="149" t="s">
        <v>11</v>
      </c>
      <c r="E4857" s="270" t="s">
        <v>62</v>
      </c>
      <c r="F4857" s="149"/>
      <c r="G4857" s="149" t="str">
        <f>IF(E4857="MOTORISTA","","1")</f>
        <v>1</v>
      </c>
      <c r="H4857" s="150">
        <v>22</v>
      </c>
      <c r="I4857" s="271" t="str" cm="1">
        <f t="array" ref="I4857">_xlfn.XLOOKUP(C4857,gyn_horarios,gyn_trechos_almoco,"",1,1)</f>
        <v>GOIANIA X BELEM 09:30</v>
      </c>
      <c r="J4857" s="272" t="str" cm="1">
        <f t="array" ref="J4857">_xlfn.XLOOKUP(D4857,justificativas_motivos,justificativas_texto,"",1,1)</f>
        <v>MOTORISTA CUMPRINDO HORÁRIO NA ESCALA ATUAL</v>
      </c>
    </row>
    <row r="4858" spans="1:10" ht="42" hidden="1" customHeight="1">
      <c r="A4858" s="202">
        <v>45955</v>
      </c>
      <c r="B4858" s="149">
        <v>20022</v>
      </c>
      <c r="C4858" s="147">
        <v>0.39583333333333331</v>
      </c>
      <c r="D4858" s="149" t="s">
        <v>11</v>
      </c>
      <c r="E4858" s="270" t="s">
        <v>174</v>
      </c>
      <c r="F4858" s="149"/>
      <c r="G4858" s="149" t="str">
        <f>IF(E4858="MOTORISTA","","1")</f>
        <v>1</v>
      </c>
      <c r="H4858" s="150">
        <v>22</v>
      </c>
      <c r="I4858" s="271" t="str" cm="1">
        <f t="array" ref="I4858">_xlfn.XLOOKUP(C4858,gyn_horarios,gyn_trechos_almoco,"",1,1)</f>
        <v>GOIANIA X BELEM 09:30</v>
      </c>
      <c r="J4858" s="272" t="str" cm="1">
        <f t="array" ref="J4858">_xlfn.XLOOKUP(D4858,justificativas_motivos,justificativas_texto,"",1,1)</f>
        <v>MOTORISTA CUMPRINDO HORÁRIO NA ESCALA ATUAL</v>
      </c>
    </row>
    <row r="4859" spans="1:10" ht="42" hidden="1" customHeight="1">
      <c r="A4859" s="202">
        <v>45956</v>
      </c>
      <c r="B4859" s="149">
        <v>24013</v>
      </c>
      <c r="C4859" s="147">
        <v>0.79166666666666663</v>
      </c>
      <c r="D4859" s="149" t="s">
        <v>11</v>
      </c>
      <c r="E4859" s="149" t="s">
        <v>139</v>
      </c>
      <c r="F4859" s="149"/>
      <c r="G4859" s="149" t="str">
        <f>IF(E4859="MOTORISTA","","1")</f>
        <v>1</v>
      </c>
      <c r="H4859" s="150">
        <f>IF(E4859="MOTORISTA","",18)</f>
        <v>18</v>
      </c>
      <c r="I4859" s="271" t="str" cm="1">
        <f t="array" ref="I4859">_xlfn.XLOOKUP(C4859,gyn_horarios,gyn_trechos_almoco,"",1,1)</f>
        <v>GOIANIA X BELEM 19:00</v>
      </c>
      <c r="J4859" s="272" t="str" cm="1">
        <f t="array" ref="J4859">_xlfn.XLOOKUP(D4859,justificativas_motivos,justificativas_texto,"",1,1)</f>
        <v>MOTORISTA CUMPRINDO HORÁRIO NA ESCALA ATUAL</v>
      </c>
    </row>
    <row r="4860" spans="1:10" ht="42" hidden="1" customHeight="1">
      <c r="A4860" s="202">
        <v>45956</v>
      </c>
      <c r="B4860" s="149">
        <v>24013</v>
      </c>
      <c r="C4860" s="147">
        <v>0.79166666666666663</v>
      </c>
      <c r="D4860" s="149" t="s">
        <v>11</v>
      </c>
      <c r="E4860" s="149" t="s">
        <v>407</v>
      </c>
      <c r="F4860" s="149"/>
      <c r="G4860" s="149" t="str">
        <f>IF(E4860="MOTORISTA","","1")</f>
        <v>1</v>
      </c>
      <c r="H4860" s="150">
        <f>IF(E4860="MOTORISTA","",18)</f>
        <v>18</v>
      </c>
      <c r="I4860" s="271" t="str" cm="1">
        <f t="array" ref="I4860">_xlfn.XLOOKUP(C4860,gyn_horarios,gyn_trechos_almoco,"",1,1)</f>
        <v>GOIANIA X BELEM 19:00</v>
      </c>
      <c r="J4860" s="272" t="str" cm="1">
        <f t="array" ref="J4860">_xlfn.XLOOKUP(D4860,justificativas_motivos,justificativas_texto,"",1,1)</f>
        <v>MOTORISTA CUMPRINDO HORÁRIO NA ESCALA ATUAL</v>
      </c>
    </row>
    <row r="4861" spans="1:10" ht="42" hidden="1" customHeight="1">
      <c r="A4861" s="202">
        <v>45956</v>
      </c>
      <c r="B4861" s="149">
        <v>24005</v>
      </c>
      <c r="C4861" s="147">
        <v>0.83333333333333337</v>
      </c>
      <c r="D4861" s="149" t="s">
        <v>11</v>
      </c>
      <c r="E4861" s="149" t="s">
        <v>27</v>
      </c>
      <c r="F4861" s="149"/>
      <c r="G4861" s="149" t="str">
        <f>IF(E4861="MOTORISTA","","1")</f>
        <v>1</v>
      </c>
      <c r="H4861" s="150">
        <f>IF(E4861="MOTORISTA","",18)</f>
        <v>18</v>
      </c>
      <c r="I4861" s="271" t="str" cm="1">
        <f t="array" ref="I4861">_xlfn.XLOOKUP(C4861,gyn_horarios,gyn_trechos_almoco,"",1,1)</f>
        <v>GOIANIA X SAO LUIS 20:00</v>
      </c>
      <c r="J4861" s="272" t="str" cm="1">
        <f t="array" ref="J4861">_xlfn.XLOOKUP(D4861,justificativas_motivos,justificativas_texto,"",1,1)</f>
        <v>MOTORISTA CUMPRINDO HORÁRIO NA ESCALA ATUAL</v>
      </c>
    </row>
    <row r="4862" spans="1:10" ht="42" hidden="1" customHeight="1">
      <c r="A4862" s="202">
        <v>45956</v>
      </c>
      <c r="B4862" s="149">
        <v>24005</v>
      </c>
      <c r="C4862" s="147">
        <v>0.83333333333333337</v>
      </c>
      <c r="D4862" s="149" t="s">
        <v>11</v>
      </c>
      <c r="E4862" s="149" t="s">
        <v>37</v>
      </c>
      <c r="F4862" s="149"/>
      <c r="G4862" s="149" t="str">
        <f>IF(E4862="MOTORISTA","","1")</f>
        <v>1</v>
      </c>
      <c r="H4862" s="150">
        <f>IF(E4862="MOTORISTA","",18)</f>
        <v>18</v>
      </c>
      <c r="I4862" s="271" t="str" cm="1">
        <f t="array" ref="I4862">_xlfn.XLOOKUP(C4862,gyn_horarios,gyn_trechos_almoco,"",1,1)</f>
        <v>GOIANIA X SAO LUIS 20:00</v>
      </c>
      <c r="J4862" s="272" t="str" cm="1">
        <f t="array" ref="J4862">_xlfn.XLOOKUP(D4862,justificativas_motivos,justificativas_texto,"",1,1)</f>
        <v>MOTORISTA CUMPRINDO HORÁRIO NA ESCALA ATUAL</v>
      </c>
    </row>
    <row r="4863" spans="1:10" ht="42" hidden="1" customHeight="1">
      <c r="A4863" s="202">
        <v>45956</v>
      </c>
      <c r="B4863" s="149">
        <v>19024</v>
      </c>
      <c r="C4863" s="147">
        <v>0.39583333333333331</v>
      </c>
      <c r="D4863" s="149" t="s">
        <v>11</v>
      </c>
      <c r="E4863" s="270" t="s">
        <v>219</v>
      </c>
      <c r="F4863" s="149"/>
      <c r="G4863" s="149" t="str">
        <f>IF(E4863="MOTORISTA","","1")</f>
        <v>1</v>
      </c>
      <c r="H4863" s="150">
        <f>IF(E4863="MOTORISTA","",18)</f>
        <v>18</v>
      </c>
      <c r="I4863" s="271" t="str" cm="1">
        <f t="array" ref="I4863">_xlfn.XLOOKUP(C4863,gyn_horarios,gyn_trechos_almoco,"",1,1)</f>
        <v>GOIANIA X BELEM 09:30</v>
      </c>
      <c r="J4863" s="272" t="str" cm="1">
        <f t="array" ref="J4863">_xlfn.XLOOKUP(D4863,justificativas_motivos,justificativas_texto,"",1,1)</f>
        <v>MOTORISTA CUMPRINDO HORÁRIO NA ESCALA ATUAL</v>
      </c>
    </row>
    <row r="4864" spans="1:10" ht="42" hidden="1" customHeight="1">
      <c r="A4864" s="202">
        <v>45956</v>
      </c>
      <c r="B4864" s="149">
        <v>19024</v>
      </c>
      <c r="C4864" s="147">
        <v>0.39583333333333331</v>
      </c>
      <c r="D4864" s="149" t="s">
        <v>11</v>
      </c>
      <c r="E4864" s="270" t="s">
        <v>130</v>
      </c>
      <c r="F4864" s="149"/>
      <c r="G4864" s="149" t="str">
        <f>IF(E4864="MOTORISTA","","1")</f>
        <v>1</v>
      </c>
      <c r="H4864" s="150">
        <f>IF(E4864="MOTORISTA","",18)</f>
        <v>18</v>
      </c>
      <c r="I4864" s="271" t="str" cm="1">
        <f t="array" ref="I4864">_xlfn.XLOOKUP(C4864,gyn_horarios,gyn_trechos_almoco,"",1,1)</f>
        <v>GOIANIA X BELEM 09:30</v>
      </c>
      <c r="J4864" s="272" t="str" cm="1">
        <f t="array" ref="J4864">_xlfn.XLOOKUP(D4864,justificativas_motivos,justificativas_texto,"",1,1)</f>
        <v>MOTORISTA CUMPRINDO HORÁRIO NA ESCALA ATUAL</v>
      </c>
    </row>
    <row r="4865" spans="1:10" ht="42" hidden="1" customHeight="1">
      <c r="A4865" s="202">
        <v>45957</v>
      </c>
      <c r="B4865" s="149" t="s">
        <v>137</v>
      </c>
      <c r="C4865" s="147" t="s">
        <v>137</v>
      </c>
      <c r="D4865" s="149" t="s">
        <v>137</v>
      </c>
      <c r="E4865" s="270" t="s">
        <v>219</v>
      </c>
      <c r="F4865" s="149"/>
      <c r="G4865" s="149" t="str">
        <f>IF(E4865="MOTORISTA","","1")</f>
        <v>1</v>
      </c>
      <c r="H4865" s="150">
        <f>IF(E4865="MOTORISTA","",18)</f>
        <v>18</v>
      </c>
      <c r="I4865" s="271" t="str" cm="1">
        <f t="array" ref="I4865">_xlfn.XLOOKUP(C4865,gyn_horarios,gyn_trechos_almoco,"",1,1)</f>
        <v>ESPERA</v>
      </c>
      <c r="J4865" s="272" t="str" cm="1">
        <f t="array" ref="J4865">_xlfn.XLOOKUP(D4865,justificativas_motivos,justificativas_texto,"",1,1)</f>
        <v>MOTORISTA NA GARAGEM EM ESPERA PARA DISPONIBILIDADE DE HORARIOS</v>
      </c>
    </row>
    <row r="4866" spans="1:10" ht="42" hidden="1" customHeight="1">
      <c r="A4866" s="202">
        <v>45957</v>
      </c>
      <c r="B4866" s="149" t="s">
        <v>137</v>
      </c>
      <c r="C4866" s="147" t="s">
        <v>137</v>
      </c>
      <c r="D4866" s="149" t="s">
        <v>137</v>
      </c>
      <c r="E4866" s="270" t="s">
        <v>130</v>
      </c>
      <c r="F4866" s="149"/>
      <c r="G4866" s="149" t="str">
        <f>IF(E4866="MOTORISTA","","1")</f>
        <v>1</v>
      </c>
      <c r="H4866" s="150">
        <f>IF(E4866="MOTORISTA","",18)</f>
        <v>18</v>
      </c>
      <c r="I4866" s="271" t="str" cm="1">
        <f t="array" ref="I4866">_xlfn.XLOOKUP(C4866,gyn_horarios,gyn_trechos_almoco,"",1,1)</f>
        <v>ESPERA</v>
      </c>
      <c r="J4866" s="272" t="str" cm="1">
        <f t="array" ref="J4866">_xlfn.XLOOKUP(D4866,justificativas_motivos,justificativas_texto,"",1,1)</f>
        <v>MOTORISTA NA GARAGEM EM ESPERA PARA DISPONIBILIDADE DE HORARIOS</v>
      </c>
    </row>
    <row r="4867" spans="1:10" ht="42" hidden="1" customHeight="1">
      <c r="A4867" s="202">
        <v>45957</v>
      </c>
      <c r="B4867" s="149">
        <v>19008</v>
      </c>
      <c r="C4867" s="147">
        <v>0.75</v>
      </c>
      <c r="D4867" s="149" t="s">
        <v>11</v>
      </c>
      <c r="E4867" s="149" t="s">
        <v>80</v>
      </c>
      <c r="F4867" s="149"/>
      <c r="G4867" s="149" t="str">
        <f>IF(E4867="MOTORISTA","","1")</f>
        <v>1</v>
      </c>
      <c r="H4867" s="150">
        <f>IF(E4867="MOTORISTA","",18)</f>
        <v>18</v>
      </c>
      <c r="I4867" s="271" t="str" cm="1">
        <f t="array" ref="I4867">_xlfn.XLOOKUP(C4867,gyn_horarios,gyn_trechos_almoco,"",1,1)</f>
        <v>GOIANIA X TERESINA 18:00</v>
      </c>
      <c r="J4867" s="272" t="str" cm="1">
        <f t="array" ref="J4867">_xlfn.XLOOKUP(D4867,justificativas_motivos,justificativas_texto,"",1,1)</f>
        <v>MOTORISTA CUMPRINDO HORÁRIO NA ESCALA ATUAL</v>
      </c>
    </row>
    <row r="4868" spans="1:10" ht="42" hidden="1" customHeight="1">
      <c r="A4868" s="202">
        <v>45957</v>
      </c>
      <c r="B4868" s="149" t="s">
        <v>137</v>
      </c>
      <c r="C4868" s="147" t="s">
        <v>137</v>
      </c>
      <c r="D4868" s="149" t="s">
        <v>137</v>
      </c>
      <c r="E4868" s="149" t="s">
        <v>451</v>
      </c>
      <c r="F4868" s="149"/>
      <c r="G4868" s="149" t="str">
        <f>IF(E4868="MOTORISTA","","1")</f>
        <v>1</v>
      </c>
      <c r="H4868" s="150">
        <f>IF(E4868="MOTORISTA","",18)</f>
        <v>18</v>
      </c>
      <c r="I4868" s="271" t="str" cm="1">
        <f t="array" ref="I4868">_xlfn.XLOOKUP(C4868,gyn_horarios,gyn_trechos_almoco,"",1,1)</f>
        <v>ESPERA</v>
      </c>
      <c r="J4868" s="272" t="str" cm="1">
        <f t="array" ref="J4868">_xlfn.XLOOKUP(D4868,justificativas_motivos,justificativas_texto,"",1,1)</f>
        <v>MOTORISTA NA GARAGEM EM ESPERA PARA DISPONIBILIDADE DE HORARIOS</v>
      </c>
    </row>
    <row r="4869" spans="1:10" ht="42" hidden="1" customHeight="1">
      <c r="A4869" s="202">
        <v>45957</v>
      </c>
      <c r="B4869" s="149">
        <v>24015</v>
      </c>
      <c r="C4869" s="147">
        <v>0.79166666666666663</v>
      </c>
      <c r="D4869" s="149" t="s">
        <v>11</v>
      </c>
      <c r="E4869" s="149" t="s">
        <v>85</v>
      </c>
      <c r="F4869" s="149"/>
      <c r="G4869" s="149" t="str">
        <f>IF(E4869="MOTORISTA","","1")</f>
        <v>1</v>
      </c>
      <c r="H4869" s="150">
        <f>IF(E4869="MOTORISTA","",18)</f>
        <v>18</v>
      </c>
      <c r="I4869" s="271" t="str" cm="1">
        <f t="array" ref="I4869">_xlfn.XLOOKUP(C4869,gyn_horarios,gyn_trechos_almoco,"",1,1)</f>
        <v>GOIANIA X BELEM 19:00</v>
      </c>
      <c r="J4869" s="272" t="str" cm="1">
        <f t="array" ref="J4869">_xlfn.XLOOKUP(D4869,justificativas_motivos,justificativas_texto,"",1,1)</f>
        <v>MOTORISTA CUMPRINDO HORÁRIO NA ESCALA ATUAL</v>
      </c>
    </row>
    <row r="4870" spans="1:10" ht="42" hidden="1" customHeight="1">
      <c r="A4870" s="202">
        <v>45957</v>
      </c>
      <c r="B4870" s="149">
        <v>24015</v>
      </c>
      <c r="C4870" s="147">
        <v>0.79166666666666663</v>
      </c>
      <c r="D4870" s="149" t="s">
        <v>11</v>
      </c>
      <c r="E4870" s="149" t="s">
        <v>114</v>
      </c>
      <c r="F4870" s="149"/>
      <c r="G4870" s="149" t="str">
        <f>IF(E4870="MOTORISTA","","1")</f>
        <v>1</v>
      </c>
      <c r="H4870" s="150">
        <f>IF(E4870="MOTORISTA","",18)</f>
        <v>18</v>
      </c>
      <c r="I4870" s="271" t="str" cm="1">
        <f t="array" ref="I4870">_xlfn.XLOOKUP(C4870,gyn_horarios,gyn_trechos_almoco,"",1,1)</f>
        <v>GOIANIA X BELEM 19:00</v>
      </c>
      <c r="J4870" s="272" t="str" cm="1">
        <f t="array" ref="J4870">_xlfn.XLOOKUP(D4870,justificativas_motivos,justificativas_texto,"",1,1)</f>
        <v>MOTORISTA CUMPRINDO HORÁRIO NA ESCALA ATUAL</v>
      </c>
    </row>
    <row r="4871" spans="1:10" ht="42" hidden="1" customHeight="1">
      <c r="A4871" s="202">
        <v>45957</v>
      </c>
      <c r="B4871" s="149">
        <v>24016</v>
      </c>
      <c r="C4871" s="147">
        <v>0.83333333333333337</v>
      </c>
      <c r="D4871" s="149" t="s">
        <v>11</v>
      </c>
      <c r="E4871" s="149" t="s">
        <v>112</v>
      </c>
      <c r="F4871" s="149"/>
      <c r="G4871" s="149" t="str">
        <f>IF(E4871="MOTORISTA","","1")</f>
        <v>1</v>
      </c>
      <c r="H4871" s="150">
        <f>IF(E4871="MOTORISTA","",18)</f>
        <v>18</v>
      </c>
      <c r="I4871" s="271" t="str" cm="1">
        <f t="array" ref="I4871">_xlfn.XLOOKUP(C4871,gyn_horarios,gyn_trechos_almoco,"",1,1)</f>
        <v>GOIANIA X SAO LUIS 20:00</v>
      </c>
      <c r="J4871" s="272" t="str" cm="1">
        <f t="array" ref="J4871">_xlfn.XLOOKUP(D4871,justificativas_motivos,justificativas_texto,"",1,1)</f>
        <v>MOTORISTA CUMPRINDO HORÁRIO NA ESCALA ATUAL</v>
      </c>
    </row>
    <row r="4872" spans="1:10" ht="42" hidden="1" customHeight="1">
      <c r="A4872" s="202">
        <v>45957</v>
      </c>
      <c r="B4872" s="149">
        <v>24016</v>
      </c>
      <c r="C4872" s="147">
        <v>0.83333333333333337</v>
      </c>
      <c r="D4872" s="149" t="s">
        <v>11</v>
      </c>
      <c r="E4872" s="149" t="s">
        <v>116</v>
      </c>
      <c r="F4872" s="149"/>
      <c r="G4872" s="149" t="str">
        <f>IF(E4872="MOTORISTA","","1")</f>
        <v>1</v>
      </c>
      <c r="H4872" s="150">
        <f>IF(E4872="MOTORISTA","",18)</f>
        <v>18</v>
      </c>
      <c r="I4872" s="271" t="str" cm="1">
        <f t="array" ref="I4872">_xlfn.XLOOKUP(C4872,gyn_horarios,gyn_trechos_almoco,"",1,1)</f>
        <v>GOIANIA X SAO LUIS 20:00</v>
      </c>
      <c r="J4872" s="272" t="str" cm="1">
        <f t="array" ref="J4872">_xlfn.XLOOKUP(D4872,justificativas_motivos,justificativas_texto,"",1,1)</f>
        <v>MOTORISTA CUMPRINDO HORÁRIO NA ESCALA ATUAL</v>
      </c>
    </row>
    <row r="4873" spans="1:10" ht="42" hidden="1" customHeight="1">
      <c r="A4873" s="202">
        <v>45957</v>
      </c>
      <c r="B4873" s="149">
        <v>20013</v>
      </c>
      <c r="C4873" s="147">
        <v>0.39583333333333331</v>
      </c>
      <c r="D4873" s="149" t="s">
        <v>11</v>
      </c>
      <c r="E4873" s="270" t="s">
        <v>126</v>
      </c>
      <c r="F4873" s="149"/>
      <c r="G4873" s="149" t="str">
        <f>IF(E4873="MOTORISTA","","1")</f>
        <v>1</v>
      </c>
      <c r="H4873" s="150">
        <f>IF(E4873="MOTORISTA","",18)</f>
        <v>18</v>
      </c>
      <c r="I4873" s="271" t="str" cm="1">
        <f t="array" ref="I4873">_xlfn.XLOOKUP(C4873,gyn_horarios,gyn_trechos_almoco,"",1,1)</f>
        <v>GOIANIA X BELEM 09:30</v>
      </c>
      <c r="J4873" s="272" t="str" cm="1">
        <f t="array" ref="J4873">_xlfn.XLOOKUP(D4873,justificativas_motivos,justificativas_texto,"",1,1)</f>
        <v>MOTORISTA CUMPRINDO HORÁRIO NA ESCALA ATUAL</v>
      </c>
    </row>
    <row r="4874" spans="1:10" ht="42" hidden="1" customHeight="1">
      <c r="A4874" s="202">
        <v>45957</v>
      </c>
      <c r="B4874" s="149">
        <v>20013</v>
      </c>
      <c r="C4874" s="147">
        <v>0.39583333333333331</v>
      </c>
      <c r="D4874" s="149" t="s">
        <v>11</v>
      </c>
      <c r="E4874" s="270" t="s">
        <v>84</v>
      </c>
      <c r="F4874" s="149"/>
      <c r="G4874" s="149" t="str">
        <f>IF(E4874="MOTORISTA","","1")</f>
        <v>1</v>
      </c>
      <c r="H4874" s="150">
        <f>IF(E4874="MOTORISTA","",18)</f>
        <v>18</v>
      </c>
      <c r="I4874" s="271" t="str" cm="1">
        <f t="array" ref="I4874">_xlfn.XLOOKUP(C4874,gyn_horarios,gyn_trechos_almoco,"",1,1)</f>
        <v>GOIANIA X BELEM 09:30</v>
      </c>
      <c r="J4874" s="272" t="str" cm="1">
        <f t="array" ref="J4874">_xlfn.XLOOKUP(D4874,justificativas_motivos,justificativas_texto,"",1,1)</f>
        <v>MOTORISTA CUMPRINDO HORÁRIO NA ESCALA ATUAL</v>
      </c>
    </row>
    <row r="4875" spans="1:10" ht="42" hidden="1" customHeight="1">
      <c r="A4875" s="202">
        <v>45957</v>
      </c>
      <c r="B4875" s="149" t="s">
        <v>489</v>
      </c>
      <c r="C4875" s="147" t="s">
        <v>72</v>
      </c>
      <c r="D4875" s="149" t="s">
        <v>107</v>
      </c>
      <c r="E4875" s="270" t="s">
        <v>563</v>
      </c>
      <c r="F4875" s="149"/>
      <c r="G4875" s="149" t="str">
        <f>IF(E4875="MOTORISTA","","1")</f>
        <v>1</v>
      </c>
      <c r="H4875" s="150">
        <f>IF(E4875="MOTORISTA","",18)</f>
        <v>18</v>
      </c>
      <c r="I4875" s="271" t="str" cm="1">
        <f t="array" ref="I4875">_xlfn.XLOOKUP(C4875,gyn_horarios,gyn_trechos_almoco,"",1,1)</f>
        <v>PLANTAO</v>
      </c>
      <c r="J4875" s="272" t="str" cm="1">
        <f t="array" ref="J4875">_xlfn.XLOOKUP(D4875,justificativas_motivos,justificativas_texto,"",1,1)</f>
        <v>MOTORISTA PRESTANDO SERVICO DE PLANTAO NA GARAGEM</v>
      </c>
    </row>
    <row r="4876" spans="1:10" ht="42" hidden="1" customHeight="1">
      <c r="A4876" s="202">
        <v>45958</v>
      </c>
      <c r="B4876" s="149" t="s">
        <v>137</v>
      </c>
      <c r="C4876" s="147" t="s">
        <v>137</v>
      </c>
      <c r="D4876" s="149" t="s">
        <v>137</v>
      </c>
      <c r="E4876" s="270" t="s">
        <v>126</v>
      </c>
      <c r="F4876" s="149"/>
      <c r="G4876" s="149" t="str">
        <f>IF(E4876="MOTORISTA","","1")</f>
        <v>1</v>
      </c>
      <c r="H4876" s="150">
        <v>22</v>
      </c>
      <c r="I4876" s="271" t="str" cm="1">
        <f t="array" ref="I4876">_xlfn.XLOOKUP(C4876,gyn_horarios,gyn_trechos_almoco,"",1,1)</f>
        <v>ESPERA</v>
      </c>
      <c r="J4876" s="272" t="str" cm="1">
        <f t="array" ref="J4876">_xlfn.XLOOKUP(D4876,justificativas_motivos,justificativas_texto,"",1,1)</f>
        <v>MOTORISTA NA GARAGEM EM ESPERA PARA DISPONIBILIDADE DE HORARIOS</v>
      </c>
    </row>
    <row r="4877" spans="1:10" ht="42" hidden="1" customHeight="1">
      <c r="A4877" s="202">
        <v>45958</v>
      </c>
      <c r="B4877" s="149" t="s">
        <v>137</v>
      </c>
      <c r="C4877" s="147" t="s">
        <v>137</v>
      </c>
      <c r="D4877" s="149" t="s">
        <v>137</v>
      </c>
      <c r="E4877" s="270" t="s">
        <v>84</v>
      </c>
      <c r="F4877" s="149"/>
      <c r="G4877" s="149" t="str">
        <f>IF(E4877="MOTORISTA","","1")</f>
        <v>1</v>
      </c>
      <c r="H4877" s="150">
        <v>22</v>
      </c>
      <c r="I4877" s="271" t="str" cm="1">
        <f t="array" ref="I4877">_xlfn.XLOOKUP(C4877,gyn_horarios,gyn_trechos_almoco,"",1,1)</f>
        <v>ESPERA</v>
      </c>
      <c r="J4877" s="272" t="str" cm="1">
        <f t="array" ref="J4877">_xlfn.XLOOKUP(D4877,justificativas_motivos,justificativas_texto,"",1,1)</f>
        <v>MOTORISTA NA GARAGEM EM ESPERA PARA DISPONIBILIDADE DE HORARIOS</v>
      </c>
    </row>
    <row r="4878" spans="1:10" ht="42" hidden="1" customHeight="1">
      <c r="A4878" s="202">
        <v>45958</v>
      </c>
      <c r="B4878" s="149">
        <v>19012</v>
      </c>
      <c r="C4878" s="147">
        <v>0.75</v>
      </c>
      <c r="D4878" s="149" t="s">
        <v>11</v>
      </c>
      <c r="E4878" s="149" t="s">
        <v>141</v>
      </c>
      <c r="F4878" s="149"/>
      <c r="G4878" s="149" t="str">
        <f>IF(E4878="MOTORISTA","","1")</f>
        <v>1</v>
      </c>
      <c r="H4878" s="150">
        <v>22</v>
      </c>
      <c r="I4878" s="271" t="str" cm="1">
        <f t="array" ref="I4878">_xlfn.XLOOKUP(C4878,gyn_horarios,gyn_trechos_almoco,"",1,1)</f>
        <v>GOIANIA X TERESINA 18:00</v>
      </c>
      <c r="J4878" s="272" t="str" cm="1">
        <f t="array" ref="J4878">_xlfn.XLOOKUP(D4878,justificativas_motivos,justificativas_texto,"",1,1)</f>
        <v>MOTORISTA CUMPRINDO HORÁRIO NA ESCALA ATUAL</v>
      </c>
    </row>
    <row r="4879" spans="1:10" ht="42" hidden="1" customHeight="1">
      <c r="A4879" s="202">
        <v>45958</v>
      </c>
      <c r="B4879" s="149">
        <v>19012</v>
      </c>
      <c r="C4879" s="147">
        <v>0.75</v>
      </c>
      <c r="D4879" s="149" t="s">
        <v>11</v>
      </c>
      <c r="E4879" s="149" t="s">
        <v>13</v>
      </c>
      <c r="F4879" s="149"/>
      <c r="G4879" s="149" t="str">
        <f>IF(E4879="MOTORISTA","","1")</f>
        <v>1</v>
      </c>
      <c r="H4879" s="150">
        <v>22</v>
      </c>
      <c r="I4879" s="271" t="str" cm="1">
        <f t="array" ref="I4879">_xlfn.XLOOKUP(C4879,gyn_horarios,gyn_trechos_almoco,"",1,1)</f>
        <v>GOIANIA X TERESINA 18:00</v>
      </c>
      <c r="J4879" s="272" t="str" cm="1">
        <f t="array" ref="J4879">_xlfn.XLOOKUP(D4879,justificativas_motivos,justificativas_texto,"",1,1)</f>
        <v>MOTORISTA CUMPRINDO HORÁRIO NA ESCALA ATUAL</v>
      </c>
    </row>
    <row r="4880" spans="1:10" ht="42" hidden="1" customHeight="1">
      <c r="A4880" s="202">
        <v>45958</v>
      </c>
      <c r="B4880" s="149">
        <v>24014</v>
      </c>
      <c r="C4880" s="147">
        <v>0.79166666666666663</v>
      </c>
      <c r="D4880" s="149" t="s">
        <v>11</v>
      </c>
      <c r="E4880" s="149" t="s">
        <v>564</v>
      </c>
      <c r="F4880" s="149"/>
      <c r="G4880" s="149" t="str">
        <f>IF(E4880="MOTORISTA","","1")</f>
        <v>1</v>
      </c>
      <c r="H4880" s="150">
        <v>22</v>
      </c>
      <c r="I4880" s="271" t="str" cm="1">
        <f t="array" ref="I4880">_xlfn.XLOOKUP(C4880,gyn_horarios,gyn_trechos_almoco,"",1,1)</f>
        <v>GOIANIA X BELEM 19:00</v>
      </c>
      <c r="J4880" s="272" t="str" cm="1">
        <f t="array" ref="J4880">_xlfn.XLOOKUP(D4880,justificativas_motivos,justificativas_texto,"",1,1)</f>
        <v>MOTORISTA CUMPRINDO HORÁRIO NA ESCALA ATUAL</v>
      </c>
    </row>
    <row r="4881" spans="1:10" ht="42" hidden="1" customHeight="1">
      <c r="A4881" s="202">
        <v>45958</v>
      </c>
      <c r="B4881" s="149">
        <v>24014</v>
      </c>
      <c r="C4881" s="147">
        <v>0.79166666666666663</v>
      </c>
      <c r="D4881" s="149" t="s">
        <v>11</v>
      </c>
      <c r="E4881" s="270" t="s">
        <v>410</v>
      </c>
      <c r="F4881" s="149"/>
      <c r="G4881" s="149" t="str">
        <f>IF(E4881="MOTORISTA","","1")</f>
        <v>1</v>
      </c>
      <c r="H4881" s="150">
        <v>22</v>
      </c>
      <c r="I4881" s="271" t="str" cm="1">
        <f t="array" ref="I4881">_xlfn.XLOOKUP(C4881,gyn_horarios,gyn_trechos_almoco,"",1,1)</f>
        <v>GOIANIA X BELEM 19:00</v>
      </c>
      <c r="J4881" s="272" t="str" cm="1">
        <f t="array" ref="J4881">_xlfn.XLOOKUP(D4881,justificativas_motivos,justificativas_texto,"",1,1)</f>
        <v>MOTORISTA CUMPRINDO HORÁRIO NA ESCALA ATUAL</v>
      </c>
    </row>
    <row r="4882" spans="1:10" ht="42" hidden="1" customHeight="1">
      <c r="A4882" s="202">
        <v>45958</v>
      </c>
      <c r="B4882" s="149">
        <v>24012</v>
      </c>
      <c r="C4882" s="147">
        <v>0.83333333333333337</v>
      </c>
      <c r="D4882" s="149" t="s">
        <v>11</v>
      </c>
      <c r="E4882" s="149" t="s">
        <v>226</v>
      </c>
      <c r="F4882" s="149"/>
      <c r="G4882" s="149" t="str">
        <f>IF(E4882="MOTORISTA","","1")</f>
        <v>1</v>
      </c>
      <c r="H4882" s="150">
        <v>22</v>
      </c>
      <c r="I4882" s="271" t="str" cm="1">
        <f t="array" ref="I4882">_xlfn.XLOOKUP(C4882,gyn_horarios,gyn_trechos_almoco,"",1,1)</f>
        <v>GOIANIA X SAO LUIS 20:00</v>
      </c>
      <c r="J4882" s="272" t="str" cm="1">
        <f t="array" ref="J4882">_xlfn.XLOOKUP(D4882,justificativas_motivos,justificativas_texto,"",1,1)</f>
        <v>MOTORISTA CUMPRINDO HORÁRIO NA ESCALA ATUAL</v>
      </c>
    </row>
    <row r="4883" spans="1:10" ht="42" hidden="1" customHeight="1">
      <c r="A4883" s="202">
        <v>45958</v>
      </c>
      <c r="B4883" s="149">
        <v>24012</v>
      </c>
      <c r="C4883" s="147">
        <v>0.83333333333333337</v>
      </c>
      <c r="D4883" s="149" t="s">
        <v>11</v>
      </c>
      <c r="E4883" s="149" t="s">
        <v>66</v>
      </c>
      <c r="F4883" s="149"/>
      <c r="G4883" s="149" t="str">
        <f>IF(E4883="MOTORISTA","","1")</f>
        <v>1</v>
      </c>
      <c r="H4883" s="150">
        <v>22</v>
      </c>
      <c r="I4883" s="271" t="str" cm="1">
        <f t="array" ref="I4883">_xlfn.XLOOKUP(C4883,gyn_horarios,gyn_trechos_almoco,"",1,1)</f>
        <v>GOIANIA X SAO LUIS 20:00</v>
      </c>
      <c r="J4883" s="272" t="str" cm="1">
        <f t="array" ref="J4883">_xlfn.XLOOKUP(D4883,justificativas_motivos,justificativas_texto,"",1,1)</f>
        <v>MOTORISTA CUMPRINDO HORÁRIO NA ESCALA ATUAL</v>
      </c>
    </row>
    <row r="4884" spans="1:10" ht="42" hidden="1" customHeight="1">
      <c r="A4884" s="202">
        <v>45958</v>
      </c>
      <c r="B4884" s="149" t="s">
        <v>489</v>
      </c>
      <c r="C4884" s="147" t="s">
        <v>72</v>
      </c>
      <c r="D4884" s="149" t="s">
        <v>107</v>
      </c>
      <c r="E4884" s="270" t="s">
        <v>292</v>
      </c>
      <c r="F4884" s="149"/>
      <c r="G4884" s="149" t="str">
        <f>IF(E4884="MOTORISTA","","1")</f>
        <v>1</v>
      </c>
      <c r="H4884" s="150">
        <v>22</v>
      </c>
      <c r="I4884" s="271" t="str" cm="1">
        <f t="array" ref="I4884">_xlfn.XLOOKUP(C4884,gyn_horarios,gyn_trechos_almoco,"",1,1)</f>
        <v>PLANTAO</v>
      </c>
      <c r="J4884" s="272" t="str" cm="1">
        <f t="array" ref="J4884">_xlfn.XLOOKUP(D4884,justificativas_motivos,justificativas_texto,"",1,1)</f>
        <v>MOTORISTA PRESTANDO SERVICO DE PLANTAO NA GARAGEM</v>
      </c>
    </row>
    <row r="4885" spans="1:10" ht="42" customHeight="1">
      <c r="A4885" s="202">
        <v>45959</v>
      </c>
      <c r="B4885" s="149">
        <v>19005</v>
      </c>
      <c r="C4885" s="147">
        <v>0.75</v>
      </c>
      <c r="D4885" s="149" t="s">
        <v>11</v>
      </c>
      <c r="E4885" s="149" t="s">
        <v>488</v>
      </c>
      <c r="F4885" s="149"/>
      <c r="G4885" s="149" t="str">
        <f>IF(E4885="MOTORISTA","","1")</f>
        <v>1</v>
      </c>
      <c r="H4885" s="150">
        <v>22</v>
      </c>
      <c r="I4885" s="271" t="str" cm="1">
        <f t="array" ref="I4885">_xlfn.XLOOKUP(C4885,gyn_horarios,gyn_trechos_almoco,"",1,1)</f>
        <v>GOIANIA X TERESINA 18:00</v>
      </c>
      <c r="J4885" s="272" t="str" cm="1">
        <f t="array" ref="J4885">_xlfn.XLOOKUP(D4885,justificativas_motivos,justificativas_texto,"",1,1)</f>
        <v>MOTORISTA CUMPRINDO HORÁRIO NA ESCALA ATUAL</v>
      </c>
    </row>
    <row r="4886" spans="1:10" ht="42" customHeight="1">
      <c r="A4886" s="202">
        <v>45959</v>
      </c>
      <c r="B4886" s="149">
        <v>19005</v>
      </c>
      <c r="C4886" s="147">
        <v>0.75</v>
      </c>
      <c r="D4886" s="149" t="s">
        <v>11</v>
      </c>
      <c r="E4886" s="149" t="s">
        <v>70</v>
      </c>
      <c r="F4886" s="149"/>
      <c r="G4886" s="149" t="str">
        <f>IF(E4886="MOTORISTA","","1")</f>
        <v>1</v>
      </c>
      <c r="H4886" s="150">
        <v>22</v>
      </c>
      <c r="I4886" s="271" t="str" cm="1">
        <f t="array" ref="I4886">_xlfn.XLOOKUP(C4886,gyn_horarios,gyn_trechos_almoco,"",1,1)</f>
        <v>GOIANIA X TERESINA 18:00</v>
      </c>
      <c r="J4886" s="272" t="str" cm="1">
        <f t="array" ref="J4886">_xlfn.XLOOKUP(D4886,justificativas_motivos,justificativas_texto,"",1,1)</f>
        <v>MOTORISTA CUMPRINDO HORÁRIO NA ESCALA ATUAL</v>
      </c>
    </row>
    <row r="4887" spans="1:10" ht="42" customHeight="1">
      <c r="A4887" s="202">
        <v>45959</v>
      </c>
      <c r="B4887" s="149">
        <v>25009</v>
      </c>
      <c r="C4887" s="147">
        <v>0.79166666666666663</v>
      </c>
      <c r="D4887" s="149" t="s">
        <v>11</v>
      </c>
      <c r="E4887" s="270" t="s">
        <v>194</v>
      </c>
      <c r="F4887" s="149"/>
      <c r="G4887" s="149" t="str">
        <f>IF(E4887="MOTORISTA","","1")</f>
        <v>1</v>
      </c>
      <c r="H4887" s="150">
        <v>22</v>
      </c>
      <c r="I4887" s="271" t="str" cm="1">
        <f t="array" ref="I4887">_xlfn.XLOOKUP(C4887,gyn_horarios,gyn_trechos_almoco,"",1,1)</f>
        <v>GOIANIA X BELEM 19:00</v>
      </c>
      <c r="J4887" s="272" t="str" cm="1">
        <f t="array" ref="J4887">_xlfn.XLOOKUP(D4887,justificativas_motivos,justificativas_texto,"",1,1)</f>
        <v>MOTORISTA CUMPRINDO HORÁRIO NA ESCALA ATUAL</v>
      </c>
    </row>
    <row r="4888" spans="1:10" ht="42" customHeight="1">
      <c r="A4888" s="202">
        <v>45959</v>
      </c>
      <c r="B4888" s="149">
        <v>25009</v>
      </c>
      <c r="C4888" s="147">
        <v>0.79166666666666663</v>
      </c>
      <c r="D4888" s="149" t="s">
        <v>11</v>
      </c>
      <c r="E4888" s="149" t="s">
        <v>174</v>
      </c>
      <c r="F4888" s="149"/>
      <c r="G4888" s="149" t="str">
        <f>IF(E4888="MOTORISTA","","1")</f>
        <v>1</v>
      </c>
      <c r="H4888" s="150">
        <v>22</v>
      </c>
      <c r="I4888" s="271" t="str" cm="1">
        <f t="array" ref="I4888">_xlfn.XLOOKUP(C4888,gyn_horarios,gyn_trechos_almoco,"",1,1)</f>
        <v>GOIANIA X BELEM 19:00</v>
      </c>
      <c r="J4888" s="272" t="str" cm="1">
        <f t="array" ref="J4888">_xlfn.XLOOKUP(D4888,justificativas_motivos,justificativas_texto,"",1,1)</f>
        <v>MOTORISTA CUMPRINDO HORÁRIO NA ESCALA ATUAL</v>
      </c>
    </row>
    <row r="4889" spans="1:10" ht="42" customHeight="1">
      <c r="A4889" s="202">
        <v>45959</v>
      </c>
      <c r="B4889" s="149">
        <v>24001</v>
      </c>
      <c r="C4889" s="147">
        <v>0.83333333333333337</v>
      </c>
      <c r="D4889" s="149" t="s">
        <v>11</v>
      </c>
      <c r="E4889" s="149" t="s">
        <v>15</v>
      </c>
      <c r="F4889" s="149"/>
      <c r="G4889" s="149" t="str">
        <f>IF(E4889="MOTORISTA","","1")</f>
        <v>1</v>
      </c>
      <c r="H4889" s="150">
        <v>22</v>
      </c>
      <c r="I4889" s="271" t="str" cm="1">
        <f t="array" ref="I4889">_xlfn.XLOOKUP(C4889,gyn_horarios,gyn_trechos_almoco,"",1,1)</f>
        <v>GOIANIA X SAO LUIS 20:00</v>
      </c>
      <c r="J4889" s="272" t="str" cm="1">
        <f t="array" ref="J4889">_xlfn.XLOOKUP(D4889,justificativas_motivos,justificativas_texto,"",1,1)</f>
        <v>MOTORISTA CUMPRINDO HORÁRIO NA ESCALA ATUAL</v>
      </c>
    </row>
    <row r="4890" spans="1:10" ht="42" customHeight="1">
      <c r="A4890" s="202">
        <v>45959</v>
      </c>
      <c r="B4890" s="149">
        <v>24001</v>
      </c>
      <c r="C4890" s="147">
        <v>0.83333333333333337</v>
      </c>
      <c r="D4890" s="149" t="s">
        <v>11</v>
      </c>
      <c r="E4890" s="149" t="s">
        <v>207</v>
      </c>
      <c r="F4890" s="149"/>
      <c r="G4890" s="149" t="str">
        <f>IF(E4890="MOTORISTA","","1")</f>
        <v>1</v>
      </c>
      <c r="H4890" s="150">
        <v>22</v>
      </c>
      <c r="I4890" s="271" t="str" cm="1">
        <f t="array" ref="I4890">_xlfn.XLOOKUP(C4890,gyn_horarios,gyn_trechos_almoco,"",1,1)</f>
        <v>GOIANIA X SAO LUIS 20:00</v>
      </c>
      <c r="J4890" s="272" t="str" cm="1">
        <f t="array" ref="J4890">_xlfn.XLOOKUP(D4890,justificativas_motivos,justificativas_texto,"",1,1)</f>
        <v>MOTORISTA CUMPRINDO HORÁRIO NA ESCALA ATUAL</v>
      </c>
    </row>
    <row r="4891" spans="1:10" ht="42" customHeight="1">
      <c r="A4891" s="202">
        <v>45959</v>
      </c>
      <c r="B4891" s="149">
        <v>19009</v>
      </c>
      <c r="C4891" s="147">
        <v>0.39583333333333331</v>
      </c>
      <c r="D4891" s="149" t="s">
        <v>11</v>
      </c>
      <c r="E4891" s="270" t="s">
        <v>157</v>
      </c>
      <c r="F4891" s="149"/>
      <c r="G4891" s="149" t="str">
        <f>IF(E4891="MOTORISTA","","1")</f>
        <v>1</v>
      </c>
      <c r="H4891" s="150">
        <v>22</v>
      </c>
      <c r="I4891" s="271" t="str" cm="1">
        <f t="array" ref="I4891">_xlfn.XLOOKUP(C4891,gyn_horarios,gyn_trechos_almoco,"",1,1)</f>
        <v>GOIANIA X BELEM 09:30</v>
      </c>
      <c r="J4891" s="272" t="str" cm="1">
        <f t="array" ref="J4891">_xlfn.XLOOKUP(D4891,justificativas_motivos,justificativas_texto,"",1,1)</f>
        <v>MOTORISTA CUMPRINDO HORÁRIO NA ESCALA ATUAL</v>
      </c>
    </row>
    <row r="4892" spans="1:10" ht="42" customHeight="1">
      <c r="A4892" s="202">
        <v>45959</v>
      </c>
      <c r="B4892" s="149">
        <v>19009</v>
      </c>
      <c r="C4892" s="147">
        <v>0.39583333333333331</v>
      </c>
      <c r="D4892" s="149" t="s">
        <v>11</v>
      </c>
      <c r="E4892" s="270" t="s">
        <v>216</v>
      </c>
      <c r="F4892" s="149"/>
      <c r="G4892" s="149" t="str">
        <f>IF(E4892="MOTORISTA","","1")</f>
        <v>1</v>
      </c>
      <c r="H4892" s="150">
        <v>22</v>
      </c>
      <c r="I4892" s="271" t="str" cm="1">
        <f t="array" ref="I4892">_xlfn.XLOOKUP(C4892,gyn_horarios,gyn_trechos_almoco,"",1,1)</f>
        <v>GOIANIA X BELEM 09:30</v>
      </c>
      <c r="J4892" s="272" t="str" cm="1">
        <f t="array" ref="J4892">_xlfn.XLOOKUP(D4892,justificativas_motivos,justificativas_texto,"",1,1)</f>
        <v>MOTORISTA CUMPRINDO HORÁRIO NA ESCALA ATUAL</v>
      </c>
    </row>
    <row r="4893" spans="1:10" ht="42" customHeight="1">
      <c r="A4893" s="202">
        <v>45959</v>
      </c>
      <c r="B4893" s="149" t="s">
        <v>489</v>
      </c>
      <c r="C4893" s="147" t="s">
        <v>72</v>
      </c>
      <c r="D4893" s="149" t="s">
        <v>107</v>
      </c>
      <c r="E4893" s="270" t="s">
        <v>292</v>
      </c>
      <c r="F4893" s="149"/>
      <c r="G4893" s="149" t="str">
        <f>IF(E4893="MOTORISTA","","1")</f>
        <v>1</v>
      </c>
      <c r="H4893" s="150">
        <v>22</v>
      </c>
      <c r="I4893" s="271" t="str" cm="1">
        <f t="array" ref="I4893">_xlfn.XLOOKUP(C4893,gyn_horarios,gyn_trechos_almoco,"",1,1)</f>
        <v>PLANTAO</v>
      </c>
      <c r="J4893" s="272" t="str" cm="1">
        <f t="array" ref="J4893">_xlfn.XLOOKUP(D4893,justificativas_motivos,justificativas_texto,"",1,1)</f>
        <v>MOTORISTA PRESTANDO SERVICO DE PLANTAO NA GARAGEM</v>
      </c>
    </row>
  </sheetData>
  <mergeCells count="1">
    <mergeCell ref="A1:I1"/>
  </mergeCells>
  <conditionalFormatting sqref="I3:I70">
    <cfRule type="cellIs" dxfId="250" priority="9" operator="equal">
      <formula>"ATUALIZE A BASE DE DADOS"</formula>
    </cfRule>
  </conditionalFormatting>
  <dataValidations disablePrompts="1" count="1">
    <dataValidation type="list" allowBlank="1" showInputMessage="1" showErrorMessage="1" sqref="E921 E919 E2:E917 E923:E1205 E1207:E1339 E1341:E1376 E1526 E1378:E1524 E1528:E1779 E1781 E1783 B2686:B2688 E1786:E3233 E3236:E3746 E3748:E4183 E4186:E4725 E4727:E1048576" xr:uid="{2FC34CC2-3BC0-4149-A6A9-8B76E3AF1AAA}">
      <formula1>dbMot_ExibEscala</formula1>
    </dataValidation>
  </dataValidations>
  <printOptions horizontalCentered="1" verticalCentered="1"/>
  <pageMargins left="0.25" right="0.25" top="0.75" bottom="0.75" header="0.3" footer="0.3"/>
  <pageSetup paperSize="9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L7561"/>
  <sheetViews>
    <sheetView topLeftCell="H7555" zoomScale="85" zoomScaleNormal="85" workbookViewId="0">
      <selection sqref="A1:I7561"/>
    </sheetView>
  </sheetViews>
  <sheetFormatPr defaultColWidth="9" defaultRowHeight="41.25" customHeight="1"/>
  <cols>
    <col min="1" max="1" width="18" style="119" bestFit="1" customWidth="1"/>
    <col min="2" max="4" width="19.375" style="119" bestFit="1" customWidth="1"/>
    <col min="5" max="5" width="73.75" style="119" bestFit="1" customWidth="1"/>
    <col min="6" max="6" width="77.375" style="119" customWidth="1"/>
    <col min="7" max="7" width="9.375" style="119" bestFit="1" customWidth="1"/>
    <col min="8" max="8" width="14.75" style="119" bestFit="1" customWidth="1"/>
    <col min="9" max="9" width="46.75" style="119" bestFit="1" customWidth="1"/>
    <col min="10" max="10" width="197.125" style="119" bestFit="1" customWidth="1"/>
    <col min="11" max="11" width="9" style="119" customWidth="1"/>
    <col min="12" max="12" width="71.875" style="119" bestFit="1" customWidth="1"/>
    <col min="13" max="16384" width="9" style="119"/>
  </cols>
  <sheetData>
    <row r="1" spans="1:12" ht="41.25" customHeight="1">
      <c r="A1" s="283" t="s">
        <v>565</v>
      </c>
      <c r="B1" s="283"/>
      <c r="C1" s="283"/>
      <c r="D1" s="283"/>
      <c r="E1" s="283"/>
      <c r="F1" s="283"/>
      <c r="G1" s="283"/>
      <c r="H1" s="283"/>
      <c r="I1" s="283"/>
      <c r="J1" s="121"/>
    </row>
    <row r="2" spans="1:12" ht="41.25" customHeight="1">
      <c r="A2" s="275" t="s">
        <v>1</v>
      </c>
      <c r="B2" s="120" t="s">
        <v>2</v>
      </c>
      <c r="C2" s="242" t="s">
        <v>566</v>
      </c>
      <c r="D2" s="120" t="s">
        <v>4</v>
      </c>
      <c r="E2" s="121" t="s">
        <v>5</v>
      </c>
      <c r="F2" s="121" t="s">
        <v>6</v>
      </c>
      <c r="G2" s="121" t="s">
        <v>7</v>
      </c>
      <c r="H2" s="122" t="s">
        <v>567</v>
      </c>
      <c r="I2" s="121" t="s">
        <v>9</v>
      </c>
      <c r="J2" s="121" t="s">
        <v>568</v>
      </c>
    </row>
    <row r="3" spans="1:12" s="124" customFormat="1" ht="41.25" hidden="1" customHeight="1">
      <c r="A3" s="244">
        <v>45161</v>
      </c>
      <c r="B3" s="168">
        <v>24012</v>
      </c>
      <c r="C3" s="169">
        <v>0.79166666666666663</v>
      </c>
      <c r="D3" s="170" t="s">
        <v>11</v>
      </c>
      <c r="E3" s="171" t="s">
        <v>121</v>
      </c>
      <c r="F3" s="171"/>
      <c r="G3" s="171" t="str">
        <f t="shared" ref="G3:G34" si="0">IF(E3="MOTORISTA","","1")</f>
        <v>1</v>
      </c>
      <c r="H3" s="189">
        <f t="shared" ref="H3:H34" si="1">IF(E3="MOTORISTA","",18)</f>
        <v>18</v>
      </c>
      <c r="I3" s="171" t="s">
        <v>79</v>
      </c>
      <c r="J3" s="171" t="str" cm="1">
        <f t="array" ref="J3">_xlfn.XLOOKUP(D3,justificativas_motivos,justificativas_texto,"",1,1)</f>
        <v>MOTORISTA CUMPRINDO HORÁRIO NA ESCALA ATUAL</v>
      </c>
      <c r="K3" s="119"/>
      <c r="L3" s="119"/>
    </row>
    <row r="4" spans="1:12" s="124" customFormat="1" ht="41.25" hidden="1" customHeight="1">
      <c r="A4" s="125">
        <v>45401</v>
      </c>
      <c r="B4" s="126">
        <v>20010</v>
      </c>
      <c r="C4" s="127">
        <v>0.33333333333333298</v>
      </c>
      <c r="D4" s="128" t="s">
        <v>11</v>
      </c>
      <c r="E4" s="132" t="s">
        <v>45</v>
      </c>
      <c r="F4" s="129"/>
      <c r="G4" s="132" t="str">
        <f t="shared" si="0"/>
        <v>1</v>
      </c>
      <c r="H4" s="137">
        <f t="shared" si="1"/>
        <v>18</v>
      </c>
      <c r="I4" s="132" t="str" cm="1">
        <f t="array" ref="I4">_xlfn.XLOOKUP(C4,imp_horarios,imp_trechos_janta,"",-1,1)</f>
        <v>SAO LUIS X GOIANIA 08:00</v>
      </c>
      <c r="J4" s="132" t="str" cm="1">
        <f t="array" ref="J4">_xlfn.XLOOKUP(D4,justificativas_motivos,justificativas_texto,"",1,1)</f>
        <v>MOTORISTA CUMPRINDO HORÁRIO NA ESCALA ATUAL</v>
      </c>
      <c r="K4" s="119"/>
      <c r="L4" s="119" t="str">
        <f>_xlfn.CONCAT(cr_impAlm[[#This Row],[DATA]],cr_impAlm[[#This Row],[MOTORISTA e MATRICULA]])</f>
        <v>45397GENIVAL MIRANDA LEITE - 1953</v>
      </c>
    </row>
    <row r="5" spans="1:12" s="124" customFormat="1" ht="41.25" hidden="1" customHeight="1">
      <c r="A5" s="125">
        <v>45401</v>
      </c>
      <c r="B5" s="126">
        <v>20003</v>
      </c>
      <c r="C5" s="127">
        <v>0.39583333333333298</v>
      </c>
      <c r="D5" s="128" t="s">
        <v>11</v>
      </c>
      <c r="E5" s="132" t="s">
        <v>189</v>
      </c>
      <c r="F5" s="129"/>
      <c r="G5" s="132" t="str">
        <f t="shared" si="0"/>
        <v>1</v>
      </c>
      <c r="H5" s="137">
        <f t="shared" si="1"/>
        <v>18</v>
      </c>
      <c r="I5" s="132" t="str" cm="1">
        <f t="array" ref="I5">_xlfn.XLOOKUP(C5,imp_horarios,imp_trechos_janta,"",-1,1)</f>
        <v>FORTALEZA X SINOP 09:03</v>
      </c>
      <c r="J5" s="132" t="str" cm="1">
        <f t="array" ref="J5">_xlfn.XLOOKUP(D5,justificativas_motivos,justificativas_texto,"",1,1)</f>
        <v>MOTORISTA CUMPRINDO HORÁRIO NA ESCALA ATUAL</v>
      </c>
      <c r="K5" s="119"/>
      <c r="L5" s="119" t="str">
        <f>_xlfn.CONCAT(cr_impAlm[[#This Row],[DATA]],cr_impAlm[[#This Row],[MOTORISTA e MATRICULA]])</f>
        <v>45397WOLNEY EDUARDO DE OLIVEIRA - 5607</v>
      </c>
    </row>
    <row r="6" spans="1:12" s="124" customFormat="1" ht="41.25" hidden="1" customHeight="1">
      <c r="A6" s="125">
        <v>45401</v>
      </c>
      <c r="B6" s="126">
        <v>20003</v>
      </c>
      <c r="C6" s="127">
        <v>0.39583333333333298</v>
      </c>
      <c r="D6" s="128" t="s">
        <v>11</v>
      </c>
      <c r="E6" s="132" t="s">
        <v>190</v>
      </c>
      <c r="F6" s="129"/>
      <c r="G6" s="132" t="str">
        <f t="shared" si="0"/>
        <v>1</v>
      </c>
      <c r="H6" s="137">
        <f t="shared" si="1"/>
        <v>18</v>
      </c>
      <c r="I6" s="132" t="str" cm="1">
        <f t="array" ref="I6">_xlfn.XLOOKUP(C6,imp_horarios,imp_trechos_janta,"",-1,1)</f>
        <v>FORTALEZA X SINOP 09:03</v>
      </c>
      <c r="J6" s="132" t="str" cm="1">
        <f t="array" ref="J6">_xlfn.XLOOKUP(D6,justificativas_motivos,justificativas_texto,"",1,1)</f>
        <v>MOTORISTA CUMPRINDO HORÁRIO NA ESCALA ATUAL</v>
      </c>
      <c r="K6" s="119"/>
      <c r="L6" s="119" t="str">
        <f>_xlfn.CONCAT(cr_impAlm[[#This Row],[DATA]],cr_impAlm[[#This Row],[MOTORISTA e MATRICULA]])</f>
        <v>45397EDINANDES LUIZ DA SILVA - 2651</v>
      </c>
    </row>
    <row r="7" spans="1:12" s="124" customFormat="1" ht="41.25" hidden="1" customHeight="1">
      <c r="A7" s="125">
        <v>45401</v>
      </c>
      <c r="B7" s="126">
        <v>19003</v>
      </c>
      <c r="C7" s="127">
        <v>0.79166666666666696</v>
      </c>
      <c r="D7" s="128" t="s">
        <v>11</v>
      </c>
      <c r="E7" s="132" t="s">
        <v>116</v>
      </c>
      <c r="F7" s="129"/>
      <c r="G7" s="132" t="str">
        <f t="shared" si="0"/>
        <v>1</v>
      </c>
      <c r="H7" s="137">
        <f t="shared" si="1"/>
        <v>18</v>
      </c>
      <c r="I7" s="132" t="str" cm="1">
        <f t="array" ref="I7">_xlfn.XLOOKUP(C7,imp_horarios,imp_trechos_janta,"",-1,1)</f>
        <v>GOIANIA X BELEM 19:00</v>
      </c>
      <c r="J7" s="132" t="str" cm="1">
        <f t="array" ref="J7">_xlfn.XLOOKUP(D7,justificativas_motivos,justificativas_texto,"",1,1)</f>
        <v>MOTORISTA CUMPRINDO HORÁRIO NA ESCALA ATUAL</v>
      </c>
      <c r="K7" s="119"/>
      <c r="L7" s="119" t="str">
        <f>_xlfn.CONCAT(cr_impAlm[[#This Row],[DATA]],cr_impAlm[[#This Row],[MOTORISTA e MATRICULA]])</f>
        <v>45397WALDIR DE ALMEIDA CORTE JUNIOR - 5283</v>
      </c>
    </row>
    <row r="8" spans="1:12" s="124" customFormat="1" ht="41.25" hidden="1" customHeight="1">
      <c r="A8" s="125">
        <v>45401</v>
      </c>
      <c r="B8" s="126">
        <v>19003</v>
      </c>
      <c r="C8" s="127">
        <v>0.79166666666666696</v>
      </c>
      <c r="D8" s="128" t="s">
        <v>11</v>
      </c>
      <c r="E8" s="132" t="s">
        <v>117</v>
      </c>
      <c r="F8" s="129"/>
      <c r="G8" s="132" t="str">
        <f t="shared" si="0"/>
        <v>1</v>
      </c>
      <c r="H8" s="137">
        <f t="shared" si="1"/>
        <v>18</v>
      </c>
      <c r="I8" s="132" t="str" cm="1">
        <f t="array" ref="I8">_xlfn.XLOOKUP(C8,imp_horarios,imp_trechos_janta,"",-1,1)</f>
        <v>GOIANIA X BELEM 19:00</v>
      </c>
      <c r="J8" s="132" t="str" cm="1">
        <f t="array" ref="J8">_xlfn.XLOOKUP(D8,justificativas_motivos,justificativas_texto,"",1,1)</f>
        <v>MOTORISTA CUMPRINDO HORÁRIO NA ESCALA ATUAL</v>
      </c>
      <c r="K8" s="119"/>
      <c r="L8" s="119" t="str">
        <f>_xlfn.CONCAT(cr_impAlm[[#This Row],[DATA]],cr_impAlm[[#This Row],[MOTORISTA e MATRICULA]])</f>
        <v>45397GILMAR ALVES DE MARIA - 5627</v>
      </c>
    </row>
    <row r="9" spans="1:12" s="124" customFormat="1" ht="41.25" hidden="1" customHeight="1">
      <c r="A9" s="125">
        <v>45401</v>
      </c>
      <c r="B9" s="126">
        <v>12400</v>
      </c>
      <c r="C9" s="127">
        <v>0.83333333333333304</v>
      </c>
      <c r="D9" s="128" t="s">
        <v>11</v>
      </c>
      <c r="E9" s="132" t="s">
        <v>48</v>
      </c>
      <c r="F9" s="129"/>
      <c r="G9" s="132" t="str">
        <f t="shared" si="0"/>
        <v>1</v>
      </c>
      <c r="H9" s="137">
        <f t="shared" si="1"/>
        <v>18</v>
      </c>
      <c r="I9" s="132" t="str" cm="1">
        <f t="array" ref="I9">_xlfn.XLOOKUP(C9,imp_horarios,imp_trechos_janta,"",-1,1)</f>
        <v>GOIANIA X SAO LUIS 20:00</v>
      </c>
      <c r="J9" s="132" t="str" cm="1">
        <f t="array" ref="J9">_xlfn.XLOOKUP(D9,justificativas_motivos,justificativas_texto,"",1,1)</f>
        <v>MOTORISTA CUMPRINDO HORÁRIO NA ESCALA ATUAL</v>
      </c>
      <c r="K9" s="119"/>
      <c r="L9" s="119" t="str">
        <f>_xlfn.CONCAT(cr_impAlm[[#This Row],[DATA]],cr_impAlm[[#This Row],[MOTORISTA e MATRICULA]])</f>
        <v>45397LUIZ CARLOS GOMES DA SILVA - 1961</v>
      </c>
    </row>
    <row r="10" spans="1:12" s="124" customFormat="1" ht="41.25" hidden="1" customHeight="1">
      <c r="A10" s="125">
        <v>45401</v>
      </c>
      <c r="B10" s="126">
        <v>12400</v>
      </c>
      <c r="C10" s="127">
        <v>0.83333333333333304</v>
      </c>
      <c r="D10" s="128" t="s">
        <v>11</v>
      </c>
      <c r="E10" s="132" t="s">
        <v>50</v>
      </c>
      <c r="F10" s="129"/>
      <c r="G10" s="132" t="str">
        <f t="shared" si="0"/>
        <v>1</v>
      </c>
      <c r="H10" s="137">
        <f t="shared" si="1"/>
        <v>18</v>
      </c>
      <c r="I10" s="132" t="str" cm="1">
        <f t="array" ref="I10">_xlfn.XLOOKUP(C10,imp_horarios,imp_trechos_janta,"",-1,1)</f>
        <v>GOIANIA X SAO LUIS 20:00</v>
      </c>
      <c r="J10" s="132" t="str" cm="1">
        <f t="array" ref="J10">_xlfn.XLOOKUP(D10,justificativas_motivos,justificativas_texto,"",1,1)</f>
        <v>MOTORISTA CUMPRINDO HORÁRIO NA ESCALA ATUAL</v>
      </c>
      <c r="K10" s="119"/>
      <c r="L10" s="119" t="str">
        <f>_xlfn.CONCAT(cr_impAlm[[#This Row],[DATA]],cr_impAlm[[#This Row],[MOTORISTA e MATRICULA]])</f>
        <v>45397LEIDIOMAR CAETANO DA SILCA - 5594</v>
      </c>
    </row>
    <row r="11" spans="1:12" s="124" customFormat="1" ht="41.25" hidden="1" customHeight="1">
      <c r="A11" s="125">
        <v>45402</v>
      </c>
      <c r="B11" s="126">
        <v>15400</v>
      </c>
      <c r="C11" s="127">
        <v>0.75</v>
      </c>
      <c r="D11" s="128" t="s">
        <v>11</v>
      </c>
      <c r="E11" s="132" t="s">
        <v>101</v>
      </c>
      <c r="F11" s="129"/>
      <c r="G11" s="132" t="str">
        <f t="shared" si="0"/>
        <v>1</v>
      </c>
      <c r="H11" s="137">
        <f t="shared" si="1"/>
        <v>18</v>
      </c>
      <c r="I11" s="132" t="str" cm="1">
        <f t="array" ref="I11">_xlfn.XLOOKUP(C11,imp_horarios,imp_trechos_janta,"",-1,1)</f>
        <v>GOIANIA X TERESINA 18:00</v>
      </c>
      <c r="J11" s="132" t="str" cm="1">
        <f t="array" ref="J11">_xlfn.XLOOKUP(D11,justificativas_motivos,justificativas_texto,"",1,1)</f>
        <v>MOTORISTA CUMPRINDO HORÁRIO NA ESCALA ATUAL</v>
      </c>
      <c r="K11" s="119"/>
      <c r="L11" s="119" t="str">
        <f>_xlfn.CONCAT(cr_impAlm[[#This Row],[DATA]],cr_impAlm[[#This Row],[MOTORISTA e MATRICULA]])</f>
        <v>45398WOLNEY EDUARDO DE OLIVEIRA - 5607</v>
      </c>
    </row>
    <row r="12" spans="1:12" s="124" customFormat="1" ht="41.25" hidden="1" customHeight="1">
      <c r="A12" s="125">
        <v>45402</v>
      </c>
      <c r="B12" s="126">
        <v>15400</v>
      </c>
      <c r="C12" s="127">
        <v>0.75</v>
      </c>
      <c r="D12" s="128" t="s">
        <v>11</v>
      </c>
      <c r="E12" s="132" t="s">
        <v>102</v>
      </c>
      <c r="F12" s="129"/>
      <c r="G12" s="132" t="str">
        <f t="shared" si="0"/>
        <v>1</v>
      </c>
      <c r="H12" s="137">
        <f t="shared" si="1"/>
        <v>18</v>
      </c>
      <c r="I12" s="132" t="str" cm="1">
        <f t="array" ref="I12">_xlfn.XLOOKUP(C12,imp_horarios,imp_trechos_janta,"",-1,1)</f>
        <v>GOIANIA X TERESINA 18:00</v>
      </c>
      <c r="J12" s="132" t="str" cm="1">
        <f t="array" ref="J12">_xlfn.XLOOKUP(D12,justificativas_motivos,justificativas_texto,"",1,1)</f>
        <v>MOTORISTA CUMPRINDO HORÁRIO NA ESCALA ATUAL</v>
      </c>
      <c r="K12" s="119"/>
      <c r="L12" s="119" t="str">
        <f>_xlfn.CONCAT(cr_impAlm[[#This Row],[DATA]],cr_impAlm[[#This Row],[MOTORISTA e MATRICULA]])</f>
        <v>45398EDINANDES LUIZ DA SILVA - 2651</v>
      </c>
    </row>
    <row r="13" spans="1:12" s="124" customFormat="1" ht="41.25" hidden="1" customHeight="1">
      <c r="A13" s="125">
        <v>45402</v>
      </c>
      <c r="B13" s="126">
        <v>15500</v>
      </c>
      <c r="C13" s="127">
        <v>0.79166666666666663</v>
      </c>
      <c r="D13" s="128" t="s">
        <v>11</v>
      </c>
      <c r="E13" s="132" t="s">
        <v>121</v>
      </c>
      <c r="F13" s="129"/>
      <c r="G13" s="132" t="str">
        <f t="shared" si="0"/>
        <v>1</v>
      </c>
      <c r="H13" s="137">
        <f t="shared" si="1"/>
        <v>18</v>
      </c>
      <c r="I13" s="132" t="s">
        <v>79</v>
      </c>
      <c r="J13" s="132" t="str" cm="1">
        <f t="array" ref="J13">_xlfn.XLOOKUP(D13,justificativas_motivos,justificativas_texto,"",1,1)</f>
        <v>MOTORISTA CUMPRINDO HORÁRIO NA ESCALA ATUAL</v>
      </c>
      <c r="K13" s="119"/>
      <c r="L13" s="119" t="str">
        <f>_xlfn.CONCAT(cr_impAlm[[#This Row],[DATA]],cr_impAlm[[#This Row],[MOTORISTA e MATRICULA]])</f>
        <v>45398EDIVALDO DOS SANTOS DE LIMA - 1686</v>
      </c>
    </row>
    <row r="14" spans="1:12" s="124" customFormat="1" ht="41.25" hidden="1" customHeight="1">
      <c r="A14" s="125">
        <v>45402</v>
      </c>
      <c r="B14" s="126">
        <v>15500</v>
      </c>
      <c r="C14" s="127">
        <v>0.79166666666666663</v>
      </c>
      <c r="D14" s="128" t="s">
        <v>11</v>
      </c>
      <c r="E14" s="132" t="s">
        <v>122</v>
      </c>
      <c r="F14" s="129"/>
      <c r="G14" s="132" t="str">
        <f t="shared" si="0"/>
        <v>1</v>
      </c>
      <c r="H14" s="137">
        <f t="shared" si="1"/>
        <v>18</v>
      </c>
      <c r="I14" s="132" t="s">
        <v>79</v>
      </c>
      <c r="J14" s="132" t="str" cm="1">
        <f t="array" ref="J14">_xlfn.XLOOKUP(D14,justificativas_motivos,justificativas_texto,"",1,1)</f>
        <v>MOTORISTA CUMPRINDO HORÁRIO NA ESCALA ATUAL</v>
      </c>
      <c r="K14" s="119"/>
      <c r="L14" s="119" t="str">
        <f>_xlfn.CONCAT(cr_impAlm[[#This Row],[DATA]],cr_impAlm[[#This Row],[MOTORISTA e MATRICULA]])</f>
        <v>45398WENDER PEDRO DA SILVA - 1596</v>
      </c>
    </row>
    <row r="15" spans="1:12" s="124" customFormat="1" ht="41.25" hidden="1" customHeight="1">
      <c r="A15" s="125">
        <v>45402</v>
      </c>
      <c r="B15" s="126">
        <v>14400</v>
      </c>
      <c r="C15" s="127">
        <v>0.83333333333333337</v>
      </c>
      <c r="D15" s="128" t="s">
        <v>11</v>
      </c>
      <c r="E15" s="132" t="s">
        <v>569</v>
      </c>
      <c r="F15" s="129"/>
      <c r="G15" s="132" t="str">
        <f t="shared" si="0"/>
        <v>1</v>
      </c>
      <c r="H15" s="137">
        <f t="shared" si="1"/>
        <v>18</v>
      </c>
      <c r="I15" s="132" t="str" cm="1">
        <f t="array" ref="I15">_xlfn.XLOOKUP(C15,imp_horarios,imp_trechos_janta,"",-1,1)</f>
        <v>GOIANIA X SAO LUIS 20:00</v>
      </c>
      <c r="J15" s="132" t="str" cm="1">
        <f t="array" ref="J15">_xlfn.XLOOKUP(D15,justificativas_motivos,justificativas_texto,"",1,1)</f>
        <v>MOTORISTA CUMPRINDO HORÁRIO NA ESCALA ATUAL</v>
      </c>
      <c r="K15" s="119"/>
      <c r="L15" s="119" t="str">
        <f>_xlfn.CONCAT(cr_impAlm[[#This Row],[DATA]],cr_impAlm[[#This Row],[MOTORISTA e MATRICULA]])</f>
        <v>45398OLIVEIRA DE MELO ARRUDA - 5251</v>
      </c>
    </row>
    <row r="16" spans="1:12" s="124" customFormat="1" ht="41.25" hidden="1" customHeight="1">
      <c r="A16" s="125">
        <v>45402</v>
      </c>
      <c r="B16" s="126">
        <v>14400</v>
      </c>
      <c r="C16" s="127">
        <v>0.83333333333333337</v>
      </c>
      <c r="D16" s="128" t="s">
        <v>11</v>
      </c>
      <c r="E16" s="132" t="s">
        <v>326</v>
      </c>
      <c r="F16" s="129"/>
      <c r="G16" s="132" t="str">
        <f t="shared" si="0"/>
        <v>1</v>
      </c>
      <c r="H16" s="137">
        <f t="shared" si="1"/>
        <v>18</v>
      </c>
      <c r="I16" s="132" t="str" cm="1">
        <f t="array" ref="I16">_xlfn.XLOOKUP(C16,imp_horarios,imp_trechos_janta,"",-1,1)</f>
        <v>GOIANIA X SAO LUIS 20:00</v>
      </c>
      <c r="J16" s="132" t="str" cm="1">
        <f t="array" ref="J16">_xlfn.XLOOKUP(D16,justificativas_motivos,justificativas_texto,"",1,1)</f>
        <v>MOTORISTA CUMPRINDO HORÁRIO NA ESCALA ATUAL</v>
      </c>
      <c r="K16" s="119"/>
      <c r="L16" s="119" t="str">
        <f>_xlfn.CONCAT(cr_impAlm[[#This Row],[DATA]],cr_impAlm[[#This Row],[MOTORISTA e MATRICULA]])</f>
        <v>45398VANDERSON GURGEL DO AMARAL - 2734</v>
      </c>
    </row>
    <row r="17" spans="1:12" s="124" customFormat="1" ht="41.25" hidden="1" customHeight="1">
      <c r="A17" s="125">
        <v>45402</v>
      </c>
      <c r="B17" s="126">
        <v>19017</v>
      </c>
      <c r="C17" s="127">
        <v>0.3</v>
      </c>
      <c r="D17" s="128" t="s">
        <v>11</v>
      </c>
      <c r="E17" s="132" t="s">
        <v>46</v>
      </c>
      <c r="F17" s="129"/>
      <c r="G17" s="132" t="str">
        <f t="shared" si="0"/>
        <v>1</v>
      </c>
      <c r="H17" s="137">
        <f t="shared" si="1"/>
        <v>18</v>
      </c>
      <c r="I17" s="132" t="str" cm="1">
        <f t="array" ref="I17">_xlfn.XLOOKUP(C17,imp_horarios,imp_trechos_janta,"",-1,1)</f>
        <v>BELEM X GOIANIA 07:12</v>
      </c>
      <c r="J17" s="132" t="str" cm="1">
        <f t="array" ref="J17">_xlfn.XLOOKUP(D17,justificativas_motivos,justificativas_texto,"",1,1)</f>
        <v>MOTORISTA CUMPRINDO HORÁRIO NA ESCALA ATUAL</v>
      </c>
      <c r="K17" s="119"/>
      <c r="L17" s="119" t="str">
        <f>_xlfn.CONCAT(cr_impAlm[[#This Row],[DATA]],cr_impAlm[[#This Row],[MOTORISTA e MATRICULA]])</f>
        <v>45399JUSCELINO PIRES GONCALVES - 1343</v>
      </c>
    </row>
    <row r="18" spans="1:12" s="124" customFormat="1" ht="41.25" hidden="1" customHeight="1">
      <c r="A18" s="125">
        <v>45402</v>
      </c>
      <c r="B18" s="126">
        <v>19017</v>
      </c>
      <c r="C18" s="127">
        <v>0.3</v>
      </c>
      <c r="D18" s="128" t="s">
        <v>11</v>
      </c>
      <c r="E18" s="132" t="s">
        <v>47</v>
      </c>
      <c r="F18" s="129"/>
      <c r="G18" s="132" t="str">
        <f t="shared" si="0"/>
        <v>1</v>
      </c>
      <c r="H18" s="137">
        <f t="shared" si="1"/>
        <v>18</v>
      </c>
      <c r="I18" s="132" t="str" cm="1">
        <f t="array" ref="I18">_xlfn.XLOOKUP(C18,imp_horarios,imp_trechos_janta,"",-1,1)</f>
        <v>BELEM X GOIANIA 07:12</v>
      </c>
      <c r="J18" s="132" t="str" cm="1">
        <f t="array" ref="J18">_xlfn.XLOOKUP(D18,justificativas_motivos,justificativas_texto,"",1,1)</f>
        <v>MOTORISTA CUMPRINDO HORÁRIO NA ESCALA ATUAL</v>
      </c>
      <c r="K18" s="119"/>
      <c r="L18" s="119" t="str">
        <f>_xlfn.CONCAT(cr_impAlm[[#This Row],[DATA]],cr_impAlm[[#This Row],[MOTORISTA e MATRICULA]])</f>
        <v>45399MARCIO JOSE DA CRUZ - 5530</v>
      </c>
    </row>
    <row r="19" spans="1:12" s="124" customFormat="1" ht="41.25" hidden="1" customHeight="1">
      <c r="A19" s="125">
        <v>45402</v>
      </c>
      <c r="B19" s="126">
        <v>19022</v>
      </c>
      <c r="C19" s="127">
        <v>0.84166666666666667</v>
      </c>
      <c r="D19" s="128" t="s">
        <v>11</v>
      </c>
      <c r="E19" s="132" t="s">
        <v>48</v>
      </c>
      <c r="F19" s="129"/>
      <c r="G19" s="132" t="str">
        <f t="shared" si="0"/>
        <v>1</v>
      </c>
      <c r="H19" s="137">
        <f t="shared" si="1"/>
        <v>18</v>
      </c>
      <c r="I19" s="132" t="str" cm="1">
        <f t="array" ref="I19">_xlfn.XLOOKUP(C19,imp_horarios,imp_trechos_janta,"",-1,1)</f>
        <v>GOIANIA X SAO LUIS 20:00</v>
      </c>
      <c r="J19" s="132" t="str" cm="1">
        <f t="array" ref="J19">_xlfn.XLOOKUP(D19,justificativas_motivos,justificativas_texto,"",1,1)</f>
        <v>MOTORISTA CUMPRINDO HORÁRIO NA ESCALA ATUAL</v>
      </c>
      <c r="K19" s="119"/>
      <c r="L19" s="119" t="str">
        <f>_xlfn.CONCAT(cr_impAlm[[#This Row],[DATA]],cr_impAlm[[#This Row],[MOTORISTA e MATRICULA]])</f>
        <v>45400REGISMAR ANTONIO TEODORO DA COSTA - 2966</v>
      </c>
    </row>
    <row r="20" spans="1:12" s="124" customFormat="1" ht="41.25" hidden="1" customHeight="1">
      <c r="A20" s="125">
        <v>45402</v>
      </c>
      <c r="B20" s="126">
        <v>19022</v>
      </c>
      <c r="C20" s="127">
        <v>0.84166666666666667</v>
      </c>
      <c r="D20" s="128" t="s">
        <v>11</v>
      </c>
      <c r="E20" s="132" t="s">
        <v>50</v>
      </c>
      <c r="F20" s="129"/>
      <c r="G20" s="132" t="str">
        <f t="shared" si="0"/>
        <v>1</v>
      </c>
      <c r="H20" s="137">
        <f t="shared" si="1"/>
        <v>18</v>
      </c>
      <c r="I20" s="132" t="str" cm="1">
        <f t="array" ref="I20">_xlfn.XLOOKUP(C20,imp_horarios,imp_trechos_janta,"",-1,1)</f>
        <v>GOIANIA X SAO LUIS 20:00</v>
      </c>
      <c r="J20" s="132" t="str" cm="1">
        <f t="array" ref="J20">_xlfn.XLOOKUP(D20,justificativas_motivos,justificativas_texto,"",1,1)</f>
        <v>MOTORISTA CUMPRINDO HORÁRIO NA ESCALA ATUAL</v>
      </c>
      <c r="K20" s="119"/>
      <c r="L20" s="119" t="str">
        <f>_xlfn.CONCAT(cr_impAlm[[#This Row],[DATA]],cr_impAlm[[#This Row],[MOTORISTA e MATRICULA]])</f>
        <v>45400SEBASTIAO SERGIO DE OLIVEIRA - 3079</v>
      </c>
    </row>
    <row r="21" spans="1:12" s="124" customFormat="1" ht="41.25" hidden="1" customHeight="1">
      <c r="A21" s="131">
        <v>45403</v>
      </c>
      <c r="B21" s="135">
        <v>12400</v>
      </c>
      <c r="C21" s="133">
        <v>0.33333333333333331</v>
      </c>
      <c r="D21" s="136" t="s">
        <v>11</v>
      </c>
      <c r="E21" s="132" t="s">
        <v>51</v>
      </c>
      <c r="F21" s="132"/>
      <c r="G21" s="132" t="str">
        <f t="shared" si="0"/>
        <v>1</v>
      </c>
      <c r="H21" s="137">
        <f t="shared" si="1"/>
        <v>18</v>
      </c>
      <c r="I21" s="132" t="str" cm="1">
        <f t="array" ref="I21">_xlfn.XLOOKUP(C21,imp_horarios,imp_trechos_janta,"",-1,1)</f>
        <v>SAO LUIS X GOIANIA 08:00</v>
      </c>
      <c r="J21" s="132" t="str" cm="1">
        <f t="array" ref="J21">_xlfn.XLOOKUP(D21,justificativas_motivos,justificativas_texto,"",1,1)</f>
        <v>MOTORISTA CUMPRINDO HORÁRIO NA ESCALA ATUAL</v>
      </c>
      <c r="K21" s="119"/>
      <c r="L21" s="119" t="str">
        <f>_xlfn.CONCAT(cr_impAlm[[#This Row],[DATA]],cr_impAlm[[#This Row],[MOTORISTA e MATRICULA]])</f>
        <v>45400MARTIN INOCENCIO ALVES - 5239</v>
      </c>
    </row>
    <row r="22" spans="1:12" s="124" customFormat="1" ht="41.25" hidden="1" customHeight="1">
      <c r="A22" s="131">
        <v>45403</v>
      </c>
      <c r="B22" s="135">
        <v>12400</v>
      </c>
      <c r="C22" s="133">
        <v>0.33333333333333331</v>
      </c>
      <c r="D22" s="136" t="s">
        <v>11</v>
      </c>
      <c r="E22" s="132" t="s">
        <v>52</v>
      </c>
      <c r="F22" s="132"/>
      <c r="G22" s="132" t="str">
        <f t="shared" si="0"/>
        <v>1</v>
      </c>
      <c r="H22" s="137">
        <f t="shared" si="1"/>
        <v>18</v>
      </c>
      <c r="I22" s="132" t="str" cm="1">
        <f t="array" ref="I22">_xlfn.XLOOKUP(C22,imp_horarios,imp_trechos_janta,"",-1,1)</f>
        <v>SAO LUIS X GOIANIA 08:00</v>
      </c>
      <c r="J22" s="132" t="str" cm="1">
        <f t="array" ref="J22">_xlfn.XLOOKUP(D22,justificativas_motivos,justificativas_texto,"",1,1)</f>
        <v>MOTORISTA CUMPRINDO HORÁRIO NA ESCALA ATUAL</v>
      </c>
      <c r="K22" s="119"/>
      <c r="L22" s="119" t="str">
        <f>_xlfn.CONCAT(cr_impAlm[[#This Row],[DATA]],cr_impAlm[[#This Row],[MOTORISTA e MATRICULA]])</f>
        <v>45400ELIAS JESUS DA COSTA - 5295</v>
      </c>
    </row>
    <row r="23" spans="1:12" s="124" customFormat="1" ht="41.25" hidden="1" customHeight="1">
      <c r="A23" s="131">
        <v>45403</v>
      </c>
      <c r="B23" s="135">
        <v>221301</v>
      </c>
      <c r="C23" s="133">
        <v>0.39583333333333331</v>
      </c>
      <c r="D23" s="136" t="s">
        <v>11</v>
      </c>
      <c r="E23" s="132" t="s">
        <v>110</v>
      </c>
      <c r="F23" s="132"/>
      <c r="G23" s="132" t="str">
        <f t="shared" si="0"/>
        <v>1</v>
      </c>
      <c r="H23" s="137">
        <f t="shared" si="1"/>
        <v>18</v>
      </c>
      <c r="I23" s="132" t="str" cm="1">
        <f t="array" ref="I23">_xlfn.XLOOKUP(C23,imp_horarios,imp_trechos_janta,"",-1,1)</f>
        <v>GOIANIA X BELEM 09:30</v>
      </c>
      <c r="J23" s="132" t="str" cm="1">
        <f t="array" ref="J23">_xlfn.XLOOKUP(D23,justificativas_motivos,justificativas_texto,"",1,1)</f>
        <v>MOTORISTA CUMPRINDO HORÁRIO NA ESCALA ATUAL</v>
      </c>
      <c r="K23" s="119"/>
      <c r="L23" s="119" t="str">
        <f>_xlfn.CONCAT(cr_impAlm[[#This Row],[DATA]],cr_impAlm[[#This Row],[MOTORISTA e MATRICULA]])</f>
        <v>45400ALEXSANDRO PEREIRA DA SILVA - 5286</v>
      </c>
    </row>
    <row r="24" spans="1:12" s="124" customFormat="1" ht="41.25" hidden="1" customHeight="1">
      <c r="A24" s="131">
        <v>45403</v>
      </c>
      <c r="B24" s="135">
        <v>221301</v>
      </c>
      <c r="C24" s="133">
        <v>0.39583333333333331</v>
      </c>
      <c r="D24" s="136" t="s">
        <v>11</v>
      </c>
      <c r="E24" s="132" t="s">
        <v>111</v>
      </c>
      <c r="F24" s="132"/>
      <c r="G24" s="132" t="str">
        <f t="shared" si="0"/>
        <v>1</v>
      </c>
      <c r="H24" s="137">
        <f t="shared" si="1"/>
        <v>18</v>
      </c>
      <c r="I24" s="132" t="str" cm="1">
        <f t="array" ref="I24">_xlfn.XLOOKUP(C24,imp_horarios,imp_trechos_janta,"",-1,1)</f>
        <v>GOIANIA X BELEM 09:30</v>
      </c>
      <c r="J24" s="132" t="str" cm="1">
        <f t="array" ref="J24">_xlfn.XLOOKUP(D24,justificativas_motivos,justificativas_texto,"",1,1)</f>
        <v>MOTORISTA CUMPRINDO HORÁRIO NA ESCALA ATUAL</v>
      </c>
      <c r="K24" s="119"/>
      <c r="L24" s="119" t="str">
        <f>_xlfn.CONCAT(cr_impAlm[[#This Row],[DATA]],cr_impAlm[[#This Row],[MOTORISTA e MATRICULA]])</f>
        <v>45400BRENO LACERDA SPERB - 5756</v>
      </c>
    </row>
    <row r="25" spans="1:12" s="124" customFormat="1" ht="41.25" hidden="1" customHeight="1">
      <c r="A25" s="131">
        <v>45403</v>
      </c>
      <c r="B25" s="135">
        <v>20004</v>
      </c>
      <c r="C25" s="133">
        <v>0.79166666666666663</v>
      </c>
      <c r="D25" s="136" t="s">
        <v>11</v>
      </c>
      <c r="E25" s="132" t="s">
        <v>68</v>
      </c>
      <c r="F25" s="132"/>
      <c r="G25" s="132" t="str">
        <f t="shared" si="0"/>
        <v>1</v>
      </c>
      <c r="H25" s="137">
        <f t="shared" si="1"/>
        <v>18</v>
      </c>
      <c r="I25" s="132" t="str" cm="1">
        <f t="array" ref="I25">_xlfn.XLOOKUP(C25,imp_horarios,imp_trechos_janta,"",-1,1)</f>
        <v>GOIANIA X TERESINA 18:00</v>
      </c>
      <c r="J25" s="132" t="str" cm="1">
        <f t="array" ref="J25">_xlfn.XLOOKUP(D25,justificativas_motivos,justificativas_texto,"",1,1)</f>
        <v>MOTORISTA CUMPRINDO HORÁRIO NA ESCALA ATUAL</v>
      </c>
      <c r="K25" s="119"/>
      <c r="L25" s="119" t="str">
        <f>_xlfn.CONCAT(cr_impAlm[[#This Row],[DATA]],cr_impAlm[[#This Row],[MOTORISTA e MATRICULA]])</f>
        <v>45400OLISMAR BATISTA DE DEUS - 5293</v>
      </c>
    </row>
    <row r="26" spans="1:12" s="124" customFormat="1" ht="41.25" hidden="1" customHeight="1">
      <c r="A26" s="131">
        <v>45403</v>
      </c>
      <c r="B26" s="135">
        <v>20004</v>
      </c>
      <c r="C26" s="133">
        <v>0.79166666666666663</v>
      </c>
      <c r="D26" s="136" t="s">
        <v>11</v>
      </c>
      <c r="E26" s="132" t="s">
        <v>134</v>
      </c>
      <c r="F26" s="132"/>
      <c r="G26" s="132" t="str">
        <f t="shared" si="0"/>
        <v>1</v>
      </c>
      <c r="H26" s="137">
        <f t="shared" si="1"/>
        <v>18</v>
      </c>
      <c r="I26" s="132" t="str" cm="1">
        <f t="array" ref="I26">_xlfn.XLOOKUP(C26,imp_horarios,imp_trechos_janta,"",-1,1)</f>
        <v>GOIANIA X TERESINA 18:00</v>
      </c>
      <c r="J26" s="132" t="str" cm="1">
        <f t="array" ref="J26">_xlfn.XLOOKUP(D26,justificativas_motivos,justificativas_texto,"",1,1)</f>
        <v>MOTORISTA CUMPRINDO HORÁRIO NA ESCALA ATUAL</v>
      </c>
      <c r="K26" s="119"/>
      <c r="L26" s="119" t="str">
        <f>_xlfn.CONCAT(cr_impAlm[[#This Row],[DATA]],cr_impAlm[[#This Row],[MOTORISTA e MATRICULA]])</f>
        <v>45400ELIAS JESUS DA COSTA - 5295</v>
      </c>
    </row>
    <row r="27" spans="1:12" s="124" customFormat="1" ht="41.25" hidden="1" customHeight="1">
      <c r="A27" s="131">
        <v>45403</v>
      </c>
      <c r="B27" s="135">
        <v>19010</v>
      </c>
      <c r="C27" s="133">
        <v>0.83333333333333337</v>
      </c>
      <c r="D27" s="136" t="s">
        <v>11</v>
      </c>
      <c r="E27" s="132" t="s">
        <v>55</v>
      </c>
      <c r="F27" s="132"/>
      <c r="G27" s="132" t="str">
        <f t="shared" si="0"/>
        <v>1</v>
      </c>
      <c r="H27" s="137">
        <f t="shared" si="1"/>
        <v>18</v>
      </c>
      <c r="I27" s="132" t="str" cm="1">
        <f t="array" ref="I27">_xlfn.XLOOKUP(C27,imp_horarios,imp_trechos_janta,"",-1,1)</f>
        <v>GOIANIA X SAO LUIS 20:00</v>
      </c>
      <c r="J27" s="132" t="str" cm="1">
        <f t="array" ref="J27">_xlfn.XLOOKUP(D27,justificativas_motivos,justificativas_texto,"",1,1)</f>
        <v>MOTORISTA CUMPRINDO HORÁRIO NA ESCALA ATUAL</v>
      </c>
      <c r="K27" s="119"/>
      <c r="L27" s="119" t="str">
        <f>_xlfn.CONCAT(cr_impAlm[[#This Row],[DATA]],cr_impAlm[[#This Row],[MOTORISTA e MATRICULA]])</f>
        <v>45400ADRIASIO SOARES MENDES - 5440</v>
      </c>
    </row>
    <row r="28" spans="1:12" s="124" customFormat="1" ht="41.25" hidden="1" customHeight="1">
      <c r="A28" s="131">
        <v>45403</v>
      </c>
      <c r="B28" s="135">
        <v>19010</v>
      </c>
      <c r="C28" s="133">
        <v>0.83333333333333337</v>
      </c>
      <c r="D28" s="136" t="s">
        <v>11</v>
      </c>
      <c r="E28" s="132" t="s">
        <v>57</v>
      </c>
      <c r="F28" s="132"/>
      <c r="G28" s="132" t="str">
        <f t="shared" si="0"/>
        <v>1</v>
      </c>
      <c r="H28" s="137">
        <f t="shared" si="1"/>
        <v>18</v>
      </c>
      <c r="I28" s="132" t="str" cm="1">
        <f t="array" ref="I28">_xlfn.XLOOKUP(C28,imp_horarios,imp_trechos_janta,"",-1,1)</f>
        <v>GOIANIA X SAO LUIS 20:00</v>
      </c>
      <c r="J28" s="132" t="str" cm="1">
        <f t="array" ref="J28">_xlfn.XLOOKUP(D28,justificativas_motivos,justificativas_texto,"",1,1)</f>
        <v>MOTORISTA CUMPRINDO HORÁRIO NA ESCALA ATUAL</v>
      </c>
      <c r="K28" s="119"/>
      <c r="L28" s="119" t="str">
        <f>_xlfn.CONCAT(cr_impAlm[[#This Row],[DATA]],cr_impAlm[[#This Row],[MOTORISTA e MATRICULA]])</f>
        <v>45400JACINTO BATISTA DE SOUSA - 5271</v>
      </c>
    </row>
    <row r="29" spans="1:12" s="124" customFormat="1" ht="41.25" hidden="1" customHeight="1">
      <c r="A29" s="131">
        <v>45404</v>
      </c>
      <c r="B29" s="135">
        <v>19026</v>
      </c>
      <c r="C29" s="133">
        <v>0.84166666666666667</v>
      </c>
      <c r="D29" s="136" t="s">
        <v>11</v>
      </c>
      <c r="E29" s="132" t="s">
        <v>55</v>
      </c>
      <c r="F29" s="132"/>
      <c r="G29" s="132" t="str">
        <f t="shared" si="0"/>
        <v>1</v>
      </c>
      <c r="H29" s="137">
        <f t="shared" si="1"/>
        <v>18</v>
      </c>
      <c r="I29" s="132" t="s">
        <v>49</v>
      </c>
      <c r="J29" s="132" t="str" cm="1">
        <f t="array" ref="J29">_xlfn.XLOOKUP(D29,justificativas_motivos,justificativas_texto,"",1,1)</f>
        <v>MOTORISTA CUMPRINDO HORÁRIO NA ESCALA ATUAL</v>
      </c>
      <c r="K29" s="119"/>
      <c r="L29" s="119" t="str">
        <f>_xlfn.CONCAT(cr_impAlm[[#This Row],[DATA]],cr_impAlm[[#This Row],[MOTORISTA e MATRICULA]])</f>
        <v>45401RICARDO VIEIRA GERVASIO - 5297</v>
      </c>
    </row>
    <row r="30" spans="1:12" s="124" customFormat="1" ht="41.25" hidden="1" customHeight="1">
      <c r="A30" s="131">
        <v>45404</v>
      </c>
      <c r="B30" s="135">
        <v>19026</v>
      </c>
      <c r="C30" s="133">
        <v>0.84166666666666667</v>
      </c>
      <c r="D30" s="136" t="s">
        <v>11</v>
      </c>
      <c r="E30" s="132" t="s">
        <v>57</v>
      </c>
      <c r="F30" s="132"/>
      <c r="G30" s="132" t="str">
        <f t="shared" si="0"/>
        <v>1</v>
      </c>
      <c r="H30" s="137">
        <f t="shared" si="1"/>
        <v>18</v>
      </c>
      <c r="I30" s="132" t="s">
        <v>49</v>
      </c>
      <c r="J30" s="132" t="str" cm="1">
        <f t="array" ref="J30">_xlfn.XLOOKUP(D30,justificativas_motivos,justificativas_texto,"",1,1)</f>
        <v>MOTORISTA CUMPRINDO HORÁRIO NA ESCALA ATUAL</v>
      </c>
      <c r="K30" s="119"/>
      <c r="L30" s="119" t="str">
        <f>_xlfn.CONCAT(cr_impAlm[[#This Row],[DATA]],cr_impAlm[[#This Row],[MOTORISTA e MATRICULA]])</f>
        <v>45401WESLEY RODRIGUES DE OLIVEIRA - 5540</v>
      </c>
    </row>
    <row r="31" spans="1:12" s="124" customFormat="1" ht="41.25" hidden="1" customHeight="1">
      <c r="A31" s="131">
        <v>45404</v>
      </c>
      <c r="B31" s="135">
        <v>15300</v>
      </c>
      <c r="C31" s="133">
        <v>0.3</v>
      </c>
      <c r="D31" s="136" t="s">
        <v>11</v>
      </c>
      <c r="E31" s="132" t="s">
        <v>58</v>
      </c>
      <c r="F31" s="132"/>
      <c r="G31" s="132" t="str">
        <f t="shared" si="0"/>
        <v>1</v>
      </c>
      <c r="H31" s="137">
        <f t="shared" si="1"/>
        <v>18</v>
      </c>
      <c r="I31" s="132" t="str" cm="1">
        <f t="array" ref="I31">_xlfn.XLOOKUP(C31,imp_horarios,imp_trechos_janta,"",-1,1)</f>
        <v>BELEM X GOIANIA 07:12</v>
      </c>
      <c r="J31" s="132" t="str" cm="1">
        <f t="array" ref="J31">_xlfn.XLOOKUP(D31,justificativas_motivos,justificativas_texto,"",1,1)</f>
        <v>MOTORISTA CUMPRINDO HORÁRIO NA ESCALA ATUAL</v>
      </c>
      <c r="K31" s="119"/>
      <c r="L31" s="119" t="str">
        <f>_xlfn.CONCAT(cr_impAlm[[#This Row],[DATA]],cr_impAlm[[#This Row],[MOTORISTA e MATRICULA]])</f>
        <v>45401DIVINO FERREIRA DA SILVA - 1946</v>
      </c>
    </row>
    <row r="32" spans="1:12" s="124" customFormat="1" ht="41.25" hidden="1" customHeight="1">
      <c r="A32" s="131">
        <v>45404</v>
      </c>
      <c r="B32" s="135">
        <v>15300</v>
      </c>
      <c r="C32" s="133">
        <v>0.3</v>
      </c>
      <c r="D32" s="136" t="s">
        <v>11</v>
      </c>
      <c r="E32" s="132" t="s">
        <v>59</v>
      </c>
      <c r="F32" s="132"/>
      <c r="G32" s="132" t="str">
        <f t="shared" si="0"/>
        <v>1</v>
      </c>
      <c r="H32" s="137">
        <f t="shared" si="1"/>
        <v>18</v>
      </c>
      <c r="I32" s="132" t="str" cm="1">
        <f t="array" ref="I32">_xlfn.XLOOKUP(C32,imp_horarios,imp_trechos_janta,"",-1,1)</f>
        <v>BELEM X GOIANIA 07:12</v>
      </c>
      <c r="J32" s="132" t="str" cm="1">
        <f t="array" ref="J32">_xlfn.XLOOKUP(D32,justificativas_motivos,justificativas_texto,"",1,1)</f>
        <v>MOTORISTA CUMPRINDO HORÁRIO NA ESCALA ATUAL</v>
      </c>
      <c r="K32" s="119"/>
      <c r="L32" s="119" t="str">
        <f>_xlfn.CONCAT(cr_impAlm[[#This Row],[DATA]],cr_impAlm[[#This Row],[MOTORISTA e MATRICULA]])</f>
        <v>45401JOSE PINHEIRO DA SILVA - 5628</v>
      </c>
    </row>
    <row r="33" spans="1:12" s="124" customFormat="1" ht="41.25" hidden="1" customHeight="1">
      <c r="A33" s="131">
        <v>45404</v>
      </c>
      <c r="B33" s="135">
        <v>19014</v>
      </c>
      <c r="C33" s="133">
        <v>0.75</v>
      </c>
      <c r="D33" s="136" t="s">
        <v>11</v>
      </c>
      <c r="E33" s="132" t="s">
        <v>60</v>
      </c>
      <c r="F33" s="132"/>
      <c r="G33" s="132" t="str">
        <f t="shared" si="0"/>
        <v>1</v>
      </c>
      <c r="H33" s="137">
        <f t="shared" si="1"/>
        <v>18</v>
      </c>
      <c r="I33" s="132" t="str" cm="1">
        <f t="array" ref="I33">_xlfn.XLOOKUP(C33,imp_horarios,imp_trechos_janta,"",-1,1)</f>
        <v>GOIANIA X TERESINA 18:00</v>
      </c>
      <c r="J33" s="132" t="str" cm="1">
        <f t="array" ref="J33">_xlfn.XLOOKUP(D33,justificativas_motivos,justificativas_texto,"",1,1)</f>
        <v>MOTORISTA CUMPRINDO HORÁRIO NA ESCALA ATUAL</v>
      </c>
      <c r="K33" s="119"/>
      <c r="L33" s="119" t="str">
        <f>_xlfn.CONCAT(cr_impAlm[[#This Row],[DATA]],cr_impAlm[[#This Row],[MOTORISTA e MATRICULA]])</f>
        <v>45401DALVAM PEREIRA DOS REIS - 5674</v>
      </c>
    </row>
    <row r="34" spans="1:12" s="124" customFormat="1" ht="41.25" hidden="1" customHeight="1">
      <c r="A34" s="131">
        <v>45404</v>
      </c>
      <c r="B34" s="135">
        <v>19014</v>
      </c>
      <c r="C34" s="133">
        <v>0.75</v>
      </c>
      <c r="D34" s="136" t="s">
        <v>11</v>
      </c>
      <c r="E34" s="132" t="s">
        <v>61</v>
      </c>
      <c r="F34" s="132"/>
      <c r="G34" s="132" t="str">
        <f t="shared" si="0"/>
        <v>1</v>
      </c>
      <c r="H34" s="137">
        <f t="shared" si="1"/>
        <v>18</v>
      </c>
      <c r="I34" s="132" t="str" cm="1">
        <f t="array" ref="I34">_xlfn.XLOOKUP(C34,imp_horarios,imp_trechos_janta,"",-1,1)</f>
        <v>GOIANIA X TERESINA 18:00</v>
      </c>
      <c r="J34" s="132" t="str" cm="1">
        <f t="array" ref="J34">_xlfn.XLOOKUP(D34,justificativas_motivos,justificativas_texto,"",1,1)</f>
        <v>MOTORISTA CUMPRINDO HORÁRIO NA ESCALA ATUAL</v>
      </c>
      <c r="K34" s="119"/>
      <c r="L34" s="119" t="str">
        <f>_xlfn.CONCAT(cr_impAlm[[#This Row],[DATA]],cr_impAlm[[#This Row],[MOTORISTA e MATRICULA]])</f>
        <v>45401JOVENIR SOARES DE MATOS - 5173</v>
      </c>
    </row>
    <row r="35" spans="1:12" s="124" customFormat="1" ht="41.25" hidden="1" customHeight="1">
      <c r="A35" s="131">
        <v>45404</v>
      </c>
      <c r="B35" s="135">
        <v>19018</v>
      </c>
      <c r="C35" s="133">
        <v>0.79166666666666663</v>
      </c>
      <c r="D35" s="136" t="s">
        <v>11</v>
      </c>
      <c r="E35" s="132" t="s">
        <v>62</v>
      </c>
      <c r="F35" s="132"/>
      <c r="G35" s="132" t="str">
        <f t="shared" ref="G35:G66" si="2">IF(E35="MOTORISTA","","1")</f>
        <v>1</v>
      </c>
      <c r="H35" s="137">
        <f t="shared" ref="H35:H66" si="3">IF(E35="MOTORISTA","",18)</f>
        <v>18</v>
      </c>
      <c r="I35" s="132" t="s">
        <v>79</v>
      </c>
      <c r="J35" s="132" t="str" cm="1">
        <f t="array" ref="J35">_xlfn.XLOOKUP(D35,justificativas_motivos,justificativas_texto,"",1,1)</f>
        <v>MOTORISTA CUMPRINDO HORÁRIO NA ESCALA ATUAL</v>
      </c>
      <c r="K35" s="119"/>
      <c r="L35" s="119" t="str">
        <f>_xlfn.CONCAT(cr_impAlm[[#This Row],[DATA]],cr_impAlm[[#This Row],[MOTORISTA e MATRICULA]])</f>
        <v>45402CARLOS DA SILVA PEREIRA - 5350</v>
      </c>
    </row>
    <row r="36" spans="1:12" s="124" customFormat="1" ht="41.25" hidden="1" customHeight="1">
      <c r="A36" s="131">
        <v>45404</v>
      </c>
      <c r="B36" s="135">
        <v>19018</v>
      </c>
      <c r="C36" s="133">
        <v>0.79166666666666663</v>
      </c>
      <c r="D36" s="136" t="s">
        <v>11</v>
      </c>
      <c r="E36" s="132" t="s">
        <v>63</v>
      </c>
      <c r="F36" s="132"/>
      <c r="G36" s="132" t="str">
        <f t="shared" si="2"/>
        <v>1</v>
      </c>
      <c r="H36" s="137">
        <f t="shared" si="3"/>
        <v>18</v>
      </c>
      <c r="I36" s="132" t="s">
        <v>79</v>
      </c>
      <c r="J36" s="132" t="str" cm="1">
        <f t="array" ref="J36">_xlfn.XLOOKUP(D36,justificativas_motivos,justificativas_texto,"",1,1)</f>
        <v>MOTORISTA CUMPRINDO HORÁRIO NA ESCALA ATUAL</v>
      </c>
      <c r="K36" s="119"/>
      <c r="L36" s="119" t="str">
        <f>_xlfn.CONCAT(cr_impAlm[[#This Row],[DATA]],cr_impAlm[[#This Row],[MOTORISTA e MATRICULA]])</f>
        <v>45402EURIPEDES BORGES DOS SANTOS - 5017</v>
      </c>
    </row>
    <row r="37" spans="1:12" s="124" customFormat="1" ht="41.25" hidden="1" customHeight="1">
      <c r="A37" s="131">
        <v>45405</v>
      </c>
      <c r="B37" s="135">
        <v>18001</v>
      </c>
      <c r="C37" s="133">
        <v>0.75</v>
      </c>
      <c r="D37" s="136" t="s">
        <v>11</v>
      </c>
      <c r="E37" s="132" t="s">
        <v>161</v>
      </c>
      <c r="F37" s="132"/>
      <c r="G37" s="132" t="str">
        <f t="shared" si="2"/>
        <v>1</v>
      </c>
      <c r="H37" s="137">
        <f t="shared" si="3"/>
        <v>18</v>
      </c>
      <c r="I37" s="132" t="str" cm="1">
        <f t="array" ref="I37">_xlfn.XLOOKUP(C37,imp_horarios,imp_trechos_janta,"",-1,1)</f>
        <v>GOIANIA X TERESINA 18:00</v>
      </c>
      <c r="J37" s="132" t="str" cm="1">
        <f t="array" ref="J37">_xlfn.XLOOKUP(D37,justificativas_motivos,justificativas_texto,"",1,1)</f>
        <v>MOTORISTA CUMPRINDO HORÁRIO NA ESCALA ATUAL</v>
      </c>
      <c r="K37" s="119"/>
      <c r="L37" s="119" t="str">
        <f>_xlfn.CONCAT(cr_impAlm[[#This Row],[DATA]],cr_impAlm[[#This Row],[MOTORISTA e MATRICULA]])</f>
        <v>45402JUNIOR CARLOS DE OLIVEIRA - 1118</v>
      </c>
    </row>
    <row r="38" spans="1:12" s="124" customFormat="1" ht="41.25" hidden="1" customHeight="1">
      <c r="A38" s="131">
        <v>45405</v>
      </c>
      <c r="B38" s="135">
        <v>18001</v>
      </c>
      <c r="C38" s="133">
        <v>0.75</v>
      </c>
      <c r="D38" s="136" t="s">
        <v>11</v>
      </c>
      <c r="E38" s="132" t="s">
        <v>570</v>
      </c>
      <c r="F38" s="132"/>
      <c r="G38" s="132" t="str">
        <f t="shared" si="2"/>
        <v>1</v>
      </c>
      <c r="H38" s="137">
        <f t="shared" si="3"/>
        <v>18</v>
      </c>
      <c r="I38" s="132" t="str" cm="1">
        <f t="array" ref="I38">_xlfn.XLOOKUP(C38,imp_horarios,imp_trechos_janta,"",-1,1)</f>
        <v>GOIANIA X TERESINA 18:00</v>
      </c>
      <c r="J38" s="132" t="str" cm="1">
        <f t="array" ref="J38">_xlfn.XLOOKUP(D38,justificativas_motivos,justificativas_texto,"",1,1)</f>
        <v>MOTORISTA CUMPRINDO HORÁRIO NA ESCALA ATUAL</v>
      </c>
      <c r="K38" s="119"/>
      <c r="L38" s="119" t="str">
        <f>_xlfn.CONCAT(cr_impAlm[[#This Row],[DATA]],cr_impAlm[[#This Row],[MOTORISTA e MATRICULA]])</f>
        <v>45402EVANDRO CARLOS ARAUJO LIMA - 569</v>
      </c>
    </row>
    <row r="39" spans="1:12" s="124" customFormat="1" ht="41.25" hidden="1" customHeight="1">
      <c r="A39" s="131">
        <v>45405</v>
      </c>
      <c r="B39" s="135">
        <v>20021</v>
      </c>
      <c r="C39" s="133">
        <v>0.79166666666666663</v>
      </c>
      <c r="D39" s="136" t="s">
        <v>11</v>
      </c>
      <c r="E39" s="132" t="s">
        <v>127</v>
      </c>
      <c r="F39" s="132"/>
      <c r="G39" s="132" t="str">
        <f t="shared" si="2"/>
        <v>1</v>
      </c>
      <c r="H39" s="137">
        <f t="shared" si="3"/>
        <v>18</v>
      </c>
      <c r="I39" s="132" t="str" cm="1">
        <f t="array" ref="I39">_xlfn.XLOOKUP(C39,imp_horarios,imp_trechos_janta,"",-1,1)</f>
        <v>GOIANIA X TERESINA 18:00</v>
      </c>
      <c r="J39" s="132" t="str" cm="1">
        <f t="array" ref="J39">_xlfn.XLOOKUP(D39,justificativas_motivos,justificativas_texto,"",1,1)</f>
        <v>MOTORISTA CUMPRINDO HORÁRIO NA ESCALA ATUAL</v>
      </c>
      <c r="K39" s="119"/>
      <c r="L39" s="119" t="str">
        <f>_xlfn.CONCAT(cr_impAlm[[#This Row],[DATA]],cr_impAlm[[#This Row],[MOTORISTA e MATRICULA]])</f>
        <v>45403WANDERLEI JOSE MARQUES - 5336</v>
      </c>
    </row>
    <row r="40" spans="1:12" s="124" customFormat="1" ht="41.25" hidden="1" customHeight="1">
      <c r="A40" s="131">
        <v>45405</v>
      </c>
      <c r="B40" s="135">
        <v>20021</v>
      </c>
      <c r="C40" s="133">
        <v>0.79166666666666663</v>
      </c>
      <c r="D40" s="136" t="s">
        <v>11</v>
      </c>
      <c r="E40" s="132" t="s">
        <v>128</v>
      </c>
      <c r="F40" s="132"/>
      <c r="G40" s="132" t="str">
        <f t="shared" si="2"/>
        <v>1</v>
      </c>
      <c r="H40" s="137">
        <f t="shared" si="3"/>
        <v>18</v>
      </c>
      <c r="I40" s="132" t="str" cm="1">
        <f t="array" ref="I40">_xlfn.XLOOKUP(C40,imp_horarios,imp_trechos_janta,"",-1,1)</f>
        <v>GOIANIA X TERESINA 18:00</v>
      </c>
      <c r="J40" s="132" t="str" cm="1">
        <f t="array" ref="J40">_xlfn.XLOOKUP(D40,justificativas_motivos,justificativas_texto,"",1,1)</f>
        <v>MOTORISTA CUMPRINDO HORÁRIO NA ESCALA ATUAL</v>
      </c>
      <c r="K40" s="119"/>
      <c r="L40" s="119" t="str">
        <f>_xlfn.CONCAT(cr_impAlm[[#This Row],[DATA]],cr_impAlm[[#This Row],[MOTORISTA e MATRICULA]])</f>
        <v>45403NELIO ALENCAR DOS SANTOS - 1759</v>
      </c>
    </row>
    <row r="41" spans="1:12" s="124" customFormat="1" ht="41.25" hidden="1" customHeight="1">
      <c r="A41" s="131">
        <v>45405</v>
      </c>
      <c r="B41" s="135">
        <v>14300</v>
      </c>
      <c r="C41" s="133">
        <v>0.83333333333333337</v>
      </c>
      <c r="D41" s="136" t="s">
        <v>11</v>
      </c>
      <c r="E41" s="132" t="s">
        <v>119</v>
      </c>
      <c r="F41" s="132"/>
      <c r="G41" s="132" t="str">
        <f t="shared" si="2"/>
        <v>1</v>
      </c>
      <c r="H41" s="137">
        <f t="shared" si="3"/>
        <v>18</v>
      </c>
      <c r="I41" s="132" t="str" cm="1">
        <f t="array" ref="I41">_xlfn.XLOOKUP(C41,imp_horarios,imp_trechos_janta,"",-1,1)</f>
        <v>GOIANIA X SAO LUIS 20:00</v>
      </c>
      <c r="J41" s="132" t="str" cm="1">
        <f t="array" ref="J41">_xlfn.XLOOKUP(D41,justificativas_motivos,justificativas_texto,"",1,1)</f>
        <v>MOTORISTA CUMPRINDO HORÁRIO NA ESCALA ATUAL</v>
      </c>
      <c r="K41" s="119"/>
      <c r="L41" s="119" t="str">
        <f>_xlfn.CONCAT(cr_impAlm[[#This Row],[DATA]],cr_impAlm[[#This Row],[MOTORISTA e MATRICULA]])</f>
        <v>45403GILDEVAN DE ALMEIDA AGOSTINHO - 1924</v>
      </c>
    </row>
    <row r="42" spans="1:12" s="124" customFormat="1" ht="41.25" hidden="1" customHeight="1">
      <c r="A42" s="131">
        <v>45405</v>
      </c>
      <c r="B42" s="135">
        <v>14300</v>
      </c>
      <c r="C42" s="133">
        <v>0.83333333333333337</v>
      </c>
      <c r="D42" s="136" t="s">
        <v>11</v>
      </c>
      <c r="E42" s="132" t="s">
        <v>120</v>
      </c>
      <c r="F42" s="132"/>
      <c r="G42" s="132" t="str">
        <f t="shared" si="2"/>
        <v>1</v>
      </c>
      <c r="H42" s="137">
        <f t="shared" si="3"/>
        <v>18</v>
      </c>
      <c r="I42" s="132" t="str" cm="1">
        <f t="array" ref="I42">_xlfn.XLOOKUP(C42,imp_horarios,imp_trechos_janta,"",-1,1)</f>
        <v>GOIANIA X SAO LUIS 20:00</v>
      </c>
      <c r="J42" s="132" t="str" cm="1">
        <f t="array" ref="J42">_xlfn.XLOOKUP(D42,justificativas_motivos,justificativas_texto,"",1,1)</f>
        <v>MOTORISTA CUMPRINDO HORÁRIO NA ESCALA ATUAL</v>
      </c>
      <c r="K42" s="119"/>
      <c r="L42" s="119" t="str">
        <f>_xlfn.CONCAT(cr_impAlm[[#This Row],[DATA]],cr_impAlm[[#This Row],[MOTORISTA e MATRICULA]])</f>
        <v>45403RAIMUNDO FERNANDES RIBEIRO - 907</v>
      </c>
    </row>
    <row r="43" spans="1:12" s="124" customFormat="1" ht="41.25" hidden="1" customHeight="1">
      <c r="A43" s="131">
        <v>45406</v>
      </c>
      <c r="B43" s="135">
        <v>19003</v>
      </c>
      <c r="C43" s="133">
        <v>0.3</v>
      </c>
      <c r="D43" s="136" t="s">
        <v>11</v>
      </c>
      <c r="E43" s="132" t="s">
        <v>65</v>
      </c>
      <c r="F43" s="132"/>
      <c r="G43" s="132" t="str">
        <f t="shared" si="2"/>
        <v>1</v>
      </c>
      <c r="H43" s="137">
        <f t="shared" si="3"/>
        <v>18</v>
      </c>
      <c r="I43" s="132" t="str" cm="1">
        <f t="array" ref="I43">_xlfn.XLOOKUP(C43,imp_horarios,imp_trechos_janta,"",-1,1)</f>
        <v>BELEM X GOIANIA 07:12</v>
      </c>
      <c r="J43" s="132" t="str" cm="1">
        <f t="array" ref="J43">_xlfn.XLOOKUP(D43,justificativas_motivos,justificativas_texto,"",1,1)</f>
        <v>MOTORISTA CUMPRINDO HORÁRIO NA ESCALA ATUAL</v>
      </c>
      <c r="K43" s="119"/>
      <c r="L43" s="119" t="str">
        <f>_xlfn.CONCAT(cr_impAlm[[#This Row],[DATA]],cr_impAlm[[#This Row],[MOTORISTA e MATRICULA]])</f>
        <v>45404ROBERTO SOARES RUFINO - 5539</v>
      </c>
    </row>
    <row r="44" spans="1:12" s="124" customFormat="1" ht="41.25" hidden="1" customHeight="1">
      <c r="A44" s="131">
        <v>45406</v>
      </c>
      <c r="B44" s="135">
        <v>19003</v>
      </c>
      <c r="C44" s="133">
        <v>0.3</v>
      </c>
      <c r="D44" s="136" t="s">
        <v>11</v>
      </c>
      <c r="E44" s="132" t="s">
        <v>64</v>
      </c>
      <c r="F44" s="132"/>
      <c r="G44" s="132" t="str">
        <f t="shared" si="2"/>
        <v>1</v>
      </c>
      <c r="H44" s="137">
        <f t="shared" si="3"/>
        <v>18</v>
      </c>
      <c r="I44" s="132" t="str" cm="1">
        <f t="array" ref="I44">_xlfn.XLOOKUP(C44,imp_horarios,imp_trechos_janta,"",-1,1)</f>
        <v>BELEM X GOIANIA 07:12</v>
      </c>
      <c r="J44" s="132" t="str" cm="1">
        <f t="array" ref="J44">_xlfn.XLOOKUP(D44,justificativas_motivos,justificativas_texto,"",1,1)</f>
        <v>MOTORISTA CUMPRINDO HORÁRIO NA ESCALA ATUAL</v>
      </c>
      <c r="K44" s="119"/>
      <c r="L44" s="119" t="str">
        <f>_xlfn.CONCAT(cr_impAlm[[#This Row],[DATA]],cr_impAlm[[#This Row],[MOTORISTA e MATRICULA]])</f>
        <v>45404EDNALDO PEREIRA DA SILVA - 5769</v>
      </c>
    </row>
    <row r="45" spans="1:12" s="124" customFormat="1" ht="41.25" hidden="1" customHeight="1">
      <c r="A45" s="131">
        <v>45406</v>
      </c>
      <c r="B45" s="135">
        <v>15800</v>
      </c>
      <c r="C45" s="133">
        <v>0.75</v>
      </c>
      <c r="D45" s="136" t="s">
        <v>11</v>
      </c>
      <c r="E45" s="132" t="s">
        <v>131</v>
      </c>
      <c r="F45" s="132"/>
      <c r="G45" s="132" t="str">
        <f t="shared" si="2"/>
        <v>1</v>
      </c>
      <c r="H45" s="137">
        <f t="shared" si="3"/>
        <v>18</v>
      </c>
      <c r="I45" s="132" t="str" cm="1">
        <f t="array" ref="I45">_xlfn.XLOOKUP(C45,imp_horarios,imp_trechos_janta,"",-1,1)</f>
        <v>GOIANIA X TERESINA 18:00</v>
      </c>
      <c r="J45" s="132" t="str" cm="1">
        <f t="array" ref="J45">_xlfn.XLOOKUP(D45,justificativas_motivos,justificativas_texto,"",1,1)</f>
        <v>MOTORISTA CUMPRINDO HORÁRIO NA ESCALA ATUAL</v>
      </c>
      <c r="K45" s="119"/>
      <c r="L45" s="119" t="str">
        <f>_xlfn.CONCAT(cr_impAlm[[#This Row],[DATA]],cr_impAlm[[#This Row],[MOTORISTA e MATRICULA]])</f>
        <v>45404GILBERT WAGNER CALDEIRA - 5707</v>
      </c>
    </row>
    <row r="46" spans="1:12" s="124" customFormat="1" ht="41.25" hidden="1" customHeight="1">
      <c r="A46" s="131">
        <v>45406</v>
      </c>
      <c r="B46" s="135">
        <v>15800</v>
      </c>
      <c r="C46" s="133">
        <v>0.75</v>
      </c>
      <c r="D46" s="136" t="s">
        <v>11</v>
      </c>
      <c r="E46" s="132" t="s">
        <v>132</v>
      </c>
      <c r="F46" s="132"/>
      <c r="G46" s="132" t="str">
        <f t="shared" si="2"/>
        <v>1</v>
      </c>
      <c r="H46" s="137">
        <f t="shared" si="3"/>
        <v>18</v>
      </c>
      <c r="I46" s="132" t="str" cm="1">
        <f t="array" ref="I46">_xlfn.XLOOKUP(C46,imp_horarios,imp_trechos_janta,"",-1,1)</f>
        <v>GOIANIA X TERESINA 18:00</v>
      </c>
      <c r="J46" s="132" t="str" cm="1">
        <f t="array" ref="J46">_xlfn.XLOOKUP(D46,justificativas_motivos,justificativas_texto,"",1,1)</f>
        <v>MOTORISTA CUMPRINDO HORÁRIO NA ESCALA ATUAL</v>
      </c>
      <c r="K46" s="119"/>
      <c r="L46" s="119" t="str">
        <f>_xlfn.CONCAT(cr_impAlm[[#This Row],[DATA]],cr_impAlm[[#This Row],[MOTORISTA e MATRICULA]])</f>
        <v>45404YAGO ALVES MARTINS DOS SANTOS  - 5631</v>
      </c>
    </row>
    <row r="47" spans="1:12" s="124" customFormat="1" ht="41.25" hidden="1" customHeight="1">
      <c r="A47" s="131">
        <v>45406</v>
      </c>
      <c r="B47" s="135">
        <v>19020</v>
      </c>
      <c r="C47" s="133">
        <v>0.79166666666666663</v>
      </c>
      <c r="D47" s="136" t="s">
        <v>11</v>
      </c>
      <c r="E47" s="132" t="s">
        <v>13</v>
      </c>
      <c r="F47" s="132"/>
      <c r="G47" s="132" t="str">
        <f t="shared" si="2"/>
        <v>1</v>
      </c>
      <c r="H47" s="137">
        <f t="shared" si="3"/>
        <v>18</v>
      </c>
      <c r="I47" s="132" t="s">
        <v>79</v>
      </c>
      <c r="J47" s="132" t="str" cm="1">
        <f t="array" ref="J47">_xlfn.XLOOKUP(D47,justificativas_motivos,justificativas_texto,"",1,1)</f>
        <v>MOTORISTA CUMPRINDO HORÁRIO NA ESCALA ATUAL</v>
      </c>
      <c r="K47" s="119"/>
      <c r="L47" s="119" t="str">
        <f>_xlfn.CONCAT(cr_impAlm[[#This Row],[DATA]],cr_impAlm[[#This Row],[MOTORISTA e MATRICULA]])</f>
        <v>45405AILTON LEITE ORTIZ DE CAMARGO - 1642</v>
      </c>
    </row>
    <row r="48" spans="1:12" s="124" customFormat="1" ht="41.25" hidden="1" customHeight="1">
      <c r="A48" s="131">
        <v>45406</v>
      </c>
      <c r="B48" s="135">
        <v>19020</v>
      </c>
      <c r="C48" s="133">
        <v>0.79166666666666663</v>
      </c>
      <c r="D48" s="136" t="s">
        <v>11</v>
      </c>
      <c r="E48" s="132" t="s">
        <v>12</v>
      </c>
      <c r="F48" s="132"/>
      <c r="G48" s="132" t="str">
        <f t="shared" si="2"/>
        <v>1</v>
      </c>
      <c r="H48" s="137">
        <f t="shared" si="3"/>
        <v>18</v>
      </c>
      <c r="I48" s="132" t="s">
        <v>79</v>
      </c>
      <c r="J48" s="132" t="str" cm="1">
        <f t="array" ref="J48">_xlfn.XLOOKUP(D48,justificativas_motivos,justificativas_texto,"",1,1)</f>
        <v>MOTORISTA CUMPRINDO HORÁRIO NA ESCALA ATUAL</v>
      </c>
      <c r="K48" s="119"/>
      <c r="L48" s="119" t="str">
        <f>_xlfn.CONCAT(cr_impAlm[[#This Row],[DATA]],cr_impAlm[[#This Row],[MOTORISTA e MATRICULA]])</f>
        <v>45405ALCENILDE BARBOSA ARAUJO - 1745</v>
      </c>
    </row>
    <row r="49" spans="1:12" s="124" customFormat="1" ht="41.25" hidden="1" customHeight="1">
      <c r="A49" s="131">
        <v>45406</v>
      </c>
      <c r="B49" s="135">
        <v>12400</v>
      </c>
      <c r="C49" s="133">
        <v>0.83333333333333337</v>
      </c>
      <c r="D49" s="136" t="s">
        <v>11</v>
      </c>
      <c r="E49" s="132" t="s">
        <v>153</v>
      </c>
      <c r="F49" s="132"/>
      <c r="G49" s="132" t="str">
        <f t="shared" si="2"/>
        <v>1</v>
      </c>
      <c r="H49" s="137">
        <f t="shared" si="3"/>
        <v>18</v>
      </c>
      <c r="I49" s="132" t="s">
        <v>49</v>
      </c>
      <c r="J49" s="132" t="str" cm="1">
        <f t="array" ref="J49">_xlfn.XLOOKUP(D49,justificativas_motivos,justificativas_texto,"",1,1)</f>
        <v>MOTORISTA CUMPRINDO HORÁRIO NA ESCALA ATUAL</v>
      </c>
      <c r="K49" s="119"/>
      <c r="L49" s="119" t="str">
        <f>_xlfn.CONCAT(cr_impAlm[[#This Row],[DATA]],cr_impAlm[[#This Row],[MOTORISTA e MATRICULA]])</f>
        <v>45405VALDIR NUNES DA SILVA - 2989</v>
      </c>
    </row>
    <row r="50" spans="1:12" s="124" customFormat="1" ht="41.25" hidden="1" customHeight="1">
      <c r="A50" s="131">
        <v>45406</v>
      </c>
      <c r="B50" s="135">
        <v>12400</v>
      </c>
      <c r="C50" s="133">
        <v>0.83333333333333337</v>
      </c>
      <c r="D50" s="136" t="s">
        <v>11</v>
      </c>
      <c r="E50" s="132" t="s">
        <v>69</v>
      </c>
      <c r="F50" s="132"/>
      <c r="G50" s="132" t="str">
        <f t="shared" si="2"/>
        <v>1</v>
      </c>
      <c r="H50" s="137">
        <f t="shared" si="3"/>
        <v>18</v>
      </c>
      <c r="I50" s="132" t="s">
        <v>49</v>
      </c>
      <c r="J50" s="132" t="str" cm="1">
        <f t="array" ref="J50">_xlfn.XLOOKUP(D50,justificativas_motivos,justificativas_texto,"",1,1)</f>
        <v>MOTORISTA CUMPRINDO HORÁRIO NA ESCALA ATUAL</v>
      </c>
      <c r="K50" s="119"/>
      <c r="L50" s="119" t="str">
        <f>_xlfn.CONCAT(cr_impAlm[[#This Row],[DATA]],cr_impAlm[[#This Row],[MOTORISTA e MATRICULA]])</f>
        <v>45405JOAO MONTEIRO DA COSTA - 5187</v>
      </c>
    </row>
    <row r="51" spans="1:12" s="124" customFormat="1" ht="41.25" hidden="1" customHeight="1">
      <c r="A51" s="131">
        <v>45407</v>
      </c>
      <c r="B51" s="135">
        <v>221101</v>
      </c>
      <c r="C51" s="133">
        <v>0.84166666666666667</v>
      </c>
      <c r="D51" s="136" t="s">
        <v>11</v>
      </c>
      <c r="E51" s="132" t="s">
        <v>68</v>
      </c>
      <c r="F51" s="132"/>
      <c r="G51" s="132" t="str">
        <f t="shared" si="2"/>
        <v>1</v>
      </c>
      <c r="H51" s="137">
        <f t="shared" si="3"/>
        <v>18</v>
      </c>
      <c r="I51" s="132" t="str" cm="1">
        <f t="array" ref="I51">_xlfn.XLOOKUP(C51,imp_horarios,imp_trechos_janta,"",-1,1)</f>
        <v>GOIANIA X SAO LUIS 20:00</v>
      </c>
      <c r="J51" s="132" t="str" cm="1">
        <f t="array" ref="J51">_xlfn.XLOOKUP(D51,justificativas_motivos,justificativas_texto,"",1,1)</f>
        <v>MOTORISTA CUMPRINDO HORÁRIO NA ESCALA ATUAL</v>
      </c>
      <c r="K51" s="119"/>
      <c r="L51" s="119" t="str">
        <f>_xlfn.CONCAT(cr_impAlm[[#This Row],[DATA]],cr_impAlm[[#This Row],[MOTORISTA e MATRICULA]])</f>
        <v>45406WILSON MARTINS ROCHA - 105</v>
      </c>
    </row>
    <row r="52" spans="1:12" s="124" customFormat="1" ht="41.25" hidden="1" customHeight="1">
      <c r="A52" s="131">
        <v>45407</v>
      </c>
      <c r="B52" s="135">
        <v>221101</v>
      </c>
      <c r="C52" s="133">
        <v>0.84166666666666667</v>
      </c>
      <c r="D52" s="136" t="s">
        <v>11</v>
      </c>
      <c r="E52" s="132" t="s">
        <v>69</v>
      </c>
      <c r="F52" s="132"/>
      <c r="G52" s="132" t="str">
        <f t="shared" si="2"/>
        <v>1</v>
      </c>
      <c r="H52" s="137">
        <f t="shared" si="3"/>
        <v>18</v>
      </c>
      <c r="I52" s="132" t="str" cm="1">
        <f t="array" ref="I52">_xlfn.XLOOKUP(C52,imp_horarios,imp_trechos_janta,"",-1,1)</f>
        <v>GOIANIA X SAO LUIS 20:00</v>
      </c>
      <c r="J52" s="132" t="str" cm="1">
        <f t="array" ref="J52">_xlfn.XLOOKUP(D52,justificativas_motivos,justificativas_texto,"",1,1)</f>
        <v>MOTORISTA CUMPRINDO HORÁRIO NA ESCALA ATUAL</v>
      </c>
      <c r="K52" s="119"/>
      <c r="L52" s="119" t="str">
        <f>_xlfn.CONCAT(cr_impAlm[[#This Row],[DATA]],cr_impAlm[[#This Row],[MOTORISTA e MATRICULA]])</f>
        <v>45406WILSON FERREIRA DE JESUS - 1407</v>
      </c>
    </row>
    <row r="53" spans="1:12" s="124" customFormat="1" ht="41.25" hidden="1" customHeight="1">
      <c r="A53" s="131">
        <v>45407</v>
      </c>
      <c r="B53" s="135">
        <v>19008</v>
      </c>
      <c r="C53" s="133">
        <v>0.3</v>
      </c>
      <c r="D53" s="136" t="s">
        <v>11</v>
      </c>
      <c r="E53" s="132" t="s">
        <v>66</v>
      </c>
      <c r="F53" s="132"/>
      <c r="G53" s="132" t="str">
        <f t="shared" si="2"/>
        <v>1</v>
      </c>
      <c r="H53" s="137">
        <f t="shared" si="3"/>
        <v>18</v>
      </c>
      <c r="I53" s="132" t="str" cm="1">
        <f t="array" ref="I53">_xlfn.XLOOKUP(C53,imp_horarios,imp_trechos_janta,"",-1,1)</f>
        <v>BELEM X GOIANIA 07:12</v>
      </c>
      <c r="J53" s="132" t="str" cm="1">
        <f t="array" ref="J53">_xlfn.XLOOKUP(D53,justificativas_motivos,justificativas_texto,"",1,1)</f>
        <v>MOTORISTA CUMPRINDO HORÁRIO NA ESCALA ATUAL</v>
      </c>
      <c r="K53" s="119"/>
      <c r="L53" s="119" t="str">
        <f>_xlfn.CONCAT(cr_impAlm[[#This Row],[DATA]],cr_impAlm[[#This Row],[MOTORISTA e MATRICULA]])</f>
        <v>45407ADAILTON DA SILVA RODRIGUES MENDONCA - 2662</v>
      </c>
    </row>
    <row r="54" spans="1:12" s="124" customFormat="1" ht="41.25" hidden="1" customHeight="1">
      <c r="A54" s="131">
        <v>45407</v>
      </c>
      <c r="B54" s="135">
        <v>19008</v>
      </c>
      <c r="C54" s="133">
        <v>0.3</v>
      </c>
      <c r="D54" s="136" t="s">
        <v>11</v>
      </c>
      <c r="E54" s="132" t="s">
        <v>67</v>
      </c>
      <c r="F54" s="132"/>
      <c r="G54" s="132" t="str">
        <f t="shared" si="2"/>
        <v>1</v>
      </c>
      <c r="H54" s="137">
        <f t="shared" si="3"/>
        <v>18</v>
      </c>
      <c r="I54" s="132" t="str" cm="1">
        <f t="array" ref="I54">_xlfn.XLOOKUP(C54,imp_horarios,imp_trechos_janta,"",-1,1)</f>
        <v>BELEM X GOIANIA 07:12</v>
      </c>
      <c r="J54" s="132" t="str" cm="1">
        <f t="array" ref="J54">_xlfn.XLOOKUP(D54,justificativas_motivos,justificativas_texto,"",1,1)</f>
        <v>MOTORISTA CUMPRINDO HORÁRIO NA ESCALA ATUAL</v>
      </c>
      <c r="K54" s="119"/>
      <c r="L54" s="119" t="str">
        <f>_xlfn.CONCAT(cr_impAlm[[#This Row],[DATA]],cr_impAlm[[#This Row],[MOTORISTA e MATRICULA]])</f>
        <v>45407JOCIVANE BARBOSA DE OLIVEIRA - 5207</v>
      </c>
    </row>
    <row r="55" spans="1:12" s="124" customFormat="1" ht="41.25" hidden="1" customHeight="1">
      <c r="A55" s="131">
        <v>45407</v>
      </c>
      <c r="B55" s="135">
        <v>19023</v>
      </c>
      <c r="C55" s="133">
        <v>0.75</v>
      </c>
      <c r="D55" s="136" t="s">
        <v>11</v>
      </c>
      <c r="E55" s="132" t="s">
        <v>130</v>
      </c>
      <c r="F55" s="132"/>
      <c r="G55" s="132" t="str">
        <f t="shared" si="2"/>
        <v>1</v>
      </c>
      <c r="H55" s="137">
        <f t="shared" si="3"/>
        <v>18</v>
      </c>
      <c r="I55" s="132" t="str" cm="1">
        <f t="array" ref="I55">_xlfn.XLOOKUP(C55,imp_horarios,imp_trechos_janta,"",-1,1)</f>
        <v>GOIANIA X TERESINA 18:00</v>
      </c>
      <c r="J55" s="132" t="str" cm="1">
        <f t="array" ref="J55">_xlfn.XLOOKUP(D55,justificativas_motivos,justificativas_texto,"",1,1)</f>
        <v>MOTORISTA CUMPRINDO HORÁRIO NA ESCALA ATUAL</v>
      </c>
      <c r="K55" s="119"/>
      <c r="L55" s="119" t="str">
        <f>_xlfn.CONCAT(cr_impAlm[[#This Row],[DATA]],cr_impAlm[[#This Row],[MOTORISTA e MATRICULA]])</f>
        <v>45407MARCOS SUEL SALES PINTO - 5424</v>
      </c>
    </row>
    <row r="56" spans="1:12" s="124" customFormat="1" ht="41.25" hidden="1" customHeight="1">
      <c r="A56" s="131">
        <v>45407</v>
      </c>
      <c r="B56" s="135">
        <v>19023</v>
      </c>
      <c r="C56" s="133">
        <v>0.75</v>
      </c>
      <c r="D56" s="136" t="s">
        <v>11</v>
      </c>
      <c r="E56" s="132" t="s">
        <v>136</v>
      </c>
      <c r="F56" s="132"/>
      <c r="G56" s="132" t="str">
        <f t="shared" si="2"/>
        <v>1</v>
      </c>
      <c r="H56" s="137">
        <f t="shared" si="3"/>
        <v>18</v>
      </c>
      <c r="I56" s="132" t="str" cm="1">
        <f t="array" ref="I56">_xlfn.XLOOKUP(C56,imp_horarios,imp_trechos_janta,"",-1,1)</f>
        <v>GOIANIA X TERESINA 18:00</v>
      </c>
      <c r="J56" s="132" t="str" cm="1">
        <f t="array" ref="J56">_xlfn.XLOOKUP(D56,justificativas_motivos,justificativas_texto,"",1,1)</f>
        <v>MOTORISTA CUMPRINDO HORÁRIO NA ESCALA ATUAL</v>
      </c>
      <c r="K56" s="119"/>
      <c r="L56" s="119" t="str">
        <f>_xlfn.CONCAT(cr_impAlm[[#This Row],[DATA]],cr_impAlm[[#This Row],[MOTORISTA e MATRICULA]])</f>
        <v>45407EDUARDO ANTONIO DA SILVA - 2678</v>
      </c>
    </row>
    <row r="57" spans="1:12" s="124" customFormat="1" ht="41.25" hidden="1" customHeight="1">
      <c r="A57" s="131">
        <v>45407</v>
      </c>
      <c r="B57" s="135">
        <v>19021</v>
      </c>
      <c r="C57" s="133">
        <v>0.79166666666666663</v>
      </c>
      <c r="D57" s="136" t="s">
        <v>11</v>
      </c>
      <c r="E57" s="132" t="s">
        <v>21</v>
      </c>
      <c r="F57" s="132"/>
      <c r="G57" s="132" t="str">
        <f t="shared" si="2"/>
        <v>1</v>
      </c>
      <c r="H57" s="137">
        <f t="shared" si="3"/>
        <v>18</v>
      </c>
      <c r="I57" s="132" t="s">
        <v>79</v>
      </c>
      <c r="J57" s="132" t="str" cm="1">
        <f t="array" ref="J57">_xlfn.XLOOKUP(D57,justificativas_motivos,justificativas_texto,"",1,1)</f>
        <v>MOTORISTA CUMPRINDO HORÁRIO NA ESCALA ATUAL</v>
      </c>
      <c r="K57" s="119"/>
      <c r="L57" s="119" t="str">
        <f>_xlfn.CONCAT(cr_impAlm[[#This Row],[DATA]],cr_impAlm[[#This Row],[MOTORISTA e MATRICULA]])</f>
        <v>45408WOLNEY EDUARDO DE OLIVEIRA - 5607</v>
      </c>
    </row>
    <row r="58" spans="1:12" s="124" customFormat="1" ht="41.25" hidden="1" customHeight="1">
      <c r="A58" s="131">
        <v>45407</v>
      </c>
      <c r="B58" s="135">
        <v>19021</v>
      </c>
      <c r="C58" s="133">
        <v>0.79166666666666663</v>
      </c>
      <c r="D58" s="136" t="s">
        <v>11</v>
      </c>
      <c r="E58" s="132" t="s">
        <v>23</v>
      </c>
      <c r="F58" s="132"/>
      <c r="G58" s="132" t="str">
        <f t="shared" si="2"/>
        <v>1</v>
      </c>
      <c r="H58" s="137">
        <f t="shared" si="3"/>
        <v>18</v>
      </c>
      <c r="I58" s="132" t="s">
        <v>79</v>
      </c>
      <c r="J58" s="132" t="str" cm="1">
        <f t="array" ref="J58">_xlfn.XLOOKUP(D58,justificativas_motivos,justificativas_texto,"",1,1)</f>
        <v>MOTORISTA CUMPRINDO HORÁRIO NA ESCALA ATUAL</v>
      </c>
      <c r="K58" s="119"/>
      <c r="L58" s="119" t="str">
        <f>_xlfn.CONCAT(cr_impAlm[[#This Row],[DATA]],cr_impAlm[[#This Row],[MOTORISTA e MATRICULA]])</f>
        <v>45408EMIVAL GOMES DE MELO - 5673</v>
      </c>
    </row>
    <row r="59" spans="1:12" s="124" customFormat="1" ht="41.25" hidden="1" customHeight="1">
      <c r="A59" s="131">
        <v>45407</v>
      </c>
      <c r="B59" s="135">
        <v>19017</v>
      </c>
      <c r="C59" s="133">
        <v>0.83333333333333337</v>
      </c>
      <c r="D59" s="136" t="s">
        <v>11</v>
      </c>
      <c r="E59" s="132" t="s">
        <v>34</v>
      </c>
      <c r="F59" s="132"/>
      <c r="G59" s="132" t="str">
        <f t="shared" si="2"/>
        <v>1</v>
      </c>
      <c r="H59" s="137">
        <f t="shared" si="3"/>
        <v>18</v>
      </c>
      <c r="I59" s="132" t="str" cm="1">
        <f t="array" ref="I59">_xlfn.XLOOKUP(C59,imp_horarios,imp_trechos_janta,"",-1,1)</f>
        <v>GOIANIA X SAO LUIS 20:00</v>
      </c>
      <c r="J59" s="132" t="str" cm="1">
        <f t="array" ref="J59">_xlfn.XLOOKUP(D59,justificativas_motivos,justificativas_texto,"",1,1)</f>
        <v>MOTORISTA CUMPRINDO HORÁRIO NA ESCALA ATUAL</v>
      </c>
      <c r="K59" s="119"/>
      <c r="L59" s="119" t="str">
        <f>_xlfn.CONCAT(cr_impAlm[[#This Row],[DATA]],cr_impAlm[[#This Row],[MOTORISTA e MATRICULA]])</f>
        <v>45408ELIAS JESUS DA COSTA - 5295</v>
      </c>
    </row>
    <row r="60" spans="1:12" s="124" customFormat="1" ht="41.25" hidden="1" customHeight="1">
      <c r="A60" s="131">
        <v>45407</v>
      </c>
      <c r="B60" s="135">
        <v>19017</v>
      </c>
      <c r="C60" s="133">
        <v>0.83333333333333337</v>
      </c>
      <c r="D60" s="136" t="s">
        <v>11</v>
      </c>
      <c r="E60" s="132" t="s">
        <v>37</v>
      </c>
      <c r="F60" s="132"/>
      <c r="G60" s="132" t="str">
        <f t="shared" si="2"/>
        <v>1</v>
      </c>
      <c r="H60" s="137">
        <f t="shared" si="3"/>
        <v>18</v>
      </c>
      <c r="I60" s="132" t="str" cm="1">
        <f t="array" ref="I60">_xlfn.XLOOKUP(C60,imp_horarios,imp_trechos_janta,"",-1,1)</f>
        <v>GOIANIA X SAO LUIS 20:00</v>
      </c>
      <c r="J60" s="132" t="str" cm="1">
        <f t="array" ref="J60">_xlfn.XLOOKUP(D60,justificativas_motivos,justificativas_texto,"",1,1)</f>
        <v>MOTORISTA CUMPRINDO HORÁRIO NA ESCALA ATUAL</v>
      </c>
      <c r="K60" s="119"/>
      <c r="L60" s="119" t="str">
        <f>_xlfn.CONCAT(cr_impAlm[[#This Row],[DATA]],cr_impAlm[[#This Row],[MOTORISTA e MATRICULA]])</f>
        <v>45408OLISMAR BATISTA DE DEUS - 5293</v>
      </c>
    </row>
    <row r="61" spans="1:12" s="124" customFormat="1" ht="41.25" hidden="1" customHeight="1">
      <c r="A61" s="131">
        <v>45408</v>
      </c>
      <c r="B61" s="135">
        <v>15400</v>
      </c>
      <c r="C61" s="133">
        <v>0.75</v>
      </c>
      <c r="D61" s="136" t="s">
        <v>11</v>
      </c>
      <c r="E61" s="132" t="s">
        <v>174</v>
      </c>
      <c r="F61" s="132"/>
      <c r="G61" s="132" t="str">
        <f t="shared" si="2"/>
        <v>1</v>
      </c>
      <c r="H61" s="137">
        <f t="shared" si="3"/>
        <v>18</v>
      </c>
      <c r="I61" s="132" t="str" cm="1">
        <f t="array" ref="I61">_xlfn.XLOOKUP(C61,imp_horarios,imp_trechos_janta,"",-1,1)</f>
        <v>GOIANIA X TERESINA 18:00</v>
      </c>
      <c r="J61" s="132" t="str" cm="1">
        <f t="array" ref="J61">_xlfn.XLOOKUP(D61,justificativas_motivos,justificativas_texto,"",1,1)</f>
        <v>MOTORISTA CUMPRINDO HORÁRIO NA ESCALA ATUAL</v>
      </c>
      <c r="K61" s="119"/>
      <c r="L61" s="119" t="str">
        <f>_xlfn.CONCAT(cr_impAlm[[#This Row],[DATA]],cr_impAlm[[#This Row],[MOTORISTA e MATRICULA]])</f>
        <v>45408ANTONIO MARCIO DE SENA RIBEIRO CHAVES - 5061</v>
      </c>
    </row>
    <row r="62" spans="1:12" s="124" customFormat="1" ht="41.25" hidden="1" customHeight="1">
      <c r="A62" s="131">
        <v>45408</v>
      </c>
      <c r="B62" s="135">
        <v>15400</v>
      </c>
      <c r="C62" s="133">
        <v>0.75</v>
      </c>
      <c r="D62" s="136" t="s">
        <v>11</v>
      </c>
      <c r="E62" s="132" t="s">
        <v>135</v>
      </c>
      <c r="F62" s="132"/>
      <c r="G62" s="132" t="str">
        <f t="shared" si="2"/>
        <v>1</v>
      </c>
      <c r="H62" s="137">
        <f t="shared" si="3"/>
        <v>18</v>
      </c>
      <c r="I62" s="132" t="str" cm="1">
        <f t="array" ref="I62">_xlfn.XLOOKUP(C62,imp_horarios,imp_trechos_janta,"",-1,1)</f>
        <v>GOIANIA X TERESINA 18:00</v>
      </c>
      <c r="J62" s="132" t="str" cm="1">
        <f t="array" ref="J62">_xlfn.XLOOKUP(D62,justificativas_motivos,justificativas_texto,"",1,1)</f>
        <v>MOTORISTA CUMPRINDO HORÁRIO NA ESCALA ATUAL</v>
      </c>
      <c r="K62" s="119"/>
      <c r="L62" s="119" t="str">
        <f>_xlfn.CONCAT(cr_impAlm[[#This Row],[DATA]],cr_impAlm[[#This Row],[MOTORISTA e MATRICULA]])</f>
        <v>45408VALDEY OLIVEIRA ARAUJO - 2790</v>
      </c>
    </row>
    <row r="63" spans="1:12" s="124" customFormat="1" ht="41.25" hidden="1" customHeight="1">
      <c r="A63" s="131">
        <v>45408</v>
      </c>
      <c r="B63" s="135">
        <v>19005</v>
      </c>
      <c r="C63" s="133">
        <v>0.79166666666666663</v>
      </c>
      <c r="D63" s="136" t="s">
        <v>11</v>
      </c>
      <c r="E63" s="132" t="s">
        <v>78</v>
      </c>
      <c r="F63" s="132"/>
      <c r="G63" s="132" t="str">
        <f t="shared" si="2"/>
        <v>1</v>
      </c>
      <c r="H63" s="137">
        <f t="shared" si="3"/>
        <v>18</v>
      </c>
      <c r="I63" s="132" t="s">
        <v>79</v>
      </c>
      <c r="J63" s="132" t="str" cm="1">
        <f t="array" ref="J63">_xlfn.XLOOKUP(D63,justificativas_motivos,justificativas_texto,"",1,1)</f>
        <v>MOTORISTA CUMPRINDO HORÁRIO NA ESCALA ATUAL</v>
      </c>
      <c r="K63" s="119"/>
      <c r="L63" s="119" t="str">
        <f>_xlfn.CONCAT(cr_impAlm[[#This Row],[DATA]],cr_impAlm[[#This Row],[MOTORISTA e MATRICULA]])</f>
        <v>45408CLAUDIOMAR ALENCAR DO NASCIMENTO - 2970</v>
      </c>
    </row>
    <row r="64" spans="1:12" s="124" customFormat="1" ht="41.25" hidden="1" customHeight="1">
      <c r="A64" s="131">
        <v>45408</v>
      </c>
      <c r="B64" s="135">
        <v>19005</v>
      </c>
      <c r="C64" s="133">
        <v>0.79166666666666663</v>
      </c>
      <c r="D64" s="136" t="s">
        <v>11</v>
      </c>
      <c r="E64" s="132" t="s">
        <v>80</v>
      </c>
      <c r="F64" s="132"/>
      <c r="G64" s="132" t="str">
        <f t="shared" si="2"/>
        <v>1</v>
      </c>
      <c r="H64" s="137">
        <f t="shared" si="3"/>
        <v>18</v>
      </c>
      <c r="I64" s="132" t="s">
        <v>79</v>
      </c>
      <c r="J64" s="132" t="str" cm="1">
        <f t="array" ref="J64">_xlfn.XLOOKUP(D64,justificativas_motivos,justificativas_texto,"",1,1)</f>
        <v>MOTORISTA CUMPRINDO HORÁRIO NA ESCALA ATUAL</v>
      </c>
      <c r="K64" s="119"/>
      <c r="L64" s="119" t="str">
        <f>_xlfn.CONCAT(cr_impAlm[[#This Row],[DATA]],cr_impAlm[[#This Row],[MOTORISTA e MATRICULA]])</f>
        <v>45409ANTONIO MARCIO DE SENA RIBEIRO CHAVES - 5061</v>
      </c>
    </row>
    <row r="65" spans="1:12" s="124" customFormat="1" ht="41.25" hidden="1" customHeight="1">
      <c r="A65" s="131">
        <v>45408</v>
      </c>
      <c r="B65" s="135">
        <v>14700</v>
      </c>
      <c r="C65" s="133">
        <v>0.83333333333333337</v>
      </c>
      <c r="D65" s="136" t="s">
        <v>11</v>
      </c>
      <c r="E65" s="132" t="s">
        <v>81</v>
      </c>
      <c r="F65" s="132"/>
      <c r="G65" s="132" t="str">
        <f t="shared" si="2"/>
        <v>1</v>
      </c>
      <c r="H65" s="137">
        <f t="shared" si="3"/>
        <v>18</v>
      </c>
      <c r="I65" s="132" t="str" cm="1">
        <f t="array" ref="I65">_xlfn.XLOOKUP(C65,imp_horarios,imp_trechos_janta,"",-1,1)</f>
        <v>GOIANIA X SAO LUIS 20:00</v>
      </c>
      <c r="J65" s="132" t="str" cm="1">
        <f t="array" ref="J65">_xlfn.XLOOKUP(D65,justificativas_motivos,justificativas_texto,"",1,1)</f>
        <v>MOTORISTA CUMPRINDO HORÁRIO NA ESCALA ATUAL</v>
      </c>
      <c r="K65" s="119"/>
      <c r="L65" s="119" t="str">
        <f>_xlfn.CONCAT(cr_impAlm[[#This Row],[DATA]],cr_impAlm[[#This Row],[MOTORISTA e MATRICULA]])</f>
        <v>45409HILTON RODRIGUES DA COSTA - 866</v>
      </c>
    </row>
    <row r="66" spans="1:12" s="124" customFormat="1" ht="41.25" hidden="1" customHeight="1">
      <c r="A66" s="131">
        <v>45408</v>
      </c>
      <c r="B66" s="135">
        <v>14700</v>
      </c>
      <c r="C66" s="133">
        <v>0.83333333333333337</v>
      </c>
      <c r="D66" s="136" t="s">
        <v>11</v>
      </c>
      <c r="E66" s="132" t="s">
        <v>83</v>
      </c>
      <c r="F66" s="132"/>
      <c r="G66" s="132" t="str">
        <f t="shared" si="2"/>
        <v>1</v>
      </c>
      <c r="H66" s="137">
        <f t="shared" si="3"/>
        <v>18</v>
      </c>
      <c r="I66" s="132" t="str" cm="1">
        <f t="array" ref="I66">_xlfn.XLOOKUP(C66,imp_horarios,imp_trechos_janta,"",-1,1)</f>
        <v>GOIANIA X SAO LUIS 20:00</v>
      </c>
      <c r="J66" s="132" t="str" cm="1">
        <f t="array" ref="J66">_xlfn.XLOOKUP(D66,justificativas_motivos,justificativas_texto,"",1,1)</f>
        <v>MOTORISTA CUMPRINDO HORÁRIO NA ESCALA ATUAL</v>
      </c>
      <c r="K66" s="119"/>
      <c r="L66" s="119" t="str">
        <f>_xlfn.CONCAT(cr_impAlm[[#This Row],[DATA]],cr_impAlm[[#This Row],[MOTORISTA e MATRICULA]])</f>
        <v>45409DJALMA SOARES GUIMARAES - 1948</v>
      </c>
    </row>
    <row r="67" spans="1:12" s="124" customFormat="1" ht="41.25" hidden="1" customHeight="1">
      <c r="A67" s="131">
        <v>45408</v>
      </c>
      <c r="B67" s="135">
        <v>12400</v>
      </c>
      <c r="C67" s="133">
        <v>0.84166666666666667</v>
      </c>
      <c r="D67" s="136" t="s">
        <v>11</v>
      </c>
      <c r="E67" s="132" t="s">
        <v>34</v>
      </c>
      <c r="F67" s="132"/>
      <c r="G67" s="132" t="str">
        <f t="shared" ref="G67:G98" si="4">IF(E67="MOTORISTA","","1")</f>
        <v>1</v>
      </c>
      <c r="H67" s="137">
        <f t="shared" ref="H67:H98" si="5">IF(E67="MOTORISTA","",18)</f>
        <v>18</v>
      </c>
      <c r="I67" s="132" t="s">
        <v>49</v>
      </c>
      <c r="J67" s="132" t="str" cm="1">
        <f t="array" ref="J67">_xlfn.XLOOKUP(D67,justificativas_motivos,justificativas_texto,"",1,1)</f>
        <v>MOTORISTA CUMPRINDO HORÁRIO NA ESCALA ATUAL</v>
      </c>
      <c r="K67" s="119"/>
      <c r="L67" s="119" t="str">
        <f>_xlfn.CONCAT(cr_impAlm[[#This Row],[DATA]],cr_impAlm[[#This Row],[MOTORISTA e MATRICULA]])</f>
        <v>45409GEYSILOM CARDOSO FAGUNDES FURTADO - 5770</v>
      </c>
    </row>
    <row r="68" spans="1:12" s="124" customFormat="1" ht="41.25" hidden="1" customHeight="1">
      <c r="A68" s="131">
        <v>45408</v>
      </c>
      <c r="B68" s="135">
        <v>12400</v>
      </c>
      <c r="C68" s="133">
        <v>0.84166666666666667</v>
      </c>
      <c r="D68" s="136" t="s">
        <v>11</v>
      </c>
      <c r="E68" s="132" t="s">
        <v>37</v>
      </c>
      <c r="F68" s="132"/>
      <c r="G68" s="132" t="str">
        <f t="shared" si="4"/>
        <v>1</v>
      </c>
      <c r="H68" s="137">
        <f t="shared" si="5"/>
        <v>18</v>
      </c>
      <c r="I68" s="132" t="s">
        <v>49</v>
      </c>
      <c r="J68" s="132" t="str" cm="1">
        <f t="array" ref="J68">_xlfn.XLOOKUP(D68,justificativas_motivos,justificativas_texto,"",1,1)</f>
        <v>MOTORISTA CUMPRINDO HORÁRIO NA ESCALA ATUAL</v>
      </c>
      <c r="K68" s="119"/>
      <c r="L68" s="119" t="str">
        <f>_xlfn.CONCAT(cr_impAlm[[#This Row],[DATA]],cr_impAlm[[#This Row],[MOTORISTA e MATRICULA]])</f>
        <v>45409VALDIR ALVES MIRANDA - 1364</v>
      </c>
    </row>
    <row r="69" spans="1:12" s="124" customFormat="1" ht="41.25" hidden="1" customHeight="1">
      <c r="A69" s="131">
        <v>45408</v>
      </c>
      <c r="B69" s="135">
        <v>19018</v>
      </c>
      <c r="C69" s="133">
        <v>0.3</v>
      </c>
      <c r="D69" s="136" t="s">
        <v>11</v>
      </c>
      <c r="E69" s="132" t="s">
        <v>70</v>
      </c>
      <c r="F69" s="132"/>
      <c r="G69" s="132" t="str">
        <f t="shared" si="4"/>
        <v>1</v>
      </c>
      <c r="H69" s="137">
        <f t="shared" si="5"/>
        <v>18</v>
      </c>
      <c r="I69" s="132" t="str" cm="1">
        <f t="array" ref="I69">_xlfn.XLOOKUP(C69,imp_horarios,imp_trechos_janta,"",-1,1)</f>
        <v>BELEM X GOIANIA 07:12</v>
      </c>
      <c r="J69" s="132" t="str" cm="1">
        <f t="array" ref="J69">_xlfn.XLOOKUP(D69,justificativas_motivos,justificativas_texto,"",1,1)</f>
        <v>MOTORISTA CUMPRINDO HORÁRIO NA ESCALA ATUAL</v>
      </c>
      <c r="K69" s="119"/>
      <c r="L69" s="119" t="str">
        <f>_xlfn.CONCAT(cr_impAlm[[#This Row],[DATA]],cr_impAlm[[#This Row],[MOTORISTA e MATRICULA]])</f>
        <v>45409LUCIANO CARNEIRO ALVES - 5757</v>
      </c>
    </row>
    <row r="70" spans="1:12" s="124" customFormat="1" ht="41.25" hidden="1" customHeight="1">
      <c r="A70" s="131">
        <v>45408</v>
      </c>
      <c r="B70" s="135">
        <v>19018</v>
      </c>
      <c r="C70" s="133">
        <v>0.3</v>
      </c>
      <c r="D70" s="136" t="s">
        <v>11</v>
      </c>
      <c r="E70" s="132" t="s">
        <v>14</v>
      </c>
      <c r="F70" s="132"/>
      <c r="G70" s="132" t="str">
        <f t="shared" si="4"/>
        <v>1</v>
      </c>
      <c r="H70" s="137">
        <f t="shared" si="5"/>
        <v>18</v>
      </c>
      <c r="I70" s="132" t="str" cm="1">
        <f t="array" ref="I70">_xlfn.XLOOKUP(C70,imp_horarios,imp_trechos_janta,"",-1,1)</f>
        <v>BELEM X GOIANIA 07:12</v>
      </c>
      <c r="J70" s="132" t="str" cm="1">
        <f t="array" ref="J70">_xlfn.XLOOKUP(D70,justificativas_motivos,justificativas_texto,"",1,1)</f>
        <v>MOTORISTA CUMPRINDO HORÁRIO NA ESCALA ATUAL</v>
      </c>
      <c r="K70" s="119"/>
      <c r="L70" s="119" t="str">
        <f>_xlfn.CONCAT(cr_impAlm[[#This Row],[DATA]],cr_impAlm[[#This Row],[MOTORISTA e MATRICULA]])</f>
        <v>45409JOAO ANIVAIR DE QUEIROZ - 5608</v>
      </c>
    </row>
    <row r="71" spans="1:12" s="124" customFormat="1" ht="41.25" hidden="1" customHeight="1">
      <c r="A71" s="131">
        <v>45409</v>
      </c>
      <c r="B71" s="135">
        <v>19005</v>
      </c>
      <c r="C71" s="133">
        <v>0.84166666666666667</v>
      </c>
      <c r="D71" s="136" t="s">
        <v>11</v>
      </c>
      <c r="E71" s="130" t="s">
        <v>78</v>
      </c>
      <c r="F71" s="132"/>
      <c r="G71" s="132" t="str">
        <f t="shared" si="4"/>
        <v>1</v>
      </c>
      <c r="H71" s="137">
        <f t="shared" si="5"/>
        <v>18</v>
      </c>
      <c r="I71" s="132" t="s">
        <v>49</v>
      </c>
      <c r="J71" s="132" t="str" cm="1">
        <f t="array" ref="J71">_xlfn.XLOOKUP(D71,justificativas_motivos,justificativas_texto,"",1,1)</f>
        <v>MOTORISTA CUMPRINDO HORÁRIO NA ESCALA ATUAL</v>
      </c>
      <c r="K71" s="119"/>
      <c r="L71" s="119" t="str">
        <f>_xlfn.CONCAT(cr_impAlm[[#This Row],[DATA]],cr_impAlm[[#This Row],[MOTORISTA e MATRICULA]])</f>
        <v>45410VILMAR JOSE CAMILO - 948</v>
      </c>
    </row>
    <row r="72" spans="1:12" s="124" customFormat="1" ht="41.25" hidden="1" customHeight="1">
      <c r="A72" s="131">
        <v>45409</v>
      </c>
      <c r="B72" s="135">
        <v>19005</v>
      </c>
      <c r="C72" s="133">
        <v>0.84166666666666667</v>
      </c>
      <c r="D72" s="136" t="s">
        <v>11</v>
      </c>
      <c r="E72" s="130" t="s">
        <v>80</v>
      </c>
      <c r="F72" s="130"/>
      <c r="G72" s="132" t="str">
        <f t="shared" si="4"/>
        <v>1</v>
      </c>
      <c r="H72" s="137">
        <f t="shared" si="5"/>
        <v>18</v>
      </c>
      <c r="I72" s="132" t="s">
        <v>49</v>
      </c>
      <c r="J72" s="132" t="str" cm="1">
        <f t="array" ref="J72">_xlfn.XLOOKUP(D72,justificativas_motivos,justificativas_texto,"",1,1)</f>
        <v>MOTORISTA CUMPRINDO HORÁRIO NA ESCALA ATUAL</v>
      </c>
      <c r="K72" s="119"/>
      <c r="L72" s="119" t="str">
        <f>_xlfn.CONCAT(cr_impAlm[[#This Row],[DATA]],cr_impAlm[[#This Row],[MOTORISTA e MATRICULA]])</f>
        <v>45410ADMILSON BRAGA ALVES - 2656</v>
      </c>
    </row>
    <row r="73" spans="1:12" s="124" customFormat="1" ht="41.25" hidden="1" customHeight="1">
      <c r="A73" s="131">
        <v>45409</v>
      </c>
      <c r="B73" s="135">
        <v>19015</v>
      </c>
      <c r="C73" s="133">
        <v>0.3</v>
      </c>
      <c r="D73" s="136" t="s">
        <v>11</v>
      </c>
      <c r="E73" s="130" t="s">
        <v>81</v>
      </c>
      <c r="F73" s="132"/>
      <c r="G73" s="132" t="str">
        <f t="shared" si="4"/>
        <v>1</v>
      </c>
      <c r="H73" s="137">
        <f t="shared" si="5"/>
        <v>18</v>
      </c>
      <c r="I73" s="132" t="s">
        <v>25</v>
      </c>
      <c r="J73" s="132" t="str" cm="1">
        <f t="array" ref="J73">_xlfn.XLOOKUP(D73,justificativas_motivos,justificativas_texto,"",1,1)</f>
        <v>MOTORISTA CUMPRINDO HORÁRIO NA ESCALA ATUAL</v>
      </c>
      <c r="K73" s="119"/>
      <c r="L73" s="119" t="str">
        <f>_xlfn.CONCAT(cr_impAlm[[#This Row],[DATA]],cr_impAlm[[#This Row],[MOTORISTA e MATRICULA]])</f>
        <v>45410SEBASTIAO SERGIO DE OLIVEIRA - 3079</v>
      </c>
    </row>
    <row r="74" spans="1:12" s="124" customFormat="1" ht="41.25" hidden="1" customHeight="1">
      <c r="A74" s="131">
        <v>45409</v>
      </c>
      <c r="B74" s="135">
        <v>19015</v>
      </c>
      <c r="C74" s="133">
        <v>0.3</v>
      </c>
      <c r="D74" s="136" t="s">
        <v>11</v>
      </c>
      <c r="E74" s="130" t="s">
        <v>83</v>
      </c>
      <c r="F74" s="130"/>
      <c r="G74" s="132" t="str">
        <f t="shared" si="4"/>
        <v>1</v>
      </c>
      <c r="H74" s="137">
        <f t="shared" si="5"/>
        <v>18</v>
      </c>
      <c r="I74" s="132" t="s">
        <v>25</v>
      </c>
      <c r="J74" s="132" t="str" cm="1">
        <f t="array" ref="J74">_xlfn.XLOOKUP(D74,justificativas_motivos,justificativas_texto,"",1,1)</f>
        <v>MOTORISTA CUMPRINDO HORÁRIO NA ESCALA ATUAL</v>
      </c>
      <c r="K74" s="119"/>
      <c r="L74" s="119" t="str">
        <f>_xlfn.CONCAT(cr_impAlm[[#This Row],[DATA]],cr_impAlm[[#This Row],[MOTORISTA e MATRICULA]])</f>
        <v>45410REGISMAR ANTONIO TEODORO DA COSTA - 2966</v>
      </c>
    </row>
    <row r="75" spans="1:12" s="124" customFormat="1" ht="41.25" hidden="1" customHeight="1">
      <c r="A75" s="131">
        <v>45409</v>
      </c>
      <c r="B75" s="135">
        <v>16600</v>
      </c>
      <c r="C75" s="133">
        <v>0.39583333333333331</v>
      </c>
      <c r="D75" s="136" t="s">
        <v>11</v>
      </c>
      <c r="E75" s="130" t="s">
        <v>84</v>
      </c>
      <c r="F75" s="132"/>
      <c r="G75" s="132" t="str">
        <f t="shared" si="4"/>
        <v>1</v>
      </c>
      <c r="H75" s="137">
        <f t="shared" si="5"/>
        <v>18</v>
      </c>
      <c r="I75" s="132" t="s">
        <v>28</v>
      </c>
      <c r="J75" s="132" t="str" cm="1">
        <f t="array" ref="J75">_xlfn.XLOOKUP(D75,justificativas_motivos,justificativas_texto,"",1,1)</f>
        <v>MOTORISTA CUMPRINDO HORÁRIO NA ESCALA ATUAL</v>
      </c>
      <c r="K75" s="119"/>
      <c r="L75" s="119" t="str">
        <f>_xlfn.CONCAT(cr_impAlm[[#This Row],[DATA]],cr_impAlm[[#This Row],[MOTORISTA e MATRICULA]])</f>
        <v>45410LUIS CARLOS VIEIRA DE MELO SOUZA - 5535</v>
      </c>
    </row>
    <row r="76" spans="1:12" s="124" customFormat="1" ht="41.25" hidden="1" customHeight="1">
      <c r="A76" s="131">
        <v>45409</v>
      </c>
      <c r="B76" s="135">
        <v>16600</v>
      </c>
      <c r="C76" s="133">
        <v>0.39583333333333331</v>
      </c>
      <c r="D76" s="136" t="s">
        <v>11</v>
      </c>
      <c r="E76" s="130" t="s">
        <v>85</v>
      </c>
      <c r="F76" s="132"/>
      <c r="G76" s="132" t="str">
        <f t="shared" si="4"/>
        <v>1</v>
      </c>
      <c r="H76" s="137">
        <f t="shared" si="5"/>
        <v>18</v>
      </c>
      <c r="I76" s="132" t="s">
        <v>28</v>
      </c>
      <c r="J76" s="132" t="str" cm="1">
        <f t="array" ref="J76">_xlfn.XLOOKUP(D76,justificativas_motivos,justificativas_texto,"",1,1)</f>
        <v>MOTORISTA CUMPRINDO HORÁRIO NA ESCALA ATUAL</v>
      </c>
      <c r="K76" s="119"/>
      <c r="L76" s="119" t="str">
        <f>_xlfn.CONCAT(cr_impAlm[[#This Row],[DATA]],cr_impAlm[[#This Row],[MOTORISTA e MATRICULA]])</f>
        <v>45410MARCUS AUGUSTO DE CARVALHO - 2398</v>
      </c>
    </row>
    <row r="77" spans="1:12" s="124" customFormat="1" ht="41.25" hidden="1" customHeight="1">
      <c r="A77" s="131">
        <v>45409</v>
      </c>
      <c r="B77" s="135">
        <v>19003</v>
      </c>
      <c r="C77" s="133">
        <v>0.75</v>
      </c>
      <c r="D77" s="136" t="s">
        <v>11</v>
      </c>
      <c r="E77" s="132" t="s">
        <v>86</v>
      </c>
      <c r="F77" s="132"/>
      <c r="G77" s="132" t="str">
        <f t="shared" si="4"/>
        <v>1</v>
      </c>
      <c r="H77" s="137">
        <f t="shared" si="5"/>
        <v>18</v>
      </c>
      <c r="I77" s="132" t="str" cm="1">
        <f t="array" ref="I77">_xlfn.XLOOKUP(C77,imp_horarios,imp_trechos_janta,"",-1,1)</f>
        <v>GOIANIA X TERESINA 18:00</v>
      </c>
      <c r="J77" s="132" t="str" cm="1">
        <f t="array" ref="J77">_xlfn.XLOOKUP(D77,justificativas_motivos,justificativas_texto,"",1,1)</f>
        <v>MOTORISTA CUMPRINDO HORÁRIO NA ESCALA ATUAL</v>
      </c>
      <c r="K77" s="119"/>
      <c r="L77" s="119" t="str">
        <f>_xlfn.CONCAT(cr_impAlm[[#This Row],[DATA]],cr_impAlm[[#This Row],[MOTORISTA e MATRICULA]])</f>
        <v>45410CLEOMAR ANTONIO SIMOES - 2988</v>
      </c>
    </row>
    <row r="78" spans="1:12" s="124" customFormat="1" ht="41.25" hidden="1" customHeight="1">
      <c r="A78" s="131">
        <v>45409</v>
      </c>
      <c r="B78" s="135">
        <v>19003</v>
      </c>
      <c r="C78" s="133">
        <v>0.75</v>
      </c>
      <c r="D78" s="136" t="s">
        <v>11</v>
      </c>
      <c r="E78" s="132" t="s">
        <v>87</v>
      </c>
      <c r="F78" s="132"/>
      <c r="G78" s="132" t="str">
        <f t="shared" si="4"/>
        <v>1</v>
      </c>
      <c r="H78" s="137">
        <f t="shared" si="5"/>
        <v>18</v>
      </c>
      <c r="I78" s="132" t="str" cm="1">
        <f t="array" ref="I78">_xlfn.XLOOKUP(C78,imp_horarios,imp_trechos_janta,"",-1,1)</f>
        <v>GOIANIA X TERESINA 18:00</v>
      </c>
      <c r="J78" s="132" t="str" cm="1">
        <f t="array" ref="J78">_xlfn.XLOOKUP(D78,justificativas_motivos,justificativas_texto,"",1,1)</f>
        <v>MOTORISTA CUMPRINDO HORÁRIO NA ESCALA ATUAL</v>
      </c>
      <c r="K78" s="119"/>
      <c r="L78" s="119" t="str">
        <f>_xlfn.CONCAT(cr_impAlm[[#This Row],[DATA]],cr_impAlm[[#This Row],[MOTORISTA e MATRICULA]])</f>
        <v>45410MANOEL SEVERINO DE SOUZA - 5200</v>
      </c>
    </row>
    <row r="79" spans="1:12" s="124" customFormat="1" ht="41.25" hidden="1" customHeight="1">
      <c r="A79" s="131">
        <v>45409</v>
      </c>
      <c r="B79" s="135">
        <v>19002</v>
      </c>
      <c r="C79" s="133">
        <v>0.79166666666666663</v>
      </c>
      <c r="D79" s="136" t="s">
        <v>11</v>
      </c>
      <c r="E79" s="132" t="s">
        <v>30</v>
      </c>
      <c r="F79" s="132"/>
      <c r="G79" s="132" t="str">
        <f t="shared" si="4"/>
        <v>1</v>
      </c>
      <c r="H79" s="137">
        <f t="shared" si="5"/>
        <v>18</v>
      </c>
      <c r="I79" s="132" t="str" cm="1">
        <f t="array" ref="I79">_xlfn.XLOOKUP(C79,imp_horarios,imp_trechos_janta,"",-1,1)</f>
        <v>GOIANIA X TERESINA 18:00</v>
      </c>
      <c r="J79" s="132" t="str" cm="1">
        <f t="array" ref="J79">_xlfn.XLOOKUP(D79,justificativas_motivos,justificativas_texto,"",1,1)</f>
        <v>MOTORISTA CUMPRINDO HORÁRIO NA ESCALA ATUAL</v>
      </c>
      <c r="K79" s="119"/>
      <c r="L79" s="119" t="str">
        <f>_xlfn.CONCAT(cr_impAlm[[#This Row],[DATA]],cr_impAlm[[#This Row],[MOTORISTA e MATRICULA]])</f>
        <v>45411ANTONIO MARCIO DE SENA RIBEIRO CHAVES - 5061</v>
      </c>
    </row>
    <row r="80" spans="1:12" s="124" customFormat="1" ht="41.25" hidden="1" customHeight="1">
      <c r="A80" s="131">
        <v>45409</v>
      </c>
      <c r="B80" s="135">
        <v>19002</v>
      </c>
      <c r="C80" s="133">
        <v>0.79166666666666663</v>
      </c>
      <c r="D80" s="136" t="s">
        <v>11</v>
      </c>
      <c r="E80" s="132" t="s">
        <v>31</v>
      </c>
      <c r="F80" s="132"/>
      <c r="G80" s="132" t="str">
        <f t="shared" si="4"/>
        <v>1</v>
      </c>
      <c r="H80" s="137">
        <f t="shared" si="5"/>
        <v>18</v>
      </c>
      <c r="I80" s="132" t="str" cm="1">
        <f t="array" ref="I80">_xlfn.XLOOKUP(C80,imp_horarios,imp_trechos_janta,"",-1,1)</f>
        <v>GOIANIA X TERESINA 18:00</v>
      </c>
      <c r="J80" s="132" t="str" cm="1">
        <f t="array" ref="J80">_xlfn.XLOOKUP(D80,justificativas_motivos,justificativas_texto,"",1,1)</f>
        <v>MOTORISTA CUMPRINDO HORÁRIO NA ESCALA ATUAL</v>
      </c>
      <c r="K80" s="119"/>
      <c r="L80" s="119" t="str">
        <f>_xlfn.CONCAT(cr_impAlm[[#This Row],[DATA]],cr_impAlm[[#This Row],[MOTORISTA e MATRICULA]])</f>
        <v>45411GILMAR ALVES DE MARIA - 5627</v>
      </c>
    </row>
    <row r="81" spans="1:12" s="124" customFormat="1" ht="41.25" hidden="1" customHeight="1">
      <c r="A81" s="131">
        <v>45409</v>
      </c>
      <c r="B81" s="135">
        <v>15900</v>
      </c>
      <c r="C81" s="133">
        <v>0.83333333333333337</v>
      </c>
      <c r="D81" s="136" t="s">
        <v>11</v>
      </c>
      <c r="E81" s="132" t="s">
        <v>89</v>
      </c>
      <c r="F81" s="132"/>
      <c r="G81" s="132" t="str">
        <f t="shared" si="4"/>
        <v>1</v>
      </c>
      <c r="H81" s="137">
        <f t="shared" si="5"/>
        <v>18</v>
      </c>
      <c r="I81" s="132" t="str" cm="1">
        <f t="array" ref="I81">_xlfn.XLOOKUP(C81,imp_horarios,imp_trechos_janta,"",-1,1)</f>
        <v>GOIANIA X SAO LUIS 20:00</v>
      </c>
      <c r="J81" s="132" t="str" cm="1">
        <f t="array" ref="J81">_xlfn.XLOOKUP(D81,justificativas_motivos,justificativas_texto,"",1,1)</f>
        <v>MOTORISTA CUMPRINDO HORÁRIO NA ESCALA ATUAL</v>
      </c>
      <c r="K81" s="119"/>
      <c r="L81" s="119" t="str">
        <f>_xlfn.CONCAT(cr_impAlm[[#This Row],[DATA]],cr_impAlm[[#This Row],[MOTORISTA e MATRICULA]])</f>
        <v>45411WESLEI PEREIRA DE MOURA - 2449</v>
      </c>
    </row>
    <row r="82" spans="1:12" s="124" customFormat="1" ht="41.25" hidden="1" customHeight="1">
      <c r="A82" s="131">
        <v>45409</v>
      </c>
      <c r="B82" s="135">
        <v>1599</v>
      </c>
      <c r="C82" s="133">
        <v>0.83333333333333337</v>
      </c>
      <c r="D82" s="136" t="s">
        <v>11</v>
      </c>
      <c r="E82" s="132" t="s">
        <v>91</v>
      </c>
      <c r="F82" s="132"/>
      <c r="G82" s="132" t="str">
        <f t="shared" si="4"/>
        <v>1</v>
      </c>
      <c r="H82" s="137">
        <f t="shared" si="5"/>
        <v>18</v>
      </c>
      <c r="I82" s="132" t="str" cm="1">
        <f t="array" ref="I82">_xlfn.XLOOKUP(C82,imp_horarios,imp_trechos_janta,"",-1,1)</f>
        <v>GOIANIA X SAO LUIS 20:00</v>
      </c>
      <c r="J82" s="132" t="str" cm="1">
        <f t="array" ref="J82">_xlfn.XLOOKUP(D82,justificativas_motivos,justificativas_texto,"",1,1)</f>
        <v>MOTORISTA CUMPRINDO HORÁRIO NA ESCALA ATUAL</v>
      </c>
      <c r="K82" s="119"/>
      <c r="L82" s="119" t="str">
        <f>_xlfn.CONCAT(cr_impAlm[[#This Row],[DATA]],cr_impAlm[[#This Row],[MOTORISTA e MATRICULA]])</f>
        <v>45411WALDIR DE ALMEIDA CORTE JUNIOR - 5283</v>
      </c>
    </row>
    <row r="83" spans="1:12" s="124" customFormat="1" ht="41.25" hidden="1" customHeight="1">
      <c r="A83" s="131">
        <v>45410</v>
      </c>
      <c r="B83" s="135">
        <v>19024</v>
      </c>
      <c r="C83" s="133">
        <v>0.3</v>
      </c>
      <c r="D83" s="136" t="s">
        <v>11</v>
      </c>
      <c r="E83" s="132" t="s">
        <v>86</v>
      </c>
      <c r="F83" s="132"/>
      <c r="G83" s="132" t="str">
        <f t="shared" si="4"/>
        <v>1</v>
      </c>
      <c r="H83" s="137">
        <f t="shared" si="5"/>
        <v>18</v>
      </c>
      <c r="I83" s="132" t="str" cm="1">
        <f t="array" ref="I83">_xlfn.XLOOKUP(C83,imp_horarios,imp_trechos_janta,"",-1,1)</f>
        <v>BELEM X GOIANIA 07:12</v>
      </c>
      <c r="J83" s="132" t="str" cm="1">
        <f t="array" ref="J83">_xlfn.XLOOKUP(D83,justificativas_motivos,justificativas_texto,"",1,1)</f>
        <v>MOTORISTA CUMPRINDO HORÁRIO NA ESCALA ATUAL</v>
      </c>
      <c r="K83" s="119"/>
      <c r="L83" s="119" t="str">
        <f>_xlfn.CONCAT(cr_impAlm[[#This Row],[DATA]],cr_impAlm[[#This Row],[MOTORISTA e MATRICULA]])</f>
        <v>45411ALEF DA CRUZ VIEIRA - 5291</v>
      </c>
    </row>
    <row r="84" spans="1:12" s="124" customFormat="1" ht="41.25" hidden="1" customHeight="1">
      <c r="A84" s="131">
        <v>45410</v>
      </c>
      <c r="B84" s="135">
        <v>19024</v>
      </c>
      <c r="C84" s="133">
        <v>0.3</v>
      </c>
      <c r="D84" s="136" t="s">
        <v>11</v>
      </c>
      <c r="E84" s="132" t="s">
        <v>87</v>
      </c>
      <c r="F84" s="132"/>
      <c r="G84" s="132" t="str">
        <f t="shared" si="4"/>
        <v>1</v>
      </c>
      <c r="H84" s="137">
        <f t="shared" si="5"/>
        <v>18</v>
      </c>
      <c r="I84" s="132" t="str" cm="1">
        <f t="array" ref="I84">_xlfn.XLOOKUP(C84,imp_horarios,imp_trechos_janta,"",-1,1)</f>
        <v>BELEM X GOIANIA 07:12</v>
      </c>
      <c r="J84" s="132" t="str" cm="1">
        <f t="array" ref="J84">_xlfn.XLOOKUP(D84,justificativas_motivos,justificativas_texto,"",1,1)</f>
        <v>MOTORISTA CUMPRINDO HORÁRIO NA ESCALA ATUAL</v>
      </c>
      <c r="K84" s="119"/>
      <c r="L84" s="119" t="str">
        <f>_xlfn.CONCAT(cr_impAlm[[#This Row],[DATA]],cr_impAlm[[#This Row],[MOTORISTA e MATRICULA]])</f>
        <v>45411JOSE ANTONIO INACIO VIEIRA - 5279</v>
      </c>
    </row>
    <row r="85" spans="1:12" s="124" customFormat="1" ht="41.25" hidden="1" customHeight="1">
      <c r="A85" s="131">
        <v>45410</v>
      </c>
      <c r="B85" s="135">
        <v>19011</v>
      </c>
      <c r="C85" s="133">
        <v>0.33333333333333331</v>
      </c>
      <c r="D85" s="136" t="s">
        <v>11</v>
      </c>
      <c r="E85" s="132" t="s">
        <v>31</v>
      </c>
      <c r="F85" s="132"/>
      <c r="G85" s="132" t="str">
        <f t="shared" si="4"/>
        <v>1</v>
      </c>
      <c r="H85" s="137">
        <f t="shared" si="5"/>
        <v>18</v>
      </c>
      <c r="I85" s="132" t="str" cm="1">
        <f t="array" ref="I85">_xlfn.XLOOKUP(C85,imp_horarios,imp_trechos_janta,"",-1,1)</f>
        <v>SAO LUIS X GOIANIA 08:00</v>
      </c>
      <c r="J85" s="132" t="str" cm="1">
        <f t="array" ref="J85">_xlfn.XLOOKUP(D85,justificativas_motivos,justificativas_texto,"",1,1)</f>
        <v>MOTORISTA CUMPRINDO HORÁRIO NA ESCALA ATUAL</v>
      </c>
      <c r="K85" s="119"/>
      <c r="L85" s="119" t="str">
        <f>_xlfn.CONCAT(cr_impAlm[[#This Row],[DATA]],cr_impAlm[[#This Row],[MOTORISTA e MATRICULA]])</f>
        <v>45411SEBASTIAO REINALDO RODRIGUES MATOS - 5772</v>
      </c>
    </row>
    <row r="86" spans="1:12" s="124" customFormat="1" ht="41.25" hidden="1" customHeight="1">
      <c r="A86" s="131">
        <v>45410</v>
      </c>
      <c r="B86" s="135">
        <v>19011</v>
      </c>
      <c r="C86" s="133">
        <v>0.33333333333333331</v>
      </c>
      <c r="D86" s="136" t="s">
        <v>11</v>
      </c>
      <c r="E86" s="132" t="s">
        <v>30</v>
      </c>
      <c r="F86" s="132"/>
      <c r="G86" s="132" t="str">
        <f t="shared" si="4"/>
        <v>1</v>
      </c>
      <c r="H86" s="137">
        <f t="shared" si="5"/>
        <v>18</v>
      </c>
      <c r="I86" s="132" t="str" cm="1">
        <f t="array" ref="I86">_xlfn.XLOOKUP(C86,imp_horarios,imp_trechos_janta,"",-1,1)</f>
        <v>SAO LUIS X GOIANIA 08:00</v>
      </c>
      <c r="J86" s="132" t="str" cm="1">
        <f t="array" ref="J86">_xlfn.XLOOKUP(D86,justificativas_motivos,justificativas_texto,"",1,1)</f>
        <v>MOTORISTA CUMPRINDO HORÁRIO NA ESCALA ATUAL</v>
      </c>
      <c r="K86" s="119"/>
      <c r="L86" s="119" t="str">
        <f>_xlfn.CONCAT(cr_impAlm[[#This Row],[DATA]],cr_impAlm[[#This Row],[MOTORISTA e MATRICULA]])</f>
        <v>45411CLEOMAR ANTONIO SIMOES - 2988</v>
      </c>
    </row>
    <row r="87" spans="1:12" s="124" customFormat="1" ht="41.25" hidden="1" customHeight="1">
      <c r="A87" s="131">
        <v>45410</v>
      </c>
      <c r="B87" s="135">
        <v>19010</v>
      </c>
      <c r="C87" s="133">
        <v>0.39583333333333331</v>
      </c>
      <c r="D87" s="136" t="s">
        <v>11</v>
      </c>
      <c r="E87" s="132" t="s">
        <v>89</v>
      </c>
      <c r="F87" s="132"/>
      <c r="G87" s="132" t="str">
        <f t="shared" si="4"/>
        <v>1</v>
      </c>
      <c r="H87" s="137">
        <f t="shared" si="5"/>
        <v>18</v>
      </c>
      <c r="I87" s="132" t="str" cm="1">
        <f t="array" ref="I87">_xlfn.XLOOKUP(C87,imp_horarios,imp_trechos_janta,"",-1,1)</f>
        <v>GOIANIA X BELEM 09:30</v>
      </c>
      <c r="J87" s="132" t="str" cm="1">
        <f t="array" ref="J87">_xlfn.XLOOKUP(D87,justificativas_motivos,justificativas_texto,"",1,1)</f>
        <v>MOTORISTA CUMPRINDO HORÁRIO NA ESCALA ATUAL</v>
      </c>
      <c r="K87" s="119"/>
      <c r="L87" s="119" t="str">
        <f>_xlfn.CONCAT(cr_impAlm[[#This Row],[DATA]],cr_impAlm[[#This Row],[MOTORISTA e MATRICULA]])</f>
        <v>45411MANOEL SEVERINO DE SOUZA - 5200</v>
      </c>
    </row>
    <row r="88" spans="1:12" s="124" customFormat="1" ht="41.25" hidden="1" customHeight="1">
      <c r="A88" s="131">
        <v>45410</v>
      </c>
      <c r="B88" s="135">
        <v>19010</v>
      </c>
      <c r="C88" s="133">
        <v>0.39583333333333331</v>
      </c>
      <c r="D88" s="136" t="s">
        <v>11</v>
      </c>
      <c r="E88" s="132" t="s">
        <v>91</v>
      </c>
      <c r="F88" s="132"/>
      <c r="G88" s="132" t="str">
        <f t="shared" si="4"/>
        <v>1</v>
      </c>
      <c r="H88" s="137">
        <f t="shared" si="5"/>
        <v>18</v>
      </c>
      <c r="I88" s="132" t="str" cm="1">
        <f t="array" ref="I88">_xlfn.XLOOKUP(C88,imp_horarios,imp_trechos_janta,"",-1,1)</f>
        <v>GOIANIA X BELEM 09:30</v>
      </c>
      <c r="J88" s="132" t="str" cm="1">
        <f t="array" ref="J88">_xlfn.XLOOKUP(D88,justificativas_motivos,justificativas_texto,"",1,1)</f>
        <v>MOTORISTA CUMPRINDO HORÁRIO NA ESCALA ATUAL</v>
      </c>
      <c r="K88" s="119"/>
      <c r="L88" s="119" t="str">
        <f>_xlfn.CONCAT(cr_impAlm[[#This Row],[DATA]],cr_impAlm[[#This Row],[MOTORISTA e MATRICULA]])</f>
        <v>45411LUIS CARLOS VIEIRA DE MELO SOUZA - 5535</v>
      </c>
    </row>
    <row r="89" spans="1:12" s="124" customFormat="1" ht="41.25" hidden="1" customHeight="1">
      <c r="A89" s="131">
        <v>45410</v>
      </c>
      <c r="B89" s="135">
        <v>19014</v>
      </c>
      <c r="C89" s="133">
        <v>0.39583333333333331</v>
      </c>
      <c r="D89" s="136" t="s">
        <v>11</v>
      </c>
      <c r="E89" s="132" t="s">
        <v>92</v>
      </c>
      <c r="F89" s="132"/>
      <c r="G89" s="132" t="str">
        <f t="shared" si="4"/>
        <v>1</v>
      </c>
      <c r="H89" s="137">
        <f t="shared" si="5"/>
        <v>18</v>
      </c>
      <c r="I89" s="132" t="s">
        <v>28</v>
      </c>
      <c r="J89" s="132" t="str" cm="1">
        <f t="array" ref="J89">_xlfn.XLOOKUP(D89,justificativas_motivos,justificativas_texto,"",1,1)</f>
        <v>MOTORISTA CUMPRINDO HORÁRIO NA ESCALA ATUAL</v>
      </c>
      <c r="K89" s="119"/>
      <c r="L89" s="119" t="str">
        <f>_xlfn.CONCAT(cr_impAlm[[#This Row],[DATA]],cr_impAlm[[#This Row],[MOTORISTA e MATRICULA]])</f>
        <v>45411MARCUS AUGUSTO DE CARVALHO - 2398</v>
      </c>
    </row>
    <row r="90" spans="1:12" s="124" customFormat="1" ht="41.25" hidden="1" customHeight="1">
      <c r="A90" s="131">
        <v>45410</v>
      </c>
      <c r="B90" s="135">
        <v>19014</v>
      </c>
      <c r="C90" s="133">
        <v>0.39583333333333331</v>
      </c>
      <c r="D90" s="136" t="s">
        <v>11</v>
      </c>
      <c r="E90" s="132" t="s">
        <v>93</v>
      </c>
      <c r="F90" s="132"/>
      <c r="G90" s="132" t="str">
        <f t="shared" si="4"/>
        <v>1</v>
      </c>
      <c r="H90" s="137">
        <f t="shared" si="5"/>
        <v>18</v>
      </c>
      <c r="I90" s="132" t="s">
        <v>28</v>
      </c>
      <c r="J90" s="132" t="str" cm="1">
        <f t="array" ref="J90">_xlfn.XLOOKUP(D90,justificativas_motivos,justificativas_texto,"",1,1)</f>
        <v>MOTORISTA CUMPRINDO HORÁRIO NA ESCALA ATUAL</v>
      </c>
      <c r="K90" s="119"/>
      <c r="L90" s="119" t="str">
        <f>_xlfn.CONCAT(cr_impAlm[[#This Row],[DATA]],cr_impAlm[[#This Row],[MOTORISTA e MATRICULA]])</f>
        <v>45412JOSE ANTONIO INACIO VIEIRA - 5279</v>
      </c>
    </row>
    <row r="91" spans="1:12" s="124" customFormat="1" ht="41.25" hidden="1" customHeight="1">
      <c r="A91" s="131">
        <v>45410</v>
      </c>
      <c r="B91" s="135">
        <v>15600</v>
      </c>
      <c r="C91" s="133">
        <v>0.75</v>
      </c>
      <c r="D91" s="136" t="s">
        <v>11</v>
      </c>
      <c r="E91" s="132" t="s">
        <v>17</v>
      </c>
      <c r="F91" s="132"/>
      <c r="G91" s="132" t="str">
        <f t="shared" si="4"/>
        <v>1</v>
      </c>
      <c r="H91" s="137">
        <f t="shared" si="5"/>
        <v>18</v>
      </c>
      <c r="I91" s="132" t="str" cm="1">
        <f t="array" ref="I91">_xlfn.XLOOKUP(C91,imp_horarios,imp_trechos_janta,"",-1,1)</f>
        <v>GOIANIA X TERESINA 18:00</v>
      </c>
      <c r="J91" s="132" t="str" cm="1">
        <f t="array" ref="J91">_xlfn.XLOOKUP(D91,justificativas_motivos,justificativas_texto,"",1,1)</f>
        <v>MOTORISTA CUMPRINDO HORÁRIO NA ESCALA ATUAL</v>
      </c>
      <c r="K91" s="119"/>
      <c r="L91" s="119" t="str">
        <f>_xlfn.CONCAT(cr_impAlm[[#This Row],[DATA]],cr_impAlm[[#This Row],[MOTORISTA e MATRICULA]])</f>
        <v>45412SEBASTIAO REINALDO RODRIGUES  - 5772</v>
      </c>
    </row>
    <row r="92" spans="1:12" s="124" customFormat="1" ht="41.25" hidden="1" customHeight="1">
      <c r="A92" s="131">
        <v>45410</v>
      </c>
      <c r="B92" s="135">
        <v>15600</v>
      </c>
      <c r="C92" s="133">
        <v>0.75</v>
      </c>
      <c r="D92" s="136" t="s">
        <v>11</v>
      </c>
      <c r="E92" s="132" t="s">
        <v>94</v>
      </c>
      <c r="F92" s="132"/>
      <c r="G92" s="132" t="str">
        <f t="shared" si="4"/>
        <v>1</v>
      </c>
      <c r="H92" s="137">
        <f t="shared" si="5"/>
        <v>18</v>
      </c>
      <c r="I92" s="132" t="str" cm="1">
        <f t="array" ref="I92">_xlfn.XLOOKUP(C92,imp_horarios,imp_trechos_janta,"",-1,1)</f>
        <v>GOIANIA X TERESINA 18:00</v>
      </c>
      <c r="J92" s="132" t="str" cm="1">
        <f t="array" ref="J92">_xlfn.XLOOKUP(D92,justificativas_motivos,justificativas_texto,"",1,1)</f>
        <v>MOTORISTA CUMPRINDO HORÁRIO NA ESCALA ATUAL</v>
      </c>
      <c r="K92" s="119"/>
      <c r="L92" s="119" t="str">
        <f>_xlfn.CONCAT(cr_impAlm[[#This Row],[DATA]],cr_impAlm[[#This Row],[MOTORISTA e MATRICULA]])</f>
        <v>45412JOVENIR SOARES DE MATOS - 5173</v>
      </c>
    </row>
    <row r="93" spans="1:12" s="124" customFormat="1" ht="41.25" hidden="1" customHeight="1">
      <c r="A93" s="131">
        <v>45410</v>
      </c>
      <c r="B93" s="135">
        <v>19018</v>
      </c>
      <c r="C93" s="133">
        <v>0.79166666666666663</v>
      </c>
      <c r="D93" s="136" t="s">
        <v>11</v>
      </c>
      <c r="E93" s="132" t="s">
        <v>16</v>
      </c>
      <c r="F93" s="132"/>
      <c r="G93" s="132" t="str">
        <f t="shared" si="4"/>
        <v>1</v>
      </c>
      <c r="H93" s="137">
        <f t="shared" si="5"/>
        <v>18</v>
      </c>
      <c r="I93" s="132" t="s">
        <v>79</v>
      </c>
      <c r="J93" s="132" t="str" cm="1">
        <f t="array" ref="J93">_xlfn.XLOOKUP(D93,justificativas_motivos,justificativas_texto,"",1,1)</f>
        <v>MOTORISTA CUMPRINDO HORÁRIO NA ESCALA ATUAL</v>
      </c>
      <c r="K93" s="119"/>
      <c r="L93" s="119" t="str">
        <f>_xlfn.CONCAT(cr_impAlm[[#This Row],[DATA]],cr_impAlm[[#This Row],[MOTORISTA e MATRICULA]])</f>
        <v>45412DALVAN PEREIRA DOS REIS  - 5674</v>
      </c>
    </row>
    <row r="94" spans="1:12" s="124" customFormat="1" ht="41.25" hidden="1" customHeight="1">
      <c r="A94" s="131">
        <v>45410</v>
      </c>
      <c r="B94" s="135">
        <v>19018</v>
      </c>
      <c r="C94" s="133">
        <v>0.79166666666666663</v>
      </c>
      <c r="D94" s="136" t="s">
        <v>11</v>
      </c>
      <c r="E94" s="132" t="s">
        <v>95</v>
      </c>
      <c r="F94" s="132"/>
      <c r="G94" s="132" t="str">
        <f t="shared" si="4"/>
        <v>1</v>
      </c>
      <c r="H94" s="137">
        <f t="shared" si="5"/>
        <v>18</v>
      </c>
      <c r="I94" s="132" t="s">
        <v>79</v>
      </c>
      <c r="J94" s="132" t="str" cm="1">
        <f t="array" ref="J94">_xlfn.XLOOKUP(D94,justificativas_motivos,justificativas_texto,"",1,1)</f>
        <v>MOTORISTA CUMPRINDO HORÁRIO NA ESCALA ATUAL</v>
      </c>
      <c r="K94" s="119"/>
      <c r="L94" s="119" t="str">
        <f>_xlfn.CONCAT(cr_impAlm[[#This Row],[DATA]],cr_impAlm[[#This Row],[MOTORISTA e MATRICULA]])</f>
        <v>45412GENIVAL MIRANDA LEITE - 1953</v>
      </c>
    </row>
    <row r="95" spans="1:12" s="124" customFormat="1" ht="41.25" hidden="1" customHeight="1">
      <c r="A95" s="131">
        <v>45411</v>
      </c>
      <c r="B95" s="135">
        <v>19008</v>
      </c>
      <c r="C95" s="133">
        <v>0.79166666666666663</v>
      </c>
      <c r="D95" s="136" t="s">
        <v>11</v>
      </c>
      <c r="E95" s="132" t="s">
        <v>17</v>
      </c>
      <c r="F95" s="132"/>
      <c r="G95" s="132" t="str">
        <f t="shared" si="4"/>
        <v>1</v>
      </c>
      <c r="H95" s="137">
        <f t="shared" si="5"/>
        <v>18</v>
      </c>
      <c r="I95" s="132" t="str" cm="1">
        <f t="array" ref="I95">_xlfn.XLOOKUP(C95,imp_horarios,imp_trechos_janta,"",-1,1)</f>
        <v>GOIANIA X TERESINA 18:00</v>
      </c>
      <c r="J95" s="132" t="str" cm="1">
        <f t="array" ref="J95">_xlfn.XLOOKUP(D95,justificativas_motivos,justificativas_texto,"",1,1)</f>
        <v>MOTORISTA CUMPRINDO HORÁRIO NA ESCALA ATUAL</v>
      </c>
      <c r="K95" s="119"/>
      <c r="L95" s="119" t="str">
        <f>_xlfn.CONCAT(cr_impAlm[[#This Row],[DATA]],cr_impAlm[[#This Row],[MOTORISTA e MATRICULA]])</f>
        <v>45412JOAO BATISTA DA SILVA - 1823</v>
      </c>
    </row>
    <row r="96" spans="1:12" s="124" customFormat="1" ht="41.25" hidden="1" customHeight="1">
      <c r="A96" s="131">
        <v>45411</v>
      </c>
      <c r="B96" s="135">
        <v>19008</v>
      </c>
      <c r="C96" s="133">
        <v>0.79166666666666663</v>
      </c>
      <c r="D96" s="136" t="s">
        <v>11</v>
      </c>
      <c r="E96" s="132" t="s">
        <v>94</v>
      </c>
      <c r="F96" s="132"/>
      <c r="G96" s="132" t="str">
        <f t="shared" si="4"/>
        <v>1</v>
      </c>
      <c r="H96" s="137">
        <f t="shared" si="5"/>
        <v>18</v>
      </c>
      <c r="I96" s="132" t="str" cm="1">
        <f t="array" ref="I96">_xlfn.XLOOKUP(C96,imp_horarios,imp_trechos_janta,"",-1,1)</f>
        <v>GOIANIA X TERESINA 18:00</v>
      </c>
      <c r="J96" s="132" t="str" cm="1">
        <f t="array" ref="J96">_xlfn.XLOOKUP(D96,justificativas_motivos,justificativas_texto,"",1,1)</f>
        <v>MOTORISTA CUMPRINDO HORÁRIO NA ESCALA ATUAL</v>
      </c>
      <c r="K96" s="119"/>
      <c r="L96" s="119" t="str">
        <f>_xlfn.CONCAT(cr_impAlm[[#This Row],[DATA]],cr_impAlm[[#This Row],[MOTORISTA e MATRICULA]])</f>
        <v>45412</v>
      </c>
    </row>
    <row r="97" spans="1:12" s="124" customFormat="1" ht="41.25" hidden="1" customHeight="1">
      <c r="A97" s="131">
        <v>45411</v>
      </c>
      <c r="B97" s="135">
        <v>19006</v>
      </c>
      <c r="C97" s="133">
        <v>0.83333333333333337</v>
      </c>
      <c r="D97" s="136" t="s">
        <v>11</v>
      </c>
      <c r="E97" s="132" t="s">
        <v>16</v>
      </c>
      <c r="F97" s="132"/>
      <c r="G97" s="132" t="str">
        <f t="shared" si="4"/>
        <v>1</v>
      </c>
      <c r="H97" s="137">
        <f t="shared" si="5"/>
        <v>18</v>
      </c>
      <c r="I97" s="132" t="str" cm="1">
        <f t="array" ref="I97">_xlfn.XLOOKUP(C97,imp_horarios,imp_trechos_janta,"",-1,1)</f>
        <v>GOIANIA X SAO LUIS 20:00</v>
      </c>
      <c r="J97" s="132" t="str" cm="1">
        <f t="array" ref="J97">_xlfn.XLOOKUP(D97,justificativas_motivos,justificativas_texto,"",1,1)</f>
        <v>MOTORISTA CUMPRINDO HORÁRIO NA ESCALA ATUAL</v>
      </c>
      <c r="K97" s="119"/>
      <c r="L97" s="119" t="str">
        <f>_xlfn.CONCAT(cr_impAlm[[#This Row],[DATA]],cr_impAlm[[#This Row],[MOTORISTA e MATRICULA]])</f>
        <v>45413CLAYTON SANTOS AIRES PEREIRA - 5209</v>
      </c>
    </row>
    <row r="98" spans="1:12" s="124" customFormat="1" ht="41.25" hidden="1" customHeight="1">
      <c r="A98" s="131">
        <v>45411</v>
      </c>
      <c r="B98" s="135">
        <v>19006</v>
      </c>
      <c r="C98" s="133">
        <v>0.83333333333333337</v>
      </c>
      <c r="D98" s="136" t="s">
        <v>11</v>
      </c>
      <c r="E98" s="132" t="s">
        <v>95</v>
      </c>
      <c r="F98" s="132"/>
      <c r="G98" s="132" t="str">
        <f t="shared" si="4"/>
        <v>1</v>
      </c>
      <c r="H98" s="137">
        <f t="shared" si="5"/>
        <v>18</v>
      </c>
      <c r="I98" s="132" t="str" cm="1">
        <f t="array" ref="I98">_xlfn.XLOOKUP(C98,imp_horarios,imp_trechos_janta,"",-1,1)</f>
        <v>GOIANIA X SAO LUIS 20:00</v>
      </c>
      <c r="J98" s="132" t="str" cm="1">
        <f t="array" ref="J98">_xlfn.XLOOKUP(D98,justificativas_motivos,justificativas_texto,"",1,1)</f>
        <v>MOTORISTA CUMPRINDO HORÁRIO NA ESCALA ATUAL</v>
      </c>
      <c r="K98" s="119"/>
      <c r="L98" s="119" t="str">
        <f>_xlfn.CONCAT(cr_impAlm[[#This Row],[DATA]],cr_impAlm[[#This Row],[MOTORISTA e MATRICULA]])</f>
        <v>45413DIVINO EURIPEDES RIBEIRO - 5191</v>
      </c>
    </row>
    <row r="99" spans="1:12" s="124" customFormat="1" ht="41.25" hidden="1" customHeight="1">
      <c r="A99" s="131">
        <v>45411</v>
      </c>
      <c r="B99" s="135">
        <v>19019</v>
      </c>
      <c r="C99" s="133">
        <v>0.39583333333333331</v>
      </c>
      <c r="D99" s="136" t="s">
        <v>11</v>
      </c>
      <c r="E99" s="132" t="s">
        <v>96</v>
      </c>
      <c r="F99" s="132"/>
      <c r="G99" s="132" t="str">
        <f t="shared" ref="G99:G130" si="6">IF(E99="MOTORISTA","","1")</f>
        <v>1</v>
      </c>
      <c r="H99" s="137">
        <f t="shared" ref="H99:H130" si="7">IF(E99="MOTORISTA","",18)</f>
        <v>18</v>
      </c>
      <c r="I99" s="132" t="str" cm="1">
        <f t="array" ref="I99">_xlfn.XLOOKUP(C99,imp_horarios,imp_trechos_janta,"",-1,1)</f>
        <v>GOIANIA X BELEM 09:30</v>
      </c>
      <c r="J99" s="132" t="str" cm="1">
        <f t="array" ref="J99">_xlfn.XLOOKUP(D99,justificativas_motivos,justificativas_texto,"",1,1)</f>
        <v>MOTORISTA CUMPRINDO HORÁRIO NA ESCALA ATUAL</v>
      </c>
      <c r="K99" s="119"/>
      <c r="L99" s="119" t="str">
        <f>_xlfn.CONCAT(cr_impAlm[[#This Row],[DATA]],cr_impAlm[[#This Row],[MOTORISTA e MATRICULA]])</f>
        <v>45413VANDERSON GURGEL DO AMARAL - 2734</v>
      </c>
    </row>
    <row r="100" spans="1:12" s="124" customFormat="1" ht="41.25" hidden="1" customHeight="1">
      <c r="A100" s="131">
        <v>45411</v>
      </c>
      <c r="B100" s="135">
        <v>19019</v>
      </c>
      <c r="C100" s="133">
        <v>0.39583333333333331</v>
      </c>
      <c r="D100" s="136" t="s">
        <v>11</v>
      </c>
      <c r="E100" s="132" t="s">
        <v>97</v>
      </c>
      <c r="F100" s="132"/>
      <c r="G100" s="132" t="str">
        <f t="shared" si="6"/>
        <v>1</v>
      </c>
      <c r="H100" s="137">
        <f t="shared" si="7"/>
        <v>18</v>
      </c>
      <c r="I100" s="132" t="str" cm="1">
        <f t="array" ref="I100">_xlfn.XLOOKUP(C100,imp_horarios,imp_trechos_janta,"",-1,1)</f>
        <v>GOIANIA X BELEM 09:30</v>
      </c>
      <c r="J100" s="132" t="str" cm="1">
        <f t="array" ref="J100">_xlfn.XLOOKUP(D100,justificativas_motivos,justificativas_texto,"",1,1)</f>
        <v>MOTORISTA CUMPRINDO HORÁRIO NA ESCALA ATUAL</v>
      </c>
      <c r="K100" s="119"/>
      <c r="L100" s="119" t="str">
        <f>_xlfn.CONCAT(cr_impAlm[[#This Row],[DATA]],cr_impAlm[[#This Row],[MOTORISTA e MATRICULA]])</f>
        <v>45413OLIVEIRA DE MELO ARRUDA - 5251</v>
      </c>
    </row>
    <row r="101" spans="1:12" s="124" customFormat="1" ht="41.25" hidden="1" customHeight="1">
      <c r="A101" s="131">
        <v>45411</v>
      </c>
      <c r="B101" s="135">
        <v>19014</v>
      </c>
      <c r="C101" s="133">
        <v>0.75</v>
      </c>
      <c r="D101" s="136" t="s">
        <v>11</v>
      </c>
      <c r="E101" s="132" t="s">
        <v>44</v>
      </c>
      <c r="F101" s="132"/>
      <c r="G101" s="132" t="str">
        <f t="shared" si="6"/>
        <v>1</v>
      </c>
      <c r="H101" s="137">
        <f t="shared" si="7"/>
        <v>18</v>
      </c>
      <c r="I101" s="132" t="str" cm="1">
        <f t="array" ref="I101">_xlfn.XLOOKUP(C101,imp_horarios,imp_trechos_janta,"",-1,1)</f>
        <v>GOIANIA X TERESINA 18:00</v>
      </c>
      <c r="J101" s="132" t="str" cm="1">
        <f t="array" ref="J101">_xlfn.XLOOKUP(D101,justificativas_motivos,justificativas_texto,"",1,1)</f>
        <v>MOTORISTA CUMPRINDO HORÁRIO NA ESCALA ATUAL</v>
      </c>
      <c r="K101" s="119"/>
      <c r="L101" s="119" t="str">
        <f>_xlfn.CONCAT(cr_impAlm[[#This Row],[DATA]],cr_impAlm[[#This Row],[MOTORISTA e MATRICULA]])</f>
        <v>45413VALDIVINO GONCALVES DA SILVA - 5724</v>
      </c>
    </row>
    <row r="102" spans="1:12" s="124" customFormat="1" ht="41.25" hidden="1" customHeight="1">
      <c r="A102" s="131">
        <v>45411</v>
      </c>
      <c r="B102" s="135">
        <v>19014</v>
      </c>
      <c r="C102" s="133">
        <v>0.75</v>
      </c>
      <c r="D102" s="136" t="s">
        <v>11</v>
      </c>
      <c r="E102" s="132" t="s">
        <v>45</v>
      </c>
      <c r="F102" s="132"/>
      <c r="G102" s="132" t="str">
        <f t="shared" si="6"/>
        <v>1</v>
      </c>
      <c r="H102" s="137">
        <f t="shared" si="7"/>
        <v>18</v>
      </c>
      <c r="I102" s="132" t="str" cm="1">
        <f t="array" ref="I102">_xlfn.XLOOKUP(C102,imp_horarios,imp_trechos_janta,"",-1,1)</f>
        <v>GOIANIA X TERESINA 18:00</v>
      </c>
      <c r="J102" s="132" t="str" cm="1">
        <f t="array" ref="J102">_xlfn.XLOOKUP(D102,justificativas_motivos,justificativas_texto,"",1,1)</f>
        <v>MOTORISTA CUMPRINDO HORÁRIO NA ESCALA ATUAL</v>
      </c>
      <c r="K102" s="119"/>
      <c r="L102" s="119" t="str">
        <f>_xlfn.CONCAT(cr_impAlm[[#This Row],[DATA]],cr_impAlm[[#This Row],[MOTORISTA e MATRICULA]])</f>
        <v>45413WILMAR JOSE DE SOUZA - 1763</v>
      </c>
    </row>
    <row r="103" spans="1:12" s="124" customFormat="1" ht="41.25" hidden="1" customHeight="1">
      <c r="A103" s="131">
        <v>45411</v>
      </c>
      <c r="B103" s="135">
        <v>19013</v>
      </c>
      <c r="C103" s="133">
        <v>0.79166666666666663</v>
      </c>
      <c r="D103" s="136" t="s">
        <v>11</v>
      </c>
      <c r="E103" s="132" t="s">
        <v>12</v>
      </c>
      <c r="F103" s="132"/>
      <c r="G103" s="132" t="str">
        <f t="shared" si="6"/>
        <v>1</v>
      </c>
      <c r="H103" s="137">
        <f t="shared" si="7"/>
        <v>18</v>
      </c>
      <c r="I103" s="132" t="s">
        <v>79</v>
      </c>
      <c r="J103" s="132" t="str" cm="1">
        <f t="array" ref="J103">_xlfn.XLOOKUP(D103,justificativas_motivos,justificativas_texto,"",1,1)</f>
        <v>MOTORISTA CUMPRINDO HORÁRIO NA ESCALA ATUAL</v>
      </c>
      <c r="K103" s="119"/>
      <c r="L103" s="119" t="str">
        <f>_xlfn.CONCAT(cr_impAlm[[#This Row],[DATA]],cr_impAlm[[#This Row],[MOTORISTA e MATRICULA]])</f>
        <v>45413JERZUALDO DA SILVA GOMES - 4077</v>
      </c>
    </row>
    <row r="104" spans="1:12" s="124" customFormat="1" ht="41.25" hidden="1" customHeight="1">
      <c r="A104" s="131">
        <v>45411</v>
      </c>
      <c r="B104" s="135">
        <v>19013</v>
      </c>
      <c r="C104" s="133">
        <v>0.79166666666666663</v>
      </c>
      <c r="D104" s="136" t="s">
        <v>11</v>
      </c>
      <c r="E104" s="132" t="s">
        <v>13</v>
      </c>
      <c r="F104" s="132"/>
      <c r="G104" s="132" t="str">
        <f t="shared" si="6"/>
        <v>1</v>
      </c>
      <c r="H104" s="137">
        <f t="shared" si="7"/>
        <v>18</v>
      </c>
      <c r="I104" s="132" t="s">
        <v>79</v>
      </c>
      <c r="J104" s="132" t="str" cm="1">
        <f t="array" ref="J104">_xlfn.XLOOKUP(D104,justificativas_motivos,justificativas_texto,"",1,1)</f>
        <v>MOTORISTA CUMPRINDO HORÁRIO NA ESCALA ATUAL</v>
      </c>
      <c r="K104" s="119"/>
      <c r="L104" s="119" t="str">
        <f>_xlfn.CONCAT(cr_impAlm[[#This Row],[DATA]],cr_impAlm[[#This Row],[MOTORISTA e MATRICULA]])</f>
        <v>45414MAURICIO CARLOS BARROSO - 901</v>
      </c>
    </row>
    <row r="105" spans="1:12" s="124" customFormat="1" ht="41.25" hidden="1" customHeight="1">
      <c r="A105" s="131">
        <v>45411</v>
      </c>
      <c r="B105" s="135">
        <v>19018</v>
      </c>
      <c r="C105" s="133">
        <v>0.3</v>
      </c>
      <c r="D105" s="136" t="s">
        <v>11</v>
      </c>
      <c r="E105" s="132" t="s">
        <v>93</v>
      </c>
      <c r="F105" s="132"/>
      <c r="G105" s="132" t="str">
        <f t="shared" si="6"/>
        <v>1</v>
      </c>
      <c r="H105" s="137">
        <f t="shared" si="7"/>
        <v>18</v>
      </c>
      <c r="I105" s="132" t="str" cm="1">
        <f t="array" ref="I105">_xlfn.XLOOKUP(C105,imp_horarios,imp_trechos_janta,"",-1,1)</f>
        <v>BELEM X GOIANIA 07:12</v>
      </c>
      <c r="J105" s="132" t="str" cm="1">
        <f t="array" ref="J105">_xlfn.XLOOKUP(D105,justificativas_motivos,justificativas_texto,"",1,1)</f>
        <v>MOTORISTA CUMPRINDO HORÁRIO NA ESCALA ATUAL</v>
      </c>
      <c r="K105" s="119"/>
      <c r="L105" s="119" t="str">
        <f>_xlfn.CONCAT(cr_impAlm[[#This Row],[DATA]],cr_impAlm[[#This Row],[MOTORISTA e MATRICULA]])</f>
        <v>45414LEON RODRIGUES LOPES - 5533</v>
      </c>
    </row>
    <row r="106" spans="1:12" s="124" customFormat="1" ht="41.25" hidden="1" customHeight="1">
      <c r="A106" s="131">
        <v>45411</v>
      </c>
      <c r="B106" s="135">
        <v>19018</v>
      </c>
      <c r="C106" s="133">
        <v>0.3</v>
      </c>
      <c r="D106" s="136" t="s">
        <v>11</v>
      </c>
      <c r="E106" s="132" t="s">
        <v>92</v>
      </c>
      <c r="F106" s="132"/>
      <c r="G106" s="132" t="str">
        <f t="shared" si="6"/>
        <v>1</v>
      </c>
      <c r="H106" s="137">
        <f t="shared" si="7"/>
        <v>18</v>
      </c>
      <c r="I106" s="132" t="str" cm="1">
        <f t="array" ref="I106">_xlfn.XLOOKUP(C106,imp_horarios,imp_trechos_janta,"",-1,1)</f>
        <v>BELEM X GOIANIA 07:12</v>
      </c>
      <c r="J106" s="132" t="str" cm="1">
        <f t="array" ref="J106">_xlfn.XLOOKUP(D106,justificativas_motivos,justificativas_texto,"",1,1)</f>
        <v>MOTORISTA CUMPRINDO HORÁRIO NA ESCALA ATUAL</v>
      </c>
      <c r="K106" s="119"/>
      <c r="L106" s="119" t="str">
        <f>_xlfn.CONCAT(cr_impAlm[[#This Row],[DATA]],cr_impAlm[[#This Row],[MOTORISTA e MATRICULA]])</f>
        <v>45414IRISVAN DE JESUS - 5708</v>
      </c>
    </row>
    <row r="107" spans="1:12" s="124" customFormat="1" ht="41.25" hidden="1" customHeight="1">
      <c r="A107" s="131">
        <v>45411</v>
      </c>
      <c r="B107" s="135">
        <v>15900</v>
      </c>
      <c r="C107" s="133">
        <v>0.87847222222222221</v>
      </c>
      <c r="D107" s="136" t="s">
        <v>11</v>
      </c>
      <c r="E107" s="132" t="s">
        <v>91</v>
      </c>
      <c r="F107" s="132"/>
      <c r="G107" s="132" t="str">
        <f t="shared" si="6"/>
        <v>1</v>
      </c>
      <c r="H107" s="137">
        <f t="shared" si="7"/>
        <v>18</v>
      </c>
      <c r="I107" s="132" t="str" cm="1">
        <f t="array" ref="I107">_xlfn.XLOOKUP(C107,imp_horarios,imp_trechos_janta,"",-1,1)</f>
        <v>BELEM X GOIANIA 21:05</v>
      </c>
      <c r="J107" s="132" t="str" cm="1">
        <f t="array" ref="J107">_xlfn.XLOOKUP(D107,justificativas_motivos,justificativas_texto,"",1,1)</f>
        <v>MOTORISTA CUMPRINDO HORÁRIO NA ESCALA ATUAL</v>
      </c>
      <c r="K107" s="119"/>
      <c r="L107" s="119" t="str">
        <f>_xlfn.CONCAT(cr_impAlm[[#This Row],[DATA]],cr_impAlm[[#This Row],[MOTORISTA e MATRICULA]])</f>
        <v>45414AURICELIO SILVA DO CARMO - 5755</v>
      </c>
    </row>
    <row r="108" spans="1:12" s="124" customFormat="1" ht="41.25" hidden="1" customHeight="1">
      <c r="A108" s="131">
        <v>45411</v>
      </c>
      <c r="B108" s="135">
        <v>15900</v>
      </c>
      <c r="C108" s="133">
        <v>0.87847222222222221</v>
      </c>
      <c r="D108" s="136" t="s">
        <v>11</v>
      </c>
      <c r="E108" s="132" t="s">
        <v>89</v>
      </c>
      <c r="F108" s="132"/>
      <c r="G108" s="132" t="str">
        <f t="shared" si="6"/>
        <v>1</v>
      </c>
      <c r="H108" s="137">
        <f t="shared" si="7"/>
        <v>18</v>
      </c>
      <c r="I108" s="132" t="str" cm="1">
        <f t="array" ref="I108">_xlfn.XLOOKUP(C108,imp_horarios,imp_trechos_janta,"",-1,1)</f>
        <v>BELEM X GOIANIA 21:05</v>
      </c>
      <c r="J108" s="132" t="str" cm="1">
        <f t="array" ref="J108">_xlfn.XLOOKUP(D108,justificativas_motivos,justificativas_texto,"",1,1)</f>
        <v>MOTORISTA CUMPRINDO HORÁRIO NA ESCALA ATUAL</v>
      </c>
      <c r="K108" s="119"/>
      <c r="L108" s="119" t="str">
        <f>_xlfn.CONCAT(cr_impAlm[[#This Row],[DATA]],cr_impAlm[[#This Row],[MOTORISTA e MATRICULA]])</f>
        <v>45414LAZARO VIEIRA DA SILVA - 5428</v>
      </c>
    </row>
    <row r="109" spans="1:12" s="124" customFormat="1" ht="41.25" hidden="1" customHeight="1">
      <c r="A109" s="131">
        <v>45412</v>
      </c>
      <c r="B109" s="135">
        <v>19005</v>
      </c>
      <c r="C109" s="133">
        <v>0.87847222222222221</v>
      </c>
      <c r="D109" s="136" t="s">
        <v>11</v>
      </c>
      <c r="E109" s="132" t="s">
        <v>96</v>
      </c>
      <c r="F109" s="132"/>
      <c r="G109" s="132" t="str">
        <f t="shared" si="6"/>
        <v>1</v>
      </c>
      <c r="H109" s="137">
        <f t="shared" si="7"/>
        <v>18</v>
      </c>
      <c r="I109" s="132" t="str" cm="1">
        <f t="array" ref="I109">_xlfn.XLOOKUP(C109,imp_horarios,imp_trechos_janta,"",-1,1)</f>
        <v>BELEM X GOIANIA 21:05</v>
      </c>
      <c r="J109" s="132" t="str" cm="1">
        <f t="array" ref="J109">_xlfn.XLOOKUP(D109,justificativas_motivos,justificativas_texto,"",1,1)</f>
        <v>MOTORISTA CUMPRINDO HORÁRIO NA ESCALA ATUAL</v>
      </c>
      <c r="K109" s="119"/>
      <c r="L109" s="119" t="str">
        <f>_xlfn.CONCAT(cr_impAlm[[#This Row],[DATA]],cr_impAlm[[#This Row],[MOTORISTA e MATRICULA]])</f>
        <v>45414ROSIVALDO FERREIRA DA SILVA - 5429</v>
      </c>
    </row>
    <row r="110" spans="1:12" s="124" customFormat="1" ht="41.25" hidden="1" customHeight="1">
      <c r="A110" s="131">
        <v>45412</v>
      </c>
      <c r="B110" s="135">
        <v>19005</v>
      </c>
      <c r="C110" s="133">
        <v>0.87847222222222221</v>
      </c>
      <c r="D110" s="136" t="s">
        <v>11</v>
      </c>
      <c r="E110" s="132" t="s">
        <v>98</v>
      </c>
      <c r="F110" s="132"/>
      <c r="G110" s="132" t="str">
        <f t="shared" si="6"/>
        <v>1</v>
      </c>
      <c r="H110" s="137">
        <f t="shared" si="7"/>
        <v>18</v>
      </c>
      <c r="I110" s="132" t="str" cm="1">
        <f t="array" ref="I110">_xlfn.XLOOKUP(C110,imp_horarios,imp_trechos_janta,"",-1,1)</f>
        <v>BELEM X GOIANIA 21:05</v>
      </c>
      <c r="J110" s="132" t="str" cm="1">
        <f t="array" ref="J110">_xlfn.XLOOKUP(D110,justificativas_motivos,justificativas_texto,"",1,1)</f>
        <v>MOTORISTA CUMPRINDO HORÁRIO NA ESCALA ATUAL</v>
      </c>
      <c r="K110" s="119"/>
      <c r="L110" s="119" t="str">
        <f>_xlfn.CONCAT(cr_impAlm[[#This Row],[DATA]],cr_impAlm[[#This Row],[MOTORISTA e MATRICULA]])</f>
        <v>45415AGNALDO ALVES DE CARVALHO - 5623</v>
      </c>
    </row>
    <row r="111" spans="1:12" s="124" customFormat="1" ht="41.25" hidden="1" customHeight="1">
      <c r="A111" s="131">
        <v>45412</v>
      </c>
      <c r="B111" s="135">
        <v>19019</v>
      </c>
      <c r="C111" s="133">
        <v>0.3</v>
      </c>
      <c r="D111" s="136" t="s">
        <v>11</v>
      </c>
      <c r="E111" s="132" t="s">
        <v>45</v>
      </c>
      <c r="F111" s="132"/>
      <c r="G111" s="132" t="str">
        <f t="shared" si="6"/>
        <v>1</v>
      </c>
      <c r="H111" s="137">
        <f t="shared" si="7"/>
        <v>18</v>
      </c>
      <c r="I111" s="132" t="str" cm="1">
        <f t="array" ref="I111">_xlfn.XLOOKUP(C111,imp_horarios,imp_trechos_janta,"",-1,1)</f>
        <v>BELEM X GOIANIA 07:12</v>
      </c>
      <c r="J111" s="132" t="str" cm="1">
        <f t="array" ref="J111">_xlfn.XLOOKUP(D111,justificativas_motivos,justificativas_texto,"",1,1)</f>
        <v>MOTORISTA CUMPRINDO HORÁRIO NA ESCALA ATUAL</v>
      </c>
      <c r="K111" s="119"/>
      <c r="L111" s="119" t="str">
        <f>_xlfn.CONCAT(cr_impAlm[[#This Row],[DATA]],cr_impAlm[[#This Row],[MOTORISTA e MATRICULA]])</f>
        <v>45415CLEYTON CEZAR DA SILVA  - 5741</v>
      </c>
    </row>
    <row r="112" spans="1:12" s="124" customFormat="1" ht="41.25" hidden="1" customHeight="1">
      <c r="A112" s="131">
        <v>45412</v>
      </c>
      <c r="B112" s="135">
        <v>19019</v>
      </c>
      <c r="C112" s="133">
        <v>0.3</v>
      </c>
      <c r="D112" s="136" t="s">
        <v>11</v>
      </c>
      <c r="E112" s="132" t="s">
        <v>100</v>
      </c>
      <c r="F112" s="132"/>
      <c r="G112" s="132" t="str">
        <f t="shared" si="6"/>
        <v>1</v>
      </c>
      <c r="H112" s="137">
        <f t="shared" si="7"/>
        <v>18</v>
      </c>
      <c r="I112" s="132" t="str" cm="1">
        <f t="array" ref="I112">_xlfn.XLOOKUP(C112,imp_horarios,imp_trechos_janta,"",-1,1)</f>
        <v>BELEM X GOIANIA 07:12</v>
      </c>
      <c r="J112" s="132" t="str" cm="1">
        <f t="array" ref="J112">_xlfn.XLOOKUP(D112,justificativas_motivos,justificativas_texto,"",1,1)</f>
        <v>MOTORISTA CUMPRINDO HORÁRIO NA ESCALA ATUAL</v>
      </c>
      <c r="K112" s="119"/>
      <c r="L112" s="119" t="str">
        <f>_xlfn.CONCAT(cr_impAlm[[#This Row],[DATA]],cr_impAlm[[#This Row],[MOTORISTA e MATRICULA]])</f>
        <v>45415ADALTON ALMEIDA DE SOUZA - 1941</v>
      </c>
    </row>
    <row r="113" spans="1:12" s="124" customFormat="1" ht="41.25" hidden="1" customHeight="1">
      <c r="A113" s="131">
        <v>45412</v>
      </c>
      <c r="B113" s="135">
        <v>16800</v>
      </c>
      <c r="C113" s="133">
        <v>0.33333333333333331</v>
      </c>
      <c r="D113" s="136" t="s">
        <v>11</v>
      </c>
      <c r="E113" s="132" t="s">
        <v>12</v>
      </c>
      <c r="F113" s="132"/>
      <c r="G113" s="132" t="str">
        <f t="shared" si="6"/>
        <v>1</v>
      </c>
      <c r="H113" s="137">
        <f t="shared" si="7"/>
        <v>18</v>
      </c>
      <c r="I113" s="132" t="str" cm="1">
        <f t="array" ref="I113">_xlfn.XLOOKUP(C113,imp_horarios,imp_trechos_janta,"",-1,1)</f>
        <v>SAO LUIS X GOIANIA 08:00</v>
      </c>
      <c r="J113" s="132" t="str" cm="1">
        <f t="array" ref="J113">_xlfn.XLOOKUP(D113,justificativas_motivos,justificativas_texto,"",1,1)</f>
        <v>MOTORISTA CUMPRINDO HORÁRIO NA ESCALA ATUAL</v>
      </c>
      <c r="K113" s="119"/>
      <c r="L113" s="119" t="str">
        <f>_xlfn.CONCAT(cr_impAlm[[#This Row],[DATA]],cr_impAlm[[#This Row],[MOTORISTA e MATRICULA]])</f>
        <v>45415JOAO ROQUELINO PERES JUNIOR - 5552</v>
      </c>
    </row>
    <row r="114" spans="1:12" s="124" customFormat="1" ht="41.25" hidden="1" customHeight="1">
      <c r="A114" s="131">
        <v>45412</v>
      </c>
      <c r="B114" s="135">
        <v>16800</v>
      </c>
      <c r="C114" s="133">
        <v>0.33333333333333331</v>
      </c>
      <c r="D114" s="136" t="s">
        <v>11</v>
      </c>
      <c r="E114" s="132" t="s">
        <v>13</v>
      </c>
      <c r="F114" s="132"/>
      <c r="G114" s="132" t="str">
        <f t="shared" si="6"/>
        <v>1</v>
      </c>
      <c r="H114" s="137">
        <f t="shared" si="7"/>
        <v>18</v>
      </c>
      <c r="I114" s="132" t="str" cm="1">
        <f t="array" ref="I114">_xlfn.XLOOKUP(C114,imp_horarios,imp_trechos_janta,"",-1,1)</f>
        <v>SAO LUIS X GOIANIA 08:00</v>
      </c>
      <c r="J114" s="132" t="str" cm="1">
        <f t="array" ref="J114">_xlfn.XLOOKUP(D114,justificativas_motivos,justificativas_texto,"",1,1)</f>
        <v>MOTORISTA CUMPRINDO HORÁRIO NA ESCALA ATUAL</v>
      </c>
      <c r="K114" s="119"/>
      <c r="L114" s="119" t="str">
        <f>_xlfn.CONCAT(cr_impAlm[[#This Row],[DATA]],cr_impAlm[[#This Row],[MOTORISTA e MATRICULA]])</f>
        <v>45415EDINANDES LUIZ DA SILVA - 2651</v>
      </c>
    </row>
    <row r="115" spans="1:12" s="124" customFormat="1" ht="41.25" hidden="1" customHeight="1">
      <c r="A115" s="131">
        <v>45412</v>
      </c>
      <c r="B115" s="135">
        <v>19001</v>
      </c>
      <c r="C115" s="133">
        <v>0.75</v>
      </c>
      <c r="D115" s="136" t="s">
        <v>11</v>
      </c>
      <c r="E115" s="132" t="s">
        <v>142</v>
      </c>
      <c r="F115" s="132"/>
      <c r="G115" s="132" t="str">
        <f t="shared" si="6"/>
        <v>1</v>
      </c>
      <c r="H115" s="137">
        <f t="shared" si="7"/>
        <v>18</v>
      </c>
      <c r="I115" s="132" t="str" cm="1">
        <f t="array" ref="I115">_xlfn.XLOOKUP(C115,imp_horarios,imp_trechos_janta,"",-1,1)</f>
        <v>GOIANIA X TERESINA 18:00</v>
      </c>
      <c r="J115" s="132" t="str" cm="1">
        <f t="array" ref="J115">_xlfn.XLOOKUP(D115,justificativas_motivos,justificativas_texto,"",1,1)</f>
        <v>MOTORISTA CUMPRINDO HORÁRIO NA ESCALA ATUAL</v>
      </c>
      <c r="K115" s="119"/>
      <c r="L115" s="119" t="str">
        <f>_xlfn.CONCAT(cr_impAlm[[#This Row],[DATA]],cr_impAlm[[#This Row],[MOTORISTA e MATRICULA]])</f>
        <v>45415COSME CAVALCANTE DA SILVA - 3002</v>
      </c>
    </row>
    <row r="116" spans="1:12" s="124" customFormat="1" ht="41.25" hidden="1" customHeight="1">
      <c r="A116" s="131">
        <v>45412</v>
      </c>
      <c r="B116" s="135">
        <v>19001</v>
      </c>
      <c r="C116" s="133">
        <v>0.75</v>
      </c>
      <c r="D116" s="136" t="s">
        <v>11</v>
      </c>
      <c r="E116" s="132" t="s">
        <v>143</v>
      </c>
      <c r="F116" s="132"/>
      <c r="G116" s="132" t="str">
        <f t="shared" si="6"/>
        <v>1</v>
      </c>
      <c r="H116" s="137">
        <f t="shared" si="7"/>
        <v>18</v>
      </c>
      <c r="I116" s="132" t="str" cm="1">
        <f t="array" ref="I116">_xlfn.XLOOKUP(C116,imp_horarios,imp_trechos_janta,"",-1,1)</f>
        <v>GOIANIA X TERESINA 18:00</v>
      </c>
      <c r="J116" s="132" t="str" cm="1">
        <f t="array" ref="J116">_xlfn.XLOOKUP(D116,justificativas_motivos,justificativas_texto,"",1,1)</f>
        <v>MOTORISTA CUMPRINDO HORÁRIO NA ESCALA ATUAL</v>
      </c>
      <c r="K116" s="119"/>
      <c r="L116" s="119" t="str">
        <f>_xlfn.CONCAT(cr_impAlm[[#This Row],[DATA]],cr_impAlm[[#This Row],[MOTORISTA e MATRICULA]])</f>
        <v>45416GENIVALDO ANTONIO DE SOUZA - 1082</v>
      </c>
    </row>
    <row r="117" spans="1:12" s="124" customFormat="1" ht="41.25" hidden="1" customHeight="1">
      <c r="A117" s="131">
        <v>45412</v>
      </c>
      <c r="B117" s="135">
        <v>19016</v>
      </c>
      <c r="C117" s="133">
        <v>0.79166666666666663</v>
      </c>
      <c r="D117" s="136" t="s">
        <v>11</v>
      </c>
      <c r="E117" s="132" t="s">
        <v>101</v>
      </c>
      <c r="F117" s="132"/>
      <c r="G117" s="132" t="str">
        <f t="shared" si="6"/>
        <v>1</v>
      </c>
      <c r="H117" s="137">
        <f t="shared" si="7"/>
        <v>18</v>
      </c>
      <c r="I117" s="132" t="str" cm="1">
        <f t="array" ref="I117">_xlfn.XLOOKUP(C117,imp_horarios,imp_trechos_janta,"",-1,1)</f>
        <v>GOIANIA X TERESINA 18:00</v>
      </c>
      <c r="J117" s="132" t="str" cm="1">
        <f t="array" ref="J117">_xlfn.XLOOKUP(D117,justificativas_motivos,justificativas_texto,"",1,1)</f>
        <v>MOTORISTA CUMPRINDO HORÁRIO NA ESCALA ATUAL</v>
      </c>
      <c r="K117" s="119"/>
      <c r="L117" s="119" t="str">
        <f>_xlfn.CONCAT(cr_impAlm[[#This Row],[DATA]],cr_impAlm[[#This Row],[MOTORISTA e MATRICULA]])</f>
        <v>45416DEVANIR TEODORO ALVES - 5430</v>
      </c>
    </row>
    <row r="118" spans="1:12" s="124" customFormat="1" ht="41.25" hidden="1" customHeight="1">
      <c r="A118" s="131">
        <v>45412</v>
      </c>
      <c r="B118" s="135">
        <v>19016</v>
      </c>
      <c r="C118" s="133">
        <v>0.79166666666666663</v>
      </c>
      <c r="D118" s="136" t="s">
        <v>11</v>
      </c>
      <c r="E118" s="132" t="s">
        <v>102</v>
      </c>
      <c r="F118" s="132"/>
      <c r="G118" s="132" t="str">
        <f t="shared" si="6"/>
        <v>1</v>
      </c>
      <c r="H118" s="137">
        <f t="shared" si="7"/>
        <v>18</v>
      </c>
      <c r="I118" s="132" t="str" cm="1">
        <f t="array" ref="I118">_xlfn.XLOOKUP(C118,imp_horarios,imp_trechos_janta,"",-1,1)</f>
        <v>GOIANIA X TERESINA 18:00</v>
      </c>
      <c r="J118" s="132" t="str" cm="1">
        <f t="array" ref="J118">_xlfn.XLOOKUP(D118,justificativas_motivos,justificativas_texto,"",1,1)</f>
        <v>MOTORISTA CUMPRINDO HORÁRIO NA ESCALA ATUAL</v>
      </c>
      <c r="K118" s="119"/>
      <c r="L118" s="119" t="str">
        <f>_xlfn.CONCAT(cr_impAlm[[#This Row],[DATA]],cr_impAlm[[#This Row],[MOTORISTA e MATRICULA]])</f>
        <v>45416VALTER PEREIRA MACIEL - 5630</v>
      </c>
    </row>
    <row r="119" spans="1:12" s="124" customFormat="1" ht="41.25" hidden="1" customHeight="1">
      <c r="A119" s="131">
        <v>45412</v>
      </c>
      <c r="B119" s="135">
        <v>17700</v>
      </c>
      <c r="C119" s="133">
        <v>0.83333333333333337</v>
      </c>
      <c r="D119" s="136" t="s">
        <v>11</v>
      </c>
      <c r="E119" s="132" t="s">
        <v>26</v>
      </c>
      <c r="F119" s="132"/>
      <c r="G119" s="132" t="str">
        <f t="shared" si="6"/>
        <v>1</v>
      </c>
      <c r="H119" s="137">
        <f t="shared" si="7"/>
        <v>18</v>
      </c>
      <c r="I119" s="132" t="str" cm="1">
        <f t="array" ref="I119">_xlfn.XLOOKUP(C119,imp_horarios,imp_trechos_janta,"",-1,1)</f>
        <v>GOIANIA X SAO LUIS 20:00</v>
      </c>
      <c r="J119" s="132" t="str" cm="1">
        <f t="array" ref="J119">_xlfn.XLOOKUP(D119,justificativas_motivos,justificativas_texto,"",1,1)</f>
        <v>MOTORISTA CUMPRINDO HORÁRIO NA ESCALA ATUAL</v>
      </c>
      <c r="K119" s="119"/>
      <c r="L119" s="119" t="str">
        <f>_xlfn.CONCAT(cr_impAlm[[#This Row],[DATA]],cr_impAlm[[#This Row],[MOTORISTA e MATRICULA]])</f>
        <v>45416PEDRINHO MARCELINO BATISTA - 5013</v>
      </c>
    </row>
    <row r="120" spans="1:12" s="124" customFormat="1" ht="41.25" hidden="1" customHeight="1">
      <c r="A120" s="131">
        <v>45412</v>
      </c>
      <c r="B120" s="135">
        <v>17700</v>
      </c>
      <c r="C120" s="133">
        <v>0.83333333333333337</v>
      </c>
      <c r="D120" s="136" t="s">
        <v>11</v>
      </c>
      <c r="E120" s="132" t="s">
        <v>24</v>
      </c>
      <c r="F120" s="132"/>
      <c r="G120" s="132" t="str">
        <f t="shared" si="6"/>
        <v>1</v>
      </c>
      <c r="H120" s="137">
        <f t="shared" si="7"/>
        <v>18</v>
      </c>
      <c r="I120" s="132" t="str" cm="1">
        <f t="array" ref="I120">_xlfn.XLOOKUP(C120,imp_horarios,imp_trechos_janta,"",-1,1)</f>
        <v>GOIANIA X SAO LUIS 20:00</v>
      </c>
      <c r="J120" s="132" t="str" cm="1">
        <f t="array" ref="J120">_xlfn.XLOOKUP(D120,justificativas_motivos,justificativas_texto,"",1,1)</f>
        <v>MOTORISTA CUMPRINDO HORÁRIO NA ESCALA ATUAL</v>
      </c>
      <c r="K120" s="119"/>
      <c r="L120" s="119" t="str">
        <f>_xlfn.CONCAT(cr_impAlm[[#This Row],[DATA]],cr_impAlm[[#This Row],[MOTORISTA e MATRICULA]])</f>
        <v>45416EDVALDO NEVES DE ABREU - 3032</v>
      </c>
    </row>
    <row r="121" spans="1:12" s="124" customFormat="1" ht="41.25" hidden="1" customHeight="1">
      <c r="A121" s="131">
        <v>45413</v>
      </c>
      <c r="B121" s="135">
        <v>19019</v>
      </c>
      <c r="C121" s="133">
        <v>0.87847222222222221</v>
      </c>
      <c r="D121" s="136" t="s">
        <v>11</v>
      </c>
      <c r="E121" s="132" t="s">
        <v>101</v>
      </c>
      <c r="F121" s="132"/>
      <c r="G121" s="132" t="str">
        <f t="shared" si="6"/>
        <v>1</v>
      </c>
      <c r="H121" s="137">
        <f t="shared" si="7"/>
        <v>18</v>
      </c>
      <c r="I121" s="132" t="str" cm="1">
        <f t="array" ref="I121">_xlfn.XLOOKUP(C121,imp_horarios,imp_trechos_janta,"",-1,1)</f>
        <v>BELEM X GOIANIA 21:05</v>
      </c>
      <c r="J121" s="132" t="str" cm="1">
        <f t="array" ref="J121">_xlfn.XLOOKUP(D121,justificativas_motivos,justificativas_texto,"",1,1)</f>
        <v>MOTORISTA CUMPRINDO HORÁRIO NA ESCALA ATUAL</v>
      </c>
      <c r="K121" s="119"/>
      <c r="L121" s="119" t="str">
        <f>_xlfn.CONCAT(cr_impAlm[[#This Row],[DATA]],cr_impAlm[[#This Row],[MOTORISTA e MATRICULA]])</f>
        <v>45416EURIPEDES BARSANULFO DIAS ROSA - 1951</v>
      </c>
    </row>
    <row r="122" spans="1:12" s="124" customFormat="1" ht="41.25" hidden="1" customHeight="1">
      <c r="A122" s="131">
        <v>45413</v>
      </c>
      <c r="B122" s="135">
        <v>19019</v>
      </c>
      <c r="C122" s="133">
        <v>0.87847222222222221</v>
      </c>
      <c r="D122" s="136" t="s">
        <v>11</v>
      </c>
      <c r="E122" s="132" t="s">
        <v>102</v>
      </c>
      <c r="F122" s="132"/>
      <c r="G122" s="132" t="str">
        <f t="shared" si="6"/>
        <v>1</v>
      </c>
      <c r="H122" s="137">
        <f t="shared" si="7"/>
        <v>18</v>
      </c>
      <c r="I122" s="132" t="str" cm="1">
        <f t="array" ref="I122">_xlfn.XLOOKUP(C122,imp_horarios,imp_trechos_janta,"",-1,1)</f>
        <v>BELEM X GOIANIA 21:05</v>
      </c>
      <c r="J122" s="132" t="str" cm="1">
        <f t="array" ref="J122">_xlfn.XLOOKUP(D122,justificativas_motivos,justificativas_texto,"",1,1)</f>
        <v>MOTORISTA CUMPRINDO HORÁRIO NA ESCALA ATUAL</v>
      </c>
      <c r="K122" s="119"/>
      <c r="L122" s="119" t="str">
        <f>_xlfn.CONCAT(cr_impAlm[[#This Row],[DATA]],cr_impAlm[[#This Row],[MOTORISTA e MATRICULA]])</f>
        <v>45417CLEIDEMARCIO CORDEIRO DA SILVA PINHEIRO - 2961</v>
      </c>
    </row>
    <row r="123" spans="1:12" s="124" customFormat="1" ht="41.25" hidden="1" customHeight="1">
      <c r="A123" s="131">
        <v>45413</v>
      </c>
      <c r="B123" s="135">
        <v>16300</v>
      </c>
      <c r="C123" s="133">
        <v>0.3</v>
      </c>
      <c r="D123" s="136" t="s">
        <v>11</v>
      </c>
      <c r="E123" s="132" t="s">
        <v>26</v>
      </c>
      <c r="F123" s="132"/>
      <c r="G123" s="132" t="str">
        <f t="shared" si="6"/>
        <v>1</v>
      </c>
      <c r="H123" s="137">
        <f t="shared" si="7"/>
        <v>18</v>
      </c>
      <c r="I123" s="132" t="str" cm="1">
        <f t="array" ref="I123">_xlfn.XLOOKUP(C123,imp_horarios,imp_trechos_janta,"",-1,1)</f>
        <v>BELEM X GOIANIA 07:12</v>
      </c>
      <c r="J123" s="132" t="str" cm="1">
        <f t="array" ref="J123">_xlfn.XLOOKUP(D123,justificativas_motivos,justificativas_texto,"",1,1)</f>
        <v>MOTORISTA CUMPRINDO HORÁRIO NA ESCALA ATUAL</v>
      </c>
      <c r="K123" s="119"/>
      <c r="L123" s="119" t="str">
        <f>_xlfn.CONCAT(cr_impAlm[[#This Row],[DATA]],cr_impAlm[[#This Row],[MOTORISTA e MATRICULA]])</f>
        <v>45417EDIMAR FRANCISCO ALEIXO - 5593</v>
      </c>
    </row>
    <row r="124" spans="1:12" s="124" customFormat="1" ht="41.25" hidden="1" customHeight="1">
      <c r="A124" s="131">
        <v>45413</v>
      </c>
      <c r="B124" s="135">
        <v>16300</v>
      </c>
      <c r="C124" s="133">
        <v>0.3</v>
      </c>
      <c r="D124" s="136" t="s">
        <v>11</v>
      </c>
      <c r="E124" s="132" t="s">
        <v>24</v>
      </c>
      <c r="F124" s="132"/>
      <c r="G124" s="132" t="str">
        <f t="shared" si="6"/>
        <v>1</v>
      </c>
      <c r="H124" s="137">
        <f t="shared" si="7"/>
        <v>18</v>
      </c>
      <c r="I124" s="132" t="str" cm="1">
        <f t="array" ref="I124">_xlfn.XLOOKUP(C124,imp_horarios,imp_trechos_janta,"",-1,1)</f>
        <v>BELEM X GOIANIA 07:12</v>
      </c>
      <c r="J124" s="132" t="str" cm="1">
        <f t="array" ref="J124">_xlfn.XLOOKUP(D124,justificativas_motivos,justificativas_texto,"",1,1)</f>
        <v>MOTORISTA CUMPRINDO HORÁRIO NA ESCALA ATUAL</v>
      </c>
      <c r="K124" s="119"/>
      <c r="L124" s="119" t="str">
        <f>_xlfn.CONCAT(cr_impAlm[[#This Row],[DATA]],cr_impAlm[[#This Row],[MOTORISTA e MATRICULA]])</f>
        <v>45417WILSON FERREIRA DE JESUS - 1407</v>
      </c>
    </row>
    <row r="125" spans="1:12" s="124" customFormat="1" ht="41.25" hidden="1" customHeight="1">
      <c r="A125" s="131">
        <v>45413</v>
      </c>
      <c r="B125" s="135">
        <v>16800</v>
      </c>
      <c r="C125" s="133">
        <v>0.33333333333333331</v>
      </c>
      <c r="D125" s="136" t="s">
        <v>11</v>
      </c>
      <c r="E125" s="132" t="s">
        <v>103</v>
      </c>
      <c r="F125" s="132"/>
      <c r="G125" s="132" t="str">
        <f t="shared" si="6"/>
        <v>1</v>
      </c>
      <c r="H125" s="137">
        <f t="shared" si="7"/>
        <v>18</v>
      </c>
      <c r="I125" s="132" t="str" cm="1">
        <f t="array" ref="I125">_xlfn.XLOOKUP(C125,imp_horarios,imp_trechos_janta,"",-1,1)</f>
        <v>SAO LUIS X GOIANIA 08:00</v>
      </c>
      <c r="J125" s="132" t="str" cm="1">
        <f t="array" ref="J125">_xlfn.XLOOKUP(D125,justificativas_motivos,justificativas_texto,"",1,1)</f>
        <v>MOTORISTA CUMPRINDO HORÁRIO NA ESCALA ATUAL</v>
      </c>
      <c r="K125" s="119"/>
      <c r="L125" s="119" t="str">
        <f>_xlfn.CONCAT(cr_impAlm[[#This Row],[DATA]],cr_impAlm[[#This Row],[MOTORISTA e MATRICULA]])</f>
        <v>45417WILSON MARTINS ROCHA - 105</v>
      </c>
    </row>
    <row r="126" spans="1:12" s="124" customFormat="1" ht="41.25" hidden="1" customHeight="1">
      <c r="A126" s="131">
        <v>45413</v>
      </c>
      <c r="B126" s="135">
        <v>16800</v>
      </c>
      <c r="C126" s="133">
        <v>0.33333333333333331</v>
      </c>
      <c r="D126" s="136" t="s">
        <v>11</v>
      </c>
      <c r="E126" s="132" t="s">
        <v>104</v>
      </c>
      <c r="F126" s="132"/>
      <c r="G126" s="132" t="str">
        <f t="shared" si="6"/>
        <v>1</v>
      </c>
      <c r="H126" s="137">
        <f t="shared" si="7"/>
        <v>18</v>
      </c>
      <c r="I126" s="132" t="str" cm="1">
        <f t="array" ref="I126">_xlfn.XLOOKUP(C126,imp_horarios,imp_trechos_janta,"",-1,1)</f>
        <v>SAO LUIS X GOIANIA 08:00</v>
      </c>
      <c r="J126" s="132" t="str" cm="1">
        <f t="array" ref="J126">_xlfn.XLOOKUP(D126,justificativas_motivos,justificativas_texto,"",1,1)</f>
        <v>MOTORISTA CUMPRINDO HORÁRIO NA ESCALA ATUAL</v>
      </c>
      <c r="K126" s="119"/>
      <c r="L126" s="119" t="str">
        <f>_xlfn.CONCAT(cr_impAlm[[#This Row],[DATA]],cr_impAlm[[#This Row],[MOTORISTA e MATRICULA]])</f>
        <v>45417LUIZ CARLOS DE ARAUJO - 1960</v>
      </c>
    </row>
    <row r="127" spans="1:12" s="124" customFormat="1" ht="41.25" hidden="1" customHeight="1">
      <c r="A127" s="131">
        <v>45413</v>
      </c>
      <c r="B127" s="135">
        <v>15700</v>
      </c>
      <c r="C127" s="133">
        <v>0.75</v>
      </c>
      <c r="D127" s="136" t="s">
        <v>11</v>
      </c>
      <c r="E127" s="132" t="s">
        <v>211</v>
      </c>
      <c r="F127" s="132"/>
      <c r="G127" s="132" t="str">
        <f t="shared" si="6"/>
        <v>1</v>
      </c>
      <c r="H127" s="137">
        <f t="shared" si="7"/>
        <v>18</v>
      </c>
      <c r="I127" s="132" t="str" cm="1">
        <f t="array" ref="I127">_xlfn.XLOOKUP(C127,imp_horarios,imp_trechos_janta,"",-1,1)</f>
        <v>GOIANIA X TERESINA 18:00</v>
      </c>
      <c r="J127" s="132" t="str" cm="1">
        <f t="array" ref="J127">_xlfn.XLOOKUP(D127,justificativas_motivos,justificativas_texto,"",1,1)</f>
        <v>MOTORISTA CUMPRINDO HORÁRIO NA ESCALA ATUAL</v>
      </c>
      <c r="K127" s="119"/>
      <c r="L127" s="119" t="str">
        <f>_xlfn.CONCAT(cr_impAlm[[#This Row],[DATA]],cr_impAlm[[#This Row],[MOTORISTA e MATRICULA]])</f>
        <v>45417EURIDES ELIEZER CORREIA - 2778</v>
      </c>
    </row>
    <row r="128" spans="1:12" s="124" customFormat="1" ht="41.25" hidden="1" customHeight="1">
      <c r="A128" s="131">
        <v>45413</v>
      </c>
      <c r="B128" s="135">
        <v>15700</v>
      </c>
      <c r="C128" s="133">
        <v>0.75</v>
      </c>
      <c r="D128" s="136" t="s">
        <v>11</v>
      </c>
      <c r="E128" s="132" t="s">
        <v>188</v>
      </c>
      <c r="F128" s="132"/>
      <c r="G128" s="132" t="str">
        <f t="shared" si="6"/>
        <v>1</v>
      </c>
      <c r="H128" s="137">
        <f t="shared" si="7"/>
        <v>18</v>
      </c>
      <c r="I128" s="132" t="str" cm="1">
        <f t="array" ref="I128">_xlfn.XLOOKUP(C128,imp_horarios,imp_trechos_janta,"",-1,1)</f>
        <v>GOIANIA X TERESINA 18:00</v>
      </c>
      <c r="J128" s="132" t="str" cm="1">
        <f t="array" ref="J128">_xlfn.XLOOKUP(D128,justificativas_motivos,justificativas_texto,"",1,1)</f>
        <v>MOTORISTA CUMPRINDO HORÁRIO NA ESCALA ATUAL</v>
      </c>
      <c r="K128" s="119"/>
      <c r="L128" s="119" t="str">
        <f>_xlfn.CONCAT(cr_impAlm[[#This Row],[DATA]],cr_impAlm[[#This Row],[MOTORISTA e MATRICULA]])</f>
        <v>45417EVANDRO CARLOS ARAUJO LIMA - 569</v>
      </c>
    </row>
    <row r="129" spans="1:12" s="124" customFormat="1" ht="41.25" hidden="1" customHeight="1">
      <c r="A129" s="131">
        <v>45413</v>
      </c>
      <c r="B129" s="135">
        <v>19024</v>
      </c>
      <c r="C129" s="133">
        <v>0.79166666666666663</v>
      </c>
      <c r="D129" s="136" t="s">
        <v>11</v>
      </c>
      <c r="E129" s="132" t="s">
        <v>110</v>
      </c>
      <c r="F129" s="132"/>
      <c r="G129" s="132" t="str">
        <f t="shared" si="6"/>
        <v>1</v>
      </c>
      <c r="H129" s="137">
        <f t="shared" si="7"/>
        <v>18</v>
      </c>
      <c r="I129" s="132" t="str" cm="1">
        <f t="array" ref="I129">_xlfn.XLOOKUP(C129,imp_horarios,imp_trechos_janta,"",-1,1)</f>
        <v>GOIANIA X TERESINA 18:00</v>
      </c>
      <c r="J129" s="132" t="str" cm="1">
        <f t="array" ref="J129">_xlfn.XLOOKUP(D129,justificativas_motivos,justificativas_texto,"",1,1)</f>
        <v>MOTORISTA CUMPRINDO HORÁRIO NA ESCALA ATUAL</v>
      </c>
      <c r="K129" s="119"/>
      <c r="L129" s="119" t="str">
        <f>_xlfn.CONCAT(cr_impAlm[[#This Row],[DATA]],cr_impAlm[[#This Row],[MOTORISTA e MATRICULA]])</f>
        <v>45417DIVINO FERREIRA DA SILVA - 1946</v>
      </c>
    </row>
    <row r="130" spans="1:12" s="124" customFormat="1" ht="41.25" hidden="1" customHeight="1">
      <c r="A130" s="131">
        <v>45413</v>
      </c>
      <c r="B130" s="135">
        <v>19024</v>
      </c>
      <c r="C130" s="133">
        <v>0.79166666666666663</v>
      </c>
      <c r="D130" s="136" t="s">
        <v>11</v>
      </c>
      <c r="E130" s="132" t="s">
        <v>111</v>
      </c>
      <c r="F130" s="132"/>
      <c r="G130" s="132" t="str">
        <f t="shared" si="6"/>
        <v>1</v>
      </c>
      <c r="H130" s="137">
        <f t="shared" si="7"/>
        <v>18</v>
      </c>
      <c r="I130" s="132" t="str" cm="1">
        <f t="array" ref="I130">_xlfn.XLOOKUP(C130,imp_horarios,imp_trechos_janta,"",-1,1)</f>
        <v>GOIANIA X TERESINA 18:00</v>
      </c>
      <c r="J130" s="132" t="str" cm="1">
        <f t="array" ref="J130">_xlfn.XLOOKUP(D130,justificativas_motivos,justificativas_texto,"",1,1)</f>
        <v>MOTORISTA CUMPRINDO HORÁRIO NA ESCALA ATUAL</v>
      </c>
      <c r="K130" s="119"/>
      <c r="L130" s="119" t="str">
        <f>_xlfn.CONCAT(cr_impAlm[[#This Row],[DATA]],cr_impAlm[[#This Row],[MOTORISTA e MATRICULA]])</f>
        <v>45418EVANDRO CARLOS ARAUJO LIMA - 569</v>
      </c>
    </row>
    <row r="131" spans="1:12" s="124" customFormat="1" ht="41.25" hidden="1" customHeight="1">
      <c r="A131" s="131">
        <v>45413</v>
      </c>
      <c r="B131" s="135">
        <v>19026</v>
      </c>
      <c r="C131" s="133">
        <v>0.83333333333333337</v>
      </c>
      <c r="D131" s="136" t="s">
        <v>11</v>
      </c>
      <c r="E131" s="132" t="s">
        <v>109</v>
      </c>
      <c r="F131" s="132"/>
      <c r="G131" s="132" t="str">
        <f t="shared" ref="G131:G162" si="8">IF(E131="MOTORISTA","","1")</f>
        <v>1</v>
      </c>
      <c r="H131" s="137">
        <f t="shared" ref="H131:H162" si="9">IF(E131="MOTORISTA","",18)</f>
        <v>18</v>
      </c>
      <c r="I131" s="132" t="str" cm="1">
        <f t="array" ref="I131">_xlfn.XLOOKUP(C131,imp_horarios,imp_trechos_janta,"",-1,1)</f>
        <v>GOIANIA X SAO LUIS 20:00</v>
      </c>
      <c r="J131" s="132" t="str" cm="1">
        <f t="array" ref="J131">_xlfn.XLOOKUP(D131,justificativas_motivos,justificativas_texto,"",1,1)</f>
        <v>MOTORISTA CUMPRINDO HORÁRIO NA ESCALA ATUAL</v>
      </c>
      <c r="K131" s="119"/>
      <c r="L131" s="119" t="str">
        <f>_xlfn.CONCAT(cr_impAlm[[#This Row],[DATA]],cr_impAlm[[#This Row],[MOTORISTA e MATRICULA]])</f>
        <v>45418DIVINO FERREIRA DA SILVA - 1946</v>
      </c>
    </row>
    <row r="132" spans="1:12" s="124" customFormat="1" ht="41.25" hidden="1" customHeight="1">
      <c r="A132" s="131">
        <v>45413</v>
      </c>
      <c r="B132" s="135">
        <v>19026</v>
      </c>
      <c r="C132" s="133">
        <v>0.83333333333333337</v>
      </c>
      <c r="D132" s="136" t="s">
        <v>11</v>
      </c>
      <c r="E132" s="132" t="s">
        <v>108</v>
      </c>
      <c r="F132" s="132"/>
      <c r="G132" s="132" t="str">
        <f t="shared" si="8"/>
        <v>1</v>
      </c>
      <c r="H132" s="137">
        <f t="shared" si="9"/>
        <v>18</v>
      </c>
      <c r="I132" s="132" t="str" cm="1">
        <f t="array" ref="I132">_xlfn.XLOOKUP(C132,imp_horarios,imp_trechos_janta,"",-1,1)</f>
        <v>GOIANIA X SAO LUIS 20:00</v>
      </c>
      <c r="J132" s="132" t="str" cm="1">
        <f t="array" ref="J132">_xlfn.XLOOKUP(D132,justificativas_motivos,justificativas_texto,"",1,1)</f>
        <v>MOTORISTA CUMPRINDO HORÁRIO NA ESCALA ATUAL</v>
      </c>
      <c r="K132" s="119"/>
      <c r="L132" s="119" t="str">
        <f>_xlfn.CONCAT(cr_impAlm[[#This Row],[DATA]],cr_impAlm[[#This Row],[MOTORISTA e MATRICULA]])</f>
        <v>45418ELIEL SANTOS RODRIGUES - 2968</v>
      </c>
    </row>
    <row r="133" spans="1:12" s="124" customFormat="1" ht="41.25" hidden="1" customHeight="1">
      <c r="A133" s="131">
        <v>45414</v>
      </c>
      <c r="B133" s="135">
        <v>19016</v>
      </c>
      <c r="C133" s="133">
        <v>0.87847222222222221</v>
      </c>
      <c r="D133" s="136" t="s">
        <v>11</v>
      </c>
      <c r="E133" s="132" t="s">
        <v>110</v>
      </c>
      <c r="F133" s="132"/>
      <c r="G133" s="132" t="str">
        <f t="shared" si="8"/>
        <v>1</v>
      </c>
      <c r="H133" s="137">
        <f t="shared" si="9"/>
        <v>18</v>
      </c>
      <c r="I133" s="132" t="str" cm="1">
        <f t="array" ref="I133">_xlfn.XLOOKUP(C133,imp_horarios,imp_trechos_janta,"",-1,1)</f>
        <v>BELEM X GOIANIA 21:05</v>
      </c>
      <c r="J133" s="132" t="str" cm="1">
        <f t="array" ref="J133">_xlfn.XLOOKUP(D133,justificativas_motivos,justificativas_texto,"",1,1)</f>
        <v>MOTORISTA CUMPRINDO HORÁRIO NA ESCALA ATUAL</v>
      </c>
      <c r="K133" s="119"/>
      <c r="L133" s="119" t="str">
        <f>_xlfn.CONCAT(cr_impAlm[[#This Row],[DATA]],cr_impAlm[[#This Row],[MOTORISTA e MATRICULA]])</f>
        <v>45418ADIR CASSIMIRO DA SILVA - 5672</v>
      </c>
    </row>
    <row r="134" spans="1:12" s="124" customFormat="1" ht="41.25" hidden="1" customHeight="1">
      <c r="A134" s="131">
        <v>45414</v>
      </c>
      <c r="B134" s="135">
        <v>19016</v>
      </c>
      <c r="C134" s="133">
        <v>0.87847222222222221</v>
      </c>
      <c r="D134" s="136" t="s">
        <v>11</v>
      </c>
      <c r="E134" s="132" t="s">
        <v>111</v>
      </c>
      <c r="F134" s="132"/>
      <c r="G134" s="132" t="str">
        <f t="shared" si="8"/>
        <v>1</v>
      </c>
      <c r="H134" s="137">
        <f t="shared" si="9"/>
        <v>18</v>
      </c>
      <c r="I134" s="132" t="str" cm="1">
        <f t="array" ref="I134">_xlfn.XLOOKUP(C134,imp_horarios,imp_trechos_janta,"",-1,1)</f>
        <v>BELEM X GOIANIA 21:05</v>
      </c>
      <c r="J134" s="132" t="str" cm="1">
        <f t="array" ref="J134">_xlfn.XLOOKUP(D134,justificativas_motivos,justificativas_texto,"",1,1)</f>
        <v>MOTORISTA CUMPRINDO HORÁRIO NA ESCALA ATUAL</v>
      </c>
      <c r="K134" s="119"/>
      <c r="L134" s="119" t="str">
        <f>_xlfn.CONCAT(cr_impAlm[[#This Row],[DATA]],cr_impAlm[[#This Row],[MOTORISTA e MATRICULA]])</f>
        <v>45418ELISEU TORRES DE OLIVEIRA - 561</v>
      </c>
    </row>
    <row r="135" spans="1:12" s="124" customFormat="1" ht="41.25" hidden="1" customHeight="1">
      <c r="A135" s="131">
        <v>45414</v>
      </c>
      <c r="B135" s="135">
        <v>19021</v>
      </c>
      <c r="C135" s="133">
        <v>0.3</v>
      </c>
      <c r="D135" s="136" t="s">
        <v>11</v>
      </c>
      <c r="E135" s="132" t="s">
        <v>108</v>
      </c>
      <c r="F135" s="132"/>
      <c r="G135" s="132" t="str">
        <f t="shared" si="8"/>
        <v>1</v>
      </c>
      <c r="H135" s="137">
        <f t="shared" si="9"/>
        <v>18</v>
      </c>
      <c r="I135" s="132" t="str" cm="1">
        <f t="array" ref="I135">_xlfn.XLOOKUP(C135,imp_horarios,imp_trechos_janta,"",-1,1)</f>
        <v>BELEM X GOIANIA 07:12</v>
      </c>
      <c r="J135" s="132" t="str" cm="1">
        <f t="array" ref="J135">_xlfn.XLOOKUP(D135,justificativas_motivos,justificativas_texto,"",1,1)</f>
        <v>MOTORISTA CUMPRINDO HORÁRIO NA ESCALA ATUAL</v>
      </c>
      <c r="K135" s="119"/>
      <c r="L135" s="119" t="str">
        <f>_xlfn.CONCAT(cr_impAlm[[#This Row],[DATA]],cr_impAlm[[#This Row],[MOTORISTA e MATRICULA]])</f>
        <v>45418JULIO EDER NERES DA SILVA - 1767</v>
      </c>
    </row>
    <row r="136" spans="1:12" s="124" customFormat="1" ht="41.25" hidden="1" customHeight="1">
      <c r="A136" s="131">
        <v>45414</v>
      </c>
      <c r="B136" s="135">
        <v>19021</v>
      </c>
      <c r="C136" s="133">
        <v>0.3</v>
      </c>
      <c r="D136" s="136" t="s">
        <v>11</v>
      </c>
      <c r="E136" s="132" t="s">
        <v>109</v>
      </c>
      <c r="F136" s="132"/>
      <c r="G136" s="132" t="str">
        <f t="shared" si="8"/>
        <v>1</v>
      </c>
      <c r="H136" s="137">
        <f t="shared" si="9"/>
        <v>18</v>
      </c>
      <c r="I136" s="132" t="str" cm="1">
        <f t="array" ref="I136">_xlfn.XLOOKUP(C136,imp_horarios,imp_trechos_janta,"",-1,1)</f>
        <v>BELEM X GOIANIA 07:12</v>
      </c>
      <c r="J136" s="132" t="str" cm="1">
        <f t="array" ref="J136">_xlfn.XLOOKUP(D136,justificativas_motivos,justificativas_texto,"",1,1)</f>
        <v>MOTORISTA CUMPRINDO HORÁRIO NA ESCALA ATUAL</v>
      </c>
      <c r="K136" s="119"/>
      <c r="L136" s="119" t="str">
        <f>_xlfn.CONCAT(cr_impAlm[[#This Row],[DATA]],cr_impAlm[[#This Row],[MOTORISTA e MATRICULA]])</f>
        <v>45418EDIVALDO DOS SANTOS DE LIMA - 1686</v>
      </c>
    </row>
    <row r="137" spans="1:12" s="124" customFormat="1" ht="41.25" hidden="1" customHeight="1">
      <c r="A137" s="131">
        <v>45414</v>
      </c>
      <c r="B137" s="135">
        <v>19017</v>
      </c>
      <c r="C137" s="133">
        <v>0.33333333333333331</v>
      </c>
      <c r="D137" s="136" t="s">
        <v>11</v>
      </c>
      <c r="E137" s="132" t="s">
        <v>112</v>
      </c>
      <c r="F137" s="132"/>
      <c r="G137" s="132" t="str">
        <f t="shared" si="8"/>
        <v>1</v>
      </c>
      <c r="H137" s="137">
        <f t="shared" si="9"/>
        <v>18</v>
      </c>
      <c r="I137" s="132" t="str" cm="1">
        <f t="array" ref="I137">_xlfn.XLOOKUP(C137,imp_horarios,imp_trechos_janta,"",-1,1)</f>
        <v>SAO LUIS X GOIANIA 08:00</v>
      </c>
      <c r="J137" s="132" t="str" cm="1">
        <f t="array" ref="J137">_xlfn.XLOOKUP(D137,justificativas_motivos,justificativas_texto,"",1,1)</f>
        <v>MOTORISTA CUMPRINDO HORÁRIO NA ESCALA ATUAL</v>
      </c>
      <c r="K137" s="119"/>
      <c r="L137" s="119" t="str">
        <f>_xlfn.CONCAT(cr_impAlm[[#This Row],[DATA]],cr_impAlm[[#This Row],[MOTORISTA e MATRICULA]])</f>
        <v>45418JADILSON LIMA VIEIRA - 1108</v>
      </c>
    </row>
    <row r="138" spans="1:12" s="124" customFormat="1" ht="41.25" hidden="1" customHeight="1">
      <c r="A138" s="131">
        <v>45414</v>
      </c>
      <c r="B138" s="135">
        <v>19017</v>
      </c>
      <c r="C138" s="133">
        <v>0.33333333333333331</v>
      </c>
      <c r="D138" s="136" t="s">
        <v>11</v>
      </c>
      <c r="E138" s="132" t="s">
        <v>113</v>
      </c>
      <c r="F138" s="132"/>
      <c r="G138" s="132" t="str">
        <f t="shared" si="8"/>
        <v>1</v>
      </c>
      <c r="H138" s="137">
        <f t="shared" si="9"/>
        <v>18</v>
      </c>
      <c r="I138" s="132" t="str" cm="1">
        <f t="array" ref="I138">_xlfn.XLOOKUP(C138,imp_horarios,imp_trechos_janta,"",-1,1)</f>
        <v>SAO LUIS X GOIANIA 08:00</v>
      </c>
      <c r="J138" s="132" t="str" cm="1">
        <f t="array" ref="J138">_xlfn.XLOOKUP(D138,justificativas_motivos,justificativas_texto,"",1,1)</f>
        <v>MOTORISTA CUMPRINDO HORÁRIO NA ESCALA ATUAL</v>
      </c>
      <c r="K138" s="119"/>
      <c r="L138" s="119" t="str">
        <f>_xlfn.CONCAT(cr_impAlm[[#This Row],[DATA]],cr_impAlm[[#This Row],[MOTORISTA e MATRICULA]])</f>
        <v>45418JOAO MONTEIRO DA COSTA - 5187</v>
      </c>
    </row>
    <row r="139" spans="1:12" s="124" customFormat="1" ht="41.25" hidden="1" customHeight="1">
      <c r="A139" s="131">
        <v>45414</v>
      </c>
      <c r="B139" s="135">
        <v>15900</v>
      </c>
      <c r="C139" s="133">
        <v>0.75</v>
      </c>
      <c r="D139" s="136" t="s">
        <v>11</v>
      </c>
      <c r="E139" s="132" t="s">
        <v>150</v>
      </c>
      <c r="F139" s="132"/>
      <c r="G139" s="132" t="str">
        <f t="shared" si="8"/>
        <v>1</v>
      </c>
      <c r="H139" s="137">
        <f t="shared" si="9"/>
        <v>18</v>
      </c>
      <c r="I139" s="132" t="str" cm="1">
        <f t="array" ref="I139">_xlfn.XLOOKUP(C139,imp_horarios,imp_trechos_janta,"",-1,1)</f>
        <v>GOIANIA X TERESINA 18:00</v>
      </c>
      <c r="J139" s="132" t="str" cm="1">
        <f t="array" ref="J139">_xlfn.XLOOKUP(D139,justificativas_motivos,justificativas_texto,"",1,1)</f>
        <v>MOTORISTA CUMPRINDO HORÁRIO NA ESCALA ATUAL</v>
      </c>
      <c r="K139" s="119"/>
      <c r="L139" s="119" t="str">
        <f>_xlfn.CONCAT(cr_impAlm[[#This Row],[DATA]],cr_impAlm[[#This Row],[MOTORISTA e MATRICULA]])</f>
        <v>45418VALDIR NUNES DA SILVA - 2989</v>
      </c>
    </row>
    <row r="140" spans="1:12" s="124" customFormat="1" ht="41.25" hidden="1" customHeight="1">
      <c r="A140" s="131">
        <v>45414</v>
      </c>
      <c r="B140" s="135">
        <v>15900</v>
      </c>
      <c r="C140" s="133">
        <v>0.75</v>
      </c>
      <c r="D140" s="136" t="s">
        <v>11</v>
      </c>
      <c r="E140" s="132" t="s">
        <v>166</v>
      </c>
      <c r="F140" s="132"/>
      <c r="G140" s="132" t="str">
        <f t="shared" si="8"/>
        <v>1</v>
      </c>
      <c r="H140" s="137">
        <f t="shared" si="9"/>
        <v>18</v>
      </c>
      <c r="I140" s="132" t="str" cm="1">
        <f t="array" ref="I140">_xlfn.XLOOKUP(C140,imp_horarios,imp_trechos_janta,"",-1,1)</f>
        <v>GOIANIA X TERESINA 18:00</v>
      </c>
      <c r="J140" s="132" t="str" cm="1">
        <f t="array" ref="J140">_xlfn.XLOOKUP(D140,justificativas_motivos,justificativas_texto,"",1,1)</f>
        <v>MOTORISTA CUMPRINDO HORÁRIO NA ESCALA ATUAL</v>
      </c>
      <c r="K140" s="119"/>
      <c r="L140" s="119" t="str">
        <f>_xlfn.CONCAT(cr_impAlm[[#This Row],[DATA]],cr_impAlm[[#This Row],[MOTORISTA e MATRICULA]])</f>
        <v>45419MARCOS BORGES DE CARVALHO - 5592</v>
      </c>
    </row>
    <row r="141" spans="1:12" s="124" customFormat="1" ht="41.25" hidden="1" customHeight="1">
      <c r="A141" s="131">
        <v>45414</v>
      </c>
      <c r="B141" s="135">
        <v>19002</v>
      </c>
      <c r="C141" s="133">
        <v>0.79166666666666663</v>
      </c>
      <c r="D141" s="136" t="s">
        <v>11</v>
      </c>
      <c r="E141" s="132" t="s">
        <v>114</v>
      </c>
      <c r="F141" s="132"/>
      <c r="G141" s="132" t="str">
        <f t="shared" si="8"/>
        <v>1</v>
      </c>
      <c r="H141" s="137">
        <f t="shared" si="9"/>
        <v>18</v>
      </c>
      <c r="I141" s="132" t="str" cm="1">
        <f t="array" ref="I141">_xlfn.XLOOKUP(C141,imp_horarios,imp_trechos_janta,"",-1,1)</f>
        <v>GOIANIA X TERESINA 18:00</v>
      </c>
      <c r="J141" s="132" t="str" cm="1">
        <f t="array" ref="J141">_xlfn.XLOOKUP(D141,justificativas_motivos,justificativas_texto,"",1,1)</f>
        <v>MOTORISTA CUMPRINDO HORÁRIO NA ESCALA ATUAL</v>
      </c>
      <c r="K141" s="119"/>
      <c r="L141" s="119" t="str">
        <f>_xlfn.CONCAT(cr_impAlm[[#This Row],[DATA]],cr_impAlm[[#This Row],[MOTORISTA e MATRICULA]])</f>
        <v>45419JOSE PINHEIRO DA SILVA - 5628</v>
      </c>
    </row>
    <row r="142" spans="1:12" s="124" customFormat="1" ht="41.25" hidden="1" customHeight="1">
      <c r="A142" s="131">
        <v>45414</v>
      </c>
      <c r="B142" s="135">
        <v>19002</v>
      </c>
      <c r="C142" s="133">
        <v>0.79166666666666663</v>
      </c>
      <c r="D142" s="136" t="s">
        <v>11</v>
      </c>
      <c r="E142" s="132" t="s">
        <v>115</v>
      </c>
      <c r="F142" s="132"/>
      <c r="G142" s="132" t="str">
        <f t="shared" si="8"/>
        <v>1</v>
      </c>
      <c r="H142" s="137">
        <f t="shared" si="9"/>
        <v>18</v>
      </c>
      <c r="I142" s="132" t="str" cm="1">
        <f t="array" ref="I142">_xlfn.XLOOKUP(C142,imp_horarios,imp_trechos_janta,"",-1,1)</f>
        <v>GOIANIA X TERESINA 18:00</v>
      </c>
      <c r="J142" s="132" t="str" cm="1">
        <f t="array" ref="J142">_xlfn.XLOOKUP(D142,justificativas_motivos,justificativas_texto,"",1,1)</f>
        <v>MOTORISTA CUMPRINDO HORÁRIO NA ESCALA ATUAL</v>
      </c>
      <c r="K142" s="119"/>
      <c r="L142" s="119" t="str">
        <f>_xlfn.CONCAT(cr_impAlm[[#This Row],[DATA]],cr_impAlm[[#This Row],[MOTORISTA e MATRICULA]])</f>
        <v>45419JOAO DA SILVA MORAIS - 2978</v>
      </c>
    </row>
    <row r="143" spans="1:12" s="124" customFormat="1" ht="41.25" hidden="1" customHeight="1">
      <c r="A143" s="131">
        <v>45414</v>
      </c>
      <c r="B143" s="135">
        <v>18007</v>
      </c>
      <c r="C143" s="133">
        <v>0.83333333333333337</v>
      </c>
      <c r="D143" s="136" t="s">
        <v>11</v>
      </c>
      <c r="E143" s="132" t="s">
        <v>116</v>
      </c>
      <c r="F143" s="132"/>
      <c r="G143" s="132" t="str">
        <f t="shared" si="8"/>
        <v>1</v>
      </c>
      <c r="H143" s="137">
        <f t="shared" si="9"/>
        <v>18</v>
      </c>
      <c r="I143" s="132" t="str" cm="1">
        <f t="array" ref="I143">_xlfn.XLOOKUP(C143,imp_horarios,imp_trechos_janta,"",-1,1)</f>
        <v>GOIANIA X SAO LUIS 20:00</v>
      </c>
      <c r="J143" s="132" t="str" cm="1">
        <f t="array" ref="J143">_xlfn.XLOOKUP(D143,justificativas_motivos,justificativas_texto,"",1,1)</f>
        <v>MOTORISTA CUMPRINDO HORÁRIO NA ESCALA ATUAL</v>
      </c>
      <c r="K143" s="119"/>
      <c r="L143" s="119" t="str">
        <f>_xlfn.CONCAT(cr_impAlm[[#This Row],[DATA]],cr_impAlm[[#This Row],[MOTORISTA e MATRICULA]])</f>
        <v>45419VALDIR NUNES DA SILVA - 2989</v>
      </c>
    </row>
    <row r="144" spans="1:12" s="124" customFormat="1" ht="41.25" hidden="1" customHeight="1">
      <c r="A144" s="131">
        <v>45414</v>
      </c>
      <c r="B144" s="135">
        <v>18007</v>
      </c>
      <c r="C144" s="133">
        <v>0.83333333333333337</v>
      </c>
      <c r="D144" s="136" t="s">
        <v>11</v>
      </c>
      <c r="E144" s="132" t="s">
        <v>117</v>
      </c>
      <c r="F144" s="132"/>
      <c r="G144" s="132" t="str">
        <f t="shared" si="8"/>
        <v>1</v>
      </c>
      <c r="H144" s="137">
        <f t="shared" si="9"/>
        <v>18</v>
      </c>
      <c r="I144" s="132" t="str" cm="1">
        <f t="array" ref="I144">_xlfn.XLOOKUP(C144,imp_horarios,imp_trechos_janta,"",-1,1)</f>
        <v>GOIANIA X SAO LUIS 20:00</v>
      </c>
      <c r="J144" s="132" t="str" cm="1">
        <f t="array" ref="J144">_xlfn.XLOOKUP(D144,justificativas_motivos,justificativas_texto,"",1,1)</f>
        <v>MOTORISTA CUMPRINDO HORÁRIO NA ESCALA ATUAL</v>
      </c>
      <c r="K144" s="119"/>
      <c r="L144" s="119" t="str">
        <f>_xlfn.CONCAT(cr_impAlm[[#This Row],[DATA]],cr_impAlm[[#This Row],[MOTORISTA e MATRICULA]])</f>
        <v>45419JOAO MONTEIRO DA COSTA - 5187</v>
      </c>
    </row>
    <row r="145" spans="1:12" s="124" customFormat="1" ht="41.25" hidden="1" customHeight="1">
      <c r="A145" s="131">
        <v>45415</v>
      </c>
      <c r="B145" s="135">
        <v>19002</v>
      </c>
      <c r="C145" s="133">
        <v>0.87847222222222221</v>
      </c>
      <c r="D145" s="132" t="s">
        <v>11</v>
      </c>
      <c r="E145" s="132" t="s">
        <v>114</v>
      </c>
      <c r="F145" s="132"/>
      <c r="G145" s="132" t="str">
        <f t="shared" si="8"/>
        <v>1</v>
      </c>
      <c r="H145" s="137">
        <f t="shared" si="9"/>
        <v>18</v>
      </c>
      <c r="I145" s="132" t="str" cm="1">
        <f t="array" ref="I145">_xlfn.XLOOKUP(C145,imp_horarios,imp_trechos_janta,"",-1,1)</f>
        <v>BELEM X GOIANIA 21:05</v>
      </c>
      <c r="J145" s="132" t="str" cm="1">
        <f t="array" ref="J145">_xlfn.XLOOKUP(D145,justificativas_motivos,justificativas_texto,"",1,1)</f>
        <v>MOTORISTA CUMPRINDO HORÁRIO NA ESCALA ATUAL</v>
      </c>
      <c r="K145" s="119"/>
      <c r="L145" s="119" t="str">
        <f>_xlfn.CONCAT(cr_impAlm[[#This Row],[DATA]],cr_impAlm[[#This Row],[MOTORISTA e MATRICULA]])</f>
        <v>45420VALDEIR DA COSTA - 5351</v>
      </c>
    </row>
    <row r="146" spans="1:12" s="124" customFormat="1" ht="41.25" hidden="1" customHeight="1">
      <c r="A146" s="131">
        <v>45415</v>
      </c>
      <c r="B146" s="135">
        <f>B145</f>
        <v>19002</v>
      </c>
      <c r="C146" s="133">
        <v>0.87847222222222221</v>
      </c>
      <c r="D146" s="132" t="s">
        <v>11</v>
      </c>
      <c r="E146" s="132" t="s">
        <v>115</v>
      </c>
      <c r="F146" s="132"/>
      <c r="G146" s="132" t="str">
        <f t="shared" si="8"/>
        <v>1</v>
      </c>
      <c r="H146" s="137">
        <f t="shared" si="9"/>
        <v>18</v>
      </c>
      <c r="I146" s="132" t="str" cm="1">
        <f t="array" ref="I146">_xlfn.XLOOKUP(C146,imp_horarios,imp_trechos_janta,"",-1,1)</f>
        <v>BELEM X GOIANIA 21:05</v>
      </c>
      <c r="J146" s="132" t="str" cm="1">
        <f t="array" ref="J146">_xlfn.XLOOKUP(D146,justificativas_motivos,justificativas_texto,"",1,1)</f>
        <v>MOTORISTA CUMPRINDO HORÁRIO NA ESCALA ATUAL</v>
      </c>
      <c r="K146" s="119"/>
      <c r="L146" s="119" t="str">
        <f>_xlfn.CONCAT(cr_impAlm[[#This Row],[DATA]],cr_impAlm[[#This Row],[MOTORISTA e MATRICULA]])</f>
        <v>45420JOAO DA SILVA MORAIS - 2978</v>
      </c>
    </row>
    <row r="147" spans="1:12" s="124" customFormat="1" ht="41.25" hidden="1" customHeight="1">
      <c r="A147" s="131">
        <v>45415</v>
      </c>
      <c r="B147" s="135">
        <v>19002</v>
      </c>
      <c r="C147" s="133" t="s">
        <v>285</v>
      </c>
      <c r="D147" s="132" t="s">
        <v>285</v>
      </c>
      <c r="E147" s="132" t="s">
        <v>116</v>
      </c>
      <c r="F147" s="132"/>
      <c r="G147" s="132" t="str">
        <f t="shared" si="8"/>
        <v>1</v>
      </c>
      <c r="H147" s="137">
        <f t="shared" si="9"/>
        <v>18</v>
      </c>
      <c r="I147" s="132" t="str" cm="1">
        <f t="array" ref="I147">_xlfn.XLOOKUP(C147,imp_horarios,imp_trechos_janta,"",-1,1)</f>
        <v>PASSE</v>
      </c>
      <c r="J147" s="132" t="str" cm="1">
        <f t="array" ref="J147">_xlfn.XLOOKUP(D147,justificativas_motivos,justificativas_texto,"",1,1)</f>
        <v>MOTORISTA CHEGANDO/SAINDO DA GARAGEM DE PASSE</v>
      </c>
      <c r="K147" s="119"/>
      <c r="L147" s="119" t="str">
        <f>_xlfn.CONCAT(cr_impAlm[[#This Row],[DATA]],cr_impAlm[[#This Row],[MOTORISTA e MATRICULA]])</f>
        <v>45420EDNALDO PEREIRA DA SILVA - 5769</v>
      </c>
    </row>
    <row r="148" spans="1:12" s="124" customFormat="1" ht="41.25" hidden="1" customHeight="1">
      <c r="A148" s="131">
        <v>45415</v>
      </c>
      <c r="B148" s="135">
        <f>B147</f>
        <v>19002</v>
      </c>
      <c r="C148" s="133" t="str">
        <f>C147</f>
        <v>PASSE</v>
      </c>
      <c r="D148" s="132" t="s">
        <v>285</v>
      </c>
      <c r="E148" s="132" t="s">
        <v>117</v>
      </c>
      <c r="F148" s="132"/>
      <c r="G148" s="132" t="str">
        <f t="shared" si="8"/>
        <v>1</v>
      </c>
      <c r="H148" s="137">
        <f t="shared" si="9"/>
        <v>18</v>
      </c>
      <c r="I148" s="132" t="str" cm="1">
        <f t="array" ref="I148">_xlfn.XLOOKUP(C148,imp_horarios,imp_trechos_janta,"",-1,1)</f>
        <v>PASSE</v>
      </c>
      <c r="J148" s="132" t="str" cm="1">
        <f t="array" ref="J148">_xlfn.XLOOKUP(D148,justificativas_motivos,justificativas_texto,"",1,1)</f>
        <v>MOTORISTA CHEGANDO/SAINDO DA GARAGEM DE PASSE</v>
      </c>
      <c r="K148" s="119"/>
      <c r="L148" s="119" t="str">
        <f>_xlfn.CONCAT(cr_impAlm[[#This Row],[DATA]],cr_impAlm[[#This Row],[MOTORISTA e MATRICULA]])</f>
        <v>45420JOAO ANIVAIR DE QUEIROZ - 5608</v>
      </c>
    </row>
    <row r="149" spans="1:12" s="124" customFormat="1" ht="41.25" hidden="1" customHeight="1">
      <c r="A149" s="131">
        <v>45415</v>
      </c>
      <c r="B149" s="135">
        <v>19009</v>
      </c>
      <c r="C149" s="133">
        <v>0.33333333333333331</v>
      </c>
      <c r="D149" s="132" t="s">
        <v>11</v>
      </c>
      <c r="E149" s="132" t="s">
        <v>15</v>
      </c>
      <c r="F149" s="132"/>
      <c r="G149" s="132" t="str">
        <f t="shared" si="8"/>
        <v>1</v>
      </c>
      <c r="H149" s="137">
        <f t="shared" si="9"/>
        <v>18</v>
      </c>
      <c r="I149" s="132" t="str" cm="1">
        <f t="array" ref="I149">_xlfn.XLOOKUP(C149,imp_horarios,imp_trechos_janta,"",-1,1)</f>
        <v>SAO LUIS X GOIANIA 08:00</v>
      </c>
      <c r="J149" s="132" t="str" cm="1">
        <f t="array" ref="J149">_xlfn.XLOOKUP(D149,justificativas_motivos,justificativas_texto,"",1,1)</f>
        <v>MOTORISTA CUMPRINDO HORÁRIO NA ESCALA ATUAL</v>
      </c>
      <c r="K149" s="119"/>
      <c r="L149" s="119" t="str">
        <f>_xlfn.CONCAT(cr_impAlm[[#This Row],[DATA]],cr_impAlm[[#This Row],[MOTORISTA e MATRICULA]])</f>
        <v>45420LEIDIOMAR CAETANO DA SILCA - 5594</v>
      </c>
    </row>
    <row r="150" spans="1:12" s="124" customFormat="1" ht="41.25" hidden="1" customHeight="1">
      <c r="A150" s="131">
        <v>45415</v>
      </c>
      <c r="B150" s="135">
        <f>B149</f>
        <v>19009</v>
      </c>
      <c r="C150" s="133">
        <f>C149</f>
        <v>0.33333333333333331</v>
      </c>
      <c r="D150" s="132" t="s">
        <v>11</v>
      </c>
      <c r="E150" s="132" t="s">
        <v>118</v>
      </c>
      <c r="F150" s="132"/>
      <c r="G150" s="132" t="str">
        <f t="shared" si="8"/>
        <v>1</v>
      </c>
      <c r="H150" s="137">
        <f t="shared" si="9"/>
        <v>18</v>
      </c>
      <c r="I150" s="132" t="str" cm="1">
        <f t="array" ref="I150">_xlfn.XLOOKUP(C150,imp_horarios,imp_trechos_janta,"",-1,1)</f>
        <v>SAO LUIS X GOIANIA 08:00</v>
      </c>
      <c r="J150" s="132" t="str" cm="1">
        <f t="array" ref="J150">_xlfn.XLOOKUP(D150,justificativas_motivos,justificativas_texto,"",1,1)</f>
        <v>MOTORISTA CUMPRINDO HORÁRIO NA ESCALA ATUAL</v>
      </c>
      <c r="K150" s="119"/>
      <c r="L150" s="119" t="str">
        <f>_xlfn.CONCAT(cr_impAlm[[#This Row],[DATA]],cr_impAlm[[#This Row],[MOTORISTA e MATRICULA]])</f>
        <v>45420AILTON LEITE ORTIZ DE CAMARGO - 1642</v>
      </c>
    </row>
    <row r="151" spans="1:12" s="124" customFormat="1" ht="41.25" hidden="1" customHeight="1">
      <c r="A151" s="131">
        <v>45415</v>
      </c>
      <c r="B151" s="135">
        <v>14400</v>
      </c>
      <c r="C151" s="133">
        <v>0.39583333333333331</v>
      </c>
      <c r="D151" s="132" t="s">
        <v>11</v>
      </c>
      <c r="E151" s="132" t="s">
        <v>167</v>
      </c>
      <c r="F151" s="132"/>
      <c r="G151" s="132" t="str">
        <f t="shared" si="8"/>
        <v>1</v>
      </c>
      <c r="H151" s="137">
        <f t="shared" si="9"/>
        <v>18</v>
      </c>
      <c r="I151" s="132" t="str" cm="1">
        <f t="array" ref="I151">_xlfn.XLOOKUP(C151,imp_horarios,imp_trechos_janta,"",-1,1)</f>
        <v>GOIANIA X BELEM 09:30</v>
      </c>
      <c r="J151" s="132" t="str" cm="1">
        <f t="array" ref="J151">_xlfn.XLOOKUP(D151,justificativas_motivos,justificativas_texto,"",1,1)</f>
        <v>MOTORISTA CUMPRINDO HORÁRIO NA ESCALA ATUAL</v>
      </c>
      <c r="K151" s="119"/>
      <c r="L151" s="119" t="str">
        <f>_xlfn.CONCAT(cr_impAlm[[#This Row],[DATA]],cr_impAlm[[#This Row],[MOTORISTA e MATRICULA]])</f>
        <v>45421VALDIR ALVES MIRANDA - 1364</v>
      </c>
    </row>
    <row r="152" spans="1:12" s="124" customFormat="1" ht="41.25" hidden="1" customHeight="1">
      <c r="A152" s="131">
        <v>45415</v>
      </c>
      <c r="B152" s="135">
        <f>B151</f>
        <v>14400</v>
      </c>
      <c r="C152" s="133">
        <f>C151</f>
        <v>0.39583333333333331</v>
      </c>
      <c r="D152" s="132" t="s">
        <v>11</v>
      </c>
      <c r="E152" s="132" t="s">
        <v>140</v>
      </c>
      <c r="F152" s="132"/>
      <c r="G152" s="132" t="str">
        <f t="shared" si="8"/>
        <v>1</v>
      </c>
      <c r="H152" s="137">
        <f t="shared" si="9"/>
        <v>18</v>
      </c>
      <c r="I152" s="132" t="str" cm="1">
        <f t="array" ref="I152">_xlfn.XLOOKUP(C152,imp_horarios,imp_trechos_janta,"",-1,1)</f>
        <v>GOIANIA X BELEM 09:30</v>
      </c>
      <c r="J152" s="132" t="str" cm="1">
        <f t="array" ref="J152">_xlfn.XLOOKUP(D152,justificativas_motivos,justificativas_texto,"",1,1)</f>
        <v>MOTORISTA CUMPRINDO HORÁRIO NA ESCALA ATUAL</v>
      </c>
      <c r="K152" s="119"/>
      <c r="L152" s="119" t="str">
        <f>_xlfn.CONCAT(cr_impAlm[[#This Row],[DATA]],cr_impAlm[[#This Row],[MOTORISTA e MATRICULA]])</f>
        <v>45421ALCENILDE BARBOSA ARAUJO - 1745</v>
      </c>
    </row>
    <row r="153" spans="1:12" s="124" customFormat="1" ht="41.25" hidden="1" customHeight="1">
      <c r="A153" s="131">
        <v>45415</v>
      </c>
      <c r="B153" s="135">
        <v>19017</v>
      </c>
      <c r="C153" s="133">
        <v>0.79166666666666663</v>
      </c>
      <c r="D153" s="132" t="s">
        <v>11</v>
      </c>
      <c r="E153" s="132" t="s">
        <v>121</v>
      </c>
      <c r="F153" s="132"/>
      <c r="G153" s="132" t="str">
        <f t="shared" si="8"/>
        <v>1</v>
      </c>
      <c r="H153" s="137">
        <f t="shared" si="9"/>
        <v>18</v>
      </c>
      <c r="I153" s="132" t="str" cm="1">
        <f t="array" ref="I153">_xlfn.XLOOKUP(C153,imp_horarios,imp_trechos_janta,"",-1,1)</f>
        <v>GOIANIA X TERESINA 18:00</v>
      </c>
      <c r="J153" s="132" t="str" cm="1">
        <f t="array" ref="J153">_xlfn.XLOOKUP(D153,justificativas_motivos,justificativas_texto,"",1,1)</f>
        <v>MOTORISTA CUMPRINDO HORÁRIO NA ESCALA ATUAL</v>
      </c>
      <c r="K153" s="119"/>
      <c r="L153" s="119" t="str">
        <f>_xlfn.CONCAT(cr_impAlm[[#This Row],[DATA]],cr_impAlm[[#This Row],[MOTORISTA e MATRICULA]])</f>
        <v>45421DJALMA SOARES GUIMARAES - 1948</v>
      </c>
    </row>
    <row r="154" spans="1:12" s="124" customFormat="1" ht="41.25" hidden="1" customHeight="1">
      <c r="A154" s="131">
        <v>45415</v>
      </c>
      <c r="B154" s="135">
        <v>19017</v>
      </c>
      <c r="C154" s="133">
        <f>C153</f>
        <v>0.79166666666666663</v>
      </c>
      <c r="D154" s="132" t="s">
        <v>11</v>
      </c>
      <c r="E154" s="132" t="s">
        <v>122</v>
      </c>
      <c r="F154" s="132"/>
      <c r="G154" s="132" t="str">
        <f t="shared" si="8"/>
        <v>1</v>
      </c>
      <c r="H154" s="137">
        <f t="shared" si="9"/>
        <v>18</v>
      </c>
      <c r="I154" s="132" t="str" cm="1">
        <f t="array" ref="I154">_xlfn.XLOOKUP(C154,imp_horarios,imp_trechos_janta,"",-1,1)</f>
        <v>GOIANIA X TERESINA 18:00</v>
      </c>
      <c r="J154" s="132" t="str" cm="1">
        <f t="array" ref="J154">_xlfn.XLOOKUP(D154,justificativas_motivos,justificativas_texto,"",1,1)</f>
        <v>MOTORISTA CUMPRINDO HORÁRIO NA ESCALA ATUAL</v>
      </c>
      <c r="K154" s="119"/>
      <c r="L154" s="119" t="str">
        <f>_xlfn.CONCAT(cr_impAlm[[#This Row],[DATA]],cr_impAlm[[#This Row],[MOTORISTA e MATRICULA]])</f>
        <v>45421HILTON RODRIGUES DA COSTA - 866</v>
      </c>
    </row>
    <row r="155" spans="1:12" s="124" customFormat="1" ht="41.25" hidden="1" customHeight="1">
      <c r="A155" s="131">
        <v>45415</v>
      </c>
      <c r="B155" s="135">
        <v>19008</v>
      </c>
      <c r="C155" s="133">
        <v>0.83333333333333337</v>
      </c>
      <c r="D155" s="136" t="s">
        <v>11</v>
      </c>
      <c r="E155" s="132" t="s">
        <v>119</v>
      </c>
      <c r="F155" s="132"/>
      <c r="G155" s="132" t="str">
        <f t="shared" si="8"/>
        <v>1</v>
      </c>
      <c r="H155" s="137">
        <f t="shared" si="9"/>
        <v>18</v>
      </c>
      <c r="I155" s="132" t="str" cm="1">
        <f t="array" ref="I155">_xlfn.XLOOKUP(C155,imp_horarios,imp_trechos_janta,"",-1,1)</f>
        <v>GOIANIA X SAO LUIS 20:00</v>
      </c>
      <c r="J155" s="132" t="str" cm="1">
        <f t="array" ref="J155">_xlfn.XLOOKUP(D155,justificativas_motivos,justificativas_texto,"",1,1)</f>
        <v>MOTORISTA CUMPRINDO HORÁRIO NA ESCALA ATUAL</v>
      </c>
      <c r="K155" s="119"/>
      <c r="L155" s="119" t="str">
        <f>_xlfn.CONCAT(cr_impAlm[[#This Row],[DATA]],cr_impAlm[[#This Row],[MOTORISTA e MATRICULA]])</f>
        <v>45421JOSE CARLOS DA SILVA - 979</v>
      </c>
    </row>
    <row r="156" spans="1:12" s="124" customFormat="1" ht="41.25" hidden="1" customHeight="1">
      <c r="A156" s="131">
        <v>45415</v>
      </c>
      <c r="B156" s="135">
        <v>19008</v>
      </c>
      <c r="C156" s="133">
        <v>0.83333333333333337</v>
      </c>
      <c r="D156" s="136" t="s">
        <v>11</v>
      </c>
      <c r="E156" s="132" t="s">
        <v>120</v>
      </c>
      <c r="F156" s="132"/>
      <c r="G156" s="132" t="str">
        <f t="shared" si="8"/>
        <v>1</v>
      </c>
      <c r="H156" s="137">
        <f t="shared" si="9"/>
        <v>18</v>
      </c>
      <c r="I156" s="132" t="str" cm="1">
        <f t="array" ref="I156">_xlfn.XLOOKUP(C156,imp_horarios,imp_trechos_janta,"",-1,1)</f>
        <v>GOIANIA X SAO LUIS 20:00</v>
      </c>
      <c r="J156" s="132" t="str" cm="1">
        <f t="array" ref="J156">_xlfn.XLOOKUP(D156,justificativas_motivos,justificativas_texto,"",1,1)</f>
        <v>MOTORISTA CUMPRINDO HORÁRIO NA ESCALA ATUAL</v>
      </c>
      <c r="K156" s="119"/>
      <c r="L156" s="119" t="str">
        <f>_xlfn.CONCAT(cr_impAlm[[#This Row],[DATA]],cr_impAlm[[#This Row],[MOTORISTA e MATRICULA]])</f>
        <v>45421RONALDO MANOEL TEIXEIRA - 5308</v>
      </c>
    </row>
    <row r="157" spans="1:12" s="124" customFormat="1" ht="41.25" hidden="1" customHeight="1">
      <c r="A157" s="131">
        <v>45416</v>
      </c>
      <c r="B157" s="135">
        <v>19002</v>
      </c>
      <c r="C157" s="133">
        <v>0.87847222222222221</v>
      </c>
      <c r="D157" s="136" t="s">
        <v>11</v>
      </c>
      <c r="E157" s="132" t="s">
        <v>119</v>
      </c>
      <c r="F157" s="132"/>
      <c r="G157" s="132" t="str">
        <f t="shared" si="8"/>
        <v>1</v>
      </c>
      <c r="H157" s="137">
        <f t="shared" si="9"/>
        <v>18</v>
      </c>
      <c r="I157" s="132" t="str" cm="1">
        <f t="array" ref="I157">_xlfn.XLOOKUP(C157,imp_horarios,imp_trechos_janta,"",-1,1)</f>
        <v>BELEM X GOIANIA 21:05</v>
      </c>
      <c r="J157" s="132" t="str" cm="1">
        <f t="array" ref="J157">_xlfn.XLOOKUP(D157,justificativas_motivos,justificativas_texto,"",1,1)</f>
        <v>MOTORISTA CUMPRINDO HORÁRIO NA ESCALA ATUAL</v>
      </c>
      <c r="K157" s="119"/>
      <c r="L157" s="119" t="str">
        <f>_xlfn.CONCAT(cr_impAlm[[#This Row],[DATA]],cr_impAlm[[#This Row],[MOTORISTA e MATRICULA]])</f>
        <v>45422JOSE CARLOS CAIXETA - 2673</v>
      </c>
    </row>
    <row r="158" spans="1:12" s="124" customFormat="1" ht="41.25" hidden="1" customHeight="1">
      <c r="A158" s="131">
        <v>45416</v>
      </c>
      <c r="B158" s="135">
        <v>19002</v>
      </c>
      <c r="C158" s="133">
        <v>0.87847222222222221</v>
      </c>
      <c r="D158" s="136" t="s">
        <v>11</v>
      </c>
      <c r="E158" s="132" t="s">
        <v>120</v>
      </c>
      <c r="F158" s="132"/>
      <c r="G158" s="132" t="str">
        <f t="shared" si="8"/>
        <v>1</v>
      </c>
      <c r="H158" s="137">
        <f t="shared" si="9"/>
        <v>18</v>
      </c>
      <c r="I158" s="132" t="str" cm="1">
        <f t="array" ref="I158">_xlfn.XLOOKUP(C158,imp_horarios,imp_trechos_janta,"",-1,1)</f>
        <v>BELEM X GOIANIA 21:05</v>
      </c>
      <c r="J158" s="132" t="str" cm="1">
        <f t="array" ref="J158">_xlfn.XLOOKUP(D158,justificativas_motivos,justificativas_texto,"",1,1)</f>
        <v>MOTORISTA CUMPRINDO HORÁRIO NA ESCALA ATUAL</v>
      </c>
      <c r="K158" s="119"/>
      <c r="L158" s="119" t="str">
        <f>_xlfn.CONCAT(cr_impAlm[[#This Row],[DATA]],cr_impAlm[[#This Row],[MOTORISTA e MATRICULA]])</f>
        <v>45422CARLOS ALBERTO DE LIMA - 2777</v>
      </c>
    </row>
    <row r="159" spans="1:12" s="124" customFormat="1" ht="41.25" hidden="1" customHeight="1">
      <c r="A159" s="131">
        <v>45416</v>
      </c>
      <c r="B159" s="135">
        <v>19010</v>
      </c>
      <c r="C159" s="133">
        <v>0.3</v>
      </c>
      <c r="D159" s="136" t="s">
        <v>11</v>
      </c>
      <c r="E159" s="132" t="s">
        <v>121</v>
      </c>
      <c r="F159" s="132"/>
      <c r="G159" s="132" t="str">
        <f t="shared" si="8"/>
        <v>1</v>
      </c>
      <c r="H159" s="137">
        <f t="shared" si="9"/>
        <v>18</v>
      </c>
      <c r="I159" s="132" t="str" cm="1">
        <f t="array" ref="I159">_xlfn.XLOOKUP(C159,imp_horarios,imp_trechos_janta,"",-1,1)</f>
        <v>BELEM X GOIANIA 07:12</v>
      </c>
      <c r="J159" s="132" t="str" cm="1">
        <f t="array" ref="J159">_xlfn.XLOOKUP(D159,justificativas_motivos,justificativas_texto,"",1,1)</f>
        <v>MOTORISTA CUMPRINDO HORÁRIO NA ESCALA ATUAL</v>
      </c>
      <c r="K159" s="119"/>
      <c r="L159" s="119" t="str">
        <f>_xlfn.CONCAT(cr_impAlm[[#This Row],[DATA]],cr_impAlm[[#This Row],[MOTORISTA e MATRICULA]])</f>
        <v>45422REGISMAR ANTONIO TEODORO DA COSTA - 2966</v>
      </c>
    </row>
    <row r="160" spans="1:12" s="124" customFormat="1" ht="41.25" hidden="1" customHeight="1">
      <c r="A160" s="131">
        <v>45416</v>
      </c>
      <c r="B160" s="135">
        <v>19010</v>
      </c>
      <c r="C160" s="133">
        <v>0.3</v>
      </c>
      <c r="D160" s="136" t="s">
        <v>11</v>
      </c>
      <c r="E160" s="132" t="s">
        <v>122</v>
      </c>
      <c r="F160" s="132"/>
      <c r="G160" s="132" t="str">
        <f t="shared" si="8"/>
        <v>1</v>
      </c>
      <c r="H160" s="137">
        <f t="shared" si="9"/>
        <v>18</v>
      </c>
      <c r="I160" s="132" t="str" cm="1">
        <f t="array" ref="I160">_xlfn.XLOOKUP(C160,imp_horarios,imp_trechos_janta,"",-1,1)</f>
        <v>BELEM X GOIANIA 07:12</v>
      </c>
      <c r="J160" s="132" t="str" cm="1">
        <f t="array" ref="J160">_xlfn.XLOOKUP(D160,justificativas_motivos,justificativas_texto,"",1,1)</f>
        <v>MOTORISTA CUMPRINDO HORÁRIO NA ESCALA ATUAL</v>
      </c>
      <c r="K160" s="119"/>
      <c r="L160" s="119" t="str">
        <f>_xlfn.CONCAT(cr_impAlm[[#This Row],[DATA]],cr_impAlm[[#This Row],[MOTORISTA e MATRICULA]])</f>
        <v>45422SEBASTIAO SERGIO DE OLIVEIRA - 3079</v>
      </c>
    </row>
    <row r="161" spans="1:12" s="124" customFormat="1" ht="41.25" hidden="1" customHeight="1">
      <c r="A161" s="131">
        <v>45416</v>
      </c>
      <c r="B161" s="135">
        <v>17400</v>
      </c>
      <c r="C161" s="133">
        <v>0.75</v>
      </c>
      <c r="D161" s="136" t="s">
        <v>11</v>
      </c>
      <c r="E161" s="132" t="s">
        <v>125</v>
      </c>
      <c r="F161" s="132"/>
      <c r="G161" s="132" t="str">
        <f t="shared" si="8"/>
        <v>1</v>
      </c>
      <c r="H161" s="137">
        <f t="shared" si="9"/>
        <v>18</v>
      </c>
      <c r="I161" s="132" t="str" cm="1">
        <f t="array" ref="I161">_xlfn.XLOOKUP(C161,imp_horarios,imp_trechos_janta,"",-1,1)</f>
        <v>GOIANIA X TERESINA 18:00</v>
      </c>
      <c r="J161" s="132" t="str" cm="1">
        <f t="array" ref="J161">_xlfn.XLOOKUP(D161,justificativas_motivos,justificativas_texto,"",1,1)</f>
        <v>MOTORISTA CUMPRINDO HORÁRIO NA ESCALA ATUAL</v>
      </c>
      <c r="K161" s="119"/>
      <c r="L161" s="119" t="str">
        <f>_xlfn.CONCAT(cr_impAlm[[#This Row],[DATA]],cr_impAlm[[#This Row],[MOTORISTA e MATRICULA]])</f>
        <v>45422ROBSON DOS SANTOS PONTES - 2763</v>
      </c>
    </row>
    <row r="162" spans="1:12" s="124" customFormat="1" ht="41.25" hidden="1" customHeight="1">
      <c r="A162" s="131">
        <v>45416</v>
      </c>
      <c r="B162" s="135">
        <v>17400</v>
      </c>
      <c r="C162" s="133">
        <v>0.75</v>
      </c>
      <c r="D162" s="136" t="s">
        <v>11</v>
      </c>
      <c r="E162" s="132" t="s">
        <v>368</v>
      </c>
      <c r="F162" s="132"/>
      <c r="G162" s="132" t="str">
        <f t="shared" si="8"/>
        <v>1</v>
      </c>
      <c r="H162" s="137">
        <f t="shared" si="9"/>
        <v>18</v>
      </c>
      <c r="I162" s="132" t="str" cm="1">
        <f t="array" ref="I162">_xlfn.XLOOKUP(C162,imp_horarios,imp_trechos_janta,"",-1,1)</f>
        <v>GOIANIA X TERESINA 18:00</v>
      </c>
      <c r="J162" s="132" t="str" cm="1">
        <f t="array" ref="J162">_xlfn.XLOOKUP(D162,justificativas_motivos,justificativas_texto,"",1,1)</f>
        <v>MOTORISTA CUMPRINDO HORÁRIO NA ESCALA ATUAL</v>
      </c>
      <c r="K162" s="119"/>
      <c r="L162" s="119" t="str">
        <f>_xlfn.CONCAT(cr_impAlm[[#This Row],[DATA]],cr_impAlm[[#This Row],[MOTORISTA e MATRICULA]])</f>
        <v>45422NEIRIVAL MOREIRA PINTO - 5432</v>
      </c>
    </row>
    <row r="163" spans="1:12" s="124" customFormat="1" ht="41.25" hidden="1" customHeight="1">
      <c r="A163" s="131">
        <v>45416</v>
      </c>
      <c r="B163" s="135">
        <v>19013</v>
      </c>
      <c r="C163" s="133">
        <v>0.79166666666666663</v>
      </c>
      <c r="D163" s="136" t="s">
        <v>11</v>
      </c>
      <c r="E163" s="132" t="s">
        <v>64</v>
      </c>
      <c r="F163" s="132"/>
      <c r="G163" s="132" t="str">
        <f t="shared" ref="G163:G198" si="10">IF(E163="MOTORISTA","","1")</f>
        <v>1</v>
      </c>
      <c r="H163" s="137">
        <f t="shared" ref="H163:H198" si="11">IF(E163="MOTORISTA","",18)</f>
        <v>18</v>
      </c>
      <c r="I163" s="132" t="str" cm="1">
        <f t="array" ref="I163">_xlfn.XLOOKUP(C163,imp_horarios,imp_trechos_janta,"",-1,1)</f>
        <v>GOIANIA X TERESINA 18:00</v>
      </c>
      <c r="J163" s="132" t="str" cm="1">
        <f t="array" ref="J163">_xlfn.XLOOKUP(D163,justificativas_motivos,justificativas_texto,"",1,1)</f>
        <v>MOTORISTA CUMPRINDO HORÁRIO NA ESCALA ATUAL</v>
      </c>
      <c r="K163" s="119"/>
      <c r="L163" s="119" t="str">
        <f>_xlfn.CONCAT(cr_impAlm[[#This Row],[DATA]],cr_impAlm[[#This Row],[MOTORISTA e MATRICULA]])</f>
        <v>45422MARCOS ANTONIO ALVES DE SOUSA - 5278</v>
      </c>
    </row>
    <row r="164" spans="1:12" s="124" customFormat="1" ht="41.25" hidden="1" customHeight="1">
      <c r="A164" s="131">
        <v>45416</v>
      </c>
      <c r="B164" s="135">
        <v>19013</v>
      </c>
      <c r="C164" s="133">
        <v>0.79166666666666663</v>
      </c>
      <c r="D164" s="136" t="s">
        <v>11</v>
      </c>
      <c r="E164" s="132" t="s">
        <v>65</v>
      </c>
      <c r="F164" s="132"/>
      <c r="G164" s="132" t="str">
        <f t="shared" si="10"/>
        <v>1</v>
      </c>
      <c r="H164" s="137">
        <f t="shared" si="11"/>
        <v>18</v>
      </c>
      <c r="I164" s="132" t="str" cm="1">
        <f t="array" ref="I164">_xlfn.XLOOKUP(C164,imp_horarios,imp_trechos_janta,"",-1,1)</f>
        <v>GOIANIA X TERESINA 18:00</v>
      </c>
      <c r="J164" s="132" t="str" cm="1">
        <f t="array" ref="J164">_xlfn.XLOOKUP(D164,justificativas_motivos,justificativas_texto,"",1,1)</f>
        <v>MOTORISTA CUMPRINDO HORÁRIO NA ESCALA ATUAL</v>
      </c>
      <c r="K164" s="119"/>
      <c r="L164" s="119" t="str">
        <f>_xlfn.CONCAT(cr_impAlm[[#This Row],[DATA]],cr_impAlm[[#This Row],[MOTORISTA e MATRICULA]])</f>
        <v>45422JOAO SILVA SOUSA - 5330</v>
      </c>
    </row>
    <row r="165" spans="1:12" s="124" customFormat="1" ht="41.25" hidden="1" customHeight="1">
      <c r="A165" s="131">
        <v>45416</v>
      </c>
      <c r="B165" s="135">
        <v>16800</v>
      </c>
      <c r="C165" s="133">
        <v>0.83333333333333337</v>
      </c>
      <c r="D165" s="136" t="s">
        <v>11</v>
      </c>
      <c r="E165" s="132" t="s">
        <v>127</v>
      </c>
      <c r="F165" s="132"/>
      <c r="G165" s="132" t="str">
        <f t="shared" si="10"/>
        <v>1</v>
      </c>
      <c r="H165" s="137">
        <f t="shared" si="11"/>
        <v>18</v>
      </c>
      <c r="I165" s="132" t="str" cm="1">
        <f t="array" ref="I165">_xlfn.XLOOKUP(C165,imp_horarios,imp_trechos_janta,"",-1,1)</f>
        <v>GOIANIA X SAO LUIS 20:00</v>
      </c>
      <c r="J165" s="132" t="str" cm="1">
        <f t="array" ref="J165">_xlfn.XLOOKUP(D165,justificativas_motivos,justificativas_texto,"",1,1)</f>
        <v>MOTORISTA CUMPRINDO HORÁRIO NA ESCALA ATUAL</v>
      </c>
      <c r="K165" s="119"/>
      <c r="L165" s="119" t="str">
        <f>_xlfn.CONCAT(cr_impAlm[[#This Row],[DATA]],cr_impAlm[[#This Row],[MOTORISTA e MATRICULA]])</f>
        <v>45423JOSE ANTONIO INACIO VIEIRA - 5279</v>
      </c>
    </row>
    <row r="166" spans="1:12" s="124" customFormat="1" ht="41.25" hidden="1" customHeight="1">
      <c r="A166" s="131">
        <v>45416</v>
      </c>
      <c r="B166" s="135">
        <v>16800</v>
      </c>
      <c r="C166" s="133">
        <v>0.83333333333333337</v>
      </c>
      <c r="D166" s="136" t="s">
        <v>11</v>
      </c>
      <c r="E166" s="132" t="s">
        <v>128</v>
      </c>
      <c r="F166" s="132"/>
      <c r="G166" s="132" t="str">
        <f t="shared" si="10"/>
        <v>1</v>
      </c>
      <c r="H166" s="137">
        <f t="shared" si="11"/>
        <v>18</v>
      </c>
      <c r="I166" s="132" t="str" cm="1">
        <f t="array" ref="I166">_xlfn.XLOOKUP(C166,imp_horarios,imp_trechos_janta,"",-1,1)</f>
        <v>GOIANIA X SAO LUIS 20:00</v>
      </c>
      <c r="J166" s="132" t="str" cm="1">
        <f t="array" ref="J166">_xlfn.XLOOKUP(D166,justificativas_motivos,justificativas_texto,"",1,1)</f>
        <v>MOTORISTA CUMPRINDO HORÁRIO NA ESCALA ATUAL</v>
      </c>
      <c r="K166" s="119"/>
      <c r="L166" s="119" t="str">
        <f>_xlfn.CONCAT(cr_impAlm[[#This Row],[DATA]],cr_impAlm[[#This Row],[MOTORISTA e MATRICULA]])</f>
        <v>45423SEBASTIAO REINALDO RODRIGUES MATOS  - 5772</v>
      </c>
    </row>
    <row r="167" spans="1:12" s="124" customFormat="1" ht="41.25" hidden="1" customHeight="1">
      <c r="A167" s="131">
        <v>45416</v>
      </c>
      <c r="B167" s="135">
        <v>14200</v>
      </c>
      <c r="C167" s="133">
        <v>0.39583333333333331</v>
      </c>
      <c r="D167" s="136" t="s">
        <v>11</v>
      </c>
      <c r="E167" s="132" t="s">
        <v>123</v>
      </c>
      <c r="F167" s="132"/>
      <c r="G167" s="132" t="str">
        <f t="shared" si="10"/>
        <v>1</v>
      </c>
      <c r="H167" s="137">
        <f t="shared" si="11"/>
        <v>18</v>
      </c>
      <c r="I167" s="132" t="str" cm="1">
        <f t="array" ref="I167">_xlfn.XLOOKUP(C167,imp_horarios,imp_trechos_janta,"",-1,1)</f>
        <v>GOIANIA X BELEM 09:30</v>
      </c>
      <c r="J167" s="132" t="str" cm="1">
        <f t="array" ref="J167">_xlfn.XLOOKUP(D167,justificativas_motivos,justificativas_texto,"",1,1)</f>
        <v>MOTORISTA CUMPRINDO HORÁRIO NA ESCALA ATUAL</v>
      </c>
      <c r="K167" s="119"/>
      <c r="L167" s="119" t="str">
        <f>_xlfn.CONCAT(cr_impAlm[[#This Row],[DATA]],cr_impAlm[[#This Row],[MOTORISTA e MATRICULA]])</f>
        <v>45423GENIVAL MIRANDA LEITE - 1953</v>
      </c>
    </row>
    <row r="168" spans="1:12" s="124" customFormat="1" ht="41.25" hidden="1" customHeight="1">
      <c r="A168" s="131">
        <v>45416</v>
      </c>
      <c r="B168" s="135">
        <f>B167</f>
        <v>14200</v>
      </c>
      <c r="C168" s="133">
        <f>C167</f>
        <v>0.39583333333333331</v>
      </c>
      <c r="D168" s="136" t="s">
        <v>11</v>
      </c>
      <c r="E168" s="132" t="s">
        <v>124</v>
      </c>
      <c r="F168" s="132"/>
      <c r="G168" s="132" t="str">
        <f t="shared" si="10"/>
        <v>1</v>
      </c>
      <c r="H168" s="137">
        <f t="shared" si="11"/>
        <v>18</v>
      </c>
      <c r="I168" s="132" t="str" cm="1">
        <f t="array" ref="I168">_xlfn.XLOOKUP(C168,imp_horarios,imp_trechos_janta,"",-1,1)</f>
        <v>GOIANIA X BELEM 09:30</v>
      </c>
      <c r="J168" s="132" t="str" cm="1">
        <f t="array" ref="J168">_xlfn.XLOOKUP(D168,justificativas_motivos,justificativas_texto,"",1,1)</f>
        <v>MOTORISTA CUMPRINDO HORÁRIO NA ESCALA ATUAL</v>
      </c>
      <c r="K168" s="119"/>
      <c r="L168" s="119" t="str">
        <f>_xlfn.CONCAT(cr_impAlm[[#This Row],[DATA]],cr_impAlm[[#This Row],[MOTORISTA e MATRICULA]])</f>
        <v>45423JOAO BATISTA DA SILVA - 1823</v>
      </c>
    </row>
    <row r="169" spans="1:12" s="124" customFormat="1" ht="41.25" hidden="1" customHeight="1">
      <c r="A169" s="131">
        <v>45417</v>
      </c>
      <c r="B169" s="135">
        <v>19006</v>
      </c>
      <c r="C169" s="133">
        <v>0.3</v>
      </c>
      <c r="D169" s="136" t="s">
        <v>11</v>
      </c>
      <c r="E169" s="132" t="s">
        <v>125</v>
      </c>
      <c r="F169" s="132"/>
      <c r="G169" s="132" t="str">
        <f t="shared" si="10"/>
        <v>1</v>
      </c>
      <c r="H169" s="137">
        <f t="shared" si="11"/>
        <v>18</v>
      </c>
      <c r="I169" s="132" t="str" cm="1">
        <f t="array" ref="I169">_xlfn.XLOOKUP(C169,imp_horarios,imp_trechos_janta,"",-1,1)</f>
        <v>BELEM X GOIANIA 07:12</v>
      </c>
      <c r="J169" s="132" t="str" cm="1">
        <f t="array" ref="J169">_xlfn.XLOOKUP(D169,justificativas_motivos,justificativas_texto,"",1,1)</f>
        <v>MOTORISTA CUMPRINDO HORÁRIO NA ESCALA ATUAL</v>
      </c>
      <c r="K169" s="119"/>
      <c r="L169" s="119" t="str">
        <f>_xlfn.CONCAT(cr_impAlm[[#This Row],[DATA]],cr_impAlm[[#This Row],[MOTORISTA e MATRICULA]])</f>
        <v>45423IRISVAN DE JESUS - 5708</v>
      </c>
    </row>
    <row r="170" spans="1:12" s="124" customFormat="1" ht="41.25" hidden="1" customHeight="1">
      <c r="A170" s="131">
        <v>45417</v>
      </c>
      <c r="B170" s="135">
        <v>19006</v>
      </c>
      <c r="C170" s="133">
        <v>0.3</v>
      </c>
      <c r="D170" s="136" t="s">
        <v>11</v>
      </c>
      <c r="E170" s="132" t="s">
        <v>126</v>
      </c>
      <c r="F170" s="132"/>
      <c r="G170" s="132" t="str">
        <f t="shared" si="10"/>
        <v>1</v>
      </c>
      <c r="H170" s="137">
        <f t="shared" si="11"/>
        <v>18</v>
      </c>
      <c r="I170" s="132" t="str" cm="1">
        <f t="array" ref="I170">_xlfn.XLOOKUP(C170,imp_horarios,imp_trechos_janta,"",-1,1)</f>
        <v>BELEM X GOIANIA 07:12</v>
      </c>
      <c r="J170" s="132" t="str" cm="1">
        <f t="array" ref="J170">_xlfn.XLOOKUP(D170,justificativas_motivos,justificativas_texto,"",1,1)</f>
        <v>MOTORISTA CUMPRINDO HORÁRIO NA ESCALA ATUAL</v>
      </c>
      <c r="K170" s="119"/>
      <c r="L170" s="119" t="str">
        <f>_xlfn.CONCAT(cr_impAlm[[#This Row],[DATA]],cr_impAlm[[#This Row],[MOTORISTA e MATRICULA]])</f>
        <v>45423AURICELIO SILVA DO CARMO - 5755</v>
      </c>
    </row>
    <row r="171" spans="1:12" s="124" customFormat="1" ht="41.25" hidden="1" customHeight="1">
      <c r="A171" s="131">
        <v>45417</v>
      </c>
      <c r="B171" s="135">
        <v>19008</v>
      </c>
      <c r="C171" s="133">
        <v>0.33333333333333331</v>
      </c>
      <c r="D171" s="136" t="s">
        <v>11</v>
      </c>
      <c r="E171" s="132" t="s">
        <v>65</v>
      </c>
      <c r="F171" s="132"/>
      <c r="G171" s="132" t="str">
        <f t="shared" si="10"/>
        <v>1</v>
      </c>
      <c r="H171" s="137">
        <f t="shared" si="11"/>
        <v>18</v>
      </c>
      <c r="I171" s="132" t="str" cm="1">
        <f t="array" ref="I171">_xlfn.XLOOKUP(C171,imp_horarios,imp_trechos_janta,"",-1,1)</f>
        <v>SAO LUIS X GOIANIA 08:00</v>
      </c>
      <c r="J171" s="132" t="str" cm="1">
        <f t="array" ref="J171">_xlfn.XLOOKUP(D171,justificativas_motivos,justificativas_texto,"",1,1)</f>
        <v>MOTORISTA CUMPRINDO HORÁRIO NA ESCALA ATUAL</v>
      </c>
      <c r="K171" s="119"/>
      <c r="L171" s="119" t="str">
        <f>_xlfn.CONCAT(cr_impAlm[[#This Row],[DATA]],cr_impAlm[[#This Row],[MOTORISTA e MATRICULA]])</f>
        <v>45424TIAGO MARTINS BERNARDES - 5260</v>
      </c>
    </row>
    <row r="172" spans="1:12" s="124" customFormat="1" ht="41.25" hidden="1" customHeight="1">
      <c r="A172" s="131">
        <v>45417</v>
      </c>
      <c r="B172" s="135">
        <v>19008</v>
      </c>
      <c r="C172" s="133">
        <v>0.33333333333333331</v>
      </c>
      <c r="D172" s="136" t="s">
        <v>11</v>
      </c>
      <c r="E172" s="132" t="s">
        <v>64</v>
      </c>
      <c r="F172" s="132"/>
      <c r="G172" s="132" t="str">
        <f t="shared" si="10"/>
        <v>1</v>
      </c>
      <c r="H172" s="137">
        <f t="shared" si="11"/>
        <v>18</v>
      </c>
      <c r="I172" s="132" t="str" cm="1">
        <f t="array" ref="I172">_xlfn.XLOOKUP(C172,imp_horarios,imp_trechos_janta,"",-1,1)</f>
        <v>SAO LUIS X GOIANIA 08:00</v>
      </c>
      <c r="J172" s="132" t="str" cm="1">
        <f t="array" ref="J172">_xlfn.XLOOKUP(D172,justificativas_motivos,justificativas_texto,"",1,1)</f>
        <v>MOTORISTA CUMPRINDO HORÁRIO NA ESCALA ATUAL</v>
      </c>
      <c r="K172" s="119"/>
      <c r="L172" s="119" t="str">
        <f>_xlfn.CONCAT(cr_impAlm[[#This Row],[DATA]],cr_impAlm[[#This Row],[MOTORISTA e MATRICULA]])</f>
        <v>45424JOCIVANE BARBOSA DE OLIVEIRA - 5207</v>
      </c>
    </row>
    <row r="173" spans="1:12" s="124" customFormat="1" ht="41.25" hidden="1" customHeight="1">
      <c r="A173" s="131">
        <v>45417</v>
      </c>
      <c r="B173" s="135">
        <v>19019</v>
      </c>
      <c r="C173" s="133">
        <v>0.39583333333333331</v>
      </c>
      <c r="D173" s="136" t="s">
        <v>11</v>
      </c>
      <c r="E173" s="132" t="s">
        <v>127</v>
      </c>
      <c r="F173" s="132"/>
      <c r="G173" s="132" t="str">
        <f t="shared" si="10"/>
        <v>1</v>
      </c>
      <c r="H173" s="137">
        <f t="shared" si="11"/>
        <v>18</v>
      </c>
      <c r="I173" s="132" t="str" cm="1">
        <f t="array" ref="I173">_xlfn.XLOOKUP(C173,imp_horarios,imp_trechos_janta,"",-1,1)</f>
        <v>GOIANIA X BELEM 09:30</v>
      </c>
      <c r="J173" s="132" t="str" cm="1">
        <f t="array" ref="J173">_xlfn.XLOOKUP(D173,justificativas_motivos,justificativas_texto,"",1,1)</f>
        <v>MOTORISTA CUMPRINDO HORÁRIO NA ESCALA ATUAL</v>
      </c>
      <c r="K173" s="119"/>
      <c r="L173" s="119" t="str">
        <f>_xlfn.CONCAT(cr_impAlm[[#This Row],[DATA]],cr_impAlm[[#This Row],[MOTORISTA e MATRICULA]])</f>
        <v>45424WILSON FERREIRA DE JESUS - 1407</v>
      </c>
    </row>
    <row r="174" spans="1:12" s="124" customFormat="1" ht="41.25" hidden="1" customHeight="1">
      <c r="A174" s="131">
        <v>45417</v>
      </c>
      <c r="B174" s="135">
        <v>19019</v>
      </c>
      <c r="C174" s="133">
        <v>0.39583333333333331</v>
      </c>
      <c r="D174" s="136" t="s">
        <v>11</v>
      </c>
      <c r="E174" s="132" t="s">
        <v>128</v>
      </c>
      <c r="F174" s="132"/>
      <c r="G174" s="132" t="str">
        <f t="shared" si="10"/>
        <v>1</v>
      </c>
      <c r="H174" s="137">
        <f t="shared" si="11"/>
        <v>18</v>
      </c>
      <c r="I174" s="132" t="str" cm="1">
        <f t="array" ref="I174">_xlfn.XLOOKUP(C174,imp_horarios,imp_trechos_janta,"",-1,1)</f>
        <v>GOIANIA X BELEM 09:30</v>
      </c>
      <c r="J174" s="132" t="str" cm="1">
        <f t="array" ref="J174">_xlfn.XLOOKUP(D174,justificativas_motivos,justificativas_texto,"",1,1)</f>
        <v>MOTORISTA CUMPRINDO HORÁRIO NA ESCALA ATUAL</v>
      </c>
      <c r="K174" s="119"/>
      <c r="L174" s="119" t="str">
        <f>_xlfn.CONCAT(cr_impAlm[[#This Row],[DATA]],cr_impAlm[[#This Row],[MOTORISTA e MATRICULA]])</f>
        <v>45424WILSON MARTINS ROCHA - 105</v>
      </c>
    </row>
    <row r="175" spans="1:12" s="124" customFormat="1" ht="41.25" hidden="1" customHeight="1">
      <c r="A175" s="131">
        <v>45417</v>
      </c>
      <c r="B175" s="135" t="s">
        <v>137</v>
      </c>
      <c r="C175" s="135" t="s">
        <v>137</v>
      </c>
      <c r="D175" s="135" t="s">
        <v>137</v>
      </c>
      <c r="E175" s="132" t="s">
        <v>50</v>
      </c>
      <c r="F175" s="132"/>
      <c r="G175" s="132" t="str">
        <f t="shared" si="10"/>
        <v>1</v>
      </c>
      <c r="H175" s="137">
        <f t="shared" si="11"/>
        <v>18</v>
      </c>
      <c r="I175" s="132" t="str" cm="1">
        <f t="array" ref="I175">_xlfn.XLOOKUP(C175,imp_horarios,imp_trechos_janta,"",-1,1)</f>
        <v>ESPERA</v>
      </c>
      <c r="J175" s="132" t="str" cm="1">
        <f t="array" ref="J175">_xlfn.XLOOKUP(D175,justificativas_motivos,justificativas_texto,"",1,1)</f>
        <v>MOTORISTA NA GARAGEM EM ESPERA PARA DISPONIBILIDADE DE HORARIOS</v>
      </c>
      <c r="K175" s="119"/>
      <c r="L175" s="119" t="str">
        <f>_xlfn.CONCAT(cr_impAlm[[#This Row],[DATA]],cr_impAlm[[#This Row],[MOTORISTA e MATRICULA]])</f>
        <v>45424CLAYTON SANTOS AIRES PEREIRA - 5209</v>
      </c>
    </row>
    <row r="176" spans="1:12" s="124" customFormat="1" ht="41.25" hidden="1" customHeight="1">
      <c r="A176" s="131">
        <v>45417</v>
      </c>
      <c r="B176" s="135" t="s">
        <v>137</v>
      </c>
      <c r="C176" s="135" t="s">
        <v>137</v>
      </c>
      <c r="D176" s="135" t="s">
        <v>137</v>
      </c>
      <c r="E176" s="132" t="s">
        <v>42</v>
      </c>
      <c r="F176" s="132"/>
      <c r="G176" s="132" t="str">
        <f t="shared" si="10"/>
        <v>1</v>
      </c>
      <c r="H176" s="137">
        <f t="shared" si="11"/>
        <v>18</v>
      </c>
      <c r="I176" s="132" t="str" cm="1">
        <f t="array" ref="I176">_xlfn.XLOOKUP(C176,imp_horarios,imp_trechos_janta,"",-1,1)</f>
        <v>ESPERA</v>
      </c>
      <c r="J176" s="132" t="str" cm="1">
        <f t="array" ref="J176">_xlfn.XLOOKUP(D176,justificativas_motivos,justificativas_texto,"",1,1)</f>
        <v>MOTORISTA NA GARAGEM EM ESPERA PARA DISPONIBILIDADE DE HORARIOS</v>
      </c>
      <c r="K176" s="119"/>
      <c r="L176" s="119" t="str">
        <f>_xlfn.CONCAT(cr_impAlm[[#This Row],[DATA]],cr_impAlm[[#This Row],[MOTORISTA e MATRICULA]])</f>
        <v>45424GILBERT WAGNER CALDEIRA - 5707</v>
      </c>
    </row>
    <row r="177" spans="1:12" s="124" customFormat="1" ht="41.25" hidden="1" customHeight="1">
      <c r="A177" s="131">
        <v>45417</v>
      </c>
      <c r="B177" s="135">
        <v>16300</v>
      </c>
      <c r="C177" s="133">
        <v>0.75</v>
      </c>
      <c r="D177" s="136" t="s">
        <v>11</v>
      </c>
      <c r="E177" s="132" t="s">
        <v>129</v>
      </c>
      <c r="F177" s="132"/>
      <c r="G177" s="132" t="str">
        <f t="shared" si="10"/>
        <v>1</v>
      </c>
      <c r="H177" s="137">
        <f t="shared" si="11"/>
        <v>18</v>
      </c>
      <c r="I177" s="132" t="str" cm="1">
        <f t="array" ref="I177">_xlfn.XLOOKUP(C177,imp_horarios,imp_trechos_janta,"",-1,1)</f>
        <v>GOIANIA X TERESINA 18:00</v>
      </c>
      <c r="J177" s="132" t="str" cm="1">
        <f t="array" ref="J177">_xlfn.XLOOKUP(D177,justificativas_motivos,justificativas_texto,"",1,1)</f>
        <v>MOTORISTA CUMPRINDO HORÁRIO NA ESCALA ATUAL</v>
      </c>
      <c r="K177" s="119"/>
      <c r="L177" s="119" t="str">
        <f>_xlfn.CONCAT(cr_impAlm[[#This Row],[DATA]],cr_impAlm[[#This Row],[MOTORISTA e MATRICULA]])</f>
        <v>45424FRANCISCO RAIMUNDO VIANA DE SOUSA - 5314</v>
      </c>
    </row>
    <row r="178" spans="1:12" s="124" customFormat="1" ht="41.25" hidden="1" customHeight="1">
      <c r="A178" s="131">
        <v>45417</v>
      </c>
      <c r="B178" s="135">
        <v>16300</v>
      </c>
      <c r="C178" s="133">
        <v>0.75</v>
      </c>
      <c r="D178" s="136" t="s">
        <v>11</v>
      </c>
      <c r="E178" s="132" t="s">
        <v>130</v>
      </c>
      <c r="F178" s="132"/>
      <c r="G178" s="132" t="str">
        <f t="shared" si="10"/>
        <v>1</v>
      </c>
      <c r="H178" s="137">
        <f t="shared" si="11"/>
        <v>18</v>
      </c>
      <c r="I178" s="132" t="str" cm="1">
        <f t="array" ref="I178">_xlfn.XLOOKUP(C178,imp_horarios,imp_trechos_janta,"",-1,1)</f>
        <v>GOIANIA X TERESINA 18:00</v>
      </c>
      <c r="J178" s="132" t="str" cm="1">
        <f t="array" ref="J178">_xlfn.XLOOKUP(D178,justificativas_motivos,justificativas_texto,"",1,1)</f>
        <v>MOTORISTA CUMPRINDO HORÁRIO NA ESCALA ATUAL</v>
      </c>
      <c r="K178" s="119"/>
      <c r="L178" s="119" t="str">
        <f>_xlfn.CONCAT(cr_impAlm[[#This Row],[DATA]],cr_impAlm[[#This Row],[MOTORISTA e MATRICULA]])</f>
        <v>45425JUSCELINO PIRES GONCALVES - 1343</v>
      </c>
    </row>
    <row r="179" spans="1:12" s="124" customFormat="1" ht="41.25" hidden="1" customHeight="1">
      <c r="A179" s="131">
        <v>45417</v>
      </c>
      <c r="B179" s="135">
        <v>19021</v>
      </c>
      <c r="C179" s="133">
        <v>0.79166666666666663</v>
      </c>
      <c r="D179" s="136" t="s">
        <v>11</v>
      </c>
      <c r="E179" s="132" t="s">
        <v>131</v>
      </c>
      <c r="F179" s="132"/>
      <c r="G179" s="132" t="str">
        <f t="shared" si="10"/>
        <v>1</v>
      </c>
      <c r="H179" s="137">
        <f t="shared" si="11"/>
        <v>18</v>
      </c>
      <c r="I179" s="132" t="str" cm="1">
        <f t="array" ref="I179">_xlfn.XLOOKUP(C179,imp_horarios,imp_trechos_janta,"",-1,1)</f>
        <v>GOIANIA X TERESINA 18:00</v>
      </c>
      <c r="J179" s="132" t="str" cm="1">
        <f t="array" ref="J179">_xlfn.XLOOKUP(D179,justificativas_motivos,justificativas_texto,"",1,1)</f>
        <v>MOTORISTA CUMPRINDO HORÁRIO NA ESCALA ATUAL</v>
      </c>
      <c r="K179" s="119"/>
      <c r="L179" s="119" t="str">
        <f>_xlfn.CONCAT(cr_impAlm[[#This Row],[DATA]],cr_impAlm[[#This Row],[MOTORISTA e MATRICULA]])</f>
        <v>45425MARCIO JOSE DA CRUZ - 5530</v>
      </c>
    </row>
    <row r="180" spans="1:12" s="124" customFormat="1" ht="41.25" hidden="1" customHeight="1">
      <c r="A180" s="131">
        <v>45417</v>
      </c>
      <c r="B180" s="135">
        <v>19021</v>
      </c>
      <c r="C180" s="133">
        <v>0.79166666666666663</v>
      </c>
      <c r="D180" s="136" t="s">
        <v>11</v>
      </c>
      <c r="E180" s="132" t="s">
        <v>132</v>
      </c>
      <c r="F180" s="132"/>
      <c r="G180" s="132" t="str">
        <f t="shared" si="10"/>
        <v>1</v>
      </c>
      <c r="H180" s="137">
        <f t="shared" si="11"/>
        <v>18</v>
      </c>
      <c r="I180" s="132" t="str" cm="1">
        <f t="array" ref="I180">_xlfn.XLOOKUP(C180,imp_horarios,imp_trechos_janta,"",-1,1)</f>
        <v>GOIANIA X TERESINA 18:00</v>
      </c>
      <c r="J180" s="132" t="str" cm="1">
        <f t="array" ref="J180">_xlfn.XLOOKUP(D180,justificativas_motivos,justificativas_texto,"",1,1)</f>
        <v>MOTORISTA CUMPRINDO HORÁRIO NA ESCALA ATUAL</v>
      </c>
      <c r="K180" s="119"/>
      <c r="L180" s="119" t="str">
        <f>_xlfn.CONCAT(cr_impAlm[[#This Row],[DATA]],cr_impAlm[[#This Row],[MOTORISTA e MATRICULA]])</f>
        <v>45425GERALDO MARTINS DOS SANTOS - 5610</v>
      </c>
    </row>
    <row r="181" spans="1:12" s="124" customFormat="1" ht="41.25" hidden="1" customHeight="1">
      <c r="A181" s="131">
        <v>45417</v>
      </c>
      <c r="B181" s="135">
        <v>16900</v>
      </c>
      <c r="C181" s="133">
        <v>0.83333333333333337</v>
      </c>
      <c r="D181" s="136" t="s">
        <v>11</v>
      </c>
      <c r="E181" s="132" t="s">
        <v>21</v>
      </c>
      <c r="F181" s="132"/>
      <c r="G181" s="132" t="str">
        <f t="shared" si="10"/>
        <v>1</v>
      </c>
      <c r="H181" s="137">
        <f t="shared" si="11"/>
        <v>18</v>
      </c>
      <c r="I181" s="132" t="str" cm="1">
        <f t="array" ref="I181">_xlfn.XLOOKUP(C181,imp_horarios,imp_trechos_janta,"",-1,1)</f>
        <v>GOIANIA X SAO LUIS 20:00</v>
      </c>
      <c r="J181" s="132" t="str" cm="1">
        <f t="array" ref="J181">_xlfn.XLOOKUP(D181,justificativas_motivos,justificativas_texto,"",1,1)</f>
        <v>MOTORISTA CUMPRINDO HORÁRIO NA ESCALA ATUAL</v>
      </c>
      <c r="K181" s="119"/>
      <c r="L181" s="119" t="str">
        <f>_xlfn.CONCAT(cr_impAlm[[#This Row],[DATA]],cr_impAlm[[#This Row],[MOTORISTA e MATRICULA]])</f>
        <v>45425ANTONIO FERNANDO DA SILVA - 5740</v>
      </c>
    </row>
    <row r="182" spans="1:12" s="124" customFormat="1" ht="41.25" hidden="1" customHeight="1">
      <c r="A182" s="131">
        <v>45417</v>
      </c>
      <c r="B182" s="135">
        <v>16900</v>
      </c>
      <c r="C182" s="133">
        <v>0.83333333333333337</v>
      </c>
      <c r="D182" s="136" t="s">
        <v>11</v>
      </c>
      <c r="E182" s="132" t="s">
        <v>133</v>
      </c>
      <c r="F182" s="132"/>
      <c r="G182" s="132" t="str">
        <f t="shared" si="10"/>
        <v>1</v>
      </c>
      <c r="H182" s="137">
        <f t="shared" si="11"/>
        <v>18</v>
      </c>
      <c r="I182" s="132" t="str" cm="1">
        <f t="array" ref="I182">_xlfn.XLOOKUP(C182,imp_horarios,imp_trechos_janta,"",-1,1)</f>
        <v>GOIANIA X SAO LUIS 20:00</v>
      </c>
      <c r="J182" s="132" t="str" cm="1">
        <f t="array" ref="J182">_xlfn.XLOOKUP(D182,justificativas_motivos,justificativas_texto,"",1,1)</f>
        <v>MOTORISTA CUMPRINDO HORÁRIO NA ESCALA ATUAL</v>
      </c>
      <c r="K182" s="119"/>
      <c r="L182" s="119" t="str">
        <f>_xlfn.CONCAT(cr_impAlm[[#This Row],[DATA]],cr_impAlm[[#This Row],[MOTORISTA e MATRICULA]])</f>
        <v>45425MARCOS BORGES DE CARVALHO - 5529</v>
      </c>
    </row>
    <row r="183" spans="1:12" s="124" customFormat="1" ht="41.25" hidden="1" customHeight="1">
      <c r="A183" s="131">
        <v>45418</v>
      </c>
      <c r="B183" s="135">
        <v>19013</v>
      </c>
      <c r="C183" s="133">
        <v>0.87847222222222221</v>
      </c>
      <c r="D183" s="136" t="s">
        <v>11</v>
      </c>
      <c r="E183" s="132" t="s">
        <v>50</v>
      </c>
      <c r="F183" s="132"/>
      <c r="G183" s="132" t="str">
        <f t="shared" si="10"/>
        <v>1</v>
      </c>
      <c r="H183" s="137">
        <f t="shared" si="11"/>
        <v>18</v>
      </c>
      <c r="I183" s="132" t="str" cm="1">
        <f t="array" ref="I183">_xlfn.XLOOKUP(C183,imp_horarios,imp_trechos_janta,"",-1,1)</f>
        <v>BELEM X GOIANIA 21:05</v>
      </c>
      <c r="J183" s="132" t="str" cm="1">
        <f t="array" ref="J183">_xlfn.XLOOKUP(D183,justificativas_motivos,justificativas_texto,"",1,1)</f>
        <v>MOTORISTA CUMPRINDO HORÁRIO NA ESCALA ATUAL</v>
      </c>
      <c r="K183" s="119"/>
      <c r="L183" s="119" t="str">
        <f>_xlfn.CONCAT(cr_impAlm[[#This Row],[DATA]],cr_impAlm[[#This Row],[MOTORISTA e MATRICULA]])</f>
        <v>45425MARCOS SUEL VICENTE DE SOUZA - 5536</v>
      </c>
    </row>
    <row r="184" spans="1:12" s="124" customFormat="1" ht="41.25" hidden="1" customHeight="1">
      <c r="A184" s="131">
        <v>45418</v>
      </c>
      <c r="B184" s="135">
        <v>19013</v>
      </c>
      <c r="C184" s="133">
        <v>0.87847222222222221</v>
      </c>
      <c r="D184" s="136" t="s">
        <v>11</v>
      </c>
      <c r="E184" s="132" t="s">
        <v>42</v>
      </c>
      <c r="F184" s="132"/>
      <c r="G184" s="132" t="str">
        <f t="shared" si="10"/>
        <v>1</v>
      </c>
      <c r="H184" s="137">
        <f t="shared" si="11"/>
        <v>18</v>
      </c>
      <c r="I184" s="132" t="str" cm="1">
        <f t="array" ref="I184">_xlfn.XLOOKUP(C184,imp_horarios,imp_trechos_janta,"",-1,1)</f>
        <v>BELEM X GOIANIA 21:05</v>
      </c>
      <c r="J184" s="132" t="str" cm="1">
        <f t="array" ref="J184">_xlfn.XLOOKUP(D184,justificativas_motivos,justificativas_texto,"",1,1)</f>
        <v>MOTORISTA CUMPRINDO HORÁRIO NA ESCALA ATUAL</v>
      </c>
      <c r="K184" s="119"/>
      <c r="L184" s="119" t="str">
        <f>_xlfn.CONCAT(cr_impAlm[[#This Row],[DATA]],cr_impAlm[[#This Row],[MOTORISTA e MATRICULA]])</f>
        <v>45425ELIAS JESUS DA COSTA - 5295</v>
      </c>
    </row>
    <row r="185" spans="1:12" s="124" customFormat="1" ht="41.25" hidden="1" customHeight="1">
      <c r="A185" s="131">
        <v>45418</v>
      </c>
      <c r="B185" s="135">
        <v>19024</v>
      </c>
      <c r="C185" s="133">
        <v>0.3</v>
      </c>
      <c r="D185" s="136" t="s">
        <v>11</v>
      </c>
      <c r="E185" s="132" t="s">
        <v>129</v>
      </c>
      <c r="F185" s="132"/>
      <c r="G185" s="132" t="str">
        <f t="shared" si="10"/>
        <v>1</v>
      </c>
      <c r="H185" s="137">
        <f t="shared" si="11"/>
        <v>18</v>
      </c>
      <c r="I185" s="132" t="str" cm="1">
        <f t="array" ref="I185">_xlfn.XLOOKUP(C185,imp_horarios,imp_trechos_janta,"",-1,1)</f>
        <v>BELEM X GOIANIA 07:12</v>
      </c>
      <c r="J185" s="132" t="str" cm="1">
        <f t="array" ref="J185">_xlfn.XLOOKUP(D185,justificativas_motivos,justificativas_texto,"",1,1)</f>
        <v>MOTORISTA CUMPRINDO HORÁRIO NA ESCALA ATUAL</v>
      </c>
      <c r="K185" s="119"/>
      <c r="L185" s="119" t="str">
        <f>_xlfn.CONCAT(cr_impAlm[[#This Row],[DATA]],cr_impAlm[[#This Row],[MOTORISTA e MATRICULA]])</f>
        <v>45425OLISMAR BATISTA DE DEUS - 5293</v>
      </c>
    </row>
    <row r="186" spans="1:12" s="124" customFormat="1" ht="41.25" hidden="1" customHeight="1">
      <c r="A186" s="131">
        <v>45418</v>
      </c>
      <c r="B186" s="135">
        <v>19024</v>
      </c>
      <c r="C186" s="133">
        <v>0.3</v>
      </c>
      <c r="D186" s="136" t="s">
        <v>11</v>
      </c>
      <c r="E186" s="132" t="s">
        <v>130</v>
      </c>
      <c r="F186" s="132"/>
      <c r="G186" s="132" t="str">
        <f t="shared" si="10"/>
        <v>1</v>
      </c>
      <c r="H186" s="137">
        <f t="shared" si="11"/>
        <v>18</v>
      </c>
      <c r="I186" s="132" t="str" cm="1">
        <f t="array" ref="I186">_xlfn.XLOOKUP(C186,imp_horarios,imp_trechos_janta,"",-1,1)</f>
        <v>BELEM X GOIANIA 07:12</v>
      </c>
      <c r="J186" s="132" t="str" cm="1">
        <f t="array" ref="J186">_xlfn.XLOOKUP(D186,justificativas_motivos,justificativas_texto,"",1,1)</f>
        <v>MOTORISTA CUMPRINDO HORÁRIO NA ESCALA ATUAL</v>
      </c>
      <c r="K186" s="119"/>
      <c r="L186" s="119" t="str">
        <f>_xlfn.CONCAT(cr_impAlm[[#This Row],[DATA]],cr_impAlm[[#This Row],[MOTORISTA e MATRICULA]])</f>
        <v>45426CLEOMAR ANTONIO SIMOES - 2988</v>
      </c>
    </row>
    <row r="187" spans="1:12" s="124" customFormat="1" ht="41.25" hidden="1" customHeight="1">
      <c r="A187" s="131">
        <v>45418</v>
      </c>
      <c r="B187" s="135">
        <v>19015</v>
      </c>
      <c r="C187" s="133">
        <v>0.33333333333333331</v>
      </c>
      <c r="D187" s="136" t="s">
        <v>11</v>
      </c>
      <c r="E187" s="132" t="s">
        <v>132</v>
      </c>
      <c r="F187" s="132"/>
      <c r="G187" s="132" t="str">
        <f t="shared" si="10"/>
        <v>1</v>
      </c>
      <c r="H187" s="137">
        <f t="shared" si="11"/>
        <v>18</v>
      </c>
      <c r="I187" s="132" t="str" cm="1">
        <f t="array" ref="I187">_xlfn.XLOOKUP(C187,imp_horarios,imp_trechos_janta,"",-1,1)</f>
        <v>SAO LUIS X GOIANIA 08:00</v>
      </c>
      <c r="J187" s="132" t="str" cm="1">
        <f t="array" ref="J187">_xlfn.XLOOKUP(D187,justificativas_motivos,justificativas_texto,"",1,1)</f>
        <v>MOTORISTA CUMPRINDO HORÁRIO NA ESCALA ATUAL</v>
      </c>
      <c r="K187" s="119"/>
      <c r="L187" s="119" t="str">
        <f>_xlfn.CONCAT(cr_impAlm[[#This Row],[DATA]],cr_impAlm[[#This Row],[MOTORISTA e MATRICULA]])</f>
        <v>45426DIVINO EURIPEDES RIBEIRO - 5191</v>
      </c>
    </row>
    <row r="188" spans="1:12" s="124" customFormat="1" ht="41.25" hidden="1" customHeight="1">
      <c r="A188" s="131">
        <v>45418</v>
      </c>
      <c r="B188" s="135">
        <v>19015</v>
      </c>
      <c r="C188" s="133">
        <v>0.33333333333333331</v>
      </c>
      <c r="D188" s="136" t="s">
        <v>11</v>
      </c>
      <c r="E188" s="132" t="s">
        <v>131</v>
      </c>
      <c r="F188" s="132"/>
      <c r="G188" s="132" t="str">
        <f t="shared" si="10"/>
        <v>1</v>
      </c>
      <c r="H188" s="137">
        <f t="shared" si="11"/>
        <v>18</v>
      </c>
      <c r="I188" s="132" t="str" cm="1">
        <f t="array" ref="I188">_xlfn.XLOOKUP(C188,imp_horarios,imp_trechos_janta,"",-1,1)</f>
        <v>SAO LUIS X GOIANIA 08:00</v>
      </c>
      <c r="J188" s="132" t="str" cm="1">
        <f t="array" ref="J188">_xlfn.XLOOKUP(D188,justificativas_motivos,justificativas_texto,"",1,1)</f>
        <v>MOTORISTA CUMPRINDO HORÁRIO NA ESCALA ATUAL</v>
      </c>
      <c r="K188" s="119"/>
      <c r="L188" s="119" t="str">
        <f>_xlfn.CONCAT(cr_impAlm[[#This Row],[DATA]],cr_impAlm[[#This Row],[MOTORISTA e MATRICULA]])</f>
        <v>45426EDUARDO ANTONIO DA SILVA - 2678</v>
      </c>
    </row>
    <row r="189" spans="1:12" s="124" customFormat="1" ht="41.25" hidden="1" customHeight="1">
      <c r="A189" s="131">
        <v>45418</v>
      </c>
      <c r="B189" s="135">
        <v>19022</v>
      </c>
      <c r="C189" s="133">
        <v>0.39583333333333331</v>
      </c>
      <c r="D189" s="136" t="s">
        <v>11</v>
      </c>
      <c r="E189" s="132" t="s">
        <v>21</v>
      </c>
      <c r="F189" s="132"/>
      <c r="G189" s="132" t="str">
        <f t="shared" si="10"/>
        <v>1</v>
      </c>
      <c r="H189" s="137">
        <f t="shared" si="11"/>
        <v>18</v>
      </c>
      <c r="I189" s="132" t="str" cm="1">
        <f t="array" ref="I189">_xlfn.XLOOKUP(C189,imp_horarios,imp_trechos_janta,"",-1,1)</f>
        <v>GOIANIA X BELEM 09:30</v>
      </c>
      <c r="J189" s="132" t="str" cm="1">
        <f t="array" ref="J189">_xlfn.XLOOKUP(D189,justificativas_motivos,justificativas_texto,"",1,1)</f>
        <v>MOTORISTA CUMPRINDO HORÁRIO NA ESCALA ATUAL</v>
      </c>
      <c r="K189" s="119"/>
      <c r="L189" s="119" t="str">
        <f>_xlfn.CONCAT(cr_impAlm[[#This Row],[DATA]],cr_impAlm[[#This Row],[MOTORISTA e MATRICULA]])</f>
        <v>45426ANDRE SOUSA REIS - 2644</v>
      </c>
    </row>
    <row r="190" spans="1:12" s="124" customFormat="1" ht="41.25" hidden="1" customHeight="1">
      <c r="A190" s="131">
        <v>45418</v>
      </c>
      <c r="B190" s="135">
        <v>19022</v>
      </c>
      <c r="C190" s="133">
        <v>0.39583333333333331</v>
      </c>
      <c r="D190" s="136" t="s">
        <v>11</v>
      </c>
      <c r="E190" s="132" t="s">
        <v>133</v>
      </c>
      <c r="F190" s="132"/>
      <c r="G190" s="132" t="str">
        <f t="shared" si="10"/>
        <v>1</v>
      </c>
      <c r="H190" s="137">
        <f t="shared" si="11"/>
        <v>18</v>
      </c>
      <c r="I190" s="132" t="str" cm="1">
        <f t="array" ref="I190">_xlfn.XLOOKUP(C190,imp_horarios,imp_trechos_janta,"",-1,1)</f>
        <v>GOIANIA X BELEM 09:30</v>
      </c>
      <c r="J190" s="132" t="str" cm="1">
        <f t="array" ref="J190">_xlfn.XLOOKUP(D190,justificativas_motivos,justificativas_texto,"",1,1)</f>
        <v>MOTORISTA CUMPRINDO HORÁRIO NA ESCALA ATUAL</v>
      </c>
      <c r="K190" s="119"/>
      <c r="L190" s="119" t="str">
        <f>_xlfn.CONCAT(cr_impAlm[[#This Row],[DATA]],cr_impAlm[[#This Row],[MOTORISTA e MATRICULA]])</f>
        <v>45427AGNALDO ALVES DE CARVALHO - 5623</v>
      </c>
    </row>
    <row r="191" spans="1:12" s="124" customFormat="1" ht="41.25" hidden="1" customHeight="1">
      <c r="A191" s="131">
        <v>45418</v>
      </c>
      <c r="B191" s="135" t="s">
        <v>137</v>
      </c>
      <c r="C191" s="133" t="s">
        <v>137</v>
      </c>
      <c r="D191" s="136" t="s">
        <v>11</v>
      </c>
      <c r="E191" s="132" t="s">
        <v>63</v>
      </c>
      <c r="F191" s="132"/>
      <c r="G191" s="132" t="str">
        <f t="shared" si="10"/>
        <v>1</v>
      </c>
      <c r="H191" s="137">
        <f t="shared" si="11"/>
        <v>18</v>
      </c>
      <c r="I191" s="132" t="str" cm="1">
        <f t="array" ref="I191">_xlfn.XLOOKUP(C191,imp_horarios,imp_trechos_janta,"",-1,1)</f>
        <v>ESPERA</v>
      </c>
      <c r="J191" s="132" t="str" cm="1">
        <f t="array" ref="J191">_xlfn.XLOOKUP(D191,justificativas_motivos,justificativas_texto,"",1,1)</f>
        <v>MOTORISTA CUMPRINDO HORÁRIO NA ESCALA ATUAL</v>
      </c>
      <c r="K191" s="119"/>
      <c r="L191" s="119" t="str">
        <f>_xlfn.CONCAT(cr_impAlm[[#This Row],[DATA]],cr_impAlm[[#This Row],[MOTORISTA e MATRICULA]])</f>
        <v>45427CLEYTON CEZAR DA SILVA - 5741</v>
      </c>
    </row>
    <row r="192" spans="1:12" s="124" customFormat="1" ht="41.25" hidden="1" customHeight="1">
      <c r="A192" s="131">
        <v>45418</v>
      </c>
      <c r="B192" s="135" t="s">
        <v>137</v>
      </c>
      <c r="C192" s="133" t="s">
        <v>137</v>
      </c>
      <c r="D192" s="136" t="s">
        <v>11</v>
      </c>
      <c r="E192" s="132" t="s">
        <v>62</v>
      </c>
      <c r="F192" s="132"/>
      <c r="G192" s="132" t="str">
        <f t="shared" si="10"/>
        <v>1</v>
      </c>
      <c r="H192" s="137">
        <f t="shared" si="11"/>
        <v>18</v>
      </c>
      <c r="I192" s="132" t="str" cm="1">
        <f t="array" ref="I192">_xlfn.XLOOKUP(C192,imp_horarios,imp_trechos_janta,"",-1,1)</f>
        <v>ESPERA</v>
      </c>
      <c r="J192" s="132" t="str" cm="1">
        <f t="array" ref="J192">_xlfn.XLOOKUP(D192,justificativas_motivos,justificativas_texto,"",1,1)</f>
        <v>MOTORISTA CUMPRINDO HORÁRIO NA ESCALA ATUAL</v>
      </c>
      <c r="K192" s="119"/>
      <c r="L192" s="119" t="str">
        <f>_xlfn.CONCAT(cr_impAlm[[#This Row],[DATA]],cr_impAlm[[#This Row],[MOTORISTA e MATRICULA]])</f>
        <v>45427  IVANILSON BARBOSA PEREIRA- 5434</v>
      </c>
    </row>
    <row r="193" spans="1:12" s="124" customFormat="1" ht="41.25" hidden="1" customHeight="1">
      <c r="A193" s="131">
        <v>45418</v>
      </c>
      <c r="B193" s="135">
        <v>19020</v>
      </c>
      <c r="C193" s="133">
        <v>0.75</v>
      </c>
      <c r="D193" s="136" t="s">
        <v>11</v>
      </c>
      <c r="E193" s="132" t="s">
        <v>134</v>
      </c>
      <c r="F193" s="132"/>
      <c r="G193" s="132" t="str">
        <f t="shared" si="10"/>
        <v>1</v>
      </c>
      <c r="H193" s="137">
        <f t="shared" si="11"/>
        <v>18</v>
      </c>
      <c r="I193" s="132" t="str" cm="1">
        <f t="array" ref="I193">_xlfn.XLOOKUP(C193,imp_horarios,imp_trechos_janta,"",-1,1)</f>
        <v>GOIANIA X TERESINA 18:00</v>
      </c>
      <c r="J193" s="132" t="str" cm="1">
        <f t="array" ref="J193">_xlfn.XLOOKUP(D193,justificativas_motivos,justificativas_texto,"",1,1)</f>
        <v>MOTORISTA CUMPRINDO HORÁRIO NA ESCALA ATUAL</v>
      </c>
      <c r="K193" s="119"/>
      <c r="L193" s="119" t="str">
        <f>_xlfn.CONCAT(cr_impAlm[[#This Row],[DATA]],cr_impAlm[[#This Row],[MOTORISTA e MATRICULA]])</f>
        <v>45427JOSE EVANGELISTA DA SILVA - 5199</v>
      </c>
    </row>
    <row r="194" spans="1:12" s="124" customFormat="1" ht="41.25" hidden="1" customHeight="1">
      <c r="A194" s="131">
        <v>45418</v>
      </c>
      <c r="B194" s="135">
        <v>19020</v>
      </c>
      <c r="C194" s="133">
        <v>0.75</v>
      </c>
      <c r="D194" s="136" t="s">
        <v>11</v>
      </c>
      <c r="E194" s="132" t="s">
        <v>43</v>
      </c>
      <c r="F194" s="132"/>
      <c r="G194" s="132" t="str">
        <f t="shared" si="10"/>
        <v>1</v>
      </c>
      <c r="H194" s="137">
        <f t="shared" si="11"/>
        <v>18</v>
      </c>
      <c r="I194" s="132" t="str" cm="1">
        <f t="array" ref="I194">_xlfn.XLOOKUP(C194,imp_horarios,imp_trechos_janta,"",-1,1)</f>
        <v>GOIANIA X TERESINA 18:00</v>
      </c>
      <c r="J194" s="132" t="str" cm="1">
        <f t="array" ref="J194">_xlfn.XLOOKUP(D194,justificativas_motivos,justificativas_texto,"",1,1)</f>
        <v>MOTORISTA CUMPRINDO HORÁRIO NA ESCALA ATUAL</v>
      </c>
      <c r="K194" s="119"/>
      <c r="L194" s="119" t="str">
        <f>_xlfn.CONCAT(cr_impAlm[[#This Row],[DATA]],cr_impAlm[[#This Row],[MOTORISTA e MATRICULA]])</f>
        <v>45428LUIS CARLOS VIEIRA DE MELO SOUZA - 5535</v>
      </c>
    </row>
    <row r="195" spans="1:12" s="124" customFormat="1" ht="41.25" hidden="1" customHeight="1">
      <c r="A195" s="131">
        <v>45418</v>
      </c>
      <c r="B195" s="135">
        <v>19026</v>
      </c>
      <c r="C195" s="133">
        <v>0.79166666666666663</v>
      </c>
      <c r="D195" s="136" t="s">
        <v>11</v>
      </c>
      <c r="E195" s="132" t="s">
        <v>135</v>
      </c>
      <c r="F195" s="132"/>
      <c r="G195" s="132" t="str">
        <f t="shared" si="10"/>
        <v>1</v>
      </c>
      <c r="H195" s="137">
        <f t="shared" si="11"/>
        <v>18</v>
      </c>
      <c r="I195" s="132" t="str" cm="1">
        <f t="array" ref="I195">_xlfn.XLOOKUP(C195,imp_horarios,imp_trechos_janta,"",-1,1)</f>
        <v>GOIANIA X TERESINA 18:00</v>
      </c>
      <c r="J195" s="132" t="str" cm="1">
        <f t="array" ref="J195">_xlfn.XLOOKUP(D195,justificativas_motivos,justificativas_texto,"",1,1)</f>
        <v>MOTORISTA CUMPRINDO HORÁRIO NA ESCALA ATUAL</v>
      </c>
      <c r="K195" s="119"/>
      <c r="L195" s="119" t="str">
        <f>_xlfn.CONCAT(cr_impAlm[[#This Row],[DATA]],cr_impAlm[[#This Row],[MOTORISTA e MATRICULA]])</f>
        <v>45428MARCUS AUGUSTO DE CARVALHO - 2398</v>
      </c>
    </row>
    <row r="196" spans="1:12" s="124" customFormat="1" ht="41.25" hidden="1" customHeight="1">
      <c r="A196" s="131">
        <v>45418</v>
      </c>
      <c r="B196" s="135">
        <v>19026</v>
      </c>
      <c r="C196" s="133">
        <v>0.79166666666666663</v>
      </c>
      <c r="D196" s="136" t="s">
        <v>11</v>
      </c>
      <c r="E196" s="132" t="s">
        <v>174</v>
      </c>
      <c r="F196" s="132"/>
      <c r="G196" s="132" t="str">
        <f t="shared" si="10"/>
        <v>1</v>
      </c>
      <c r="H196" s="137">
        <f t="shared" si="11"/>
        <v>18</v>
      </c>
      <c r="I196" s="132" t="str" cm="1">
        <f t="array" ref="I196">_xlfn.XLOOKUP(C196,imp_horarios,imp_trechos_janta,"",-1,1)</f>
        <v>GOIANIA X TERESINA 18:00</v>
      </c>
      <c r="J196" s="132" t="str" cm="1">
        <f t="array" ref="J196">_xlfn.XLOOKUP(D196,justificativas_motivos,justificativas_texto,"",1,1)</f>
        <v>MOTORISTA CUMPRINDO HORÁRIO NA ESCALA ATUAL</v>
      </c>
      <c r="K196" s="119"/>
      <c r="L196" s="119" t="str">
        <f>_xlfn.CONCAT(cr_impAlm[[#This Row],[DATA]],cr_impAlm[[#This Row],[MOTORISTA e MATRICULA]])</f>
        <v>45429ELISEU TORRES DE OLIVEIRA - 561</v>
      </c>
    </row>
    <row r="197" spans="1:12" s="124" customFormat="1" ht="41.25" hidden="1" customHeight="1">
      <c r="A197" s="131">
        <v>45419</v>
      </c>
      <c r="B197" s="135">
        <v>19021</v>
      </c>
      <c r="C197" s="133">
        <v>0.87847222222222221</v>
      </c>
      <c r="D197" s="136" t="s">
        <v>11</v>
      </c>
      <c r="E197" s="132" t="s">
        <v>62</v>
      </c>
      <c r="F197" s="132"/>
      <c r="G197" s="132" t="str">
        <f t="shared" si="10"/>
        <v>1</v>
      </c>
      <c r="H197" s="137">
        <f t="shared" si="11"/>
        <v>18</v>
      </c>
      <c r="I197" s="132" t="str" cm="1">
        <f t="array" ref="I197">_xlfn.XLOOKUP(C197,imp_horarios,imp_trechos_janta,"",-1,1)</f>
        <v>BELEM X GOIANIA 21:05</v>
      </c>
      <c r="J197" s="132" t="str" cm="1">
        <f t="array" ref="J197">_xlfn.XLOOKUP(D197,justificativas_motivos,justificativas_texto,"",1,1)</f>
        <v>MOTORISTA CUMPRINDO HORÁRIO NA ESCALA ATUAL</v>
      </c>
      <c r="K197" s="119"/>
      <c r="L197" s="119" t="str">
        <f>_xlfn.CONCAT(cr_impAlm[[#This Row],[DATA]],cr_impAlm[[#This Row],[MOTORISTA e MATRICULA]])</f>
        <v>45429JULIO EDER NERES DA SILVA - 1767</v>
      </c>
    </row>
    <row r="198" spans="1:12" s="124" customFormat="1" ht="41.25" hidden="1" customHeight="1">
      <c r="A198" s="131">
        <v>45419</v>
      </c>
      <c r="B198" s="135">
        <v>19021</v>
      </c>
      <c r="C198" s="133">
        <v>0.87847222222222221</v>
      </c>
      <c r="D198" s="136" t="s">
        <v>11</v>
      </c>
      <c r="E198" s="132" t="s">
        <v>63</v>
      </c>
      <c r="F198" s="132"/>
      <c r="G198" s="132" t="str">
        <f t="shared" si="10"/>
        <v>1</v>
      </c>
      <c r="H198" s="137">
        <f t="shared" si="11"/>
        <v>18</v>
      </c>
      <c r="I198" s="132" t="str" cm="1">
        <f t="array" ref="I198">_xlfn.XLOOKUP(C198,imp_horarios,imp_trechos_janta,"",-1,1)</f>
        <v>BELEM X GOIANIA 21:05</v>
      </c>
      <c r="J198" s="132" t="str" cm="1">
        <f t="array" ref="J198">_xlfn.XLOOKUP(D198,justificativas_motivos,justificativas_texto,"",1,1)</f>
        <v>MOTORISTA CUMPRINDO HORÁRIO NA ESCALA ATUAL</v>
      </c>
      <c r="K198" s="119"/>
      <c r="L198" s="119" t="str">
        <f>_xlfn.CONCAT(cr_impAlm[[#This Row],[DATA]],cr_impAlm[[#This Row],[MOTORISTA e MATRICULA]])</f>
        <v>45429ALEF DA CRUZ VIEIRA - 5291</v>
      </c>
    </row>
    <row r="199" spans="1:12" s="124" customFormat="1" ht="41.25" hidden="1" customHeight="1">
      <c r="A199" s="131">
        <v>45419</v>
      </c>
      <c r="B199" s="135">
        <v>19017</v>
      </c>
      <c r="C199" s="133">
        <v>0.3</v>
      </c>
      <c r="D199" s="136" t="s">
        <v>11</v>
      </c>
      <c r="E199" s="132" t="s">
        <v>134</v>
      </c>
      <c r="F199" s="132"/>
      <c r="G199" s="132" t="s">
        <v>228</v>
      </c>
      <c r="H199" s="137">
        <v>18</v>
      </c>
      <c r="I199" s="132" t="str" cm="1">
        <f t="array" ref="I199">_xlfn.XLOOKUP(C199,imp_horarios,imp_trechos_janta,"",-1,1)</f>
        <v>BELEM X GOIANIA 07:12</v>
      </c>
      <c r="J199" s="132" t="str" cm="1">
        <f t="array" ref="J199">_xlfn.XLOOKUP(D199,justificativas_motivos,justificativas_texto,"",1,1)</f>
        <v>MOTORISTA CUMPRINDO HORÁRIO NA ESCALA ATUAL</v>
      </c>
      <c r="K199" s="119"/>
      <c r="L199" s="119" t="str">
        <f>_xlfn.CONCAT(cr_impAlm[[#This Row],[DATA]],cr_impAlm[[#This Row],[MOTORISTA e MATRICULA]])</f>
        <v>45429WALDIR DE ALMEIDA CORTE JUNIOR - 5283</v>
      </c>
    </row>
    <row r="200" spans="1:12" s="124" customFormat="1" ht="41.25" hidden="1" customHeight="1">
      <c r="A200" s="131">
        <v>45419</v>
      </c>
      <c r="B200" s="135">
        <v>19017</v>
      </c>
      <c r="C200" s="133">
        <v>0.3</v>
      </c>
      <c r="D200" s="136" t="s">
        <v>11</v>
      </c>
      <c r="E200" s="132" t="s">
        <v>43</v>
      </c>
      <c r="F200" s="132"/>
      <c r="G200" s="132" t="s">
        <v>228</v>
      </c>
      <c r="H200" s="137">
        <v>18</v>
      </c>
      <c r="I200" s="132" t="str" cm="1">
        <f t="array" ref="I200">_xlfn.XLOOKUP(C200,imp_horarios,imp_trechos_janta,"",-1,1)</f>
        <v>BELEM X GOIANIA 07:12</v>
      </c>
      <c r="J200" s="132" t="str" cm="1">
        <f t="array" ref="J200">_xlfn.XLOOKUP(D200,justificativas_motivos,justificativas_texto,"",1,1)</f>
        <v>MOTORISTA CUMPRINDO HORÁRIO NA ESCALA ATUAL</v>
      </c>
      <c r="K200" s="119"/>
      <c r="L200" s="119" t="str">
        <f>_xlfn.CONCAT(cr_impAlm[[#This Row],[DATA]],cr_impAlm[[#This Row],[MOTORISTA e MATRICULA]])</f>
        <v>45430EDNALDO PEREIRA DA SILVA - 5769</v>
      </c>
    </row>
    <row r="201" spans="1:12" s="124" customFormat="1" ht="41.25" hidden="1" customHeight="1">
      <c r="A201" s="131">
        <v>45419</v>
      </c>
      <c r="B201" s="136" t="s">
        <v>285</v>
      </c>
      <c r="C201" s="136" t="s">
        <v>285</v>
      </c>
      <c r="D201" s="136" t="s">
        <v>285</v>
      </c>
      <c r="E201" s="132" t="s">
        <v>135</v>
      </c>
      <c r="F201" s="132"/>
      <c r="G201" s="132" t="s">
        <v>228</v>
      </c>
      <c r="H201" s="137">
        <v>18</v>
      </c>
      <c r="I201" s="132" t="str" cm="1">
        <f t="array" ref="I201">_xlfn.XLOOKUP(C201,imp_horarios,imp_trechos_janta,"",-1,1)</f>
        <v>PASSE</v>
      </c>
      <c r="J201" s="132" t="str" cm="1">
        <f t="array" ref="J201">_xlfn.XLOOKUP(D201,justificativas_motivos,justificativas_texto,"",1,1)</f>
        <v>MOTORISTA CHEGANDO/SAINDO DA GARAGEM DE PASSE</v>
      </c>
      <c r="K201" s="119"/>
      <c r="L201" s="119" t="str">
        <f>_xlfn.CONCAT(cr_impAlm[[#This Row],[DATA]],cr_impAlm[[#This Row],[MOTORISTA e MATRICULA]])</f>
        <v>45430JOAO ANIVAIR DE QUEIROZ - 5608</v>
      </c>
    </row>
    <row r="202" spans="1:12" s="124" customFormat="1" ht="41.25" hidden="1" customHeight="1">
      <c r="A202" s="131">
        <v>45419</v>
      </c>
      <c r="B202" s="135">
        <v>19016</v>
      </c>
      <c r="C202" s="133">
        <v>0.33333333333333331</v>
      </c>
      <c r="D202" s="136" t="s">
        <v>11</v>
      </c>
      <c r="E202" s="132" t="s">
        <v>27</v>
      </c>
      <c r="F202" s="132"/>
      <c r="G202" s="132" t="s">
        <v>228</v>
      </c>
      <c r="H202" s="137">
        <v>18</v>
      </c>
      <c r="I202" s="132" t="str" cm="1">
        <f t="array" ref="I202">_xlfn.XLOOKUP(C202,imp_horarios,imp_trechos_janta,"",-1,1)</f>
        <v>SAO LUIS X GOIANIA 08:00</v>
      </c>
      <c r="J202" s="132" t="str" cm="1">
        <f t="array" ref="J202">_xlfn.XLOOKUP(D202,justificativas_motivos,justificativas_texto,"",1,1)</f>
        <v>MOTORISTA CUMPRINDO HORÁRIO NA ESCALA ATUAL</v>
      </c>
      <c r="K202" s="119"/>
      <c r="L202" s="119" t="str">
        <f>_xlfn.CONCAT(cr_impAlm[[#This Row],[DATA]],cr_impAlm[[#This Row],[MOTORISTA e MATRICULA]])</f>
        <v>45431ADIR ASSIMIRO DA SILVA - 5672</v>
      </c>
    </row>
    <row r="203" spans="1:12" s="124" customFormat="1" ht="41.25" hidden="1" customHeight="1">
      <c r="A203" s="131">
        <v>45419</v>
      </c>
      <c r="B203" s="135">
        <v>19016</v>
      </c>
      <c r="C203" s="133">
        <v>0.33333333333333331</v>
      </c>
      <c r="D203" s="136" t="s">
        <v>11</v>
      </c>
      <c r="E203" s="132" t="s">
        <v>29</v>
      </c>
      <c r="F203" s="132"/>
      <c r="G203" s="132" t="s">
        <v>228</v>
      </c>
      <c r="H203" s="137">
        <v>18</v>
      </c>
      <c r="I203" s="132" t="str" cm="1">
        <f t="array" ref="I203">_xlfn.XLOOKUP(C203,imp_horarios,imp_trechos_janta,"",-1,1)</f>
        <v>SAO LUIS X GOIANIA 08:00</v>
      </c>
      <c r="J203" s="132" t="str" cm="1">
        <f t="array" ref="J203">_xlfn.XLOOKUP(D203,justificativas_motivos,justificativas_texto,"",1,1)</f>
        <v>MOTORISTA CUMPRINDO HORÁRIO NA ESCALA ATUAL</v>
      </c>
      <c r="K203" s="119"/>
      <c r="L203" s="119" t="str">
        <f>_xlfn.CONCAT(cr_impAlm[[#This Row],[DATA]],cr_impAlm[[#This Row],[MOTORISTA e MATRICULA]])</f>
        <v>45431  VALDEIR DA COSTA- 5351</v>
      </c>
    </row>
    <row r="204" spans="1:12" s="124" customFormat="1" ht="41.25" hidden="1" customHeight="1">
      <c r="A204" s="131">
        <v>45419</v>
      </c>
      <c r="B204" s="135">
        <v>16300</v>
      </c>
      <c r="C204" s="133">
        <v>0.39583333333333331</v>
      </c>
      <c r="D204" s="136" t="s">
        <v>11</v>
      </c>
      <c r="E204" s="132" t="s">
        <v>81</v>
      </c>
      <c r="F204" s="132"/>
      <c r="G204" s="132" t="s">
        <v>228</v>
      </c>
      <c r="H204" s="137">
        <v>18</v>
      </c>
      <c r="I204" s="132" t="str" cm="1">
        <f t="array" ref="I204">_xlfn.XLOOKUP(C204,imp_horarios,imp_trechos_janta,"",-1,1)</f>
        <v>GOIANIA X BELEM 09:30</v>
      </c>
      <c r="J204" s="132" t="str" cm="1">
        <f t="array" ref="J204">_xlfn.XLOOKUP(D204,justificativas_motivos,justificativas_texto,"",1,1)</f>
        <v>MOTORISTA CUMPRINDO HORÁRIO NA ESCALA ATUAL</v>
      </c>
      <c r="K204" s="119"/>
      <c r="L204" s="119" t="str">
        <f>_xlfn.CONCAT(cr_impAlm[[#This Row],[DATA]],cr_impAlm[[#This Row],[MOTORISTA e MATRICULA]])</f>
        <v>45431ROBERTO PEREIRA DE MATOS - 5538</v>
      </c>
    </row>
    <row r="205" spans="1:12" s="124" customFormat="1" ht="41.25" hidden="1" customHeight="1">
      <c r="A205" s="131">
        <v>45419</v>
      </c>
      <c r="B205" s="135">
        <v>16300</v>
      </c>
      <c r="C205" s="133">
        <v>0.39583333333333331</v>
      </c>
      <c r="D205" s="136" t="s">
        <v>11</v>
      </c>
      <c r="E205" s="132" t="s">
        <v>17</v>
      </c>
      <c r="F205" s="132"/>
      <c r="G205" s="132" t="s">
        <v>228</v>
      </c>
      <c r="H205" s="137">
        <v>18</v>
      </c>
      <c r="I205" s="132" t="str" cm="1">
        <f t="array" ref="I205">_xlfn.XLOOKUP(C205,imp_horarios,imp_trechos_janta,"",-1,1)</f>
        <v>GOIANIA X BELEM 09:30</v>
      </c>
      <c r="J205" s="132" t="str" cm="1">
        <f t="array" ref="J205">_xlfn.XLOOKUP(D205,justificativas_motivos,justificativas_texto,"",1,1)</f>
        <v>MOTORISTA CUMPRINDO HORÁRIO NA ESCALA ATUAL</v>
      </c>
      <c r="K205" s="119"/>
      <c r="L205" s="119" t="str">
        <f>_xlfn.CONCAT(cr_impAlm[[#This Row],[DATA]],cr_impAlm[[#This Row],[MOTORISTA e MATRICULA]])</f>
        <v>45431VALDECY RIBEIRO CAETANO - 5743</v>
      </c>
    </row>
    <row r="206" spans="1:12" s="124" customFormat="1" ht="41.25" hidden="1" customHeight="1">
      <c r="A206" s="131">
        <v>45419</v>
      </c>
      <c r="B206" s="135">
        <v>16700</v>
      </c>
      <c r="C206" s="133">
        <v>0.83333333333333337</v>
      </c>
      <c r="D206" s="136" t="s">
        <v>11</v>
      </c>
      <c r="E206" s="132" t="s">
        <v>57</v>
      </c>
      <c r="F206" s="132"/>
      <c r="G206" s="132" t="s">
        <v>228</v>
      </c>
      <c r="H206" s="137">
        <v>18</v>
      </c>
      <c r="I206" s="132" t="str" cm="1">
        <f t="array" ref="I206">_xlfn.XLOOKUP(C206,imp_horarios,imp_trechos_janta,"",-1,1)</f>
        <v>GOIANIA X SAO LUIS 20:00</v>
      </c>
      <c r="J206" s="132" t="str" cm="1">
        <f t="array" ref="J206">_xlfn.XLOOKUP(D206,justificativas_motivos,justificativas_texto,"",1,1)</f>
        <v>MOTORISTA CUMPRINDO HORÁRIO NA ESCALA ATUAL</v>
      </c>
      <c r="K206" s="119"/>
      <c r="L206" s="119" t="str">
        <f>_xlfn.CONCAT(cr_impAlm[[#This Row],[DATA]],cr_impAlm[[#This Row],[MOTORISTA e MATRICULA]])</f>
        <v>45431JOAO ROQUELINO PERES JUNIOR - 5552</v>
      </c>
    </row>
    <row r="207" spans="1:12" s="124" customFormat="1" ht="41.25" hidden="1" customHeight="1">
      <c r="A207" s="131">
        <v>45419</v>
      </c>
      <c r="B207" s="135">
        <v>16700</v>
      </c>
      <c r="C207" s="133">
        <v>0.83333333333333337</v>
      </c>
      <c r="D207" s="136" t="s">
        <v>11</v>
      </c>
      <c r="E207" s="132" t="s">
        <v>85</v>
      </c>
      <c r="F207" s="132"/>
      <c r="G207" s="132" t="s">
        <v>228</v>
      </c>
      <c r="H207" s="137">
        <v>18</v>
      </c>
      <c r="I207" s="132" t="str" cm="1">
        <f t="array" ref="I207">_xlfn.XLOOKUP(C207,imp_horarios,imp_trechos_janta,"",-1,1)</f>
        <v>GOIANIA X SAO LUIS 20:00</v>
      </c>
      <c r="J207" s="132" t="str" cm="1">
        <f t="array" ref="J207">_xlfn.XLOOKUP(D207,justificativas_motivos,justificativas_texto,"",1,1)</f>
        <v>MOTORISTA CUMPRINDO HORÁRIO NA ESCALA ATUAL</v>
      </c>
      <c r="K207" s="119"/>
      <c r="L207" s="119" t="str">
        <f>_xlfn.CONCAT(cr_impAlm[[#This Row],[DATA]],cr_impAlm[[#This Row],[MOTORISTA e MATRICULA]])</f>
        <v>45431ADALTON ALMEIDA DE SOUZA - 1941</v>
      </c>
    </row>
    <row r="208" spans="1:12" s="124" customFormat="1" ht="41.25" hidden="1" customHeight="1">
      <c r="A208" s="131">
        <v>45420</v>
      </c>
      <c r="B208" s="135">
        <v>19026</v>
      </c>
      <c r="C208" s="133">
        <v>0.87847222222222221</v>
      </c>
      <c r="D208" s="136" t="s">
        <v>11</v>
      </c>
      <c r="E208" s="132" t="s">
        <v>57</v>
      </c>
      <c r="F208" s="132"/>
      <c r="G208" s="132" t="str">
        <f t="shared" ref="G208:G271" si="12">IF(E208="MOTORISTA","","1")</f>
        <v>1</v>
      </c>
      <c r="H208" s="137">
        <f t="shared" ref="H208:H271" si="13">IF(E208="MOTORISTA","",18)</f>
        <v>18</v>
      </c>
      <c r="I208" s="132" t="str" cm="1">
        <f t="array" ref="I208">_xlfn.XLOOKUP(C208,imp_horarios,imp_trechos_janta,"",-1,1)</f>
        <v>BELEM X GOIANIA 21:05</v>
      </c>
      <c r="J208" s="132" t="str" cm="1">
        <f t="array" ref="J208">_xlfn.XLOOKUP(D208,justificativas_motivos,justificativas_texto,"",1,1)</f>
        <v>MOTORISTA CUMPRINDO HORÁRIO NA ESCALA ATUAL</v>
      </c>
      <c r="K208" s="119"/>
      <c r="L208" s="119" t="str">
        <f>_xlfn.CONCAT(cr_impAlm[[#This Row],[DATA]],cr_impAlm[[#This Row],[MOTORISTA e MATRICULA]])</f>
        <v>45431EDNALDO PEREIRA DA SILVA - 5769</v>
      </c>
    </row>
    <row r="209" spans="1:12" s="124" customFormat="1" ht="41.25" hidden="1" customHeight="1">
      <c r="A209" s="131">
        <v>45420</v>
      </c>
      <c r="B209" s="135">
        <v>19026</v>
      </c>
      <c r="C209" s="133">
        <v>0.87847222222222221</v>
      </c>
      <c r="D209" s="136" t="s">
        <v>11</v>
      </c>
      <c r="E209" s="132" t="s">
        <v>85</v>
      </c>
      <c r="F209" s="132"/>
      <c r="G209" s="132" t="str">
        <f t="shared" si="12"/>
        <v>1</v>
      </c>
      <c r="H209" s="137">
        <f t="shared" si="13"/>
        <v>18</v>
      </c>
      <c r="I209" s="132" t="str" cm="1">
        <f t="array" ref="I209">_xlfn.XLOOKUP(C209,imp_horarios,imp_trechos_janta,"",-1,1)</f>
        <v>BELEM X GOIANIA 21:05</v>
      </c>
      <c r="J209" s="132" t="str" cm="1">
        <f t="array" ref="J209">_xlfn.XLOOKUP(D209,justificativas_motivos,justificativas_texto,"",1,1)</f>
        <v>MOTORISTA CUMPRINDO HORÁRIO NA ESCALA ATUAL</v>
      </c>
      <c r="K209" s="119"/>
      <c r="L209" s="119" t="str">
        <f>_xlfn.CONCAT(cr_impAlm[[#This Row],[DATA]],cr_impAlm[[#This Row],[MOTORISTA e MATRICULA]])</f>
        <v>45431JOAO ANIVAIR DE QUEIROZ - 5608</v>
      </c>
    </row>
    <row r="210" spans="1:12" s="124" customFormat="1" ht="41.25" hidden="1" customHeight="1">
      <c r="A210" s="131">
        <v>45420</v>
      </c>
      <c r="B210" s="135">
        <v>19017</v>
      </c>
      <c r="C210" s="133">
        <v>0.3</v>
      </c>
      <c r="D210" s="136" t="s">
        <v>11</v>
      </c>
      <c r="E210" s="132" t="s">
        <v>136</v>
      </c>
      <c r="F210" s="132"/>
      <c r="G210" s="132" t="str">
        <f t="shared" si="12"/>
        <v>1</v>
      </c>
      <c r="H210" s="137">
        <f t="shared" si="13"/>
        <v>18</v>
      </c>
      <c r="I210" s="132" t="str" cm="1">
        <f t="array" ref="I210">_xlfn.XLOOKUP(C210,imp_horarios,imp_trechos_janta,"",-1,1)</f>
        <v>BELEM X GOIANIA 07:12</v>
      </c>
      <c r="J210" s="132" t="str" cm="1">
        <f t="array" ref="J210">_xlfn.XLOOKUP(D210,justificativas_motivos,justificativas_texto,"",1,1)</f>
        <v>MOTORISTA CUMPRINDO HORÁRIO NA ESCALA ATUAL</v>
      </c>
      <c r="K210" s="119"/>
      <c r="L210" s="119" t="str">
        <f>_xlfn.CONCAT(cr_impAlm[[#This Row],[DATA]],cr_impAlm[[#This Row],[MOTORISTA e MATRICULA]])</f>
        <v>45431ANTONIO MARQUES NETO DOS SANTOS - 1738</v>
      </c>
    </row>
    <row r="211" spans="1:12" s="124" customFormat="1" ht="41.25" hidden="1" customHeight="1">
      <c r="A211" s="131">
        <v>45420</v>
      </c>
      <c r="B211" s="135">
        <v>19017</v>
      </c>
      <c r="C211" s="133">
        <v>0.3</v>
      </c>
      <c r="D211" s="136" t="s">
        <v>11</v>
      </c>
      <c r="E211" s="132" t="s">
        <v>135</v>
      </c>
      <c r="F211" s="132"/>
      <c r="G211" s="132" t="str">
        <f t="shared" si="12"/>
        <v>1</v>
      </c>
      <c r="H211" s="137">
        <f t="shared" si="13"/>
        <v>18</v>
      </c>
      <c r="I211" s="132" t="str" cm="1">
        <f t="array" ref="I211">_xlfn.XLOOKUP(C211,imp_horarios,imp_trechos_janta,"",-1,1)</f>
        <v>BELEM X GOIANIA 07:12</v>
      </c>
      <c r="J211" s="132" t="str" cm="1">
        <f t="array" ref="J211">_xlfn.XLOOKUP(D211,justificativas_motivos,justificativas_texto,"",1,1)</f>
        <v>MOTORISTA CUMPRINDO HORÁRIO NA ESCALA ATUAL</v>
      </c>
      <c r="K211" s="119"/>
      <c r="L211" s="119" t="str">
        <f>_xlfn.CONCAT(cr_impAlm[[#This Row],[DATA]],cr_impAlm[[#This Row],[MOTORISTA e MATRICULA]])</f>
        <v>45432VANDERSON GURGEL DO AMARAL - 2734</v>
      </c>
    </row>
    <row r="212" spans="1:12" s="124" customFormat="1" ht="41.25" hidden="1" customHeight="1">
      <c r="A212" s="131">
        <v>45420</v>
      </c>
      <c r="B212" s="135">
        <v>12400</v>
      </c>
      <c r="C212" s="133">
        <v>0.33333333333333331</v>
      </c>
      <c r="D212" s="136" t="s">
        <v>11</v>
      </c>
      <c r="E212" s="132" t="s">
        <v>19</v>
      </c>
      <c r="F212" s="132"/>
      <c r="G212" s="132" t="str">
        <f t="shared" si="12"/>
        <v>1</v>
      </c>
      <c r="H212" s="137">
        <f t="shared" si="13"/>
        <v>18</v>
      </c>
      <c r="I212" s="132" t="str" cm="1">
        <f t="array" ref="I212">_xlfn.XLOOKUP(C212,imp_horarios,imp_trechos_janta,"",-1,1)</f>
        <v>SAO LUIS X GOIANIA 08:00</v>
      </c>
      <c r="J212" s="132" t="str" cm="1">
        <f t="array" ref="J212">_xlfn.XLOOKUP(D212,justificativas_motivos,justificativas_texto,"",1,1)</f>
        <v>MOTORISTA CUMPRINDO HORÁRIO NA ESCALA ATUAL</v>
      </c>
      <c r="K212" s="119"/>
      <c r="L212" s="119" t="str">
        <f>_xlfn.CONCAT(cr_impAlm[[#This Row],[DATA]],cr_impAlm[[#This Row],[MOTORISTA e MATRICULA]])</f>
        <v>45432OLIVEIRA DE MELO ARRUDA - 5251</v>
      </c>
    </row>
    <row r="213" spans="1:12" s="124" customFormat="1" ht="41.25" hidden="1" customHeight="1">
      <c r="A213" s="131">
        <v>45420</v>
      </c>
      <c r="B213" s="135">
        <v>12400</v>
      </c>
      <c r="C213" s="133">
        <v>0.33333333333333331</v>
      </c>
      <c r="D213" s="136" t="s">
        <v>11</v>
      </c>
      <c r="E213" s="132" t="s">
        <v>60</v>
      </c>
      <c r="F213" s="132"/>
      <c r="G213" s="132" t="str">
        <f t="shared" si="12"/>
        <v>1</v>
      </c>
      <c r="H213" s="137">
        <f t="shared" si="13"/>
        <v>18</v>
      </c>
      <c r="I213" s="132" t="str" cm="1">
        <f t="array" ref="I213">_xlfn.XLOOKUP(C213,imp_horarios,imp_trechos_janta,"",-1,1)</f>
        <v>SAO LUIS X GOIANIA 08:00</v>
      </c>
      <c r="J213" s="132" t="str" cm="1">
        <f t="array" ref="J213">_xlfn.XLOOKUP(D213,justificativas_motivos,justificativas_texto,"",1,1)</f>
        <v>MOTORISTA CUMPRINDO HORÁRIO NA ESCALA ATUAL</v>
      </c>
      <c r="K213" s="119"/>
      <c r="L213" s="119" t="str">
        <f>_xlfn.CONCAT(cr_impAlm[[#This Row],[DATA]],cr_impAlm[[#This Row],[MOTORISTA e MATRICULA]])</f>
        <v>45432ALEXSANDRO PEREIRA DA SILVA - 5286</v>
      </c>
    </row>
    <row r="214" spans="1:12" s="124" customFormat="1" ht="41.25" hidden="1" customHeight="1">
      <c r="A214" s="131">
        <v>45420</v>
      </c>
      <c r="B214" s="135">
        <v>19008</v>
      </c>
      <c r="C214" s="133">
        <v>0.75</v>
      </c>
      <c r="D214" s="136" t="s">
        <v>11</v>
      </c>
      <c r="E214" s="132" t="s">
        <v>160</v>
      </c>
      <c r="F214" s="132"/>
      <c r="G214" s="132" t="str">
        <f t="shared" si="12"/>
        <v>1</v>
      </c>
      <c r="H214" s="137">
        <f t="shared" si="13"/>
        <v>18</v>
      </c>
      <c r="I214" s="132" t="str" cm="1">
        <f t="array" ref="I214">_xlfn.XLOOKUP(C214,imp_horarios,imp_trechos_janta,"",-1,1)</f>
        <v>GOIANIA X TERESINA 18:00</v>
      </c>
      <c r="J214" s="132" t="str" cm="1">
        <f t="array" ref="J214">_xlfn.XLOOKUP(D214,justificativas_motivos,justificativas_texto,"",1,1)</f>
        <v>MOTORISTA CUMPRINDO HORÁRIO NA ESCALA ATUAL</v>
      </c>
      <c r="K214" s="119"/>
      <c r="L214" s="119" t="str">
        <f>_xlfn.CONCAT(cr_impAlm[[#This Row],[DATA]],cr_impAlm[[#This Row],[MOTORISTA e MATRICULA]])</f>
        <v>45432EDUARDO ANTONIO DA SILVA - 2678</v>
      </c>
    </row>
    <row r="215" spans="1:12" s="124" customFormat="1" ht="41.25" hidden="1" customHeight="1">
      <c r="A215" s="131">
        <v>45420</v>
      </c>
      <c r="B215" s="135">
        <v>19008</v>
      </c>
      <c r="C215" s="133">
        <v>0.75</v>
      </c>
      <c r="D215" s="136" t="s">
        <v>11</v>
      </c>
      <c r="E215" s="132" t="s">
        <v>161</v>
      </c>
      <c r="F215" s="132"/>
      <c r="G215" s="132" t="str">
        <f t="shared" si="12"/>
        <v>1</v>
      </c>
      <c r="H215" s="137">
        <f t="shared" si="13"/>
        <v>18</v>
      </c>
      <c r="I215" s="132" t="str" cm="1">
        <f t="array" ref="I215">_xlfn.XLOOKUP(C215,imp_horarios,imp_trechos_janta,"",-1,1)</f>
        <v>GOIANIA X TERESINA 18:00</v>
      </c>
      <c r="J215" s="132" t="str" cm="1">
        <f t="array" ref="J215">_xlfn.XLOOKUP(D215,justificativas_motivos,justificativas_texto,"",1,1)</f>
        <v>MOTORISTA CUMPRINDO HORÁRIO NA ESCALA ATUAL</v>
      </c>
      <c r="K215" s="119"/>
      <c r="L215" s="119" t="str">
        <f>_xlfn.CONCAT(cr_impAlm[[#This Row],[DATA]],cr_impAlm[[#This Row],[MOTORISTA e MATRICULA]])</f>
        <v>45432IRISVAN DE JESUS - 5708</v>
      </c>
    </row>
    <row r="216" spans="1:12" s="124" customFormat="1" ht="41.25" hidden="1" customHeight="1">
      <c r="A216" s="131">
        <v>45420</v>
      </c>
      <c r="B216" s="135">
        <v>19005</v>
      </c>
      <c r="C216" s="133">
        <v>0.79166666666666663</v>
      </c>
      <c r="D216" s="136" t="s">
        <v>11</v>
      </c>
      <c r="E216" s="132" t="s">
        <v>83</v>
      </c>
      <c r="F216" s="132"/>
      <c r="G216" s="132" t="str">
        <f t="shared" si="12"/>
        <v>1</v>
      </c>
      <c r="H216" s="137">
        <f t="shared" si="13"/>
        <v>18</v>
      </c>
      <c r="I216" s="132" t="str" cm="1">
        <f t="array" ref="I216">_xlfn.XLOOKUP(C216,imp_horarios,imp_trechos_janta,"",-1,1)</f>
        <v>GOIANIA X TERESINA 18:00</v>
      </c>
      <c r="J216" s="132" t="str" cm="1">
        <f t="array" ref="J216">_xlfn.XLOOKUP(D216,justificativas_motivos,justificativas_texto,"",1,1)</f>
        <v>MOTORISTA CUMPRINDO HORÁRIO NA ESCALA ATUAL</v>
      </c>
      <c r="K216" s="119"/>
      <c r="L216" s="119" t="str">
        <f>_xlfn.CONCAT(cr_impAlm[[#This Row],[DATA]],cr_impAlm[[#This Row],[MOTORISTA e MATRICULA]])</f>
        <v>45432VALTER PEREIRA MACIEL - 5630</v>
      </c>
    </row>
    <row r="217" spans="1:12" s="124" customFormat="1" ht="41.25" hidden="1" customHeight="1">
      <c r="A217" s="131">
        <v>45420</v>
      </c>
      <c r="B217" s="135">
        <v>19005</v>
      </c>
      <c r="C217" s="133">
        <v>0.79166666666666663</v>
      </c>
      <c r="D217" s="136" t="s">
        <v>11</v>
      </c>
      <c r="E217" s="132" t="s">
        <v>61</v>
      </c>
      <c r="F217" s="132"/>
      <c r="G217" s="132" t="str">
        <f t="shared" si="12"/>
        <v>1</v>
      </c>
      <c r="H217" s="137">
        <f t="shared" si="13"/>
        <v>18</v>
      </c>
      <c r="I217" s="132" t="str" cm="1">
        <f t="array" ref="I217">_xlfn.XLOOKUP(C217,imp_horarios,imp_trechos_janta,"",-1,1)</f>
        <v>GOIANIA X TERESINA 18:00</v>
      </c>
      <c r="J217" s="132" t="str" cm="1">
        <f t="array" ref="J217">_xlfn.XLOOKUP(D217,justificativas_motivos,justificativas_texto,"",1,1)</f>
        <v>MOTORISTA CUMPRINDO HORÁRIO NA ESCALA ATUAL</v>
      </c>
      <c r="K217" s="119"/>
      <c r="L217" s="119" t="str">
        <f>_xlfn.CONCAT(cr_impAlm[[#This Row],[DATA]],cr_impAlm[[#This Row],[MOTORISTA e MATRICULA]])</f>
        <v>45432PEDRINHO MARCELINO BATISTA - 5629</v>
      </c>
    </row>
    <row r="218" spans="1:12" s="124" customFormat="1" ht="41.25" hidden="1" customHeight="1">
      <c r="A218" s="131">
        <v>45420</v>
      </c>
      <c r="B218" s="135">
        <v>19006</v>
      </c>
      <c r="C218" s="133">
        <v>0.83333333333333337</v>
      </c>
      <c r="D218" s="136" t="s">
        <v>11</v>
      </c>
      <c r="E218" s="132" t="s">
        <v>80</v>
      </c>
      <c r="F218" s="132"/>
      <c r="G218" s="132" t="str">
        <f t="shared" si="12"/>
        <v>1</v>
      </c>
      <c r="H218" s="137">
        <f t="shared" si="13"/>
        <v>18</v>
      </c>
      <c r="I218" s="132" t="str" cm="1">
        <f t="array" ref="I218">_xlfn.XLOOKUP(C218,imp_horarios,imp_trechos_janta,"",-1,1)</f>
        <v>GOIANIA X SAO LUIS 20:00</v>
      </c>
      <c r="J218" s="132" t="str" cm="1">
        <f t="array" ref="J218">_xlfn.XLOOKUP(D218,justificativas_motivos,justificativas_texto,"",1,1)</f>
        <v>MOTORISTA CUMPRINDO HORÁRIO NA ESCALA ATUAL</v>
      </c>
      <c r="K218" s="119"/>
      <c r="L218" s="119" t="str">
        <f>_xlfn.CONCAT(cr_impAlm[[#This Row],[DATA]],cr_impAlm[[#This Row],[MOTORISTA e MATRICULA]])</f>
        <v>45433ALEXSANDRO PEREIRA DA SILVA - 5286</v>
      </c>
    </row>
    <row r="219" spans="1:12" s="124" customFormat="1" ht="41.25" hidden="1" customHeight="1">
      <c r="A219" s="131">
        <v>45420</v>
      </c>
      <c r="B219" s="135">
        <v>19006</v>
      </c>
      <c r="C219" s="133">
        <v>0.83333333333333337</v>
      </c>
      <c r="D219" s="136" t="s">
        <v>11</v>
      </c>
      <c r="E219" s="132" t="s">
        <v>78</v>
      </c>
      <c r="F219" s="132"/>
      <c r="G219" s="132" t="str">
        <f t="shared" si="12"/>
        <v>1</v>
      </c>
      <c r="H219" s="137">
        <f t="shared" si="13"/>
        <v>18</v>
      </c>
      <c r="I219" s="132" t="str" cm="1">
        <f t="array" ref="I219">_xlfn.XLOOKUP(C219,imp_horarios,imp_trechos_janta,"",-1,1)</f>
        <v>GOIANIA X SAO LUIS 20:00</v>
      </c>
      <c r="J219" s="132" t="str" cm="1">
        <f t="array" ref="J219">_xlfn.XLOOKUP(D219,justificativas_motivos,justificativas_texto,"",1,1)</f>
        <v>MOTORISTA CUMPRINDO HORÁRIO NA ESCALA ATUAL</v>
      </c>
      <c r="K219" s="119"/>
      <c r="L219" s="119" t="str">
        <f>_xlfn.CONCAT(cr_impAlm[[#This Row],[DATA]],cr_impAlm[[#This Row],[MOTORISTA e MATRICULA]])</f>
        <v>45433JOCIVANE BARBOSA DE OLIVEIRA - 5207</v>
      </c>
    </row>
    <row r="220" spans="1:12" s="124" customFormat="1" ht="41.25" hidden="1" customHeight="1">
      <c r="A220" s="131">
        <v>45421</v>
      </c>
      <c r="B220" s="135">
        <v>15900</v>
      </c>
      <c r="C220" s="133">
        <v>0.87847222222222221</v>
      </c>
      <c r="D220" s="136" t="s">
        <v>11</v>
      </c>
      <c r="E220" s="132" t="s">
        <v>83</v>
      </c>
      <c r="F220" s="132"/>
      <c r="G220" s="132" t="str">
        <f t="shared" si="12"/>
        <v>1</v>
      </c>
      <c r="H220" s="137">
        <f t="shared" si="13"/>
        <v>18</v>
      </c>
      <c r="I220" s="132" t="str" cm="1">
        <f t="array" ref="I220">_xlfn.XLOOKUP(C220,imp_horarios,imp_trechos_janta,"",-1,1)</f>
        <v>BELEM X GOIANIA 21:05</v>
      </c>
      <c r="J220" s="132" t="str" cm="1">
        <f t="array" ref="J220">_xlfn.XLOOKUP(D220,justificativas_motivos,justificativas_texto,"",1,1)</f>
        <v>MOTORISTA CUMPRINDO HORÁRIO NA ESCALA ATUAL</v>
      </c>
      <c r="K220" s="119"/>
      <c r="L220" s="119" t="str">
        <f>_xlfn.CONCAT(cr_impAlm[[#This Row],[DATA]],cr_impAlm[[#This Row],[MOTORISTA e MATRICULA]])</f>
        <v>45433EURIPEDES BORGES DOS SANTOS - 5017</v>
      </c>
    </row>
    <row r="221" spans="1:12" s="124" customFormat="1" ht="41.25" hidden="1" customHeight="1">
      <c r="A221" s="131">
        <v>45421</v>
      </c>
      <c r="B221" s="135">
        <v>15900</v>
      </c>
      <c r="C221" s="133">
        <v>0.87847222222222221</v>
      </c>
      <c r="D221" s="136" t="s">
        <v>11</v>
      </c>
      <c r="E221" s="132" t="s">
        <v>87</v>
      </c>
      <c r="F221" s="132"/>
      <c r="G221" s="132" t="str">
        <f t="shared" si="12"/>
        <v>1</v>
      </c>
      <c r="H221" s="137">
        <f t="shared" si="13"/>
        <v>18</v>
      </c>
      <c r="I221" s="132" t="str" cm="1">
        <f t="array" ref="I221">_xlfn.XLOOKUP(C221,imp_horarios,imp_trechos_janta,"",-1,1)</f>
        <v>BELEM X GOIANIA 21:05</v>
      </c>
      <c r="J221" s="132" t="str" cm="1">
        <f t="array" ref="J221">_xlfn.XLOOKUP(D221,justificativas_motivos,justificativas_texto,"",1,1)</f>
        <v>MOTORISTA CUMPRINDO HORÁRIO NA ESCALA ATUAL</v>
      </c>
      <c r="K221" s="119"/>
      <c r="L221" s="119" t="str">
        <f>_xlfn.CONCAT(cr_impAlm[[#This Row],[DATA]],cr_impAlm[[#This Row],[MOTORISTA e MATRICULA]])</f>
        <v>45433LEON RODRIGUES LOPES - 5533</v>
      </c>
    </row>
    <row r="222" spans="1:12" s="124" customFormat="1" ht="41.25" hidden="1" customHeight="1">
      <c r="A222" s="131">
        <v>45421</v>
      </c>
      <c r="B222" s="135">
        <v>19015</v>
      </c>
      <c r="C222" s="133">
        <v>0.3</v>
      </c>
      <c r="D222" s="136" t="s">
        <v>11</v>
      </c>
      <c r="E222" s="132" t="s">
        <v>80</v>
      </c>
      <c r="F222" s="132"/>
      <c r="G222" s="132" t="str">
        <f t="shared" si="12"/>
        <v>1</v>
      </c>
      <c r="H222" s="137">
        <f t="shared" si="13"/>
        <v>18</v>
      </c>
      <c r="I222" s="132" t="str" cm="1">
        <f t="array" ref="I222">_xlfn.XLOOKUP(C222,imp_horarios,imp_trechos_janta,"",-1,1)</f>
        <v>BELEM X GOIANIA 07:12</v>
      </c>
      <c r="J222" s="132" t="str" cm="1">
        <f t="array" ref="J222">_xlfn.XLOOKUP(D222,justificativas_motivos,justificativas_texto,"",1,1)</f>
        <v>MOTORISTA CUMPRINDO HORÁRIO NA ESCALA ATUAL</v>
      </c>
      <c r="K222" s="119"/>
      <c r="L222" s="119" t="str">
        <f>_xlfn.CONCAT(cr_impAlm[[#This Row],[DATA]],cr_impAlm[[#This Row],[MOTORISTA e MATRICULA]])</f>
        <v>45434SEBASTIAO REINALDO RODRIGUES MATOS  - 5772</v>
      </c>
    </row>
    <row r="223" spans="1:12" s="124" customFormat="1" ht="41.25" hidden="1" customHeight="1">
      <c r="A223" s="131">
        <v>45421</v>
      </c>
      <c r="B223" s="135">
        <v>19015</v>
      </c>
      <c r="C223" s="133">
        <v>0.3</v>
      </c>
      <c r="D223" s="136" t="s">
        <v>11</v>
      </c>
      <c r="E223" s="132" t="s">
        <v>78</v>
      </c>
      <c r="F223" s="132"/>
      <c r="G223" s="132" t="str">
        <f t="shared" si="12"/>
        <v>1</v>
      </c>
      <c r="H223" s="137">
        <f t="shared" si="13"/>
        <v>18</v>
      </c>
      <c r="I223" s="132" t="str" cm="1">
        <f t="array" ref="I223">_xlfn.XLOOKUP(C223,imp_horarios,imp_trechos_janta,"",-1,1)</f>
        <v>BELEM X GOIANIA 07:12</v>
      </c>
      <c r="J223" s="132" t="str" cm="1">
        <f t="array" ref="J223">_xlfn.XLOOKUP(D223,justificativas_motivos,justificativas_texto,"",1,1)</f>
        <v>MOTORISTA CUMPRINDO HORÁRIO NA ESCALA ATUAL</v>
      </c>
      <c r="K223" s="119"/>
      <c r="L223" s="119" t="str">
        <f>_xlfn.CONCAT(cr_impAlm[[#This Row],[DATA]],cr_impAlm[[#This Row],[MOTORISTA e MATRICULA]])</f>
        <v>45434JOSE ANTONIO INACIO VIEIRA - 5279</v>
      </c>
    </row>
    <row r="224" spans="1:12" s="124" customFormat="1" ht="41.25" hidden="1" customHeight="1">
      <c r="A224" s="131">
        <v>45421</v>
      </c>
      <c r="B224" s="135">
        <v>19027</v>
      </c>
      <c r="C224" s="133">
        <v>0.33333333333333331</v>
      </c>
      <c r="D224" s="136" t="s">
        <v>11</v>
      </c>
      <c r="E224" s="132" t="s">
        <v>138</v>
      </c>
      <c r="F224" s="132"/>
      <c r="G224" s="132" t="str">
        <f t="shared" si="12"/>
        <v>1</v>
      </c>
      <c r="H224" s="137">
        <f t="shared" si="13"/>
        <v>18</v>
      </c>
      <c r="I224" s="132" t="str" cm="1">
        <f t="array" ref="I224">_xlfn.XLOOKUP(C224,imp_horarios,imp_trechos_janta,"",-1,1)</f>
        <v>SAO LUIS X GOIANIA 08:00</v>
      </c>
      <c r="J224" s="132" t="str" cm="1">
        <f t="array" ref="J224">_xlfn.XLOOKUP(D224,justificativas_motivos,justificativas_texto,"",1,1)</f>
        <v>MOTORISTA CUMPRINDO HORÁRIO NA ESCALA ATUAL</v>
      </c>
      <c r="K224" s="119"/>
      <c r="L224" s="119" t="str">
        <f>_xlfn.CONCAT(cr_impAlm[[#This Row],[DATA]],cr_impAlm[[#This Row],[MOTORISTA e MATRICULA]])</f>
        <v>45434GEYSILOM CARDOSO FAGUNDES FURTADO - 5770</v>
      </c>
    </row>
    <row r="225" spans="1:12" s="124" customFormat="1" ht="41.25" hidden="1" customHeight="1">
      <c r="A225" s="131">
        <v>45421</v>
      </c>
      <c r="B225" s="135">
        <v>19027</v>
      </c>
      <c r="C225" s="133">
        <v>0.33333333333333331</v>
      </c>
      <c r="D225" s="136" t="s">
        <v>11</v>
      </c>
      <c r="E225" s="132" t="s">
        <v>139</v>
      </c>
      <c r="F225" s="132"/>
      <c r="G225" s="132" t="str">
        <f t="shared" si="12"/>
        <v>1</v>
      </c>
      <c r="H225" s="137">
        <f t="shared" si="13"/>
        <v>18</v>
      </c>
      <c r="I225" s="132" t="str" cm="1">
        <f t="array" ref="I225">_xlfn.XLOOKUP(C225,imp_horarios,imp_trechos_janta,"",-1,1)</f>
        <v>SAO LUIS X GOIANIA 08:00</v>
      </c>
      <c r="J225" s="132" t="str" cm="1">
        <f t="array" ref="J225">_xlfn.XLOOKUP(D225,justificativas_motivos,justificativas_texto,"",1,1)</f>
        <v>MOTORISTA CUMPRINDO HORÁRIO NA ESCALA ATUAL</v>
      </c>
      <c r="K225" s="119"/>
      <c r="L225" s="119" t="str">
        <f>_xlfn.CONCAT(cr_impAlm[[#This Row],[DATA]],cr_impAlm[[#This Row],[MOTORISTA e MATRICULA]])</f>
        <v>45434GILMAR ALVES DE MARIA - 5627</v>
      </c>
    </row>
    <row r="226" spans="1:12" s="124" customFormat="1" ht="41.25" hidden="1" customHeight="1">
      <c r="A226" s="131">
        <v>45421</v>
      </c>
      <c r="B226" s="135">
        <v>16500</v>
      </c>
      <c r="C226" s="133">
        <v>0.39583333333333331</v>
      </c>
      <c r="D226" s="136" t="s">
        <v>11</v>
      </c>
      <c r="E226" s="132" t="s">
        <v>141</v>
      </c>
      <c r="F226" s="132"/>
      <c r="G226" s="132" t="str">
        <f t="shared" si="12"/>
        <v>1</v>
      </c>
      <c r="H226" s="137">
        <f t="shared" si="13"/>
        <v>18</v>
      </c>
      <c r="I226" s="132" t="str" cm="1">
        <f t="array" ref="I226">_xlfn.XLOOKUP(C226,imp_horarios,imp_trechos_janta,"",-1,1)</f>
        <v>GOIANIA X BELEM 09:30</v>
      </c>
      <c r="J226" s="132" t="str" cm="1">
        <f t="array" ref="J226">_xlfn.XLOOKUP(D226,justificativas_motivos,justificativas_texto,"",1,1)</f>
        <v>MOTORISTA CUMPRINDO HORÁRIO NA ESCALA ATUAL</v>
      </c>
      <c r="K226" s="119"/>
      <c r="L226" s="119" t="str">
        <f>_xlfn.CONCAT(cr_impAlm[[#This Row],[DATA]],cr_impAlm[[#This Row],[MOTORISTA e MATRICULA]])</f>
        <v>45434JADILSON LIMA VIEIRA - 1108</v>
      </c>
    </row>
    <row r="227" spans="1:12" s="124" customFormat="1" ht="41.25" hidden="1" customHeight="1">
      <c r="A227" s="131">
        <v>45421</v>
      </c>
      <c r="B227" s="135">
        <v>16500</v>
      </c>
      <c r="C227" s="133">
        <v>0.39583333333333331</v>
      </c>
      <c r="D227" s="136" t="s">
        <v>11</v>
      </c>
      <c r="E227" s="132" t="s">
        <v>571</v>
      </c>
      <c r="F227" s="132"/>
      <c r="G227" s="132" t="str">
        <f t="shared" si="12"/>
        <v>1</v>
      </c>
      <c r="H227" s="137">
        <f t="shared" si="13"/>
        <v>18</v>
      </c>
      <c r="I227" s="132" t="str" cm="1">
        <f t="array" ref="I227">_xlfn.XLOOKUP(C227,imp_horarios,imp_trechos_janta,"",-1,1)</f>
        <v>GOIANIA X BELEM 09:30</v>
      </c>
      <c r="J227" s="132" t="str" cm="1">
        <f t="array" ref="J227">_xlfn.XLOOKUP(D227,justificativas_motivos,justificativas_texto,"",1,1)</f>
        <v>MOTORISTA CUMPRINDO HORÁRIO NA ESCALA ATUAL</v>
      </c>
      <c r="K227" s="119"/>
      <c r="L227" s="119" t="str">
        <f>_xlfn.CONCAT(cr_impAlm[[#This Row],[DATA]],cr_impAlm[[#This Row],[MOTORISTA e MATRICULA]])</f>
        <v>45434EDIVALDO DOS SANTOS DE LIMA - 1686</v>
      </c>
    </row>
    <row r="228" spans="1:12" s="124" customFormat="1" ht="41.25" hidden="1" customHeight="1">
      <c r="A228" s="131">
        <v>45421</v>
      </c>
      <c r="B228" s="135">
        <v>19015</v>
      </c>
      <c r="C228" s="133">
        <v>0.79166666666666663</v>
      </c>
      <c r="D228" s="136" t="s">
        <v>11</v>
      </c>
      <c r="E228" s="132" t="s">
        <v>265</v>
      </c>
      <c r="F228" s="132"/>
      <c r="G228" s="132" t="str">
        <f t="shared" si="12"/>
        <v>1</v>
      </c>
      <c r="H228" s="137">
        <f t="shared" si="13"/>
        <v>18</v>
      </c>
      <c r="I228" s="132" t="str" cm="1">
        <f t="array" ref="I228">_xlfn.XLOOKUP(C228,imp_horarios,imp_trechos_janta,"",-1,1)</f>
        <v>GOIANIA X TERESINA 18:00</v>
      </c>
      <c r="J228" s="132" t="str" cm="1">
        <f t="array" ref="J228">_xlfn.XLOOKUP(D228,justificativas_motivos,justificativas_texto,"",1,1)</f>
        <v>MOTORISTA CUMPRINDO HORÁRIO NA ESCALA ATUAL</v>
      </c>
      <c r="K228" s="119"/>
      <c r="L228" s="119" t="str">
        <f>_xlfn.CONCAT(cr_impAlm[[#This Row],[DATA]],cr_impAlm[[#This Row],[MOTORISTA e MATRICULA]])</f>
        <v>45435CLEIDEMARCIO CORDEIRO DA SILVA PINHEIRO - 2961</v>
      </c>
    </row>
    <row r="229" spans="1:12" s="124" customFormat="1" ht="41.25" hidden="1" customHeight="1">
      <c r="A229" s="131">
        <v>45421</v>
      </c>
      <c r="B229" s="135">
        <v>19015</v>
      </c>
      <c r="C229" s="133">
        <v>0.79166666666666663</v>
      </c>
      <c r="D229" s="136" t="s">
        <v>11</v>
      </c>
      <c r="E229" s="132" t="s">
        <v>232</v>
      </c>
      <c r="F229" s="132"/>
      <c r="G229" s="132" t="str">
        <f t="shared" si="12"/>
        <v>1</v>
      </c>
      <c r="H229" s="137">
        <f t="shared" si="13"/>
        <v>18</v>
      </c>
      <c r="I229" s="132" t="str" cm="1">
        <f t="array" ref="I229">_xlfn.XLOOKUP(C229,imp_horarios,imp_trechos_janta,"",-1,1)</f>
        <v>GOIANIA X TERESINA 18:00</v>
      </c>
      <c r="J229" s="132" t="str" cm="1">
        <f t="array" ref="J229">_xlfn.XLOOKUP(D229,justificativas_motivos,justificativas_texto,"",1,1)</f>
        <v>MOTORISTA CUMPRINDO HORÁRIO NA ESCALA ATUAL</v>
      </c>
      <c r="K229" s="119"/>
      <c r="L229" s="119" t="str">
        <f>_xlfn.CONCAT(cr_impAlm[[#This Row],[DATA]],cr_impAlm[[#This Row],[MOTORISTA e MATRICULA]])</f>
        <v>45435MARCELO DOS REIS ALVES - 5220</v>
      </c>
    </row>
    <row r="230" spans="1:12" s="124" customFormat="1" ht="41.25" hidden="1" customHeight="1">
      <c r="A230" s="131">
        <v>45421</v>
      </c>
      <c r="B230" s="135">
        <v>16800</v>
      </c>
      <c r="C230" s="133">
        <v>0.83333333333333337</v>
      </c>
      <c r="D230" s="136" t="s">
        <v>11</v>
      </c>
      <c r="E230" s="132" t="s">
        <v>30</v>
      </c>
      <c r="F230" s="132"/>
      <c r="G230" s="132" t="str">
        <f t="shared" si="12"/>
        <v>1</v>
      </c>
      <c r="H230" s="137">
        <f t="shared" si="13"/>
        <v>18</v>
      </c>
      <c r="I230" s="132" t="str" cm="1">
        <f t="array" ref="I230">_xlfn.XLOOKUP(C230,imp_horarios,imp_trechos_janta,"",-1,1)</f>
        <v>GOIANIA X SAO LUIS 20:00</v>
      </c>
      <c r="J230" s="132" t="str" cm="1">
        <f t="array" ref="J230">_xlfn.XLOOKUP(D230,justificativas_motivos,justificativas_texto,"",1,1)</f>
        <v>MOTORISTA CUMPRINDO HORÁRIO NA ESCALA ATUAL</v>
      </c>
      <c r="K230" s="119"/>
      <c r="L230" s="119" t="str">
        <f>_xlfn.CONCAT(cr_impAlm[[#This Row],[DATA]],cr_impAlm[[#This Row],[MOTORISTA e MATRICULA]])</f>
        <v>45435WILSON MARTINS ROCHA - 105</v>
      </c>
    </row>
    <row r="231" spans="1:12" s="124" customFormat="1" ht="41.25" hidden="1" customHeight="1">
      <c r="A231" s="131">
        <v>45421</v>
      </c>
      <c r="B231" s="135">
        <v>16800</v>
      </c>
      <c r="C231" s="133">
        <v>0.83333333333333337</v>
      </c>
      <c r="D231" s="136" t="s">
        <v>11</v>
      </c>
      <c r="E231" s="132" t="s">
        <v>31</v>
      </c>
      <c r="F231" s="132"/>
      <c r="G231" s="132" t="str">
        <f t="shared" si="12"/>
        <v>1</v>
      </c>
      <c r="H231" s="137">
        <f t="shared" si="13"/>
        <v>18</v>
      </c>
      <c r="I231" s="132" t="str" cm="1">
        <f t="array" ref="I231">_xlfn.XLOOKUP(C231,imp_horarios,imp_trechos_janta,"",-1,1)</f>
        <v>GOIANIA X SAO LUIS 20:00</v>
      </c>
      <c r="J231" s="132" t="str" cm="1">
        <f t="array" ref="J231">_xlfn.XLOOKUP(D231,justificativas_motivos,justificativas_texto,"",1,1)</f>
        <v>MOTORISTA CUMPRINDO HORÁRIO NA ESCALA ATUAL</v>
      </c>
      <c r="K231" s="119"/>
      <c r="L231" s="119" t="str">
        <f>_xlfn.CONCAT(cr_impAlm[[#This Row],[DATA]],cr_impAlm[[#This Row],[MOTORISTA e MATRICULA]])</f>
        <v>45435WILSON FERREIRA DE JESUS - 1407</v>
      </c>
    </row>
    <row r="232" spans="1:12" s="124" customFormat="1" ht="41.25" hidden="1" customHeight="1">
      <c r="A232" s="131">
        <v>45422</v>
      </c>
      <c r="B232" s="135">
        <v>19005</v>
      </c>
      <c r="C232" s="133">
        <v>0.87847222222222221</v>
      </c>
      <c r="D232" s="136" t="s">
        <v>11</v>
      </c>
      <c r="E232" s="132" t="s">
        <v>141</v>
      </c>
      <c r="F232" s="132"/>
      <c r="G232" s="132" t="str">
        <f t="shared" si="12"/>
        <v>1</v>
      </c>
      <c r="H232" s="137">
        <f t="shared" si="13"/>
        <v>18</v>
      </c>
      <c r="I232" s="132" t="str" cm="1">
        <f t="array" ref="I232">_xlfn.XLOOKUP(C232,imp_horarios,imp_trechos_janta,"",-1,1)</f>
        <v>BELEM X GOIANIA 21:05</v>
      </c>
      <c r="J232" s="132" t="str" cm="1">
        <f t="array" ref="J232">_xlfn.XLOOKUP(D232,justificativas_motivos,justificativas_texto,"",1,1)</f>
        <v>MOTORISTA CUMPRINDO HORÁRIO NA ESCALA ATUAL</v>
      </c>
      <c r="K232" s="119"/>
      <c r="L232" s="119" t="str">
        <f>_xlfn.CONCAT(cr_impAlm[[#This Row],[DATA]],cr_impAlm[[#This Row],[MOTORISTA e MATRICULA]])</f>
        <v>45435EDINANDES LUIZ DA SILVA - 2651</v>
      </c>
    </row>
    <row r="233" spans="1:12" s="124" customFormat="1" ht="41.25" hidden="1" customHeight="1">
      <c r="A233" s="131">
        <v>45422</v>
      </c>
      <c r="B233" s="135">
        <v>19005</v>
      </c>
      <c r="C233" s="133">
        <v>0.87847222222222221</v>
      </c>
      <c r="D233" s="136" t="s">
        <v>11</v>
      </c>
      <c r="E233" s="132" t="s">
        <v>140</v>
      </c>
      <c r="F233" s="132"/>
      <c r="G233" s="132" t="str">
        <f t="shared" si="12"/>
        <v>1</v>
      </c>
      <c r="H233" s="137">
        <f t="shared" si="13"/>
        <v>18</v>
      </c>
      <c r="I233" s="132" t="str" cm="1">
        <f t="array" ref="I233">_xlfn.XLOOKUP(C233,imp_horarios,imp_trechos_janta,"",-1,1)</f>
        <v>BELEM X GOIANIA 21:05</v>
      </c>
      <c r="J233" s="132" t="str" cm="1">
        <f t="array" ref="J233">_xlfn.XLOOKUP(D233,justificativas_motivos,justificativas_texto,"",1,1)</f>
        <v>MOTORISTA CUMPRINDO HORÁRIO NA ESCALA ATUAL</v>
      </c>
      <c r="K233" s="119"/>
      <c r="L233" s="119" t="str">
        <f>_xlfn.CONCAT(cr_impAlm[[#This Row],[DATA]],cr_impAlm[[#This Row],[MOTORISTA e MATRICULA]])</f>
        <v>45435ANTONIO MAGNO FERREIRA DA SILVA - 5789</v>
      </c>
    </row>
    <row r="234" spans="1:12" s="124" customFormat="1" ht="41.25" hidden="1" customHeight="1">
      <c r="A234" s="131">
        <v>45422</v>
      </c>
      <c r="B234" s="135">
        <v>19012</v>
      </c>
      <c r="C234" s="133">
        <v>0.3</v>
      </c>
      <c r="D234" s="136" t="s">
        <v>11</v>
      </c>
      <c r="E234" s="132" t="s">
        <v>31</v>
      </c>
      <c r="F234" s="132"/>
      <c r="G234" s="132" t="str">
        <f t="shared" si="12"/>
        <v>1</v>
      </c>
      <c r="H234" s="137">
        <f t="shared" si="13"/>
        <v>18</v>
      </c>
      <c r="I234" s="132" t="str" cm="1">
        <f t="array" ref="I234">_xlfn.XLOOKUP(C234,imp_horarios,imp_trechos_janta,"",-1,1)</f>
        <v>BELEM X GOIANIA 07:12</v>
      </c>
      <c r="J234" s="132" t="str" cm="1">
        <f t="array" ref="J234">_xlfn.XLOOKUP(D234,justificativas_motivos,justificativas_texto,"",1,1)</f>
        <v>MOTORISTA CUMPRINDO HORÁRIO NA ESCALA ATUAL</v>
      </c>
      <c r="K234" s="119"/>
      <c r="L234" s="119" t="str">
        <f>_xlfn.CONCAT(cr_impAlm[[#This Row],[DATA]],cr_impAlm[[#This Row],[MOTORISTA e MATRICULA]])</f>
        <v>45436GERALDO MARTINS DOS SANTOS - 5610</v>
      </c>
    </row>
    <row r="235" spans="1:12" s="124" customFormat="1" ht="41.25" hidden="1" customHeight="1">
      <c r="A235" s="131">
        <v>45422</v>
      </c>
      <c r="B235" s="135">
        <v>19012</v>
      </c>
      <c r="C235" s="133">
        <v>0.3</v>
      </c>
      <c r="D235" s="136" t="s">
        <v>11</v>
      </c>
      <c r="E235" s="132" t="s">
        <v>30</v>
      </c>
      <c r="F235" s="132"/>
      <c r="G235" s="132" t="str">
        <f t="shared" si="12"/>
        <v>1</v>
      </c>
      <c r="H235" s="137">
        <f t="shared" si="13"/>
        <v>18</v>
      </c>
      <c r="I235" s="132" t="str" cm="1">
        <f t="array" ref="I235">_xlfn.XLOOKUP(C235,imp_horarios,imp_trechos_janta,"",-1,1)</f>
        <v>BELEM X GOIANIA 07:12</v>
      </c>
      <c r="J235" s="132" t="str" cm="1">
        <f t="array" ref="J235">_xlfn.XLOOKUP(D235,justificativas_motivos,justificativas_texto,"",1,1)</f>
        <v>MOTORISTA CUMPRINDO HORÁRIO NA ESCALA ATUAL</v>
      </c>
      <c r="K235" s="119"/>
      <c r="L235" s="119" t="str">
        <f>_xlfn.CONCAT(cr_impAlm[[#This Row],[DATA]],cr_impAlm[[#This Row],[MOTORISTA e MATRICULA]])</f>
        <v>45436ANTONIO FERNANDO DA SILVA  - 5740</v>
      </c>
    </row>
    <row r="236" spans="1:12" s="124" customFormat="1" ht="41.25" hidden="1" customHeight="1">
      <c r="A236" s="131">
        <v>45422</v>
      </c>
      <c r="B236" s="135">
        <v>15700</v>
      </c>
      <c r="C236" s="133">
        <v>0.33333333333333331</v>
      </c>
      <c r="D236" s="136" t="s">
        <v>11</v>
      </c>
      <c r="E236" s="132" t="s">
        <v>142</v>
      </c>
      <c r="F236" s="132"/>
      <c r="G236" s="132" t="str">
        <f t="shared" si="12"/>
        <v>1</v>
      </c>
      <c r="H236" s="137">
        <f t="shared" si="13"/>
        <v>18</v>
      </c>
      <c r="I236" s="132" t="str" cm="1">
        <f t="array" ref="I236">_xlfn.XLOOKUP(C236,imp_horarios,imp_trechos_janta,"",-1,1)</f>
        <v>SAO LUIS X GOIANIA 08:00</v>
      </c>
      <c r="J236" s="132" t="str" cm="1">
        <f t="array" ref="J236">_xlfn.XLOOKUP(D236,justificativas_motivos,justificativas_texto,"",1,1)</f>
        <v>MOTORISTA CUMPRINDO HORÁRIO NA ESCALA ATUAL</v>
      </c>
      <c r="K236" s="119"/>
      <c r="L236" s="119" t="str">
        <f>_xlfn.CONCAT(cr_impAlm[[#This Row],[DATA]],cr_impAlm[[#This Row],[MOTORISTA e MATRICULA]])</f>
        <v>45436LUIZ CARLOS DE ARAUJO - 1960</v>
      </c>
    </row>
    <row r="237" spans="1:12" s="124" customFormat="1" ht="41.25" hidden="1" customHeight="1">
      <c r="A237" s="131">
        <v>45422</v>
      </c>
      <c r="B237" s="135">
        <v>15700</v>
      </c>
      <c r="C237" s="133">
        <v>0.33333333333333331</v>
      </c>
      <c r="D237" s="136" t="s">
        <v>11</v>
      </c>
      <c r="E237" s="132" t="s">
        <v>143</v>
      </c>
      <c r="F237" s="132"/>
      <c r="G237" s="132" t="str">
        <f t="shared" si="12"/>
        <v>1</v>
      </c>
      <c r="H237" s="137">
        <f t="shared" si="13"/>
        <v>18</v>
      </c>
      <c r="I237" s="132" t="str" cm="1">
        <f t="array" ref="I237">_xlfn.XLOOKUP(C237,imp_horarios,imp_trechos_janta,"",-1,1)</f>
        <v>SAO LUIS X GOIANIA 08:00</v>
      </c>
      <c r="J237" s="132" t="str" cm="1">
        <f t="array" ref="J237">_xlfn.XLOOKUP(D237,justificativas_motivos,justificativas_texto,"",1,1)</f>
        <v>MOTORISTA CUMPRINDO HORÁRIO NA ESCALA ATUAL</v>
      </c>
      <c r="K237" s="119"/>
      <c r="L237" s="119" t="str">
        <f>_xlfn.CONCAT(cr_impAlm[[#This Row],[DATA]],cr_impAlm[[#This Row],[MOTORISTA e MATRICULA]])</f>
        <v>45436EURIDES ELIEZER CORREIA - 2778</v>
      </c>
    </row>
    <row r="238" spans="1:12" s="124" customFormat="1" ht="41.25" hidden="1" customHeight="1">
      <c r="A238" s="131">
        <v>45422</v>
      </c>
      <c r="B238" s="135">
        <v>16900</v>
      </c>
      <c r="C238" s="133">
        <v>0.75</v>
      </c>
      <c r="D238" s="136" t="s">
        <v>11</v>
      </c>
      <c r="E238" s="132" t="s">
        <v>47</v>
      </c>
      <c r="F238" s="132"/>
      <c r="G238" s="132" t="str">
        <f t="shared" si="12"/>
        <v>1</v>
      </c>
      <c r="H238" s="137">
        <f t="shared" si="13"/>
        <v>18</v>
      </c>
      <c r="I238" s="132" t="str" cm="1">
        <f t="array" ref="I238">_xlfn.XLOOKUP(C238,imp_horarios,imp_trechos_janta,"",-1,1)</f>
        <v>GOIANIA X TERESINA 18:00</v>
      </c>
      <c r="J238" s="132" t="str" cm="1">
        <f t="array" ref="J238">_xlfn.XLOOKUP(D238,justificativas_motivos,justificativas_texto,"",1,1)</f>
        <v>MOTORISTA CUMPRINDO HORÁRIO NA ESCALA ATUAL</v>
      </c>
      <c r="K238" s="119"/>
      <c r="L238" s="119" t="str">
        <f>_xlfn.CONCAT(cr_impAlm[[#This Row],[DATA]],cr_impAlm[[#This Row],[MOTORISTA e MATRICULA]])</f>
        <v>45437ANDRE LUIZ DA SILVA - 5188</v>
      </c>
    </row>
    <row r="239" spans="1:12" s="124" customFormat="1" ht="41.25" hidden="1" customHeight="1">
      <c r="A239" s="131">
        <v>45422</v>
      </c>
      <c r="B239" s="135">
        <v>16900</v>
      </c>
      <c r="C239" s="133">
        <v>0.75</v>
      </c>
      <c r="D239" s="136" t="s">
        <v>11</v>
      </c>
      <c r="E239" s="132" t="s">
        <v>55</v>
      </c>
      <c r="F239" s="132"/>
      <c r="G239" s="132" t="str">
        <f t="shared" si="12"/>
        <v>1</v>
      </c>
      <c r="H239" s="137">
        <f t="shared" si="13"/>
        <v>18</v>
      </c>
      <c r="I239" s="132" t="str" cm="1">
        <f t="array" ref="I239">_xlfn.XLOOKUP(C239,imp_horarios,imp_trechos_janta,"",-1,1)</f>
        <v>GOIANIA X TERESINA 18:00</v>
      </c>
      <c r="J239" s="132" t="str" cm="1">
        <f t="array" ref="J239">_xlfn.XLOOKUP(D239,justificativas_motivos,justificativas_texto,"",1,1)</f>
        <v>MOTORISTA CUMPRINDO HORÁRIO NA ESCALA ATUAL</v>
      </c>
      <c r="K239" s="119"/>
      <c r="L239" s="119" t="str">
        <f>_xlfn.CONCAT(cr_impAlm[[#This Row],[DATA]],cr_impAlm[[#This Row],[MOTORISTA e MATRICULA]])</f>
        <v>45437JOSE CARLOS CAIXETA - 2673</v>
      </c>
    </row>
    <row r="240" spans="1:12" s="124" customFormat="1" ht="41.25" hidden="1" customHeight="1">
      <c r="A240" s="131">
        <v>45422</v>
      </c>
      <c r="B240" s="135">
        <v>19019</v>
      </c>
      <c r="C240" s="133">
        <v>0.79166666666666663</v>
      </c>
      <c r="D240" s="136" t="s">
        <v>11</v>
      </c>
      <c r="E240" s="132" t="s">
        <v>96</v>
      </c>
      <c r="F240" s="132"/>
      <c r="G240" s="132" t="str">
        <f t="shared" si="12"/>
        <v>1</v>
      </c>
      <c r="H240" s="137">
        <f t="shared" si="13"/>
        <v>18</v>
      </c>
      <c r="I240" s="132" t="str" cm="1">
        <f t="array" ref="I240">_xlfn.XLOOKUP(C240,imp_horarios,imp_trechos_janta,"",-1,1)</f>
        <v>GOIANIA X TERESINA 18:00</v>
      </c>
      <c r="J240" s="132" t="str" cm="1">
        <f t="array" ref="J240">_xlfn.XLOOKUP(D240,justificativas_motivos,justificativas_texto,"",1,1)</f>
        <v>MOTORISTA CUMPRINDO HORÁRIO NA ESCALA ATUAL</v>
      </c>
      <c r="K240" s="119"/>
      <c r="L240" s="119" t="str">
        <f>_xlfn.CONCAT(cr_impAlm[[#This Row],[DATA]],cr_impAlm[[#This Row],[MOTORISTA e MATRICULA]])</f>
        <v>45438WOLNEY EDUARDO DE OLIVEIRA - 5607</v>
      </c>
    </row>
    <row r="241" spans="1:12" s="124" customFormat="1" ht="41.25" hidden="1" customHeight="1">
      <c r="A241" s="131">
        <v>45422</v>
      </c>
      <c r="B241" s="135">
        <v>19019</v>
      </c>
      <c r="C241" s="133">
        <v>0.79166666666666663</v>
      </c>
      <c r="D241" s="136" t="s">
        <v>11</v>
      </c>
      <c r="E241" s="132" t="s">
        <v>98</v>
      </c>
      <c r="F241" s="132"/>
      <c r="G241" s="132" t="str">
        <f t="shared" si="12"/>
        <v>1</v>
      </c>
      <c r="H241" s="137">
        <f t="shared" si="13"/>
        <v>18</v>
      </c>
      <c r="I241" s="132" t="str" cm="1">
        <f t="array" ref="I241">_xlfn.XLOOKUP(C241,imp_horarios,imp_trechos_janta,"",-1,1)</f>
        <v>GOIANIA X TERESINA 18:00</v>
      </c>
      <c r="J241" s="132" t="str" cm="1">
        <f t="array" ref="J241">_xlfn.XLOOKUP(D241,justificativas_motivos,justificativas_texto,"",1,1)</f>
        <v>MOTORISTA CUMPRINDO HORÁRIO NA ESCALA ATUAL</v>
      </c>
      <c r="K241" s="119"/>
      <c r="L241" s="119" t="str">
        <f>_xlfn.CONCAT(cr_impAlm[[#This Row],[DATA]],cr_impAlm[[#This Row],[MOTORISTA e MATRICULA]])</f>
        <v>45438EMIVAL GOMES DE MELO - 5673</v>
      </c>
    </row>
    <row r="242" spans="1:12" s="124" customFormat="1" ht="41.25" hidden="1" customHeight="1">
      <c r="A242" s="131">
        <v>45422</v>
      </c>
      <c r="B242" s="135">
        <v>19021</v>
      </c>
      <c r="C242" s="133">
        <v>0.83333333333333337</v>
      </c>
      <c r="D242" s="136" t="s">
        <v>11</v>
      </c>
      <c r="E242" s="132" t="s">
        <v>13</v>
      </c>
      <c r="F242" s="132"/>
      <c r="G242" s="132" t="str">
        <f t="shared" si="12"/>
        <v>1</v>
      </c>
      <c r="H242" s="137">
        <f t="shared" si="13"/>
        <v>18</v>
      </c>
      <c r="I242" s="132" t="str" cm="1">
        <f t="array" ref="I242">_xlfn.XLOOKUP(C242,imp_horarios,imp_trechos_janta,"",-1,1)</f>
        <v>GOIANIA X SAO LUIS 20:00</v>
      </c>
      <c r="J242" s="132" t="str" cm="1">
        <f t="array" ref="J242">_xlfn.XLOOKUP(D242,justificativas_motivos,justificativas_texto,"",1,1)</f>
        <v>MOTORISTA CUMPRINDO HORÁRIO NA ESCALA ATUAL</v>
      </c>
      <c r="K242" s="119"/>
      <c r="L242" s="119" t="str">
        <f>_xlfn.CONCAT(cr_impAlm[[#This Row],[DATA]],cr_impAlm[[#This Row],[MOTORISTA e MATRICULA]])</f>
        <v>45438RICARDO VIEIRA GERVASIO - 5297</v>
      </c>
    </row>
    <row r="243" spans="1:12" s="124" customFormat="1" ht="41.25" hidden="1" customHeight="1">
      <c r="A243" s="131">
        <v>45422</v>
      </c>
      <c r="B243" s="135">
        <v>19021</v>
      </c>
      <c r="C243" s="133">
        <v>0.83333333333333337</v>
      </c>
      <c r="D243" s="136" t="s">
        <v>11</v>
      </c>
      <c r="E243" s="132" t="s">
        <v>12</v>
      </c>
      <c r="F243" s="132"/>
      <c r="G243" s="132" t="str">
        <f t="shared" si="12"/>
        <v>1</v>
      </c>
      <c r="H243" s="137">
        <f t="shared" si="13"/>
        <v>18</v>
      </c>
      <c r="I243" s="132" t="str" cm="1">
        <f t="array" ref="I243">_xlfn.XLOOKUP(C243,imp_horarios,imp_trechos_janta,"",-1,1)</f>
        <v>GOIANIA X SAO LUIS 20:00</v>
      </c>
      <c r="J243" s="132" t="str" cm="1">
        <f t="array" ref="J243">_xlfn.XLOOKUP(D243,justificativas_motivos,justificativas_texto,"",1,1)</f>
        <v>MOTORISTA CUMPRINDO HORÁRIO NA ESCALA ATUAL</v>
      </c>
      <c r="K243" s="119"/>
      <c r="L243" s="119" t="str">
        <f>_xlfn.CONCAT(cr_impAlm[[#This Row],[DATA]],cr_impAlm[[#This Row],[MOTORISTA e MATRICULA]])</f>
        <v>45438WESLEY RODRIGUES DE OLIVEIRA - 5540</v>
      </c>
    </row>
    <row r="244" spans="1:12" s="124" customFormat="1" ht="41.25" hidden="1" customHeight="1">
      <c r="A244" s="131">
        <v>45423</v>
      </c>
      <c r="B244" s="135">
        <v>14700</v>
      </c>
      <c r="C244" s="133">
        <v>0.87847222222222221</v>
      </c>
      <c r="D244" s="136" t="s">
        <v>11</v>
      </c>
      <c r="E244" s="132" t="s">
        <v>96</v>
      </c>
      <c r="F244" s="132"/>
      <c r="G244" s="132" t="str">
        <f t="shared" si="12"/>
        <v>1</v>
      </c>
      <c r="H244" s="137">
        <f t="shared" si="13"/>
        <v>18</v>
      </c>
      <c r="I244" s="132" t="str" cm="1">
        <f t="array" ref="I244">_xlfn.XLOOKUP(C244,imp_horarios,imp_trechos_janta,"",-1,1)</f>
        <v>BELEM X GOIANIA 21:05</v>
      </c>
      <c r="J244" s="132" t="str" cm="1">
        <f t="array" ref="J244">_xlfn.XLOOKUP(D244,justificativas_motivos,justificativas_texto,"",1,1)</f>
        <v>MOTORISTA CUMPRINDO HORÁRIO NA ESCALA ATUAL</v>
      </c>
      <c r="K244" s="119"/>
      <c r="L244" s="119" t="str">
        <f>_xlfn.CONCAT(cr_impAlm[[#This Row],[DATA]],cr_impAlm[[#This Row],[MOTORISTA e MATRICULA]])</f>
        <v>45438VALDIR ALVES MIRANDA - 1364</v>
      </c>
    </row>
    <row r="245" spans="1:12" s="124" customFormat="1" ht="41.25" hidden="1" customHeight="1">
      <c r="A245" s="131">
        <v>45423</v>
      </c>
      <c r="B245" s="135">
        <v>14700</v>
      </c>
      <c r="C245" s="133">
        <v>0.87847222222222221</v>
      </c>
      <c r="D245" s="136" t="s">
        <v>11</v>
      </c>
      <c r="E245" s="132" t="s">
        <v>147</v>
      </c>
      <c r="F245" s="132"/>
      <c r="G245" s="132" t="str">
        <f t="shared" si="12"/>
        <v>1</v>
      </c>
      <c r="H245" s="137">
        <f t="shared" si="13"/>
        <v>18</v>
      </c>
      <c r="I245" s="132" t="str" cm="1">
        <f t="array" ref="I245">_xlfn.XLOOKUP(C245,imp_horarios,imp_trechos_janta,"",-1,1)</f>
        <v>BELEM X GOIANIA 21:05</v>
      </c>
      <c r="J245" s="132" t="str" cm="1">
        <f t="array" ref="J245">_xlfn.XLOOKUP(D245,justificativas_motivos,justificativas_texto,"",1,1)</f>
        <v>MOTORISTA CUMPRINDO HORÁRIO NA ESCALA ATUAL</v>
      </c>
      <c r="K245" s="119"/>
      <c r="L245" s="119" t="str">
        <f>_xlfn.CONCAT(cr_impAlm[[#This Row],[DATA]],cr_impAlm[[#This Row],[MOTORISTA e MATRICULA]])</f>
        <v>45438MANOEL SEVERINO DE SOUZA - 5200</v>
      </c>
    </row>
    <row r="246" spans="1:12" s="124" customFormat="1" ht="41.25" hidden="1" customHeight="1">
      <c r="A246" s="131">
        <v>45423</v>
      </c>
      <c r="B246" s="135">
        <v>19019</v>
      </c>
      <c r="C246" s="133">
        <v>0.3</v>
      </c>
      <c r="D246" s="136" t="s">
        <v>11</v>
      </c>
      <c r="E246" s="132" t="s">
        <v>13</v>
      </c>
      <c r="F246" s="132"/>
      <c r="G246" s="132" t="str">
        <f t="shared" si="12"/>
        <v>1</v>
      </c>
      <c r="H246" s="137">
        <f t="shared" si="13"/>
        <v>18</v>
      </c>
      <c r="I246" s="132" t="str" cm="1">
        <f t="array" ref="I246">_xlfn.XLOOKUP(C246,imp_horarios,imp_trechos_janta,"",-1,1)</f>
        <v>BELEM X GOIANIA 07:12</v>
      </c>
      <c r="J246" s="132" t="str" cm="1">
        <f t="array" ref="J246">_xlfn.XLOOKUP(D246,justificativas_motivos,justificativas_texto,"",1,1)</f>
        <v>MOTORISTA CUMPRINDO HORÁRIO NA ESCALA ATUAL</v>
      </c>
      <c r="K246" s="119"/>
      <c r="L246" s="119" t="str">
        <f>_xlfn.CONCAT(cr_impAlm[[#This Row],[DATA]],cr_impAlm[[#This Row],[MOTORISTA e MATRICULA]])</f>
        <v>45439JOAO AMARAL DA SILVA JUNIOR - 5290</v>
      </c>
    </row>
    <row r="247" spans="1:12" s="124" customFormat="1" ht="41.25" hidden="1" customHeight="1">
      <c r="A247" s="131">
        <v>45423</v>
      </c>
      <c r="B247" s="135">
        <v>19019</v>
      </c>
      <c r="C247" s="133">
        <v>0.3</v>
      </c>
      <c r="D247" s="136" t="s">
        <v>11</v>
      </c>
      <c r="E247" s="132" t="s">
        <v>12</v>
      </c>
      <c r="F247" s="132"/>
      <c r="G247" s="132" t="str">
        <f t="shared" si="12"/>
        <v>1</v>
      </c>
      <c r="H247" s="137">
        <f t="shared" si="13"/>
        <v>18</v>
      </c>
      <c r="I247" s="132" t="str" cm="1">
        <f t="array" ref="I247">_xlfn.XLOOKUP(C247,imp_horarios,imp_trechos_janta,"",-1,1)</f>
        <v>BELEM X GOIANIA 07:12</v>
      </c>
      <c r="J247" s="132" t="str" cm="1">
        <f t="array" ref="J247">_xlfn.XLOOKUP(D247,justificativas_motivos,justificativas_texto,"",1,1)</f>
        <v>MOTORISTA CUMPRINDO HORÁRIO NA ESCALA ATUAL</v>
      </c>
      <c r="K247" s="119"/>
      <c r="L247" s="119" t="str">
        <f>_xlfn.CONCAT(cr_impAlm[[#This Row],[DATA]],cr_impAlm[[#This Row],[MOTORISTA e MATRICULA]])</f>
        <v>45439TIAGO MARTINS BERNARDES - 5260</v>
      </c>
    </row>
    <row r="248" spans="1:12" s="124" customFormat="1" ht="41.25" hidden="1" customHeight="1">
      <c r="A248" s="131">
        <v>45423</v>
      </c>
      <c r="B248" s="135">
        <v>19016</v>
      </c>
      <c r="C248" s="133">
        <v>0.33333333333333331</v>
      </c>
      <c r="D248" s="136" t="s">
        <v>11</v>
      </c>
      <c r="E248" s="132" t="s">
        <v>110</v>
      </c>
      <c r="F248" s="132"/>
      <c r="G248" s="132" t="str">
        <f t="shared" si="12"/>
        <v>1</v>
      </c>
      <c r="H248" s="137">
        <f t="shared" si="13"/>
        <v>18</v>
      </c>
      <c r="I248" s="132" t="str" cm="1">
        <f t="array" ref="I248">_xlfn.XLOOKUP(C248,imp_horarios,imp_trechos_janta,"",-1,1)</f>
        <v>SAO LUIS X GOIANIA 08:00</v>
      </c>
      <c r="J248" s="132" t="str" cm="1">
        <f t="array" ref="J248">_xlfn.XLOOKUP(D248,justificativas_motivos,justificativas_texto,"",1,1)</f>
        <v>MOTORISTA CUMPRINDO HORÁRIO NA ESCALA ATUAL</v>
      </c>
      <c r="K248" s="119"/>
      <c r="L248" s="119" t="str">
        <f>_xlfn.CONCAT(cr_impAlm[[#This Row],[DATA]],cr_impAlm[[#This Row],[MOTORISTA e MATRICULA]])</f>
        <v>45439VALDIVINO GONCALVES DA SILVA - 5724</v>
      </c>
    </row>
    <row r="249" spans="1:12" s="124" customFormat="1" ht="41.25" hidden="1" customHeight="1">
      <c r="A249" s="131">
        <v>45423</v>
      </c>
      <c r="B249" s="135">
        <v>19016</v>
      </c>
      <c r="C249" s="133">
        <v>0.33333333333333331</v>
      </c>
      <c r="D249" s="136" t="s">
        <v>11</v>
      </c>
      <c r="E249" s="132" t="s">
        <v>111</v>
      </c>
      <c r="F249" s="132"/>
      <c r="G249" s="132" t="str">
        <f t="shared" si="12"/>
        <v>1</v>
      </c>
      <c r="H249" s="137">
        <f t="shared" si="13"/>
        <v>18</v>
      </c>
      <c r="I249" s="132" t="str" cm="1">
        <f t="array" ref="I249">_xlfn.XLOOKUP(C249,imp_horarios,imp_trechos_janta,"",-1,1)</f>
        <v>SAO LUIS X GOIANIA 08:00</v>
      </c>
      <c r="J249" s="132" t="str" cm="1">
        <f t="array" ref="J249">_xlfn.XLOOKUP(D249,justificativas_motivos,justificativas_texto,"",1,1)</f>
        <v>MOTORISTA CUMPRINDO HORÁRIO NA ESCALA ATUAL</v>
      </c>
      <c r="K249" s="119"/>
      <c r="L249" s="119" t="str">
        <f>_xlfn.CONCAT(cr_impAlm[[#This Row],[DATA]],cr_impAlm[[#This Row],[MOTORISTA e MATRICULA]])</f>
        <v>45439WILMAR JOSE DE SOUZA - 1763</v>
      </c>
    </row>
    <row r="250" spans="1:12" s="124" customFormat="1" ht="41.25" hidden="1" customHeight="1">
      <c r="A250" s="131">
        <v>45423</v>
      </c>
      <c r="B250" s="135">
        <v>19010</v>
      </c>
      <c r="C250" s="133">
        <v>0.39583333333333331</v>
      </c>
      <c r="D250" s="136" t="s">
        <v>11</v>
      </c>
      <c r="E250" s="132" t="s">
        <v>148</v>
      </c>
      <c r="F250" s="132"/>
      <c r="G250" s="132" t="str">
        <f t="shared" si="12"/>
        <v>1</v>
      </c>
      <c r="H250" s="137">
        <f t="shared" si="13"/>
        <v>18</v>
      </c>
      <c r="I250" s="132" t="str" cm="1">
        <f t="array" ref="I250">_xlfn.XLOOKUP(C250,imp_horarios,imp_trechos_janta,"",-1,1)</f>
        <v>GOIANIA X BELEM 09:30</v>
      </c>
      <c r="J250" s="132" t="str" cm="1">
        <f t="array" ref="J250">_xlfn.XLOOKUP(D250,justificativas_motivos,justificativas_texto,"",1,1)</f>
        <v>MOTORISTA CUMPRINDO HORÁRIO NA ESCALA ATUAL</v>
      </c>
      <c r="K250" s="119"/>
      <c r="L250" s="119" t="str">
        <f>_xlfn.CONCAT(cr_impAlm[[#This Row],[DATA]],cr_impAlm[[#This Row],[MOTORISTA e MATRICULA]])</f>
        <v>45439SEBASTIAO REINALDO RODRIGUES MATOS  - 5772</v>
      </c>
    </row>
    <row r="251" spans="1:12" s="124" customFormat="1" ht="41.25" hidden="1" customHeight="1">
      <c r="A251" s="131">
        <v>45423</v>
      </c>
      <c r="B251" s="135">
        <v>19010</v>
      </c>
      <c r="C251" s="133">
        <v>0.39583333333333331</v>
      </c>
      <c r="D251" s="136" t="s">
        <v>11</v>
      </c>
      <c r="E251" s="132" t="s">
        <v>67</v>
      </c>
      <c r="F251" s="132"/>
      <c r="G251" s="132" t="str">
        <f t="shared" si="12"/>
        <v>1</v>
      </c>
      <c r="H251" s="137">
        <f t="shared" si="13"/>
        <v>18</v>
      </c>
      <c r="I251" s="132" t="str" cm="1">
        <f t="array" ref="I251">_xlfn.XLOOKUP(C251,imp_horarios,imp_trechos_janta,"",-1,1)</f>
        <v>GOIANIA X BELEM 09:30</v>
      </c>
      <c r="J251" s="132" t="str" cm="1">
        <f t="array" ref="J251">_xlfn.XLOOKUP(D251,justificativas_motivos,justificativas_texto,"",1,1)</f>
        <v>MOTORISTA CUMPRINDO HORÁRIO NA ESCALA ATUAL</v>
      </c>
      <c r="K251" s="119"/>
      <c r="L251" s="119" t="str">
        <f>_xlfn.CONCAT(cr_impAlm[[#This Row],[DATA]],cr_impAlm[[#This Row],[MOTORISTA e MATRICULA]])</f>
        <v>45439  JOSE ANTONIO INACIO VIEIRA- 5279</v>
      </c>
    </row>
    <row r="252" spans="1:12" s="124" customFormat="1" ht="41.25" hidden="1" customHeight="1">
      <c r="A252" s="131">
        <v>45423</v>
      </c>
      <c r="B252" s="135">
        <v>19004</v>
      </c>
      <c r="C252" s="133">
        <v>0.79166666666666663</v>
      </c>
      <c r="D252" s="136" t="s">
        <v>11</v>
      </c>
      <c r="E252" s="132" t="s">
        <v>211</v>
      </c>
      <c r="F252" s="132"/>
      <c r="G252" s="132" t="str">
        <f t="shared" si="12"/>
        <v>1</v>
      </c>
      <c r="H252" s="137">
        <f t="shared" si="13"/>
        <v>18</v>
      </c>
      <c r="I252" s="132" t="str" cm="1">
        <f t="array" ref="I252">_xlfn.XLOOKUP(C252,imp_horarios,imp_trechos_janta,"",-1,1)</f>
        <v>GOIANIA X TERESINA 18:00</v>
      </c>
      <c r="J252" s="132" t="str" cm="1">
        <f t="array" ref="J252">_xlfn.XLOOKUP(D252,justificativas_motivos,justificativas_texto,"",1,1)</f>
        <v>MOTORISTA CUMPRINDO HORÁRIO NA ESCALA ATUAL</v>
      </c>
      <c r="K252" s="119"/>
      <c r="L252" s="119" t="str">
        <f>_xlfn.CONCAT(cr_impAlm[[#This Row],[DATA]],cr_impAlm[[#This Row],[MOTORISTA e MATRICULA]])</f>
        <v>45439ELIEL SANTOS RODRIGUES - 2968</v>
      </c>
    </row>
    <row r="253" spans="1:12" s="124" customFormat="1" ht="41.25" hidden="1" customHeight="1">
      <c r="A253" s="131">
        <v>45423</v>
      </c>
      <c r="B253" s="135">
        <v>19004</v>
      </c>
      <c r="C253" s="133">
        <v>0.79166666666666663</v>
      </c>
      <c r="D253" s="136" t="s">
        <v>11</v>
      </c>
      <c r="E253" s="132" t="s">
        <v>45</v>
      </c>
      <c r="F253" s="132"/>
      <c r="G253" s="132" t="str">
        <f t="shared" si="12"/>
        <v>1</v>
      </c>
      <c r="H253" s="137">
        <f t="shared" si="13"/>
        <v>18</v>
      </c>
      <c r="I253" s="132" t="str" cm="1">
        <f t="array" ref="I253">_xlfn.XLOOKUP(C253,imp_horarios,imp_trechos_janta,"",-1,1)</f>
        <v>GOIANIA X TERESINA 18:00</v>
      </c>
      <c r="J253" s="132" t="str" cm="1">
        <f t="array" ref="J253">_xlfn.XLOOKUP(D253,justificativas_motivos,justificativas_texto,"",1,1)</f>
        <v>MOTORISTA CUMPRINDO HORÁRIO NA ESCALA ATUAL</v>
      </c>
      <c r="K253" s="119"/>
      <c r="L253" s="119" t="str">
        <f>_xlfn.CONCAT(cr_impAlm[[#This Row],[DATA]],cr_impAlm[[#This Row],[MOTORISTA e MATRICULA]])</f>
        <v>45439  MARCOS SUEL SALES PINTO- 5424</v>
      </c>
    </row>
    <row r="254" spans="1:12" s="124" customFormat="1" ht="41.25" hidden="1" customHeight="1">
      <c r="A254" s="131">
        <v>45423</v>
      </c>
      <c r="B254" s="135">
        <v>15400</v>
      </c>
      <c r="C254" s="133">
        <v>0.83333333333333337</v>
      </c>
      <c r="D254" s="136" t="s">
        <v>11</v>
      </c>
      <c r="E254" s="132" t="s">
        <v>64</v>
      </c>
      <c r="F254" s="132"/>
      <c r="G254" s="132" t="str">
        <f t="shared" si="12"/>
        <v>1</v>
      </c>
      <c r="H254" s="137">
        <f t="shared" si="13"/>
        <v>18</v>
      </c>
      <c r="I254" s="132" t="str" cm="1">
        <f t="array" ref="I254">_xlfn.XLOOKUP(C254,imp_horarios,imp_trechos_janta,"",-1,1)</f>
        <v>GOIANIA X SAO LUIS 20:00</v>
      </c>
      <c r="J254" s="132" t="str" cm="1">
        <f t="array" ref="J254">_xlfn.XLOOKUP(D254,justificativas_motivos,justificativas_texto,"",1,1)</f>
        <v>MOTORISTA CUMPRINDO HORÁRIO NA ESCALA ATUAL</v>
      </c>
      <c r="K254" s="119"/>
      <c r="L254" s="119" t="str">
        <f>_xlfn.CONCAT(cr_impAlm[[#This Row],[DATA]],cr_impAlm[[#This Row],[MOTORISTA e MATRICULA]])</f>
        <v>45440ELIEL SANTOS RODRIGUES - 2968</v>
      </c>
    </row>
    <row r="255" spans="1:12" s="124" customFormat="1" ht="41.25" hidden="1" customHeight="1">
      <c r="A255" s="131">
        <v>45423</v>
      </c>
      <c r="B255" s="135">
        <v>15400</v>
      </c>
      <c r="C255" s="133">
        <v>0.83333333333333337</v>
      </c>
      <c r="D255" s="136" t="s">
        <v>11</v>
      </c>
      <c r="E255" s="132" t="s">
        <v>65</v>
      </c>
      <c r="F255" s="132"/>
      <c r="G255" s="132" t="str">
        <f t="shared" si="12"/>
        <v>1</v>
      </c>
      <c r="H255" s="137">
        <f t="shared" si="13"/>
        <v>18</v>
      </c>
      <c r="I255" s="132" t="str" cm="1">
        <f t="array" ref="I255">_xlfn.XLOOKUP(C255,imp_horarios,imp_trechos_janta,"",-1,1)</f>
        <v>GOIANIA X SAO LUIS 20:00</v>
      </c>
      <c r="J255" s="132" t="str" cm="1">
        <f t="array" ref="J255">_xlfn.XLOOKUP(D255,justificativas_motivos,justificativas_texto,"",1,1)</f>
        <v>MOTORISTA CUMPRINDO HORÁRIO NA ESCALA ATUAL</v>
      </c>
      <c r="K255" s="119"/>
      <c r="L255" s="119" t="str">
        <f>_xlfn.CONCAT(cr_impAlm[[#This Row],[DATA]],cr_impAlm[[#This Row],[MOTORISTA e MATRICULA]])</f>
        <v>45440MARCOS SUEL SALES PINTO - 5424</v>
      </c>
    </row>
    <row r="256" spans="1:12" s="124" customFormat="1" ht="41.25" hidden="1" customHeight="1">
      <c r="A256" s="131">
        <v>45424</v>
      </c>
      <c r="B256" s="135">
        <v>19016</v>
      </c>
      <c r="C256" s="133">
        <v>0.3</v>
      </c>
      <c r="D256" s="136" t="s">
        <v>11</v>
      </c>
      <c r="E256" s="132" t="s">
        <v>148</v>
      </c>
      <c r="F256" s="132"/>
      <c r="G256" s="132" t="str">
        <f t="shared" si="12"/>
        <v>1</v>
      </c>
      <c r="H256" s="137">
        <f t="shared" si="13"/>
        <v>18</v>
      </c>
      <c r="I256" s="132" t="str" cm="1">
        <f t="array" ref="I256">_xlfn.XLOOKUP(C256,imp_horarios,imp_trechos_janta,"",-1,1)</f>
        <v>BELEM X GOIANIA 07:12</v>
      </c>
      <c r="J256" s="132" t="str" cm="1">
        <f t="array" ref="J256">_xlfn.XLOOKUP(D256,justificativas_motivos,justificativas_texto,"",1,1)</f>
        <v>MOTORISTA CUMPRINDO HORÁRIO NA ESCALA ATUAL</v>
      </c>
      <c r="K256" s="119"/>
      <c r="L256" s="119" t="str">
        <f>_xlfn.CONCAT(cr_impAlm[[#This Row],[DATA]],cr_impAlm[[#This Row],[MOTORISTA e MATRICULA]])</f>
        <v>45440JOSE SOARES DA SILVA FILHO - 3093</v>
      </c>
    </row>
    <row r="257" spans="1:12" s="124" customFormat="1" ht="41.25" hidden="1" customHeight="1">
      <c r="A257" s="131">
        <v>45424</v>
      </c>
      <c r="B257" s="135">
        <v>19016</v>
      </c>
      <c r="C257" s="133">
        <v>0.3</v>
      </c>
      <c r="D257" s="136" t="s">
        <v>11</v>
      </c>
      <c r="E257" s="132" t="s">
        <v>67</v>
      </c>
      <c r="F257" s="132"/>
      <c r="G257" s="132" t="str">
        <f t="shared" si="12"/>
        <v>1</v>
      </c>
      <c r="H257" s="137">
        <f t="shared" si="13"/>
        <v>18</v>
      </c>
      <c r="I257" s="132" t="str" cm="1">
        <f t="array" ref="I257">_xlfn.XLOOKUP(C257,imp_horarios,imp_trechos_janta,"",-1,1)</f>
        <v>BELEM X GOIANIA 07:12</v>
      </c>
      <c r="J257" s="132" t="str" cm="1">
        <f t="array" ref="J257">_xlfn.XLOOKUP(D257,justificativas_motivos,justificativas_texto,"",1,1)</f>
        <v>MOTORISTA CUMPRINDO HORÁRIO NA ESCALA ATUAL</v>
      </c>
      <c r="K257" s="119"/>
      <c r="L257" s="119" t="str">
        <f>_xlfn.CONCAT(cr_impAlm[[#This Row],[DATA]],cr_impAlm[[#This Row],[MOTORISTA e MATRICULA]])</f>
        <v>45440MARCOS SUEL VICENTE DE SOUZA - 5536</v>
      </c>
    </row>
    <row r="258" spans="1:12" s="124" customFormat="1" ht="41.25" hidden="1" customHeight="1">
      <c r="A258" s="131">
        <v>45424</v>
      </c>
      <c r="B258" s="135">
        <v>17400</v>
      </c>
      <c r="C258" s="133">
        <v>0.33333333333333331</v>
      </c>
      <c r="D258" s="136" t="s">
        <v>11</v>
      </c>
      <c r="E258" s="132" t="s">
        <v>65</v>
      </c>
      <c r="F258" s="132"/>
      <c r="G258" s="132" t="str">
        <f t="shared" si="12"/>
        <v>1</v>
      </c>
      <c r="H258" s="137">
        <f t="shared" si="13"/>
        <v>18</v>
      </c>
      <c r="I258" s="132" t="str" cm="1">
        <f t="array" ref="I258">_xlfn.XLOOKUP(C258,imp_horarios,imp_trechos_janta,"",-1,1)</f>
        <v>SAO LUIS X GOIANIA 08:00</v>
      </c>
      <c r="J258" s="132" t="str" cm="1">
        <f t="array" ref="J258">_xlfn.XLOOKUP(D258,justificativas_motivos,justificativas_texto,"",1,1)</f>
        <v>MOTORISTA CUMPRINDO HORÁRIO NA ESCALA ATUAL</v>
      </c>
      <c r="K258" s="119"/>
      <c r="L258" s="119" t="str">
        <f>_xlfn.CONCAT(cr_impAlm[[#This Row],[DATA]],cr_impAlm[[#This Row],[MOTORISTA e MATRICULA]])</f>
        <v>45440EDIMAR FRANCISCO ALEIXO - 5593</v>
      </c>
    </row>
    <row r="259" spans="1:12" s="124" customFormat="1" ht="41.25" hidden="1" customHeight="1">
      <c r="A259" s="131">
        <v>45424</v>
      </c>
      <c r="B259" s="135">
        <v>17400</v>
      </c>
      <c r="C259" s="133">
        <v>0.33333333333333331</v>
      </c>
      <c r="D259" s="136" t="s">
        <v>11</v>
      </c>
      <c r="E259" s="132" t="s">
        <v>64</v>
      </c>
      <c r="F259" s="132"/>
      <c r="G259" s="132" t="str">
        <f t="shared" si="12"/>
        <v>1</v>
      </c>
      <c r="H259" s="137">
        <f t="shared" si="13"/>
        <v>18</v>
      </c>
      <c r="I259" s="132" t="str" cm="1">
        <f t="array" ref="I259">_xlfn.XLOOKUP(C259,imp_horarios,imp_trechos_janta,"",-1,1)</f>
        <v>SAO LUIS X GOIANIA 08:00</v>
      </c>
      <c r="J259" s="132" t="str" cm="1">
        <f t="array" ref="J259">_xlfn.XLOOKUP(D259,justificativas_motivos,justificativas_texto,"",1,1)</f>
        <v>MOTORISTA CUMPRINDO HORÁRIO NA ESCALA ATUAL</v>
      </c>
      <c r="K259" s="119"/>
      <c r="L259" s="119" t="str">
        <f>_xlfn.CONCAT(cr_impAlm[[#This Row],[DATA]],cr_impAlm[[#This Row],[MOTORISTA e MATRICULA]])</f>
        <v>45440NELIO ALENCAR DOS SANTOS - 1759</v>
      </c>
    </row>
    <row r="260" spans="1:12" s="124" customFormat="1" ht="41.25" hidden="1" customHeight="1">
      <c r="A260" s="131">
        <v>45424</v>
      </c>
      <c r="B260" s="135">
        <v>19014</v>
      </c>
      <c r="C260" s="133">
        <v>0.39583333333333331</v>
      </c>
      <c r="D260" s="136" t="s">
        <v>11</v>
      </c>
      <c r="E260" s="132" t="s">
        <v>101</v>
      </c>
      <c r="F260" s="132"/>
      <c r="G260" s="132" t="str">
        <f t="shared" si="12"/>
        <v>1</v>
      </c>
      <c r="H260" s="137">
        <f t="shared" si="13"/>
        <v>18</v>
      </c>
      <c r="I260" s="132" t="str" cm="1">
        <f t="array" ref="I260">_xlfn.XLOOKUP(C260,imp_horarios,imp_trechos_janta,"",-1,1)</f>
        <v>GOIANIA X BELEM 09:30</v>
      </c>
      <c r="J260" s="132" t="str" cm="1">
        <f t="array" ref="J260">_xlfn.XLOOKUP(D260,justificativas_motivos,justificativas_texto,"",1,1)</f>
        <v>MOTORISTA CUMPRINDO HORÁRIO NA ESCALA ATUAL</v>
      </c>
      <c r="K260" s="119"/>
      <c r="L260" s="119" t="str">
        <f>_xlfn.CONCAT(cr_impAlm[[#This Row],[DATA]],cr_impAlm[[#This Row],[MOTORISTA e MATRICULA]])</f>
        <v>45441JOAO MONTEIRO DA COSTA - 5187</v>
      </c>
    </row>
    <row r="261" spans="1:12" s="124" customFormat="1" ht="41.25" hidden="1" customHeight="1">
      <c r="A261" s="131">
        <v>45424</v>
      </c>
      <c r="B261" s="135">
        <v>19014</v>
      </c>
      <c r="C261" s="133">
        <v>0.39583333333333331</v>
      </c>
      <c r="D261" s="136" t="s">
        <v>11</v>
      </c>
      <c r="E261" s="132" t="s">
        <v>58</v>
      </c>
      <c r="F261" s="132"/>
      <c r="G261" s="132" t="str">
        <f t="shared" si="12"/>
        <v>1</v>
      </c>
      <c r="H261" s="137">
        <f t="shared" si="13"/>
        <v>18</v>
      </c>
      <c r="I261" s="132" t="str" cm="1">
        <f t="array" ref="I261">_xlfn.XLOOKUP(C261,imp_horarios,imp_trechos_janta,"",-1,1)</f>
        <v>GOIANIA X BELEM 09:30</v>
      </c>
      <c r="J261" s="132" t="str" cm="1">
        <f t="array" ref="J261">_xlfn.XLOOKUP(D261,justificativas_motivos,justificativas_texto,"",1,1)</f>
        <v>MOTORISTA CUMPRINDO HORÁRIO NA ESCALA ATUAL</v>
      </c>
      <c r="K261" s="119"/>
      <c r="L261" s="119" t="str">
        <f>_xlfn.CONCAT(cr_impAlm[[#This Row],[DATA]],cr_impAlm[[#This Row],[MOTORISTA e MATRICULA]])</f>
        <v>45441VALDIR NUNES DA SILVA - 2989</v>
      </c>
    </row>
    <row r="262" spans="1:12" s="124" customFormat="1" ht="41.25" hidden="1" customHeight="1">
      <c r="A262" s="131">
        <v>45424</v>
      </c>
      <c r="B262" s="135">
        <v>16700</v>
      </c>
      <c r="C262" s="133">
        <v>0.75</v>
      </c>
      <c r="D262" s="136" t="s">
        <v>11</v>
      </c>
      <c r="E262" s="132" t="s">
        <v>27</v>
      </c>
      <c r="F262" s="132"/>
      <c r="G262" s="132" t="str">
        <f t="shared" si="12"/>
        <v>1</v>
      </c>
      <c r="H262" s="137">
        <f t="shared" si="13"/>
        <v>18</v>
      </c>
      <c r="I262" s="132" t="str" cm="1">
        <f t="array" ref="I262">_xlfn.XLOOKUP(C262,imp_horarios,imp_trechos_janta,"",-1,1)</f>
        <v>GOIANIA X TERESINA 18:00</v>
      </c>
      <c r="J262" s="132" t="str" cm="1">
        <f t="array" ref="J262">_xlfn.XLOOKUP(D262,justificativas_motivos,justificativas_texto,"",1,1)</f>
        <v>MOTORISTA CUMPRINDO HORÁRIO NA ESCALA ATUAL</v>
      </c>
      <c r="K262" s="119"/>
      <c r="L262" s="119" t="str">
        <f>_xlfn.CONCAT(cr_impAlm[[#This Row],[DATA]],cr_impAlm[[#This Row],[MOTORISTA e MATRICULA]])</f>
        <v>45441GRAKYO FERNANDO SOUSA SILVA - 5791</v>
      </c>
    </row>
    <row r="263" spans="1:12" s="124" customFormat="1" ht="41.25" hidden="1" customHeight="1">
      <c r="A263" s="131">
        <v>45424</v>
      </c>
      <c r="B263" s="135">
        <v>16700</v>
      </c>
      <c r="C263" s="133">
        <v>0.75</v>
      </c>
      <c r="D263" s="136" t="s">
        <v>11</v>
      </c>
      <c r="E263" s="132" t="s">
        <v>29</v>
      </c>
      <c r="F263" s="132"/>
      <c r="G263" s="132" t="str">
        <f t="shared" si="12"/>
        <v>1</v>
      </c>
      <c r="H263" s="137">
        <f t="shared" si="13"/>
        <v>18</v>
      </c>
      <c r="I263" s="132" t="str" cm="1">
        <f t="array" ref="I263">_xlfn.XLOOKUP(C263,imp_horarios,imp_trechos_janta,"",-1,1)</f>
        <v>GOIANIA X TERESINA 18:00</v>
      </c>
      <c r="J263" s="132" t="str" cm="1">
        <f t="array" ref="J263">_xlfn.XLOOKUP(D263,justificativas_motivos,justificativas_texto,"",1,1)</f>
        <v>MOTORISTA CUMPRINDO HORÁRIO NA ESCALA ATUAL</v>
      </c>
      <c r="K263" s="119"/>
      <c r="L263" s="119" t="str">
        <f>_xlfn.CONCAT(cr_impAlm[[#This Row],[DATA]],cr_impAlm[[#This Row],[MOTORISTA e MATRICULA]])</f>
        <v>45441SILVIO SILVA DE OLIVEIRA - 5793</v>
      </c>
    </row>
    <row r="264" spans="1:12" s="124" customFormat="1" ht="41.25" hidden="1" customHeight="1">
      <c r="A264" s="131">
        <v>45424</v>
      </c>
      <c r="B264" s="135">
        <v>19020</v>
      </c>
      <c r="C264" s="133">
        <v>0.79166666666666663</v>
      </c>
      <c r="D264" s="136" t="s">
        <v>11</v>
      </c>
      <c r="E264" s="132" t="s">
        <v>150</v>
      </c>
      <c r="F264" s="132"/>
      <c r="G264" s="132" t="str">
        <f t="shared" si="12"/>
        <v>1</v>
      </c>
      <c r="H264" s="137">
        <f t="shared" si="13"/>
        <v>18</v>
      </c>
      <c r="I264" s="132" t="str" cm="1">
        <f t="array" ref="I264">_xlfn.XLOOKUP(C264,imp_horarios,imp_trechos_janta,"",-1,1)</f>
        <v>GOIANIA X TERESINA 18:00</v>
      </c>
      <c r="J264" s="132" t="str" cm="1">
        <f t="array" ref="J264">_xlfn.XLOOKUP(D264,justificativas_motivos,justificativas_texto,"",1,1)</f>
        <v>MOTORISTA CUMPRINDO HORÁRIO NA ESCALA ATUAL</v>
      </c>
      <c r="K264" s="119"/>
      <c r="L264" s="119" t="str">
        <f>_xlfn.CONCAT(cr_impAlm[[#This Row],[DATA]],cr_impAlm[[#This Row],[MOTORISTA e MATRICULA]])</f>
        <v>45441DJALMA SOARES GUIMARAES - 1948</v>
      </c>
    </row>
    <row r="265" spans="1:12" s="124" customFormat="1" ht="41.25" hidden="1" customHeight="1">
      <c r="A265" s="131">
        <v>45424</v>
      </c>
      <c r="B265" s="135">
        <v>19020</v>
      </c>
      <c r="C265" s="133">
        <v>0.79166666666666663</v>
      </c>
      <c r="D265" s="136" t="s">
        <v>11</v>
      </c>
      <c r="E265" s="132" t="s">
        <v>166</v>
      </c>
      <c r="F265" s="132"/>
      <c r="G265" s="132" t="str">
        <f t="shared" si="12"/>
        <v>1</v>
      </c>
      <c r="H265" s="137">
        <f t="shared" si="13"/>
        <v>18</v>
      </c>
      <c r="I265" s="132" t="str" cm="1">
        <f t="array" ref="I265">_xlfn.XLOOKUP(C265,imp_horarios,imp_trechos_janta,"",-1,1)</f>
        <v>GOIANIA X TERESINA 18:00</v>
      </c>
      <c r="J265" s="132" t="str" cm="1">
        <f t="array" ref="J265">_xlfn.XLOOKUP(D265,justificativas_motivos,justificativas_texto,"",1,1)</f>
        <v>MOTORISTA CUMPRINDO HORÁRIO NA ESCALA ATUAL</v>
      </c>
      <c r="K265" s="119"/>
      <c r="L265" s="119" t="str">
        <f>_xlfn.CONCAT(cr_impAlm[[#This Row],[DATA]],cr_impAlm[[#This Row],[MOTORISTA e MATRICULA]])</f>
        <v>45441HILTON RODRIGUES DA COSTA - 866</v>
      </c>
    </row>
    <row r="266" spans="1:12" s="124" customFormat="1" ht="41.25" hidden="1" customHeight="1">
      <c r="A266" s="131">
        <v>45424</v>
      </c>
      <c r="B266" s="135">
        <v>15900</v>
      </c>
      <c r="C266" s="133">
        <v>0.83333333333333337</v>
      </c>
      <c r="D266" s="136" t="s">
        <v>11</v>
      </c>
      <c r="E266" s="132" t="s">
        <v>153</v>
      </c>
      <c r="F266" s="132"/>
      <c r="G266" s="132" t="str">
        <f t="shared" si="12"/>
        <v>1</v>
      </c>
      <c r="H266" s="137">
        <f t="shared" si="13"/>
        <v>18</v>
      </c>
      <c r="I266" s="132" t="str" cm="1">
        <f t="array" ref="I266">_xlfn.XLOOKUP(C266,imp_horarios,imp_trechos_janta,"",-1,1)</f>
        <v>GOIANIA X SAO LUIS 20:00</v>
      </c>
      <c r="J266" s="132" t="str" cm="1">
        <f t="array" ref="J266">_xlfn.XLOOKUP(D266,justificativas_motivos,justificativas_texto,"",1,1)</f>
        <v>MOTORISTA CUMPRINDO HORÁRIO NA ESCALA ATUAL</v>
      </c>
      <c r="K266" s="119"/>
      <c r="L266" s="119" t="str">
        <f>_xlfn.CONCAT(cr_impAlm[[#This Row],[DATA]],cr_impAlm[[#This Row],[MOTORISTA e MATRICULA]])</f>
        <v>45442DJALMA SOARES GUIMARAES - 1948</v>
      </c>
    </row>
    <row r="267" spans="1:12" s="124" customFormat="1" ht="41.25" hidden="1" customHeight="1">
      <c r="A267" s="131">
        <v>45424</v>
      </c>
      <c r="B267" s="135">
        <v>15900</v>
      </c>
      <c r="C267" s="133">
        <v>0.83333333333333337</v>
      </c>
      <c r="D267" s="136" t="s">
        <v>11</v>
      </c>
      <c r="E267" s="132" t="s">
        <v>134</v>
      </c>
      <c r="F267" s="132"/>
      <c r="G267" s="132" t="str">
        <f t="shared" si="12"/>
        <v>1</v>
      </c>
      <c r="H267" s="137">
        <f t="shared" si="13"/>
        <v>18</v>
      </c>
      <c r="I267" s="132" t="str" cm="1">
        <f t="array" ref="I267">_xlfn.XLOOKUP(C267,imp_horarios,imp_trechos_janta,"",-1,1)</f>
        <v>GOIANIA X SAO LUIS 20:00</v>
      </c>
      <c r="J267" s="132" t="str" cm="1">
        <f t="array" ref="J267">_xlfn.XLOOKUP(D267,justificativas_motivos,justificativas_texto,"",1,1)</f>
        <v>MOTORISTA CUMPRINDO HORÁRIO NA ESCALA ATUAL</v>
      </c>
      <c r="K267" s="119"/>
      <c r="L267" s="119" t="str">
        <f>_xlfn.CONCAT(cr_impAlm[[#This Row],[DATA]],cr_impAlm[[#This Row],[MOTORISTA e MATRICULA]])</f>
        <v>45442HILTON RODRIGUES DA COSTA - 866</v>
      </c>
    </row>
    <row r="268" spans="1:12" s="124" customFormat="1" ht="41.25" hidden="1" customHeight="1">
      <c r="A268" s="131">
        <v>45425</v>
      </c>
      <c r="B268" s="135">
        <v>19026</v>
      </c>
      <c r="C268" s="133">
        <v>0.87847222222222221</v>
      </c>
      <c r="D268" s="136" t="s">
        <v>11</v>
      </c>
      <c r="E268" s="132" t="s">
        <v>27</v>
      </c>
      <c r="F268" s="132"/>
      <c r="G268" s="132" t="str">
        <f t="shared" si="12"/>
        <v>1</v>
      </c>
      <c r="H268" s="137">
        <f t="shared" si="13"/>
        <v>18</v>
      </c>
      <c r="I268" s="132" t="str" cm="1">
        <f t="array" ref="I268">_xlfn.XLOOKUP(C268,imp_horarios,imp_trechos_janta,"",-1,1)</f>
        <v>BELEM X GOIANIA 21:05</v>
      </c>
      <c r="J268" s="132" t="str" cm="1">
        <f t="array" ref="J268">_xlfn.XLOOKUP(D268,justificativas_motivos,justificativas_texto,"",1,1)</f>
        <v>MOTORISTA CUMPRINDO HORÁRIO NA ESCALA ATUAL</v>
      </c>
      <c r="K268" s="119"/>
      <c r="L268" s="119" t="str">
        <f>_xlfn.CONCAT(cr_impAlm[[#This Row],[DATA]],cr_impAlm[[#This Row],[MOTORISTA e MATRICULA]])</f>
        <v>45442JOAO DA SILVA MORAIS - 2978</v>
      </c>
    </row>
    <row r="269" spans="1:12" s="124" customFormat="1" ht="41.25" hidden="1" customHeight="1">
      <c r="A269" s="131">
        <v>45425</v>
      </c>
      <c r="B269" s="135">
        <v>19026</v>
      </c>
      <c r="C269" s="133">
        <v>0.87847222222222221</v>
      </c>
      <c r="D269" s="136" t="s">
        <v>11</v>
      </c>
      <c r="E269" s="132" t="s">
        <v>29</v>
      </c>
      <c r="F269" s="132"/>
      <c r="G269" s="132" t="str">
        <f t="shared" si="12"/>
        <v>1</v>
      </c>
      <c r="H269" s="137">
        <f t="shared" si="13"/>
        <v>18</v>
      </c>
      <c r="I269" s="132" t="str" cm="1">
        <f t="array" ref="I269">_xlfn.XLOOKUP(C269,imp_horarios,imp_trechos_janta,"",-1,1)</f>
        <v>BELEM X GOIANIA 21:05</v>
      </c>
      <c r="J269" s="132" t="str" cm="1">
        <f t="array" ref="J269">_xlfn.XLOOKUP(D269,justificativas_motivos,justificativas_texto,"",1,1)</f>
        <v>MOTORISTA CUMPRINDO HORÁRIO NA ESCALA ATUAL</v>
      </c>
      <c r="K269" s="119"/>
      <c r="L269" s="119" t="str">
        <f>_xlfn.CONCAT(cr_impAlm[[#This Row],[DATA]],cr_impAlm[[#This Row],[MOTORISTA e MATRICULA]])</f>
        <v>45442RAFAEL JOSE TOME DE LIMA - 5537</v>
      </c>
    </row>
    <row r="270" spans="1:12" s="124" customFormat="1" ht="41.25" hidden="1" customHeight="1">
      <c r="A270" s="131">
        <v>45425</v>
      </c>
      <c r="B270" s="135">
        <v>20022</v>
      </c>
      <c r="C270" s="133">
        <v>0.3</v>
      </c>
      <c r="D270" s="136" t="s">
        <v>11</v>
      </c>
      <c r="E270" s="132" t="s">
        <v>150</v>
      </c>
      <c r="F270" s="132"/>
      <c r="G270" s="132" t="str">
        <f t="shared" si="12"/>
        <v>1</v>
      </c>
      <c r="H270" s="137">
        <f t="shared" si="13"/>
        <v>18</v>
      </c>
      <c r="I270" s="132" t="str" cm="1">
        <f t="array" ref="I270">_xlfn.XLOOKUP(C270,imp_horarios,imp_trechos_janta,"",-1,1)</f>
        <v>BELEM X GOIANIA 07:12</v>
      </c>
      <c r="J270" s="132" t="str" cm="1">
        <f t="array" ref="J270">_xlfn.XLOOKUP(D270,justificativas_motivos,justificativas_texto,"",1,1)</f>
        <v>MOTORISTA CUMPRINDO HORÁRIO NA ESCALA ATUAL</v>
      </c>
      <c r="K270" s="119"/>
      <c r="L270" s="119" t="str">
        <f>_xlfn.CONCAT(cr_impAlm[[#This Row],[DATA]],cr_impAlm[[#This Row],[MOTORISTA e MATRICULA]])</f>
        <v>45442VANDERSON GURGEL DO AMARAL - 2734</v>
      </c>
    </row>
    <row r="271" spans="1:12" s="124" customFormat="1" ht="41.25" hidden="1" customHeight="1">
      <c r="A271" s="131">
        <v>45425</v>
      </c>
      <c r="B271" s="135">
        <v>20022</v>
      </c>
      <c r="C271" s="133">
        <v>0.3</v>
      </c>
      <c r="D271" s="136" t="s">
        <v>11</v>
      </c>
      <c r="E271" s="132" t="s">
        <v>151</v>
      </c>
      <c r="F271" s="132"/>
      <c r="G271" s="132" t="str">
        <f t="shared" si="12"/>
        <v>1</v>
      </c>
      <c r="H271" s="137">
        <f t="shared" si="13"/>
        <v>18</v>
      </c>
      <c r="I271" s="132" t="str" cm="1">
        <f t="array" ref="I271">_xlfn.XLOOKUP(C271,imp_horarios,imp_trechos_janta,"",-1,1)</f>
        <v>BELEM X GOIANIA 07:12</v>
      </c>
      <c r="J271" s="132" t="str" cm="1">
        <f t="array" ref="J271">_xlfn.XLOOKUP(D271,justificativas_motivos,justificativas_texto,"",1,1)</f>
        <v>MOTORISTA CUMPRINDO HORÁRIO NA ESCALA ATUAL</v>
      </c>
      <c r="K271" s="119"/>
      <c r="L271" s="119" t="str">
        <f>_xlfn.CONCAT(cr_impAlm[[#This Row],[DATA]],cr_impAlm[[#This Row],[MOTORISTA e MATRICULA]])</f>
        <v>45442OLIVEIRA DE MELO ARRUDA - 5251</v>
      </c>
    </row>
    <row r="272" spans="1:12" s="124" customFormat="1" ht="41.25" hidden="1" customHeight="1">
      <c r="A272" s="131">
        <v>45425</v>
      </c>
      <c r="B272" s="135">
        <v>19010</v>
      </c>
      <c r="C272" s="133">
        <v>0.33333333333333331</v>
      </c>
      <c r="D272" s="136" t="s">
        <v>11</v>
      </c>
      <c r="E272" s="132" t="s">
        <v>152</v>
      </c>
      <c r="F272" s="132"/>
      <c r="G272" s="132" t="str">
        <f t="shared" ref="G272:G335" si="14">IF(E272="MOTORISTA","","1")</f>
        <v>1</v>
      </c>
      <c r="H272" s="137">
        <f t="shared" ref="H272:H335" si="15">IF(E272="MOTORISTA","",18)</f>
        <v>18</v>
      </c>
      <c r="I272" s="132" t="str" cm="1">
        <f t="array" ref="I272">_xlfn.XLOOKUP(C272,imp_horarios,imp_trechos_janta,"",-1,1)</f>
        <v>SAO LUIS X GOIANIA 08:00</v>
      </c>
      <c r="J272" s="132" t="str" cm="1">
        <f t="array" ref="J272">_xlfn.XLOOKUP(D272,justificativas_motivos,justificativas_texto,"",1,1)</f>
        <v>MOTORISTA CUMPRINDO HORÁRIO NA ESCALA ATUAL</v>
      </c>
      <c r="K272" s="119"/>
      <c r="L272" s="119" t="str">
        <f>_xlfn.CONCAT(cr_impAlm[[#This Row],[DATA]],cr_impAlm[[#This Row],[MOTORISTA e MATRICULA]])</f>
        <v>45442REGISMAR ANTONIO TEODORO DA COSTA - 2966</v>
      </c>
    </row>
    <row r="273" spans="1:12" s="124" customFormat="1" ht="41.25" hidden="1" customHeight="1">
      <c r="A273" s="131">
        <v>45425</v>
      </c>
      <c r="B273" s="135">
        <v>19010</v>
      </c>
      <c r="C273" s="133">
        <v>0.33333333333333331</v>
      </c>
      <c r="D273" s="136" t="s">
        <v>11</v>
      </c>
      <c r="E273" s="132" t="s">
        <v>153</v>
      </c>
      <c r="F273" s="132"/>
      <c r="G273" s="132" t="str">
        <f t="shared" si="14"/>
        <v>1</v>
      </c>
      <c r="H273" s="137">
        <f t="shared" si="15"/>
        <v>18</v>
      </c>
      <c r="I273" s="132" t="str" cm="1">
        <f t="array" ref="I273">_xlfn.XLOOKUP(C273,imp_horarios,imp_trechos_janta,"",-1,1)</f>
        <v>SAO LUIS X GOIANIA 08:00</v>
      </c>
      <c r="J273" s="132" t="str" cm="1">
        <f t="array" ref="J273">_xlfn.XLOOKUP(D273,justificativas_motivos,justificativas_texto,"",1,1)</f>
        <v>MOTORISTA CUMPRINDO HORÁRIO NA ESCALA ATUAL</v>
      </c>
      <c r="K273" s="119"/>
      <c r="L273" s="119" t="str">
        <f>_xlfn.CONCAT(cr_impAlm[[#This Row],[DATA]],cr_impAlm[[#This Row],[MOTORISTA e MATRICULA]])</f>
        <v>45442SEBASTIAO SERGIO DE OLIVEIRA - 3079</v>
      </c>
    </row>
    <row r="274" spans="1:12" s="124" customFormat="1" ht="41.25" hidden="1" customHeight="1">
      <c r="A274" s="131">
        <v>45425</v>
      </c>
      <c r="B274" s="135">
        <v>15300</v>
      </c>
      <c r="C274" s="133">
        <v>0.39583333333333331</v>
      </c>
      <c r="D274" s="136" t="s">
        <v>11</v>
      </c>
      <c r="E274" s="132" t="s">
        <v>34</v>
      </c>
      <c r="F274" s="132"/>
      <c r="G274" s="132" t="str">
        <f t="shared" si="14"/>
        <v>1</v>
      </c>
      <c r="H274" s="137">
        <f t="shared" si="15"/>
        <v>18</v>
      </c>
      <c r="I274" s="132" t="str" cm="1">
        <f t="array" ref="I274">_xlfn.XLOOKUP(C274,imp_horarios,imp_trechos_janta,"",-1,1)</f>
        <v>GOIANIA X BELEM 09:30</v>
      </c>
      <c r="J274" s="132" t="str" cm="1">
        <f t="array" ref="J274">_xlfn.XLOOKUP(D274,justificativas_motivos,justificativas_texto,"",1,1)</f>
        <v>MOTORISTA CUMPRINDO HORÁRIO NA ESCALA ATUAL</v>
      </c>
      <c r="K274" s="119"/>
      <c r="L274" s="119" t="str">
        <f>_xlfn.CONCAT(cr_impAlm[[#This Row],[DATA]],cr_impAlm[[#This Row],[MOTORISTA e MATRICULA]])</f>
        <v>45443REGISMAR ANTONIO TEODORO DA COSTA - 2966</v>
      </c>
    </row>
    <row r="275" spans="1:12" s="124" customFormat="1" ht="41.25" hidden="1" customHeight="1">
      <c r="A275" s="131">
        <v>45425</v>
      </c>
      <c r="B275" s="135">
        <v>15300</v>
      </c>
      <c r="C275" s="133">
        <v>0.39583333333333331</v>
      </c>
      <c r="D275" s="136" t="s">
        <v>11</v>
      </c>
      <c r="E275" s="132" t="s">
        <v>37</v>
      </c>
      <c r="F275" s="132"/>
      <c r="G275" s="132" t="str">
        <f t="shared" si="14"/>
        <v>1</v>
      </c>
      <c r="H275" s="137">
        <f t="shared" si="15"/>
        <v>18</v>
      </c>
      <c r="I275" s="132" t="str" cm="1">
        <f t="array" ref="I275">_xlfn.XLOOKUP(C275,imp_horarios,imp_trechos_janta,"",-1,1)</f>
        <v>GOIANIA X BELEM 09:30</v>
      </c>
      <c r="J275" s="132" t="str" cm="1">
        <f t="array" ref="J275">_xlfn.XLOOKUP(D275,justificativas_motivos,justificativas_texto,"",1,1)</f>
        <v>MOTORISTA CUMPRINDO HORÁRIO NA ESCALA ATUAL</v>
      </c>
      <c r="K275" s="119"/>
      <c r="L275" s="119" t="str">
        <f>_xlfn.CONCAT(cr_impAlm[[#This Row],[DATA]],cr_impAlm[[#This Row],[MOTORISTA e MATRICULA]])</f>
        <v>45443SEBASTIAO SERGIO DE OLIVEIRA - 3079</v>
      </c>
    </row>
    <row r="276" spans="1:12" s="124" customFormat="1" ht="41.25" hidden="1" customHeight="1">
      <c r="A276" s="131">
        <v>45425</v>
      </c>
      <c r="B276" s="135">
        <v>16900</v>
      </c>
      <c r="C276" s="133">
        <v>0.75</v>
      </c>
      <c r="D276" s="136" t="s">
        <v>11</v>
      </c>
      <c r="E276" s="132" t="s">
        <v>92</v>
      </c>
      <c r="F276" s="132"/>
      <c r="G276" s="132" t="str">
        <f t="shared" si="14"/>
        <v>1</v>
      </c>
      <c r="H276" s="137">
        <f t="shared" si="15"/>
        <v>18</v>
      </c>
      <c r="I276" s="132" t="str" cm="1">
        <f t="array" ref="I276">_xlfn.XLOOKUP(C276,imp_horarios,imp_trechos_janta,"",-1,1)</f>
        <v>GOIANIA X TERESINA 18:00</v>
      </c>
      <c r="J276" s="132" t="str" cm="1">
        <f t="array" ref="J276">_xlfn.XLOOKUP(D276,justificativas_motivos,justificativas_texto,"",1,1)</f>
        <v>MOTORISTA CUMPRINDO HORÁRIO NA ESCALA ATUAL</v>
      </c>
      <c r="K276" s="119"/>
      <c r="L276" s="119" t="str">
        <f>_xlfn.CONCAT(cr_impAlm[[#This Row],[DATA]],cr_impAlm[[#This Row],[MOTORISTA e MATRICULA]])</f>
        <v>45443CLAYTON SANTOS AIRES PEREIRA - 5209</v>
      </c>
    </row>
    <row r="277" spans="1:12" s="124" customFormat="1" ht="41.25" hidden="1" customHeight="1">
      <c r="A277" s="131">
        <v>45425</v>
      </c>
      <c r="B277" s="135">
        <v>16900</v>
      </c>
      <c r="C277" s="133">
        <v>0.75</v>
      </c>
      <c r="D277" s="136" t="s">
        <v>11</v>
      </c>
      <c r="E277" s="132" t="s">
        <v>102</v>
      </c>
      <c r="F277" s="132"/>
      <c r="G277" s="132" t="str">
        <f t="shared" si="14"/>
        <v>1</v>
      </c>
      <c r="H277" s="137">
        <f t="shared" si="15"/>
        <v>18</v>
      </c>
      <c r="I277" s="132" t="str" cm="1">
        <f t="array" ref="I277">_xlfn.XLOOKUP(C277,imp_horarios,imp_trechos_janta,"",-1,1)</f>
        <v>GOIANIA X TERESINA 18:00</v>
      </c>
      <c r="J277" s="132" t="str" cm="1">
        <f t="array" ref="J277">_xlfn.XLOOKUP(D277,justificativas_motivos,justificativas_texto,"",1,1)</f>
        <v>MOTORISTA CUMPRINDO HORÁRIO NA ESCALA ATUAL</v>
      </c>
      <c r="K277" s="119"/>
      <c r="L277" s="119" t="str">
        <f>_xlfn.CONCAT(cr_impAlm[[#This Row],[DATA]],cr_impAlm[[#This Row],[MOTORISTA e MATRICULA]])</f>
        <v>45443GILBERT WAGNER CALDEIRA - 5707</v>
      </c>
    </row>
    <row r="278" spans="1:12" s="124" customFormat="1" ht="41.25" hidden="1" customHeight="1">
      <c r="A278" s="131">
        <v>45425</v>
      </c>
      <c r="B278" s="135">
        <v>19005</v>
      </c>
      <c r="C278" s="133">
        <v>0.79166666666666663</v>
      </c>
      <c r="D278" s="136" t="s">
        <v>11</v>
      </c>
      <c r="E278" s="132" t="s">
        <v>69</v>
      </c>
      <c r="F278" s="132"/>
      <c r="G278" s="132" t="str">
        <f t="shared" si="14"/>
        <v>1</v>
      </c>
      <c r="H278" s="137">
        <f t="shared" si="15"/>
        <v>18</v>
      </c>
      <c r="I278" s="132" t="str" cm="1">
        <f t="array" ref="I278">_xlfn.XLOOKUP(C278,imp_horarios,imp_trechos_janta,"",-1,1)</f>
        <v>GOIANIA X TERESINA 18:00</v>
      </c>
      <c r="J278" s="132" t="str" cm="1">
        <f t="array" ref="J278">_xlfn.XLOOKUP(D278,justificativas_motivos,justificativas_texto,"",1,1)</f>
        <v>MOTORISTA CUMPRINDO HORÁRIO NA ESCALA ATUAL</v>
      </c>
      <c r="K278" s="119"/>
      <c r="L278" s="119" t="str">
        <f>_xlfn.CONCAT(cr_impAlm[[#This Row],[DATA]],cr_impAlm[[#This Row],[MOTORISTA e MATRICULA]])</f>
        <v>45443IRISVAN DE JESUS - 5708</v>
      </c>
    </row>
    <row r="279" spans="1:12" s="124" customFormat="1" ht="41.25" hidden="1" customHeight="1">
      <c r="A279" s="131">
        <v>45425</v>
      </c>
      <c r="B279" s="135">
        <v>19005</v>
      </c>
      <c r="C279" s="133">
        <v>0.79166666666666663</v>
      </c>
      <c r="D279" s="136" t="s">
        <v>11</v>
      </c>
      <c r="E279" s="132" t="s">
        <v>167</v>
      </c>
      <c r="F279" s="132"/>
      <c r="G279" s="132" t="str">
        <f t="shared" si="14"/>
        <v>1</v>
      </c>
      <c r="H279" s="137">
        <f t="shared" si="15"/>
        <v>18</v>
      </c>
      <c r="I279" s="132" t="str" cm="1">
        <f t="array" ref="I279">_xlfn.XLOOKUP(C279,imp_horarios,imp_trechos_janta,"",-1,1)</f>
        <v>GOIANIA X TERESINA 18:00</v>
      </c>
      <c r="J279" s="132" t="str" cm="1">
        <f t="array" ref="J279">_xlfn.XLOOKUP(D279,justificativas_motivos,justificativas_texto,"",1,1)</f>
        <v>MOTORISTA CUMPRINDO HORÁRIO NA ESCALA ATUAL</v>
      </c>
      <c r="K279" s="119"/>
      <c r="L279" s="119" t="str">
        <f>_xlfn.CONCAT(cr_impAlm[[#This Row],[DATA]],cr_impAlm[[#This Row],[MOTORISTA e MATRICULA]])</f>
        <v>45443AURICELIO SILVA DO CARMO - 5755</v>
      </c>
    </row>
    <row r="280" spans="1:12" s="124" customFormat="1" ht="41.25" hidden="1" customHeight="1">
      <c r="A280" s="131">
        <v>45426</v>
      </c>
      <c r="B280" s="135">
        <v>19020</v>
      </c>
      <c r="C280" s="133">
        <v>0.87847222222222221</v>
      </c>
      <c r="D280" s="136" t="s">
        <v>11</v>
      </c>
      <c r="E280" s="132" t="s">
        <v>92</v>
      </c>
      <c r="F280" s="132"/>
      <c r="G280" s="132" t="str">
        <f t="shared" si="14"/>
        <v>1</v>
      </c>
      <c r="H280" s="137">
        <f t="shared" si="15"/>
        <v>18</v>
      </c>
      <c r="I280" s="132" t="str" cm="1">
        <f t="array" ref="I280">_xlfn.XLOOKUP(C280,imp_horarios,imp_trechos_janta,"",-1,1)</f>
        <v>BELEM X GOIANIA 21:05</v>
      </c>
      <c r="J280" s="132" t="str" cm="1">
        <f t="array" ref="J280">_xlfn.XLOOKUP(D280,justificativas_motivos,justificativas_texto,"",1,1)</f>
        <v>MOTORISTA CUMPRINDO HORÁRIO NA ESCALA ATUAL</v>
      </c>
      <c r="K280" s="119"/>
      <c r="L280" s="119" t="str">
        <f>_xlfn.CONCAT(cr_impAlm[[#This Row],[DATA]],cr_impAlm[[#This Row],[MOTORISTA e MATRICULA]])</f>
        <v>45443JOCIVANE BARBOSA DE OLIVEIRA - 5207</v>
      </c>
    </row>
    <row r="281" spans="1:12" s="124" customFormat="1" ht="41.25" hidden="1" customHeight="1">
      <c r="A281" s="131">
        <v>45426</v>
      </c>
      <c r="B281" s="135">
        <v>19020</v>
      </c>
      <c r="C281" s="133">
        <v>0.87847222222222221</v>
      </c>
      <c r="D281" s="136" t="s">
        <v>11</v>
      </c>
      <c r="E281" s="132" t="s">
        <v>102</v>
      </c>
      <c r="F281" s="132"/>
      <c r="G281" s="132" t="str">
        <f t="shared" si="14"/>
        <v>1</v>
      </c>
      <c r="H281" s="137">
        <f t="shared" si="15"/>
        <v>18</v>
      </c>
      <c r="I281" s="132" t="str" cm="1">
        <f t="array" ref="I281">_xlfn.XLOOKUP(C281,imp_horarios,imp_trechos_janta,"",-1,1)</f>
        <v>BELEM X GOIANIA 21:05</v>
      </c>
      <c r="J281" s="132" t="str" cm="1">
        <f t="array" ref="J281">_xlfn.XLOOKUP(D281,justificativas_motivos,justificativas_texto,"",1,1)</f>
        <v>MOTORISTA CUMPRINDO HORÁRIO NA ESCALA ATUAL</v>
      </c>
      <c r="K281" s="119"/>
      <c r="L281" s="119" t="str">
        <f>_xlfn.CONCAT(cr_impAlm[[#This Row],[DATA]],cr_impAlm[[#This Row],[MOTORISTA e MATRICULA]])</f>
        <v>45443ALEXSANDRO PEREIRA DA SILVA - 5286</v>
      </c>
    </row>
    <row r="282" spans="1:12" s="124" customFormat="1" ht="41.25" hidden="1" customHeight="1">
      <c r="A282" s="131">
        <v>45426</v>
      </c>
      <c r="B282" s="135">
        <v>19002</v>
      </c>
      <c r="C282" s="133">
        <v>0.3</v>
      </c>
      <c r="D282" s="136" t="s">
        <v>11</v>
      </c>
      <c r="E282" s="132" t="s">
        <v>167</v>
      </c>
      <c r="F282" s="132"/>
      <c r="G282" s="132" t="str">
        <f t="shared" si="14"/>
        <v>1</v>
      </c>
      <c r="H282" s="137">
        <f t="shared" si="15"/>
        <v>18</v>
      </c>
      <c r="I282" s="132" t="str" cm="1">
        <f t="array" ref="I282">_xlfn.XLOOKUP(C282,imp_horarios,imp_trechos_janta,"",-1,1)</f>
        <v>BELEM X GOIANIA 07:12</v>
      </c>
      <c r="J282" s="132" t="str" cm="1">
        <f t="array" ref="J282">_xlfn.XLOOKUP(D282,justificativas_motivos,justificativas_texto,"",1,1)</f>
        <v>MOTORISTA CUMPRINDO HORÁRIO NA ESCALA ATUAL</v>
      </c>
      <c r="K282" s="119"/>
      <c r="L282" s="119" t="str">
        <f>_xlfn.CONCAT(cr_impAlm[[#This Row],[DATA]],cr_impAlm[[#This Row],[MOTORISTA e MATRICULA]])</f>
        <v>45444JOCIVANE BARBOSA DE OLIVEIRA - 5207</v>
      </c>
    </row>
    <row r="283" spans="1:12" s="124" customFormat="1" ht="41.25" hidden="1" customHeight="1">
      <c r="A283" s="131">
        <v>45426</v>
      </c>
      <c r="B283" s="135">
        <v>19002</v>
      </c>
      <c r="C283" s="133">
        <v>0.3</v>
      </c>
      <c r="D283" s="136" t="s">
        <v>11</v>
      </c>
      <c r="E283" s="132" t="s">
        <v>69</v>
      </c>
      <c r="F283" s="132"/>
      <c r="G283" s="132" t="str">
        <f t="shared" si="14"/>
        <v>1</v>
      </c>
      <c r="H283" s="137">
        <f t="shared" si="15"/>
        <v>18</v>
      </c>
      <c r="I283" s="132" t="str" cm="1">
        <f t="array" ref="I283">_xlfn.XLOOKUP(C283,imp_horarios,imp_trechos_janta,"",-1,1)</f>
        <v>BELEM X GOIANIA 07:12</v>
      </c>
      <c r="J283" s="132" t="str" cm="1">
        <f t="array" ref="J283">_xlfn.XLOOKUP(D283,justificativas_motivos,justificativas_texto,"",1,1)</f>
        <v>MOTORISTA CUMPRINDO HORÁRIO NA ESCALA ATUAL</v>
      </c>
      <c r="K283" s="119"/>
      <c r="L283" s="119" t="str">
        <f>_xlfn.CONCAT(cr_impAlm[[#This Row],[DATA]],cr_impAlm[[#This Row],[MOTORISTA e MATRICULA]])</f>
        <v>45444ALEXSANDRO PEREIRA DA SILVA - 5286</v>
      </c>
    </row>
    <row r="284" spans="1:12" s="124" customFormat="1" ht="41.25" hidden="1" customHeight="1">
      <c r="A284" s="131">
        <v>45426</v>
      </c>
      <c r="B284" s="135">
        <v>19012</v>
      </c>
      <c r="C284" s="133">
        <v>0.75</v>
      </c>
      <c r="D284" s="136" t="s">
        <v>11</v>
      </c>
      <c r="E284" s="132" t="s">
        <v>66</v>
      </c>
      <c r="F284" s="132"/>
      <c r="G284" s="132" t="str">
        <f t="shared" si="14"/>
        <v>1</v>
      </c>
      <c r="H284" s="137">
        <f t="shared" si="15"/>
        <v>18</v>
      </c>
      <c r="I284" s="132" t="str" cm="1">
        <f t="array" ref="I284">_xlfn.XLOOKUP(C284,imp_horarios,imp_trechos_janta,"",-1,1)</f>
        <v>GOIANIA X TERESINA 18:00</v>
      </c>
      <c r="J284" s="132" t="str" cm="1">
        <f t="array" ref="J284">_xlfn.XLOOKUP(D284,justificativas_motivos,justificativas_texto,"",1,1)</f>
        <v>MOTORISTA CUMPRINDO HORÁRIO NA ESCALA ATUAL</v>
      </c>
      <c r="K284" s="119"/>
      <c r="L284" s="119" t="str">
        <f>_xlfn.CONCAT(cr_impAlm[[#This Row],[DATA]],cr_impAlm[[#This Row],[MOTORISTA e MATRICULA]])</f>
        <v>45444HERMENEGILDO JOSE LEITE DE BRITO NETO - 2653</v>
      </c>
    </row>
    <row r="285" spans="1:12" s="124" customFormat="1" ht="41.25" hidden="1" customHeight="1">
      <c r="A285" s="131">
        <v>45426</v>
      </c>
      <c r="B285" s="135">
        <v>19012</v>
      </c>
      <c r="C285" s="133">
        <v>0.75</v>
      </c>
      <c r="D285" s="136" t="s">
        <v>11</v>
      </c>
      <c r="E285" s="132" t="s">
        <v>326</v>
      </c>
      <c r="F285" s="132"/>
      <c r="G285" s="132" t="str">
        <f t="shared" si="14"/>
        <v>1</v>
      </c>
      <c r="H285" s="137">
        <f t="shared" si="15"/>
        <v>18</v>
      </c>
      <c r="I285" s="132" t="str" cm="1">
        <f t="array" ref="I285">_xlfn.XLOOKUP(C285,imp_horarios,imp_trechos_janta,"",-1,1)</f>
        <v>GOIANIA X TERESINA 18:00</v>
      </c>
      <c r="J285" s="132" t="str" cm="1">
        <f t="array" ref="J285">_xlfn.XLOOKUP(D285,justificativas_motivos,justificativas_texto,"",1,1)</f>
        <v>MOTORISTA CUMPRINDO HORÁRIO NA ESCALA ATUAL</v>
      </c>
      <c r="K285" s="119"/>
      <c r="L285" s="119" t="str">
        <f>_xlfn.CONCAT(cr_impAlm[[#This Row],[DATA]],cr_impAlm[[#This Row],[MOTORISTA e MATRICULA]])</f>
        <v>45444JOSE CARLOS DA SILVA - 979</v>
      </c>
    </row>
    <row r="286" spans="1:12" s="124" customFormat="1" ht="41.25" hidden="1" customHeight="1">
      <c r="A286" s="131">
        <v>45426</v>
      </c>
      <c r="B286" s="135">
        <v>19007</v>
      </c>
      <c r="C286" s="133">
        <v>0.79166666666666663</v>
      </c>
      <c r="D286" s="136" t="s">
        <v>11</v>
      </c>
      <c r="E286" s="132" t="s">
        <v>40</v>
      </c>
      <c r="F286" s="132"/>
      <c r="G286" s="132" t="str">
        <f t="shared" si="14"/>
        <v>1</v>
      </c>
      <c r="H286" s="137">
        <f t="shared" si="15"/>
        <v>18</v>
      </c>
      <c r="I286" s="132" t="str" cm="1">
        <f t="array" ref="I286">_xlfn.XLOOKUP(C286,imp_horarios,imp_trechos_janta,"",-1,1)</f>
        <v>GOIANIA X TERESINA 18:00</v>
      </c>
      <c r="J286" s="132" t="str" cm="1">
        <f t="array" ref="J286">_xlfn.XLOOKUP(D286,justificativas_motivos,justificativas_texto,"",1,1)</f>
        <v>MOTORISTA CUMPRINDO HORÁRIO NA ESCALA ATUAL</v>
      </c>
      <c r="K286" s="119"/>
      <c r="L286" s="119" t="str">
        <f>_xlfn.CONCAT(cr_impAlm[[#This Row],[DATA]],cr_impAlm[[#This Row],[MOTORISTA e MATRICULA]])</f>
        <v>45444LEON RODRIGUES LOPES - 5533</v>
      </c>
    </row>
    <row r="287" spans="1:12" s="124" customFormat="1" ht="41.25" hidden="1" customHeight="1">
      <c r="A287" s="131">
        <v>45426</v>
      </c>
      <c r="B287" s="135">
        <v>19007</v>
      </c>
      <c r="C287" s="133">
        <v>0.79166666666666663</v>
      </c>
      <c r="D287" s="136" t="s">
        <v>11</v>
      </c>
      <c r="E287" s="132" t="s">
        <v>41</v>
      </c>
      <c r="F287" s="132"/>
      <c r="G287" s="132" t="str">
        <f t="shared" si="14"/>
        <v>1</v>
      </c>
      <c r="H287" s="137">
        <f t="shared" si="15"/>
        <v>18</v>
      </c>
      <c r="I287" s="132" t="str" cm="1">
        <f t="array" ref="I287">_xlfn.XLOOKUP(C287,imp_horarios,imp_trechos_janta,"",-1,1)</f>
        <v>GOIANIA X TERESINA 18:00</v>
      </c>
      <c r="J287" s="132" t="str" cm="1">
        <f t="array" ref="J287">_xlfn.XLOOKUP(D287,justificativas_motivos,justificativas_texto,"",1,1)</f>
        <v>MOTORISTA CUMPRINDO HORÁRIO NA ESCALA ATUAL</v>
      </c>
      <c r="K287" s="119"/>
      <c r="L287" s="119" t="str">
        <f>_xlfn.CONCAT(cr_impAlm[[#This Row],[DATA]],cr_impAlm[[#This Row],[MOTORISTA e MATRICULA]])</f>
        <v>45444NEIRIVAL MOREIRA PINTO - 5432</v>
      </c>
    </row>
    <row r="288" spans="1:12" s="124" customFormat="1" ht="41.25" hidden="1" customHeight="1">
      <c r="A288" s="131">
        <v>45426</v>
      </c>
      <c r="B288" s="135">
        <v>16100</v>
      </c>
      <c r="C288" s="133">
        <v>0.83333333333333337</v>
      </c>
      <c r="D288" s="136" t="s">
        <v>11</v>
      </c>
      <c r="E288" s="132" t="s">
        <v>114</v>
      </c>
      <c r="F288" s="132"/>
      <c r="G288" s="132" t="str">
        <f t="shared" si="14"/>
        <v>1</v>
      </c>
      <c r="H288" s="137">
        <f t="shared" si="15"/>
        <v>18</v>
      </c>
      <c r="I288" s="132" t="str" cm="1">
        <f t="array" ref="I288">_xlfn.XLOOKUP(C288,imp_horarios,imp_trechos_janta,"",-1,1)</f>
        <v>GOIANIA X SAO LUIS 20:00</v>
      </c>
      <c r="J288" s="132" t="str" cm="1">
        <f t="array" ref="J288">_xlfn.XLOOKUP(D288,justificativas_motivos,justificativas_texto,"",1,1)</f>
        <v>MOTORISTA CUMPRINDO HORÁRIO NA ESCALA ATUAL</v>
      </c>
      <c r="K288" s="119"/>
      <c r="L288" s="119" t="str">
        <f>_xlfn.CONCAT(cr_impAlm[[#This Row],[DATA]],cr_impAlm[[#This Row],[MOTORISTA e MATRICULA]])</f>
        <v>45444AGNALDO ALVES DE CARVALHO - 5623</v>
      </c>
    </row>
    <row r="289" spans="1:12" s="124" customFormat="1" ht="41.25" hidden="1" customHeight="1">
      <c r="A289" s="131">
        <v>45426</v>
      </c>
      <c r="B289" s="135">
        <v>16100</v>
      </c>
      <c r="C289" s="133">
        <v>0.83333333333333337</v>
      </c>
      <c r="D289" s="136" t="s">
        <v>11</v>
      </c>
      <c r="E289" s="132" t="s">
        <v>115</v>
      </c>
      <c r="F289" s="132"/>
      <c r="G289" s="132" t="str">
        <f t="shared" si="14"/>
        <v>1</v>
      </c>
      <c r="H289" s="137">
        <f t="shared" si="15"/>
        <v>18</v>
      </c>
      <c r="I289" s="132" t="str" cm="1">
        <f t="array" ref="I289">_xlfn.XLOOKUP(C289,imp_horarios,imp_trechos_janta,"",-1,1)</f>
        <v>GOIANIA X SAO LUIS 20:00</v>
      </c>
      <c r="J289" s="132" t="str" cm="1">
        <f t="array" ref="J289">_xlfn.XLOOKUP(D289,justificativas_motivos,justificativas_texto,"",1,1)</f>
        <v>MOTORISTA CUMPRINDO HORÁRIO NA ESCALA ATUAL</v>
      </c>
      <c r="K289" s="119"/>
      <c r="L289" s="119" t="str">
        <f>_xlfn.CONCAT(cr_impAlm[[#This Row],[DATA]],cr_impAlm[[#This Row],[MOTORISTA e MATRICULA]])</f>
        <v>45444CLEYTON CEZAR DA SILVA  - 5741</v>
      </c>
    </row>
    <row r="290" spans="1:12" s="124" customFormat="1" ht="41.25" hidden="1" customHeight="1">
      <c r="A290" s="131">
        <v>45427</v>
      </c>
      <c r="B290" s="135">
        <v>19005</v>
      </c>
      <c r="C290" s="133">
        <v>0.87847222222222221</v>
      </c>
      <c r="D290" s="136" t="s">
        <v>11</v>
      </c>
      <c r="E290" s="132" t="s">
        <v>114</v>
      </c>
      <c r="F290" s="132"/>
      <c r="G290" s="132" t="str">
        <f t="shared" si="14"/>
        <v>1</v>
      </c>
      <c r="H290" s="137">
        <f t="shared" si="15"/>
        <v>18</v>
      </c>
      <c r="I290" s="132" t="str" cm="1">
        <f t="array" ref="I290">_xlfn.XLOOKUP(C290,imp_horarios,imp_trechos_janta,"",-1,1)</f>
        <v>BELEM X GOIANIA 21:05</v>
      </c>
      <c r="J290" s="132" t="str" cm="1">
        <f t="array" ref="J290">_xlfn.XLOOKUP(D290,justificativas_motivos,justificativas_texto,"",1,1)</f>
        <v>MOTORISTA CUMPRINDO HORÁRIO NA ESCALA ATUAL</v>
      </c>
      <c r="K290" s="119"/>
      <c r="L290" s="119" t="str">
        <f>_xlfn.CONCAT(cr_impAlm[[#This Row],[DATA]],cr_impAlm[[#This Row],[MOTORISTA e MATRICULA]])</f>
        <v>45445AGNALDO ALVES DE CARVALHO - 5623</v>
      </c>
    </row>
    <row r="291" spans="1:12" s="124" customFormat="1" ht="41.25" hidden="1" customHeight="1">
      <c r="A291" s="131">
        <v>45427</v>
      </c>
      <c r="B291" s="135">
        <f>B290</f>
        <v>19005</v>
      </c>
      <c r="C291" s="133">
        <v>0.87847222222222221</v>
      </c>
      <c r="D291" s="136" t="s">
        <v>11</v>
      </c>
      <c r="E291" s="132" t="s">
        <v>155</v>
      </c>
      <c r="F291" s="132"/>
      <c r="G291" s="132" t="str">
        <f t="shared" si="14"/>
        <v>1</v>
      </c>
      <c r="H291" s="137">
        <f t="shared" si="15"/>
        <v>18</v>
      </c>
      <c r="I291" s="132" t="str" cm="1">
        <f t="array" ref="I291">_xlfn.XLOOKUP(C291,imp_horarios,imp_trechos_janta,"",-1,1)</f>
        <v>BELEM X GOIANIA 21:05</v>
      </c>
      <c r="J291" s="132" t="str" cm="1">
        <f t="array" ref="J291">_xlfn.XLOOKUP(D291,justificativas_motivos,justificativas_texto,"",1,1)</f>
        <v>MOTORISTA CUMPRINDO HORÁRIO NA ESCALA ATUAL</v>
      </c>
      <c r="K291" s="119"/>
      <c r="L291" s="119" t="str">
        <f>_xlfn.CONCAT(cr_impAlm[[#This Row],[DATA]],cr_impAlm[[#This Row],[MOTORISTA e MATRICULA]])</f>
        <v>45445CLEYTON CEZAR DA SILVA - 5741</v>
      </c>
    </row>
    <row r="292" spans="1:12" s="124" customFormat="1" ht="41.25" hidden="1" customHeight="1">
      <c r="A292" s="131">
        <v>45427</v>
      </c>
      <c r="B292" s="135">
        <v>14700</v>
      </c>
      <c r="C292" s="133">
        <v>0.3</v>
      </c>
      <c r="D292" s="136" t="s">
        <v>11</v>
      </c>
      <c r="E292" s="132" t="s">
        <v>156</v>
      </c>
      <c r="F292" s="132"/>
      <c r="G292" s="132" t="str">
        <f t="shared" si="14"/>
        <v>1</v>
      </c>
      <c r="H292" s="137">
        <f t="shared" si="15"/>
        <v>18</v>
      </c>
      <c r="I292" s="132" t="str" cm="1">
        <f t="array" ref="I292">_xlfn.XLOOKUP(C292,imp_horarios,imp_trechos_janta,"",-1,1)</f>
        <v>BELEM X GOIANIA 07:12</v>
      </c>
      <c r="J292" s="132" t="str" cm="1">
        <f t="array" ref="J292">_xlfn.XLOOKUP(D292,justificativas_motivos,justificativas_texto,"",1,1)</f>
        <v>MOTORISTA CUMPRINDO HORÁRIO NA ESCALA ATUAL</v>
      </c>
      <c r="K292" s="119"/>
      <c r="L292" s="119" t="str">
        <f>_xlfn.CONCAT(cr_impAlm[[#This Row],[DATA]],cr_impAlm[[#This Row],[MOTORISTA e MATRICULA]])</f>
        <v>45445ROSIVALDO FERREIRA DA SILVA - 5429</v>
      </c>
    </row>
    <row r="293" spans="1:12" s="124" customFormat="1" ht="41.25" hidden="1" customHeight="1">
      <c r="A293" s="131">
        <v>45427</v>
      </c>
      <c r="B293" s="135">
        <f>B292</f>
        <v>14700</v>
      </c>
      <c r="C293" s="133">
        <v>0.3</v>
      </c>
      <c r="D293" s="136" t="s">
        <v>11</v>
      </c>
      <c r="E293" s="132" t="s">
        <v>157</v>
      </c>
      <c r="F293" s="132"/>
      <c r="G293" s="132" t="str">
        <f t="shared" si="14"/>
        <v>1</v>
      </c>
      <c r="H293" s="137">
        <f t="shared" si="15"/>
        <v>18</v>
      </c>
      <c r="I293" s="132" t="str" cm="1">
        <f t="array" ref="I293">_xlfn.XLOOKUP(C293,imp_horarios,imp_trechos_janta,"",-1,1)</f>
        <v>BELEM X GOIANIA 07:12</v>
      </c>
      <c r="J293" s="132" t="str" cm="1">
        <f t="array" ref="J293">_xlfn.XLOOKUP(D293,justificativas_motivos,justificativas_texto,"",1,1)</f>
        <v>MOTORISTA CUMPRINDO HORÁRIO NA ESCALA ATUAL</v>
      </c>
      <c r="K293" s="119"/>
      <c r="L293" s="119" t="str">
        <f>_xlfn.CONCAT(cr_impAlm[[#This Row],[DATA]],cr_impAlm[[#This Row],[MOTORISTA e MATRICULA]])</f>
        <v>45445  LAZARO VIEIRA DA SILVA- 5428</v>
      </c>
    </row>
    <row r="294" spans="1:12" s="124" customFormat="1" ht="41.25" hidden="1" customHeight="1">
      <c r="A294" s="131">
        <v>45427</v>
      </c>
      <c r="B294" s="135">
        <v>19024</v>
      </c>
      <c r="C294" s="133">
        <v>0.33333333333333331</v>
      </c>
      <c r="D294" s="136" t="s">
        <v>11</v>
      </c>
      <c r="E294" s="132" t="s">
        <v>70</v>
      </c>
      <c r="F294" s="132"/>
      <c r="G294" s="132" t="str">
        <f t="shared" si="14"/>
        <v>1</v>
      </c>
      <c r="H294" s="137">
        <f t="shared" si="15"/>
        <v>18</v>
      </c>
      <c r="I294" s="132" t="str" cm="1">
        <f t="array" ref="I294">_xlfn.XLOOKUP(C294,imp_horarios,imp_trechos_janta,"",-1,1)</f>
        <v>SAO LUIS X GOIANIA 08:00</v>
      </c>
      <c r="J294" s="132" t="str" cm="1">
        <f t="array" ref="J294">_xlfn.XLOOKUP(D294,justificativas_motivos,justificativas_texto,"",1,1)</f>
        <v>MOTORISTA CUMPRINDO HORÁRIO NA ESCALA ATUAL</v>
      </c>
      <c r="K294" s="119"/>
      <c r="L294" s="119" t="str">
        <f>_xlfn.CONCAT(cr_impAlm[[#This Row],[DATA]],cr_impAlm[[#This Row],[MOTORISTA e MATRICULA]])</f>
        <v>45445EDVALDO NEVES DE ABREU - 3032</v>
      </c>
    </row>
    <row r="295" spans="1:12" s="124" customFormat="1" ht="41.25" hidden="1" customHeight="1">
      <c r="A295" s="131">
        <v>45427</v>
      </c>
      <c r="B295" s="135">
        <f>B294</f>
        <v>19024</v>
      </c>
      <c r="C295" s="133">
        <v>0.33333333333333331</v>
      </c>
      <c r="D295" s="136" t="s">
        <v>11</v>
      </c>
      <c r="E295" s="132" t="s">
        <v>14</v>
      </c>
      <c r="F295" s="132"/>
      <c r="G295" s="132" t="str">
        <f t="shared" si="14"/>
        <v>1</v>
      </c>
      <c r="H295" s="137">
        <f t="shared" si="15"/>
        <v>18</v>
      </c>
      <c r="I295" s="132" t="str" cm="1">
        <f t="array" ref="I295">_xlfn.XLOOKUP(C295,imp_horarios,imp_trechos_janta,"",-1,1)</f>
        <v>SAO LUIS X GOIANIA 08:00</v>
      </c>
      <c r="J295" s="132" t="str" cm="1">
        <f t="array" ref="J295">_xlfn.XLOOKUP(D295,justificativas_motivos,justificativas_texto,"",1,1)</f>
        <v>MOTORISTA CUMPRINDO HORÁRIO NA ESCALA ATUAL</v>
      </c>
      <c r="K295" s="119"/>
      <c r="L295" s="119" t="str">
        <f>_xlfn.CONCAT(cr_impAlm[[#This Row],[DATA]],cr_impAlm[[#This Row],[MOTORISTA e MATRICULA]])</f>
        <v>45445EURIPEDES BARSANULFO DIAS ROSA - 1951</v>
      </c>
    </row>
    <row r="296" spans="1:12" s="124" customFormat="1" ht="41.25" hidden="1" customHeight="1">
      <c r="A296" s="131">
        <v>45427</v>
      </c>
      <c r="B296" s="135">
        <v>20001</v>
      </c>
      <c r="C296" s="133">
        <v>0.79166666666666663</v>
      </c>
      <c r="D296" s="136" t="s">
        <v>11</v>
      </c>
      <c r="E296" s="132" t="s">
        <v>113</v>
      </c>
      <c r="F296" s="132"/>
      <c r="G296" s="132" t="str">
        <f t="shared" si="14"/>
        <v>1</v>
      </c>
      <c r="H296" s="137">
        <f t="shared" si="15"/>
        <v>18</v>
      </c>
      <c r="I296" s="132" t="str" cm="1">
        <f t="array" ref="I296">_xlfn.XLOOKUP(C296,imp_horarios,imp_trechos_janta,"",-1,1)</f>
        <v>GOIANIA X TERESINA 18:00</v>
      </c>
      <c r="J296" s="132" t="str" cm="1">
        <f t="array" ref="J296">_xlfn.XLOOKUP(D296,justificativas_motivos,justificativas_texto,"",1,1)</f>
        <v>MOTORISTA CUMPRINDO HORÁRIO NA ESCALA ATUAL</v>
      </c>
      <c r="K296" s="119"/>
      <c r="L296" s="119" t="str">
        <f>_xlfn.CONCAT(cr_impAlm[[#This Row],[DATA]],cr_impAlm[[#This Row],[MOTORISTA e MATRICULA]])</f>
        <v>45446DEVANIR TEODORO ALVES - 5430</v>
      </c>
    </row>
    <row r="297" spans="1:12" s="124" customFormat="1" ht="41.25" hidden="1" customHeight="1">
      <c r="A297" s="131">
        <v>45427</v>
      </c>
      <c r="B297" s="135">
        <f>B296</f>
        <v>20001</v>
      </c>
      <c r="C297" s="133">
        <v>0.79166666666666663</v>
      </c>
      <c r="D297" s="136" t="s">
        <v>11</v>
      </c>
      <c r="E297" s="132" t="s">
        <v>126</v>
      </c>
      <c r="F297" s="132"/>
      <c r="G297" s="132" t="str">
        <f t="shared" si="14"/>
        <v>1</v>
      </c>
      <c r="H297" s="137">
        <f t="shared" si="15"/>
        <v>18</v>
      </c>
      <c r="I297" s="132" t="str" cm="1">
        <f t="array" ref="I297">_xlfn.XLOOKUP(C297,imp_horarios,imp_trechos_janta,"",-1,1)</f>
        <v>GOIANIA X TERESINA 18:00</v>
      </c>
      <c r="J297" s="132" t="str" cm="1">
        <f t="array" ref="J297">_xlfn.XLOOKUP(D297,justificativas_motivos,justificativas_texto,"",1,1)</f>
        <v>MOTORISTA CUMPRINDO HORÁRIO NA ESCALA ATUAL</v>
      </c>
      <c r="K297" s="119"/>
      <c r="L297" s="119" t="str">
        <f>_xlfn.CONCAT(cr_impAlm[[#This Row],[DATA]],cr_impAlm[[#This Row],[MOTORISTA e MATRICULA]])</f>
        <v>45446GENIVALDO ANTONIO DE SOUZA - 1082</v>
      </c>
    </row>
    <row r="298" spans="1:12" s="124" customFormat="1" ht="41.25" hidden="1" customHeight="1">
      <c r="A298" s="131">
        <v>45427</v>
      </c>
      <c r="B298" s="135">
        <v>12400</v>
      </c>
      <c r="C298" s="133">
        <v>0.83333333333333337</v>
      </c>
      <c r="D298" s="136" t="s">
        <v>11</v>
      </c>
      <c r="E298" s="132" t="s">
        <v>119</v>
      </c>
      <c r="F298" s="132"/>
      <c r="G298" s="132" t="str">
        <f t="shared" si="14"/>
        <v>1</v>
      </c>
      <c r="H298" s="137">
        <f t="shared" si="15"/>
        <v>18</v>
      </c>
      <c r="I298" s="132" t="str" cm="1">
        <f t="array" ref="I298">_xlfn.XLOOKUP(C298,imp_horarios,imp_trechos_janta,"",-1,1)</f>
        <v>GOIANIA X SAO LUIS 20:00</v>
      </c>
      <c r="J298" s="132" t="str" cm="1">
        <f t="array" ref="J298">_xlfn.XLOOKUP(D298,justificativas_motivos,justificativas_texto,"",1,1)</f>
        <v>MOTORISTA CUMPRINDO HORÁRIO NA ESCALA ATUAL</v>
      </c>
      <c r="K298" s="119"/>
      <c r="L298" s="119" t="str">
        <f>_xlfn.CONCAT(cr_impAlm[[#This Row],[DATA]],cr_impAlm[[#This Row],[MOTORISTA e MATRICULA]])</f>
        <v>45446GERALDO MARTINS DOS SANTOS - 5610</v>
      </c>
    </row>
    <row r="299" spans="1:12" s="124" customFormat="1" ht="41.25" hidden="1" customHeight="1">
      <c r="A299" s="131">
        <v>45427</v>
      </c>
      <c r="B299" s="135">
        <f>B298</f>
        <v>12400</v>
      </c>
      <c r="C299" s="133">
        <v>0.83333333333333337</v>
      </c>
      <c r="D299" s="136" t="s">
        <v>11</v>
      </c>
      <c r="E299" s="132" t="s">
        <v>572</v>
      </c>
      <c r="F299" s="132"/>
      <c r="G299" s="132" t="str">
        <f t="shared" si="14"/>
        <v>1</v>
      </c>
      <c r="H299" s="137">
        <f t="shared" si="15"/>
        <v>18</v>
      </c>
      <c r="I299" s="132" t="str" cm="1">
        <f t="array" ref="I299">_xlfn.XLOOKUP(C299,imp_horarios,imp_trechos_janta,"",-1,1)</f>
        <v>GOIANIA X SAO LUIS 20:00</v>
      </c>
      <c r="J299" s="132" t="str" cm="1">
        <f t="array" ref="J299">_xlfn.XLOOKUP(D299,justificativas_motivos,justificativas_texto,"",1,1)</f>
        <v>MOTORISTA CUMPRINDO HORÁRIO NA ESCALA ATUAL</v>
      </c>
      <c r="K299" s="119"/>
      <c r="L299" s="119" t="str">
        <f>_xlfn.CONCAT(cr_impAlm[[#This Row],[DATA]],cr_impAlm[[#This Row],[MOTORISTA e MATRICULA]])</f>
        <v>45446ANTONIO FERNANDO DA SILVA  - 5740</v>
      </c>
    </row>
    <row r="300" spans="1:12" s="124" customFormat="1" ht="41.25" hidden="1" customHeight="1">
      <c r="A300" s="131">
        <v>45428</v>
      </c>
      <c r="B300" s="135">
        <v>20001</v>
      </c>
      <c r="C300" s="133">
        <v>0.3</v>
      </c>
      <c r="D300" s="136" t="s">
        <v>11</v>
      </c>
      <c r="E300" s="132" t="s">
        <v>89</v>
      </c>
      <c r="F300" s="132"/>
      <c r="G300" s="132" t="str">
        <f t="shared" si="14"/>
        <v>1</v>
      </c>
      <c r="H300" s="137">
        <f t="shared" si="15"/>
        <v>18</v>
      </c>
      <c r="I300" s="132" t="str" cm="1">
        <f t="array" ref="I300">_xlfn.XLOOKUP(C300,imp_horarios,imp_trechos_janta,"",-1,1)</f>
        <v>BELEM X GOIANIA 07:12</v>
      </c>
      <c r="J300" s="132" t="str" cm="1">
        <f t="array" ref="J300">_xlfn.XLOOKUP(D300,justificativas_motivos,justificativas_texto,"",1,1)</f>
        <v>MOTORISTA CUMPRINDO HORÁRIO NA ESCALA ATUAL</v>
      </c>
      <c r="K300" s="119"/>
      <c r="L300" s="119" t="str">
        <f>_xlfn.CONCAT(cr_impAlm[[#This Row],[DATA]],cr_impAlm[[#This Row],[MOTORISTA e MATRICULA]])</f>
        <v>45446ISAC DIAS DA COSTA - 5179</v>
      </c>
    </row>
    <row r="301" spans="1:12" s="124" customFormat="1" ht="41.25" hidden="1" customHeight="1">
      <c r="A301" s="131">
        <v>45428</v>
      </c>
      <c r="B301" s="135">
        <v>20001</v>
      </c>
      <c r="C301" s="133">
        <v>0.3</v>
      </c>
      <c r="D301" s="136" t="s">
        <v>11</v>
      </c>
      <c r="E301" s="132" t="s">
        <v>91</v>
      </c>
      <c r="F301" s="132"/>
      <c r="G301" s="132" t="str">
        <f t="shared" si="14"/>
        <v>1</v>
      </c>
      <c r="H301" s="137">
        <f t="shared" si="15"/>
        <v>18</v>
      </c>
      <c r="I301" s="132" t="str" cm="1">
        <f t="array" ref="I301">_xlfn.XLOOKUP(C301,imp_horarios,imp_trechos_janta,"",-1,1)</f>
        <v>BELEM X GOIANIA 07:12</v>
      </c>
      <c r="J301" s="132" t="str" cm="1">
        <f t="array" ref="J301">_xlfn.XLOOKUP(D301,justificativas_motivos,justificativas_texto,"",1,1)</f>
        <v>MOTORISTA CUMPRINDO HORÁRIO NA ESCALA ATUAL</v>
      </c>
      <c r="K301" s="119"/>
      <c r="L301" s="119" t="str">
        <f>_xlfn.CONCAT(cr_impAlm[[#This Row],[DATA]],cr_impAlm[[#This Row],[MOTORISTA e MATRICULA]])</f>
        <v>45446ANTONIO MAGNO FERREIRA DA SILVA - 5789</v>
      </c>
    </row>
    <row r="302" spans="1:12" s="124" customFormat="1" ht="41.25" hidden="1" customHeight="1">
      <c r="A302" s="131">
        <v>45428</v>
      </c>
      <c r="B302" s="135">
        <v>20021</v>
      </c>
      <c r="C302" s="133">
        <v>0.75</v>
      </c>
      <c r="D302" s="136" t="s">
        <v>11</v>
      </c>
      <c r="E302" s="132" t="s">
        <v>104</v>
      </c>
      <c r="F302" s="132"/>
      <c r="G302" s="132" t="str">
        <f t="shared" si="14"/>
        <v>1</v>
      </c>
      <c r="H302" s="137">
        <f t="shared" si="15"/>
        <v>18</v>
      </c>
      <c r="I302" s="132" t="str" cm="1">
        <f t="array" ref="I302">_xlfn.XLOOKUP(C302,imp_horarios,imp_trechos_janta,"",-1,1)</f>
        <v>GOIANIA X TERESINA 18:00</v>
      </c>
      <c r="J302" s="132" t="str" cm="1">
        <f t="array" ref="J302">_xlfn.XLOOKUP(D302,justificativas_motivos,justificativas_texto,"",1,1)</f>
        <v>MOTORISTA CUMPRINDO HORÁRIO NA ESCALA ATUAL</v>
      </c>
      <c r="K302" s="119"/>
      <c r="L302" s="119" t="str">
        <f>_xlfn.CONCAT(cr_impAlm[[#This Row],[DATA]],cr_impAlm[[#This Row],[MOTORISTA e MATRICULA]])</f>
        <v>45446EDIMAR FRANCISCO ALEIXO - 5593</v>
      </c>
    </row>
    <row r="303" spans="1:12" s="124" customFormat="1" ht="41.25" hidden="1" customHeight="1">
      <c r="A303" s="131">
        <v>45428</v>
      </c>
      <c r="B303" s="135">
        <v>20021</v>
      </c>
      <c r="C303" s="133">
        <v>0.75</v>
      </c>
      <c r="D303" s="136" t="s">
        <v>11</v>
      </c>
      <c r="E303" s="132" t="s">
        <v>182</v>
      </c>
      <c r="F303" s="132"/>
      <c r="G303" s="132" t="str">
        <f t="shared" si="14"/>
        <v>1</v>
      </c>
      <c r="H303" s="137">
        <f t="shared" si="15"/>
        <v>18</v>
      </c>
      <c r="I303" s="132" t="str" cm="1">
        <f t="array" ref="I303">_xlfn.XLOOKUP(C303,imp_horarios,imp_trechos_janta,"",-1,1)</f>
        <v>GOIANIA X TERESINA 18:00</v>
      </c>
      <c r="J303" s="132" t="str" cm="1">
        <f t="array" ref="J303">_xlfn.XLOOKUP(D303,justificativas_motivos,justificativas_texto,"",1,1)</f>
        <v>MOTORISTA CUMPRINDO HORÁRIO NA ESCALA ATUAL</v>
      </c>
      <c r="K303" s="119"/>
      <c r="L303" s="119" t="str">
        <f>_xlfn.CONCAT(cr_impAlm[[#This Row],[DATA]],cr_impAlm[[#This Row],[MOTORISTA e MATRICULA]])</f>
        <v>45446CLEIDEMARCIO CORDEIRO DA SILVA PINHEIRO - 2961</v>
      </c>
    </row>
    <row r="304" spans="1:12" s="124" customFormat="1" ht="41.25" hidden="1" customHeight="1">
      <c r="A304" s="131">
        <v>45428</v>
      </c>
      <c r="B304" s="135">
        <v>19003</v>
      </c>
      <c r="C304" s="133">
        <v>0.79166666666666663</v>
      </c>
      <c r="D304" s="136" t="s">
        <v>11</v>
      </c>
      <c r="E304" s="132" t="s">
        <v>68</v>
      </c>
      <c r="F304" s="132"/>
      <c r="G304" s="132" t="str">
        <f t="shared" si="14"/>
        <v>1</v>
      </c>
      <c r="H304" s="137">
        <f t="shared" si="15"/>
        <v>18</v>
      </c>
      <c r="I304" s="132" t="str" cm="1">
        <f t="array" ref="I304">_xlfn.XLOOKUP(C304,imp_horarios,imp_trechos_janta,"",-1,1)</f>
        <v>GOIANIA X TERESINA 18:00</v>
      </c>
      <c r="J304" s="132" t="str" cm="1">
        <f t="array" ref="J304">_xlfn.XLOOKUP(D304,justificativas_motivos,justificativas_texto,"",1,1)</f>
        <v>MOTORISTA CUMPRINDO HORÁRIO NA ESCALA ATUAL</v>
      </c>
      <c r="K304" s="119"/>
      <c r="L304" s="119" t="str">
        <f>_xlfn.CONCAT(cr_impAlm[[#This Row],[DATA]],cr_impAlm[[#This Row],[MOTORISTA e MATRICULA]])</f>
        <v>45446ROBERTO PEREIRA DE MATOS - 5538</v>
      </c>
    </row>
    <row r="305" spans="1:12" s="124" customFormat="1" ht="41.25" hidden="1" customHeight="1">
      <c r="A305" s="131">
        <v>45428</v>
      </c>
      <c r="B305" s="135">
        <v>19003</v>
      </c>
      <c r="C305" s="133">
        <v>0.79166666666666663</v>
      </c>
      <c r="D305" s="136" t="s">
        <v>11</v>
      </c>
      <c r="E305" s="132" t="s">
        <v>129</v>
      </c>
      <c r="F305" s="132"/>
      <c r="G305" s="132" t="str">
        <f t="shared" si="14"/>
        <v>1</v>
      </c>
      <c r="H305" s="137">
        <f t="shared" si="15"/>
        <v>18</v>
      </c>
      <c r="I305" s="132" t="str" cm="1">
        <f t="array" ref="I305">_xlfn.XLOOKUP(C305,imp_horarios,imp_trechos_janta,"",-1,1)</f>
        <v>GOIANIA X TERESINA 18:00</v>
      </c>
      <c r="J305" s="132" t="str" cm="1">
        <f t="array" ref="J305">_xlfn.XLOOKUP(D305,justificativas_motivos,justificativas_texto,"",1,1)</f>
        <v>MOTORISTA CUMPRINDO HORÁRIO NA ESCALA ATUAL</v>
      </c>
      <c r="K305" s="119"/>
      <c r="L305" s="119" t="str">
        <f>_xlfn.CONCAT(cr_impAlm[[#This Row],[DATA]],cr_impAlm[[#This Row],[MOTORISTA e MATRICULA]])</f>
        <v>45446VALDECY RIBEIRO CAETANO - 5743</v>
      </c>
    </row>
    <row r="306" spans="1:12" s="124" customFormat="1" ht="41.25" hidden="1" customHeight="1">
      <c r="A306" s="131">
        <v>45428</v>
      </c>
      <c r="B306" s="135">
        <v>20022</v>
      </c>
      <c r="C306" s="133">
        <v>0.83333333333333337</v>
      </c>
      <c r="D306" s="136" t="s">
        <v>11</v>
      </c>
      <c r="E306" s="132" t="s">
        <v>131</v>
      </c>
      <c r="F306" s="132"/>
      <c r="G306" s="132" t="str">
        <f t="shared" si="14"/>
        <v>1</v>
      </c>
      <c r="H306" s="137">
        <f t="shared" si="15"/>
        <v>18</v>
      </c>
      <c r="I306" s="132" t="str" cm="1">
        <f t="array" ref="I306">_xlfn.XLOOKUP(C306,imp_horarios,imp_trechos_janta,"",-1,1)</f>
        <v>GOIANIA X SAO LUIS 20:00</v>
      </c>
      <c r="J306" s="132" t="str" cm="1">
        <f t="array" ref="J306">_xlfn.XLOOKUP(D306,justificativas_motivos,justificativas_texto,"",1,1)</f>
        <v>MOTORISTA CUMPRINDO HORÁRIO NA ESCALA ATUAL</v>
      </c>
      <c r="K306" s="119"/>
      <c r="L306" s="119" t="str">
        <f>_xlfn.CONCAT(cr_impAlm[[#This Row],[DATA]],cr_impAlm[[#This Row],[MOTORISTA e MATRICULA]])</f>
        <v>45447ROBERTO PEREIRA DE MATOS - 5538</v>
      </c>
    </row>
    <row r="307" spans="1:12" s="124" customFormat="1" ht="41.25" hidden="1" customHeight="1">
      <c r="A307" s="131">
        <v>45428</v>
      </c>
      <c r="B307" s="135">
        <v>20022</v>
      </c>
      <c r="C307" s="133">
        <v>0.83333333333333337</v>
      </c>
      <c r="D307" s="136" t="s">
        <v>11</v>
      </c>
      <c r="E307" s="132" t="s">
        <v>132</v>
      </c>
      <c r="F307" s="132"/>
      <c r="G307" s="132" t="str">
        <f t="shared" si="14"/>
        <v>1</v>
      </c>
      <c r="H307" s="137">
        <f t="shared" si="15"/>
        <v>18</v>
      </c>
      <c r="I307" s="132" t="str" cm="1">
        <f t="array" ref="I307">_xlfn.XLOOKUP(C307,imp_horarios,imp_trechos_janta,"",-1,1)</f>
        <v>GOIANIA X SAO LUIS 20:00</v>
      </c>
      <c r="J307" s="132" t="str" cm="1">
        <f t="array" ref="J307">_xlfn.XLOOKUP(D307,justificativas_motivos,justificativas_texto,"",1,1)</f>
        <v>MOTORISTA CUMPRINDO HORÁRIO NA ESCALA ATUAL</v>
      </c>
      <c r="K307" s="119"/>
      <c r="L307" s="119" t="str">
        <f>_xlfn.CONCAT(cr_impAlm[[#This Row],[DATA]],cr_impAlm[[#This Row],[MOTORISTA e MATRICULA]])</f>
        <v>45447VALDECY RIBEIRO CAETANO - 5743</v>
      </c>
    </row>
    <row r="308" spans="1:12" s="124" customFormat="1" ht="41.25" hidden="1" customHeight="1">
      <c r="A308" s="131">
        <v>45429</v>
      </c>
      <c r="B308" s="135">
        <v>19013</v>
      </c>
      <c r="C308" s="133">
        <v>0.87847222222222221</v>
      </c>
      <c r="D308" s="136" t="s">
        <v>11</v>
      </c>
      <c r="E308" s="132" t="s">
        <v>132</v>
      </c>
      <c r="F308" s="132"/>
      <c r="G308" s="132" t="str">
        <f t="shared" si="14"/>
        <v>1</v>
      </c>
      <c r="H308" s="137">
        <f t="shared" si="15"/>
        <v>18</v>
      </c>
      <c r="I308" s="132" t="str" cm="1">
        <f t="array" ref="I308">_xlfn.XLOOKUP(C308,imp_horarios,imp_trechos_janta,"",-1,1)</f>
        <v>BELEM X GOIANIA 21:05</v>
      </c>
      <c r="J308" s="132" t="str" cm="1">
        <f t="array" ref="J308">_xlfn.XLOOKUP(D308,justificativas_motivos,justificativas_texto,"",1,1)</f>
        <v>MOTORISTA CUMPRINDO HORÁRIO NA ESCALA ATUAL</v>
      </c>
      <c r="K308" s="119"/>
      <c r="L308" s="119" t="str">
        <f>_xlfn.CONCAT(cr_impAlm[[#This Row],[DATA]],cr_impAlm[[#This Row],[MOTORISTA e MATRICULA]])</f>
        <v>45447LEIDIOMAR CAETANO DA SILCA - 5594</v>
      </c>
    </row>
    <row r="309" spans="1:12" s="124" customFormat="1" ht="41.25" hidden="1" customHeight="1">
      <c r="A309" s="131">
        <v>45429</v>
      </c>
      <c r="B309" s="135">
        <v>19013</v>
      </c>
      <c r="C309" s="133">
        <v>0.87847222222222221</v>
      </c>
      <c r="D309" s="136" t="s">
        <v>11</v>
      </c>
      <c r="E309" s="132" t="s">
        <v>131</v>
      </c>
      <c r="F309" s="132"/>
      <c r="G309" s="132" t="str">
        <f t="shared" si="14"/>
        <v>1</v>
      </c>
      <c r="H309" s="137">
        <f t="shared" si="15"/>
        <v>18</v>
      </c>
      <c r="I309" s="132" t="str" cm="1">
        <f t="array" ref="I309">_xlfn.XLOOKUP(C309,imp_horarios,imp_trechos_janta,"",-1,1)</f>
        <v>BELEM X GOIANIA 21:05</v>
      </c>
      <c r="J309" s="132" t="str" cm="1">
        <f t="array" ref="J309">_xlfn.XLOOKUP(D309,justificativas_motivos,justificativas_texto,"",1,1)</f>
        <v>MOTORISTA CUMPRINDO HORÁRIO NA ESCALA ATUAL</v>
      </c>
      <c r="K309" s="119"/>
      <c r="L309" s="119" t="str">
        <f>_xlfn.CONCAT(cr_impAlm[[#This Row],[DATA]],cr_impAlm[[#This Row],[MOTORISTA e MATRICULA]])</f>
        <v>45447MARCOS BORGES DE CARVALHO - 5592</v>
      </c>
    </row>
    <row r="310" spans="1:12" s="124" customFormat="1" ht="41.25" hidden="1" customHeight="1">
      <c r="A310" s="131">
        <v>45429</v>
      </c>
      <c r="B310" s="135">
        <v>19016</v>
      </c>
      <c r="C310" s="133">
        <v>0.3</v>
      </c>
      <c r="D310" s="136" t="s">
        <v>11</v>
      </c>
      <c r="E310" s="132" t="s">
        <v>95</v>
      </c>
      <c r="F310" s="132"/>
      <c r="G310" s="132" t="str">
        <f t="shared" si="14"/>
        <v>1</v>
      </c>
      <c r="H310" s="137">
        <f t="shared" si="15"/>
        <v>18</v>
      </c>
      <c r="I310" s="132" t="str" cm="1">
        <f t="array" ref="I310">_xlfn.XLOOKUP(C310,imp_horarios,imp_trechos_janta,"",-1,1)</f>
        <v>BELEM X GOIANIA 07:12</v>
      </c>
      <c r="J310" s="132" t="str" cm="1">
        <f t="array" ref="J310">_xlfn.XLOOKUP(D310,justificativas_motivos,justificativas_texto,"",1,1)</f>
        <v>MOTORISTA CUMPRINDO HORÁRIO NA ESCALA ATUAL</v>
      </c>
      <c r="K310" s="119"/>
      <c r="L310" s="119" t="str">
        <f>_xlfn.CONCAT(cr_impAlm[[#This Row],[DATA]],cr_impAlm[[#This Row],[MOTORISTA e MATRICULA]])</f>
        <v>45447JOSE MARQUES FILHO - 4013</v>
      </c>
    </row>
    <row r="311" spans="1:12" s="124" customFormat="1" ht="41.25" hidden="1" customHeight="1">
      <c r="A311" s="131">
        <v>45429</v>
      </c>
      <c r="B311" s="135">
        <v>19016</v>
      </c>
      <c r="C311" s="133">
        <v>0.3</v>
      </c>
      <c r="D311" s="136" t="s">
        <v>11</v>
      </c>
      <c r="E311" s="132" t="s">
        <v>16</v>
      </c>
      <c r="F311" s="132"/>
      <c r="G311" s="132" t="str">
        <f t="shared" si="14"/>
        <v>1</v>
      </c>
      <c r="H311" s="137">
        <f t="shared" si="15"/>
        <v>18</v>
      </c>
      <c r="I311" s="132" t="str" cm="1">
        <f t="array" ref="I311">_xlfn.XLOOKUP(C311,imp_horarios,imp_trechos_janta,"",-1,1)</f>
        <v>BELEM X GOIANIA 07:12</v>
      </c>
      <c r="J311" s="132" t="str" cm="1">
        <f t="array" ref="J311">_xlfn.XLOOKUP(D311,justificativas_motivos,justificativas_texto,"",1,1)</f>
        <v>MOTORISTA CUMPRINDO HORÁRIO NA ESCALA ATUAL</v>
      </c>
      <c r="K311" s="119"/>
      <c r="L311" s="119" t="str">
        <f>_xlfn.CONCAT(cr_impAlm[[#This Row],[DATA]],cr_impAlm[[#This Row],[MOTORISTA e MATRICULA]])</f>
        <v>45447VALDIR PEREIRA DE SOUZA - 85</v>
      </c>
    </row>
    <row r="312" spans="1:12" s="124" customFormat="1" ht="41.25" hidden="1" customHeight="1">
      <c r="A312" s="131">
        <v>45429</v>
      </c>
      <c r="B312" s="135">
        <v>15600</v>
      </c>
      <c r="C312" s="133">
        <v>0.75</v>
      </c>
      <c r="D312" s="136" t="s">
        <v>11</v>
      </c>
      <c r="E312" s="132" t="s">
        <v>36</v>
      </c>
      <c r="F312" s="132"/>
      <c r="G312" s="132" t="str">
        <f t="shared" si="14"/>
        <v>1</v>
      </c>
      <c r="H312" s="137">
        <f t="shared" si="15"/>
        <v>18</v>
      </c>
      <c r="I312" s="132" t="str" cm="1">
        <f t="array" ref="I312">_xlfn.XLOOKUP(C312,imp_horarios,imp_trechos_janta,"",-1,1)</f>
        <v>GOIANIA X TERESINA 18:00</v>
      </c>
      <c r="J312" s="132" t="str" cm="1">
        <f t="array" ref="J312">_xlfn.XLOOKUP(D312,justificativas_motivos,justificativas_texto,"",1,1)</f>
        <v>MOTORISTA CUMPRINDO HORÁRIO NA ESCALA ATUAL</v>
      </c>
      <c r="K312" s="119"/>
      <c r="L312" s="119" t="str">
        <f>_xlfn.CONCAT(cr_impAlm[[#This Row],[DATA]],cr_impAlm[[#This Row],[MOTORISTA e MATRICULA]])</f>
        <v>45448EDUARDO ANTONIO DA SILVA - 2678</v>
      </c>
    </row>
    <row r="313" spans="1:12" s="124" customFormat="1" ht="41.25" hidden="1" customHeight="1">
      <c r="A313" s="131">
        <v>45429</v>
      </c>
      <c r="B313" s="135">
        <v>15600</v>
      </c>
      <c r="C313" s="133">
        <v>0.75</v>
      </c>
      <c r="D313" s="136" t="s">
        <v>11</v>
      </c>
      <c r="E313" s="132" t="s">
        <v>573</v>
      </c>
      <c r="F313" s="132"/>
      <c r="G313" s="132" t="str">
        <f t="shared" si="14"/>
        <v>1</v>
      </c>
      <c r="H313" s="137">
        <f t="shared" si="15"/>
        <v>18</v>
      </c>
      <c r="I313" s="132" t="str" cm="1">
        <f t="array" ref="I313">_xlfn.XLOOKUP(C313,imp_horarios,imp_trechos_janta,"",-1,1)</f>
        <v>GOIANIA X TERESINA 18:00</v>
      </c>
      <c r="J313" s="132" t="str" cm="1">
        <f t="array" ref="J313">_xlfn.XLOOKUP(D313,justificativas_motivos,justificativas_texto,"",1,1)</f>
        <v>MOTORISTA CUMPRINDO HORÁRIO NA ESCALA ATUAL</v>
      </c>
      <c r="K313" s="119"/>
      <c r="L313" s="119" t="str">
        <f>_xlfn.CONCAT(cr_impAlm[[#This Row],[DATA]],cr_impAlm[[#This Row],[MOTORISTA e MATRICULA]])</f>
        <v>45448RONALDO MANOEL TEIXEIRA - 5308</v>
      </c>
    </row>
    <row r="314" spans="1:12" s="124" customFormat="1" ht="41.25" hidden="1" customHeight="1">
      <c r="A314" s="131">
        <v>45429</v>
      </c>
      <c r="B314" s="135">
        <v>19023</v>
      </c>
      <c r="C314" s="133">
        <v>0.79166666666666663</v>
      </c>
      <c r="D314" s="136" t="s">
        <v>11</v>
      </c>
      <c r="E314" s="132" t="s">
        <v>42</v>
      </c>
      <c r="F314" s="132"/>
      <c r="G314" s="132" t="str">
        <f t="shared" si="14"/>
        <v>1</v>
      </c>
      <c r="H314" s="137">
        <f t="shared" si="15"/>
        <v>18</v>
      </c>
      <c r="I314" s="132" t="str" cm="1">
        <f t="array" ref="I314">_xlfn.XLOOKUP(C314,imp_horarios,imp_trechos_janta,"",-1,1)</f>
        <v>GOIANIA X TERESINA 18:00</v>
      </c>
      <c r="J314" s="132" t="str" cm="1">
        <f t="array" ref="J314">_xlfn.XLOOKUP(D314,justificativas_motivos,justificativas_texto,"",1,1)</f>
        <v>MOTORISTA CUMPRINDO HORÁRIO NA ESCALA ATUAL</v>
      </c>
      <c r="K314" s="119"/>
      <c r="L314" s="119" t="str">
        <f>_xlfn.CONCAT(cr_impAlm[[#This Row],[DATA]],cr_impAlm[[#This Row],[MOTORISTA e MATRICULA]])</f>
        <v>45448JOAO ANIVAIR DE QUEIROZ - 5608</v>
      </c>
    </row>
    <row r="315" spans="1:12" s="124" customFormat="1" ht="41.25" hidden="1" customHeight="1">
      <c r="A315" s="131">
        <v>45429</v>
      </c>
      <c r="B315" s="135">
        <v>19023</v>
      </c>
      <c r="C315" s="133">
        <v>0.79166666666666663</v>
      </c>
      <c r="D315" s="136" t="s">
        <v>11</v>
      </c>
      <c r="E315" s="132" t="s">
        <v>43</v>
      </c>
      <c r="F315" s="132"/>
      <c r="G315" s="132" t="str">
        <f t="shared" si="14"/>
        <v>1</v>
      </c>
      <c r="H315" s="137">
        <f t="shared" si="15"/>
        <v>18</v>
      </c>
      <c r="I315" s="132" t="str" cm="1">
        <f t="array" ref="I315">_xlfn.XLOOKUP(C315,imp_horarios,imp_trechos_janta,"",-1,1)</f>
        <v>GOIANIA X TERESINA 18:00</v>
      </c>
      <c r="J315" s="132" t="str" cm="1">
        <f t="array" ref="J315">_xlfn.XLOOKUP(D315,justificativas_motivos,justificativas_texto,"",1,1)</f>
        <v>MOTORISTA CUMPRINDO HORÁRIO NA ESCALA ATUAL</v>
      </c>
      <c r="K315" s="119"/>
      <c r="L315" s="119" t="str">
        <f>_xlfn.CONCAT(cr_impAlm[[#This Row],[DATA]],cr_impAlm[[#This Row],[MOTORISTA e MATRICULA]])</f>
        <v>45448ADAIR VIEIRA DA SILVA - 2034</v>
      </c>
    </row>
    <row r="316" spans="1:12" s="124" customFormat="1" ht="41.25" hidden="1" customHeight="1">
      <c r="A316" s="131">
        <v>45429</v>
      </c>
      <c r="B316" s="135">
        <v>221101</v>
      </c>
      <c r="C316" s="133">
        <v>0.83333333333333337</v>
      </c>
      <c r="D316" s="136" t="s">
        <v>11</v>
      </c>
      <c r="E316" s="132" t="s">
        <v>57</v>
      </c>
      <c r="F316" s="132"/>
      <c r="G316" s="132" t="str">
        <f t="shared" si="14"/>
        <v>1</v>
      </c>
      <c r="H316" s="137">
        <f t="shared" si="15"/>
        <v>18</v>
      </c>
      <c r="I316" s="132" t="str" cm="1">
        <f t="array" ref="I316">_xlfn.XLOOKUP(C316,imp_horarios,imp_trechos_janta,"",-1,1)</f>
        <v>GOIANIA X SAO LUIS 20:00</v>
      </c>
      <c r="J316" s="132" t="str" cm="1">
        <f t="array" ref="J316">_xlfn.XLOOKUP(D316,justificativas_motivos,justificativas_texto,"",1,1)</f>
        <v>MOTORISTA CUMPRINDO HORÁRIO NA ESCALA ATUAL</v>
      </c>
      <c r="K316" s="119"/>
      <c r="L316" s="119" t="str">
        <f>_xlfn.CONCAT(cr_impAlm[[#This Row],[DATA]],cr_impAlm[[#This Row],[MOTORISTA e MATRICULA]])</f>
        <v>45448MARCIO JOSE DA CRUZ - 5530</v>
      </c>
    </row>
    <row r="317" spans="1:12" s="124" customFormat="1" ht="41.25" hidden="1" customHeight="1">
      <c r="A317" s="131">
        <v>45429</v>
      </c>
      <c r="B317" s="135">
        <v>221101</v>
      </c>
      <c r="C317" s="133">
        <v>0.83333333333333337</v>
      </c>
      <c r="D317" s="136" t="s">
        <v>11</v>
      </c>
      <c r="E317" s="132" t="s">
        <v>85</v>
      </c>
      <c r="F317" s="132"/>
      <c r="G317" s="132" t="str">
        <f t="shared" si="14"/>
        <v>1</v>
      </c>
      <c r="H317" s="137">
        <f t="shared" si="15"/>
        <v>18</v>
      </c>
      <c r="I317" s="132" t="str" cm="1">
        <f t="array" ref="I317">_xlfn.XLOOKUP(C317,imp_horarios,imp_trechos_janta,"",-1,1)</f>
        <v>GOIANIA X SAO LUIS 20:00</v>
      </c>
      <c r="J317" s="132" t="str" cm="1">
        <f t="array" ref="J317">_xlfn.XLOOKUP(D317,justificativas_motivos,justificativas_texto,"",1,1)</f>
        <v>MOTORISTA CUMPRINDO HORÁRIO NA ESCALA ATUAL</v>
      </c>
      <c r="K317" s="119"/>
      <c r="L317" s="119" t="str">
        <f>_xlfn.CONCAT(cr_impAlm[[#This Row],[DATA]],cr_impAlm[[#This Row],[MOTORISTA e MATRICULA]])</f>
        <v>45448JUSCELINO PIRES GONCALVES - 1343</v>
      </c>
    </row>
    <row r="318" spans="1:12" s="124" customFormat="1" ht="41.25" hidden="1" customHeight="1">
      <c r="A318" s="131">
        <v>45430</v>
      </c>
      <c r="B318" s="135">
        <v>19025</v>
      </c>
      <c r="C318" s="133">
        <v>0.3</v>
      </c>
      <c r="D318" s="136" t="s">
        <v>11</v>
      </c>
      <c r="E318" s="132" t="s">
        <v>57</v>
      </c>
      <c r="F318" s="132"/>
      <c r="G318" s="132" t="str">
        <f t="shared" si="14"/>
        <v>1</v>
      </c>
      <c r="H318" s="137">
        <f t="shared" si="15"/>
        <v>18</v>
      </c>
      <c r="I318" s="132" t="str" cm="1">
        <f t="array" ref="I318">_xlfn.XLOOKUP(C318,imp_horarios,imp_trechos_janta,"",-1,1)</f>
        <v>BELEM X GOIANIA 07:12</v>
      </c>
      <c r="J318" s="132" t="str" cm="1">
        <f t="array" ref="J318">_xlfn.XLOOKUP(D318,justificativas_motivos,justificativas_texto,"",1,1)</f>
        <v>MOTORISTA CUMPRINDO HORÁRIO NA ESCALA ATUAL</v>
      </c>
      <c r="K318" s="119"/>
      <c r="L318" s="119" t="str">
        <f>_xlfn.CONCAT(cr_impAlm[[#This Row],[DATA]],cr_impAlm[[#This Row],[MOTORISTA e MATRICULA]])</f>
        <v>45449CLAYTON SANTOS AIRES PEREIRA - 5209</v>
      </c>
    </row>
    <row r="319" spans="1:12" s="124" customFormat="1" ht="41.25" hidden="1" customHeight="1">
      <c r="A319" s="131">
        <v>45430</v>
      </c>
      <c r="B319" s="135">
        <v>19025</v>
      </c>
      <c r="C319" s="133">
        <v>0.3</v>
      </c>
      <c r="D319" s="136" t="s">
        <v>11</v>
      </c>
      <c r="E319" s="132" t="s">
        <v>85</v>
      </c>
      <c r="F319" s="132"/>
      <c r="G319" s="132" t="str">
        <f t="shared" si="14"/>
        <v>1</v>
      </c>
      <c r="H319" s="137">
        <f t="shared" si="15"/>
        <v>18</v>
      </c>
      <c r="I319" s="132" t="str" cm="1">
        <f t="array" ref="I319">_xlfn.XLOOKUP(C319,imp_horarios,imp_trechos_janta,"",-1,1)</f>
        <v>BELEM X GOIANIA 07:12</v>
      </c>
      <c r="J319" s="132" t="str" cm="1">
        <f t="array" ref="J319">_xlfn.XLOOKUP(D319,justificativas_motivos,justificativas_texto,"",1,1)</f>
        <v>MOTORISTA CUMPRINDO HORÁRIO NA ESCALA ATUAL</v>
      </c>
      <c r="K319" s="119"/>
      <c r="L319" s="119" t="str">
        <f>_xlfn.CONCAT(cr_impAlm[[#This Row],[DATA]],cr_impAlm[[#This Row],[MOTORISTA e MATRICULA]])</f>
        <v>45449GILBERTE WAGNER CALDEIRA - 5707</v>
      </c>
    </row>
    <row r="320" spans="1:12" s="124" customFormat="1" ht="41.25" hidden="1" customHeight="1">
      <c r="A320" s="131">
        <v>45430</v>
      </c>
      <c r="B320" s="135">
        <v>15900</v>
      </c>
      <c r="C320" s="133">
        <v>0.75</v>
      </c>
      <c r="D320" s="136" t="s">
        <v>11</v>
      </c>
      <c r="E320" s="132" t="s">
        <v>134</v>
      </c>
      <c r="F320" s="132"/>
      <c r="G320" s="132" t="str">
        <f t="shared" si="14"/>
        <v>1</v>
      </c>
      <c r="H320" s="137">
        <f t="shared" si="15"/>
        <v>18</v>
      </c>
      <c r="I320" s="132" t="str" cm="1">
        <f t="array" ref="I320">_xlfn.XLOOKUP(C320,imp_horarios,imp_trechos_janta,"",-1,1)</f>
        <v>GOIANIA X TERESINA 18:00</v>
      </c>
      <c r="J320" s="132" t="str" cm="1">
        <f t="array" ref="J320">_xlfn.XLOOKUP(D320,justificativas_motivos,justificativas_texto,"",1,1)</f>
        <v>MOTORISTA CUMPRINDO HORÁRIO NA ESCALA ATUAL</v>
      </c>
      <c r="K320" s="119"/>
      <c r="L320" s="119" t="str">
        <f>_xlfn.CONCAT(cr_impAlm[[#This Row],[DATA]],cr_impAlm[[#This Row],[MOTORISTA e MATRICULA]])</f>
        <v>45449ELIAS JESUS DA COSTA - 5295</v>
      </c>
    </row>
    <row r="321" spans="1:12" s="124" customFormat="1" ht="41.25" hidden="1" customHeight="1">
      <c r="A321" s="131">
        <v>45430</v>
      </c>
      <c r="B321" s="135">
        <v>15900</v>
      </c>
      <c r="C321" s="133">
        <v>0.75</v>
      </c>
      <c r="D321" s="136" t="s">
        <v>11</v>
      </c>
      <c r="E321" s="132" t="s">
        <v>62</v>
      </c>
      <c r="F321" s="132"/>
      <c r="G321" s="132" t="str">
        <f t="shared" si="14"/>
        <v>1</v>
      </c>
      <c r="H321" s="137">
        <f t="shared" si="15"/>
        <v>18</v>
      </c>
      <c r="I321" s="132" t="str" cm="1">
        <f t="array" ref="I321">_xlfn.XLOOKUP(C321,imp_horarios,imp_trechos_janta,"",-1,1)</f>
        <v>GOIANIA X TERESINA 18:00</v>
      </c>
      <c r="J321" s="132" t="str" cm="1">
        <f t="array" ref="J321">_xlfn.XLOOKUP(D321,justificativas_motivos,justificativas_texto,"",1,1)</f>
        <v>MOTORISTA CUMPRINDO HORÁRIO NA ESCALA ATUAL</v>
      </c>
      <c r="K321" s="119"/>
      <c r="L321" s="119" t="str">
        <f>_xlfn.CONCAT(cr_impAlm[[#This Row],[DATA]],cr_impAlm[[#This Row],[MOTORISTA e MATRICULA]])</f>
        <v>45449OLISMAR BATISTA DE DEUS - 5293</v>
      </c>
    </row>
    <row r="322" spans="1:12" s="124" customFormat="1" ht="41.25" hidden="1" customHeight="1">
      <c r="A322" s="131">
        <v>45430</v>
      </c>
      <c r="B322" s="135">
        <v>19002</v>
      </c>
      <c r="C322" s="133">
        <v>0.79166666666666663</v>
      </c>
      <c r="D322" s="136" t="s">
        <v>11</v>
      </c>
      <c r="E322" s="132" t="s">
        <v>130</v>
      </c>
      <c r="F322" s="132"/>
      <c r="G322" s="132" t="str">
        <f t="shared" si="14"/>
        <v>1</v>
      </c>
      <c r="H322" s="137">
        <f t="shared" si="15"/>
        <v>18</v>
      </c>
      <c r="I322" s="132" t="str" cm="1">
        <f t="array" ref="I322">_xlfn.XLOOKUP(C322,imp_horarios,imp_trechos_janta,"",-1,1)</f>
        <v>GOIANIA X TERESINA 18:00</v>
      </c>
      <c r="J322" s="132" t="str" cm="1">
        <f t="array" ref="J322">_xlfn.XLOOKUP(D322,justificativas_motivos,justificativas_texto,"",1,1)</f>
        <v>MOTORISTA CUMPRINDO HORÁRIO NA ESCALA ATUAL</v>
      </c>
      <c r="K322" s="119"/>
      <c r="L322" s="119" t="str">
        <f>_xlfn.CONCAT(cr_impAlm[[#This Row],[DATA]],cr_impAlm[[#This Row],[MOTORISTA e MATRICULA]])</f>
        <v>45450HERMENEGILDO JOSE LEITE DE BRITO NETO - 2653</v>
      </c>
    </row>
    <row r="323" spans="1:12" s="124" customFormat="1" ht="41.25" hidden="1" customHeight="1">
      <c r="A323" s="131">
        <v>45430</v>
      </c>
      <c r="B323" s="135">
        <v>19002</v>
      </c>
      <c r="C323" s="133">
        <v>0.79166666666666663</v>
      </c>
      <c r="D323" s="136" t="s">
        <v>11</v>
      </c>
      <c r="E323" s="132" t="s">
        <v>136</v>
      </c>
      <c r="F323" s="132"/>
      <c r="G323" s="132" t="str">
        <f t="shared" si="14"/>
        <v>1</v>
      </c>
      <c r="H323" s="137">
        <f t="shared" si="15"/>
        <v>18</v>
      </c>
      <c r="I323" s="132" t="str" cm="1">
        <f t="array" ref="I323">_xlfn.XLOOKUP(C323,imp_horarios,imp_trechos_janta,"",-1,1)</f>
        <v>GOIANIA X TERESINA 18:00</v>
      </c>
      <c r="J323" s="132" t="str" cm="1">
        <f t="array" ref="J323">_xlfn.XLOOKUP(D323,justificativas_motivos,justificativas_texto,"",1,1)</f>
        <v>MOTORISTA CUMPRINDO HORÁRIO NA ESCALA ATUAL</v>
      </c>
      <c r="K323" s="119"/>
      <c r="L323" s="119" t="str">
        <f>_xlfn.CONCAT(cr_impAlm[[#This Row],[DATA]],cr_impAlm[[#This Row],[MOTORISTA e MATRICULA]])</f>
        <v>45450LEON RODRIGUES LOPES - 5533</v>
      </c>
    </row>
    <row r="324" spans="1:12" s="124" customFormat="1" ht="41.25" hidden="1" customHeight="1">
      <c r="A324" s="131">
        <v>45430</v>
      </c>
      <c r="B324" s="135">
        <v>14700</v>
      </c>
      <c r="C324" s="133">
        <v>0.83333333333333337</v>
      </c>
      <c r="D324" s="136" t="s">
        <v>11</v>
      </c>
      <c r="E324" s="132" t="s">
        <v>160</v>
      </c>
      <c r="F324" s="132"/>
      <c r="G324" s="132" t="str">
        <f t="shared" si="14"/>
        <v>1</v>
      </c>
      <c r="H324" s="137">
        <f t="shared" si="15"/>
        <v>18</v>
      </c>
      <c r="I324" s="132" t="str" cm="1">
        <f t="array" ref="I324">_xlfn.XLOOKUP(C324,imp_horarios,imp_trechos_janta,"",-1,1)</f>
        <v>GOIANIA X SAO LUIS 20:00</v>
      </c>
      <c r="J324" s="132" t="str" cm="1">
        <f t="array" ref="J324">_xlfn.XLOOKUP(D324,justificativas_motivos,justificativas_texto,"",1,1)</f>
        <v>MOTORISTA CUMPRINDO HORÁRIO NA ESCALA ATUAL</v>
      </c>
      <c r="K324" s="119"/>
      <c r="L324" s="119" t="str">
        <f>_xlfn.CONCAT(cr_impAlm[[#This Row],[DATA]],cr_impAlm[[#This Row],[MOTORISTA e MATRICULA]])</f>
        <v>45450VALDIVINO VIEIRA DE OLIVEIRA - 2446</v>
      </c>
    </row>
    <row r="325" spans="1:12" s="124" customFormat="1" ht="41.25" hidden="1" customHeight="1">
      <c r="A325" s="131">
        <v>45430</v>
      </c>
      <c r="B325" s="135">
        <v>14700</v>
      </c>
      <c r="C325" s="133">
        <v>0.83333333333333337</v>
      </c>
      <c r="D325" s="136" t="s">
        <v>11</v>
      </c>
      <c r="E325" s="132" t="s">
        <v>161</v>
      </c>
      <c r="F325" s="132"/>
      <c r="G325" s="132" t="str">
        <f t="shared" si="14"/>
        <v>1</v>
      </c>
      <c r="H325" s="137">
        <f t="shared" si="15"/>
        <v>18</v>
      </c>
      <c r="I325" s="132" t="str" cm="1">
        <f t="array" ref="I325">_xlfn.XLOOKUP(C325,imp_horarios,imp_trechos_janta,"",-1,1)</f>
        <v>GOIANIA X SAO LUIS 20:00</v>
      </c>
      <c r="J325" s="132" t="str" cm="1">
        <f t="array" ref="J325">_xlfn.XLOOKUP(D325,justificativas_motivos,justificativas_texto,"",1,1)</f>
        <v>MOTORISTA CUMPRINDO HORÁRIO NA ESCALA ATUAL</v>
      </c>
      <c r="K325" s="119"/>
      <c r="L325" s="119" t="str">
        <f>_xlfn.CONCAT(cr_impAlm[[#This Row],[DATA]],cr_impAlm[[#This Row],[MOTORISTA e MATRICULA]])</f>
        <v>45450WILMAR JOSE DE SOUZA - 1763</v>
      </c>
    </row>
    <row r="326" spans="1:12" s="124" customFormat="1" ht="41.25" hidden="1" customHeight="1">
      <c r="A326" s="131">
        <v>45431</v>
      </c>
      <c r="B326" s="135">
        <v>20001</v>
      </c>
      <c r="C326" s="133">
        <v>0.3</v>
      </c>
      <c r="D326" s="136" t="s">
        <v>11</v>
      </c>
      <c r="E326" s="132" t="s">
        <v>158</v>
      </c>
      <c r="F326" s="132"/>
      <c r="G326" s="132" t="str">
        <f t="shared" si="14"/>
        <v>1</v>
      </c>
      <c r="H326" s="137">
        <f t="shared" si="15"/>
        <v>18</v>
      </c>
      <c r="I326" s="132" t="str" cm="1">
        <f t="array" ref="I326">_xlfn.XLOOKUP(C326,imp_horarios,imp_trechos_janta,"",-1,1)</f>
        <v>BELEM X GOIANIA 07:12</v>
      </c>
      <c r="J326" s="132" t="str" cm="1">
        <f t="array" ref="J326">_xlfn.XLOOKUP(D326,justificativas_motivos,justificativas_texto,"",1,1)</f>
        <v>MOTORISTA CUMPRINDO HORÁRIO NA ESCALA ATUAL</v>
      </c>
      <c r="K326" s="119"/>
      <c r="L326" s="119" t="str">
        <f>_xlfn.CONCAT(cr_impAlm[[#This Row],[DATA]],cr_impAlm[[#This Row],[MOTORISTA e MATRICULA]])</f>
        <v>45450ANTONIO DIVINO DOS SANTOS - 1637</v>
      </c>
    </row>
    <row r="327" spans="1:12" s="124" customFormat="1" ht="41.25" hidden="1" customHeight="1">
      <c r="A327" s="131">
        <v>45431</v>
      </c>
      <c r="B327" s="135">
        <f>B326</f>
        <v>20001</v>
      </c>
      <c r="C327" s="133">
        <v>0.3</v>
      </c>
      <c r="D327" s="136" t="s">
        <v>11</v>
      </c>
      <c r="E327" s="132" t="s">
        <v>159</v>
      </c>
      <c r="F327" s="132"/>
      <c r="G327" s="132" t="str">
        <f t="shared" si="14"/>
        <v>1</v>
      </c>
      <c r="H327" s="137">
        <f t="shared" si="15"/>
        <v>18</v>
      </c>
      <c r="I327" s="132" t="str" cm="1">
        <f t="array" ref="I327">_xlfn.XLOOKUP(C327,imp_horarios,imp_trechos_janta,"",-1,1)</f>
        <v>BELEM X GOIANIA 07:12</v>
      </c>
      <c r="J327" s="132" t="str" cm="1">
        <f t="array" ref="J327">_xlfn.XLOOKUP(D327,justificativas_motivos,justificativas_texto,"",1,1)</f>
        <v>MOTORISTA CUMPRINDO HORÁRIO NA ESCALA ATUAL</v>
      </c>
      <c r="K327" s="119"/>
      <c r="L327" s="119" t="str">
        <f>_xlfn.CONCAT(cr_impAlm[[#This Row],[DATA]],cr_impAlm[[#This Row],[MOTORISTA e MATRICULA]])</f>
        <v>45450MAURICIO CARLOS BARROSO - 901</v>
      </c>
    </row>
    <row r="328" spans="1:12" s="124" customFormat="1" ht="41.25" hidden="1" customHeight="1">
      <c r="A328" s="131">
        <v>45431</v>
      </c>
      <c r="B328" s="135">
        <v>19023</v>
      </c>
      <c r="C328" s="133">
        <v>0.33333333333333331</v>
      </c>
      <c r="D328" s="136" t="s">
        <v>11</v>
      </c>
      <c r="E328" s="132" t="s">
        <v>160</v>
      </c>
      <c r="F328" s="132"/>
      <c r="G328" s="132" t="str">
        <f t="shared" si="14"/>
        <v>1</v>
      </c>
      <c r="H328" s="137">
        <f t="shared" si="15"/>
        <v>18</v>
      </c>
      <c r="I328" s="132" t="str" cm="1">
        <f t="array" ref="I328">_xlfn.XLOOKUP(C328,imp_horarios,imp_trechos_janta,"",-1,1)</f>
        <v>SAO LUIS X GOIANIA 08:00</v>
      </c>
      <c r="J328" s="132" t="str" cm="1">
        <f t="array" ref="J328">_xlfn.XLOOKUP(D328,justificativas_motivos,justificativas_texto,"",1,1)</f>
        <v>MOTORISTA CUMPRINDO HORÁRIO NA ESCALA ATUAL</v>
      </c>
      <c r="K328" s="119"/>
      <c r="L328" s="119" t="str">
        <f>_xlfn.CONCAT(cr_impAlm[[#This Row],[DATA]],cr_impAlm[[#This Row],[MOTORISTA e MATRICULA]])</f>
        <v>45451ROSIVALDO FERREIRA DA SILVA - 5429</v>
      </c>
    </row>
    <row r="329" spans="1:12" s="124" customFormat="1" ht="41.25" hidden="1" customHeight="1">
      <c r="A329" s="131">
        <v>45431</v>
      </c>
      <c r="B329" s="135">
        <f>B328</f>
        <v>19023</v>
      </c>
      <c r="C329" s="133">
        <v>0.33333333333333331</v>
      </c>
      <c r="D329" s="136" t="s">
        <v>11</v>
      </c>
      <c r="E329" s="132" t="s">
        <v>161</v>
      </c>
      <c r="F329" s="132"/>
      <c r="G329" s="132" t="str">
        <f t="shared" si="14"/>
        <v>1</v>
      </c>
      <c r="H329" s="137">
        <f t="shared" si="15"/>
        <v>18</v>
      </c>
      <c r="I329" s="132" t="str" cm="1">
        <f t="array" ref="I329">_xlfn.XLOOKUP(C329,imp_horarios,imp_trechos_janta,"",-1,1)</f>
        <v>SAO LUIS X GOIANIA 08:00</v>
      </c>
      <c r="J329" s="132" t="str" cm="1">
        <f t="array" ref="J329">_xlfn.XLOOKUP(D329,justificativas_motivos,justificativas_texto,"",1,1)</f>
        <v>MOTORISTA CUMPRINDO HORÁRIO NA ESCALA ATUAL</v>
      </c>
      <c r="K329" s="119"/>
      <c r="L329" s="119" t="str">
        <f>_xlfn.CONCAT(cr_impAlm[[#This Row],[DATA]],cr_impAlm[[#This Row],[MOTORISTA e MATRICULA]])</f>
        <v>45451  LAZARO VIEIRA DA SILVA- 5428</v>
      </c>
    </row>
    <row r="330" spans="1:12" s="124" customFormat="1" ht="41.25" hidden="1" customHeight="1">
      <c r="A330" s="131">
        <v>45431</v>
      </c>
      <c r="B330" s="135">
        <v>14400</v>
      </c>
      <c r="C330" s="133">
        <v>0.39583333333333331</v>
      </c>
      <c r="D330" s="136" t="s">
        <v>11</v>
      </c>
      <c r="E330" s="132" t="s">
        <v>117</v>
      </c>
      <c r="F330" s="132"/>
      <c r="G330" s="132" t="str">
        <f t="shared" si="14"/>
        <v>1</v>
      </c>
      <c r="H330" s="137">
        <f t="shared" si="15"/>
        <v>18</v>
      </c>
      <c r="I330" s="132" t="str" cm="1">
        <f t="array" ref="I330">_xlfn.XLOOKUP(C330,imp_horarios,imp_trechos_janta,"",-1,1)</f>
        <v>GOIANIA X BELEM 09:30</v>
      </c>
      <c r="J330" s="132" t="str" cm="1">
        <f t="array" ref="J330">_xlfn.XLOOKUP(D330,justificativas_motivos,justificativas_texto,"",1,1)</f>
        <v>MOTORISTA CUMPRINDO HORÁRIO NA ESCALA ATUAL</v>
      </c>
      <c r="K330" s="119"/>
      <c r="L330" s="119" t="str">
        <f>_xlfn.CONCAT(cr_impAlm[[#This Row],[DATA]],cr_impAlm[[#This Row],[MOTORISTA e MATRICULA]])</f>
        <v>45451AILTON LEITE ORTIZ DE CAMARGO - 1642</v>
      </c>
    </row>
    <row r="331" spans="1:12" s="124" customFormat="1" ht="41.25" hidden="1" customHeight="1">
      <c r="A331" s="131">
        <v>45431</v>
      </c>
      <c r="B331" s="135">
        <f>B330</f>
        <v>14400</v>
      </c>
      <c r="C331" s="133">
        <v>0.39583333333333331</v>
      </c>
      <c r="D331" s="136" t="s">
        <v>11</v>
      </c>
      <c r="E331" s="132" t="s">
        <v>116</v>
      </c>
      <c r="F331" s="132"/>
      <c r="G331" s="132" t="str">
        <f t="shared" si="14"/>
        <v>1</v>
      </c>
      <c r="H331" s="137">
        <f t="shared" si="15"/>
        <v>18</v>
      </c>
      <c r="I331" s="132" t="str" cm="1">
        <f t="array" ref="I331">_xlfn.XLOOKUP(C331,imp_horarios,imp_trechos_janta,"",-1,1)</f>
        <v>GOIANIA X BELEM 09:30</v>
      </c>
      <c r="J331" s="132" t="str" cm="1">
        <f t="array" ref="J331">_xlfn.XLOOKUP(D331,justificativas_motivos,justificativas_texto,"",1,1)</f>
        <v>MOTORISTA CUMPRINDO HORÁRIO NA ESCALA ATUAL</v>
      </c>
      <c r="K331" s="119"/>
      <c r="L331" s="119" t="str">
        <f>_xlfn.CONCAT(cr_impAlm[[#This Row],[DATA]],cr_impAlm[[#This Row],[MOTORISTA e MATRICULA]])</f>
        <v>45451ALCENILDE BARBOSA ARAUJO - 1745</v>
      </c>
    </row>
    <row r="332" spans="1:12" s="124" customFormat="1" ht="41.25" hidden="1" customHeight="1">
      <c r="A332" s="131">
        <v>45431</v>
      </c>
      <c r="B332" s="135">
        <v>16600</v>
      </c>
      <c r="C332" s="133">
        <v>0.75</v>
      </c>
      <c r="D332" s="136" t="s">
        <v>11</v>
      </c>
      <c r="E332" s="132" t="s">
        <v>26</v>
      </c>
      <c r="F332" s="132"/>
      <c r="G332" s="132" t="str">
        <f t="shared" si="14"/>
        <v>1</v>
      </c>
      <c r="H332" s="137">
        <f t="shared" si="15"/>
        <v>18</v>
      </c>
      <c r="I332" s="132" t="str" cm="1">
        <f t="array" ref="I332">_xlfn.XLOOKUP(C332,imp_horarios,imp_trechos_janta,"",-1,1)</f>
        <v>GOIANIA X TERESINA 18:00</v>
      </c>
      <c r="J332" s="132" t="str" cm="1">
        <f t="array" ref="J332">_xlfn.XLOOKUP(D332,justificativas_motivos,justificativas_texto,"",1,1)</f>
        <v>MOTORISTA CUMPRINDO HORÁRIO NA ESCALA ATUAL</v>
      </c>
      <c r="K332" s="119"/>
      <c r="L332" s="119" t="str">
        <f>_xlfn.CONCAT(cr_impAlm[[#This Row],[DATA]],cr_impAlm[[#This Row],[MOTORISTA e MATRICULA]])</f>
        <v>45451DIVINO FERREIRA DA SILVA - 1946</v>
      </c>
    </row>
    <row r="333" spans="1:12" s="124" customFormat="1" ht="41.25" hidden="1" customHeight="1">
      <c r="A333" s="131">
        <v>45431</v>
      </c>
      <c r="B333" s="135">
        <f>B332</f>
        <v>16600</v>
      </c>
      <c r="C333" s="133">
        <v>0.75</v>
      </c>
      <c r="D333" s="136" t="s">
        <v>11</v>
      </c>
      <c r="E333" s="132" t="s">
        <v>24</v>
      </c>
      <c r="F333" s="132"/>
      <c r="G333" s="132" t="str">
        <f t="shared" si="14"/>
        <v>1</v>
      </c>
      <c r="H333" s="137">
        <f t="shared" si="15"/>
        <v>18</v>
      </c>
      <c r="I333" s="132" t="str" cm="1">
        <f t="array" ref="I333">_xlfn.XLOOKUP(C333,imp_horarios,imp_trechos_janta,"",-1,1)</f>
        <v>GOIANIA X TERESINA 18:00</v>
      </c>
      <c r="J333" s="132" t="str" cm="1">
        <f t="array" ref="J333">_xlfn.XLOOKUP(D333,justificativas_motivos,justificativas_texto,"",1,1)</f>
        <v>MOTORISTA CUMPRINDO HORÁRIO NA ESCALA ATUAL</v>
      </c>
      <c r="K333" s="119"/>
      <c r="L333" s="119" t="str">
        <f>_xlfn.CONCAT(cr_impAlm[[#This Row],[DATA]],cr_impAlm[[#This Row],[MOTORISTA e MATRICULA]])</f>
        <v>45451JOSE PINHEIRO DA SILVA - 5628</v>
      </c>
    </row>
    <row r="334" spans="1:12" s="124" customFormat="1" ht="41.25" hidden="1" customHeight="1">
      <c r="A334" s="131">
        <v>45431</v>
      </c>
      <c r="B334" s="135">
        <v>19004</v>
      </c>
      <c r="C334" s="133">
        <v>0.79166666666666663</v>
      </c>
      <c r="D334" s="136" t="s">
        <v>11</v>
      </c>
      <c r="E334" s="132" t="s">
        <v>35</v>
      </c>
      <c r="F334" s="132"/>
      <c r="G334" s="132" t="str">
        <f t="shared" si="14"/>
        <v>1</v>
      </c>
      <c r="H334" s="137">
        <f t="shared" si="15"/>
        <v>18</v>
      </c>
      <c r="I334" s="132" t="str" cm="1">
        <f t="array" ref="I334">_xlfn.XLOOKUP(C334,imp_horarios,imp_trechos_janta,"",-1,1)</f>
        <v>GOIANIA X TERESINA 18:00</v>
      </c>
      <c r="J334" s="132" t="str" cm="1">
        <f t="array" ref="J334">_xlfn.XLOOKUP(D334,justificativas_motivos,justificativas_texto,"",1,1)</f>
        <v>MOTORISTA CUMPRINDO HORÁRIO NA ESCALA ATUAL</v>
      </c>
      <c r="K334" s="119"/>
      <c r="L334" s="119" t="str">
        <f>_xlfn.CONCAT(cr_impAlm[[#This Row],[DATA]],cr_impAlm[[#This Row],[MOTORISTA e MATRICULA]])</f>
        <v>45452JUNIOR CARLOS DE OLIVEIRA - 1118</v>
      </c>
    </row>
    <row r="335" spans="1:12" s="124" customFormat="1" ht="41.25" hidden="1" customHeight="1">
      <c r="A335" s="131">
        <v>45431</v>
      </c>
      <c r="B335" s="135">
        <f>B334</f>
        <v>19004</v>
      </c>
      <c r="C335" s="133">
        <v>0.79166666666666663</v>
      </c>
      <c r="D335" s="136" t="s">
        <v>11</v>
      </c>
      <c r="E335" s="132" t="s">
        <v>232</v>
      </c>
      <c r="F335" s="132"/>
      <c r="G335" s="132" t="str">
        <f t="shared" si="14"/>
        <v>1</v>
      </c>
      <c r="H335" s="137">
        <f t="shared" si="15"/>
        <v>18</v>
      </c>
      <c r="I335" s="132" t="str" cm="1">
        <f t="array" ref="I335">_xlfn.XLOOKUP(C335,imp_horarios,imp_trechos_janta,"",-1,1)</f>
        <v>GOIANIA X TERESINA 18:00</v>
      </c>
      <c r="J335" s="132" t="str" cm="1">
        <f t="array" ref="J335">_xlfn.XLOOKUP(D335,justificativas_motivos,justificativas_texto,"",1,1)</f>
        <v>MOTORISTA CUMPRINDO HORÁRIO NA ESCALA ATUAL</v>
      </c>
      <c r="K335" s="119"/>
      <c r="L335" s="119" t="str">
        <f>_xlfn.CONCAT(cr_impAlm[[#This Row],[DATA]],cr_impAlm[[#This Row],[MOTORISTA e MATRICULA]])</f>
        <v>45452EVANDRO CARLOS ARAUJO LIMA - 569</v>
      </c>
    </row>
    <row r="336" spans="1:12" s="124" customFormat="1" ht="41.25" hidden="1" customHeight="1">
      <c r="A336" s="131">
        <v>45431</v>
      </c>
      <c r="B336" s="135">
        <v>19015</v>
      </c>
      <c r="C336" s="133">
        <v>0.83333333333333337</v>
      </c>
      <c r="D336" s="136" t="s">
        <v>11</v>
      </c>
      <c r="E336" s="132" t="s">
        <v>69</v>
      </c>
      <c r="F336" s="132"/>
      <c r="G336" s="132" t="str">
        <f t="shared" ref="G336:G399" si="16">IF(E336="MOTORISTA","","1")</f>
        <v>1</v>
      </c>
      <c r="H336" s="137">
        <f t="shared" ref="H336:H399" si="17">IF(E336="MOTORISTA","",18)</f>
        <v>18</v>
      </c>
      <c r="I336" s="132" t="str" cm="1">
        <f t="array" ref="I336">_xlfn.XLOOKUP(C336,imp_horarios,imp_trechos_janta,"",-1,1)</f>
        <v>GOIANIA X SAO LUIS 20:00</v>
      </c>
      <c r="J336" s="132" t="str" cm="1">
        <f t="array" ref="J336">_xlfn.XLOOKUP(D336,justificativas_motivos,justificativas_texto,"",1,1)</f>
        <v>MOTORISTA CUMPRINDO HORÁRIO NA ESCALA ATUAL</v>
      </c>
      <c r="K336" s="119"/>
      <c r="L336" s="119" t="str">
        <f>_xlfn.CONCAT(cr_impAlm[[#This Row],[DATA]],cr_impAlm[[#This Row],[MOTORISTA e MATRICULA]])</f>
        <v>45452ISAC DIAS DA COSTA - 5179</v>
      </c>
    </row>
    <row r="337" spans="1:12" s="124" customFormat="1" ht="41.25" hidden="1" customHeight="1">
      <c r="A337" s="131">
        <v>45431</v>
      </c>
      <c r="B337" s="135">
        <f>B336</f>
        <v>19015</v>
      </c>
      <c r="C337" s="133">
        <v>0.83333333333333337</v>
      </c>
      <c r="D337" s="136" t="s">
        <v>11</v>
      </c>
      <c r="E337" s="132" t="s">
        <v>571</v>
      </c>
      <c r="F337" s="132"/>
      <c r="G337" s="132" t="str">
        <f t="shared" si="16"/>
        <v>1</v>
      </c>
      <c r="H337" s="137">
        <f t="shared" si="17"/>
        <v>18</v>
      </c>
      <c r="I337" s="132" t="str" cm="1">
        <f t="array" ref="I337">_xlfn.XLOOKUP(C337,imp_horarios,imp_trechos_janta,"",-1,1)</f>
        <v>GOIANIA X SAO LUIS 20:00</v>
      </c>
      <c r="J337" s="132" t="str" cm="1">
        <f t="array" ref="J337">_xlfn.XLOOKUP(D337,justificativas_motivos,justificativas_texto,"",1,1)</f>
        <v>MOTORISTA CUMPRINDO HORÁRIO NA ESCALA ATUAL</v>
      </c>
      <c r="K337" s="119"/>
      <c r="L337" s="119" t="str">
        <f>_xlfn.CONCAT(cr_impAlm[[#This Row],[DATA]],cr_impAlm[[#This Row],[MOTORISTA e MATRICULA]])</f>
        <v>45452ANTONIO MAGNO FERREIRA DA SILVA - 5789</v>
      </c>
    </row>
    <row r="338" spans="1:12" s="124" customFormat="1" ht="41.25" hidden="1" customHeight="1">
      <c r="A338" s="131">
        <v>45432</v>
      </c>
      <c r="B338" s="135">
        <v>15300</v>
      </c>
      <c r="C338" s="133">
        <v>0.87847222222222221</v>
      </c>
      <c r="D338" s="136" t="s">
        <v>11</v>
      </c>
      <c r="E338" s="132" t="s">
        <v>26</v>
      </c>
      <c r="F338" s="132"/>
      <c r="G338" s="132" t="str">
        <f t="shared" si="16"/>
        <v>1</v>
      </c>
      <c r="H338" s="137">
        <f t="shared" si="17"/>
        <v>18</v>
      </c>
      <c r="I338" s="132" t="str" cm="1">
        <f t="array" ref="I338">_xlfn.XLOOKUP(C338,imp_horarios,imp_trechos_janta,"",-1,1)</f>
        <v>BELEM X GOIANIA 21:05</v>
      </c>
      <c r="J338" s="132" t="str" cm="1">
        <f t="array" ref="J338">_xlfn.XLOOKUP(D338,justificativas_motivos,justificativas_texto,"",1,1)</f>
        <v>MOTORISTA CUMPRINDO HORÁRIO NA ESCALA ATUAL</v>
      </c>
      <c r="K338" s="119"/>
      <c r="L338" s="119" t="str">
        <f>_xlfn.CONCAT(cr_impAlm[[#This Row],[DATA]],cr_impAlm[[#This Row],[MOTORISTA e MATRICULA]])</f>
        <v>45452JOAO MONTEIRO DA COSTA - 5187</v>
      </c>
    </row>
    <row r="339" spans="1:12" s="124" customFormat="1" ht="41.25" hidden="1" customHeight="1">
      <c r="A339" s="131">
        <v>45432</v>
      </c>
      <c r="B339" s="135">
        <v>15300</v>
      </c>
      <c r="C339" s="133">
        <v>0.87847222222222221</v>
      </c>
      <c r="D339" s="136" t="s">
        <v>11</v>
      </c>
      <c r="E339" s="132" t="s">
        <v>24</v>
      </c>
      <c r="F339" s="132"/>
      <c r="G339" s="132" t="str">
        <f t="shared" si="16"/>
        <v>1</v>
      </c>
      <c r="H339" s="137">
        <f t="shared" si="17"/>
        <v>18</v>
      </c>
      <c r="I339" s="132" t="str" cm="1">
        <f t="array" ref="I339">_xlfn.XLOOKUP(C339,imp_horarios,imp_trechos_janta,"",-1,1)</f>
        <v>BELEM X GOIANIA 21:05</v>
      </c>
      <c r="J339" s="132" t="str" cm="1">
        <f t="array" ref="J339">_xlfn.XLOOKUP(D339,justificativas_motivos,justificativas_texto,"",1,1)</f>
        <v>MOTORISTA CUMPRINDO HORÁRIO NA ESCALA ATUAL</v>
      </c>
      <c r="K339" s="119"/>
      <c r="L339" s="119" t="str">
        <f>_xlfn.CONCAT(cr_impAlm[[#This Row],[DATA]],cr_impAlm[[#This Row],[MOTORISTA e MATRICULA]])</f>
        <v>45452  VALDIR NUNES DA SILVA- 2989</v>
      </c>
    </row>
    <row r="340" spans="1:12" s="124" customFormat="1" ht="41.25" hidden="1" customHeight="1">
      <c r="A340" s="131">
        <v>45432</v>
      </c>
      <c r="B340" s="135">
        <v>19024</v>
      </c>
      <c r="C340" s="133">
        <v>0.3</v>
      </c>
      <c r="D340" s="136" t="s">
        <v>11</v>
      </c>
      <c r="E340" s="132" t="s">
        <v>35</v>
      </c>
      <c r="F340" s="132"/>
      <c r="G340" s="132" t="str">
        <f t="shared" si="16"/>
        <v>1</v>
      </c>
      <c r="H340" s="137">
        <f t="shared" si="17"/>
        <v>18</v>
      </c>
      <c r="I340" s="132" t="str" cm="1">
        <f t="array" ref="I340">_xlfn.XLOOKUP(C340,imp_horarios,imp_trechos_janta,"",-1,1)</f>
        <v>BELEM X GOIANIA 07:12</v>
      </c>
      <c r="J340" s="132" t="str" cm="1">
        <f t="array" ref="J340">_xlfn.XLOOKUP(D340,justificativas_motivos,justificativas_texto,"",1,1)</f>
        <v>MOTORISTA CUMPRINDO HORÁRIO NA ESCALA ATUAL</v>
      </c>
      <c r="K340" s="119"/>
      <c r="L340" s="119" t="str">
        <f>_xlfn.CONCAT(cr_impAlm[[#This Row],[DATA]],cr_impAlm[[#This Row],[MOTORISTA e MATRICULA]])</f>
        <v>45452WENDER PEDRO DA SILVA - 1596</v>
      </c>
    </row>
    <row r="341" spans="1:12" s="124" customFormat="1" ht="41.25" hidden="1" customHeight="1">
      <c r="A341" s="131">
        <v>45432</v>
      </c>
      <c r="B341" s="135">
        <v>19021</v>
      </c>
      <c r="C341" s="133">
        <v>0.33333333333333331</v>
      </c>
      <c r="D341" s="136" t="s">
        <v>11</v>
      </c>
      <c r="E341" s="132" t="s">
        <v>69</v>
      </c>
      <c r="F341" s="132"/>
      <c r="G341" s="132" t="str">
        <f t="shared" si="16"/>
        <v>1</v>
      </c>
      <c r="H341" s="137">
        <f t="shared" si="17"/>
        <v>18</v>
      </c>
      <c r="I341" s="132" t="str" cm="1">
        <f t="array" ref="I341">_xlfn.XLOOKUP(C341,imp_horarios,imp_trechos_janta,"",-1,1)</f>
        <v>SAO LUIS X GOIANIA 08:00</v>
      </c>
      <c r="J341" s="132" t="str" cm="1">
        <f t="array" ref="J341">_xlfn.XLOOKUP(D341,justificativas_motivos,justificativas_texto,"",1,1)</f>
        <v>MOTORISTA CUMPRINDO HORÁRIO NA ESCALA ATUAL</v>
      </c>
      <c r="K341" s="119"/>
      <c r="L341" s="119" t="str">
        <f>_xlfn.CONCAT(cr_impAlm[[#This Row],[DATA]],cr_impAlm[[#This Row],[MOTORISTA e MATRICULA]])</f>
        <v>45452LUIZ CARLOS GOMES DA SILVA - 1961</v>
      </c>
    </row>
    <row r="342" spans="1:12" s="124" customFormat="1" ht="41.25" hidden="1" customHeight="1">
      <c r="A342" s="131">
        <v>45432</v>
      </c>
      <c r="B342" s="135">
        <v>19021</v>
      </c>
      <c r="C342" s="133">
        <v>0.33333333333333331</v>
      </c>
      <c r="D342" s="136" t="s">
        <v>11</v>
      </c>
      <c r="E342" s="132" t="s">
        <v>571</v>
      </c>
      <c r="F342" s="132"/>
      <c r="G342" s="132" t="str">
        <f t="shared" si="16"/>
        <v>1</v>
      </c>
      <c r="H342" s="137">
        <f t="shared" si="17"/>
        <v>18</v>
      </c>
      <c r="I342" s="132" t="str" cm="1">
        <f t="array" ref="I342">_xlfn.XLOOKUP(C342,imp_horarios,imp_trechos_janta,"",-1,1)</f>
        <v>SAO LUIS X GOIANIA 08:00</v>
      </c>
      <c r="J342" s="132" t="str" cm="1">
        <f t="array" ref="J342">_xlfn.XLOOKUP(D342,justificativas_motivos,justificativas_texto,"",1,1)</f>
        <v>MOTORISTA CUMPRINDO HORÁRIO NA ESCALA ATUAL</v>
      </c>
      <c r="K342" s="119"/>
      <c r="L342" s="119" t="str">
        <f>_xlfn.CONCAT(cr_impAlm[[#This Row],[DATA]],cr_impAlm[[#This Row],[MOTORISTA e MATRICULA]])</f>
        <v>45453WENDER PEDRO DA SILVA - 1596</v>
      </c>
    </row>
    <row r="343" spans="1:12" s="124" customFormat="1" ht="41.25" hidden="1" customHeight="1">
      <c r="A343" s="131">
        <v>45432</v>
      </c>
      <c r="B343" s="135">
        <v>221101</v>
      </c>
      <c r="C343" s="133">
        <v>0.39583333333333331</v>
      </c>
      <c r="D343" s="136" t="s">
        <v>11</v>
      </c>
      <c r="E343" s="132" t="s">
        <v>121</v>
      </c>
      <c r="F343" s="132"/>
      <c r="G343" s="132" t="str">
        <f t="shared" si="16"/>
        <v>1</v>
      </c>
      <c r="H343" s="137">
        <f t="shared" si="17"/>
        <v>18</v>
      </c>
      <c r="I343" s="132" t="str" cm="1">
        <f t="array" ref="I343">_xlfn.XLOOKUP(C343,imp_horarios,imp_trechos_janta,"",-1,1)</f>
        <v>GOIANIA X BELEM 09:30</v>
      </c>
      <c r="J343" s="132" t="str" cm="1">
        <f t="array" ref="J343">_xlfn.XLOOKUP(D343,justificativas_motivos,justificativas_texto,"",1,1)</f>
        <v>MOTORISTA CUMPRINDO HORÁRIO NA ESCALA ATUAL</v>
      </c>
      <c r="K343" s="119"/>
      <c r="L343" s="119" t="str">
        <f>_xlfn.CONCAT(cr_impAlm[[#This Row],[DATA]],cr_impAlm[[#This Row],[MOTORISTA e MATRICULA]])</f>
        <v>45453LUIZ CARLOS GOMES DA SILVA - 1961</v>
      </c>
    </row>
    <row r="344" spans="1:12" s="124" customFormat="1" ht="41.25" hidden="1" customHeight="1">
      <c r="A344" s="131">
        <v>45432</v>
      </c>
      <c r="B344" s="135">
        <v>221101</v>
      </c>
      <c r="C344" s="133">
        <v>0.39583333333333331</v>
      </c>
      <c r="D344" s="136" t="s">
        <v>11</v>
      </c>
      <c r="E344" s="132" t="s">
        <v>163</v>
      </c>
      <c r="F344" s="132"/>
      <c r="G344" s="132" t="str">
        <f t="shared" si="16"/>
        <v>1</v>
      </c>
      <c r="H344" s="137">
        <f t="shared" si="17"/>
        <v>18</v>
      </c>
      <c r="I344" s="132" t="str" cm="1">
        <f t="array" ref="I344">_xlfn.XLOOKUP(C344,imp_horarios,imp_trechos_janta,"",-1,1)</f>
        <v>GOIANIA X BELEM 09:30</v>
      </c>
      <c r="J344" s="132" t="str" cm="1">
        <f t="array" ref="J344">_xlfn.XLOOKUP(D344,justificativas_motivos,justificativas_texto,"",1,1)</f>
        <v>MOTORISTA CUMPRINDO HORÁRIO NA ESCALA ATUAL</v>
      </c>
      <c r="K344" s="119"/>
      <c r="L344" s="119" t="str">
        <f>_xlfn.CONCAT(cr_impAlm[[#This Row],[DATA]],cr_impAlm[[#This Row],[MOTORISTA e MATRICULA]])</f>
        <v>45453JOAO DA SILVA MORAIS - 2978</v>
      </c>
    </row>
    <row r="345" spans="1:12" s="124" customFormat="1" ht="41.25" hidden="1" customHeight="1">
      <c r="A345" s="131">
        <v>45432</v>
      </c>
      <c r="B345" s="135">
        <v>14200</v>
      </c>
      <c r="C345" s="133">
        <v>0.75</v>
      </c>
      <c r="D345" s="136" t="s">
        <v>11</v>
      </c>
      <c r="E345" s="132" t="s">
        <v>142</v>
      </c>
      <c r="F345" s="132"/>
      <c r="G345" s="132" t="str">
        <f t="shared" si="16"/>
        <v>1</v>
      </c>
      <c r="H345" s="137">
        <f t="shared" si="17"/>
        <v>18</v>
      </c>
      <c r="I345" s="132" t="str" cm="1">
        <f t="array" ref="I345">_xlfn.XLOOKUP(C345,imp_horarios,imp_trechos_janta,"",-1,1)</f>
        <v>GOIANIA X TERESINA 18:00</v>
      </c>
      <c r="J345" s="132" t="str" cm="1">
        <f t="array" ref="J345">_xlfn.XLOOKUP(D345,justificativas_motivos,justificativas_texto,"",1,1)</f>
        <v>MOTORISTA CUMPRINDO HORÁRIO NA ESCALA ATUAL</v>
      </c>
      <c r="K345" s="119"/>
      <c r="L345" s="119" t="str">
        <f>_xlfn.CONCAT(cr_impAlm[[#This Row],[DATA]],cr_impAlm[[#This Row],[MOTORISTA e MATRICULA]])</f>
        <v>45453RAFAEL JOSE TOME DE LIMA - 5537</v>
      </c>
    </row>
    <row r="346" spans="1:12" s="124" customFormat="1" ht="41.25" hidden="1" customHeight="1">
      <c r="A346" s="131">
        <v>45432</v>
      </c>
      <c r="B346" s="135">
        <v>14200</v>
      </c>
      <c r="C346" s="133">
        <v>0.75</v>
      </c>
      <c r="D346" s="136" t="s">
        <v>11</v>
      </c>
      <c r="E346" s="132" t="s">
        <v>143</v>
      </c>
      <c r="F346" s="132"/>
      <c r="G346" s="132" t="str">
        <f t="shared" si="16"/>
        <v>1</v>
      </c>
      <c r="H346" s="137">
        <f t="shared" si="17"/>
        <v>18</v>
      </c>
      <c r="I346" s="132" t="str" cm="1">
        <f t="array" ref="I346">_xlfn.XLOOKUP(C346,imp_horarios,imp_trechos_janta,"",-1,1)</f>
        <v>GOIANIA X TERESINA 18:00</v>
      </c>
      <c r="J346" s="132" t="str" cm="1">
        <f t="array" ref="J346">_xlfn.XLOOKUP(D346,justificativas_motivos,justificativas_texto,"",1,1)</f>
        <v>MOTORISTA CUMPRINDO HORÁRIO NA ESCALA ATUAL</v>
      </c>
      <c r="K346" s="119"/>
      <c r="L346" s="119" t="str">
        <f>_xlfn.CONCAT(cr_impAlm[[#This Row],[DATA]],cr_impAlm[[#This Row],[MOTORISTA e MATRICULA]])</f>
        <v>45453LEIDIOMAR CAETANO DA SILCA - 5594</v>
      </c>
    </row>
    <row r="347" spans="1:12" s="124" customFormat="1" ht="41.25" hidden="1" customHeight="1">
      <c r="A347" s="131">
        <v>45432</v>
      </c>
      <c r="B347" s="135">
        <v>19026</v>
      </c>
      <c r="C347" s="133">
        <v>0.79166666666666663</v>
      </c>
      <c r="D347" s="136" t="s">
        <v>11</v>
      </c>
      <c r="E347" s="132" t="s">
        <v>47</v>
      </c>
      <c r="F347" s="132"/>
      <c r="G347" s="132" t="str">
        <f t="shared" si="16"/>
        <v>1</v>
      </c>
      <c r="H347" s="137">
        <f t="shared" si="17"/>
        <v>18</v>
      </c>
      <c r="I347" s="132" t="str" cm="1">
        <f t="array" ref="I347">_xlfn.XLOOKUP(C347,imp_horarios,imp_trechos_janta,"",-1,1)</f>
        <v>GOIANIA X TERESINA 18:00</v>
      </c>
      <c r="J347" s="132" t="str" cm="1">
        <f t="array" ref="J347">_xlfn.XLOOKUP(D347,justificativas_motivos,justificativas_texto,"",1,1)</f>
        <v>MOTORISTA CUMPRINDO HORÁRIO NA ESCALA ATUAL</v>
      </c>
      <c r="K347" s="119"/>
      <c r="L347" s="119" t="str">
        <f>_xlfn.CONCAT(cr_impAlm[[#This Row],[DATA]],cr_impAlm[[#This Row],[MOTORISTA e MATRICULA]])</f>
        <v>45453MARCOS BORGES DE CARVALHO - 5592</v>
      </c>
    </row>
    <row r="348" spans="1:12" s="124" customFormat="1" ht="41.25" hidden="1" customHeight="1">
      <c r="A348" s="131">
        <v>45432</v>
      </c>
      <c r="B348" s="135">
        <v>19026</v>
      </c>
      <c r="C348" s="133">
        <v>0.79166666666666663</v>
      </c>
      <c r="D348" s="136" t="s">
        <v>11</v>
      </c>
      <c r="E348" s="132" t="s">
        <v>109</v>
      </c>
      <c r="F348" s="132"/>
      <c r="G348" s="132" t="str">
        <f t="shared" si="16"/>
        <v>1</v>
      </c>
      <c r="H348" s="137">
        <f t="shared" si="17"/>
        <v>18</v>
      </c>
      <c r="I348" s="132" t="str" cm="1">
        <f t="array" ref="I348">_xlfn.XLOOKUP(C348,imp_horarios,imp_trechos_janta,"",-1,1)</f>
        <v>GOIANIA X TERESINA 18:00</v>
      </c>
      <c r="J348" s="132" t="str" cm="1">
        <f t="array" ref="J348">_xlfn.XLOOKUP(D348,justificativas_motivos,justificativas_texto,"",1,1)</f>
        <v>MOTORISTA CUMPRINDO HORÁRIO NA ESCALA ATUAL</v>
      </c>
      <c r="K348" s="119"/>
      <c r="L348" s="119" t="str">
        <f>_xlfn.CONCAT(cr_impAlm[[#This Row],[DATA]],cr_impAlm[[#This Row],[MOTORISTA e MATRICULA]])</f>
        <v>45453NELIO ALENCAR DOS SANTOS - 1759</v>
      </c>
    </row>
    <row r="349" spans="1:12" s="124" customFormat="1" ht="41.25" hidden="1" customHeight="1">
      <c r="A349" s="131">
        <v>45433</v>
      </c>
      <c r="B349" s="135">
        <v>19004</v>
      </c>
      <c r="C349" s="133">
        <v>0.87847222222222221</v>
      </c>
      <c r="D349" s="136" t="s">
        <v>11</v>
      </c>
      <c r="E349" s="132" t="s">
        <v>35</v>
      </c>
      <c r="F349" s="132"/>
      <c r="G349" s="132" t="str">
        <f t="shared" si="16"/>
        <v>1</v>
      </c>
      <c r="H349" s="137">
        <f t="shared" si="17"/>
        <v>18</v>
      </c>
      <c r="I349" s="132" t="str" cm="1">
        <f t="array" ref="I349">_xlfn.XLOOKUP(C349,imp_horarios,imp_trechos_janta,"",-1,1)</f>
        <v>BELEM X GOIANIA 21:05</v>
      </c>
      <c r="J349" s="132" t="str" cm="1">
        <f t="array" ref="J349">_xlfn.XLOOKUP(D349,justificativas_motivos,justificativas_texto,"",1,1)</f>
        <v>MOTORISTA CUMPRINDO HORÁRIO NA ESCALA ATUAL</v>
      </c>
      <c r="K349" s="119"/>
      <c r="L349" s="119" t="str">
        <f>_xlfn.CONCAT(cr_impAlm[[#This Row],[DATA]],cr_impAlm[[#This Row],[MOTORISTA e MATRICULA]])</f>
        <v>45453BRENO LACERDA SPERB - 5756</v>
      </c>
    </row>
    <row r="350" spans="1:12" s="124" customFormat="1" ht="41.25" hidden="1" customHeight="1">
      <c r="A350" s="131">
        <v>45433</v>
      </c>
      <c r="B350" s="135">
        <v>19004</v>
      </c>
      <c r="C350" s="133">
        <v>0.87847222222222221</v>
      </c>
      <c r="D350" s="136" t="s">
        <v>11</v>
      </c>
      <c r="E350" s="132" t="s">
        <v>67</v>
      </c>
      <c r="F350" s="132"/>
      <c r="G350" s="132" t="str">
        <f t="shared" si="16"/>
        <v>1</v>
      </c>
      <c r="H350" s="137">
        <f t="shared" si="17"/>
        <v>18</v>
      </c>
      <c r="I350" s="132" t="str" cm="1">
        <f t="array" ref="I350">_xlfn.XLOOKUP(C350,imp_horarios,imp_trechos_janta,"",-1,1)</f>
        <v>BELEM X GOIANIA 21:05</v>
      </c>
      <c r="J350" s="132" t="str" cm="1">
        <f t="array" ref="J350">_xlfn.XLOOKUP(D350,justificativas_motivos,justificativas_texto,"",1,1)</f>
        <v>MOTORISTA CUMPRINDO HORÁRIO NA ESCALA ATUAL</v>
      </c>
      <c r="K350" s="119"/>
      <c r="L350" s="119" t="str">
        <f>_xlfn.CONCAT(cr_impAlm[[#This Row],[DATA]],cr_impAlm[[#This Row],[MOTORISTA e MATRICULA]])</f>
        <v>45453WILSON FERREIRA DE JESUS - 1407</v>
      </c>
    </row>
    <row r="351" spans="1:12" s="124" customFormat="1" ht="41.25" hidden="1" customHeight="1">
      <c r="A351" s="131">
        <v>45433</v>
      </c>
      <c r="B351" s="135">
        <v>19009</v>
      </c>
      <c r="C351" s="133">
        <v>0.3</v>
      </c>
      <c r="D351" s="136" t="s">
        <v>11</v>
      </c>
      <c r="E351" s="132" t="s">
        <v>47</v>
      </c>
      <c r="F351" s="132"/>
      <c r="G351" s="132" t="str">
        <f t="shared" si="16"/>
        <v>1</v>
      </c>
      <c r="H351" s="137">
        <f t="shared" si="17"/>
        <v>18</v>
      </c>
      <c r="I351" s="132" t="str" cm="1">
        <f t="array" ref="I351">_xlfn.XLOOKUP(C351,imp_horarios,imp_trechos_janta,"",-1,1)</f>
        <v>BELEM X GOIANIA 07:12</v>
      </c>
      <c r="J351" s="132" t="str" cm="1">
        <f t="array" ref="J351">_xlfn.XLOOKUP(D351,justificativas_motivos,justificativas_texto,"",1,1)</f>
        <v>MOTORISTA CUMPRINDO HORÁRIO NA ESCALA ATUAL</v>
      </c>
      <c r="K351" s="119"/>
      <c r="L351" s="119" t="str">
        <f>_xlfn.CONCAT(cr_impAlm[[#This Row],[DATA]],cr_impAlm[[#This Row],[MOTORISTA e MATRICULA]])</f>
        <v>45453EDVALDO NEVES DE ABREU - 3032</v>
      </c>
    </row>
    <row r="352" spans="1:12" s="124" customFormat="1" ht="41.25" hidden="1" customHeight="1">
      <c r="A352" s="131">
        <v>45433</v>
      </c>
      <c r="B352" s="135">
        <v>19009</v>
      </c>
      <c r="C352" s="133">
        <v>0.3</v>
      </c>
      <c r="D352" s="136" t="s">
        <v>11</v>
      </c>
      <c r="E352" s="132" t="s">
        <v>109</v>
      </c>
      <c r="F352" s="132"/>
      <c r="G352" s="132" t="str">
        <f t="shared" si="16"/>
        <v>1</v>
      </c>
      <c r="H352" s="137">
        <f t="shared" si="17"/>
        <v>18</v>
      </c>
      <c r="I352" s="132" t="str" cm="1">
        <f t="array" ref="I352">_xlfn.XLOOKUP(C352,imp_horarios,imp_trechos_janta,"",-1,1)</f>
        <v>BELEM X GOIANIA 07:12</v>
      </c>
      <c r="J352" s="132" t="str" cm="1">
        <f t="array" ref="J352">_xlfn.XLOOKUP(D352,justificativas_motivos,justificativas_texto,"",1,1)</f>
        <v>MOTORISTA CUMPRINDO HORÁRIO NA ESCALA ATUAL</v>
      </c>
      <c r="K352" s="119"/>
      <c r="L352" s="119" t="str">
        <f>_xlfn.CONCAT(cr_impAlm[[#This Row],[DATA]],cr_impAlm[[#This Row],[MOTORISTA e MATRICULA]])</f>
        <v>45454WILSON FERREIRA DE JESUS - 1407</v>
      </c>
    </row>
    <row r="353" spans="1:12" s="124" customFormat="1" ht="41.25" hidden="1" customHeight="1">
      <c r="A353" s="131">
        <v>45433</v>
      </c>
      <c r="B353" s="135">
        <v>19017</v>
      </c>
      <c r="C353" s="133">
        <v>0.33333333333333331</v>
      </c>
      <c r="D353" s="136" t="s">
        <v>11</v>
      </c>
      <c r="E353" s="132" t="s">
        <v>183</v>
      </c>
      <c r="F353" s="132"/>
      <c r="G353" s="132" t="str">
        <f t="shared" si="16"/>
        <v>1</v>
      </c>
      <c r="H353" s="137">
        <f t="shared" si="17"/>
        <v>18</v>
      </c>
      <c r="I353" s="132" t="str" cm="1">
        <f t="array" ref="I353">_xlfn.XLOOKUP(C353,imp_horarios,imp_trechos_janta,"",-1,1)</f>
        <v>SAO LUIS X GOIANIA 08:00</v>
      </c>
      <c r="J353" s="132" t="str" cm="1">
        <f t="array" ref="J353">_xlfn.XLOOKUP(D353,justificativas_motivos,justificativas_texto,"",1,1)</f>
        <v>MOTORISTA CUMPRINDO HORÁRIO NA ESCALA ATUAL</v>
      </c>
      <c r="K353" s="119"/>
      <c r="L353" s="119" t="str">
        <f>_xlfn.CONCAT(cr_impAlm[[#This Row],[DATA]],cr_impAlm[[#This Row],[MOTORISTA e MATRICULA]])</f>
        <v>45454EDVALDO NEVES DE ABREU - 3032</v>
      </c>
    </row>
    <row r="354" spans="1:12" s="124" customFormat="1" ht="41.25" hidden="1" customHeight="1">
      <c r="A354" s="131">
        <v>45433</v>
      </c>
      <c r="B354" s="135">
        <v>19017</v>
      </c>
      <c r="C354" s="133">
        <v>0.33333333333333331</v>
      </c>
      <c r="D354" s="136" t="s">
        <v>11</v>
      </c>
      <c r="E354" s="132" t="s">
        <v>108</v>
      </c>
      <c r="F354" s="132"/>
      <c r="G354" s="132" t="str">
        <f t="shared" si="16"/>
        <v>1</v>
      </c>
      <c r="H354" s="137">
        <f t="shared" si="17"/>
        <v>18</v>
      </c>
      <c r="I354" s="132" t="str" cm="1">
        <f t="array" ref="I354">_xlfn.XLOOKUP(C354,imp_horarios,imp_trechos_janta,"",-1,1)</f>
        <v>SAO LUIS X GOIANIA 08:00</v>
      </c>
      <c r="J354" s="132" t="str" cm="1">
        <f t="array" ref="J354">_xlfn.XLOOKUP(D354,justificativas_motivos,justificativas_texto,"",1,1)</f>
        <v>MOTORISTA CUMPRINDO HORÁRIO NA ESCALA ATUAL</v>
      </c>
      <c r="K354" s="119"/>
      <c r="L354" s="119" t="str">
        <f>_xlfn.CONCAT(cr_impAlm[[#This Row],[DATA]],cr_impAlm[[#This Row],[MOTORISTA e MATRICULA]])</f>
        <v>45454IRISVAN DE JESUS - 5708</v>
      </c>
    </row>
    <row r="355" spans="1:12" s="124" customFormat="1" ht="41.25" hidden="1" customHeight="1">
      <c r="A355" s="131">
        <v>45433</v>
      </c>
      <c r="B355" s="135">
        <v>20020</v>
      </c>
      <c r="C355" s="133">
        <v>0.79166666666666663</v>
      </c>
      <c r="D355" s="136" t="s">
        <v>11</v>
      </c>
      <c r="E355" s="132" t="s">
        <v>147</v>
      </c>
      <c r="F355" s="132"/>
      <c r="G355" s="132" t="str">
        <f t="shared" si="16"/>
        <v>1</v>
      </c>
      <c r="H355" s="137">
        <f t="shared" si="17"/>
        <v>18</v>
      </c>
      <c r="I355" s="132" t="str" cm="1">
        <f t="array" ref="I355">_xlfn.XLOOKUP(C355,imp_horarios,imp_trechos_janta,"",-1,1)</f>
        <v>GOIANIA X TERESINA 18:00</v>
      </c>
      <c r="J355" s="132" t="str" cm="1">
        <f t="array" ref="J355">_xlfn.XLOOKUP(D355,justificativas_motivos,justificativas_texto,"",1,1)</f>
        <v>MOTORISTA CUMPRINDO HORÁRIO NA ESCALA ATUAL</v>
      </c>
      <c r="K355" s="119"/>
      <c r="L355" s="119" t="str">
        <f>_xlfn.CONCAT(cr_impAlm[[#This Row],[DATA]],cr_impAlm[[#This Row],[MOTORISTA e MATRICULA]])</f>
        <v>45454AURICELIO SILVA DO CARMO - 5755</v>
      </c>
    </row>
    <row r="356" spans="1:12" s="124" customFormat="1" ht="41.25" hidden="1" customHeight="1">
      <c r="A356" s="131">
        <v>45433</v>
      </c>
      <c r="B356" s="135">
        <v>20020</v>
      </c>
      <c r="C356" s="133">
        <v>0.79166666666666663</v>
      </c>
      <c r="D356" s="136" t="s">
        <v>11</v>
      </c>
      <c r="E356" s="132" t="s">
        <v>96</v>
      </c>
      <c r="F356" s="132"/>
      <c r="G356" s="132" t="str">
        <f t="shared" si="16"/>
        <v>1</v>
      </c>
      <c r="H356" s="137">
        <f t="shared" si="17"/>
        <v>18</v>
      </c>
      <c r="I356" s="132" t="str" cm="1">
        <f t="array" ref="I356">_xlfn.XLOOKUP(C356,imp_horarios,imp_trechos_janta,"",-1,1)</f>
        <v>GOIANIA X TERESINA 18:00</v>
      </c>
      <c r="J356" s="132" t="str" cm="1">
        <f t="array" ref="J356">_xlfn.XLOOKUP(D356,justificativas_motivos,justificativas_texto,"",1,1)</f>
        <v>MOTORISTA CUMPRINDO HORÁRIO NA ESCALA ATUAL</v>
      </c>
      <c r="K356" s="119"/>
      <c r="L356" s="119" t="str">
        <f>_xlfn.CONCAT(cr_impAlm[[#This Row],[DATA]],cr_impAlm[[#This Row],[MOTORISTA e MATRICULA]])</f>
        <v>45454MARCUS AUGUSTO DE CARVALHO - 2398</v>
      </c>
    </row>
    <row r="357" spans="1:12" s="124" customFormat="1" ht="41.25" hidden="1" customHeight="1">
      <c r="A357" s="131">
        <v>45433</v>
      </c>
      <c r="B357" s="135">
        <v>17300</v>
      </c>
      <c r="C357" s="133">
        <v>0.83333333333333337</v>
      </c>
      <c r="D357" s="136" t="s">
        <v>11</v>
      </c>
      <c r="E357" s="132" t="s">
        <v>81</v>
      </c>
      <c r="F357" s="132"/>
      <c r="G357" s="132" t="str">
        <f t="shared" si="16"/>
        <v>1</v>
      </c>
      <c r="H357" s="137">
        <f t="shared" si="17"/>
        <v>18</v>
      </c>
      <c r="I357" s="132" t="str" cm="1">
        <f t="array" ref="I357">_xlfn.XLOOKUP(C357,imp_horarios,imp_trechos_janta,"",-1,1)</f>
        <v>GOIANIA X SAO LUIS 20:00</v>
      </c>
      <c r="J357" s="132" t="str" cm="1">
        <f t="array" ref="J357">_xlfn.XLOOKUP(D357,justificativas_motivos,justificativas_texto,"",1,1)</f>
        <v>MOTORISTA CUMPRINDO HORÁRIO NA ESCALA ATUAL</v>
      </c>
      <c r="K357" s="119"/>
      <c r="L357" s="119" t="str">
        <f>_xlfn.CONCAT(cr_impAlm[[#This Row],[DATA]],cr_impAlm[[#This Row],[MOTORISTA e MATRICULA]])</f>
        <v>45454LUIS CARLOS VIEIRA DE MELO SOUZA - 5535</v>
      </c>
    </row>
    <row r="358" spans="1:12" s="124" customFormat="1" ht="41.25" hidden="1" customHeight="1">
      <c r="A358" s="131">
        <v>45433</v>
      </c>
      <c r="B358" s="135">
        <v>17300</v>
      </c>
      <c r="C358" s="133">
        <v>0.83333333333333337</v>
      </c>
      <c r="D358" s="136" t="s">
        <v>11</v>
      </c>
      <c r="E358" s="132" t="s">
        <v>17</v>
      </c>
      <c r="F358" s="132"/>
      <c r="G358" s="132" t="str">
        <f t="shared" si="16"/>
        <v>1</v>
      </c>
      <c r="H358" s="137">
        <f t="shared" si="17"/>
        <v>18</v>
      </c>
      <c r="I358" s="132" t="str" cm="1">
        <f t="array" ref="I358">_xlfn.XLOOKUP(C358,imp_horarios,imp_trechos_janta,"",-1,1)</f>
        <v>GOIANIA X SAO LUIS 20:00</v>
      </c>
      <c r="J358" s="132" t="str" cm="1">
        <f t="array" ref="J358">_xlfn.XLOOKUP(D358,justificativas_motivos,justificativas_texto,"",1,1)</f>
        <v>MOTORISTA CUMPRINDO HORÁRIO NA ESCALA ATUAL</v>
      </c>
      <c r="K358" s="119"/>
      <c r="L358" s="119" t="str">
        <f>_xlfn.CONCAT(cr_impAlm[[#This Row],[DATA]],cr_impAlm[[#This Row],[MOTORISTA e MATRICULA]])</f>
        <v>45455MANOEL SEVERINO DE SOUZA - 5200</v>
      </c>
    </row>
    <row r="359" spans="1:12" s="124" customFormat="1" ht="41.25" hidden="1" customHeight="1">
      <c r="A359" s="131">
        <v>45434</v>
      </c>
      <c r="B359" s="132">
        <v>20020</v>
      </c>
      <c r="C359" s="133">
        <v>0.79166666666666663</v>
      </c>
      <c r="D359" s="132" t="s">
        <v>11</v>
      </c>
      <c r="E359" s="134" t="s">
        <v>147</v>
      </c>
      <c r="F359" s="132"/>
      <c r="G359" s="132" t="str">
        <f t="shared" si="16"/>
        <v>1</v>
      </c>
      <c r="H359" s="137">
        <f t="shared" si="17"/>
        <v>18</v>
      </c>
      <c r="I359" s="132" t="str" cm="1">
        <f t="array" ref="I359">_xlfn.XLOOKUP(C359,imp_horarios,imp_trechos_janta,"",-1,1)</f>
        <v>GOIANIA X TERESINA 18:00</v>
      </c>
      <c r="J359" s="132" t="str" cm="1">
        <f t="array" ref="J359">_xlfn.XLOOKUP(D359,justificativas_motivos,justificativas_texto,"",1,1)</f>
        <v>MOTORISTA CUMPRINDO HORÁRIO NA ESCALA ATUAL</v>
      </c>
      <c r="K359" s="119"/>
      <c r="L359" s="119" t="str">
        <f>_xlfn.CONCAT(cr_impAlm[[#This Row],[DATA]],cr_impAlm[[#This Row],[MOTORISTA e MATRICULA]])</f>
        <v>45455ADIR ASSIMIRO DA SILVA - 5672</v>
      </c>
    </row>
    <row r="360" spans="1:12" s="124" customFormat="1" ht="41.25" hidden="1" customHeight="1">
      <c r="A360" s="131">
        <v>45434</v>
      </c>
      <c r="B360" s="132">
        <v>20020</v>
      </c>
      <c r="C360" s="133">
        <v>0.79166666666666663</v>
      </c>
      <c r="D360" s="132" t="s">
        <v>11</v>
      </c>
      <c r="E360" s="134" t="s">
        <v>96</v>
      </c>
      <c r="F360" s="132"/>
      <c r="G360" s="132" t="str">
        <f t="shared" si="16"/>
        <v>1</v>
      </c>
      <c r="H360" s="137">
        <f t="shared" si="17"/>
        <v>18</v>
      </c>
      <c r="I360" s="132" t="str" cm="1">
        <f t="array" ref="I360">_xlfn.XLOOKUP(C360,imp_horarios,imp_trechos_janta,"",-1,1)</f>
        <v>GOIANIA X TERESINA 18:00</v>
      </c>
      <c r="J360" s="132" t="str" cm="1">
        <f t="array" ref="J360">_xlfn.XLOOKUP(D360,justificativas_motivos,justificativas_texto,"",1,1)</f>
        <v>MOTORISTA CUMPRINDO HORÁRIO NA ESCALA ATUAL</v>
      </c>
      <c r="K360" s="119"/>
      <c r="L360" s="119" t="str">
        <f>_xlfn.CONCAT(cr_impAlm[[#This Row],[DATA]],cr_impAlm[[#This Row],[MOTORISTA e MATRICULA]])</f>
        <v>45455VANDERSON GURGEL DO AMARAL - 2734</v>
      </c>
    </row>
    <row r="361" spans="1:12" s="124" customFormat="1" ht="41.25" hidden="1" customHeight="1">
      <c r="A361" s="131">
        <v>45434</v>
      </c>
      <c r="B361" s="132">
        <v>17300</v>
      </c>
      <c r="C361" s="133">
        <v>0.83333333333333337</v>
      </c>
      <c r="D361" s="132" t="s">
        <v>11</v>
      </c>
      <c r="E361" s="134" t="s">
        <v>81</v>
      </c>
      <c r="F361" s="132"/>
      <c r="G361" s="132" t="str">
        <f t="shared" si="16"/>
        <v>1</v>
      </c>
      <c r="H361" s="137">
        <f t="shared" si="17"/>
        <v>18</v>
      </c>
      <c r="I361" s="132" t="str" cm="1">
        <f t="array" ref="I361">_xlfn.XLOOKUP(C361,imp_horarios,imp_trechos_janta,"",-1,1)</f>
        <v>GOIANIA X SAO LUIS 20:00</v>
      </c>
      <c r="J361" s="132" t="str" cm="1">
        <f t="array" ref="J361">_xlfn.XLOOKUP(D361,justificativas_motivos,justificativas_texto,"",1,1)</f>
        <v>MOTORISTA CUMPRINDO HORÁRIO NA ESCALA ATUAL</v>
      </c>
      <c r="K361" s="119"/>
      <c r="L361" s="119" t="str">
        <f>_xlfn.CONCAT(cr_impAlm[[#This Row],[DATA]],cr_impAlm[[#This Row],[MOTORISTA e MATRICULA]])</f>
        <v>45455OLIVEIRA DE MELO ARRUDA - 5251</v>
      </c>
    </row>
    <row r="362" spans="1:12" s="124" customFormat="1" ht="41.25" hidden="1" customHeight="1">
      <c r="A362" s="131">
        <v>45434</v>
      </c>
      <c r="B362" s="132">
        <v>17300</v>
      </c>
      <c r="C362" s="133">
        <v>0.83333333333333337</v>
      </c>
      <c r="D362" s="132" t="s">
        <v>11</v>
      </c>
      <c r="E362" s="134" t="s">
        <v>17</v>
      </c>
      <c r="F362" s="132"/>
      <c r="G362" s="132" t="str">
        <f t="shared" si="16"/>
        <v>1</v>
      </c>
      <c r="H362" s="137">
        <f t="shared" si="17"/>
        <v>18</v>
      </c>
      <c r="I362" s="132" t="str" cm="1">
        <f t="array" ref="I362">_xlfn.XLOOKUP(C362,imp_horarios,imp_trechos_janta,"",-1,1)</f>
        <v>GOIANIA X SAO LUIS 20:00</v>
      </c>
      <c r="J362" s="132" t="str" cm="1">
        <f t="array" ref="J362">_xlfn.XLOOKUP(D362,justificativas_motivos,justificativas_texto,"",1,1)</f>
        <v>MOTORISTA CUMPRINDO HORÁRIO NA ESCALA ATUAL</v>
      </c>
      <c r="K362" s="119"/>
      <c r="L362" s="119" t="str">
        <f>_xlfn.CONCAT(cr_impAlm[[#This Row],[DATA]],cr_impAlm[[#This Row],[MOTORISTA e MATRICULA]])</f>
        <v>45455GEYSILOM CARDOSO FAGUNDES FURTADO - 5770</v>
      </c>
    </row>
    <row r="363" spans="1:12" s="124" customFormat="1" ht="41.25" hidden="1" customHeight="1">
      <c r="A363" s="131">
        <v>45434</v>
      </c>
      <c r="B363" s="132">
        <v>19025</v>
      </c>
      <c r="C363" s="133">
        <v>0.39583333333333331</v>
      </c>
      <c r="D363" s="132" t="s">
        <v>11</v>
      </c>
      <c r="E363" s="134" t="s">
        <v>133</v>
      </c>
      <c r="F363" s="132"/>
      <c r="G363" s="132" t="str">
        <f t="shared" si="16"/>
        <v>1</v>
      </c>
      <c r="H363" s="137">
        <f t="shared" si="17"/>
        <v>18</v>
      </c>
      <c r="I363" s="132" t="str" cm="1">
        <f t="array" ref="I363">_xlfn.XLOOKUP(C363,imp_horarios,imp_trechos_janta,"",-1,1)</f>
        <v>GOIANIA X BELEM 09:30</v>
      </c>
      <c r="J363" s="132" t="str" cm="1">
        <f t="array" ref="J363">_xlfn.XLOOKUP(D363,justificativas_motivos,justificativas_texto,"",1,1)</f>
        <v>MOTORISTA CUMPRINDO HORÁRIO NA ESCALA ATUAL</v>
      </c>
      <c r="K363" s="119"/>
      <c r="L363" s="119" t="str">
        <f>_xlfn.CONCAT(cr_impAlm[[#This Row],[DATA]],cr_impAlm[[#This Row],[MOTORISTA e MATRICULA]])</f>
        <v>45455JOVENIR SOARES DE MATOS - 5173</v>
      </c>
    </row>
    <row r="364" spans="1:12" s="124" customFormat="1" ht="41.25" hidden="1" customHeight="1">
      <c r="A364" s="131">
        <v>45434</v>
      </c>
      <c r="B364" s="132">
        <v>19025</v>
      </c>
      <c r="C364" s="133">
        <v>0.39583333333333331</v>
      </c>
      <c r="D364" s="132" t="s">
        <v>11</v>
      </c>
      <c r="E364" s="134" t="s">
        <v>21</v>
      </c>
      <c r="F364" s="132"/>
      <c r="G364" s="132" t="str">
        <f t="shared" si="16"/>
        <v>1</v>
      </c>
      <c r="H364" s="137">
        <f t="shared" si="17"/>
        <v>18</v>
      </c>
      <c r="I364" s="132" t="str" cm="1">
        <f t="array" ref="I364">_xlfn.XLOOKUP(C364,imp_horarios,imp_trechos_janta,"",-1,1)</f>
        <v>GOIANIA X BELEM 09:30</v>
      </c>
      <c r="J364" s="132" t="str" cm="1">
        <f t="array" ref="J364">_xlfn.XLOOKUP(D364,justificativas_motivos,justificativas_texto,"",1,1)</f>
        <v>MOTORISTA CUMPRINDO HORÁRIO NA ESCALA ATUAL</v>
      </c>
      <c r="K364" s="119"/>
      <c r="L364" s="119" t="str">
        <f>_xlfn.CONCAT(cr_impAlm[[#This Row],[DATA]],cr_impAlm[[#This Row],[MOTORISTA e MATRICULA]])</f>
        <v>45456MARCOS SUEL VICENTE DE SOUZA - 5536</v>
      </c>
    </row>
    <row r="365" spans="1:12" s="124" customFormat="1" ht="41.25" hidden="1" customHeight="1">
      <c r="A365" s="131">
        <v>45434</v>
      </c>
      <c r="B365" s="135">
        <v>19005</v>
      </c>
      <c r="C365" s="133">
        <v>0.75</v>
      </c>
      <c r="D365" s="132" t="s">
        <v>11</v>
      </c>
      <c r="E365" s="134" t="s">
        <v>123</v>
      </c>
      <c r="F365" s="132"/>
      <c r="G365" s="132" t="str">
        <f t="shared" si="16"/>
        <v>1</v>
      </c>
      <c r="H365" s="137">
        <f t="shared" si="17"/>
        <v>18</v>
      </c>
      <c r="I365" s="132" t="str" cm="1">
        <f t="array" ref="I365">_xlfn.XLOOKUP(C365,imp_horarios,imp_trechos_janta,"",-1,1)</f>
        <v>GOIANIA X TERESINA 18:00</v>
      </c>
      <c r="J365" s="132" t="str" cm="1">
        <f t="array" ref="J365">_xlfn.XLOOKUP(D368,justificativas_motivos,justificativas_texto,"",1,1)</f>
        <v>MOTORISTA CUMPRINDO HORÁRIO NA ESCALA ATUAL</v>
      </c>
      <c r="K365" s="119"/>
      <c r="L365" s="119" t="str">
        <f>_xlfn.CONCAT(cr_impAlm[[#This Row],[DATA]],cr_impAlm[[#This Row],[MOTORISTA e MATRICULA]])</f>
        <v>45456JOSE SOARES DA SILVA FILHO - 3093</v>
      </c>
    </row>
    <row r="366" spans="1:12" s="124" customFormat="1" ht="41.25" hidden="1" customHeight="1">
      <c r="A366" s="131">
        <v>45434</v>
      </c>
      <c r="B366" s="135">
        <v>19005</v>
      </c>
      <c r="C366" s="133">
        <v>0.75</v>
      </c>
      <c r="D366" s="132" t="s">
        <v>11</v>
      </c>
      <c r="E366" s="134" t="s">
        <v>124</v>
      </c>
      <c r="F366" s="132"/>
      <c r="G366" s="132" t="str">
        <f t="shared" si="16"/>
        <v>1</v>
      </c>
      <c r="H366" s="137">
        <f t="shared" si="17"/>
        <v>18</v>
      </c>
      <c r="I366" s="132" t="str" cm="1">
        <f t="array" ref="I366">_xlfn.XLOOKUP(C366,imp_horarios,imp_trechos_janta,"",-1,1)</f>
        <v>GOIANIA X TERESINA 18:00</v>
      </c>
      <c r="J366" s="132" t="str" cm="1">
        <f t="array" ref="J366">_xlfn.XLOOKUP(D366,justificativas_motivos,justificativas_texto,"",1,1)</f>
        <v>MOTORISTA CUMPRINDO HORÁRIO NA ESCALA ATUAL</v>
      </c>
      <c r="K366" s="119"/>
      <c r="L366" s="119" t="str">
        <f>_xlfn.CONCAT(cr_impAlm[[#This Row],[DATA]],cr_impAlm[[#This Row],[MOTORISTA e MATRICULA]])</f>
        <v>45456REGISMAR ANTONIO TEODORO DA COSTA - 2966</v>
      </c>
    </row>
    <row r="367" spans="1:12" s="124" customFormat="1" ht="41.25" hidden="1" customHeight="1">
      <c r="A367" s="131">
        <v>45434</v>
      </c>
      <c r="B367" s="135">
        <v>15900</v>
      </c>
      <c r="C367" s="133">
        <v>0.79166666666666663</v>
      </c>
      <c r="D367" s="132" t="s">
        <v>11</v>
      </c>
      <c r="E367" s="134" t="s">
        <v>125</v>
      </c>
      <c r="F367" s="132"/>
      <c r="G367" s="132" t="str">
        <f t="shared" si="16"/>
        <v>1</v>
      </c>
      <c r="H367" s="137">
        <f t="shared" si="17"/>
        <v>18</v>
      </c>
      <c r="I367" s="132" t="str" cm="1">
        <f t="array" ref="I367">_xlfn.XLOOKUP(C367,imp_horarios,imp_trechos_janta,"",-1,1)</f>
        <v>GOIANIA X TERESINA 18:00</v>
      </c>
      <c r="J367" s="132" t="str" cm="1">
        <f t="array" ref="J367">_xlfn.XLOOKUP(D367,justificativas_motivos,justificativas_texto,"",1,1)</f>
        <v>MOTORISTA CUMPRINDO HORÁRIO NA ESCALA ATUAL</v>
      </c>
      <c r="K367" s="119"/>
      <c r="L367" s="119" t="str">
        <f>_xlfn.CONCAT(cr_impAlm[[#This Row],[DATA]],cr_impAlm[[#This Row],[MOTORISTA e MATRICULA]])</f>
        <v>45456SEBASTIAO SERGIO DE OLIVEIRA - 3079</v>
      </c>
    </row>
    <row r="368" spans="1:12" s="124" customFormat="1" ht="41.25" hidden="1" customHeight="1">
      <c r="A368" s="131">
        <v>45434</v>
      </c>
      <c r="B368" s="135">
        <v>15900</v>
      </c>
      <c r="C368" s="133">
        <v>0.79166666666666663</v>
      </c>
      <c r="D368" s="132" t="s">
        <v>11</v>
      </c>
      <c r="E368" s="134" t="s">
        <v>164</v>
      </c>
      <c r="F368" s="132"/>
      <c r="G368" s="132" t="str">
        <f t="shared" si="16"/>
        <v>1</v>
      </c>
      <c r="H368" s="137">
        <f t="shared" si="17"/>
        <v>18</v>
      </c>
      <c r="I368" s="132" t="str" cm="1">
        <f t="array" ref="I368">_xlfn.XLOOKUP(C368,imp_horarios,imp_trechos_janta,"",-1,1)</f>
        <v>GOIANIA X TERESINA 18:00</v>
      </c>
      <c r="J368" s="132" t="str" cm="1">
        <f t="array" ref="J368">_xlfn.XLOOKUP(D367,justificativas_motivos,justificativas_texto,"",1,1)</f>
        <v>MOTORISTA CUMPRINDO HORÁRIO NA ESCALA ATUAL</v>
      </c>
      <c r="K368" s="119"/>
      <c r="L368" s="119" t="str">
        <f>_xlfn.CONCAT(cr_impAlm[[#This Row],[DATA]],cr_impAlm[[#This Row],[MOTORISTA e MATRICULA]])</f>
        <v>45456VALTER PEREIRA MACIEL - 5630</v>
      </c>
    </row>
    <row r="369" spans="1:12" s="124" customFormat="1" ht="41.25" hidden="1" customHeight="1">
      <c r="A369" s="131">
        <v>45434</v>
      </c>
      <c r="B369" s="135">
        <v>14400</v>
      </c>
      <c r="C369" s="133">
        <v>0.83333333333333337</v>
      </c>
      <c r="D369" s="132" t="s">
        <v>11</v>
      </c>
      <c r="E369" s="134" t="s">
        <v>64</v>
      </c>
      <c r="F369" s="132"/>
      <c r="G369" s="132" t="str">
        <f t="shared" si="16"/>
        <v>1</v>
      </c>
      <c r="H369" s="137">
        <f t="shared" si="17"/>
        <v>18</v>
      </c>
      <c r="I369" s="132" t="str" cm="1">
        <f t="array" ref="I369">_xlfn.XLOOKUP(C369,imp_horarios,imp_trechos_janta,"",-1,1)</f>
        <v>GOIANIA X SAO LUIS 20:00</v>
      </c>
      <c r="J369" s="132" t="str" cm="1">
        <f t="array" ref="J369">_xlfn.XLOOKUP(D369,justificativas_motivos,justificativas_texto,"",1,1)</f>
        <v>MOTORISTA CUMPRINDO HORÁRIO NA ESCALA ATUAL</v>
      </c>
      <c r="K369" s="119"/>
      <c r="L369" s="119" t="str">
        <f>_xlfn.CONCAT(cr_impAlm[[#This Row],[DATA]],cr_impAlm[[#This Row],[MOTORISTA e MATRICULA]])</f>
        <v>45456PEDRINHO MARCELINO BATISTA - 5013</v>
      </c>
    </row>
    <row r="370" spans="1:12" ht="41.25" hidden="1" customHeight="1">
      <c r="A370" s="131">
        <v>45434</v>
      </c>
      <c r="B370" s="135">
        <v>14400</v>
      </c>
      <c r="C370" s="133">
        <v>0.83333333333333337</v>
      </c>
      <c r="D370" s="132" t="s">
        <v>11</v>
      </c>
      <c r="E370" s="134" t="s">
        <v>65</v>
      </c>
      <c r="F370" s="132"/>
      <c r="G370" s="132" t="str">
        <f t="shared" si="16"/>
        <v>1</v>
      </c>
      <c r="H370" s="137">
        <f t="shared" si="17"/>
        <v>18</v>
      </c>
      <c r="I370" s="132" t="str" cm="1">
        <f t="array" ref="I370">_xlfn.XLOOKUP(C370,imp_horarios,imp_trechos_janta,"",-1,1)</f>
        <v>GOIANIA X SAO LUIS 20:00</v>
      </c>
      <c r="J370" s="132" t="str" cm="1">
        <f t="array" ref="J370">_xlfn.XLOOKUP(D370,justificativas_motivos,justificativas_texto,"",1,1)</f>
        <v>MOTORISTA CUMPRINDO HORÁRIO NA ESCALA ATUAL</v>
      </c>
      <c r="L370" s="119" t="str">
        <f>_xlfn.CONCAT(cr_impAlm[[#This Row],[DATA]],cr_impAlm[[#This Row],[MOTORISTA e MATRICULA]])</f>
        <v>45457EVANDRO BEZERRA LOPES - 5588</v>
      </c>
    </row>
    <row r="371" spans="1:12" ht="41.25" hidden="1" customHeight="1">
      <c r="A371" s="131">
        <v>45435</v>
      </c>
      <c r="B371" s="135">
        <v>20020</v>
      </c>
      <c r="C371" s="133">
        <v>0.87847222222222221</v>
      </c>
      <c r="D371" s="136" t="s">
        <v>11</v>
      </c>
      <c r="E371" s="132" t="s">
        <v>125</v>
      </c>
      <c r="F371" s="132"/>
      <c r="G371" s="132" t="str">
        <f t="shared" si="16"/>
        <v>1</v>
      </c>
      <c r="H371" s="137">
        <f t="shared" si="17"/>
        <v>18</v>
      </c>
      <c r="I371" s="132" t="str" cm="1">
        <f t="array" ref="I371">_xlfn.XLOOKUP(C371,imp_horarios,imp_trechos_janta,"",-1,1)</f>
        <v>BELEM X GOIANIA 21:05</v>
      </c>
      <c r="J371" s="132" t="str" cm="1">
        <f t="array" ref="J371">_xlfn.XLOOKUP(D371,justificativas_motivos,justificativas_texto,"",1,1)</f>
        <v>MOTORISTA CUMPRINDO HORÁRIO NA ESCALA ATUAL</v>
      </c>
      <c r="L371" s="119" t="str">
        <f>_xlfn.CONCAT(cr_impAlm[[#This Row],[DATA]],cr_impAlm[[#This Row],[MOTORISTA e MATRICULA]])</f>
        <v>45457RONILDO SCHAEFER - 5710</v>
      </c>
    </row>
    <row r="372" spans="1:12" ht="41.25" hidden="1" customHeight="1">
      <c r="A372" s="131">
        <v>45435</v>
      </c>
      <c r="B372" s="135">
        <v>20020</v>
      </c>
      <c r="C372" s="133">
        <v>0.87847222222222221</v>
      </c>
      <c r="D372" s="136" t="s">
        <v>11</v>
      </c>
      <c r="E372" s="132" t="s">
        <v>164</v>
      </c>
      <c r="F372" s="132"/>
      <c r="G372" s="132" t="str">
        <f t="shared" si="16"/>
        <v>1</v>
      </c>
      <c r="H372" s="137">
        <f t="shared" si="17"/>
        <v>18</v>
      </c>
      <c r="I372" s="132" t="str" cm="1">
        <f t="array" ref="I372">_xlfn.XLOOKUP(C372,imp_horarios,imp_trechos_janta,"",-1,1)</f>
        <v>BELEM X GOIANIA 21:05</v>
      </c>
      <c r="J372" s="132" t="str" cm="1">
        <f t="array" ref="J372">_xlfn.XLOOKUP(D372,justificativas_motivos,justificativas_texto,"",1,1)</f>
        <v>MOTORISTA CUMPRINDO HORÁRIO NA ESCALA ATUAL</v>
      </c>
      <c r="L372" s="119" t="str">
        <f>_xlfn.CONCAT(cr_impAlm[[#This Row],[DATA]],cr_impAlm[[#This Row],[MOTORISTA e MATRICULA]])</f>
        <v>45457  NEIRIVAL MOREIRA PINTO- 5432</v>
      </c>
    </row>
    <row r="373" spans="1:12" ht="41.25" hidden="1" customHeight="1">
      <c r="A373" s="131">
        <v>45435</v>
      </c>
      <c r="B373" s="135">
        <v>19023</v>
      </c>
      <c r="C373" s="133">
        <v>0.3</v>
      </c>
      <c r="D373" s="136" t="s">
        <v>11</v>
      </c>
      <c r="E373" s="132" t="s">
        <v>64</v>
      </c>
      <c r="F373" s="132"/>
      <c r="G373" s="132" t="str">
        <f t="shared" si="16"/>
        <v>1</v>
      </c>
      <c r="H373" s="137">
        <f t="shared" si="17"/>
        <v>18</v>
      </c>
      <c r="I373" s="132" t="str" cm="1">
        <f t="array" ref="I373">_xlfn.XLOOKUP(C373,imp_horarios,imp_trechos_janta,"",-1,1)</f>
        <v>BELEM X GOIANIA 07:12</v>
      </c>
      <c r="J373" s="132" t="str" cm="1">
        <f t="array" ref="J373">_xlfn.XLOOKUP(D373,justificativas_motivos,justificativas_texto,"",1,1)</f>
        <v>MOTORISTA CUMPRINDO HORÁRIO NA ESCALA ATUAL</v>
      </c>
      <c r="L373" s="119" t="str">
        <f>_xlfn.CONCAT(cr_impAlm[[#This Row],[DATA]],cr_impAlm[[#This Row],[MOTORISTA e MATRICULA]])</f>
        <v>45457DALVAM PEREIRA DOS REIS - 5674</v>
      </c>
    </row>
    <row r="374" spans="1:12" ht="41.25" hidden="1" customHeight="1">
      <c r="A374" s="131">
        <v>45435</v>
      </c>
      <c r="B374" s="135">
        <v>19023</v>
      </c>
      <c r="C374" s="133">
        <v>0.3</v>
      </c>
      <c r="D374" s="136" t="s">
        <v>11</v>
      </c>
      <c r="E374" s="132" t="s">
        <v>65</v>
      </c>
      <c r="F374" s="132"/>
      <c r="G374" s="132" t="str">
        <f t="shared" si="16"/>
        <v>1</v>
      </c>
      <c r="H374" s="137">
        <f t="shared" si="17"/>
        <v>18</v>
      </c>
      <c r="I374" s="132" t="str" cm="1">
        <f t="array" ref="I374">_xlfn.XLOOKUP(C374,imp_horarios,imp_trechos_janta,"",-1,1)</f>
        <v>BELEM X GOIANIA 07:12</v>
      </c>
      <c r="J374" s="132" t="str" cm="1">
        <f t="array" ref="J374">_xlfn.XLOOKUP(D374,justificativas_motivos,justificativas_texto,"",1,1)</f>
        <v>MOTORISTA CUMPRINDO HORÁRIO NA ESCALA ATUAL</v>
      </c>
      <c r="L374" s="119" t="str">
        <f>_xlfn.CONCAT(cr_impAlm[[#This Row],[DATA]],cr_impAlm[[#This Row],[MOTORISTA e MATRICULA]])</f>
        <v>45457NEURI BISPO DA SILVA - 2682</v>
      </c>
    </row>
    <row r="375" spans="1:12" ht="41.25" hidden="1" customHeight="1">
      <c r="A375" s="131">
        <v>45435</v>
      </c>
      <c r="B375" s="135">
        <v>19019</v>
      </c>
      <c r="C375" s="133">
        <v>0.33333333333333331</v>
      </c>
      <c r="D375" s="136" t="s">
        <v>11</v>
      </c>
      <c r="E375" s="132" t="s">
        <v>15</v>
      </c>
      <c r="F375" s="132"/>
      <c r="G375" s="132" t="str">
        <f t="shared" si="16"/>
        <v>1</v>
      </c>
      <c r="H375" s="137">
        <f t="shared" si="17"/>
        <v>18</v>
      </c>
      <c r="I375" s="132" t="str" cm="1">
        <f t="array" ref="I375">_xlfn.XLOOKUP(C375,imp_horarios,imp_trechos_janta,"",-1,1)</f>
        <v>SAO LUIS X GOIANIA 08:00</v>
      </c>
      <c r="J375" s="132" t="str" cm="1">
        <f t="array" ref="J375">_xlfn.XLOOKUP(D375,justificativas_motivos,justificativas_texto,"",1,1)</f>
        <v>MOTORISTA CUMPRINDO HORÁRIO NA ESCALA ATUAL</v>
      </c>
      <c r="L375" s="119" t="str">
        <f>_xlfn.CONCAT(cr_impAlm[[#This Row],[DATA]],cr_impAlm[[#This Row],[MOTORISTA e MATRICULA]])</f>
        <v>45457CARLOS ALBERTO DE LIMA - 2777</v>
      </c>
    </row>
    <row r="376" spans="1:12" ht="41.25" hidden="1" customHeight="1">
      <c r="A376" s="131">
        <v>45435</v>
      </c>
      <c r="B376" s="135">
        <v>19019</v>
      </c>
      <c r="C376" s="133">
        <v>0.33333333333333331</v>
      </c>
      <c r="D376" s="136" t="s">
        <v>11</v>
      </c>
      <c r="E376" s="132" t="s">
        <v>165</v>
      </c>
      <c r="F376" s="132"/>
      <c r="G376" s="132" t="str">
        <f t="shared" si="16"/>
        <v>1</v>
      </c>
      <c r="H376" s="137">
        <f t="shared" si="17"/>
        <v>18</v>
      </c>
      <c r="I376" s="132" t="str" cm="1">
        <f t="array" ref="I376">_xlfn.XLOOKUP(C376,imp_horarios,imp_trechos_janta,"",-1,1)</f>
        <v>SAO LUIS X GOIANIA 08:00</v>
      </c>
      <c r="J376" s="132" t="str" cm="1">
        <f t="array" ref="J376">_xlfn.XLOOKUP(D376,justificativas_motivos,justificativas_texto,"",1,1)</f>
        <v>MOTORISTA CUMPRINDO HORÁRIO NA ESCALA ATUAL</v>
      </c>
      <c r="L376" s="119" t="str">
        <f>_xlfn.CONCAT(cr_impAlm[[#This Row],[DATA]],cr_impAlm[[#This Row],[MOTORISTA e MATRICULA]])</f>
        <v>45458ANTONIO FERNANDO DA SILVA  - 5740</v>
      </c>
    </row>
    <row r="377" spans="1:12" ht="41.25" hidden="1" customHeight="1">
      <c r="A377" s="131">
        <v>45435</v>
      </c>
      <c r="B377" s="135">
        <v>19005</v>
      </c>
      <c r="C377" s="133">
        <v>0.39583333333333331</v>
      </c>
      <c r="D377" s="136" t="s">
        <v>11</v>
      </c>
      <c r="E377" s="132" t="s">
        <v>29</v>
      </c>
      <c r="F377" s="132"/>
      <c r="G377" s="132" t="str">
        <f t="shared" si="16"/>
        <v>1</v>
      </c>
      <c r="H377" s="137">
        <f t="shared" si="17"/>
        <v>18</v>
      </c>
      <c r="I377" s="132" t="str" cm="1">
        <f t="array" ref="I377">_xlfn.XLOOKUP(C377,imp_horarios,imp_trechos_janta,"",-1,1)</f>
        <v>GOIANIA X BELEM 09:30</v>
      </c>
      <c r="J377" s="132" t="str" cm="1">
        <f t="array" ref="J377">_xlfn.XLOOKUP(D377,justificativas_motivos,justificativas_texto,"",1,1)</f>
        <v>MOTORISTA CUMPRINDO HORÁRIO NA ESCALA ATUAL</v>
      </c>
      <c r="L377" s="119" t="str">
        <f>_xlfn.CONCAT(cr_impAlm[[#This Row],[DATA]],cr_impAlm[[#This Row],[MOTORISTA e MATRICULA]])</f>
        <v>45458GERALDO MARTINS DOS SANTOS - 5610</v>
      </c>
    </row>
    <row r="378" spans="1:12" ht="41.25" hidden="1" customHeight="1">
      <c r="A378" s="131">
        <v>45435</v>
      </c>
      <c r="B378" s="135">
        <v>19005</v>
      </c>
      <c r="C378" s="133">
        <v>0.39583333333333331</v>
      </c>
      <c r="D378" s="136" t="s">
        <v>11</v>
      </c>
      <c r="E378" s="132" t="s">
        <v>27</v>
      </c>
      <c r="F378" s="132"/>
      <c r="G378" s="132" t="str">
        <f t="shared" si="16"/>
        <v>1</v>
      </c>
      <c r="H378" s="137">
        <f t="shared" si="17"/>
        <v>18</v>
      </c>
      <c r="I378" s="132" t="str" cm="1">
        <f t="array" ref="I378">_xlfn.XLOOKUP(C378,imp_horarios,imp_trechos_janta,"",-1,1)</f>
        <v>GOIANIA X BELEM 09:30</v>
      </c>
      <c r="J378" s="132" t="str" cm="1">
        <f t="array" ref="J378">_xlfn.XLOOKUP(D378,justificativas_motivos,justificativas_texto,"",1,1)</f>
        <v>MOTORISTA CUMPRINDO HORÁRIO NA ESCALA ATUAL</v>
      </c>
      <c r="L378" s="119" t="str">
        <f>_xlfn.CONCAT(cr_impAlm[[#This Row],[DATA]],cr_impAlm[[#This Row],[MOTORISTA e MATRICULA]])</f>
        <v>45458ADAIR VIEIRA DA SILVA - 2034</v>
      </c>
    </row>
    <row r="379" spans="1:12" ht="41.25" hidden="1" customHeight="1">
      <c r="A379" s="131">
        <v>45435</v>
      </c>
      <c r="B379" s="135">
        <v>19023</v>
      </c>
      <c r="C379" s="133">
        <v>0.79166666666666663</v>
      </c>
      <c r="D379" s="136" t="s">
        <v>11</v>
      </c>
      <c r="E379" s="132" t="s">
        <v>150</v>
      </c>
      <c r="F379" s="132"/>
      <c r="G379" s="132" t="str">
        <f t="shared" si="16"/>
        <v>1</v>
      </c>
      <c r="H379" s="137">
        <f t="shared" si="17"/>
        <v>18</v>
      </c>
      <c r="I379" s="132" t="str" cm="1">
        <f t="array" ref="I379">_xlfn.XLOOKUP(C379,imp_horarios,imp_trechos_janta,"",-1,1)</f>
        <v>GOIANIA X TERESINA 18:00</v>
      </c>
      <c r="J379" s="132" t="str" cm="1">
        <f t="array" ref="J379">_xlfn.XLOOKUP(D379,justificativas_motivos,justificativas_texto,"",1,1)</f>
        <v>MOTORISTA CUMPRINDO HORÁRIO NA ESCALA ATUAL</v>
      </c>
      <c r="L379" s="119" t="str">
        <f>_xlfn.CONCAT(cr_impAlm[[#This Row],[DATA]],cr_impAlm[[#This Row],[MOTORISTA e MATRICULA]])</f>
        <v>45458JOAO ANIVAIR DE QUEIROZ - 5608</v>
      </c>
    </row>
    <row r="380" spans="1:12" ht="41.25" hidden="1" customHeight="1">
      <c r="A380" s="131">
        <v>45435</v>
      </c>
      <c r="B380" s="135">
        <v>19023</v>
      </c>
      <c r="C380" s="133">
        <v>0.79166666666666663</v>
      </c>
      <c r="D380" s="136" t="s">
        <v>11</v>
      </c>
      <c r="E380" s="132" t="s">
        <v>151</v>
      </c>
      <c r="F380" s="132"/>
      <c r="G380" s="132" t="str">
        <f t="shared" si="16"/>
        <v>1</v>
      </c>
      <c r="H380" s="137">
        <f t="shared" si="17"/>
        <v>18</v>
      </c>
      <c r="I380" s="132" t="str" cm="1">
        <f t="array" ref="I380">_xlfn.XLOOKUP(C380,imp_horarios,imp_trechos_janta,"",-1,1)</f>
        <v>GOIANIA X TERESINA 18:00</v>
      </c>
      <c r="J380" s="132" t="str" cm="1">
        <f t="array" ref="J380">_xlfn.XLOOKUP(D380,justificativas_motivos,justificativas_texto,"",1,1)</f>
        <v>MOTORISTA CUMPRINDO HORÁRIO NA ESCALA ATUAL</v>
      </c>
      <c r="L380" s="119" t="str">
        <f>_xlfn.CONCAT(cr_impAlm[[#This Row],[DATA]],cr_impAlm[[#This Row],[MOTORISTA e MATRICULA]])</f>
        <v>45458JOSE CARLOS FERREIRA - 1202</v>
      </c>
    </row>
    <row r="381" spans="1:12" ht="41.25" hidden="1" customHeight="1">
      <c r="A381" s="131">
        <v>45435</v>
      </c>
      <c r="B381" s="135">
        <v>17700</v>
      </c>
      <c r="C381" s="133">
        <v>0.83333333333333337</v>
      </c>
      <c r="D381" s="136" t="s">
        <v>11</v>
      </c>
      <c r="E381" s="132" t="s">
        <v>127</v>
      </c>
      <c r="F381" s="132"/>
      <c r="G381" s="132" t="str">
        <f t="shared" si="16"/>
        <v>1</v>
      </c>
      <c r="H381" s="137">
        <f t="shared" si="17"/>
        <v>18</v>
      </c>
      <c r="I381" s="132" t="str" cm="1">
        <f t="array" ref="I381">_xlfn.XLOOKUP(C381,imp_horarios,imp_trechos_janta,"",-1,1)</f>
        <v>GOIANIA X SAO LUIS 20:00</v>
      </c>
      <c r="J381" s="132" t="str" cm="1">
        <f t="array" ref="J381">_xlfn.XLOOKUP(D381,justificativas_motivos,justificativas_texto,"",1,1)</f>
        <v>MOTORISTA CUMPRINDO HORÁRIO NA ESCALA ATUAL</v>
      </c>
      <c r="L381" s="119" t="str">
        <f>_xlfn.CONCAT(cr_impAlm[[#This Row],[DATA]],cr_impAlm[[#This Row],[MOTORISTA e MATRICULA]])</f>
        <v>45458WILLIAN DE SOUZA BANDEIRA - 2025</v>
      </c>
    </row>
    <row r="382" spans="1:12" ht="41.25" hidden="1" customHeight="1">
      <c r="A382" s="131">
        <v>45435</v>
      </c>
      <c r="B382" s="135">
        <v>17700</v>
      </c>
      <c r="C382" s="133">
        <v>0.83333333333333337</v>
      </c>
      <c r="D382" s="136" t="s">
        <v>11</v>
      </c>
      <c r="E382" s="132" t="s">
        <v>234</v>
      </c>
      <c r="F382" s="132"/>
      <c r="G382" s="132" t="str">
        <f t="shared" si="16"/>
        <v>1</v>
      </c>
      <c r="H382" s="137">
        <f t="shared" si="17"/>
        <v>18</v>
      </c>
      <c r="I382" s="132" t="str" cm="1">
        <f t="array" ref="I382">_xlfn.XLOOKUP(C382,imp_horarios,imp_trechos_janta,"",-1,1)</f>
        <v>GOIANIA X SAO LUIS 20:00</v>
      </c>
      <c r="J382" s="132" t="str" cm="1">
        <f t="array" ref="J382">_xlfn.XLOOKUP(D382,justificativas_motivos,justificativas_texto,"",1,1)</f>
        <v>MOTORISTA CUMPRINDO HORÁRIO NA ESCALA ATUAL</v>
      </c>
      <c r="L382" s="119" t="str">
        <f>_xlfn.CONCAT(cr_impAlm[[#This Row],[DATA]],cr_impAlm[[#This Row],[MOTORISTA e MATRICULA]])</f>
        <v>45459JUSCELINO PIRES GONCALVES - 1343</v>
      </c>
    </row>
    <row r="383" spans="1:12" ht="41.25" hidden="1" customHeight="1">
      <c r="A383" s="131">
        <v>45436</v>
      </c>
      <c r="B383" s="135">
        <v>19020</v>
      </c>
      <c r="C383" s="133">
        <v>0.87847222222222221</v>
      </c>
      <c r="D383" s="136" t="s">
        <v>11</v>
      </c>
      <c r="E383" s="132" t="s">
        <v>150</v>
      </c>
      <c r="F383" s="132"/>
      <c r="G383" s="132" t="str">
        <f t="shared" si="16"/>
        <v>1</v>
      </c>
      <c r="H383" s="137">
        <f t="shared" si="17"/>
        <v>18</v>
      </c>
      <c r="I383" s="132" t="str" cm="1">
        <f t="array" ref="I383">_xlfn.XLOOKUP(C383,imp_horarios,imp_trechos_janta,"",-1,1)</f>
        <v>BELEM X GOIANIA 21:05</v>
      </c>
      <c r="J383" s="132" t="str" cm="1">
        <f t="array" ref="J383">_xlfn.XLOOKUP(D383,justificativas_motivos,justificativas_texto,"",1,1)</f>
        <v>MOTORISTA CUMPRINDO HORÁRIO NA ESCALA ATUAL</v>
      </c>
      <c r="L383" s="119" t="str">
        <f>_xlfn.CONCAT(cr_impAlm[[#This Row],[DATA]],cr_impAlm[[#This Row],[MOTORISTA e MATRICULA]])</f>
        <v>45459MARCIO JOSE DA CRUZ - 5530</v>
      </c>
    </row>
    <row r="384" spans="1:12" ht="41.25" hidden="1" customHeight="1">
      <c r="A384" s="131">
        <v>45436</v>
      </c>
      <c r="B384" s="135">
        <v>19020</v>
      </c>
      <c r="C384" s="133">
        <v>0.87847222222222221</v>
      </c>
      <c r="D384" s="136" t="s">
        <v>11</v>
      </c>
      <c r="E384" s="132" t="s">
        <v>166</v>
      </c>
      <c r="F384" s="132"/>
      <c r="G384" s="132" t="str">
        <f t="shared" si="16"/>
        <v>1</v>
      </c>
      <c r="H384" s="137">
        <f t="shared" si="17"/>
        <v>18</v>
      </c>
      <c r="I384" s="132" t="str" cm="1">
        <f t="array" ref="I384">_xlfn.XLOOKUP(C384,imp_horarios,imp_trechos_janta,"",-1,1)</f>
        <v>BELEM X GOIANIA 21:05</v>
      </c>
      <c r="J384" s="132" t="str" cm="1">
        <f t="array" ref="J384">_xlfn.XLOOKUP(D384,justificativas_motivos,justificativas_texto,"",1,1)</f>
        <v>MOTORISTA CUMPRINDO HORÁRIO NA ESCALA ATUAL</v>
      </c>
      <c r="L384" s="119" t="str">
        <f>_xlfn.CONCAT(cr_impAlm[[#This Row],[DATA]],cr_impAlm[[#This Row],[MOTORISTA e MATRICULA]])</f>
        <v>45459  IVANILSON BARBOSA PEREIRA- 5434</v>
      </c>
    </row>
    <row r="385" spans="1:12" ht="41.25" hidden="1" customHeight="1">
      <c r="A385" s="131">
        <v>45436</v>
      </c>
      <c r="B385" s="135">
        <v>15900</v>
      </c>
      <c r="C385" s="133">
        <v>0.3</v>
      </c>
      <c r="D385" s="136" t="s">
        <v>11</v>
      </c>
      <c r="E385" s="132" t="s">
        <v>127</v>
      </c>
      <c r="F385" s="132"/>
      <c r="G385" s="132" t="str">
        <f t="shared" si="16"/>
        <v>1</v>
      </c>
      <c r="H385" s="137">
        <f t="shared" si="17"/>
        <v>18</v>
      </c>
      <c r="I385" s="132" t="str" cm="1">
        <f t="array" ref="I385">_xlfn.XLOOKUP(C385,imp_horarios,imp_trechos_janta,"",-1,1)</f>
        <v>BELEM X GOIANIA 07:12</v>
      </c>
      <c r="J385" s="132" t="str" cm="1">
        <f t="array" ref="J385">_xlfn.XLOOKUP(D385,justificativas_motivos,justificativas_texto,"",1,1)</f>
        <v>MOTORISTA CUMPRINDO HORÁRIO NA ESCALA ATUAL</v>
      </c>
      <c r="L385" s="119" t="str">
        <f>_xlfn.CONCAT(cr_impAlm[[#This Row],[DATA]],cr_impAlm[[#This Row],[MOTORISTA e MATRICULA]])</f>
        <v>45459  MARCOS SUEL SALES PINTO- 5529</v>
      </c>
    </row>
    <row r="386" spans="1:12" ht="41.25" hidden="1" customHeight="1">
      <c r="A386" s="131">
        <v>45436</v>
      </c>
      <c r="B386" s="135">
        <v>15900</v>
      </c>
      <c r="C386" s="133">
        <v>0.3</v>
      </c>
      <c r="D386" s="136" t="s">
        <v>11</v>
      </c>
      <c r="E386" s="132" t="s">
        <v>128</v>
      </c>
      <c r="F386" s="132"/>
      <c r="G386" s="132" t="str">
        <f t="shared" si="16"/>
        <v>1</v>
      </c>
      <c r="H386" s="137">
        <f t="shared" si="17"/>
        <v>18</v>
      </c>
      <c r="I386" s="132" t="str" cm="1">
        <f t="array" ref="I386">_xlfn.XLOOKUP(C386,imp_horarios,imp_trechos_janta,"",-1,1)</f>
        <v>BELEM X GOIANIA 07:12</v>
      </c>
      <c r="J386" s="132" t="str" cm="1">
        <f t="array" ref="J386">_xlfn.XLOOKUP(D386,justificativas_motivos,justificativas_texto,"",1,1)</f>
        <v>MOTORISTA CUMPRINDO HORÁRIO NA ESCALA ATUAL</v>
      </c>
      <c r="L386" s="119" t="str">
        <f>_xlfn.CONCAT(cr_impAlm[[#This Row],[DATA]],cr_impAlm[[#This Row],[MOTORISTA e MATRICULA]])</f>
        <v>45459WESLEY RODRIGUES DE OLIVEIRA - 5540</v>
      </c>
    </row>
    <row r="387" spans="1:12" ht="41.25" hidden="1" customHeight="1">
      <c r="A387" s="131">
        <v>45436</v>
      </c>
      <c r="B387" s="135">
        <v>15300</v>
      </c>
      <c r="C387" s="133">
        <v>0.75</v>
      </c>
      <c r="D387" s="136" t="s">
        <v>11</v>
      </c>
      <c r="E387" s="132" t="s">
        <v>37</v>
      </c>
      <c r="F387" s="132"/>
      <c r="G387" s="132" t="str">
        <f t="shared" si="16"/>
        <v>1</v>
      </c>
      <c r="H387" s="137">
        <f t="shared" si="17"/>
        <v>18</v>
      </c>
      <c r="I387" s="132" t="str" cm="1">
        <f t="array" ref="I387">_xlfn.XLOOKUP(C387,imp_horarios,imp_trechos_janta,"",-1,1)</f>
        <v>GOIANIA X TERESINA 18:00</v>
      </c>
      <c r="J387" s="132" t="str" cm="1">
        <f t="array" ref="J387">_xlfn.XLOOKUP(D387,justificativas_motivos,justificativas_texto,"",1,1)</f>
        <v>MOTORISTA CUMPRINDO HORÁRIO NA ESCALA ATUAL</v>
      </c>
      <c r="L387" s="119" t="str">
        <f>_xlfn.CONCAT(cr_impAlm[[#This Row],[DATA]],cr_impAlm[[#This Row],[MOTORISTA e MATRICULA]])</f>
        <v>45459JOSE CARLOS DA SILVA - 979</v>
      </c>
    </row>
    <row r="388" spans="1:12" ht="41.25" hidden="1" customHeight="1">
      <c r="A388" s="131">
        <v>45436</v>
      </c>
      <c r="B388" s="135">
        <v>15300</v>
      </c>
      <c r="C388" s="133">
        <v>0.75</v>
      </c>
      <c r="D388" s="136" t="s">
        <v>11</v>
      </c>
      <c r="E388" s="132" t="s">
        <v>34</v>
      </c>
      <c r="F388" s="132"/>
      <c r="G388" s="132" t="str">
        <f t="shared" si="16"/>
        <v>1</v>
      </c>
      <c r="H388" s="137">
        <f t="shared" si="17"/>
        <v>18</v>
      </c>
      <c r="I388" s="132" t="str" cm="1">
        <f t="array" ref="I388">_xlfn.XLOOKUP(C388,imp_horarios,imp_trechos_janta,"",-1,1)</f>
        <v>GOIANIA X TERESINA 18:00</v>
      </c>
      <c r="J388" s="132" t="str" cm="1">
        <f t="array" ref="J388">_xlfn.XLOOKUP(D388,justificativas_motivos,justificativas_texto,"",1,1)</f>
        <v>MOTORISTA CUMPRINDO HORÁRIO NA ESCALA ATUAL</v>
      </c>
      <c r="L388" s="119" t="str">
        <f>_xlfn.CONCAT(cr_impAlm[[#This Row],[DATA]],cr_impAlm[[#This Row],[MOTORISTA e MATRICULA]])</f>
        <v>45459MANOEL SEVERINO DE SOUZA - 5200</v>
      </c>
    </row>
    <row r="389" spans="1:12" ht="41.25" hidden="1" customHeight="1">
      <c r="A389" s="131">
        <v>45436</v>
      </c>
      <c r="B389" s="135">
        <v>221101</v>
      </c>
      <c r="C389" s="133">
        <v>0.79166666666666663</v>
      </c>
      <c r="D389" s="136" t="s">
        <v>11</v>
      </c>
      <c r="E389" s="132" t="s">
        <v>66</v>
      </c>
      <c r="F389" s="132"/>
      <c r="G389" s="132" t="str">
        <f t="shared" si="16"/>
        <v>1</v>
      </c>
      <c r="H389" s="137">
        <f t="shared" si="17"/>
        <v>18</v>
      </c>
      <c r="I389" s="132" t="str" cm="1">
        <f t="array" ref="I389">_xlfn.XLOOKUP(C389,imp_horarios,imp_trechos_janta,"",-1,1)</f>
        <v>GOIANIA X TERESINA 18:00</v>
      </c>
      <c r="J389" s="132" t="str" cm="1">
        <f t="array" ref="J389">_xlfn.XLOOKUP(D389,justificativas_motivos,justificativas_texto,"",1,1)</f>
        <v>MOTORISTA CUMPRINDO HORÁRIO NA ESCALA ATUAL</v>
      </c>
      <c r="L389" s="119" t="str">
        <f>_xlfn.CONCAT(cr_impAlm[[#This Row],[DATA]],cr_impAlm[[#This Row],[MOTORISTA e MATRICULA]])</f>
        <v>45459ADIR ASSIMIRO DA SILVA - 5672</v>
      </c>
    </row>
    <row r="390" spans="1:12" ht="41.25" hidden="1" customHeight="1">
      <c r="A390" s="131">
        <v>45436</v>
      </c>
      <c r="B390" s="135">
        <v>221101</v>
      </c>
      <c r="C390" s="133">
        <v>0.79166666666666663</v>
      </c>
      <c r="D390" s="136" t="s">
        <v>11</v>
      </c>
      <c r="E390" s="132" t="s">
        <v>326</v>
      </c>
      <c r="F390" s="132"/>
      <c r="G390" s="132" t="str">
        <f t="shared" si="16"/>
        <v>1</v>
      </c>
      <c r="H390" s="137">
        <f t="shared" si="17"/>
        <v>18</v>
      </c>
      <c r="I390" s="132" t="str" cm="1">
        <f t="array" ref="I390">_xlfn.XLOOKUP(C390,imp_horarios,imp_trechos_janta,"",-1,1)</f>
        <v>GOIANIA X TERESINA 18:00</v>
      </c>
      <c r="J390" s="132" t="str" cm="1">
        <f t="array" ref="J390">_xlfn.XLOOKUP(D390,justificativas_motivos,justificativas_texto,"",1,1)</f>
        <v>MOTORISTA CUMPRINDO HORÁRIO NA ESCALA ATUAL</v>
      </c>
      <c r="L390" s="119" t="str">
        <f>_xlfn.CONCAT(cr_impAlm[[#This Row],[DATA]],cr_impAlm[[#This Row],[MOTORISTA e MATRICULA]])</f>
        <v>45460MANOEL SEVERINO DE SOUZA - 5200</v>
      </c>
    </row>
    <row r="391" spans="1:12" ht="41.25" hidden="1" customHeight="1">
      <c r="A391" s="131">
        <v>45436</v>
      </c>
      <c r="B391" s="135">
        <v>16500</v>
      </c>
      <c r="C391" s="133">
        <v>0.83333333333333337</v>
      </c>
      <c r="D391" s="136" t="s">
        <v>11</v>
      </c>
      <c r="E391" s="132" t="s">
        <v>154</v>
      </c>
      <c r="F391" s="132"/>
      <c r="G391" s="132" t="str">
        <f t="shared" si="16"/>
        <v>1</v>
      </c>
      <c r="H391" s="137">
        <f t="shared" si="17"/>
        <v>18</v>
      </c>
      <c r="I391" s="132" t="str" cm="1">
        <f t="array" ref="I391">_xlfn.XLOOKUP(C391,imp_horarios,imp_trechos_janta,"",-1,1)</f>
        <v>GOIANIA X SAO LUIS 20:00</v>
      </c>
      <c r="J391" s="132" t="str" cm="1">
        <f t="array" ref="J391">_xlfn.XLOOKUP(D391,justificativas_motivos,justificativas_texto,"",1,1)</f>
        <v>MOTORISTA CUMPRINDO HORÁRIO NA ESCALA ATUAL</v>
      </c>
      <c r="L391" s="119" t="str">
        <f>_xlfn.CONCAT(cr_impAlm[[#This Row],[DATA]],cr_impAlm[[#This Row],[MOTORISTA e MATRICULA]])</f>
        <v>45460ADIR CASSIMIRO DA SILVA - 5672</v>
      </c>
    </row>
    <row r="392" spans="1:12" ht="41.25" hidden="1" customHeight="1">
      <c r="A392" s="131">
        <v>45436</v>
      </c>
      <c r="B392" s="135">
        <v>16500</v>
      </c>
      <c r="C392" s="133">
        <v>0.83333333333333337</v>
      </c>
      <c r="D392" s="136" t="s">
        <v>11</v>
      </c>
      <c r="E392" s="132" t="s">
        <v>140</v>
      </c>
      <c r="F392" s="132"/>
      <c r="G392" s="132" t="str">
        <f t="shared" si="16"/>
        <v>1</v>
      </c>
      <c r="H392" s="137">
        <f t="shared" si="17"/>
        <v>18</v>
      </c>
      <c r="I392" s="132" t="str" cm="1">
        <f t="array" ref="I392">_xlfn.XLOOKUP(C392,imp_horarios,imp_trechos_janta,"",-1,1)</f>
        <v>GOIANIA X SAO LUIS 20:00</v>
      </c>
      <c r="J392" s="132" t="str" cm="1">
        <f t="array" ref="J392">_xlfn.XLOOKUP(D392,justificativas_motivos,justificativas_texto,"",1,1)</f>
        <v>MOTORISTA CUMPRINDO HORÁRIO NA ESCALA ATUAL</v>
      </c>
      <c r="L392" s="119" t="str">
        <f>_xlfn.CONCAT(cr_impAlm[[#This Row],[DATA]],cr_impAlm[[#This Row],[MOTORISTA e MATRICULA]])</f>
        <v>45460EDIVALDO DOS SANTOS DE LIMA - 1686</v>
      </c>
    </row>
    <row r="393" spans="1:12" ht="41.25" hidden="1" customHeight="1">
      <c r="A393" s="131">
        <v>45437</v>
      </c>
      <c r="B393" s="135">
        <v>19021</v>
      </c>
      <c r="C393" s="133">
        <v>0.3</v>
      </c>
      <c r="D393" s="136" t="s">
        <v>11</v>
      </c>
      <c r="E393" s="132" t="s">
        <v>167</v>
      </c>
      <c r="F393" s="132"/>
      <c r="G393" s="132" t="str">
        <f t="shared" si="16"/>
        <v>1</v>
      </c>
      <c r="H393" s="137">
        <f t="shared" si="17"/>
        <v>18</v>
      </c>
      <c r="I393" s="132" t="str" cm="1">
        <f t="array" ref="I393">_xlfn.XLOOKUP(C393,imp_horarios,imp_trechos_janta,"",-1,1)</f>
        <v>BELEM X GOIANIA 07:12</v>
      </c>
      <c r="J393" s="132" t="str" cm="1">
        <f t="array" ref="J393">_xlfn.XLOOKUP(D393,justificativas_motivos,justificativas_texto,"",1,1)</f>
        <v>MOTORISTA CUMPRINDO HORÁRIO NA ESCALA ATUAL</v>
      </c>
      <c r="L393" s="119" t="str">
        <f>_xlfn.CONCAT(cr_impAlm[[#This Row],[DATA]],cr_impAlm[[#This Row],[MOTORISTA e MATRICULA]])</f>
        <v>45460JADILSON LIMA VIEIRA - 1108</v>
      </c>
    </row>
    <row r="394" spans="1:12" ht="41.25" hidden="1" customHeight="1">
      <c r="A394" s="131">
        <v>45437</v>
      </c>
      <c r="B394" s="135">
        <v>19021</v>
      </c>
      <c r="C394" s="133">
        <v>0.3</v>
      </c>
      <c r="D394" s="136" t="s">
        <v>11</v>
      </c>
      <c r="E394" s="132" t="s">
        <v>140</v>
      </c>
      <c r="F394" s="132"/>
      <c r="G394" s="132" t="str">
        <f t="shared" si="16"/>
        <v>1</v>
      </c>
      <c r="H394" s="137">
        <f t="shared" si="17"/>
        <v>18</v>
      </c>
      <c r="I394" s="132" t="str" cm="1">
        <f t="array" ref="I394">_xlfn.XLOOKUP(C394,imp_horarios,imp_trechos_janta,"",-1,1)</f>
        <v>BELEM X GOIANIA 07:12</v>
      </c>
      <c r="J394" s="132" t="str" cm="1">
        <f t="array" ref="J394">_xlfn.XLOOKUP(D394,justificativas_motivos,justificativas_texto,"",1,1)</f>
        <v>MOTORISTA CUMPRINDO HORÁRIO NA ESCALA ATUAL</v>
      </c>
      <c r="L394" s="119" t="str">
        <f>_xlfn.CONCAT(cr_impAlm[[#This Row],[DATA]],cr_impAlm[[#This Row],[MOTORISTA e MATRICULA]])</f>
        <v>45460JOAO DA SILVA MORAIS - 2978</v>
      </c>
    </row>
    <row r="395" spans="1:12" ht="41.25" hidden="1" customHeight="1">
      <c r="A395" s="131">
        <v>45437</v>
      </c>
      <c r="B395" s="135">
        <v>14200</v>
      </c>
      <c r="C395" s="133">
        <v>0.39583333333333331</v>
      </c>
      <c r="D395" s="136" t="s">
        <v>11</v>
      </c>
      <c r="E395" s="132" t="s">
        <v>60</v>
      </c>
      <c r="F395" s="132"/>
      <c r="G395" s="132" t="str">
        <f t="shared" si="16"/>
        <v>1</v>
      </c>
      <c r="H395" s="137">
        <f t="shared" si="17"/>
        <v>18</v>
      </c>
      <c r="I395" s="132" t="str" cm="1">
        <f t="array" ref="I395">_xlfn.XLOOKUP(C395,imp_horarios,imp_trechos_janta,"",-1,1)</f>
        <v>GOIANIA X BELEM 09:30</v>
      </c>
      <c r="J395" s="132" t="str" cm="1">
        <f t="array" ref="J395">_xlfn.XLOOKUP(D395,justificativas_motivos,justificativas_texto,"",1,1)</f>
        <v>MOTORISTA CUMPRINDO HORÁRIO NA ESCALA ATUAL</v>
      </c>
      <c r="L395" s="119" t="str">
        <f>_xlfn.CONCAT(cr_impAlm[[#This Row],[DATA]],cr_impAlm[[#This Row],[MOTORISTA e MATRICULA]])</f>
        <v>45460RAFAEL JOSE TOME DE LIMA - 5537</v>
      </c>
    </row>
    <row r="396" spans="1:12" ht="41.25" hidden="1" customHeight="1">
      <c r="A396" s="131">
        <v>45437</v>
      </c>
      <c r="B396" s="135">
        <v>14200</v>
      </c>
      <c r="C396" s="133">
        <v>0.39583333333333331</v>
      </c>
      <c r="D396" s="136" t="s">
        <v>11</v>
      </c>
      <c r="E396" s="132" t="s">
        <v>61</v>
      </c>
      <c r="F396" s="132"/>
      <c r="G396" s="132" t="str">
        <f t="shared" si="16"/>
        <v>1</v>
      </c>
      <c r="H396" s="137">
        <f t="shared" si="17"/>
        <v>18</v>
      </c>
      <c r="I396" s="132" t="str" cm="1">
        <f t="array" ref="I396">_xlfn.XLOOKUP(C396,imp_horarios,imp_trechos_janta,"",-1,1)</f>
        <v>GOIANIA X BELEM 09:30</v>
      </c>
      <c r="J396" s="132" t="str" cm="1">
        <f t="array" ref="J396">_xlfn.XLOOKUP(D396,justificativas_motivos,justificativas_texto,"",1,1)</f>
        <v>MOTORISTA CUMPRINDO HORÁRIO NA ESCALA ATUAL</v>
      </c>
      <c r="L396" s="119" t="str">
        <f>_xlfn.CONCAT(cr_impAlm[[#This Row],[DATA]],cr_impAlm[[#This Row],[MOTORISTA e MATRICULA]])</f>
        <v>45460CLAYTON SANTOS AIRES PEREIRA - 5209</v>
      </c>
    </row>
    <row r="397" spans="1:12" ht="41.25" hidden="1" customHeight="1">
      <c r="A397" s="131">
        <v>45437</v>
      </c>
      <c r="B397" s="135">
        <v>15700</v>
      </c>
      <c r="C397" s="133">
        <v>0.75</v>
      </c>
      <c r="D397" s="136" t="s">
        <v>11</v>
      </c>
      <c r="E397" s="132" t="s">
        <v>14</v>
      </c>
      <c r="F397" s="132"/>
      <c r="G397" s="132" t="str">
        <f t="shared" si="16"/>
        <v>1</v>
      </c>
      <c r="H397" s="137">
        <f t="shared" si="17"/>
        <v>18</v>
      </c>
      <c r="I397" s="132" t="str" cm="1">
        <f t="array" ref="I397">_xlfn.XLOOKUP(C397,imp_horarios,imp_trechos_janta,"",-1,1)</f>
        <v>GOIANIA X TERESINA 18:00</v>
      </c>
      <c r="J397" s="132" t="str" cm="1">
        <f t="array" ref="J397">_xlfn.XLOOKUP(D397,justificativas_motivos,justificativas_texto,"",1,1)</f>
        <v>MOTORISTA CUMPRINDO HORÁRIO NA ESCALA ATUAL</v>
      </c>
      <c r="L397" s="119" t="str">
        <f>_xlfn.CONCAT(cr_impAlm[[#This Row],[DATA]],cr_impAlm[[#This Row],[MOTORISTA e MATRICULA]])</f>
        <v>45460GILBERT WAGNER CALDEIRA - 5707</v>
      </c>
    </row>
    <row r="398" spans="1:12" ht="41.25" hidden="1" customHeight="1">
      <c r="A398" s="131">
        <v>45437</v>
      </c>
      <c r="B398" s="135">
        <v>15700</v>
      </c>
      <c r="C398" s="133">
        <v>0.75</v>
      </c>
      <c r="D398" s="136" t="s">
        <v>11</v>
      </c>
      <c r="E398" s="132" t="s">
        <v>70</v>
      </c>
      <c r="F398" s="132"/>
      <c r="G398" s="132" t="str">
        <f t="shared" si="16"/>
        <v>1</v>
      </c>
      <c r="H398" s="137">
        <f t="shared" si="17"/>
        <v>18</v>
      </c>
      <c r="I398" s="132" t="str" cm="1">
        <f t="array" ref="I398">_xlfn.XLOOKUP(C398,imp_horarios,imp_trechos_janta,"",-1,1)</f>
        <v>GOIANIA X TERESINA 18:00</v>
      </c>
      <c r="J398" s="132" t="str" cm="1">
        <f t="array" ref="J398">_xlfn.XLOOKUP(D398,justificativas_motivos,justificativas_texto,"",1,1)</f>
        <v>MOTORISTA CUMPRINDO HORÁRIO NA ESCALA ATUAL</v>
      </c>
      <c r="L398" s="119" t="str">
        <f>_xlfn.CONCAT(cr_impAlm[[#This Row],[DATA]],cr_impAlm[[#This Row],[MOTORISTA e MATRICULA]])</f>
        <v>45460ADAILTON DA SILVA RODRIGUES MENDONCA - 2662</v>
      </c>
    </row>
    <row r="399" spans="1:12" ht="41.25" hidden="1" customHeight="1">
      <c r="A399" s="131">
        <v>45437</v>
      </c>
      <c r="B399" s="135">
        <v>16100</v>
      </c>
      <c r="C399" s="133">
        <v>0.79166666666666663</v>
      </c>
      <c r="D399" s="136" t="s">
        <v>11</v>
      </c>
      <c r="E399" s="132" t="s">
        <v>40</v>
      </c>
      <c r="F399" s="132"/>
      <c r="G399" s="132" t="str">
        <f t="shared" si="16"/>
        <v>1</v>
      </c>
      <c r="H399" s="137">
        <f t="shared" si="17"/>
        <v>18</v>
      </c>
      <c r="I399" s="132" t="str" cm="1">
        <f t="array" ref="I399">_xlfn.XLOOKUP(C399,imp_horarios,imp_trechos_janta,"",-1,1)</f>
        <v>GOIANIA X TERESINA 18:00</v>
      </c>
      <c r="J399" s="132" t="str" cm="1">
        <f t="array" ref="J399">_xlfn.XLOOKUP(D399,justificativas_motivos,justificativas_texto,"",1,1)</f>
        <v>MOTORISTA CUMPRINDO HORÁRIO NA ESCALA ATUAL</v>
      </c>
      <c r="L399" s="119" t="str">
        <f>_xlfn.CONCAT(cr_impAlm[[#This Row],[DATA]],cr_impAlm[[#This Row],[MOTORISTA e MATRICULA]])</f>
        <v>45460MARCELO DOS REIS ALVES - 5220</v>
      </c>
    </row>
    <row r="400" spans="1:12" ht="41.25" hidden="1" customHeight="1">
      <c r="A400" s="131">
        <v>45437</v>
      </c>
      <c r="B400" s="135">
        <v>16100</v>
      </c>
      <c r="C400" s="133">
        <v>0.79166666666666663</v>
      </c>
      <c r="D400" s="136" t="s">
        <v>11</v>
      </c>
      <c r="E400" s="132" t="s">
        <v>41</v>
      </c>
      <c r="F400" s="132"/>
      <c r="G400" s="132" t="str">
        <f t="shared" ref="G400:G422" si="18">IF(E400="MOTORISTA","","1")</f>
        <v>1</v>
      </c>
      <c r="H400" s="137">
        <f t="shared" ref="H400:H422" si="19">IF(E400="MOTORISTA","",18)</f>
        <v>18</v>
      </c>
      <c r="I400" s="132" t="str" cm="1">
        <f t="array" ref="I400">_xlfn.XLOOKUP(C400,imp_horarios,imp_trechos_janta,"",-1,1)</f>
        <v>GOIANIA X TERESINA 18:00</v>
      </c>
      <c r="J400" s="132" t="str" cm="1">
        <f t="array" ref="J400">_xlfn.XLOOKUP(D400,justificativas_motivos,justificativas_texto,"",1,1)</f>
        <v>MOTORISTA CUMPRINDO HORÁRIO NA ESCALA ATUAL</v>
      </c>
      <c r="L400" s="119" t="str">
        <f>_xlfn.CONCAT(cr_impAlm[[#This Row],[DATA]],cr_impAlm[[#This Row],[MOTORISTA e MATRICULA]])</f>
        <v>45461ADAILTON DA SILVA RODRIGUES MENDONCA - 2662</v>
      </c>
    </row>
    <row r="401" spans="1:12" ht="41.25" hidden="1" customHeight="1">
      <c r="A401" s="131">
        <v>45437</v>
      </c>
      <c r="B401" s="135">
        <v>19022</v>
      </c>
      <c r="C401" s="133">
        <v>0.83333333333333337</v>
      </c>
      <c r="D401" s="136" t="s">
        <v>11</v>
      </c>
      <c r="E401" s="132" t="s">
        <v>83</v>
      </c>
      <c r="F401" s="132"/>
      <c r="G401" s="132" t="str">
        <f t="shared" si="18"/>
        <v>1</v>
      </c>
      <c r="H401" s="137">
        <f t="shared" si="19"/>
        <v>18</v>
      </c>
      <c r="I401" s="132" t="str" cm="1">
        <f t="array" ref="I401">_xlfn.XLOOKUP(C401,imp_horarios,imp_trechos_janta,"",-1,1)</f>
        <v>GOIANIA X SAO LUIS 20:00</v>
      </c>
      <c r="J401" s="132" t="str" cm="1">
        <f t="array" ref="J401">_xlfn.XLOOKUP(D401,justificativas_motivos,justificativas_texto,"",1,1)</f>
        <v>MOTORISTA CUMPRINDO HORÁRIO NA ESCALA ATUAL</v>
      </c>
      <c r="L401" s="119" t="str">
        <f>_xlfn.CONCAT(cr_impAlm[[#This Row],[DATA]],cr_impAlm[[#This Row],[MOTORISTA e MATRICULA]])</f>
        <v>45461MARCELO DOS REIS ALVES - 5220</v>
      </c>
    </row>
    <row r="402" spans="1:12" ht="41.25" hidden="1" customHeight="1">
      <c r="A402" s="131">
        <v>45437</v>
      </c>
      <c r="B402" s="135">
        <v>19022</v>
      </c>
      <c r="C402" s="133">
        <v>0.83333333333333337</v>
      </c>
      <c r="D402" s="136" t="s">
        <v>11</v>
      </c>
      <c r="E402" s="132" t="s">
        <v>93</v>
      </c>
      <c r="F402" s="132"/>
      <c r="G402" s="132" t="str">
        <f t="shared" si="18"/>
        <v>1</v>
      </c>
      <c r="H402" s="137">
        <f t="shared" si="19"/>
        <v>18</v>
      </c>
      <c r="I402" s="132" t="str" cm="1">
        <f t="array" ref="I402">_xlfn.XLOOKUP(C402,imp_horarios,imp_trechos_janta,"",-1,1)</f>
        <v>GOIANIA X SAO LUIS 20:00</v>
      </c>
      <c r="J402" s="132" t="str" cm="1">
        <f t="array" ref="J402">_xlfn.XLOOKUP(D402,justificativas_motivos,justificativas_texto,"",1,1)</f>
        <v>MOTORISTA CUMPRINDO HORÁRIO NA ESCALA ATUAL</v>
      </c>
      <c r="L402" s="119" t="str">
        <f>_xlfn.CONCAT(cr_impAlm[[#This Row],[DATA]],cr_impAlm[[#This Row],[MOTORISTA e MATRICULA]])</f>
        <v>45461  ANDRE LUIZ DA SILVA- 5188</v>
      </c>
    </row>
    <row r="403" spans="1:12" ht="41.25" hidden="1" customHeight="1">
      <c r="A403" s="131">
        <v>45438</v>
      </c>
      <c r="B403" s="135">
        <v>19002</v>
      </c>
      <c r="C403" s="133">
        <v>0.3</v>
      </c>
      <c r="D403" s="136" t="s">
        <v>11</v>
      </c>
      <c r="E403" s="132" t="s">
        <v>14</v>
      </c>
      <c r="F403" s="132"/>
      <c r="G403" s="132" t="str">
        <f t="shared" si="18"/>
        <v>1</v>
      </c>
      <c r="H403" s="137">
        <f t="shared" si="19"/>
        <v>18</v>
      </c>
      <c r="I403" s="132" t="str" cm="1">
        <f t="array" ref="I403">_xlfn.XLOOKUP(C403,imp_horarios,imp_trechos_janta,"",-1,1)</f>
        <v>BELEM X GOIANIA 07:12</v>
      </c>
      <c r="J403" s="132" t="str" cm="1">
        <f t="array" ref="J403">_xlfn.XLOOKUP(D403,justificativas_motivos,justificativas_texto,"",1,1)</f>
        <v>MOTORISTA CUMPRINDO HORÁRIO NA ESCALA ATUAL</v>
      </c>
      <c r="L403" s="119" t="str">
        <f>_xlfn.CONCAT(cr_impAlm[[#This Row],[DATA]],cr_impAlm[[#This Row],[MOTORISTA e MATRICULA]])</f>
        <v>45461JOSE CARLOS CAIXETA - 2673</v>
      </c>
    </row>
    <row r="404" spans="1:12" ht="41.25" hidden="1" customHeight="1">
      <c r="A404" s="131">
        <v>45438</v>
      </c>
      <c r="B404" s="135">
        <v>19002</v>
      </c>
      <c r="C404" s="133">
        <v>0.3</v>
      </c>
      <c r="D404" s="136" t="s">
        <v>11</v>
      </c>
      <c r="E404" s="132" t="s">
        <v>70</v>
      </c>
      <c r="F404" s="132"/>
      <c r="G404" s="132" t="str">
        <f t="shared" si="18"/>
        <v>1</v>
      </c>
      <c r="H404" s="137">
        <f t="shared" si="19"/>
        <v>18</v>
      </c>
      <c r="I404" s="132" t="str" cm="1">
        <f t="array" ref="I404">_xlfn.XLOOKUP(C404,imp_horarios,imp_trechos_janta,"",-1,1)</f>
        <v>BELEM X GOIANIA 07:12</v>
      </c>
      <c r="J404" s="132" t="str" cm="1">
        <f t="array" ref="J404">_xlfn.XLOOKUP(D404,justificativas_motivos,justificativas_texto,"",1,1)</f>
        <v>MOTORISTA CUMPRINDO HORÁRIO NA ESCALA ATUAL</v>
      </c>
      <c r="L404" s="119" t="str">
        <f>_xlfn.CONCAT(cr_impAlm[[#This Row],[DATA]],cr_impAlm[[#This Row],[MOTORISTA e MATRICULA]])</f>
        <v>45461VILMAR JOSE CAMILO - 948</v>
      </c>
    </row>
    <row r="405" spans="1:12" ht="41.25" hidden="1" customHeight="1">
      <c r="A405" s="131">
        <v>45438</v>
      </c>
      <c r="B405" s="135">
        <v>16500</v>
      </c>
      <c r="C405" s="133">
        <v>0.33333333333333331</v>
      </c>
      <c r="D405" s="136" t="s">
        <v>11</v>
      </c>
      <c r="E405" s="132" t="s">
        <v>40</v>
      </c>
      <c r="F405" s="132"/>
      <c r="G405" s="132" t="str">
        <f t="shared" si="18"/>
        <v>1</v>
      </c>
      <c r="H405" s="137">
        <f t="shared" si="19"/>
        <v>18</v>
      </c>
      <c r="I405" s="132" t="str" cm="1">
        <f t="array" ref="I405">_xlfn.XLOOKUP(C405,imp_horarios,imp_trechos_janta,"",-1,1)</f>
        <v>SAO LUIS X GOIANIA 08:00</v>
      </c>
      <c r="J405" s="132" t="str" cm="1">
        <f t="array" ref="J405">_xlfn.XLOOKUP(D405,justificativas_motivos,justificativas_texto,"",1,1)</f>
        <v>MOTORISTA CUMPRINDO HORÁRIO NA ESCALA ATUAL</v>
      </c>
      <c r="L405" s="119" t="str">
        <f>_xlfn.CONCAT(cr_impAlm[[#This Row],[DATA]],cr_impAlm[[#This Row],[MOTORISTA e MATRICULA]])</f>
        <v>45461ROBERTO PEREIRA DE MATOS - 5538</v>
      </c>
    </row>
    <row r="406" spans="1:12" ht="41.25" hidden="1" customHeight="1">
      <c r="A406" s="131">
        <v>45438</v>
      </c>
      <c r="B406" s="135">
        <v>16500</v>
      </c>
      <c r="C406" s="133">
        <v>0.33333333333333331</v>
      </c>
      <c r="D406" s="136" t="s">
        <v>11</v>
      </c>
      <c r="E406" s="132" t="s">
        <v>41</v>
      </c>
      <c r="F406" s="132"/>
      <c r="G406" s="132" t="str">
        <f t="shared" si="18"/>
        <v>1</v>
      </c>
      <c r="H406" s="137">
        <f t="shared" si="19"/>
        <v>18</v>
      </c>
      <c r="I406" s="132" t="str" cm="1">
        <f t="array" ref="I406">_xlfn.XLOOKUP(C406,imp_horarios,imp_trechos_janta,"",-1,1)</f>
        <v>SAO LUIS X GOIANIA 08:00</v>
      </c>
      <c r="J406" s="132" t="str" cm="1">
        <f t="array" ref="J406">_xlfn.XLOOKUP(D406,justificativas_motivos,justificativas_texto,"",1,1)</f>
        <v>MOTORISTA CUMPRINDO HORÁRIO NA ESCALA ATUAL</v>
      </c>
      <c r="L406" s="119" t="str">
        <f>_xlfn.CONCAT(cr_impAlm[[#This Row],[DATA]],cr_impAlm[[#This Row],[MOTORISTA e MATRICULA]])</f>
        <v>45462SILVIO SILVA DE OLIVEIRA - 5793</v>
      </c>
    </row>
    <row r="407" spans="1:12" ht="41.25" hidden="1" customHeight="1">
      <c r="A407" s="131">
        <v>45438</v>
      </c>
      <c r="B407" s="135">
        <v>19001</v>
      </c>
      <c r="C407" s="133">
        <v>0.39583333333333331</v>
      </c>
      <c r="D407" s="136" t="s">
        <v>11</v>
      </c>
      <c r="E407" s="132" t="s">
        <v>83</v>
      </c>
      <c r="F407" s="132"/>
      <c r="G407" s="132" t="str">
        <f t="shared" si="18"/>
        <v>1</v>
      </c>
      <c r="H407" s="137">
        <f t="shared" si="19"/>
        <v>18</v>
      </c>
      <c r="I407" s="132" t="str" cm="1">
        <f t="array" ref="I407">_xlfn.XLOOKUP(C407,imp_horarios,imp_trechos_janta,"",-1,1)</f>
        <v>GOIANIA X BELEM 09:30</v>
      </c>
      <c r="J407" s="132" t="str" cm="1">
        <f t="array" ref="J407">_xlfn.XLOOKUP(D407,justificativas_motivos,justificativas_texto,"",1,1)</f>
        <v>MOTORISTA CUMPRINDO HORÁRIO NA ESCALA ATUAL</v>
      </c>
      <c r="L407" s="119" t="str">
        <f>_xlfn.CONCAT(cr_impAlm[[#This Row],[DATA]],cr_impAlm[[#This Row],[MOTORISTA e MATRICULA]])</f>
        <v>45462VALTERSON ANTONIO CORREIA - 3004</v>
      </c>
    </row>
    <row r="408" spans="1:12" ht="41.25" hidden="1" customHeight="1">
      <c r="A408" s="131">
        <v>45438</v>
      </c>
      <c r="B408" s="135">
        <v>19001</v>
      </c>
      <c r="C408" s="133">
        <v>0.39583333333333331</v>
      </c>
      <c r="D408" s="136" t="s">
        <v>11</v>
      </c>
      <c r="E408" s="132" t="s">
        <v>93</v>
      </c>
      <c r="F408" s="132"/>
      <c r="G408" s="132" t="str">
        <f t="shared" si="18"/>
        <v>1</v>
      </c>
      <c r="H408" s="137">
        <f t="shared" si="19"/>
        <v>18</v>
      </c>
      <c r="I408" s="132" t="str" cm="1">
        <f t="array" ref="I408">_xlfn.XLOOKUP(C408,imp_horarios,imp_trechos_janta,"",-1,1)</f>
        <v>GOIANIA X BELEM 09:30</v>
      </c>
      <c r="J408" s="132" t="str" cm="1">
        <f t="array" ref="J408">_xlfn.XLOOKUP(D408,justificativas_motivos,justificativas_texto,"",1,1)</f>
        <v>MOTORISTA CUMPRINDO HORÁRIO NA ESCALA ATUAL</v>
      </c>
      <c r="L408" s="119" t="str">
        <f>_xlfn.CONCAT(cr_impAlm[[#This Row],[DATA]],cr_impAlm[[#This Row],[MOTORISTA e MATRICULA]])</f>
        <v>45462HERMENEGILDO JOSE LEITE DE BRITO NETO - 2653</v>
      </c>
    </row>
    <row r="409" spans="1:12" ht="41.25" hidden="1" customHeight="1">
      <c r="A409" s="131">
        <v>45438</v>
      </c>
      <c r="B409" s="135">
        <v>17400</v>
      </c>
      <c r="C409" s="133">
        <v>0.75</v>
      </c>
      <c r="D409" s="136" t="s">
        <v>11</v>
      </c>
      <c r="E409" s="132" t="s">
        <v>148</v>
      </c>
      <c r="F409" s="132"/>
      <c r="G409" s="132" t="str">
        <f t="shared" si="18"/>
        <v>1</v>
      </c>
      <c r="H409" s="137">
        <f t="shared" si="19"/>
        <v>18</v>
      </c>
      <c r="I409" s="132" t="str" cm="1">
        <f t="array" ref="I409">_xlfn.XLOOKUP(C409,imp_horarios,imp_trechos_janta,"",-1,1)</f>
        <v>GOIANIA X TERESINA 18:00</v>
      </c>
      <c r="J409" s="132" t="str" cm="1">
        <f t="array" ref="J409">_xlfn.XLOOKUP(D409,justificativas_motivos,justificativas_texto,"",1,1)</f>
        <v>MOTORISTA CUMPRINDO HORÁRIO NA ESCALA ATUAL</v>
      </c>
      <c r="L409" s="119" t="str">
        <f>_xlfn.CONCAT(cr_impAlm[[#This Row],[DATA]],cr_impAlm[[#This Row],[MOTORISTA e MATRICULA]])</f>
        <v>45462LEON RODRIGUES LOPES - 5533</v>
      </c>
    </row>
    <row r="410" spans="1:12" ht="41.25" hidden="1" customHeight="1">
      <c r="A410" s="131">
        <v>45438</v>
      </c>
      <c r="B410" s="135">
        <v>17400</v>
      </c>
      <c r="C410" s="133">
        <v>0.75</v>
      </c>
      <c r="D410" s="136" t="s">
        <v>11</v>
      </c>
      <c r="E410" s="132" t="s">
        <v>168</v>
      </c>
      <c r="F410" s="132"/>
      <c r="G410" s="132" t="str">
        <f t="shared" si="18"/>
        <v>1</v>
      </c>
      <c r="H410" s="137">
        <f t="shared" si="19"/>
        <v>18</v>
      </c>
      <c r="I410" s="132" t="str" cm="1">
        <f t="array" ref="I410">_xlfn.XLOOKUP(C410,imp_horarios,imp_trechos_janta,"",-1,1)</f>
        <v>GOIANIA X TERESINA 18:00</v>
      </c>
      <c r="J410" s="132" t="str" cm="1">
        <f t="array" ref="J410">_xlfn.XLOOKUP(D410,justificativas_motivos,justificativas_texto,"",1,1)</f>
        <v>MOTORISTA CUMPRINDO HORÁRIO NA ESCALA ATUAL</v>
      </c>
      <c r="L410" s="119" t="str">
        <f>_xlfn.CONCAT(cr_impAlm[[#This Row],[DATA]],cr_impAlm[[#This Row],[MOTORISTA e MATRICULA]])</f>
        <v>45462CLEIDEMARCIO CORDEIRO DA SILVA PINHEIRO - 2961</v>
      </c>
    </row>
    <row r="411" spans="1:12" ht="41.25" hidden="1" customHeight="1">
      <c r="A411" s="131">
        <v>45438</v>
      </c>
      <c r="B411" s="135">
        <v>20020</v>
      </c>
      <c r="C411" s="133">
        <v>0.79166666666666663</v>
      </c>
      <c r="D411" s="136" t="s">
        <v>11</v>
      </c>
      <c r="E411" s="132" t="s">
        <v>104</v>
      </c>
      <c r="F411" s="132"/>
      <c r="G411" s="132" t="str">
        <f t="shared" si="18"/>
        <v>1</v>
      </c>
      <c r="H411" s="137">
        <f t="shared" si="19"/>
        <v>18</v>
      </c>
      <c r="I411" s="132" t="str" cm="1">
        <f t="array" ref="I411">_xlfn.XLOOKUP(C411,imp_horarios,imp_trechos_janta,"",-1,1)</f>
        <v>GOIANIA X TERESINA 18:00</v>
      </c>
      <c r="J411" s="132" t="str" cm="1">
        <f t="array" ref="J411">_xlfn.XLOOKUP(D411,justificativas_motivos,justificativas_texto,"",1,1)</f>
        <v>MOTORISTA CUMPRINDO HORÁRIO NA ESCALA ATUAL</v>
      </c>
      <c r="L411" s="119" t="str">
        <f>_xlfn.CONCAT(cr_impAlm[[#This Row],[DATA]],cr_impAlm[[#This Row],[MOTORISTA e MATRICULA]])</f>
        <v>45462EDIMAR FRANCISCO ALEIXO - 5593</v>
      </c>
    </row>
    <row r="412" spans="1:12" ht="41.25" hidden="1" customHeight="1">
      <c r="A412" s="131">
        <v>45438</v>
      </c>
      <c r="B412" s="135">
        <v>20020</v>
      </c>
      <c r="C412" s="133">
        <v>0.79166666666666663</v>
      </c>
      <c r="D412" s="136" t="s">
        <v>11</v>
      </c>
      <c r="E412" s="132" t="s">
        <v>182</v>
      </c>
      <c r="F412" s="132"/>
      <c r="G412" s="132" t="str">
        <f t="shared" si="18"/>
        <v>1</v>
      </c>
      <c r="H412" s="137">
        <f t="shared" si="19"/>
        <v>18</v>
      </c>
      <c r="I412" s="132" t="str" cm="1">
        <f t="array" ref="I412">_xlfn.XLOOKUP(C412,imp_horarios,imp_trechos_janta,"",-1,1)</f>
        <v>GOIANIA X TERESINA 18:00</v>
      </c>
      <c r="J412" s="132" t="str" cm="1">
        <f t="array" ref="J412">_xlfn.XLOOKUP(D412,justificativas_motivos,justificativas_texto,"",1,1)</f>
        <v>MOTORISTA CUMPRINDO HORÁRIO NA ESCALA ATUAL</v>
      </c>
      <c r="L412" s="119" t="str">
        <f>_xlfn.CONCAT(cr_impAlm[[#This Row],[DATA]],cr_impAlm[[#This Row],[MOTORISTA e MATRICULA]])</f>
        <v>45463JUNIOR CARLOS DE OLIVEIRA - 1118</v>
      </c>
    </row>
    <row r="413" spans="1:12" ht="41.25" hidden="1" customHeight="1">
      <c r="A413" s="131">
        <v>45438</v>
      </c>
      <c r="B413" s="135">
        <v>15600</v>
      </c>
      <c r="C413" s="133">
        <v>0.83333333333333337</v>
      </c>
      <c r="D413" s="136" t="s">
        <v>11</v>
      </c>
      <c r="E413" s="132" t="s">
        <v>98</v>
      </c>
      <c r="F413" s="132"/>
      <c r="G413" s="132" t="str">
        <f t="shared" si="18"/>
        <v>1</v>
      </c>
      <c r="H413" s="137">
        <f t="shared" si="19"/>
        <v>18</v>
      </c>
      <c r="I413" s="132" t="str" cm="1">
        <f t="array" ref="I413">_xlfn.XLOOKUP(C413,imp_horarios,imp_trechos_janta,"",-1,1)</f>
        <v>GOIANIA X SAO LUIS 20:00</v>
      </c>
      <c r="J413" s="132" t="str" cm="1">
        <f t="array" ref="J413">_xlfn.XLOOKUP(D413,justificativas_motivos,justificativas_texto,"",1,1)</f>
        <v>MOTORISTA CUMPRINDO HORÁRIO NA ESCALA ATUAL</v>
      </c>
      <c r="L413" s="119" t="str">
        <f>_xlfn.CONCAT(cr_impAlm[[#This Row],[DATA]],cr_impAlm[[#This Row],[MOTORISTA e MATRICULA]])</f>
        <v>45463EVANDRO CARLOS ARAUJO LIMA - 569</v>
      </c>
    </row>
    <row r="414" spans="1:12" ht="41.25" hidden="1" customHeight="1">
      <c r="A414" s="131">
        <v>45438</v>
      </c>
      <c r="B414" s="135">
        <v>15600</v>
      </c>
      <c r="C414" s="133">
        <v>0.83333333333333337</v>
      </c>
      <c r="D414" s="136" t="s">
        <v>11</v>
      </c>
      <c r="E414" s="132" t="s">
        <v>96</v>
      </c>
      <c r="F414" s="132"/>
      <c r="G414" s="132" t="str">
        <f t="shared" si="18"/>
        <v>1</v>
      </c>
      <c r="H414" s="137">
        <f t="shared" si="19"/>
        <v>18</v>
      </c>
      <c r="I414" s="132" t="str" cm="1">
        <f t="array" ref="I414">_xlfn.XLOOKUP(C414,imp_horarios,imp_trechos_janta,"",-1,1)</f>
        <v>GOIANIA X SAO LUIS 20:00</v>
      </c>
      <c r="J414" s="132" t="str" cm="1">
        <f t="array" ref="J414">_xlfn.XLOOKUP(D414,justificativas_motivos,justificativas_texto,"",1,1)</f>
        <v>MOTORISTA CUMPRINDO HORÁRIO NA ESCALA ATUAL</v>
      </c>
      <c r="L414" s="119" t="str">
        <f>_xlfn.CONCAT(cr_impAlm[[#This Row],[DATA]],cr_impAlm[[#This Row],[MOTORISTA e MATRICULA]])</f>
        <v>45463WOLNEY EDUARDO DE OLIVEIRA - 5607</v>
      </c>
    </row>
    <row r="415" spans="1:12" ht="41.25" hidden="1" customHeight="1">
      <c r="A415" s="131">
        <v>45439</v>
      </c>
      <c r="B415" s="135">
        <v>17400</v>
      </c>
      <c r="C415" s="133">
        <v>0.75</v>
      </c>
      <c r="D415" s="136" t="s">
        <v>11</v>
      </c>
      <c r="E415" s="132" t="s">
        <v>168</v>
      </c>
      <c r="F415" s="132"/>
      <c r="G415" s="132" t="str">
        <f t="shared" si="18"/>
        <v>1</v>
      </c>
      <c r="H415" s="137">
        <f t="shared" si="19"/>
        <v>18</v>
      </c>
      <c r="I415" s="132" t="str" cm="1">
        <f t="array" ref="I415">_xlfn.XLOOKUP(C415,imp_horarios,imp_trechos_janta,"",-1,1)</f>
        <v>GOIANIA X TERESINA 18:00</v>
      </c>
      <c r="J415" s="132" t="str" cm="1">
        <f t="array" ref="J415">_xlfn.XLOOKUP(D415,justificativas_motivos,justificativas_texto,"",1,1)</f>
        <v>MOTORISTA CUMPRINDO HORÁRIO NA ESCALA ATUAL</v>
      </c>
      <c r="L415" s="119" t="str">
        <f>_xlfn.CONCAT(cr_impAlm[[#This Row],[DATA]],cr_impAlm[[#This Row],[MOTORISTA e MATRICULA]])</f>
        <v>45463EMIVAL GOMES DE MELO - 5673</v>
      </c>
    </row>
    <row r="416" spans="1:12" ht="41.25" hidden="1" customHeight="1">
      <c r="A416" s="131">
        <v>45439</v>
      </c>
      <c r="B416" s="135">
        <v>17400</v>
      </c>
      <c r="C416" s="133">
        <v>0.75</v>
      </c>
      <c r="D416" s="136" t="s">
        <v>11</v>
      </c>
      <c r="E416" s="132" t="s">
        <v>148</v>
      </c>
      <c r="F416" s="132"/>
      <c r="G416" s="132" t="str">
        <f t="shared" si="18"/>
        <v>1</v>
      </c>
      <c r="H416" s="137">
        <f t="shared" si="19"/>
        <v>18</v>
      </c>
      <c r="I416" s="132" t="str" cm="1">
        <f t="array" ref="I416">_xlfn.XLOOKUP(C416,imp_horarios,imp_trechos_janta,"",-1,1)</f>
        <v>GOIANIA X TERESINA 18:00</v>
      </c>
      <c r="J416" s="132" t="str" cm="1">
        <f t="array" ref="J416">_xlfn.XLOOKUP(D416,justificativas_motivos,justificativas_texto,"",1,1)</f>
        <v>MOTORISTA CUMPRINDO HORÁRIO NA ESCALA ATUAL</v>
      </c>
      <c r="L416" s="119" t="str">
        <f>_xlfn.CONCAT(cr_impAlm[[#This Row],[DATA]],cr_impAlm[[#This Row],[MOTORISTA e MATRICULA]])</f>
        <v>45463HILTON RODRIGUES DA COSTA - 866</v>
      </c>
    </row>
    <row r="417" spans="1:12" ht="41.25" hidden="1" customHeight="1">
      <c r="A417" s="131">
        <v>45439</v>
      </c>
      <c r="B417" s="135">
        <v>20020</v>
      </c>
      <c r="C417" s="133">
        <v>0.79166666666666663</v>
      </c>
      <c r="D417" s="136" t="s">
        <v>11</v>
      </c>
      <c r="E417" s="132" t="s">
        <v>103</v>
      </c>
      <c r="F417" s="132"/>
      <c r="G417" s="132" t="str">
        <f t="shared" si="18"/>
        <v>1</v>
      </c>
      <c r="H417" s="137">
        <f t="shared" si="19"/>
        <v>18</v>
      </c>
      <c r="I417" s="132" t="str" cm="1">
        <f t="array" ref="I417">_xlfn.XLOOKUP(C417,imp_horarios,imp_trechos_janta,"",-1,1)</f>
        <v>GOIANIA X TERESINA 18:00</v>
      </c>
      <c r="J417" s="132" t="str" cm="1">
        <f t="array" ref="J417">_xlfn.XLOOKUP(D417,justificativas_motivos,justificativas_texto,"",1,1)</f>
        <v>MOTORISTA CUMPRINDO HORÁRIO NA ESCALA ATUAL</v>
      </c>
      <c r="L417" s="119" t="str">
        <f>_xlfn.CONCAT(cr_impAlm[[#This Row],[DATA]],cr_impAlm[[#This Row],[MOTORISTA e MATRICULA]])</f>
        <v>45463DJALMA SOARES GUIMARAES - 1948</v>
      </c>
    </row>
    <row r="418" spans="1:12" ht="41.25" hidden="1" customHeight="1">
      <c r="A418" s="131">
        <v>45439</v>
      </c>
      <c r="B418" s="135">
        <v>20020</v>
      </c>
      <c r="C418" s="133">
        <v>0.79166666666666663</v>
      </c>
      <c r="D418" s="136" t="s">
        <v>11</v>
      </c>
      <c r="E418" s="132" t="s">
        <v>104</v>
      </c>
      <c r="F418" s="132"/>
      <c r="G418" s="132" t="str">
        <f t="shared" si="18"/>
        <v>1</v>
      </c>
      <c r="H418" s="137">
        <f t="shared" si="19"/>
        <v>18</v>
      </c>
      <c r="I418" s="132" t="str" cm="1">
        <f t="array" ref="I418">_xlfn.XLOOKUP(C418,imp_horarios,imp_trechos_janta,"",-1,1)</f>
        <v>GOIANIA X TERESINA 18:00</v>
      </c>
      <c r="J418" s="132" t="str" cm="1">
        <f t="array" ref="J418">_xlfn.XLOOKUP(D418,justificativas_motivos,justificativas_texto,"",1,1)</f>
        <v>MOTORISTA CUMPRINDO HORÁRIO NA ESCALA ATUAL</v>
      </c>
      <c r="L418" s="119" t="str">
        <f>_xlfn.CONCAT(cr_impAlm[[#This Row],[DATA]],cr_impAlm[[#This Row],[MOTORISTA e MATRICULA]])</f>
        <v>45464VALDIR PEREIRA DE SOUZA - 85</v>
      </c>
    </row>
    <row r="419" spans="1:12" ht="41.25" hidden="1" customHeight="1">
      <c r="A419" s="131">
        <v>45439</v>
      </c>
      <c r="B419" s="135">
        <v>15600</v>
      </c>
      <c r="C419" s="133">
        <v>0.83333333333333337</v>
      </c>
      <c r="D419" s="136" t="s">
        <v>11</v>
      </c>
      <c r="E419" s="132" t="s">
        <v>147</v>
      </c>
      <c r="F419" s="132"/>
      <c r="G419" s="132" t="str">
        <f t="shared" si="18"/>
        <v>1</v>
      </c>
      <c r="H419" s="137">
        <f t="shared" si="19"/>
        <v>18</v>
      </c>
      <c r="I419" s="132" t="str" cm="1">
        <f t="array" ref="I419">_xlfn.XLOOKUP(C419,imp_horarios,imp_trechos_janta,"",-1,1)</f>
        <v>GOIANIA X SAO LUIS 20:00</v>
      </c>
      <c r="J419" s="132" t="str" cm="1">
        <f t="array" ref="J419">_xlfn.XLOOKUP(D419,justificativas_motivos,justificativas_texto,"",1,1)</f>
        <v>MOTORISTA CUMPRINDO HORÁRIO NA ESCALA ATUAL</v>
      </c>
      <c r="L419" s="119" t="str">
        <f>_xlfn.CONCAT(cr_impAlm[[#This Row],[DATA]],cr_impAlm[[#This Row],[MOTORISTA e MATRICULA]])</f>
        <v>45464ANTONIO DIAS DE OLIVEIRA - 5309</v>
      </c>
    </row>
    <row r="420" spans="1:12" ht="41.25" hidden="1" customHeight="1">
      <c r="A420" s="131">
        <v>45439</v>
      </c>
      <c r="B420" s="135">
        <v>15600</v>
      </c>
      <c r="C420" s="133">
        <v>0.83333333333333337</v>
      </c>
      <c r="D420" s="136" t="s">
        <v>11</v>
      </c>
      <c r="E420" s="132" t="s">
        <v>169</v>
      </c>
      <c r="F420" s="132"/>
      <c r="G420" s="132" t="str">
        <f t="shared" si="18"/>
        <v>1</v>
      </c>
      <c r="H420" s="137">
        <f t="shared" si="19"/>
        <v>18</v>
      </c>
      <c r="I420" s="132" t="str" cm="1">
        <f t="array" ref="I420">_xlfn.XLOOKUP(C420,imp_horarios,imp_trechos_janta,"",-1,1)</f>
        <v>GOIANIA X SAO LUIS 20:00</v>
      </c>
      <c r="J420" s="132" t="str" cm="1">
        <f t="array" ref="J420">_xlfn.XLOOKUP(D420,justificativas_motivos,justificativas_texto,"",1,1)</f>
        <v>MOTORISTA CUMPRINDO HORÁRIO NA ESCALA ATUAL</v>
      </c>
      <c r="L420" s="119" t="str">
        <f>_xlfn.CONCAT(cr_impAlm[[#This Row],[DATA]],cr_impAlm[[#This Row],[MOTORISTA e MATRICULA]])</f>
        <v>45464ANTONIO DIVINO DOS SANTOS - 1637</v>
      </c>
    </row>
    <row r="421" spans="1:12" ht="41.25" hidden="1" customHeight="1">
      <c r="A421" s="131">
        <v>45439</v>
      </c>
      <c r="B421" s="135">
        <v>16900</v>
      </c>
      <c r="C421" s="133">
        <v>0.39583333333333331</v>
      </c>
      <c r="D421" s="136" t="s">
        <v>11</v>
      </c>
      <c r="E421" s="132" t="s">
        <v>129</v>
      </c>
      <c r="F421" s="132"/>
      <c r="G421" s="132" t="str">
        <f t="shared" si="18"/>
        <v>1</v>
      </c>
      <c r="H421" s="137">
        <f t="shared" si="19"/>
        <v>18</v>
      </c>
      <c r="I421" s="132" t="str" cm="1">
        <f t="array" ref="I421">_xlfn.XLOOKUP(C421,imp_horarios,imp_trechos_janta,"",-1,1)</f>
        <v>GOIANIA X BELEM 09:30</v>
      </c>
      <c r="J421" s="132" t="str" cm="1">
        <f t="array" ref="J421">_xlfn.XLOOKUP(D421,justificativas_motivos,justificativas_texto,"",1,1)</f>
        <v>MOTORISTA CUMPRINDO HORÁRIO NA ESCALA ATUAL</v>
      </c>
      <c r="L421" s="119" t="str">
        <f>_xlfn.CONCAT(cr_impAlm[[#This Row],[DATA]],cr_impAlm[[#This Row],[MOTORISTA e MATRICULA]])</f>
        <v>45464ROSIVALDO FERREIRA DA SILVA - 5429</v>
      </c>
    </row>
    <row r="422" spans="1:12" ht="41.25" hidden="1" customHeight="1">
      <c r="A422" s="131">
        <v>45439</v>
      </c>
      <c r="B422" s="135">
        <v>16900</v>
      </c>
      <c r="C422" s="133">
        <v>0.39583333333333331</v>
      </c>
      <c r="D422" s="136" t="s">
        <v>11</v>
      </c>
      <c r="E422" s="132" t="s">
        <v>170</v>
      </c>
      <c r="F422" s="132"/>
      <c r="G422" s="132" t="str">
        <f t="shared" si="18"/>
        <v>1</v>
      </c>
      <c r="H422" s="137">
        <f t="shared" si="19"/>
        <v>18</v>
      </c>
      <c r="I422" s="132" t="str" cm="1">
        <f t="array" ref="I422">_xlfn.XLOOKUP(C422,imp_horarios,imp_trechos_janta,"",-1,1)</f>
        <v>GOIANIA X BELEM 09:30</v>
      </c>
      <c r="J422" s="132" t="str" cm="1">
        <f t="array" ref="J422">_xlfn.XLOOKUP(D422,justificativas_motivos,justificativas_texto,"",1,1)</f>
        <v>MOTORISTA CUMPRINDO HORÁRIO NA ESCALA ATUAL</v>
      </c>
      <c r="L422" s="119" t="str">
        <f>_xlfn.CONCAT(cr_impAlm[[#This Row],[DATA]],cr_impAlm[[#This Row],[MOTORISTA e MATRICULA]])</f>
        <v>45464GENIVALDO ANTONIO DE SOUZA - 1082</v>
      </c>
    </row>
    <row r="423" spans="1:12" ht="41.25" hidden="1" customHeight="1">
      <c r="A423" s="131">
        <v>45439</v>
      </c>
      <c r="B423" s="135">
        <v>19014</v>
      </c>
      <c r="C423" s="133">
        <v>0.75</v>
      </c>
      <c r="D423" s="136" t="s">
        <v>11</v>
      </c>
      <c r="E423" s="138" t="s">
        <v>153</v>
      </c>
      <c r="F423" s="132"/>
      <c r="G423" s="132" t="str">
        <f>IF(E430="MOTORISTA","","1")</f>
        <v>1</v>
      </c>
      <c r="H423" s="137">
        <f>IF(E430="MOTORISTA","",18)</f>
        <v>18</v>
      </c>
      <c r="I423" s="132" t="str" cm="1">
        <f t="array" ref="I423">_xlfn.XLOOKUP(C423,imp_horarios,imp_trechos_janta,"",-1,1)</f>
        <v>GOIANIA X TERESINA 18:00</v>
      </c>
      <c r="J423" s="132" t="str" cm="1">
        <f t="array" ref="J423">_xlfn.XLOOKUP(D423,justificativas_motivos,justificativas_texto,"",1,1)</f>
        <v>MOTORISTA CUMPRINDO HORÁRIO NA ESCALA ATUAL</v>
      </c>
      <c r="L423" s="119" t="str">
        <f>_xlfn.CONCAT(cr_impAlm[[#This Row],[DATA]],cr_impAlm[[#This Row],[MOTORISTA e MATRICULA]])</f>
        <v>45464ROGER FREITA - 5665</v>
      </c>
    </row>
    <row r="424" spans="1:12" ht="41.25" hidden="1" customHeight="1">
      <c r="A424" s="131">
        <v>45439</v>
      </c>
      <c r="B424" s="135">
        <v>19014</v>
      </c>
      <c r="C424" s="133">
        <v>0.75</v>
      </c>
      <c r="D424" s="136" t="s">
        <v>11</v>
      </c>
      <c r="E424" s="132" t="s">
        <v>171</v>
      </c>
      <c r="F424" s="132"/>
      <c r="G424" s="132" t="str">
        <f t="shared" ref="G424:G455" si="20">IF(E424="MOTORISTA","","1")</f>
        <v>1</v>
      </c>
      <c r="H424" s="137">
        <f t="shared" ref="H424:H455" si="21">IF(E424="MOTORISTA","",18)</f>
        <v>18</v>
      </c>
      <c r="I424" s="132" t="str" cm="1">
        <f t="array" ref="I424">_xlfn.XLOOKUP(C424,imp_horarios,imp_trechos_janta,"",-1,1)</f>
        <v>GOIANIA X TERESINA 18:00</v>
      </c>
      <c r="J424" s="132" t="str" cm="1">
        <f t="array" ref="J424">_xlfn.XLOOKUP(D424,justificativas_motivos,justificativas_texto,"",1,1)</f>
        <v>MOTORISTA CUMPRINDO HORÁRIO NA ESCALA ATUAL</v>
      </c>
      <c r="L424" s="119" t="str">
        <f>_xlfn.CONCAT(cr_impAlm[[#This Row],[DATA]],cr_impAlm[[#This Row],[MOTORISTA e MATRICULA]])</f>
        <v>45464EURIPEDES BORGES DOS SANTOS - 5017</v>
      </c>
    </row>
    <row r="425" spans="1:12" ht="41.25" hidden="1" customHeight="1">
      <c r="A425" s="131">
        <v>45439</v>
      </c>
      <c r="B425" s="135">
        <v>19020</v>
      </c>
      <c r="C425" s="133">
        <v>0.79166666666666663</v>
      </c>
      <c r="D425" s="136" t="s">
        <v>11</v>
      </c>
      <c r="E425" s="132" t="s">
        <v>126</v>
      </c>
      <c r="F425" s="132"/>
      <c r="G425" s="132" t="str">
        <f t="shared" si="20"/>
        <v>1</v>
      </c>
      <c r="H425" s="137">
        <f t="shared" si="21"/>
        <v>18</v>
      </c>
      <c r="I425" s="132" t="str" cm="1">
        <f t="array" ref="I425">_xlfn.XLOOKUP(C425,imp_horarios,imp_trechos_janta,"",-1,1)</f>
        <v>GOIANIA X TERESINA 18:00</v>
      </c>
      <c r="J425" s="132" t="str" cm="1">
        <f t="array" ref="J425">_xlfn.XLOOKUP(D425,justificativas_motivos,justificativas_texto,"",1,1)</f>
        <v>MOTORISTA CUMPRINDO HORÁRIO NA ESCALA ATUAL</v>
      </c>
      <c r="L425" s="119" t="str">
        <f>_xlfn.CONCAT(cr_impAlm[[#This Row],[DATA]],cr_impAlm[[#This Row],[MOTORISTA e MATRICULA]])</f>
        <v>45464ANTONIO MAGNO FERREIRA DA SILVA - 5789</v>
      </c>
    </row>
    <row r="426" spans="1:12" ht="41.25" hidden="1" customHeight="1">
      <c r="A426" s="131">
        <v>45439</v>
      </c>
      <c r="B426" s="135">
        <v>19020</v>
      </c>
      <c r="C426" s="133">
        <v>0.79166666666666663</v>
      </c>
      <c r="D426" s="136" t="s">
        <v>11</v>
      </c>
      <c r="E426" s="132" t="s">
        <v>52</v>
      </c>
      <c r="F426" s="132"/>
      <c r="G426" s="132" t="str">
        <f t="shared" si="20"/>
        <v>1</v>
      </c>
      <c r="H426" s="137">
        <f t="shared" si="21"/>
        <v>18</v>
      </c>
      <c r="I426" s="132" t="str" cm="1">
        <f t="array" ref="I426">_xlfn.XLOOKUP(C426,imp_horarios,imp_trechos_janta,"",-1,1)</f>
        <v>GOIANIA X TERESINA 18:00</v>
      </c>
      <c r="J426" s="132" t="str" cm="1">
        <f t="array" ref="J426">_xlfn.XLOOKUP(D426,justificativas_motivos,justificativas_texto,"",1,1)</f>
        <v>MOTORISTA CUMPRINDO HORÁRIO NA ESCALA ATUAL</v>
      </c>
      <c r="L426" s="119" t="str">
        <f>_xlfn.CONCAT(cr_impAlm[[#This Row],[DATA]],cr_impAlm[[#This Row],[MOTORISTA e MATRICULA]])</f>
        <v>45464ALEF DA CRUZ VIEIRA - 5291</v>
      </c>
    </row>
    <row r="427" spans="1:12" ht="41.25" hidden="1" customHeight="1">
      <c r="A427" s="131">
        <v>45440</v>
      </c>
      <c r="B427" s="135">
        <v>20020</v>
      </c>
      <c r="C427" s="133">
        <v>0.87847222222222221</v>
      </c>
      <c r="D427" s="136" t="s">
        <v>11</v>
      </c>
      <c r="E427" s="132" t="s">
        <v>68</v>
      </c>
      <c r="F427" s="132"/>
      <c r="G427" s="132" t="str">
        <f t="shared" si="20"/>
        <v>1</v>
      </c>
      <c r="H427" s="137">
        <f t="shared" si="21"/>
        <v>18</v>
      </c>
      <c r="I427" s="132" t="str" cm="1">
        <f t="array" ref="I427">_xlfn.XLOOKUP(C427,imp_horarios,imp_trechos_janta,"",-1,1)</f>
        <v>BELEM X GOIANIA 21:05</v>
      </c>
      <c r="J427" s="132" t="str" cm="1">
        <f t="array" ref="J427">_xlfn.XLOOKUP(D427,justificativas_motivos,justificativas_texto,"",1,1)</f>
        <v>MOTORISTA CUMPRINDO HORÁRIO NA ESCALA ATUAL</v>
      </c>
      <c r="L427" s="119" t="str">
        <f>_xlfn.CONCAT(cr_impAlm[[#This Row],[DATA]],cr_impAlm[[#This Row],[MOTORISTA e MATRICULA]])</f>
        <v>45464JOAO AMARAL DA SILVA JUNIOR - 5290</v>
      </c>
    </row>
    <row r="428" spans="1:12" ht="41.25" hidden="1" customHeight="1">
      <c r="A428" s="131">
        <v>45440</v>
      </c>
      <c r="B428" s="135">
        <v>20020</v>
      </c>
      <c r="C428" s="133">
        <v>0.87847222222222221</v>
      </c>
      <c r="D428" s="136" t="s">
        <v>11</v>
      </c>
      <c r="E428" s="132" t="s">
        <v>129</v>
      </c>
      <c r="F428" s="132"/>
      <c r="G428" s="132" t="str">
        <f t="shared" si="20"/>
        <v>1</v>
      </c>
      <c r="H428" s="137">
        <f t="shared" si="21"/>
        <v>18</v>
      </c>
      <c r="I428" s="132" t="str" cm="1">
        <f t="array" ref="I428">_xlfn.XLOOKUP(C428,imp_horarios,imp_trechos_janta,"",-1,1)</f>
        <v>BELEM X GOIANIA 21:05</v>
      </c>
      <c r="J428" s="132" t="str" cm="1">
        <f t="array" ref="J428">_xlfn.XLOOKUP(D428,justificativas_motivos,justificativas_texto,"",1,1)</f>
        <v>MOTORISTA CUMPRINDO HORÁRIO NA ESCALA ATUAL</v>
      </c>
      <c r="L428" s="119" t="str">
        <f>_xlfn.CONCAT(cr_impAlm[[#This Row],[DATA]],cr_impAlm[[#This Row],[MOTORISTA e MATRICULA]])</f>
        <v>45465ALEF DA CRUZ VIEIRA - 5291</v>
      </c>
    </row>
    <row r="429" spans="1:12" ht="41.25" hidden="1" customHeight="1">
      <c r="A429" s="131">
        <v>45440</v>
      </c>
      <c r="B429" s="135">
        <v>19019</v>
      </c>
      <c r="C429" s="133">
        <v>0.3</v>
      </c>
      <c r="D429" s="136" t="s">
        <v>11</v>
      </c>
      <c r="E429" s="132" t="s">
        <v>171</v>
      </c>
      <c r="F429" s="132"/>
      <c r="G429" s="132" t="str">
        <f t="shared" si="20"/>
        <v>1</v>
      </c>
      <c r="H429" s="137">
        <f t="shared" si="21"/>
        <v>18</v>
      </c>
      <c r="I429" s="132" t="str" cm="1">
        <f t="array" ref="I429">_xlfn.XLOOKUP(C429,imp_horarios,imp_trechos_janta,"",-1,1)</f>
        <v>BELEM X GOIANIA 07:12</v>
      </c>
      <c r="J429" s="132" t="str" cm="1">
        <f t="array" ref="J429">_xlfn.XLOOKUP(D429,justificativas_motivos,justificativas_texto,"",1,1)</f>
        <v>MOTORISTA CUMPRINDO HORÁRIO NA ESCALA ATUAL</v>
      </c>
      <c r="L429" s="119" t="str">
        <f>_xlfn.CONCAT(cr_impAlm[[#This Row],[DATA]],cr_impAlm[[#This Row],[MOTORISTA e MATRICULA]])</f>
        <v>45465JOAO AMARAL DA SILVA JUNIOR - 5290</v>
      </c>
    </row>
    <row r="430" spans="1:12" ht="41.25" hidden="1" customHeight="1">
      <c r="A430" s="131">
        <v>45440</v>
      </c>
      <c r="B430" s="135">
        <v>19019</v>
      </c>
      <c r="C430" s="133">
        <v>0.3</v>
      </c>
      <c r="D430" s="136" t="s">
        <v>11</v>
      </c>
      <c r="E430" s="132" t="s">
        <v>153</v>
      </c>
      <c r="F430" s="132"/>
      <c r="G430" s="132" t="str">
        <f t="shared" si="20"/>
        <v>1</v>
      </c>
      <c r="H430" s="137">
        <f t="shared" si="21"/>
        <v>18</v>
      </c>
      <c r="I430" s="132" t="str" cm="1">
        <f t="array" ref="I430">_xlfn.XLOOKUP(C430,imp_horarios,imp_trechos_janta,"",-1,1)</f>
        <v>BELEM X GOIANIA 07:12</v>
      </c>
      <c r="J430" s="132" t="str" cm="1">
        <f t="array" ref="J430">_xlfn.XLOOKUP(D430,justificativas_motivos,justificativas_texto,"",1,1)</f>
        <v>MOTORISTA CUMPRINDO HORÁRIO NA ESCALA ATUAL</v>
      </c>
      <c r="L430" s="119" t="str">
        <f>_xlfn.CONCAT(cr_impAlm[[#This Row],[DATA]],cr_impAlm[[#This Row],[MOTORISTA e MATRICULA]])</f>
        <v>45465JOSE SOARES DA SILVA FILHO - 3093</v>
      </c>
    </row>
    <row r="431" spans="1:12" ht="41.25" hidden="1" customHeight="1">
      <c r="A431" s="131">
        <v>45440</v>
      </c>
      <c r="B431" s="135">
        <v>19026</v>
      </c>
      <c r="C431" s="133">
        <v>0.33333333333333331</v>
      </c>
      <c r="D431" s="136" t="s">
        <v>11</v>
      </c>
      <c r="E431" s="132" t="s">
        <v>126</v>
      </c>
      <c r="F431" s="132"/>
      <c r="G431" s="132" t="str">
        <f t="shared" si="20"/>
        <v>1</v>
      </c>
      <c r="H431" s="137">
        <f t="shared" si="21"/>
        <v>18</v>
      </c>
      <c r="I431" s="132" t="str" cm="1">
        <f t="array" ref="I431">_xlfn.XLOOKUP(C431,imp_horarios,imp_trechos_janta,"",-1,1)</f>
        <v>SAO LUIS X GOIANIA 08:00</v>
      </c>
      <c r="J431" s="132" t="str" cm="1">
        <f t="array" ref="J431">_xlfn.XLOOKUP(D431,justificativas_motivos,justificativas_texto,"",1,1)</f>
        <v>MOTORISTA CUMPRINDO HORÁRIO NA ESCALA ATUAL</v>
      </c>
      <c r="L431" s="119" t="str">
        <f>_xlfn.CONCAT(cr_impAlm[[#This Row],[DATA]],cr_impAlm[[#This Row],[MOTORISTA e MATRICULA]])</f>
        <v>45465MARCOS SUEL VICENTE DE SOUZA - 5536</v>
      </c>
    </row>
    <row r="432" spans="1:12" ht="41.25" hidden="1" customHeight="1">
      <c r="A432" s="131">
        <v>45440</v>
      </c>
      <c r="B432" s="135">
        <v>19026</v>
      </c>
      <c r="C432" s="133">
        <v>0.33333333333333331</v>
      </c>
      <c r="D432" s="136" t="s">
        <v>11</v>
      </c>
      <c r="E432" s="132" t="s">
        <v>52</v>
      </c>
      <c r="F432" s="132"/>
      <c r="G432" s="132" t="str">
        <f t="shared" si="20"/>
        <v>1</v>
      </c>
      <c r="H432" s="137">
        <f t="shared" si="21"/>
        <v>18</v>
      </c>
      <c r="I432" s="132" t="str" cm="1">
        <f t="array" ref="I432">_xlfn.XLOOKUP(C432,imp_horarios,imp_trechos_janta,"",-1,1)</f>
        <v>SAO LUIS X GOIANIA 08:00</v>
      </c>
      <c r="J432" s="132" t="str" cm="1">
        <f t="array" ref="J432">_xlfn.XLOOKUP(D432,justificativas_motivos,justificativas_texto,"",1,1)</f>
        <v>MOTORISTA CUMPRINDO HORÁRIO NA ESCALA ATUAL</v>
      </c>
      <c r="L432" s="119" t="str">
        <f>_xlfn.CONCAT(cr_impAlm[[#This Row],[DATA]],cr_impAlm[[#This Row],[MOTORISTA e MATRICULA]])</f>
        <v>45465MARCOS BORGES DE CARVALHO - 5592</v>
      </c>
    </row>
    <row r="433" spans="1:12" ht="41.25" hidden="1" customHeight="1">
      <c r="A433" s="131">
        <v>45440</v>
      </c>
      <c r="B433" s="135">
        <v>15500</v>
      </c>
      <c r="C433" s="133">
        <v>0.75</v>
      </c>
      <c r="D433" s="136" t="s">
        <v>11</v>
      </c>
      <c r="E433" s="132" t="s">
        <v>141</v>
      </c>
      <c r="F433" s="132"/>
      <c r="G433" s="132" t="str">
        <f t="shared" si="20"/>
        <v>1</v>
      </c>
      <c r="H433" s="137">
        <f t="shared" si="21"/>
        <v>18</v>
      </c>
      <c r="I433" s="132" t="str" cm="1">
        <f t="array" ref="I433">_xlfn.XLOOKUP(C433,imp_horarios,imp_trechos_janta,"",-1,1)</f>
        <v>GOIANIA X TERESINA 18:00</v>
      </c>
      <c r="J433" s="132" t="str" cm="1">
        <f t="array" ref="J433">_xlfn.XLOOKUP(D433,justificativas_motivos,justificativas_texto,"",1,1)</f>
        <v>MOTORISTA CUMPRINDO HORÁRIO NA ESCALA ATUAL</v>
      </c>
      <c r="L433" s="119" t="str">
        <f>_xlfn.CONCAT(cr_impAlm[[#This Row],[DATA]],cr_impAlm[[#This Row],[MOTORISTA e MATRICULA]])</f>
        <v>45465LEIDIOMAR CAETANO DA SILVA - 5594</v>
      </c>
    </row>
    <row r="434" spans="1:12" ht="41.25" hidden="1" customHeight="1">
      <c r="A434" s="131">
        <v>45440</v>
      </c>
      <c r="B434" s="135">
        <v>15500</v>
      </c>
      <c r="C434" s="133">
        <v>0.75</v>
      </c>
      <c r="D434" s="136" t="s">
        <v>11</v>
      </c>
      <c r="E434" s="132" t="s">
        <v>50</v>
      </c>
      <c r="F434" s="132"/>
      <c r="G434" s="132" t="str">
        <f t="shared" si="20"/>
        <v>1</v>
      </c>
      <c r="H434" s="137">
        <f t="shared" si="21"/>
        <v>18</v>
      </c>
      <c r="I434" s="132" t="str" cm="1">
        <f t="array" ref="I434">_xlfn.XLOOKUP(C434,imp_horarios,imp_trechos_janta,"",-1,1)</f>
        <v>GOIANIA X TERESINA 18:00</v>
      </c>
      <c r="J434" s="132" t="str" cm="1">
        <f t="array" ref="J434">_xlfn.XLOOKUP(D434,justificativas_motivos,justificativas_texto,"",1,1)</f>
        <v>MOTORISTA CUMPRINDO HORÁRIO NA ESCALA ATUAL</v>
      </c>
      <c r="L434" s="119" t="str">
        <f>_xlfn.CONCAT(cr_impAlm[[#This Row],[DATA]],cr_impAlm[[#This Row],[MOTORISTA e MATRICULA]])</f>
        <v>45465JOSE ALVES DE FREITAS NETO - 5027</v>
      </c>
    </row>
    <row r="435" spans="1:12" ht="41.25" hidden="1" customHeight="1">
      <c r="A435" s="131">
        <v>45440</v>
      </c>
      <c r="B435" s="135">
        <v>19010</v>
      </c>
      <c r="C435" s="133">
        <v>0.79166666666666663</v>
      </c>
      <c r="D435" s="136" t="s">
        <v>11</v>
      </c>
      <c r="E435" s="132" t="s">
        <v>63</v>
      </c>
      <c r="F435" s="132"/>
      <c r="G435" s="132" t="str">
        <f t="shared" si="20"/>
        <v>1</v>
      </c>
      <c r="H435" s="137">
        <f t="shared" si="21"/>
        <v>18</v>
      </c>
      <c r="I435" s="132" t="str" cm="1">
        <f t="array" ref="I435">_xlfn.XLOOKUP(C435,imp_horarios,imp_trechos_janta,"",-1,1)</f>
        <v>GOIANIA X TERESINA 18:00</v>
      </c>
      <c r="J435" s="132" t="str" cm="1">
        <f t="array" ref="J435">_xlfn.XLOOKUP(D435,justificativas_motivos,justificativas_texto,"",1,1)</f>
        <v>MOTORISTA CUMPRINDO HORÁRIO NA ESCALA ATUAL</v>
      </c>
      <c r="L435" s="119" t="str">
        <f>_xlfn.CONCAT(cr_impAlm[[#This Row],[DATA]],cr_impAlm[[#This Row],[MOTORISTA e MATRICULA]])</f>
        <v>45466MARCOS BORGES DE CARVALHO - 5592</v>
      </c>
    </row>
    <row r="436" spans="1:12" ht="41.25" hidden="1" customHeight="1">
      <c r="A436" s="131">
        <v>45440</v>
      </c>
      <c r="B436" s="135">
        <v>19010</v>
      </c>
      <c r="C436" s="133">
        <v>0.79166666666666663</v>
      </c>
      <c r="D436" s="136" t="s">
        <v>11</v>
      </c>
      <c r="E436" s="132" t="s">
        <v>62</v>
      </c>
      <c r="F436" s="132"/>
      <c r="G436" s="132" t="str">
        <f t="shared" si="20"/>
        <v>1</v>
      </c>
      <c r="H436" s="137">
        <f t="shared" si="21"/>
        <v>18</v>
      </c>
      <c r="I436" s="132" t="str" cm="1">
        <f t="array" ref="I436">_xlfn.XLOOKUP(C436,imp_horarios,imp_trechos_janta,"",-1,1)</f>
        <v>GOIANIA X TERESINA 18:00</v>
      </c>
      <c r="J436" s="132" t="str" cm="1">
        <f t="array" ref="J436">_xlfn.XLOOKUP(D436,justificativas_motivos,justificativas_texto,"",1,1)</f>
        <v>MOTORISTA CUMPRINDO HORÁRIO NA ESCALA ATUAL</v>
      </c>
      <c r="L436" s="119" t="str">
        <f>_xlfn.CONCAT(cr_impAlm[[#This Row],[DATA]],cr_impAlm[[#This Row],[MOTORISTA e MATRICULA]])</f>
        <v>45466LEIDIOMAR CAETANO DA SILCA - 5594</v>
      </c>
    </row>
    <row r="437" spans="1:12" ht="41.25" hidden="1" customHeight="1">
      <c r="A437" s="131">
        <v>45440</v>
      </c>
      <c r="B437" s="135">
        <v>17700</v>
      </c>
      <c r="C437" s="133">
        <v>0.83333333333333337</v>
      </c>
      <c r="D437" s="136" t="s">
        <v>11</v>
      </c>
      <c r="E437" s="132" t="s">
        <v>172</v>
      </c>
      <c r="F437" s="132"/>
      <c r="G437" s="132" t="str">
        <f t="shared" si="20"/>
        <v>1</v>
      </c>
      <c r="H437" s="137">
        <f t="shared" si="21"/>
        <v>18</v>
      </c>
      <c r="I437" s="132" t="str" cm="1">
        <f t="array" ref="I437">_xlfn.XLOOKUP(C437,imp_horarios,imp_trechos_janta,"",-1,1)</f>
        <v>GOIANIA X SAO LUIS 20:00</v>
      </c>
      <c r="J437" s="132" t="str" cm="1">
        <f t="array" ref="J437">_xlfn.XLOOKUP(D437,justificativas_motivos,justificativas_texto,"",1,1)</f>
        <v>MOTORISTA CUMPRINDO HORÁRIO NA ESCALA ATUAL</v>
      </c>
      <c r="L437" s="119" t="str">
        <f>_xlfn.CONCAT(cr_impAlm[[#This Row],[DATA]],cr_impAlm[[#This Row],[MOTORISTA e MATRICULA]])</f>
        <v>45466SANDRO CARLOS DE SOUSA - 5181</v>
      </c>
    </row>
    <row r="438" spans="1:12" ht="41.25" hidden="1" customHeight="1">
      <c r="A438" s="131">
        <v>45440</v>
      </c>
      <c r="B438" s="135">
        <v>17700</v>
      </c>
      <c r="C438" s="133">
        <v>0.83333333333333337</v>
      </c>
      <c r="D438" s="136" t="s">
        <v>11</v>
      </c>
      <c r="E438" s="132" t="s">
        <v>173</v>
      </c>
      <c r="F438" s="132"/>
      <c r="G438" s="132" t="str">
        <f t="shared" si="20"/>
        <v>1</v>
      </c>
      <c r="H438" s="137">
        <f t="shared" si="21"/>
        <v>18</v>
      </c>
      <c r="I438" s="132" t="str" cm="1">
        <f t="array" ref="I438">_xlfn.XLOOKUP(C438,imp_horarios,imp_trechos_janta,"",-1,1)</f>
        <v>GOIANIA X SAO LUIS 20:00</v>
      </c>
      <c r="J438" s="132" t="str" cm="1">
        <f t="array" ref="J438">_xlfn.XLOOKUP(D438,justificativas_motivos,justificativas_texto,"",1,1)</f>
        <v>MOTORISTA CUMPRINDO HORÁRIO NA ESCALA ATUAL</v>
      </c>
      <c r="L438" s="119" t="str">
        <f>_xlfn.CONCAT(cr_impAlm[[#This Row],[DATA]],cr_impAlm[[#This Row],[MOTORISTA e MATRICULA]])</f>
        <v>45466JOSENILTON FRANCISCO LIMA - 3037</v>
      </c>
    </row>
    <row r="439" spans="1:12" ht="41.25" hidden="1" customHeight="1">
      <c r="A439" s="131">
        <v>45441</v>
      </c>
      <c r="B439" s="135">
        <v>16100</v>
      </c>
      <c r="C439" s="133">
        <v>0.3</v>
      </c>
      <c r="D439" s="136" t="s">
        <v>11</v>
      </c>
      <c r="E439" s="132" t="s">
        <v>63</v>
      </c>
      <c r="F439" s="132"/>
      <c r="G439" s="132" t="str">
        <f t="shared" si="20"/>
        <v>1</v>
      </c>
      <c r="H439" s="137">
        <f t="shared" si="21"/>
        <v>18</v>
      </c>
      <c r="I439" s="132" t="str" cm="1">
        <f t="array" ref="I439">_xlfn.XLOOKUP(C439,imp_horarios,imp_trechos_janta,"",-1,1)</f>
        <v>BELEM X GOIANIA 07:12</v>
      </c>
      <c r="J439" s="132" t="str" cm="1">
        <f t="array" ref="J439">_xlfn.XLOOKUP(D439,justificativas_motivos,justificativas_texto,"",1,1)</f>
        <v>MOTORISTA CUMPRINDO HORÁRIO NA ESCALA ATUAL</v>
      </c>
      <c r="L439" s="119" t="str">
        <f>_xlfn.CONCAT(cr_impAlm[[#This Row],[DATA]],cr_impAlm[[#This Row],[MOTORISTA e MATRICULA]])</f>
        <v>45466JUSCELINO PIRES GONCALVES - 1343</v>
      </c>
    </row>
    <row r="440" spans="1:12" ht="41.25" hidden="1" customHeight="1">
      <c r="A440" s="131">
        <v>45441</v>
      </c>
      <c r="B440" s="135">
        <v>16100</v>
      </c>
      <c r="C440" s="133">
        <v>0.3</v>
      </c>
      <c r="D440" s="136" t="s">
        <v>11</v>
      </c>
      <c r="E440" s="132" t="s">
        <v>62</v>
      </c>
      <c r="F440" s="132"/>
      <c r="G440" s="132" t="str">
        <f t="shared" si="20"/>
        <v>1</v>
      </c>
      <c r="H440" s="137">
        <f t="shared" si="21"/>
        <v>18</v>
      </c>
      <c r="I440" s="132" t="str" cm="1">
        <f t="array" ref="I440">_xlfn.XLOOKUP(C440,imp_horarios,imp_trechos_janta,"",-1,1)</f>
        <v>BELEM X GOIANIA 07:12</v>
      </c>
      <c r="J440" s="132" t="str" cm="1">
        <f t="array" ref="J440">_xlfn.XLOOKUP(D440,justificativas_motivos,justificativas_texto,"",1,1)</f>
        <v>MOTORISTA CUMPRINDO HORÁRIO NA ESCALA ATUAL</v>
      </c>
      <c r="L440" s="119" t="str">
        <f>_xlfn.CONCAT(cr_impAlm[[#This Row],[DATA]],cr_impAlm[[#This Row],[MOTORISTA e MATRICULA]])</f>
        <v>45466MARCIO JOSE DA CRUZ - 5530</v>
      </c>
    </row>
    <row r="441" spans="1:12" ht="41.25" hidden="1" customHeight="1">
      <c r="A441" s="131">
        <v>45441</v>
      </c>
      <c r="B441" s="135">
        <v>14700</v>
      </c>
      <c r="C441" s="133">
        <v>0.33333333333333331</v>
      </c>
      <c r="D441" s="136" t="s">
        <v>11</v>
      </c>
      <c r="E441" s="132" t="s">
        <v>172</v>
      </c>
      <c r="F441" s="132"/>
      <c r="G441" s="132" t="str">
        <f t="shared" si="20"/>
        <v>1</v>
      </c>
      <c r="H441" s="137">
        <f t="shared" si="21"/>
        <v>18</v>
      </c>
      <c r="I441" s="132" t="str" cm="1">
        <f t="array" ref="I441">_xlfn.XLOOKUP(C441,imp_horarios,imp_trechos_janta,"",-1,1)</f>
        <v>SAO LUIS X GOIANIA 08:00</v>
      </c>
      <c r="J441" s="132" t="str" cm="1">
        <f t="array" ref="J441">_xlfn.XLOOKUP(D441,justificativas_motivos,justificativas_texto,"",1,1)</f>
        <v>MOTORISTA CUMPRINDO HORÁRIO NA ESCALA ATUAL</v>
      </c>
      <c r="L441" s="119" t="str">
        <f>_xlfn.CONCAT(cr_impAlm[[#This Row],[DATA]],cr_impAlm[[#This Row],[MOTORISTA e MATRICULA]])</f>
        <v>45466VALDIVINO VIEIRA DE OLIVEIRA - 2446</v>
      </c>
    </row>
    <row r="442" spans="1:12" ht="41.25" hidden="1" customHeight="1">
      <c r="A442" s="131">
        <v>45441</v>
      </c>
      <c r="B442" s="135">
        <v>14700</v>
      </c>
      <c r="C442" s="133">
        <v>0.33333333333333331</v>
      </c>
      <c r="D442" s="136" t="s">
        <v>11</v>
      </c>
      <c r="E442" s="132" t="s">
        <v>173</v>
      </c>
      <c r="F442" s="132"/>
      <c r="G442" s="132" t="str">
        <f t="shared" si="20"/>
        <v>1</v>
      </c>
      <c r="H442" s="137">
        <f t="shared" si="21"/>
        <v>18</v>
      </c>
      <c r="I442" s="132" t="str" cm="1">
        <f t="array" ref="I442">_xlfn.XLOOKUP(C442,imp_horarios,imp_trechos_janta,"",-1,1)</f>
        <v>SAO LUIS X GOIANIA 08:00</v>
      </c>
      <c r="J442" s="132" t="str" cm="1">
        <f t="array" ref="J442">_xlfn.XLOOKUP(D442,justificativas_motivos,justificativas_texto,"",1,1)</f>
        <v>MOTORISTA CUMPRINDO HORÁRIO NA ESCALA ATUAL</v>
      </c>
      <c r="L442" s="119" t="str">
        <f>_xlfn.CONCAT(cr_impAlm[[#This Row],[DATA]],cr_impAlm[[#This Row],[MOTORISTA e MATRICULA]])</f>
        <v>45466WILMAR JOSE DE SOUZA - 1763</v>
      </c>
    </row>
    <row r="443" spans="1:12" ht="41.25" hidden="1" customHeight="1">
      <c r="A443" s="131">
        <v>45441</v>
      </c>
      <c r="B443" s="135">
        <v>17400</v>
      </c>
      <c r="C443" s="133">
        <v>0.39583333333333331</v>
      </c>
      <c r="D443" s="136" t="s">
        <v>11</v>
      </c>
      <c r="E443" s="132" t="s">
        <v>80</v>
      </c>
      <c r="F443" s="132"/>
      <c r="G443" s="132" t="str">
        <f t="shared" si="20"/>
        <v>1</v>
      </c>
      <c r="H443" s="137">
        <f t="shared" si="21"/>
        <v>18</v>
      </c>
      <c r="I443" s="132" t="str" cm="1">
        <f t="array" ref="I443">_xlfn.XLOOKUP(C443,imp_horarios,imp_trechos_janta,"",-1,1)</f>
        <v>GOIANIA X BELEM 09:30</v>
      </c>
      <c r="J443" s="132" t="str" cm="1">
        <f t="array" ref="J443">_xlfn.XLOOKUP(D443,justificativas_motivos,justificativas_texto,"",1,1)</f>
        <v>MOTORISTA CUMPRINDO HORÁRIO NA ESCALA ATUAL</v>
      </c>
      <c r="L443" s="119" t="str">
        <f>_xlfn.CONCAT(cr_impAlm[[#This Row],[DATA]],cr_impAlm[[#This Row],[MOTORISTA e MATRICULA]])</f>
        <v>45466JOSE NUNES LIRA - 5023</v>
      </c>
    </row>
    <row r="444" spans="1:12" ht="41.25" hidden="1" customHeight="1">
      <c r="A444" s="131">
        <v>45441</v>
      </c>
      <c r="B444" s="135">
        <v>17400</v>
      </c>
      <c r="C444" s="133">
        <v>0.39583333333333331</v>
      </c>
      <c r="D444" s="136" t="s">
        <v>11</v>
      </c>
      <c r="E444" s="132" t="s">
        <v>78</v>
      </c>
      <c r="F444" s="132"/>
      <c r="G444" s="132" t="str">
        <f t="shared" si="20"/>
        <v>1</v>
      </c>
      <c r="H444" s="137">
        <f t="shared" si="21"/>
        <v>18</v>
      </c>
      <c r="I444" s="132" t="str" cm="1">
        <f t="array" ref="I444">_xlfn.XLOOKUP(C444,imp_horarios,imp_trechos_janta,"",-1,1)</f>
        <v>GOIANIA X BELEM 09:30</v>
      </c>
      <c r="J444" s="132" t="str" cm="1">
        <f t="array" ref="J444">_xlfn.XLOOKUP(D444,justificativas_motivos,justificativas_texto,"",1,1)</f>
        <v>MOTORISTA CUMPRINDO HORÁRIO NA ESCALA ATUAL</v>
      </c>
      <c r="L444" s="119" t="str">
        <f>_xlfn.CONCAT(cr_impAlm[[#This Row],[DATA]],cr_impAlm[[#This Row],[MOTORISTA e MATRICULA]])</f>
        <v>45467VALDIVINO GONCALVES DA SILVA - 5724</v>
      </c>
    </row>
    <row r="445" spans="1:12" ht="41.25" hidden="1" customHeight="1">
      <c r="A445" s="131">
        <v>45441</v>
      </c>
      <c r="B445" s="135">
        <v>16300</v>
      </c>
      <c r="C445" s="133">
        <v>0.75</v>
      </c>
      <c r="D445" s="136" t="s">
        <v>11</v>
      </c>
      <c r="E445" s="132" t="s">
        <v>135</v>
      </c>
      <c r="F445" s="132"/>
      <c r="G445" s="132" t="str">
        <f t="shared" si="20"/>
        <v>1</v>
      </c>
      <c r="H445" s="137">
        <f t="shared" si="21"/>
        <v>18</v>
      </c>
      <c r="I445" s="132" t="str" cm="1">
        <f t="array" ref="I445">_xlfn.XLOOKUP(C445,imp_horarios,imp_trechos_janta,"",-1,1)</f>
        <v>GOIANIA X TERESINA 18:00</v>
      </c>
      <c r="J445" s="132" t="str" cm="1">
        <f t="array" ref="J445">_xlfn.XLOOKUP(D445,justificativas_motivos,justificativas_texto,"",1,1)</f>
        <v>MOTORISTA CUMPRINDO HORÁRIO NA ESCALA ATUAL</v>
      </c>
      <c r="L445" s="119" t="str">
        <f>_xlfn.CONCAT(cr_impAlm[[#This Row],[DATA]],cr_impAlm[[#This Row],[MOTORISTA e MATRICULA]])</f>
        <v>45467WILMAR JOSE DE SOUZA - 1763</v>
      </c>
    </row>
    <row r="446" spans="1:12" ht="41.25" hidden="1" customHeight="1">
      <c r="A446" s="131">
        <v>45441</v>
      </c>
      <c r="B446" s="135">
        <v>16300</v>
      </c>
      <c r="C446" s="133">
        <v>0.75</v>
      </c>
      <c r="D446" s="136" t="s">
        <v>11</v>
      </c>
      <c r="E446" s="132" t="s">
        <v>174</v>
      </c>
      <c r="F446" s="132"/>
      <c r="G446" s="132" t="str">
        <f t="shared" si="20"/>
        <v>1</v>
      </c>
      <c r="H446" s="137">
        <f t="shared" si="21"/>
        <v>18</v>
      </c>
      <c r="I446" s="132" t="str" cm="1">
        <f t="array" ref="I446">_xlfn.XLOOKUP(C446,imp_horarios,imp_trechos_janta,"",-1,1)</f>
        <v>GOIANIA X TERESINA 18:00</v>
      </c>
      <c r="J446" s="132" t="str" cm="1">
        <f t="array" ref="J446">_xlfn.XLOOKUP(D446,justificativas_motivos,justificativas_texto,"",1,1)</f>
        <v>MOTORISTA CUMPRINDO HORÁRIO NA ESCALA ATUAL</v>
      </c>
      <c r="L446" s="119" t="str">
        <f>_xlfn.CONCAT(cr_impAlm[[#This Row],[DATA]],cr_impAlm[[#This Row],[MOTORISTA e MATRICULA]])</f>
        <v>45467VALTER PEREIRA MACIEL - 5630</v>
      </c>
    </row>
    <row r="447" spans="1:12" ht="41.25" hidden="1" customHeight="1">
      <c r="A447" s="131">
        <v>45441</v>
      </c>
      <c r="B447" s="135">
        <v>19001</v>
      </c>
      <c r="C447" s="133">
        <v>0.79166666666666663</v>
      </c>
      <c r="D447" s="136" t="s">
        <v>11</v>
      </c>
      <c r="E447" s="132" t="s">
        <v>26</v>
      </c>
      <c r="F447" s="132"/>
      <c r="G447" s="132" t="str">
        <f t="shared" si="20"/>
        <v>1</v>
      </c>
      <c r="H447" s="137">
        <f t="shared" si="21"/>
        <v>18</v>
      </c>
      <c r="I447" s="132" t="str" cm="1">
        <f t="array" ref="I447">_xlfn.XLOOKUP(C447,imp_horarios,imp_trechos_janta,"",-1,1)</f>
        <v>GOIANIA X TERESINA 18:00</v>
      </c>
      <c r="J447" s="132" t="str" cm="1">
        <f t="array" ref="J447">_xlfn.XLOOKUP(D447,justificativas_motivos,justificativas_texto,"",1,1)</f>
        <v>MOTORISTA CUMPRINDO HORÁRIO NA ESCALA ATUAL</v>
      </c>
      <c r="L447" s="119" t="str">
        <f>_xlfn.CONCAT(cr_impAlm[[#This Row],[DATA]],cr_impAlm[[#This Row],[MOTORISTA e MATRICULA]])</f>
        <v>45467PEDRINHO MARCELINO BATISTA - 5629</v>
      </c>
    </row>
    <row r="448" spans="1:12" ht="41.25" hidden="1" customHeight="1">
      <c r="A448" s="131">
        <v>45441</v>
      </c>
      <c r="B448" s="135">
        <v>19001</v>
      </c>
      <c r="C448" s="133">
        <v>0.79166666666666663</v>
      </c>
      <c r="D448" s="136" t="s">
        <v>11</v>
      </c>
      <c r="E448" s="132" t="s">
        <v>24</v>
      </c>
      <c r="F448" s="132"/>
      <c r="G448" s="132" t="str">
        <f t="shared" si="20"/>
        <v>1</v>
      </c>
      <c r="H448" s="137">
        <f t="shared" si="21"/>
        <v>18</v>
      </c>
      <c r="I448" s="132" t="str" cm="1">
        <f t="array" ref="I448">_xlfn.XLOOKUP(C448,imp_horarios,imp_trechos_janta,"",-1,1)</f>
        <v>GOIANIA X TERESINA 18:00</v>
      </c>
      <c r="J448" s="132" t="str" cm="1">
        <f t="array" ref="J448">_xlfn.XLOOKUP(D448,justificativas_motivos,justificativas_texto,"",1,1)</f>
        <v>MOTORISTA CUMPRINDO HORÁRIO NA ESCALA ATUAL</v>
      </c>
      <c r="L448" s="119" t="str">
        <f>_xlfn.CONCAT(cr_impAlm[[#This Row],[DATA]],cr_impAlm[[#This Row],[MOTORISTA e MATRICULA]])</f>
        <v>45467MARCELO RIZO SANTANA - 2048</v>
      </c>
    </row>
    <row r="449" spans="1:12" ht="41.25" hidden="1" customHeight="1">
      <c r="A449" s="131">
        <v>45441</v>
      </c>
      <c r="B449" s="135">
        <v>221101</v>
      </c>
      <c r="C449" s="133">
        <v>0.83333333333333337</v>
      </c>
      <c r="D449" s="136" t="s">
        <v>11</v>
      </c>
      <c r="E449" s="132" t="s">
        <v>30</v>
      </c>
      <c r="F449" s="132"/>
      <c r="G449" s="132" t="str">
        <f t="shared" si="20"/>
        <v>1</v>
      </c>
      <c r="H449" s="137">
        <f t="shared" si="21"/>
        <v>18</v>
      </c>
      <c r="I449" s="132" t="str" cm="1">
        <f t="array" ref="I449">_xlfn.XLOOKUP(C449,imp_horarios,imp_trechos_janta,"",-1,1)</f>
        <v>GOIANIA X SAO LUIS 20:00</v>
      </c>
      <c r="J449" s="132" t="str" cm="1">
        <f t="array" ref="J449">_xlfn.XLOOKUP(D449,justificativas_motivos,justificativas_texto,"",1,1)</f>
        <v>MOTORISTA CUMPRINDO HORÁRIO NA ESCALA ATUAL</v>
      </c>
      <c r="L449" s="119" t="str">
        <f>_xlfn.CONCAT(cr_impAlm[[#This Row],[DATA]],cr_impAlm[[#This Row],[MOTORISTA e MATRICULA]])</f>
        <v>45467CLAUDIO JOSE DO NASCIMENTO - 549</v>
      </c>
    </row>
    <row r="450" spans="1:12" ht="41.25" hidden="1" customHeight="1">
      <c r="A450" s="131">
        <v>45441</v>
      </c>
      <c r="B450" s="135">
        <v>221101</v>
      </c>
      <c r="C450" s="133">
        <v>0.83333333333333337</v>
      </c>
      <c r="D450" s="136" t="s">
        <v>11</v>
      </c>
      <c r="E450" s="132" t="s">
        <v>31</v>
      </c>
      <c r="F450" s="132"/>
      <c r="G450" s="132" t="str">
        <f t="shared" si="20"/>
        <v>1</v>
      </c>
      <c r="H450" s="137">
        <f t="shared" si="21"/>
        <v>18</v>
      </c>
      <c r="I450" s="132" t="str" cm="1">
        <f t="array" ref="I450">_xlfn.XLOOKUP(C450,imp_horarios,imp_trechos_janta,"",-1,1)</f>
        <v>GOIANIA X SAO LUIS 20:00</v>
      </c>
      <c r="J450" s="132" t="str" cm="1">
        <f t="array" ref="J450">_xlfn.XLOOKUP(D450,justificativas_motivos,justificativas_texto,"",1,1)</f>
        <v>MOTORISTA CUMPRINDO HORÁRIO NA ESCALA ATUAL</v>
      </c>
      <c r="L450" s="119" t="str">
        <f>_xlfn.CONCAT(cr_impAlm[[#This Row],[DATA]],cr_impAlm[[#This Row],[MOTORISTA e MATRICULA]])</f>
        <v>45467  JOSE MARQUES FILHO- 4013</v>
      </c>
    </row>
    <row r="451" spans="1:12" ht="41.25" hidden="1" customHeight="1">
      <c r="A451" s="131">
        <v>45442</v>
      </c>
      <c r="B451" s="135">
        <v>19021</v>
      </c>
      <c r="C451" s="133">
        <v>0.3</v>
      </c>
      <c r="D451" s="136" t="s">
        <v>11</v>
      </c>
      <c r="E451" s="132" t="s">
        <v>80</v>
      </c>
      <c r="F451" s="132"/>
      <c r="G451" s="132" t="str">
        <f t="shared" si="20"/>
        <v>1</v>
      </c>
      <c r="H451" s="137">
        <f t="shared" si="21"/>
        <v>18</v>
      </c>
      <c r="I451" s="132" t="str" cm="1">
        <f t="array" ref="I451">_xlfn.XLOOKUP(C451,imp_horarios,imp_trechos_janta,"",-1,1)</f>
        <v>BELEM X GOIANIA 07:12</v>
      </c>
      <c r="J451" s="132" t="str" cm="1">
        <f t="array" ref="J451">_xlfn.XLOOKUP(D451,justificativas_motivos,justificativas_texto,"",1,1)</f>
        <v>MOTORISTA CUMPRINDO HORÁRIO NA ESCALA ATUAL</v>
      </c>
      <c r="L451" s="119" t="str">
        <f>_xlfn.CONCAT(cr_impAlm[[#This Row],[DATA]],cr_impAlm[[#This Row],[MOTORISTA e MATRICULA]])</f>
        <v>45467MAURICIO CARLOS BARROSO - 901</v>
      </c>
    </row>
    <row r="452" spans="1:12" ht="41.25" hidden="1" customHeight="1">
      <c r="A452" s="131">
        <v>45442</v>
      </c>
      <c r="B452" s="135">
        <v>19021</v>
      </c>
      <c r="C452" s="133">
        <v>0.3</v>
      </c>
      <c r="D452" s="136" t="s">
        <v>11</v>
      </c>
      <c r="E452" s="132" t="s">
        <v>78</v>
      </c>
      <c r="F452" s="132"/>
      <c r="G452" s="132" t="str">
        <f t="shared" si="20"/>
        <v>1</v>
      </c>
      <c r="H452" s="137">
        <f t="shared" si="21"/>
        <v>18</v>
      </c>
      <c r="I452" s="132" t="str" cm="1">
        <f t="array" ref="I452">_xlfn.XLOOKUP(C452,imp_horarios,imp_trechos_janta,"",-1,1)</f>
        <v>BELEM X GOIANIA 07:12</v>
      </c>
      <c r="J452" s="132" t="str" cm="1">
        <f t="array" ref="J452">_xlfn.XLOOKUP(D452,justificativas_motivos,justificativas_texto,"",1,1)</f>
        <v>MOTORISTA CUMPRINDO HORÁRIO NA ESCALA ATUAL</v>
      </c>
      <c r="L452" s="119" t="str">
        <f>_xlfn.CONCAT(cr_impAlm[[#This Row],[DATA]],cr_impAlm[[#This Row],[MOTORISTA e MATRICULA]])</f>
        <v>45467AILTON LEITE ORTIZ DE CAMARGO - 1642</v>
      </c>
    </row>
    <row r="453" spans="1:12" ht="41.25" hidden="1" customHeight="1">
      <c r="A453" s="131">
        <v>45442</v>
      </c>
      <c r="B453" s="135">
        <v>14200</v>
      </c>
      <c r="C453" s="133">
        <v>0.33333333333333331</v>
      </c>
      <c r="D453" s="136" t="s">
        <v>11</v>
      </c>
      <c r="E453" s="132" t="s">
        <v>135</v>
      </c>
      <c r="F453" s="132"/>
      <c r="G453" s="132" t="str">
        <f t="shared" si="20"/>
        <v>1</v>
      </c>
      <c r="H453" s="137">
        <f t="shared" si="21"/>
        <v>18</v>
      </c>
      <c r="I453" s="132" t="str" cm="1">
        <f t="array" ref="I453">_xlfn.XLOOKUP(C453,imp_horarios,imp_trechos_janta,"",-1,1)</f>
        <v>SAO LUIS X GOIANIA 08:00</v>
      </c>
      <c r="J453" s="132" t="str" cm="1">
        <f t="array" ref="J453">_xlfn.XLOOKUP(D453,justificativas_motivos,justificativas_texto,"",1,1)</f>
        <v>MOTORISTA CUMPRINDO HORÁRIO NA ESCALA ATUAL</v>
      </c>
      <c r="L453" s="119" t="str">
        <f>_xlfn.CONCAT(cr_impAlm[[#This Row],[DATA]],cr_impAlm[[#This Row],[MOTORISTA e MATRICULA]])</f>
        <v>45467ALCENILDE BARBOSA ARAUJO - 1745</v>
      </c>
    </row>
    <row r="454" spans="1:12" ht="41.25" hidden="1" customHeight="1">
      <c r="A454" s="131">
        <v>45442</v>
      </c>
      <c r="B454" s="135">
        <v>14200</v>
      </c>
      <c r="C454" s="133">
        <v>0.33333333333333331</v>
      </c>
      <c r="D454" s="136" t="s">
        <v>11</v>
      </c>
      <c r="E454" s="132" t="s">
        <v>174</v>
      </c>
      <c r="F454" s="132"/>
      <c r="G454" s="132" t="str">
        <f t="shared" si="20"/>
        <v>1</v>
      </c>
      <c r="H454" s="137">
        <f t="shared" si="21"/>
        <v>18</v>
      </c>
      <c r="I454" s="132" t="str" cm="1">
        <f t="array" ref="I454">_xlfn.XLOOKUP(C454,imp_horarios,imp_trechos_janta,"",-1,1)</f>
        <v>SAO LUIS X GOIANIA 08:00</v>
      </c>
      <c r="J454" s="132" t="str" cm="1">
        <f t="array" ref="J454">_xlfn.XLOOKUP(D454,justificativas_motivos,justificativas_texto,"",1,1)</f>
        <v>MOTORISTA CUMPRINDO HORÁRIO NA ESCALA ATUAL</v>
      </c>
      <c r="L454" s="119" t="str">
        <f>_xlfn.CONCAT(cr_impAlm[[#This Row],[DATA]],cr_impAlm[[#This Row],[MOTORISTA e MATRICULA]])</f>
        <v>45468EDVALDO NEVES DE ABREU - 3032</v>
      </c>
    </row>
    <row r="455" spans="1:12" ht="41.25" hidden="1" customHeight="1">
      <c r="A455" s="131">
        <v>45442</v>
      </c>
      <c r="B455" s="135">
        <v>17400</v>
      </c>
      <c r="C455" s="133">
        <v>0.39583333333333331</v>
      </c>
      <c r="D455" s="136" t="s">
        <v>11</v>
      </c>
      <c r="E455" s="132" t="s">
        <v>26</v>
      </c>
      <c r="F455" s="132"/>
      <c r="G455" s="132" t="str">
        <f t="shared" si="20"/>
        <v>1</v>
      </c>
      <c r="H455" s="137">
        <f t="shared" si="21"/>
        <v>18</v>
      </c>
      <c r="I455" s="132" t="str" cm="1">
        <f t="array" ref="I455">_xlfn.XLOOKUP(C455,imp_horarios,imp_trechos_janta,"",-1,1)</f>
        <v>GOIANIA X BELEM 09:30</v>
      </c>
      <c r="J455" s="132" t="str" cm="1">
        <f t="array" ref="J455">_xlfn.XLOOKUP(D455,justificativas_motivos,justificativas_texto,"",1,1)</f>
        <v>MOTORISTA CUMPRINDO HORÁRIO NA ESCALA ATUAL</v>
      </c>
      <c r="L455" s="119" t="str">
        <f>_xlfn.CONCAT(cr_impAlm[[#This Row],[DATA]],cr_impAlm[[#This Row],[MOTORISTA e MATRICULA]])</f>
        <v>45468EURIPEDES BARSANULFO DIAS ROSA - 1951</v>
      </c>
    </row>
    <row r="456" spans="1:12" ht="41.25" hidden="1" customHeight="1">
      <c r="A456" s="131">
        <v>45442</v>
      </c>
      <c r="B456" s="135">
        <v>17400</v>
      </c>
      <c r="C456" s="133">
        <v>0.39583333333333331</v>
      </c>
      <c r="D456" s="136" t="s">
        <v>11</v>
      </c>
      <c r="E456" s="132" t="s">
        <v>24</v>
      </c>
      <c r="F456" s="132"/>
      <c r="G456" s="132" t="str">
        <f t="shared" ref="G456:G487" si="22">IF(E456="MOTORISTA","","1")</f>
        <v>1</v>
      </c>
      <c r="H456" s="137">
        <f t="shared" ref="H456:H487" si="23">IF(E456="MOTORISTA","",18)</f>
        <v>18</v>
      </c>
      <c r="I456" s="132" t="str" cm="1">
        <f t="array" ref="I456">_xlfn.XLOOKUP(C456,imp_horarios,imp_trechos_janta,"",-1,1)</f>
        <v>GOIANIA X BELEM 09:30</v>
      </c>
      <c r="J456" s="132" t="str" cm="1">
        <f t="array" ref="J456">_xlfn.XLOOKUP(D456,justificativas_motivos,justificativas_texto,"",1,1)</f>
        <v>MOTORISTA CUMPRINDO HORÁRIO NA ESCALA ATUAL</v>
      </c>
      <c r="L456" s="119" t="str">
        <f>_xlfn.CONCAT(cr_impAlm[[#This Row],[DATA]],cr_impAlm[[#This Row],[MOTORISTA e MATRICULA]])</f>
        <v>45468RONALDO MANOEL TEIXEIRA - 5308</v>
      </c>
    </row>
    <row r="457" spans="1:12" ht="41.25" hidden="1" customHeight="1">
      <c r="A457" s="131">
        <v>45442</v>
      </c>
      <c r="B457" s="135" t="s">
        <v>137</v>
      </c>
      <c r="C457" s="133" t="s">
        <v>137</v>
      </c>
      <c r="D457" s="136" t="s">
        <v>137</v>
      </c>
      <c r="E457" s="132" t="s">
        <v>30</v>
      </c>
      <c r="F457" s="132"/>
      <c r="G457" s="132" t="str">
        <f t="shared" si="22"/>
        <v>1</v>
      </c>
      <c r="H457" s="137">
        <f t="shared" si="23"/>
        <v>18</v>
      </c>
      <c r="I457" s="132" t="str" cm="1">
        <f t="array" ref="I457">_xlfn.XLOOKUP(C457,imp_horarios,imp_trechos_janta,"",-1,1)</f>
        <v>ESPERA</v>
      </c>
      <c r="J457" s="132" t="str" cm="1">
        <f t="array" ref="J457">_xlfn.XLOOKUP(D457,justificativas_motivos,justificativas_texto,"",1,1)</f>
        <v>MOTORISTA NA GARAGEM EM ESPERA PARA DISPONIBILIDADE DE HORARIOS</v>
      </c>
      <c r="L457" s="119" t="str">
        <f>_xlfn.CONCAT(cr_impAlm[[#This Row],[DATA]],cr_impAlm[[#This Row],[MOTORISTA e MATRICULA]])</f>
        <v>45468LAZARO VIEIRA DA SILVA - 5428</v>
      </c>
    </row>
    <row r="458" spans="1:12" ht="41.25" hidden="1" customHeight="1">
      <c r="A458" s="131">
        <v>45442</v>
      </c>
      <c r="B458" s="135" t="s">
        <v>137</v>
      </c>
      <c r="C458" s="133" t="s">
        <v>137</v>
      </c>
      <c r="D458" s="136" t="s">
        <v>137</v>
      </c>
      <c r="E458" s="132" t="s">
        <v>31</v>
      </c>
      <c r="F458" s="132"/>
      <c r="G458" s="132" t="str">
        <f t="shared" si="22"/>
        <v>1</v>
      </c>
      <c r="H458" s="137">
        <f t="shared" si="23"/>
        <v>18</v>
      </c>
      <c r="I458" s="132" t="str" cm="1">
        <f t="array" ref="I458">_xlfn.XLOOKUP(C458,imp_horarios,imp_trechos_janta,"",-1,1)</f>
        <v>ESPERA</v>
      </c>
      <c r="J458" s="132" t="str" cm="1">
        <f t="array" ref="J458">_xlfn.XLOOKUP(D458,justificativas_motivos,justificativas_texto,"",1,1)</f>
        <v>MOTORISTA NA GARAGEM EM ESPERA PARA DISPONIBILIDADE DE HORARIOS</v>
      </c>
      <c r="L458" s="119" t="str">
        <f>_xlfn.CONCAT(cr_impAlm[[#This Row],[DATA]],cr_impAlm[[#This Row],[MOTORISTA e MATRICULA]])</f>
        <v>45468AILTON LEITE ORTIZ DE CAMARGO - 1642</v>
      </c>
    </row>
    <row r="459" spans="1:12" ht="41.25" hidden="1" customHeight="1">
      <c r="A459" s="131">
        <v>45442</v>
      </c>
      <c r="B459" s="135">
        <v>19017</v>
      </c>
      <c r="C459" s="133">
        <v>0.75</v>
      </c>
      <c r="D459" s="136" t="s">
        <v>11</v>
      </c>
      <c r="E459" s="132" t="s">
        <v>101</v>
      </c>
      <c r="F459" s="132"/>
      <c r="G459" s="132" t="str">
        <f t="shared" si="22"/>
        <v>1</v>
      </c>
      <c r="H459" s="137">
        <f t="shared" si="23"/>
        <v>18</v>
      </c>
      <c r="I459" s="132" t="str" cm="1">
        <f t="array" ref="I459">_xlfn.XLOOKUP(C459,imp_horarios,imp_trechos_janta,"",-1,1)</f>
        <v>GOIANIA X TERESINA 18:00</v>
      </c>
      <c r="J459" s="132" t="str" cm="1">
        <f t="array" ref="J459">_xlfn.XLOOKUP(D459,justificativas_motivos,justificativas_texto,"",1,1)</f>
        <v>MOTORISTA CUMPRINDO HORÁRIO NA ESCALA ATUAL</v>
      </c>
      <c r="L459" s="119" t="str">
        <f>_xlfn.CONCAT(cr_impAlm[[#This Row],[DATA]],cr_impAlm[[#This Row],[MOTORISTA e MATRICULA]])</f>
        <v>45468ALCENILDE BARBOSA ARAUJO - 1745</v>
      </c>
    </row>
    <row r="460" spans="1:12" ht="41.25" hidden="1" customHeight="1">
      <c r="A460" s="131">
        <v>45442</v>
      </c>
      <c r="B460" s="135">
        <v>19017</v>
      </c>
      <c r="C460" s="133">
        <v>0.75</v>
      </c>
      <c r="D460" s="136" t="s">
        <v>11</v>
      </c>
      <c r="E460" s="132" t="s">
        <v>58</v>
      </c>
      <c r="F460" s="132"/>
      <c r="G460" s="132" t="str">
        <f t="shared" si="22"/>
        <v>1</v>
      </c>
      <c r="H460" s="137">
        <f t="shared" si="23"/>
        <v>18</v>
      </c>
      <c r="I460" s="132" t="str" cm="1">
        <f t="array" ref="I460">_xlfn.XLOOKUP(C460,imp_horarios,imp_trechos_janta,"",-1,1)</f>
        <v>GOIANIA X TERESINA 18:00</v>
      </c>
      <c r="J460" s="132" t="str" cm="1">
        <f t="array" ref="J460">_xlfn.XLOOKUP(D460,justificativas_motivos,justificativas_texto,"",1,1)</f>
        <v>MOTORISTA CUMPRINDO HORÁRIO NA ESCALA ATUAL</v>
      </c>
      <c r="L460" s="119" t="str">
        <f>_xlfn.CONCAT(cr_impAlm[[#This Row],[DATA]],cr_impAlm[[#This Row],[MOTORISTA e MATRICULA]])</f>
        <v>45469LUIS CARLOS VIEIRA DE MELO SOUZA - 5535</v>
      </c>
    </row>
    <row r="461" spans="1:12" ht="41.25" hidden="1" customHeight="1">
      <c r="A461" s="131">
        <v>45442</v>
      </c>
      <c r="B461" s="135">
        <v>19002</v>
      </c>
      <c r="C461" s="133">
        <v>0.79166666666666663</v>
      </c>
      <c r="D461" s="136" t="s">
        <v>11</v>
      </c>
      <c r="E461" s="132" t="s">
        <v>110</v>
      </c>
      <c r="F461" s="132"/>
      <c r="G461" s="132" t="str">
        <f t="shared" si="22"/>
        <v>1</v>
      </c>
      <c r="H461" s="137">
        <f t="shared" si="23"/>
        <v>18</v>
      </c>
      <c r="I461" s="132" t="str" cm="1">
        <f t="array" ref="I461">_xlfn.XLOOKUP(C461,imp_horarios,imp_trechos_janta,"",-1,1)</f>
        <v>GOIANIA X TERESINA 18:00</v>
      </c>
      <c r="J461" s="132" t="str" cm="1">
        <f t="array" ref="J461">_xlfn.XLOOKUP(D461,justificativas_motivos,justificativas_texto,"",1,1)</f>
        <v>MOTORISTA CUMPRINDO HORÁRIO NA ESCALA ATUAL</v>
      </c>
      <c r="L461" s="119" t="str">
        <f>_xlfn.CONCAT(cr_impAlm[[#This Row],[DATA]],cr_impAlm[[#This Row],[MOTORISTA e MATRICULA]])</f>
        <v>45469MARCUS AUGUSTO DE CARVALHO - 2398</v>
      </c>
    </row>
    <row r="462" spans="1:12" ht="41.25" hidden="1" customHeight="1">
      <c r="A462" s="131">
        <v>45442</v>
      </c>
      <c r="B462" s="135">
        <v>19002</v>
      </c>
      <c r="C462" s="133">
        <v>0.79166666666666663</v>
      </c>
      <c r="D462" s="136" t="s">
        <v>11</v>
      </c>
      <c r="E462" s="132" t="s">
        <v>111</v>
      </c>
      <c r="F462" s="132"/>
      <c r="G462" s="132" t="str">
        <f t="shared" si="22"/>
        <v>1</v>
      </c>
      <c r="H462" s="137">
        <f t="shared" si="23"/>
        <v>18</v>
      </c>
      <c r="I462" s="132" t="str" cm="1">
        <f t="array" ref="I462">_xlfn.XLOOKUP(C462,imp_horarios,imp_trechos_janta,"",-1,1)</f>
        <v>GOIANIA X TERESINA 18:00</v>
      </c>
      <c r="J462" s="132" t="str" cm="1">
        <f t="array" ref="J462">_xlfn.XLOOKUP(D462,justificativas_motivos,justificativas_texto,"",1,1)</f>
        <v>MOTORISTA CUMPRINDO HORÁRIO NA ESCALA ATUAL</v>
      </c>
      <c r="L462" s="119" t="str">
        <f>_xlfn.CONCAT(cr_impAlm[[#This Row],[DATA]],cr_impAlm[[#This Row],[MOTORISTA e MATRICULA]])</f>
        <v>45469VALDIR NUNES DA SILVA - 2841</v>
      </c>
    </row>
    <row r="463" spans="1:12" ht="41.25" hidden="1" customHeight="1">
      <c r="A463" s="131">
        <v>45442</v>
      </c>
      <c r="B463" s="135">
        <v>19005</v>
      </c>
      <c r="C463" s="133">
        <v>0.83333333333333337</v>
      </c>
      <c r="D463" s="136" t="s">
        <v>11</v>
      </c>
      <c r="E463" s="132" t="s">
        <v>67</v>
      </c>
      <c r="F463" s="132"/>
      <c r="G463" s="132" t="str">
        <f t="shared" si="22"/>
        <v>1</v>
      </c>
      <c r="H463" s="137">
        <f t="shared" si="23"/>
        <v>18</v>
      </c>
      <c r="I463" s="132" t="str" cm="1">
        <f t="array" ref="I463">_xlfn.XLOOKUP(C463,imp_horarios,imp_trechos_janta,"",-1,1)</f>
        <v>GOIANIA X SAO LUIS 20:00</v>
      </c>
      <c r="J463" s="132" t="str" cm="1">
        <f t="array" ref="J463">_xlfn.XLOOKUP(D463,justificativas_motivos,justificativas_texto,"",1,1)</f>
        <v>MOTORISTA CUMPRINDO HORÁRIO NA ESCALA ATUAL</v>
      </c>
      <c r="L463" s="119" t="str">
        <f>_xlfn.CONCAT(cr_impAlm[[#This Row],[DATA]],cr_impAlm[[#This Row],[MOTORISTA e MATRICULA]])</f>
        <v>45469JOAO MONTEIRO DA COSTA - 5187</v>
      </c>
    </row>
    <row r="464" spans="1:12" ht="41.25" hidden="1" customHeight="1">
      <c r="A464" s="131">
        <v>45442</v>
      </c>
      <c r="B464" s="135">
        <v>19005</v>
      </c>
      <c r="C464" s="133">
        <v>0.83333333333333337</v>
      </c>
      <c r="D464" s="136" t="s">
        <v>11</v>
      </c>
      <c r="E464" s="132" t="s">
        <v>35</v>
      </c>
      <c r="F464" s="132"/>
      <c r="G464" s="132" t="str">
        <f t="shared" si="22"/>
        <v>1</v>
      </c>
      <c r="H464" s="137">
        <f t="shared" si="23"/>
        <v>18</v>
      </c>
      <c r="I464" s="132" t="str" cm="1">
        <f t="array" ref="I464">_xlfn.XLOOKUP(C464,imp_horarios,imp_trechos_janta,"",-1,1)</f>
        <v>GOIANIA X SAO LUIS 20:00</v>
      </c>
      <c r="J464" s="132" t="str" cm="1">
        <f t="array" ref="J464">_xlfn.XLOOKUP(D464,justificativas_motivos,justificativas_texto,"",1,1)</f>
        <v>MOTORISTA CUMPRINDO HORÁRIO NA ESCALA ATUAL</v>
      </c>
      <c r="L464" s="119" t="str">
        <f>_xlfn.CONCAT(cr_impAlm[[#This Row],[DATA]],cr_impAlm[[#This Row],[MOTORISTA e MATRICULA]])</f>
        <v>45470GERALDO MARTINS DOS SANTOS - 5610</v>
      </c>
    </row>
    <row r="465" spans="1:12" ht="41.25" hidden="1" customHeight="1">
      <c r="A465" s="131">
        <v>45443</v>
      </c>
      <c r="B465" s="135">
        <v>15500</v>
      </c>
      <c r="C465" s="133">
        <v>0.3</v>
      </c>
      <c r="D465" s="136" t="s">
        <v>11</v>
      </c>
      <c r="E465" s="132" t="s">
        <v>31</v>
      </c>
      <c r="F465" s="132"/>
      <c r="G465" s="132" t="str">
        <f t="shared" si="22"/>
        <v>1</v>
      </c>
      <c r="H465" s="137">
        <f t="shared" si="23"/>
        <v>18</v>
      </c>
      <c r="I465" s="132" t="str" cm="1">
        <f t="array" ref="I465">_xlfn.XLOOKUP(C465,imp_horarios,imp_trechos_janta,"",-1,1)</f>
        <v>BELEM X GOIANIA 07:12</v>
      </c>
      <c r="J465" s="132" t="str" cm="1">
        <f t="array" ref="J465">_xlfn.XLOOKUP(D465,justificativas_motivos,justificativas_texto,"",1,1)</f>
        <v>MOTORISTA CUMPRINDO HORÁRIO NA ESCALA ATUAL</v>
      </c>
      <c r="L465" s="119" t="str">
        <f>_xlfn.CONCAT(cr_impAlm[[#This Row],[DATA]],cr_impAlm[[#This Row],[MOTORISTA e MATRICULA]])</f>
        <v>45470ANTONIO FERNANDO DA SILVA  - 5740</v>
      </c>
    </row>
    <row r="466" spans="1:12" ht="41.25" hidden="1" customHeight="1">
      <c r="A466" s="131">
        <v>45443</v>
      </c>
      <c r="B466" s="135">
        <v>15500</v>
      </c>
      <c r="C466" s="133">
        <v>0.3</v>
      </c>
      <c r="D466" s="136" t="s">
        <v>11</v>
      </c>
      <c r="E466" s="132" t="s">
        <v>30</v>
      </c>
      <c r="F466" s="132"/>
      <c r="G466" s="132" t="str">
        <f t="shared" si="22"/>
        <v>1</v>
      </c>
      <c r="H466" s="137">
        <f t="shared" si="23"/>
        <v>18</v>
      </c>
      <c r="I466" s="132" t="str" cm="1">
        <f t="array" ref="I466">_xlfn.XLOOKUP(C466,imp_horarios,imp_trechos_janta,"",-1,1)</f>
        <v>BELEM X GOIANIA 07:12</v>
      </c>
      <c r="J466" s="132" t="str" cm="1">
        <f t="array" ref="J466">_xlfn.XLOOKUP(D466,justificativas_motivos,justificativas_texto,"",1,1)</f>
        <v>MOTORISTA CUMPRINDO HORÁRIO NA ESCALA ATUAL</v>
      </c>
      <c r="L466" s="119" t="str">
        <f>_xlfn.CONCAT(cr_impAlm[[#This Row],[DATA]],cr_impAlm[[#This Row],[MOTORISTA e MATRICULA]])</f>
        <v>45470JEZANIAS GOIS DOS SANTOS - 5573</v>
      </c>
    </row>
    <row r="467" spans="1:12" ht="41.25" hidden="1" customHeight="1">
      <c r="A467" s="131">
        <v>45443</v>
      </c>
      <c r="B467" s="135">
        <v>19004</v>
      </c>
      <c r="C467" s="133">
        <v>0.33333333333333331</v>
      </c>
      <c r="D467" s="136" t="s">
        <v>11</v>
      </c>
      <c r="E467" s="132" t="s">
        <v>101</v>
      </c>
      <c r="F467" s="132"/>
      <c r="G467" s="132" t="str">
        <f t="shared" si="22"/>
        <v>1</v>
      </c>
      <c r="H467" s="137">
        <f t="shared" si="23"/>
        <v>18</v>
      </c>
      <c r="I467" s="132" t="str" cm="1">
        <f t="array" ref="I467">_xlfn.XLOOKUP(C467,imp_horarios,imp_trechos_janta,"",-1,1)</f>
        <v>SAO LUIS X GOIANIA 08:00</v>
      </c>
      <c r="J467" s="132" t="str" cm="1">
        <f t="array" ref="J467">_xlfn.XLOOKUP(D467,justificativas_motivos,justificativas_texto,"",1,1)</f>
        <v>MOTORISTA CUMPRINDO HORÁRIO NA ESCALA ATUAL</v>
      </c>
      <c r="L467" s="119" t="str">
        <f>_xlfn.CONCAT(cr_impAlm[[#This Row],[DATA]],cr_impAlm[[#This Row],[MOTORISTA e MATRICULA]])</f>
        <v>45470PAULO TRINDADE DE ALMEIDA - 5742</v>
      </c>
    </row>
    <row r="468" spans="1:12" ht="41.25" hidden="1" customHeight="1">
      <c r="A468" s="131">
        <v>45443</v>
      </c>
      <c r="B468" s="135">
        <v>19004</v>
      </c>
      <c r="C468" s="133">
        <v>0.33333333333333331</v>
      </c>
      <c r="D468" s="136" t="s">
        <v>11</v>
      </c>
      <c r="E468" s="132" t="s">
        <v>58</v>
      </c>
      <c r="F468" s="132"/>
      <c r="G468" s="132" t="str">
        <f t="shared" si="22"/>
        <v>1</v>
      </c>
      <c r="H468" s="137">
        <f t="shared" si="23"/>
        <v>18</v>
      </c>
      <c r="I468" s="132" t="str" cm="1">
        <f t="array" ref="I468">_xlfn.XLOOKUP(C468,imp_horarios,imp_trechos_janta,"",-1,1)</f>
        <v>SAO LUIS X GOIANIA 08:00</v>
      </c>
      <c r="J468" s="132" t="str" cm="1">
        <f t="array" ref="J468">_xlfn.XLOOKUP(D468,justificativas_motivos,justificativas_texto,"",1,1)</f>
        <v>MOTORISTA CUMPRINDO HORÁRIO NA ESCALA ATUAL</v>
      </c>
      <c r="L468" s="119" t="str">
        <f>_xlfn.CONCAT(cr_impAlm[[#This Row],[DATA]],cr_impAlm[[#This Row],[MOTORISTA e MATRICULA]])</f>
        <v>45470GILMAR ALVES DE MARIA - 5627</v>
      </c>
    </row>
    <row r="469" spans="1:12" ht="41.25" hidden="1" customHeight="1">
      <c r="A469" s="131">
        <v>45443</v>
      </c>
      <c r="B469" s="135">
        <v>16300</v>
      </c>
      <c r="C469" s="133">
        <v>0.39583333333333331</v>
      </c>
      <c r="D469" s="136" t="s">
        <v>11</v>
      </c>
      <c r="E469" s="132" t="s">
        <v>110</v>
      </c>
      <c r="F469" s="132"/>
      <c r="G469" s="132" t="str">
        <f t="shared" si="22"/>
        <v>1</v>
      </c>
      <c r="H469" s="137">
        <f t="shared" si="23"/>
        <v>18</v>
      </c>
      <c r="I469" s="132" t="str" cm="1">
        <f t="array" ref="I469">_xlfn.XLOOKUP(C469,imp_horarios,imp_trechos_janta,"",-1,1)</f>
        <v>GOIANIA X BELEM 09:30</v>
      </c>
      <c r="J469" s="132" t="str" cm="1">
        <f t="array" ref="J469">_xlfn.XLOOKUP(D469,justificativas_motivos,justificativas_texto,"",1,1)</f>
        <v>MOTORISTA CUMPRINDO HORÁRIO NA ESCALA ATUAL</v>
      </c>
      <c r="L469" s="119" t="str">
        <f>_xlfn.CONCAT(cr_impAlm[[#This Row],[DATA]],cr_impAlm[[#This Row],[MOTORISTA e MATRICULA]])</f>
        <v>45470ISAC DIAS DA COSTA - 5179</v>
      </c>
    </row>
    <row r="470" spans="1:12" ht="41.25" hidden="1" customHeight="1">
      <c r="A470" s="131">
        <v>45443</v>
      </c>
      <c r="B470" s="135">
        <v>16300</v>
      </c>
      <c r="C470" s="133">
        <v>0.39583333333333331</v>
      </c>
      <c r="D470" s="136" t="s">
        <v>11</v>
      </c>
      <c r="E470" s="132" t="s">
        <v>111</v>
      </c>
      <c r="F470" s="132"/>
      <c r="G470" s="132" t="str">
        <f t="shared" si="22"/>
        <v>1</v>
      </c>
      <c r="H470" s="137">
        <f t="shared" si="23"/>
        <v>18</v>
      </c>
      <c r="I470" s="132" t="str" cm="1">
        <f t="array" ref="I470">_xlfn.XLOOKUP(C470,imp_horarios,imp_trechos_janta,"",-1,1)</f>
        <v>GOIANIA X BELEM 09:30</v>
      </c>
      <c r="J470" s="132" t="str" cm="1">
        <f t="array" ref="J470">_xlfn.XLOOKUP(D470,justificativas_motivos,justificativas_texto,"",1,1)</f>
        <v>MOTORISTA CUMPRINDO HORÁRIO NA ESCALA ATUAL</v>
      </c>
      <c r="L470" s="119" t="str">
        <f>_xlfn.CONCAT(cr_impAlm[[#This Row],[DATA]],cr_impAlm[[#This Row],[MOTORISTA e MATRICULA]])</f>
        <v>45471MARCOS SUEL VICENTE DE SOUZA - 5536</v>
      </c>
    </row>
    <row r="471" spans="1:12" ht="41.25" hidden="1" customHeight="1">
      <c r="A471" s="131">
        <v>45443</v>
      </c>
      <c r="B471" s="135" t="s">
        <v>137</v>
      </c>
      <c r="C471" s="133" t="s">
        <v>137</v>
      </c>
      <c r="D471" s="136" t="s">
        <v>137</v>
      </c>
      <c r="E471" s="132" t="s">
        <v>67</v>
      </c>
      <c r="F471" s="132"/>
      <c r="G471" s="132" t="str">
        <f t="shared" si="22"/>
        <v>1</v>
      </c>
      <c r="H471" s="137">
        <f t="shared" si="23"/>
        <v>18</v>
      </c>
      <c r="I471" s="132" t="str" cm="1">
        <f t="array" ref="I471">_xlfn.XLOOKUP(C471,imp_horarios,imp_trechos_janta,"",-1,1)</f>
        <v>ESPERA</v>
      </c>
      <c r="J471" s="132" t="str" cm="1">
        <f t="array" ref="J471">_xlfn.XLOOKUP(D471,justificativas_motivos,justificativas_texto,"",1,1)</f>
        <v>MOTORISTA NA GARAGEM EM ESPERA PARA DISPONIBILIDADE DE HORARIOS</v>
      </c>
      <c r="L471" s="119" t="str">
        <f>_xlfn.CONCAT(cr_impAlm[[#This Row],[DATA]],cr_impAlm[[#This Row],[MOTORISTA e MATRICULA]])</f>
        <v>45471JOSE SOARES DA SILVA FILHO - 3093</v>
      </c>
    </row>
    <row r="472" spans="1:12" ht="41.25" hidden="1" customHeight="1">
      <c r="A472" s="131">
        <v>45443</v>
      </c>
      <c r="B472" s="135" t="s">
        <v>137</v>
      </c>
      <c r="C472" s="133" t="s">
        <v>137</v>
      </c>
      <c r="D472" s="136" t="s">
        <v>137</v>
      </c>
      <c r="E472" s="132" t="s">
        <v>35</v>
      </c>
      <c r="F472" s="132"/>
      <c r="G472" s="132" t="str">
        <f t="shared" si="22"/>
        <v>1</v>
      </c>
      <c r="H472" s="137">
        <f t="shared" si="23"/>
        <v>18</v>
      </c>
      <c r="I472" s="132" t="str" cm="1">
        <f t="array" ref="I472">_xlfn.XLOOKUP(C472,imp_horarios,imp_trechos_janta,"",-1,1)</f>
        <v>ESPERA</v>
      </c>
      <c r="J472" s="132" t="str" cm="1">
        <f t="array" ref="J472">_xlfn.XLOOKUP(D472,justificativas_motivos,justificativas_texto,"",1,1)</f>
        <v>MOTORISTA NA GARAGEM EM ESPERA PARA DISPONIBILIDADE DE HORARIOS</v>
      </c>
      <c r="L472" s="119" t="str">
        <f>_xlfn.CONCAT(cr_impAlm[[#This Row],[DATA]],cr_impAlm[[#This Row],[MOTORISTA e MATRICULA]])</f>
        <v>45471CLEYTON CEZAR DA SILVA - 5741</v>
      </c>
    </row>
    <row r="473" spans="1:12" ht="41.25" hidden="1" customHeight="1">
      <c r="A473" s="131">
        <v>45443</v>
      </c>
      <c r="B473" s="135">
        <v>15600</v>
      </c>
      <c r="C473" s="133">
        <v>0.75</v>
      </c>
      <c r="D473" s="136" t="s">
        <v>11</v>
      </c>
      <c r="E473" s="132" t="s">
        <v>175</v>
      </c>
      <c r="F473" s="132"/>
      <c r="G473" s="132" t="str">
        <f t="shared" si="22"/>
        <v>1</v>
      </c>
      <c r="H473" s="137">
        <f t="shared" si="23"/>
        <v>18</v>
      </c>
      <c r="I473" s="132" t="str" cm="1">
        <f t="array" ref="I473">_xlfn.XLOOKUP(C473,imp_horarios,imp_trechos_janta,"",-1,1)</f>
        <v>GOIANIA X TERESINA 18:00</v>
      </c>
      <c r="J473" s="132" t="str" cm="1">
        <f t="array" ref="J473">_xlfn.XLOOKUP(D473,justificativas_motivos,justificativas_texto,"",1,1)</f>
        <v>MOTORISTA CUMPRINDO HORÁRIO NA ESCALA ATUAL</v>
      </c>
      <c r="L473" s="119" t="str">
        <f>_xlfn.CONCAT(cr_impAlm[[#This Row],[DATA]],cr_impAlm[[#This Row],[MOTORISTA e MATRICULA]])</f>
        <v>45471AGNALDO ALVES DE CARVALHO - 5623</v>
      </c>
    </row>
    <row r="474" spans="1:12" ht="41.25" hidden="1" customHeight="1">
      <c r="A474" s="131">
        <v>45443</v>
      </c>
      <c r="B474" s="135">
        <v>15600</v>
      </c>
      <c r="C474" s="133">
        <v>0.75</v>
      </c>
      <c r="D474" s="136" t="s">
        <v>11</v>
      </c>
      <c r="E474" s="132" t="s">
        <v>138</v>
      </c>
      <c r="F474" s="132"/>
      <c r="G474" s="132" t="str">
        <f t="shared" si="22"/>
        <v>1</v>
      </c>
      <c r="H474" s="137">
        <f t="shared" si="23"/>
        <v>18</v>
      </c>
      <c r="I474" s="132" t="str" cm="1">
        <f t="array" ref="I474">_xlfn.XLOOKUP(C474,imp_horarios,imp_trechos_janta,"",-1,1)</f>
        <v>GOIANIA X TERESINA 18:00</v>
      </c>
      <c r="J474" s="132" t="str" cm="1">
        <f t="array" ref="J474">_xlfn.XLOOKUP(D474,justificativas_motivos,justificativas_texto,"",1,1)</f>
        <v>MOTORISTA CUMPRINDO HORÁRIO NA ESCALA ATUAL</v>
      </c>
      <c r="L474" s="119" t="str">
        <f>_xlfn.CONCAT(cr_impAlm[[#This Row],[DATA]],cr_impAlm[[#This Row],[MOTORISTA e MATRICULA]])</f>
        <v>45471REGISMAR ANTONIO TEODORO DA COSTA - 2966</v>
      </c>
    </row>
    <row r="475" spans="1:12" ht="41.25" hidden="1" customHeight="1">
      <c r="A475" s="131">
        <v>45443</v>
      </c>
      <c r="B475" s="135">
        <v>19008</v>
      </c>
      <c r="C475" s="133">
        <v>0.79166666666666663</v>
      </c>
      <c r="D475" s="136" t="s">
        <v>11</v>
      </c>
      <c r="E475" s="132" t="s">
        <v>109</v>
      </c>
      <c r="F475" s="132"/>
      <c r="G475" s="132" t="str">
        <f t="shared" si="22"/>
        <v>1</v>
      </c>
      <c r="H475" s="137">
        <f t="shared" si="23"/>
        <v>18</v>
      </c>
      <c r="I475" s="132" t="str" cm="1">
        <f t="array" ref="I475">_xlfn.XLOOKUP(C475,imp_horarios,imp_trechos_janta,"",-1,1)</f>
        <v>GOIANIA X TERESINA 18:00</v>
      </c>
      <c r="J475" s="132" t="str" cm="1">
        <f t="array" ref="J475">_xlfn.XLOOKUP(D475,justificativas_motivos,justificativas_texto,"",1,1)</f>
        <v>MOTORISTA CUMPRINDO HORÁRIO NA ESCALA ATUAL</v>
      </c>
      <c r="L475" s="119" t="str">
        <f>_xlfn.CONCAT(cr_impAlm[[#This Row],[DATA]],cr_impAlm[[#This Row],[MOTORISTA e MATRICULA]])</f>
        <v>45471SEBASTIAO SERGIO DE OLIVEIRA - 3079</v>
      </c>
    </row>
    <row r="476" spans="1:12" ht="41.25" hidden="1" customHeight="1">
      <c r="A476" s="131">
        <v>45443</v>
      </c>
      <c r="B476" s="135">
        <v>19008</v>
      </c>
      <c r="C476" s="133">
        <v>0.79166666666666663</v>
      </c>
      <c r="D476" s="136" t="s">
        <v>11</v>
      </c>
      <c r="E476" s="132" t="s">
        <v>143</v>
      </c>
      <c r="F476" s="132"/>
      <c r="G476" s="132" t="str">
        <f t="shared" si="22"/>
        <v>1</v>
      </c>
      <c r="H476" s="137">
        <f t="shared" si="23"/>
        <v>18</v>
      </c>
      <c r="I476" s="132" t="str" cm="1">
        <f t="array" ref="I476">_xlfn.XLOOKUP(C476,imp_horarios,imp_trechos_janta,"",-1,1)</f>
        <v>GOIANIA X TERESINA 18:00</v>
      </c>
      <c r="J476" s="132" t="str" cm="1">
        <f t="array" ref="J476">_xlfn.XLOOKUP(D476,justificativas_motivos,justificativas_texto,"",1,1)</f>
        <v>MOTORISTA CUMPRINDO HORÁRIO NA ESCALA ATUAL</v>
      </c>
      <c r="L476" s="119" t="str">
        <f>_xlfn.CONCAT(cr_impAlm[[#This Row],[DATA]],cr_impAlm[[#This Row],[MOTORISTA e MATRICULA]])</f>
        <v>45472WILLIAN DE SOUZA BANDEIRA - 2025</v>
      </c>
    </row>
    <row r="477" spans="1:12" ht="41.25" hidden="1" customHeight="1">
      <c r="A477" s="131">
        <v>45444</v>
      </c>
      <c r="B477" s="135">
        <v>19002</v>
      </c>
      <c r="C477" s="133">
        <v>0.87847222222222221</v>
      </c>
      <c r="D477" s="136" t="s">
        <v>11</v>
      </c>
      <c r="E477" s="132" t="s">
        <v>67</v>
      </c>
      <c r="F477" s="132"/>
      <c r="G477" s="132" t="str">
        <f t="shared" si="22"/>
        <v>1</v>
      </c>
      <c r="H477" s="137">
        <f t="shared" si="23"/>
        <v>18</v>
      </c>
      <c r="I477" s="132" t="str" cm="1">
        <f t="array" ref="I477">_xlfn.XLOOKUP(C477,imp_horarios,imp_trechos_janta,"",-1,1)</f>
        <v>BELEM X GOIANIA 21:05</v>
      </c>
      <c r="J477" s="132" t="str" cm="1">
        <f t="array" ref="J477">_xlfn.XLOOKUP(D477,justificativas_motivos,justificativas_texto,"",1,1)</f>
        <v>MOTORISTA CUMPRINDO HORÁRIO NA ESCALA ATUAL</v>
      </c>
      <c r="L477" s="119" t="str">
        <f>_xlfn.CONCAT(cr_impAlm[[#This Row],[DATA]],cr_impAlm[[#This Row],[MOTORISTA e MATRICULA]])</f>
        <v>45472JOAO BATISTA DA SILVA - 1410</v>
      </c>
    </row>
    <row r="478" spans="1:12" ht="41.25" hidden="1" customHeight="1">
      <c r="A478" s="131">
        <v>45444</v>
      </c>
      <c r="B478" s="135">
        <v>19002</v>
      </c>
      <c r="C478" s="133">
        <v>0.87847222222222221</v>
      </c>
      <c r="D478" s="136" t="s">
        <v>11</v>
      </c>
      <c r="E478" s="132" t="s">
        <v>35</v>
      </c>
      <c r="F478" s="132"/>
      <c r="G478" s="132" t="str">
        <f t="shared" si="22"/>
        <v>1</v>
      </c>
      <c r="H478" s="137">
        <f t="shared" si="23"/>
        <v>18</v>
      </c>
      <c r="I478" s="132" t="str" cm="1">
        <f t="array" ref="I478">_xlfn.XLOOKUP(C478,imp_horarios,imp_trechos_janta,"",-1,1)</f>
        <v>BELEM X GOIANIA 21:05</v>
      </c>
      <c r="J478" s="132" t="str" cm="1">
        <f t="array" ref="J478">_xlfn.XLOOKUP(D478,justificativas_motivos,justificativas_texto,"",1,1)</f>
        <v>MOTORISTA CUMPRINDO HORÁRIO NA ESCALA ATUAL</v>
      </c>
      <c r="L478" s="119" t="str">
        <f>_xlfn.CONCAT(cr_impAlm[[#This Row],[DATA]],cr_impAlm[[#This Row],[MOTORISTA e MATRICULA]])</f>
        <v>45472VILMAR JOSE CAMILO - 948</v>
      </c>
    </row>
    <row r="479" spans="1:12" ht="41.25" hidden="1" customHeight="1">
      <c r="A479" s="131">
        <v>45444</v>
      </c>
      <c r="B479" s="135">
        <v>19023</v>
      </c>
      <c r="C479" s="133">
        <v>0.3</v>
      </c>
      <c r="D479" s="136" t="s">
        <v>11</v>
      </c>
      <c r="E479" s="132" t="s">
        <v>175</v>
      </c>
      <c r="F479" s="132"/>
      <c r="G479" s="132" t="str">
        <f t="shared" si="22"/>
        <v>1</v>
      </c>
      <c r="H479" s="137">
        <f t="shared" si="23"/>
        <v>18</v>
      </c>
      <c r="I479" s="132" t="str" cm="1">
        <f t="array" ref="I479">_xlfn.XLOOKUP(C479,imp_horarios,imp_trechos_janta,"",-1,1)</f>
        <v>BELEM X GOIANIA 07:12</v>
      </c>
      <c r="J479" s="132" t="str" cm="1">
        <f t="array" ref="J479">_xlfn.XLOOKUP(D479,justificativas_motivos,justificativas_texto,"",1,1)</f>
        <v>MOTORISTA CUMPRINDO HORÁRIO NA ESCALA ATUAL</v>
      </c>
      <c r="L479" s="119" t="str">
        <f>_xlfn.CONCAT(cr_impAlm[[#This Row],[DATA]],cr_impAlm[[#This Row],[MOTORISTA e MATRICULA]])</f>
        <v>45472VALDECY RIBEIRO CAETANO - 5743</v>
      </c>
    </row>
    <row r="480" spans="1:12" ht="41.25" hidden="1" customHeight="1">
      <c r="A480" s="131">
        <v>45444</v>
      </c>
      <c r="B480" s="135">
        <v>19023</v>
      </c>
      <c r="C480" s="133">
        <v>0.3</v>
      </c>
      <c r="D480" s="136" t="s">
        <v>11</v>
      </c>
      <c r="E480" s="132" t="s">
        <v>138</v>
      </c>
      <c r="F480" s="132"/>
      <c r="G480" s="132" t="str">
        <f t="shared" si="22"/>
        <v>1</v>
      </c>
      <c r="H480" s="137">
        <f t="shared" si="23"/>
        <v>18</v>
      </c>
      <c r="I480" s="132" t="str" cm="1">
        <f t="array" ref="I480">_xlfn.XLOOKUP(C480,imp_horarios,imp_trechos_janta,"",-1,1)</f>
        <v>BELEM X GOIANIA 07:12</v>
      </c>
      <c r="J480" s="132" t="str" cm="1">
        <f t="array" ref="J480">_xlfn.XLOOKUP(D480,justificativas_motivos,justificativas_texto,"",1,1)</f>
        <v>MOTORISTA CUMPRINDO HORÁRIO NA ESCALA ATUAL</v>
      </c>
      <c r="L480" s="119" t="str">
        <f>_xlfn.CONCAT(cr_impAlm[[#This Row],[DATA]],cr_impAlm[[#This Row],[MOTORISTA e MATRICULA]])</f>
        <v>45472SILVIO SILVA DE OLIVEIRA - 5793</v>
      </c>
    </row>
    <row r="481" spans="1:12" ht="41.25" hidden="1" customHeight="1">
      <c r="A481" s="131">
        <v>45444</v>
      </c>
      <c r="B481" s="135">
        <v>16800</v>
      </c>
      <c r="C481" s="133">
        <v>0.39583333333333331</v>
      </c>
      <c r="D481" s="136" t="s">
        <v>11</v>
      </c>
      <c r="E481" s="132" t="s">
        <v>109</v>
      </c>
      <c r="F481" s="132"/>
      <c r="G481" s="132" t="str">
        <f t="shared" si="22"/>
        <v>1</v>
      </c>
      <c r="H481" s="137">
        <f t="shared" si="23"/>
        <v>18</v>
      </c>
      <c r="I481" s="132" t="str" cm="1">
        <f t="array" ref="I481">_xlfn.XLOOKUP(C481,imp_horarios,imp_trechos_janta,"",-1,1)</f>
        <v>GOIANIA X BELEM 09:30</v>
      </c>
      <c r="J481" s="132" t="str" cm="1">
        <f t="array" ref="J481">_xlfn.XLOOKUP(D481,justificativas_motivos,justificativas_texto,"",1,1)</f>
        <v>MOTORISTA CUMPRINDO HORÁRIO NA ESCALA ATUAL</v>
      </c>
      <c r="L481" s="119" t="str">
        <f>_xlfn.CONCAT(cr_impAlm[[#This Row],[DATA]],cr_impAlm[[#This Row],[MOTORISTA e MATRICULA]])</f>
        <v>45472ROBERTO PEREIRA DE MATOS - 5538</v>
      </c>
    </row>
    <row r="482" spans="1:12" ht="41.25" hidden="1" customHeight="1">
      <c r="A482" s="131">
        <v>45444</v>
      </c>
      <c r="B482" s="135">
        <v>16800</v>
      </c>
      <c r="C482" s="133">
        <v>0.39583333333333331</v>
      </c>
      <c r="D482" s="136" t="s">
        <v>11</v>
      </c>
      <c r="E482" s="132" t="s">
        <v>143</v>
      </c>
      <c r="F482" s="132"/>
      <c r="G482" s="132" t="str">
        <f t="shared" si="22"/>
        <v>1</v>
      </c>
      <c r="H482" s="137">
        <f t="shared" si="23"/>
        <v>18</v>
      </c>
      <c r="I482" s="132" t="str" cm="1">
        <f t="array" ref="I482">_xlfn.XLOOKUP(C482,imp_horarios,imp_trechos_janta,"",-1,1)</f>
        <v>GOIANIA X BELEM 09:30</v>
      </c>
      <c r="J482" s="132" t="str" cm="1">
        <f t="array" ref="J482">_xlfn.XLOOKUP(D482,justificativas_motivos,justificativas_texto,"",1,1)</f>
        <v>MOTORISTA CUMPRINDO HORÁRIO NA ESCALA ATUAL</v>
      </c>
      <c r="L482" s="119" t="str">
        <f>_xlfn.CONCAT(cr_impAlm[[#This Row],[DATA]],cr_impAlm[[#This Row],[MOTORISTA e MATRICULA]])</f>
        <v>45472JOSE AIRTON XAVIER MAIA - 1776</v>
      </c>
    </row>
    <row r="483" spans="1:12" ht="41.25" hidden="1" customHeight="1">
      <c r="A483" s="131">
        <v>45444</v>
      </c>
      <c r="B483" s="135" t="s">
        <v>137</v>
      </c>
      <c r="C483" s="133" t="s">
        <v>137</v>
      </c>
      <c r="D483" s="136" t="s">
        <v>137</v>
      </c>
      <c r="E483" s="132" t="s">
        <v>114</v>
      </c>
      <c r="F483" s="132"/>
      <c r="G483" s="132" t="str">
        <f t="shared" si="22"/>
        <v>1</v>
      </c>
      <c r="H483" s="137">
        <f t="shared" si="23"/>
        <v>18</v>
      </c>
      <c r="I483" s="132" t="str" cm="1">
        <f t="array" ref="I483">_xlfn.XLOOKUP(C483,imp_horarios,imp_trechos_janta,"",-1,1)</f>
        <v>ESPERA</v>
      </c>
      <c r="J483" s="132" t="str" cm="1">
        <f t="array" ref="J483">_xlfn.XLOOKUP(D483,justificativas_motivos,justificativas_texto,"",1,1)</f>
        <v>MOTORISTA NA GARAGEM EM ESPERA PARA DISPONIBILIDADE DE HORARIOS</v>
      </c>
      <c r="L483" s="119" t="str">
        <f>_xlfn.CONCAT(cr_impAlm[[#This Row],[DATA]],cr_impAlm[[#This Row],[MOTORISTA e MATRICULA]])</f>
        <v>45473JUNIOR CARLOS DE OLIVEIRA - 1118</v>
      </c>
    </row>
    <row r="484" spans="1:12" ht="41.25" hidden="1" customHeight="1">
      <c r="A484" s="131">
        <v>45444</v>
      </c>
      <c r="B484" s="135" t="s">
        <v>137</v>
      </c>
      <c r="C484" s="133" t="s">
        <v>137</v>
      </c>
      <c r="D484" s="136" t="s">
        <v>137</v>
      </c>
      <c r="E484" s="132" t="s">
        <v>115</v>
      </c>
      <c r="F484" s="132"/>
      <c r="G484" s="132" t="str">
        <f t="shared" si="22"/>
        <v>1</v>
      </c>
      <c r="H484" s="137">
        <f t="shared" si="23"/>
        <v>18</v>
      </c>
      <c r="I484" s="132" t="str" cm="1">
        <f t="array" ref="I484">_xlfn.XLOOKUP(C484,imp_horarios,imp_trechos_janta,"",-1,1)</f>
        <v>ESPERA</v>
      </c>
      <c r="J484" s="132" t="str" cm="1">
        <f t="array" ref="J484">_xlfn.XLOOKUP(D484,justificativas_motivos,justificativas_texto,"",1,1)</f>
        <v>MOTORISTA NA GARAGEM EM ESPERA PARA DISPONIBILIDADE DE HORARIOS</v>
      </c>
      <c r="L484" s="119" t="str">
        <f>_xlfn.CONCAT(cr_impAlm[[#This Row],[DATA]],cr_impAlm[[#This Row],[MOTORISTA e MATRICULA]])</f>
        <v>45473EVANDRO CARLOS ARAUJO LIMA - 569</v>
      </c>
    </row>
    <row r="485" spans="1:12" ht="41.25" hidden="1" customHeight="1">
      <c r="A485" s="131">
        <v>45444</v>
      </c>
      <c r="B485" s="135">
        <v>16900</v>
      </c>
      <c r="C485" s="133">
        <v>0.75</v>
      </c>
      <c r="D485" s="136" t="s">
        <v>11</v>
      </c>
      <c r="E485" s="132" t="s">
        <v>113</v>
      </c>
      <c r="F485" s="132"/>
      <c r="G485" s="132" t="str">
        <f t="shared" si="22"/>
        <v>1</v>
      </c>
      <c r="H485" s="137">
        <f t="shared" si="23"/>
        <v>18</v>
      </c>
      <c r="I485" s="132" t="str" cm="1">
        <f t="array" ref="I485">_xlfn.XLOOKUP(C485,imp_horarios,imp_trechos_janta,"",-1,1)</f>
        <v>GOIANIA X TERESINA 18:00</v>
      </c>
      <c r="J485" s="132" t="str" cm="1">
        <f t="array" ref="J485">_xlfn.XLOOKUP(D485,justificativas_motivos,justificativas_texto,"",1,1)</f>
        <v>MOTORISTA CUMPRINDO HORÁRIO NA ESCALA ATUAL</v>
      </c>
      <c r="L485" s="119" t="str">
        <f>_xlfn.CONCAT(cr_impAlm[[#This Row],[DATA]],cr_impAlm[[#This Row],[MOTORISTA e MATRICULA]])</f>
        <v>45473VALTER PEREIRA MACIEL - 5630</v>
      </c>
    </row>
    <row r="486" spans="1:12" ht="41.25" hidden="1" customHeight="1">
      <c r="A486" s="131">
        <v>45444</v>
      </c>
      <c r="B486" s="135">
        <v>16900</v>
      </c>
      <c r="C486" s="133">
        <v>0.75</v>
      </c>
      <c r="D486" s="136" t="s">
        <v>11</v>
      </c>
      <c r="E486" s="132" t="s">
        <v>112</v>
      </c>
      <c r="F486" s="132"/>
      <c r="G486" s="132" t="str">
        <f t="shared" si="22"/>
        <v>1</v>
      </c>
      <c r="H486" s="137">
        <f t="shared" si="23"/>
        <v>18</v>
      </c>
      <c r="I486" s="132" t="str" cm="1">
        <f t="array" ref="I486">_xlfn.XLOOKUP(C486,imp_horarios,imp_trechos_janta,"",-1,1)</f>
        <v>GOIANIA X TERESINA 18:00</v>
      </c>
      <c r="J486" s="132" t="str" cm="1">
        <f t="array" ref="J486">_xlfn.XLOOKUP(D486,justificativas_motivos,justificativas_texto,"",1,1)</f>
        <v>MOTORISTA CUMPRINDO HORÁRIO NA ESCALA ATUAL</v>
      </c>
      <c r="L486" s="119" t="str">
        <f>_xlfn.CONCAT(cr_impAlm[[#This Row],[DATA]],cr_impAlm[[#This Row],[MOTORISTA e MATRICULA]])</f>
        <v>45473PEDRINHO MARCELINO BATISTA - 5629</v>
      </c>
    </row>
    <row r="487" spans="1:12" ht="41.25" hidden="1" customHeight="1">
      <c r="A487" s="131">
        <v>45444</v>
      </c>
      <c r="B487" s="135">
        <v>17300</v>
      </c>
      <c r="C487" s="133">
        <v>0.83333333333333337</v>
      </c>
      <c r="D487" s="136" t="s">
        <v>11</v>
      </c>
      <c r="E487" s="132" t="s">
        <v>123</v>
      </c>
      <c r="F487" s="132"/>
      <c r="G487" s="132" t="str">
        <f t="shared" si="22"/>
        <v>1</v>
      </c>
      <c r="H487" s="137">
        <f t="shared" si="23"/>
        <v>18</v>
      </c>
      <c r="I487" s="132" t="str" cm="1">
        <f t="array" ref="I487">_xlfn.XLOOKUP(C487,imp_horarios,imp_trechos_janta,"",-1,1)</f>
        <v>GOIANIA X SAO LUIS 20:00</v>
      </c>
      <c r="J487" s="132" t="str" cm="1">
        <f t="array" ref="J487">_xlfn.XLOOKUP(D487,justificativas_motivos,justificativas_texto,"",1,1)</f>
        <v>MOTORISTA CUMPRINDO HORÁRIO NA ESCALA ATUAL</v>
      </c>
      <c r="L487" s="119" t="str">
        <f>_xlfn.CONCAT(cr_impAlm[[#This Row],[DATA]],cr_impAlm[[#This Row],[MOTORISTA e MATRICULA]])</f>
        <v>45473DELEY CARVALHO DE SOUZA - 5015</v>
      </c>
    </row>
    <row r="488" spans="1:12" ht="41.25" hidden="1" customHeight="1">
      <c r="A488" s="131">
        <v>45444</v>
      </c>
      <c r="B488" s="135">
        <v>17300</v>
      </c>
      <c r="C488" s="133">
        <v>0.83333333333333337</v>
      </c>
      <c r="D488" s="136" t="s">
        <v>11</v>
      </c>
      <c r="E488" s="132" t="s">
        <v>124</v>
      </c>
      <c r="F488" s="132"/>
      <c r="G488" s="132" t="str">
        <f t="shared" ref="G488:G515" si="24">IF(E488="MOTORISTA","","1")</f>
        <v>1</v>
      </c>
      <c r="H488" s="137">
        <f t="shared" ref="H488:H515" si="25">IF(E488="MOTORISTA","",18)</f>
        <v>18</v>
      </c>
      <c r="I488" s="132" t="str" cm="1">
        <f t="array" ref="I488">_xlfn.XLOOKUP(C488,imp_horarios,imp_trechos_janta,"",-1,1)</f>
        <v>GOIANIA X SAO LUIS 20:00</v>
      </c>
      <c r="J488" s="132" t="str" cm="1">
        <f t="array" ref="J488">_xlfn.XLOOKUP(D488,justificativas_motivos,justificativas_texto,"",1,1)</f>
        <v>MOTORISTA CUMPRINDO HORÁRIO NA ESCALA ATUAL</v>
      </c>
      <c r="L488" s="119" t="str">
        <f>_xlfn.CONCAT(cr_impAlm[[#This Row],[DATA]],cr_impAlm[[#This Row],[MOTORISTA e MATRICULA]])</f>
        <v>45473LUIZ CARLOS GOMES DA SILVA - 1961</v>
      </c>
    </row>
    <row r="489" spans="1:12" ht="41.25" hidden="1" customHeight="1">
      <c r="A489" s="131">
        <v>45445</v>
      </c>
      <c r="B489" s="135">
        <v>19015</v>
      </c>
      <c r="C489" s="133">
        <v>0.3</v>
      </c>
      <c r="D489" s="136" t="s">
        <v>11</v>
      </c>
      <c r="E489" s="132" t="s">
        <v>114</v>
      </c>
      <c r="F489" s="132"/>
      <c r="G489" s="132" t="str">
        <f t="shared" si="24"/>
        <v>1</v>
      </c>
      <c r="H489" s="137">
        <f t="shared" si="25"/>
        <v>18</v>
      </c>
      <c r="I489" s="132" t="str" cm="1">
        <f t="array" ref="I489">_xlfn.XLOOKUP(C489,imp_horarios,imp_trechos_janta,"",-1,1)</f>
        <v>BELEM X GOIANIA 07:12</v>
      </c>
      <c r="J489" s="132" t="str" cm="1">
        <f t="array" ref="J489">_xlfn.XLOOKUP(D489,justificativas_motivos,justificativas_texto,"",1,1)</f>
        <v>MOTORISTA CUMPRINDO HORÁRIO NA ESCALA ATUAL</v>
      </c>
      <c r="L489" s="119" t="str">
        <f>_xlfn.CONCAT(cr_impAlm[[#This Row],[DATA]],cr_impAlm[[#This Row],[MOTORISTA e MATRICULA]])</f>
        <v>45473CLENIVAN RODRIGUES DOS REIS - 5542</v>
      </c>
    </row>
    <row r="490" spans="1:12" ht="41.25" hidden="1" customHeight="1">
      <c r="A490" s="131">
        <v>45445</v>
      </c>
      <c r="B490" s="135">
        <f>B489</f>
        <v>19015</v>
      </c>
      <c r="C490" s="133">
        <v>0.3</v>
      </c>
      <c r="D490" s="136" t="s">
        <v>11</v>
      </c>
      <c r="E490" s="132" t="s">
        <v>155</v>
      </c>
      <c r="F490" s="132"/>
      <c r="G490" s="132" t="str">
        <f t="shared" si="24"/>
        <v>1</v>
      </c>
      <c r="H490" s="137">
        <f t="shared" si="25"/>
        <v>18</v>
      </c>
      <c r="I490" s="132" t="str" cm="1">
        <f t="array" ref="I490">_xlfn.XLOOKUP(C490,imp_horarios,imp_trechos_janta,"",-1,1)</f>
        <v>BELEM X GOIANIA 07:12</v>
      </c>
      <c r="J490" s="132" t="str" cm="1">
        <f t="array" ref="J490">_xlfn.XLOOKUP(D490,justificativas_motivos,justificativas_texto,"",1,1)</f>
        <v>MOTORISTA CUMPRINDO HORÁRIO NA ESCALA ATUAL</v>
      </c>
      <c r="L490" s="119" t="str">
        <f>_xlfn.CONCAT(cr_impAlm[[#This Row],[DATA]],cr_impAlm[[#This Row],[MOTORISTA e MATRICULA]])</f>
        <v>45473JAIRO VIEIRA FERREIRA - 5835</v>
      </c>
    </row>
    <row r="491" spans="1:12" ht="41.25" hidden="1" customHeight="1">
      <c r="A491" s="131">
        <v>45445</v>
      </c>
      <c r="B491" s="135">
        <v>19004</v>
      </c>
      <c r="C491" s="133">
        <v>0.33333333333333331</v>
      </c>
      <c r="D491" s="136" t="s">
        <v>11</v>
      </c>
      <c r="E491" s="132" t="s">
        <v>113</v>
      </c>
      <c r="F491" s="132"/>
      <c r="G491" s="132" t="str">
        <f t="shared" si="24"/>
        <v>1</v>
      </c>
      <c r="H491" s="137">
        <f t="shared" si="25"/>
        <v>18</v>
      </c>
      <c r="I491" s="132" t="str" cm="1">
        <f t="array" ref="I491">_xlfn.XLOOKUP(C491,imp_horarios,imp_trechos_janta,"",-1,1)</f>
        <v>SAO LUIS X GOIANIA 08:00</v>
      </c>
      <c r="J491" s="132" t="str" cm="1">
        <f t="array" ref="J491">_xlfn.XLOOKUP(D491,justificativas_motivos,justificativas_texto,"",1,1)</f>
        <v>MOTORISTA CUMPRINDO HORÁRIO NA ESCALA ATUAL</v>
      </c>
      <c r="L491" s="119" t="str">
        <f>_xlfn.CONCAT(cr_impAlm[[#This Row],[DATA]],cr_impAlm[[#This Row],[MOTORISTA e MATRICULA]])</f>
        <v>45473VANDERSON GURGEL DO AMARAL - 2734</v>
      </c>
    </row>
    <row r="492" spans="1:12" ht="41.25" hidden="1" customHeight="1">
      <c r="A492" s="131">
        <v>45445</v>
      </c>
      <c r="B492" s="135">
        <f>B491</f>
        <v>19004</v>
      </c>
      <c r="C492" s="133">
        <v>0.33333333333333331</v>
      </c>
      <c r="D492" s="136" t="s">
        <v>11</v>
      </c>
      <c r="E492" s="132" t="s">
        <v>176</v>
      </c>
      <c r="F492" s="132"/>
      <c r="G492" s="132" t="str">
        <f t="shared" si="24"/>
        <v>1</v>
      </c>
      <c r="H492" s="137">
        <f t="shared" si="25"/>
        <v>18</v>
      </c>
      <c r="I492" s="132" t="str" cm="1">
        <f t="array" ref="I492">_xlfn.XLOOKUP(C492,imp_horarios,imp_trechos_janta,"",-1,1)</f>
        <v>SAO LUIS X GOIANIA 08:00</v>
      </c>
      <c r="J492" s="132" t="str" cm="1">
        <f t="array" ref="J492">_xlfn.XLOOKUP(D492,justificativas_motivos,justificativas_texto,"",1,1)</f>
        <v>MOTORISTA CUMPRINDO HORÁRIO NA ESCALA ATUAL</v>
      </c>
      <c r="L492" s="119" t="str">
        <f>_xlfn.CONCAT(cr_impAlm[[#This Row],[DATA]],cr_impAlm[[#This Row],[MOTORISTA e MATRICULA]])</f>
        <v>45473OLIVEIRA DE MELO ARRUDA - 5251</v>
      </c>
    </row>
    <row r="493" spans="1:12" ht="41.25" hidden="1" customHeight="1">
      <c r="A493" s="131">
        <v>45445</v>
      </c>
      <c r="B493" s="135">
        <v>17400</v>
      </c>
      <c r="C493" s="133">
        <v>0.37708333333333333</v>
      </c>
      <c r="D493" s="136" t="s">
        <v>11</v>
      </c>
      <c r="E493" s="132" t="s">
        <v>123</v>
      </c>
      <c r="F493" s="132"/>
      <c r="G493" s="132" t="str">
        <f t="shared" si="24"/>
        <v>1</v>
      </c>
      <c r="H493" s="137">
        <f t="shared" si="25"/>
        <v>18</v>
      </c>
      <c r="I493" s="132" t="str" cm="1">
        <f t="array" ref="I493">_xlfn.XLOOKUP(C493,imp_horarios,imp_trechos_janta,"",-1,1)</f>
        <v>FORTALEZA X SINOP 09:03</v>
      </c>
      <c r="J493" s="132" t="str" cm="1">
        <f t="array" ref="J493">_xlfn.XLOOKUP(D493,justificativas_motivos,justificativas_texto,"",1,1)</f>
        <v>MOTORISTA CUMPRINDO HORÁRIO NA ESCALA ATUAL</v>
      </c>
      <c r="L493" s="119" t="str">
        <f>_xlfn.CONCAT(cr_impAlm[[#This Row],[DATA]],cr_impAlm[[#This Row],[MOTORISTA e MATRICULA]])</f>
        <v>45474OLIVEIRA DE MELO ARRUDA - 5251</v>
      </c>
    </row>
    <row r="494" spans="1:12" ht="41.25" hidden="1" customHeight="1">
      <c r="A494" s="131">
        <v>45445</v>
      </c>
      <c r="B494" s="135">
        <f>B493</f>
        <v>17400</v>
      </c>
      <c r="C494" s="133">
        <v>0.37708333333333333</v>
      </c>
      <c r="D494" s="136" t="s">
        <v>11</v>
      </c>
      <c r="E494" s="132" t="s">
        <v>124</v>
      </c>
      <c r="F494" s="132"/>
      <c r="G494" s="132" t="str">
        <f t="shared" si="24"/>
        <v>1</v>
      </c>
      <c r="H494" s="137">
        <f t="shared" si="25"/>
        <v>18</v>
      </c>
      <c r="I494" s="132" t="str" cm="1">
        <f t="array" ref="I494">_xlfn.XLOOKUP(C494,imp_horarios,imp_trechos_janta,"",-1,1)</f>
        <v>FORTALEZA X SINOP 09:03</v>
      </c>
      <c r="J494" s="132" t="str" cm="1">
        <f t="array" ref="J494">_xlfn.XLOOKUP(D494,justificativas_motivos,justificativas_texto,"",1,1)</f>
        <v>MOTORISTA CUMPRINDO HORÁRIO NA ESCALA ATUAL</v>
      </c>
      <c r="L494" s="119" t="str">
        <f>_xlfn.CONCAT(cr_impAlm[[#This Row],[DATA]],cr_impAlm[[#This Row],[MOTORISTA e MATRICULA]])</f>
        <v>45474VANDERSON GURGEL DO AMARAL - 2734</v>
      </c>
    </row>
    <row r="495" spans="1:12" ht="41.25" hidden="1" customHeight="1">
      <c r="A495" s="131">
        <v>45445</v>
      </c>
      <c r="B495" s="135">
        <v>16500</v>
      </c>
      <c r="C495" s="133">
        <v>0.75</v>
      </c>
      <c r="D495" s="136" t="s">
        <v>11</v>
      </c>
      <c r="E495" s="132" t="s">
        <v>572</v>
      </c>
      <c r="F495" s="132"/>
      <c r="G495" s="132" t="str">
        <f t="shared" si="24"/>
        <v>1</v>
      </c>
      <c r="H495" s="137">
        <f t="shared" si="25"/>
        <v>18</v>
      </c>
      <c r="I495" s="132" t="str" cm="1">
        <f t="array" ref="I495">_xlfn.XLOOKUP(C495,imp_horarios,imp_trechos_janta,"",-1,1)</f>
        <v>GOIANIA X TERESINA 18:00</v>
      </c>
      <c r="J495" s="132" t="str" cm="1">
        <f t="array" ref="J495">_xlfn.XLOOKUP(D495,justificativas_motivos,justificativas_texto,"",1,1)</f>
        <v>MOTORISTA CUMPRINDO HORÁRIO NA ESCALA ATUAL</v>
      </c>
      <c r="L495" s="119" t="str">
        <f>_xlfn.CONCAT(cr_impAlm[[#This Row],[DATA]],cr_impAlm[[#This Row],[MOTORISTA e MATRICULA]])</f>
        <v>45474IVANILSON BARBOSA PEREIRA - 5434</v>
      </c>
    </row>
    <row r="496" spans="1:12" ht="41.25" hidden="1" customHeight="1">
      <c r="A496" s="131">
        <v>45445</v>
      </c>
      <c r="B496" s="135">
        <v>16500</v>
      </c>
      <c r="C496" s="133">
        <v>0.75</v>
      </c>
      <c r="D496" s="136" t="s">
        <v>11</v>
      </c>
      <c r="E496" s="132" t="s">
        <v>119</v>
      </c>
      <c r="F496" s="132"/>
      <c r="G496" s="132" t="str">
        <f t="shared" si="24"/>
        <v>1</v>
      </c>
      <c r="H496" s="137">
        <f t="shared" si="25"/>
        <v>18</v>
      </c>
      <c r="I496" s="132" t="str" cm="1">
        <f t="array" ref="I496">_xlfn.XLOOKUP(C496,imp_horarios,imp_trechos_janta,"",-1,1)</f>
        <v>GOIANIA X TERESINA 18:00</v>
      </c>
      <c r="J496" s="132" t="str" cm="1">
        <f t="array" ref="J496">_xlfn.XLOOKUP(D496,justificativas_motivos,justificativas_texto,"",1,1)</f>
        <v>MOTORISTA CUMPRINDO HORÁRIO NA ESCALA ATUAL</v>
      </c>
      <c r="L496" s="119" t="str">
        <f>_xlfn.CONCAT(cr_impAlm[[#This Row],[DATA]],cr_impAlm[[#This Row],[MOTORISTA e MATRICULA]])</f>
        <v>45474JOSE EVANGELISTA DA SILVA - 5199</v>
      </c>
    </row>
    <row r="497" spans="1:12" ht="41.25" hidden="1" customHeight="1">
      <c r="A497" s="131">
        <v>45445</v>
      </c>
      <c r="B497" s="135">
        <v>19021</v>
      </c>
      <c r="C497" s="133">
        <v>0.79166666666666663</v>
      </c>
      <c r="D497" s="136" t="s">
        <v>11</v>
      </c>
      <c r="E497" s="132" t="s">
        <v>150</v>
      </c>
      <c r="F497" s="132"/>
      <c r="G497" s="132" t="str">
        <f t="shared" si="24"/>
        <v>1</v>
      </c>
      <c r="H497" s="137">
        <f t="shared" si="25"/>
        <v>18</v>
      </c>
      <c r="I497" s="132" t="str" cm="1">
        <f t="array" ref="I497">_xlfn.XLOOKUP(C497,imp_horarios,imp_trechos_janta,"",-1,1)</f>
        <v>GOIANIA X TERESINA 18:00</v>
      </c>
      <c r="J497" s="132" t="str" cm="1">
        <f t="array" ref="J497">_xlfn.XLOOKUP(D497,justificativas_motivos,justificativas_texto,"",1,1)</f>
        <v>MOTORISTA CUMPRINDO HORÁRIO NA ESCALA ATUAL</v>
      </c>
      <c r="L497" s="119" t="str">
        <f>_xlfn.CONCAT(cr_impAlm[[#This Row],[DATA]],cr_impAlm[[#This Row],[MOTORISTA e MATRICULA]])</f>
        <v>45474CLEOMAR ANTONIO SIMOES - 2988</v>
      </c>
    </row>
    <row r="498" spans="1:12" ht="41.25" hidden="1" customHeight="1">
      <c r="A498" s="131">
        <v>45445</v>
      </c>
      <c r="B498" s="135">
        <v>19021</v>
      </c>
      <c r="C498" s="133">
        <v>0.79166666666666663</v>
      </c>
      <c r="D498" s="136" t="s">
        <v>11</v>
      </c>
      <c r="E498" s="132" t="s">
        <v>151</v>
      </c>
      <c r="F498" s="132"/>
      <c r="G498" s="132" t="str">
        <f t="shared" si="24"/>
        <v>1</v>
      </c>
      <c r="H498" s="137">
        <f t="shared" si="25"/>
        <v>18</v>
      </c>
      <c r="I498" s="132" t="str" cm="1">
        <f t="array" ref="I498">_xlfn.XLOOKUP(C498,imp_horarios,imp_trechos_janta,"",-1,1)</f>
        <v>GOIANIA X TERESINA 18:00</v>
      </c>
      <c r="J498" s="132" t="str" cm="1">
        <f t="array" ref="J498">_xlfn.XLOOKUP(D498,justificativas_motivos,justificativas_texto,"",1,1)</f>
        <v>MOTORISTA CUMPRINDO HORÁRIO NA ESCALA ATUAL</v>
      </c>
      <c r="L498" s="119" t="str">
        <f>_xlfn.CONCAT(cr_impAlm[[#This Row],[DATA]],cr_impAlm[[#This Row],[MOTORISTA e MATRICULA]])</f>
        <v>45474DIVINO EURIPEDES RIBEIRO - 5191</v>
      </c>
    </row>
    <row r="499" spans="1:12" ht="41.25" hidden="1" customHeight="1">
      <c r="A499" s="131">
        <v>45445</v>
      </c>
      <c r="B499" s="135">
        <v>17300</v>
      </c>
      <c r="C499" s="133">
        <v>0.83333333333333337</v>
      </c>
      <c r="D499" s="136" t="s">
        <v>11</v>
      </c>
      <c r="E499" s="132" t="s">
        <v>177</v>
      </c>
      <c r="F499" s="132"/>
      <c r="G499" s="132" t="str">
        <f t="shared" si="24"/>
        <v>1</v>
      </c>
      <c r="H499" s="137">
        <f t="shared" si="25"/>
        <v>18</v>
      </c>
      <c r="I499" s="132" t="str" cm="1">
        <f t="array" ref="I499">_xlfn.XLOOKUP(C499,imp_horarios,imp_trechos_janta,"",-1,1)</f>
        <v>GOIANIA X SAO LUIS 20:00</v>
      </c>
      <c r="J499" s="132" t="str" cm="1">
        <f t="array" ref="J499">_xlfn.XLOOKUP(D499,justificativas_motivos,justificativas_texto,"",1,1)</f>
        <v>MOTORISTA CUMPRINDO HORÁRIO NA ESCALA ATUAL</v>
      </c>
      <c r="L499" s="119" t="str">
        <f>_xlfn.CONCAT(cr_impAlm[[#This Row],[DATA]],cr_impAlm[[#This Row],[MOTORISTA e MATRICULA]])</f>
        <v>45474ANDRE LUIZ DA SILVA - 5188</v>
      </c>
    </row>
    <row r="500" spans="1:12" ht="41.25" hidden="1" customHeight="1">
      <c r="A500" s="131">
        <v>45445</v>
      </c>
      <c r="B500" s="135">
        <v>17300</v>
      </c>
      <c r="C500" s="133">
        <v>0.83333333333333337</v>
      </c>
      <c r="D500" s="136" t="s">
        <v>11</v>
      </c>
      <c r="E500" s="132" t="s">
        <v>165</v>
      </c>
      <c r="F500" s="132"/>
      <c r="G500" s="132" t="str">
        <f t="shared" si="24"/>
        <v>1</v>
      </c>
      <c r="H500" s="137">
        <f t="shared" si="25"/>
        <v>18</v>
      </c>
      <c r="I500" s="132" t="str" cm="1">
        <f t="array" ref="I500">_xlfn.XLOOKUP(C500,imp_horarios,imp_trechos_janta,"",-1,1)</f>
        <v>GOIANIA X SAO LUIS 20:00</v>
      </c>
      <c r="J500" s="132" t="str" cm="1">
        <f t="array" ref="J500">_xlfn.XLOOKUP(D500,justificativas_motivos,justificativas_texto,"",1,1)</f>
        <v>MOTORISTA CUMPRINDO HORÁRIO NA ESCALA ATUAL</v>
      </c>
      <c r="L500" s="119" t="str">
        <f>_xlfn.CONCAT(cr_impAlm[[#This Row],[DATA]],cr_impAlm[[#This Row],[MOTORISTA e MATRICULA]])</f>
        <v>45474JOSE CARLOS CAIXETA - 2673</v>
      </c>
    </row>
    <row r="501" spans="1:12" ht="41.25" hidden="1" customHeight="1">
      <c r="A501" s="131">
        <v>45446</v>
      </c>
      <c r="B501" s="135">
        <v>19010</v>
      </c>
      <c r="C501" s="133">
        <v>0.87847222222222221</v>
      </c>
      <c r="D501" s="136" t="s">
        <v>11</v>
      </c>
      <c r="E501" s="132" t="s">
        <v>120</v>
      </c>
      <c r="F501" s="132"/>
      <c r="G501" s="132" t="str">
        <f t="shared" si="24"/>
        <v>1</v>
      </c>
      <c r="H501" s="137">
        <f t="shared" si="25"/>
        <v>18</v>
      </c>
      <c r="I501" s="132" t="str" cm="1">
        <f t="array" ref="I501">_xlfn.XLOOKUP(C501,imp_horarios,imp_trechos_janta,"",-1,1)</f>
        <v>BELEM X GOIANIA 21:05</v>
      </c>
      <c r="J501" s="132" t="str" cm="1">
        <f t="array" ref="J501">_xlfn.XLOOKUP(D501,justificativas_motivos,justificativas_texto,"",1,1)</f>
        <v>MOTORISTA CUMPRINDO HORÁRIO NA ESCALA ATUAL</v>
      </c>
      <c r="L501" s="119" t="str">
        <f>_xlfn.CONCAT(cr_impAlm[[#This Row],[DATA]],cr_impAlm[[#This Row],[MOTORISTA e MATRICULA]])</f>
        <v>45474JOAO ANIVAIR DE QUEIROZ - 5608</v>
      </c>
    </row>
    <row r="502" spans="1:12" ht="41.25" hidden="1" customHeight="1">
      <c r="A502" s="131">
        <v>45446</v>
      </c>
      <c r="B502" s="135">
        <v>19010</v>
      </c>
      <c r="C502" s="133">
        <v>0.87847222222222221</v>
      </c>
      <c r="D502" s="136" t="s">
        <v>11</v>
      </c>
      <c r="E502" s="132" t="s">
        <v>119</v>
      </c>
      <c r="F502" s="132"/>
      <c r="G502" s="132" t="str">
        <f t="shared" si="24"/>
        <v>1</v>
      </c>
      <c r="H502" s="137">
        <f t="shared" si="25"/>
        <v>18</v>
      </c>
      <c r="I502" s="132" t="str" cm="1">
        <f t="array" ref="I502">_xlfn.XLOOKUP(C502,imp_horarios,imp_trechos_janta,"",-1,1)</f>
        <v>BELEM X GOIANIA 21:05</v>
      </c>
      <c r="J502" s="132" t="str" cm="1">
        <f t="array" ref="J502">_xlfn.XLOOKUP(D502,justificativas_motivos,justificativas_texto,"",1,1)</f>
        <v>MOTORISTA CUMPRINDO HORÁRIO NA ESCALA ATUAL</v>
      </c>
      <c r="L502" s="119" t="str">
        <f>_xlfn.CONCAT(cr_impAlm[[#This Row],[DATA]],cr_impAlm[[#This Row],[MOTORISTA e MATRICULA]])</f>
        <v>45474ADAIR VIEIRA DA SILVA - 2034</v>
      </c>
    </row>
    <row r="503" spans="1:12" ht="41.25" hidden="1" customHeight="1">
      <c r="A503" s="131">
        <v>45446</v>
      </c>
      <c r="B503" s="135">
        <v>19026</v>
      </c>
      <c r="C503" s="133">
        <v>0.3</v>
      </c>
      <c r="D503" s="136" t="s">
        <v>11</v>
      </c>
      <c r="E503" s="132" t="s">
        <v>150</v>
      </c>
      <c r="F503" s="132"/>
      <c r="G503" s="132" t="str">
        <f t="shared" si="24"/>
        <v>1</v>
      </c>
      <c r="H503" s="137">
        <f t="shared" si="25"/>
        <v>18</v>
      </c>
      <c r="I503" s="132" t="str" cm="1">
        <f t="array" ref="I503">_xlfn.XLOOKUP(C503,imp_horarios,imp_trechos_janta,"",-1,1)</f>
        <v>BELEM X GOIANIA 07:12</v>
      </c>
      <c r="J503" s="132" t="str" cm="1">
        <f t="array" ref="J503">_xlfn.XLOOKUP(D503,justificativas_motivos,justificativas_texto,"",1,1)</f>
        <v>MOTORISTA CUMPRINDO HORÁRIO NA ESCALA ATUAL</v>
      </c>
      <c r="L503" s="119" t="str">
        <f>_xlfn.CONCAT(cr_impAlm[[#This Row],[DATA]],cr_impAlm[[#This Row],[MOTORISTA e MATRICULA]])</f>
        <v>45474WARLEY DA SILVA NOGUEIRA - 5823</v>
      </c>
    </row>
    <row r="504" spans="1:12" ht="41.25" hidden="1" customHeight="1">
      <c r="A504" s="131">
        <v>45446</v>
      </c>
      <c r="B504" s="135">
        <v>19026</v>
      </c>
      <c r="C504" s="133">
        <v>0.3</v>
      </c>
      <c r="D504" s="136" t="s">
        <v>11</v>
      </c>
      <c r="E504" s="132" t="s">
        <v>166</v>
      </c>
      <c r="F504" s="132"/>
      <c r="G504" s="132" t="str">
        <f t="shared" si="24"/>
        <v>1</v>
      </c>
      <c r="H504" s="137">
        <f t="shared" si="25"/>
        <v>18</v>
      </c>
      <c r="I504" s="132" t="str" cm="1">
        <f t="array" ref="I504">_xlfn.XLOOKUP(C504,imp_horarios,imp_trechos_janta,"",-1,1)</f>
        <v>BELEM X GOIANIA 07:12</v>
      </c>
      <c r="J504" s="132" t="str" cm="1">
        <f t="array" ref="J504">_xlfn.XLOOKUP(D504,justificativas_motivos,justificativas_texto,"",1,1)</f>
        <v>MOTORISTA CUMPRINDO HORÁRIO NA ESCALA ATUAL</v>
      </c>
      <c r="L504" s="119" t="str">
        <f>_xlfn.CONCAT(cr_impAlm[[#This Row],[DATA]],cr_impAlm[[#This Row],[MOTORISTA e MATRICULA]])</f>
        <v>45475JOAO ANIVAIR DE QUEIROZ - 5608</v>
      </c>
    </row>
    <row r="505" spans="1:12" ht="41.25" hidden="1" customHeight="1">
      <c r="A505" s="131">
        <v>45446</v>
      </c>
      <c r="B505" s="135">
        <v>16400</v>
      </c>
      <c r="C505" s="133">
        <v>0.33333333333333331</v>
      </c>
      <c r="D505" s="136" t="s">
        <v>11</v>
      </c>
      <c r="E505" s="132" t="s">
        <v>177</v>
      </c>
      <c r="F505" s="132"/>
      <c r="G505" s="132" t="str">
        <f t="shared" si="24"/>
        <v>1</v>
      </c>
      <c r="H505" s="137">
        <f t="shared" si="25"/>
        <v>18</v>
      </c>
      <c r="I505" s="132" t="str" cm="1">
        <f t="array" ref="I505">_xlfn.XLOOKUP(C505,imp_horarios,imp_trechos_janta,"",-1,1)</f>
        <v>SAO LUIS X GOIANIA 08:00</v>
      </c>
      <c r="J505" s="132" t="str" cm="1">
        <f t="array" ref="J505">_xlfn.XLOOKUP(D505,justificativas_motivos,justificativas_texto,"",1,1)</f>
        <v>MOTORISTA CUMPRINDO HORÁRIO NA ESCALA ATUAL</v>
      </c>
      <c r="L505" s="119" t="str">
        <f>_xlfn.CONCAT(cr_impAlm[[#This Row],[DATA]],cr_impAlm[[#This Row],[MOTORISTA e MATRICULA]])</f>
        <v>45475ADAIR VIEIRA DA SILVA - 2034</v>
      </c>
    </row>
    <row r="506" spans="1:12" ht="41.25" hidden="1" customHeight="1">
      <c r="A506" s="131">
        <v>45446</v>
      </c>
      <c r="B506" s="135">
        <v>16400</v>
      </c>
      <c r="C506" s="133">
        <v>0.33333333333333331</v>
      </c>
      <c r="D506" s="136" t="s">
        <v>11</v>
      </c>
      <c r="E506" s="132" t="s">
        <v>165</v>
      </c>
      <c r="F506" s="132"/>
      <c r="G506" s="132" t="str">
        <f t="shared" si="24"/>
        <v>1</v>
      </c>
      <c r="H506" s="137">
        <f t="shared" si="25"/>
        <v>18</v>
      </c>
      <c r="I506" s="132" t="str" cm="1">
        <f t="array" ref="I506">_xlfn.XLOOKUP(C506,imp_horarios,imp_trechos_janta,"",-1,1)</f>
        <v>SAO LUIS X GOIANIA 08:00</v>
      </c>
      <c r="J506" s="132" t="str" cm="1">
        <f t="array" ref="J506">_xlfn.XLOOKUP(D506,justificativas_motivos,justificativas_texto,"",1,1)</f>
        <v>MOTORISTA CUMPRINDO HORÁRIO NA ESCALA ATUAL</v>
      </c>
      <c r="L506" s="119" t="str">
        <f>_xlfn.CONCAT(cr_impAlm[[#This Row],[DATA]],cr_impAlm[[#This Row],[MOTORISTA e MATRICULA]])</f>
        <v>45475GENIVALDO ANTONIO DE SOUZA - 1082</v>
      </c>
    </row>
    <row r="507" spans="1:12" ht="41.25" hidden="1" customHeight="1">
      <c r="A507" s="131">
        <v>45446</v>
      </c>
      <c r="B507" s="135">
        <v>15400</v>
      </c>
      <c r="C507" s="133">
        <v>0.39583333333333331</v>
      </c>
      <c r="D507" s="136" t="s">
        <v>11</v>
      </c>
      <c r="E507" s="132" t="s">
        <v>126</v>
      </c>
      <c r="F507" s="132"/>
      <c r="G507" s="132" t="str">
        <f t="shared" si="24"/>
        <v>1</v>
      </c>
      <c r="H507" s="137">
        <f t="shared" si="25"/>
        <v>18</v>
      </c>
      <c r="I507" s="132" t="str" cm="1">
        <f t="array" ref="I507">_xlfn.XLOOKUP(C507,imp_horarios,imp_trechos_janta,"",-1,1)</f>
        <v>GOIANIA X BELEM 09:30</v>
      </c>
      <c r="J507" s="132" t="str" cm="1">
        <f t="array" ref="J507">_xlfn.XLOOKUP(D507,justificativas_motivos,justificativas_texto,"",1,1)</f>
        <v>MOTORISTA CUMPRINDO HORÁRIO NA ESCALA ATUAL</v>
      </c>
      <c r="L507" s="119" t="str">
        <f>_xlfn.CONCAT(cr_impAlm[[#This Row],[DATA]],cr_impAlm[[#This Row],[MOTORISTA e MATRICULA]])</f>
        <v>45475WARLEY DA SILVA NOGUEIRA - 5823</v>
      </c>
    </row>
    <row r="508" spans="1:12" ht="41.25" hidden="1" customHeight="1">
      <c r="A508" s="131">
        <v>45446</v>
      </c>
      <c r="B508" s="135">
        <v>15400</v>
      </c>
      <c r="C508" s="133">
        <v>0.39583333333333331</v>
      </c>
      <c r="D508" s="136" t="s">
        <v>11</v>
      </c>
      <c r="E508" s="132" t="s">
        <v>125</v>
      </c>
      <c r="F508" s="132"/>
      <c r="G508" s="132" t="str">
        <f t="shared" si="24"/>
        <v>1</v>
      </c>
      <c r="H508" s="137">
        <f t="shared" si="25"/>
        <v>18</v>
      </c>
      <c r="I508" s="132" t="str" cm="1">
        <f t="array" ref="I508">_xlfn.XLOOKUP(C508,imp_horarios,imp_trechos_janta,"",-1,1)</f>
        <v>GOIANIA X BELEM 09:30</v>
      </c>
      <c r="J508" s="132" t="str" cm="1">
        <f t="array" ref="J508">_xlfn.XLOOKUP(D508,justificativas_motivos,justificativas_texto,"",1,1)</f>
        <v>MOTORISTA CUMPRINDO HORÁRIO NA ESCALA ATUAL</v>
      </c>
      <c r="L508" s="119" t="str">
        <f>_xlfn.CONCAT(cr_impAlm[[#This Row],[DATA]],cr_impAlm[[#This Row],[MOTORISTA e MATRICULA]])</f>
        <v>45475CLEITON ALENCAR DA ROCHA - 1146</v>
      </c>
    </row>
    <row r="509" spans="1:12" ht="41.25" hidden="1" customHeight="1">
      <c r="A509" s="131">
        <v>45446</v>
      </c>
      <c r="B509" s="135" t="s">
        <v>137</v>
      </c>
      <c r="C509" s="133" t="s">
        <v>137</v>
      </c>
      <c r="D509" s="136" t="s">
        <v>137</v>
      </c>
      <c r="E509" s="132" t="s">
        <v>160</v>
      </c>
      <c r="F509" s="132"/>
      <c r="G509" s="132" t="str">
        <f t="shared" si="24"/>
        <v>1</v>
      </c>
      <c r="H509" s="137">
        <f t="shared" si="25"/>
        <v>18</v>
      </c>
      <c r="I509" s="132" t="str" cm="1">
        <f t="array" ref="I509">_xlfn.XLOOKUP(C509,imp_horarios,imp_trechos_janta,"",-1,1)</f>
        <v>ESPERA</v>
      </c>
      <c r="J509" s="132" t="str" cm="1">
        <f t="array" ref="J509">_xlfn.XLOOKUP(D509,justificativas_motivos,justificativas_texto,"",1,1)</f>
        <v>MOTORISTA NA GARAGEM EM ESPERA PARA DISPONIBILIDADE DE HORARIOS</v>
      </c>
      <c r="L509" s="119" t="str">
        <f>_xlfn.CONCAT(cr_impAlm[[#This Row],[DATA]],cr_impAlm[[#This Row],[MOTORISTA e MATRICULA]])</f>
        <v>45475JOSE PEDRO DA SILVA FREITAS - 1357</v>
      </c>
    </row>
    <row r="510" spans="1:12" ht="41.25" hidden="1" customHeight="1">
      <c r="A510" s="131">
        <v>45446</v>
      </c>
      <c r="B510" s="135" t="s">
        <v>137</v>
      </c>
      <c r="C510" s="133" t="s">
        <v>137</v>
      </c>
      <c r="D510" s="136" t="s">
        <v>137</v>
      </c>
      <c r="E510" s="132" t="s">
        <v>161</v>
      </c>
      <c r="F510" s="132"/>
      <c r="G510" s="132" t="str">
        <f t="shared" si="24"/>
        <v>1</v>
      </c>
      <c r="H510" s="137">
        <f t="shared" si="25"/>
        <v>18</v>
      </c>
      <c r="I510" s="132" t="str" cm="1">
        <f t="array" ref="I510">_xlfn.XLOOKUP(C510,imp_horarios,imp_trechos_janta,"",-1,1)</f>
        <v>ESPERA</v>
      </c>
      <c r="J510" s="132" t="str" cm="1">
        <f t="array" ref="J510">_xlfn.XLOOKUP(D510,justificativas_motivos,justificativas_texto,"",1,1)</f>
        <v>MOTORISTA NA GARAGEM EM ESPERA PARA DISPONIBILIDADE DE HORARIOS</v>
      </c>
      <c r="L510" s="119" t="str">
        <f>_xlfn.CONCAT(cr_impAlm[[#This Row],[DATA]],cr_impAlm[[#This Row],[MOTORISTA e MATRICULA]])</f>
        <v>45475  EDMILSON LUIS DE FRANCA- 5442</v>
      </c>
    </row>
    <row r="511" spans="1:12" ht="41.25" hidden="1" customHeight="1">
      <c r="A511" s="131">
        <v>45446</v>
      </c>
      <c r="B511" s="135">
        <v>14400</v>
      </c>
      <c r="C511" s="133">
        <v>0.75</v>
      </c>
      <c r="D511" s="136" t="s">
        <v>11</v>
      </c>
      <c r="E511" s="132" t="s">
        <v>19</v>
      </c>
      <c r="F511" s="132"/>
      <c r="G511" s="132" t="str">
        <f t="shared" si="24"/>
        <v>1</v>
      </c>
      <c r="H511" s="137">
        <f t="shared" si="25"/>
        <v>18</v>
      </c>
      <c r="I511" s="132" t="str" cm="1">
        <f t="array" ref="I511">_xlfn.XLOOKUP(C511,imp_horarios,imp_trechos_janta,"",-1,1)</f>
        <v>GOIANIA X TERESINA 18:00</v>
      </c>
      <c r="J511" s="132" t="str" cm="1">
        <f t="array" ref="J511">_xlfn.XLOOKUP(D511,justificativas_motivos,justificativas_texto,"",1,1)</f>
        <v>MOTORISTA CUMPRINDO HORÁRIO NA ESCALA ATUAL</v>
      </c>
      <c r="L511" s="119" t="str">
        <f>_xlfn.CONCAT(cr_impAlm[[#This Row],[DATA]],cr_impAlm[[#This Row],[MOTORISTA e MATRICULA]])</f>
        <v>45475FRANK HUDSON MACHADO DE BRITO - 5267</v>
      </c>
    </row>
    <row r="512" spans="1:12" ht="41.25" hidden="1" customHeight="1">
      <c r="A512" s="131">
        <v>45446</v>
      </c>
      <c r="B512" s="135">
        <v>14400</v>
      </c>
      <c r="C512" s="133">
        <v>0.75</v>
      </c>
      <c r="D512" s="136" t="s">
        <v>11</v>
      </c>
      <c r="E512" s="132" t="s">
        <v>134</v>
      </c>
      <c r="F512" s="132"/>
      <c r="G512" s="132" t="str">
        <f t="shared" si="24"/>
        <v>1</v>
      </c>
      <c r="H512" s="137">
        <f t="shared" si="25"/>
        <v>18</v>
      </c>
      <c r="I512" s="132" t="str" cm="1">
        <f t="array" ref="I512">_xlfn.XLOOKUP(C512,imp_horarios,imp_trechos_janta,"",-1,1)</f>
        <v>GOIANIA X TERESINA 18:00</v>
      </c>
      <c r="J512" s="132" t="str" cm="1">
        <f t="array" ref="J512">_xlfn.XLOOKUP(D512,justificativas_motivos,justificativas_texto,"",1,1)</f>
        <v>MOTORISTA CUMPRINDO HORÁRIO NA ESCALA ATUAL</v>
      </c>
      <c r="L512" s="119" t="str">
        <f>_xlfn.CONCAT(cr_impAlm[[#This Row],[DATA]],cr_impAlm[[#This Row],[MOTORISTA e MATRICULA]])</f>
        <v>45476GEYSILOM CARDOSO FAGUNDES FURTADO - 5770</v>
      </c>
    </row>
    <row r="513" spans="1:12" ht="41.25" hidden="1" customHeight="1">
      <c r="A513" s="131">
        <v>45446</v>
      </c>
      <c r="B513" s="135">
        <v>19014</v>
      </c>
      <c r="C513" s="133">
        <v>0.79166666666666663</v>
      </c>
      <c r="D513" s="136" t="s">
        <v>11</v>
      </c>
      <c r="E513" s="132" t="s">
        <v>178</v>
      </c>
      <c r="F513" s="132"/>
      <c r="G513" s="132" t="str">
        <f t="shared" si="24"/>
        <v>1</v>
      </c>
      <c r="H513" s="137">
        <f t="shared" si="25"/>
        <v>18</v>
      </c>
      <c r="I513" s="132" t="str" cm="1">
        <f t="array" ref="I513">_xlfn.XLOOKUP(C513,imp_horarios,imp_trechos_janta,"",-1,1)</f>
        <v>GOIANIA X TERESINA 18:00</v>
      </c>
      <c r="J513" s="132" t="str" cm="1">
        <f t="array" ref="J513">_xlfn.XLOOKUP(D513,justificativas_motivos,justificativas_texto,"",1,1)</f>
        <v>MOTORISTA CUMPRINDO HORÁRIO NA ESCALA ATUAL</v>
      </c>
      <c r="L513" s="119" t="str">
        <f>_xlfn.CONCAT(cr_impAlm[[#This Row],[DATA]],cr_impAlm[[#This Row],[MOTORISTA e MATRICULA]])</f>
        <v>45476ALEXSANDRO PEREIRA DA SILVA - 5286</v>
      </c>
    </row>
    <row r="514" spans="1:12" ht="41.25" hidden="1" customHeight="1">
      <c r="A514" s="131">
        <v>45446</v>
      </c>
      <c r="B514" s="135">
        <v>19014</v>
      </c>
      <c r="C514" s="133">
        <v>0.79166666666666663</v>
      </c>
      <c r="D514" s="136" t="s">
        <v>11</v>
      </c>
      <c r="E514" s="132" t="s">
        <v>179</v>
      </c>
      <c r="F514" s="132"/>
      <c r="G514" s="132" t="str">
        <f t="shared" si="24"/>
        <v>1</v>
      </c>
      <c r="H514" s="137">
        <f t="shared" si="25"/>
        <v>18</v>
      </c>
      <c r="I514" s="132" t="str" cm="1">
        <f t="array" ref="I514">_xlfn.XLOOKUP(C514,imp_horarios,imp_trechos_janta,"",-1,1)</f>
        <v>GOIANIA X TERESINA 18:00</v>
      </c>
      <c r="J514" s="132" t="str" cm="1">
        <f t="array" ref="J514">_xlfn.XLOOKUP(D514,justificativas_motivos,justificativas_texto,"",1,1)</f>
        <v>MOTORISTA CUMPRINDO HORÁRIO NA ESCALA ATUAL</v>
      </c>
      <c r="L514" s="119" t="str">
        <f>_xlfn.CONCAT(cr_impAlm[[#This Row],[DATA]],cr_impAlm[[#This Row],[MOTORISTA e MATRICULA]])</f>
        <v>45476CELSO VIEIRA DA SILVA - 5244</v>
      </c>
    </row>
    <row r="515" spans="1:12" ht="41.25" hidden="1" customHeight="1">
      <c r="A515" s="131">
        <v>45447</v>
      </c>
      <c r="B515" s="135">
        <v>19021</v>
      </c>
      <c r="C515" s="133">
        <v>0.90972222222222221</v>
      </c>
      <c r="D515" s="136" t="s">
        <v>11</v>
      </c>
      <c r="E515" s="132" t="s">
        <v>160</v>
      </c>
      <c r="F515" s="132"/>
      <c r="G515" s="132" t="str">
        <f t="shared" si="24"/>
        <v>1</v>
      </c>
      <c r="H515" s="137">
        <f t="shared" si="25"/>
        <v>18</v>
      </c>
      <c r="I515" s="132" t="str" cm="1">
        <f t="array" ref="I515">_xlfn.XLOOKUP(C515,imp_horarios,imp_trechos_janta,"",-1,1)</f>
        <v>BELEM X GOIANIA 21:05</v>
      </c>
      <c r="J515" s="132" t="str" cm="1">
        <f t="array" ref="J515">_xlfn.XLOOKUP(D515,justificativas_motivos,justificativas_texto,"",1,1)</f>
        <v>MOTORISTA CUMPRINDO HORÁRIO NA ESCALA ATUAL</v>
      </c>
      <c r="L515" s="119" t="str">
        <f>_xlfn.CONCAT(cr_impAlm[[#This Row],[DATA]],cr_impAlm[[#This Row],[MOTORISTA e MATRICULA]])</f>
        <v>45476JOAO BRANDAO DE BRITO - 5245</v>
      </c>
    </row>
    <row r="516" spans="1:12" ht="41.25" hidden="1" customHeight="1">
      <c r="A516" s="131">
        <v>45447</v>
      </c>
      <c r="B516" s="135">
        <v>19021</v>
      </c>
      <c r="C516" s="133">
        <v>0.90972222222222221</v>
      </c>
      <c r="D516" s="136" t="s">
        <v>11</v>
      </c>
      <c r="E516" s="132" t="s">
        <v>161</v>
      </c>
      <c r="F516" s="132"/>
      <c r="G516" s="132" t="str">
        <f>IF(E517="MOTORISTA","","1")</f>
        <v>1</v>
      </c>
      <c r="H516" s="137">
        <f>IF(E517="MOTORISTA","",18)</f>
        <v>18</v>
      </c>
      <c r="I516" s="132" t="str" cm="1">
        <f t="array" ref="I516">_xlfn.XLOOKUP(C516,imp_horarios,imp_trechos_janta,"",-1,1)</f>
        <v>BELEM X GOIANIA 21:05</v>
      </c>
      <c r="J516" s="132" t="str" cm="1">
        <f t="array" ref="J516">_xlfn.XLOOKUP(D516,justificativas_motivos,justificativas_texto,"",1,1)</f>
        <v>MOTORISTA CUMPRINDO HORÁRIO NA ESCALA ATUAL</v>
      </c>
      <c r="L516" s="119" t="str">
        <f>_xlfn.CONCAT(cr_impAlm[[#This Row],[DATA]],cr_impAlm[[#This Row],[MOTORISTA e MATRICULA]])</f>
        <v>45476LUCIANO CARNEIRO ALVES - 5757</v>
      </c>
    </row>
    <row r="517" spans="1:12" ht="41.25" hidden="1" customHeight="1">
      <c r="A517" s="131">
        <v>45447</v>
      </c>
      <c r="B517" s="135">
        <v>19002</v>
      </c>
      <c r="C517" s="133">
        <v>0.3</v>
      </c>
      <c r="D517" s="136" t="s">
        <v>11</v>
      </c>
      <c r="E517" s="132" t="s">
        <v>19</v>
      </c>
      <c r="F517" s="132"/>
      <c r="G517" s="132" t="str">
        <f>IF(E519="MOTORISTA","","1")</f>
        <v>1</v>
      </c>
      <c r="H517" s="137">
        <f>IF(E519="MOTORISTA","",18)</f>
        <v>18</v>
      </c>
      <c r="I517" s="132" t="str" cm="1">
        <f t="array" ref="I517">_xlfn.XLOOKUP(C517,imp_horarios,imp_trechos_janta,"",-1,1)</f>
        <v>BELEM X GOIANIA 07:12</v>
      </c>
      <c r="J517" s="132" t="str" cm="1">
        <f t="array" ref="J517">_xlfn.XLOOKUP(D517,justificativas_motivos,justificativas_texto,"",1,1)</f>
        <v>MOTORISTA CUMPRINDO HORÁRIO NA ESCALA ATUAL</v>
      </c>
      <c r="L517" s="119" t="str">
        <f>_xlfn.CONCAT(cr_impAlm[[#This Row],[DATA]],cr_impAlm[[#This Row],[MOTORISTA e MATRICULA]])</f>
        <v>45476ENIO GOMES DE SOUZA - 5825</v>
      </c>
    </row>
    <row r="518" spans="1:12" ht="41.25" hidden="1" customHeight="1">
      <c r="A518" s="131">
        <v>45447</v>
      </c>
      <c r="B518" s="135">
        <v>19002</v>
      </c>
      <c r="C518" s="133">
        <v>0.3</v>
      </c>
      <c r="D518" s="136" t="s">
        <v>11</v>
      </c>
      <c r="E518" s="132" t="s">
        <v>134</v>
      </c>
      <c r="F518" s="132"/>
      <c r="G518" s="132" t="str">
        <f>IF(E521="MOTORISTA","","1")</f>
        <v>1</v>
      </c>
      <c r="H518" s="137">
        <f>IF(E521="MOTORISTA","",18)</f>
        <v>18</v>
      </c>
      <c r="I518" s="132" t="str" cm="1">
        <f t="array" ref="I518">_xlfn.XLOOKUP(C518,imp_horarios,imp_trechos_janta,"",-1,1)</f>
        <v>BELEM X GOIANIA 07:12</v>
      </c>
      <c r="J518" s="132" t="str" cm="1">
        <f t="array" ref="J518">_xlfn.XLOOKUP(D518,justificativas_motivos,justificativas_texto,"",1,1)</f>
        <v>MOTORISTA CUMPRINDO HORÁRIO NA ESCALA ATUAL</v>
      </c>
      <c r="L518" s="119" t="str">
        <f>_xlfn.CONCAT(cr_impAlm[[#This Row],[DATA]],cr_impAlm[[#This Row],[MOTORISTA e MATRICULA]])</f>
        <v>45476ADAILTON DA SILVA RODRIGUES MENDONCA - 2662</v>
      </c>
    </row>
    <row r="519" spans="1:12" ht="41.25" hidden="1" customHeight="1">
      <c r="A519" s="131">
        <v>45447</v>
      </c>
      <c r="B519" s="135">
        <v>19004</v>
      </c>
      <c r="C519" s="133">
        <v>0.33333333333333331</v>
      </c>
      <c r="D519" s="136" t="s">
        <v>11</v>
      </c>
      <c r="E519" s="132" t="s">
        <v>178</v>
      </c>
      <c r="F519" s="132"/>
      <c r="G519" s="132" t="str">
        <f>IF(E523="MOTORISTA","","1")</f>
        <v>1</v>
      </c>
      <c r="H519" s="137">
        <f>IF(E523="MOTORISTA","",18)</f>
        <v>18</v>
      </c>
      <c r="I519" s="132" t="str" cm="1">
        <f t="array" ref="I519">_xlfn.XLOOKUP(C519,imp_horarios,imp_trechos_janta,"",-1,1)</f>
        <v>SAO LUIS X GOIANIA 08:00</v>
      </c>
      <c r="J519" s="132" t="str" cm="1">
        <f t="array" ref="J519">_xlfn.XLOOKUP(D519,justificativas_motivos,justificativas_texto,"",1,1)</f>
        <v>MOTORISTA CUMPRINDO HORÁRIO NA ESCALA ATUAL</v>
      </c>
      <c r="L519" s="119" t="str">
        <f>_xlfn.CONCAT(cr_impAlm[[#This Row],[DATA]],cr_impAlm[[#This Row],[MOTORISTA e MATRICULA]])</f>
        <v>45476MARCELO DOS REIS ALVES - 5220</v>
      </c>
    </row>
    <row r="520" spans="1:12" ht="41.25" hidden="1" customHeight="1">
      <c r="A520" s="131">
        <v>45447</v>
      </c>
      <c r="B520" s="135">
        <v>19004</v>
      </c>
      <c r="C520" s="133">
        <v>0.33333333333333331</v>
      </c>
      <c r="D520" s="136" t="s">
        <v>11</v>
      </c>
      <c r="E520" s="132" t="s">
        <v>179</v>
      </c>
      <c r="F520" s="132"/>
      <c r="G520" s="132" t="str">
        <f>IF(E525="MOTORISTA","","1")</f>
        <v>1</v>
      </c>
      <c r="H520" s="137">
        <f t="shared" ref="H520:H526" si="26">IF(E525="MOTORISTA","",18)</f>
        <v>18</v>
      </c>
      <c r="I520" s="132" t="str" cm="1">
        <f t="array" ref="I520">_xlfn.XLOOKUP(C520,imp_horarios,imp_trechos_janta,"",-1,1)</f>
        <v>SAO LUIS X GOIANIA 08:00</v>
      </c>
      <c r="J520" s="132" t="str" cm="1">
        <f t="array" ref="J520">_xlfn.XLOOKUP(D520,justificativas_motivos,justificativas_texto,"",1,1)</f>
        <v>MOTORISTA CUMPRINDO HORÁRIO NA ESCALA ATUAL</v>
      </c>
      <c r="L520" s="119" t="str">
        <f>_xlfn.CONCAT(cr_impAlm[[#This Row],[DATA]],cr_impAlm[[#This Row],[MOTORISTA e MATRICULA]])</f>
        <v>45477DAVID ALVES PEREIRA - 5300</v>
      </c>
    </row>
    <row r="521" spans="1:12" ht="41.25" hidden="1" customHeight="1">
      <c r="A521" s="131">
        <v>45447</v>
      </c>
      <c r="B521" s="135">
        <v>16100</v>
      </c>
      <c r="C521" s="133">
        <v>0.39583333333333331</v>
      </c>
      <c r="D521" s="136" t="s">
        <v>11</v>
      </c>
      <c r="E521" s="132" t="s">
        <v>156</v>
      </c>
      <c r="F521" s="132"/>
      <c r="G521" s="132" t="str">
        <f>IF(E526="MOTORISTA","","1")</f>
        <v>1</v>
      </c>
      <c r="H521" s="137">
        <f t="shared" si="26"/>
        <v>18</v>
      </c>
      <c r="I521" s="132" t="str" cm="1">
        <f t="array" ref="I521">_xlfn.XLOOKUP(C521,imp_horarios,imp_trechos_janta,"",-1,1)</f>
        <v>GOIANIA X BELEM 09:30</v>
      </c>
      <c r="J521" s="132" t="str" cm="1">
        <f t="array" ref="J521">_xlfn.XLOOKUP(D521,justificativas_motivos,justificativas_texto,"",1,1)</f>
        <v>MOTORISTA CUMPRINDO HORÁRIO NA ESCALA ATUAL</v>
      </c>
      <c r="L521" s="119" t="str">
        <f>_xlfn.CONCAT(cr_impAlm[[#This Row],[DATA]],cr_impAlm[[#This Row],[MOTORISTA e MATRICULA]])</f>
        <v>45477ANTONIO  SOBRINHO DE OLIVEIRA - 5646</v>
      </c>
    </row>
    <row r="522" spans="1:12" ht="41.25" hidden="1" customHeight="1">
      <c r="A522" s="131">
        <v>45447</v>
      </c>
      <c r="B522" s="135">
        <v>16100</v>
      </c>
      <c r="C522" s="133">
        <v>0.39583333333333331</v>
      </c>
      <c r="D522" s="136" t="s">
        <v>11</v>
      </c>
      <c r="E522" s="132" t="s">
        <v>157</v>
      </c>
      <c r="F522" s="132"/>
      <c r="G522" s="132">
        <v>1</v>
      </c>
      <c r="H522" s="137">
        <f t="shared" si="26"/>
        <v>18</v>
      </c>
      <c r="I522" s="132" t="str" cm="1">
        <f t="array" ref="I522">_xlfn.XLOOKUP(C522,imp_horarios,imp_trechos_janta,"",-1,1)</f>
        <v>GOIANIA X BELEM 09:30</v>
      </c>
      <c r="J522" s="132" t="str" cm="1">
        <f t="array" ref="J522">_xlfn.XLOOKUP(D522,justificativas_motivos,justificativas_texto,"",1,1)</f>
        <v>MOTORISTA CUMPRINDO HORÁRIO NA ESCALA ATUAL</v>
      </c>
      <c r="L522" s="119" t="str">
        <f>_xlfn.CONCAT(cr_impAlm[[#This Row],[DATA]],cr_impAlm[[#This Row],[MOTORISTA e MATRICULA]])</f>
        <v>45477ELIAS JESUS DA COSTA - 5295</v>
      </c>
    </row>
    <row r="523" spans="1:12" ht="41.25" hidden="1" customHeight="1">
      <c r="A523" s="131">
        <v>45447</v>
      </c>
      <c r="B523" s="135">
        <v>19022</v>
      </c>
      <c r="C523" s="133">
        <v>0.79166666666666663</v>
      </c>
      <c r="D523" s="136" t="s">
        <v>11</v>
      </c>
      <c r="E523" s="132" t="s">
        <v>85</v>
      </c>
      <c r="F523" s="132"/>
      <c r="G523" s="132" t="str">
        <f>IF(E528="MOTORISTA","","1")</f>
        <v>1</v>
      </c>
      <c r="H523" s="137">
        <f t="shared" si="26"/>
        <v>18</v>
      </c>
      <c r="I523" s="132" t="str" cm="1">
        <f t="array" ref="I523">_xlfn.XLOOKUP(C523,imp_horarios,imp_trechos_janta,"",-1,1)</f>
        <v>GOIANIA X TERESINA 18:00</v>
      </c>
      <c r="J523" s="132" t="str" cm="1">
        <f t="array" ref="J523">_xlfn.XLOOKUP(D523,justificativas_motivos,justificativas_texto,"",1,1)</f>
        <v>MOTORISTA CUMPRINDO HORÁRIO NA ESCALA ATUAL</v>
      </c>
      <c r="L523" s="119" t="str">
        <f>_xlfn.CONCAT(cr_impAlm[[#This Row],[DATA]],cr_impAlm[[#This Row],[MOTORISTA e MATRICULA]])</f>
        <v>45477OLISMAR BATISTA DE DEUS - 5293</v>
      </c>
    </row>
    <row r="524" spans="1:12" ht="41.25" hidden="1" customHeight="1">
      <c r="A524" s="131">
        <v>45447</v>
      </c>
      <c r="B524" s="135">
        <v>19022</v>
      </c>
      <c r="C524" s="133">
        <v>0.79166666666666663</v>
      </c>
      <c r="D524" s="136" t="s">
        <v>11</v>
      </c>
      <c r="E524" s="132" t="s">
        <v>180</v>
      </c>
      <c r="F524" s="132"/>
      <c r="G524" s="132" t="str">
        <f>IF(E529="MOTORISTA","","1")</f>
        <v>1</v>
      </c>
      <c r="H524" s="137">
        <f t="shared" si="26"/>
        <v>18</v>
      </c>
      <c r="I524" s="132" t="str" cm="1">
        <f t="array" ref="I524">_xlfn.XLOOKUP(C524,imp_horarios,imp_trechos_janta,"",-1,1)</f>
        <v>GOIANIA X TERESINA 18:00</v>
      </c>
      <c r="J524" s="132" t="str" cm="1">
        <f t="array" ref="J524">_xlfn.XLOOKUP(D524,justificativas_motivos,justificativas_texto,"",1,1)</f>
        <v>MOTORISTA CUMPRINDO HORÁRIO NA ESCALA ATUAL</v>
      </c>
      <c r="L524" s="119" t="str">
        <f>_xlfn.CONCAT(cr_impAlm[[#This Row],[DATA]],cr_impAlm[[#This Row],[MOTORISTA e MATRICULA]])</f>
        <v>45477JUSCELINO PIRES GONCALVES - 1343</v>
      </c>
    </row>
    <row r="525" spans="1:12" ht="41.25" hidden="1" customHeight="1">
      <c r="A525" s="131">
        <v>45447</v>
      </c>
      <c r="B525" s="135">
        <v>14700</v>
      </c>
      <c r="C525" s="133">
        <v>0.83333333333333337</v>
      </c>
      <c r="D525" s="136" t="s">
        <v>11</v>
      </c>
      <c r="E525" s="132" t="s">
        <v>29</v>
      </c>
      <c r="F525" s="132"/>
      <c r="G525" s="132" t="str">
        <f>IF(E530="MOTORISTA","","1")</f>
        <v>1</v>
      </c>
      <c r="H525" s="137">
        <f t="shared" si="26"/>
        <v>18</v>
      </c>
      <c r="I525" s="132" t="str" cm="1">
        <f t="array" ref="I525">_xlfn.XLOOKUP(C525,imp_horarios,imp_trechos_janta,"",-1,1)</f>
        <v>GOIANIA X SAO LUIS 20:00</v>
      </c>
      <c r="J525" s="132" t="str" cm="1">
        <f t="array" ref="J525">_xlfn.XLOOKUP(D525,justificativas_motivos,justificativas_texto,"",1,1)</f>
        <v>MOTORISTA CUMPRINDO HORÁRIO NA ESCALA ATUAL</v>
      </c>
      <c r="L525" s="119" t="str">
        <f>_xlfn.CONCAT(cr_impAlm[[#This Row],[DATA]],cr_impAlm[[#This Row],[MOTORISTA e MATRICULA]])</f>
        <v>45477MARCIO JOSE DA CRUZ - 5530</v>
      </c>
    </row>
    <row r="526" spans="1:12" ht="41.25" hidden="1" customHeight="1">
      <c r="A526" s="131">
        <v>45447</v>
      </c>
      <c r="B526" s="135">
        <v>14700</v>
      </c>
      <c r="C526" s="133">
        <v>0.83333333333333337</v>
      </c>
      <c r="D526" s="136" t="s">
        <v>11</v>
      </c>
      <c r="E526" s="132" t="s">
        <v>27</v>
      </c>
      <c r="F526" s="132"/>
      <c r="G526" s="132" t="str">
        <f>IF(E531="MOTORISTA","","1")</f>
        <v>1</v>
      </c>
      <c r="H526" s="137">
        <f t="shared" si="26"/>
        <v>18</v>
      </c>
      <c r="I526" s="132" t="str" cm="1">
        <f t="array" ref="I526">_xlfn.XLOOKUP(C526,imp_horarios,imp_trechos_janta,"",-1,1)</f>
        <v>GOIANIA X SAO LUIS 20:00</v>
      </c>
      <c r="J526" s="132" t="str" cm="1">
        <f t="array" ref="J526">_xlfn.XLOOKUP(D526,justificativas_motivos,justificativas_texto,"",1,1)</f>
        <v>MOTORISTA CUMPRINDO HORÁRIO NA ESCALA ATUAL</v>
      </c>
      <c r="L526" s="119" t="str">
        <f>_xlfn.CONCAT(cr_impAlm[[#This Row],[DATA]],cr_impAlm[[#This Row],[MOTORISTA e MATRICULA]])</f>
        <v>45477JOCIVANE BARBOSA DE OLIVEIRA - 5207</v>
      </c>
    </row>
    <row r="527" spans="1:12" ht="41.25" hidden="1" customHeight="1">
      <c r="A527" s="131">
        <v>45448</v>
      </c>
      <c r="B527" s="135">
        <v>19014</v>
      </c>
      <c r="C527" s="133">
        <v>0.87847222222222221</v>
      </c>
      <c r="D527" s="136" t="s">
        <v>11</v>
      </c>
      <c r="E527" s="132" t="s">
        <v>85</v>
      </c>
      <c r="F527" s="132"/>
      <c r="G527" s="132" t="str">
        <f t="shared" ref="G527:G558" si="27">IF(E527="MOTORISTA","","1")</f>
        <v>1</v>
      </c>
      <c r="H527" s="137">
        <f t="shared" ref="H527:H558" si="28">IF(E527="MOTORISTA","",18)</f>
        <v>18</v>
      </c>
      <c r="I527" s="132" t="str" cm="1">
        <f t="array" ref="I527">_xlfn.XLOOKUP(C527,imp_horarios,imp_trechos_janta,"",-1,1)</f>
        <v>BELEM X GOIANIA 21:05</v>
      </c>
      <c r="J527" s="132" t="str" cm="1">
        <f t="array" ref="J527">_xlfn.XLOOKUP(D527,justificativas_motivos,justificativas_texto,"",1,1)</f>
        <v>MOTORISTA CUMPRINDO HORÁRIO NA ESCALA ATUAL</v>
      </c>
      <c r="L527" s="119" t="str">
        <f>_xlfn.CONCAT(cr_impAlm[[#This Row],[DATA]],cr_impAlm[[#This Row],[MOTORISTA e MATRICULA]])</f>
        <v>45477ROBERTO SOARES RUFINO - 5539</v>
      </c>
    </row>
    <row r="528" spans="1:12" ht="41.25" hidden="1" customHeight="1">
      <c r="A528" s="131">
        <v>45448</v>
      </c>
      <c r="B528" s="135">
        <v>19014</v>
      </c>
      <c r="C528" s="133">
        <v>0.87847222222222221</v>
      </c>
      <c r="D528" s="136" t="s">
        <v>11</v>
      </c>
      <c r="E528" s="132" t="s">
        <v>180</v>
      </c>
      <c r="F528" s="132"/>
      <c r="G528" s="132" t="str">
        <f t="shared" si="27"/>
        <v>1</v>
      </c>
      <c r="H528" s="137">
        <f t="shared" si="28"/>
        <v>18</v>
      </c>
      <c r="I528" s="132" t="str" cm="1">
        <f t="array" ref="I528">_xlfn.XLOOKUP(C528,imp_horarios,imp_trechos_janta,"",-1,1)</f>
        <v>BELEM X GOIANIA 21:05</v>
      </c>
      <c r="J528" s="132" t="str" cm="1">
        <f t="array" ref="J528">_xlfn.XLOOKUP(D528,justificativas_motivos,justificativas_texto,"",1,1)</f>
        <v>MOTORISTA CUMPRINDO HORÁRIO NA ESCALA ATUAL</v>
      </c>
      <c r="L528" s="119" t="str">
        <f>_xlfn.CONCAT(cr_impAlm[[#This Row],[DATA]],cr_impAlm[[#This Row],[MOTORISTA e MATRICULA]])</f>
        <v>45477NEURI BISPO DA SILVA - 2682</v>
      </c>
    </row>
    <row r="529" spans="1:12" ht="41.25" hidden="1" customHeight="1">
      <c r="A529" s="131">
        <v>45448</v>
      </c>
      <c r="B529" s="135">
        <v>19008</v>
      </c>
      <c r="C529" s="133">
        <v>0.3</v>
      </c>
      <c r="D529" s="136" t="s">
        <v>11</v>
      </c>
      <c r="E529" s="132" t="s">
        <v>29</v>
      </c>
      <c r="F529" s="132"/>
      <c r="G529" s="132" t="str">
        <f t="shared" si="27"/>
        <v>1</v>
      </c>
      <c r="H529" s="137">
        <f t="shared" si="28"/>
        <v>18</v>
      </c>
      <c r="I529" s="132" t="str" cm="1">
        <f t="array" ref="I529">_xlfn.XLOOKUP(C529,imp_horarios,imp_trechos_janta,"",-1,1)</f>
        <v>BELEM X GOIANIA 07:12</v>
      </c>
      <c r="J529" s="132" t="str" cm="1">
        <f t="array" ref="J529">_xlfn.XLOOKUP(D529,justificativas_motivos,justificativas_texto,"",1,1)</f>
        <v>MOTORISTA CUMPRINDO HORÁRIO NA ESCALA ATUAL</v>
      </c>
      <c r="L529" s="119" t="str">
        <f>_xlfn.CONCAT(cr_impAlm[[#This Row],[DATA]],cr_impAlm[[#This Row],[MOTORISTA e MATRICULA]])</f>
        <v>45477JESUS JOSE RODRIGUES - 3023</v>
      </c>
    </row>
    <row r="530" spans="1:12" ht="41.25" hidden="1" customHeight="1">
      <c r="A530" s="131">
        <v>45448</v>
      </c>
      <c r="B530" s="135">
        <v>19008</v>
      </c>
      <c r="C530" s="133">
        <v>0.3</v>
      </c>
      <c r="D530" s="136" t="s">
        <v>11</v>
      </c>
      <c r="E530" s="132" t="s">
        <v>27</v>
      </c>
      <c r="F530" s="132"/>
      <c r="G530" s="132" t="str">
        <f t="shared" si="27"/>
        <v>1</v>
      </c>
      <c r="H530" s="137">
        <f t="shared" si="28"/>
        <v>18</v>
      </c>
      <c r="I530" s="132" t="str" cm="1">
        <f t="array" ref="I530">_xlfn.XLOOKUP(C530,imp_horarios,imp_trechos_janta,"",-1,1)</f>
        <v>BELEM X GOIANIA 07:12</v>
      </c>
      <c r="J530" s="132" t="str" cm="1">
        <f t="array" ref="J530">_xlfn.XLOOKUP(D530,justificativas_motivos,justificativas_texto,"",1,1)</f>
        <v>MOTORISTA CUMPRINDO HORÁRIO NA ESCALA ATUAL</v>
      </c>
      <c r="L530" s="119" t="str">
        <f>_xlfn.CONCAT(cr_impAlm[[#This Row],[DATA]],cr_impAlm[[#This Row],[MOTORISTA e MATRICULA]])</f>
        <v>45477WILSON MARTINS ROCHA - 105</v>
      </c>
    </row>
    <row r="531" spans="1:12" ht="41.25" hidden="1" customHeight="1">
      <c r="A531" s="131">
        <v>45448</v>
      </c>
      <c r="B531" s="135">
        <v>14200</v>
      </c>
      <c r="C531" s="133">
        <v>0.33333333333333331</v>
      </c>
      <c r="D531" s="136" t="s">
        <v>11</v>
      </c>
      <c r="E531" s="132" t="s">
        <v>69</v>
      </c>
      <c r="F531" s="132"/>
      <c r="G531" s="132" t="str">
        <f t="shared" si="27"/>
        <v>1</v>
      </c>
      <c r="H531" s="137">
        <f t="shared" si="28"/>
        <v>18</v>
      </c>
      <c r="I531" s="132" t="str" cm="1">
        <f t="array" ref="I531">_xlfn.XLOOKUP(C531,imp_horarios,imp_trechos_janta,"",-1,1)</f>
        <v>SAO LUIS X GOIANIA 08:00</v>
      </c>
      <c r="J531" s="132" t="str" cm="1">
        <f t="array" ref="J531">_xlfn.XLOOKUP(D531,justificativas_motivos,justificativas_texto,"",1,1)</f>
        <v>MOTORISTA CUMPRINDO HORÁRIO NA ESCALA ATUAL</v>
      </c>
      <c r="L531" s="119" t="str">
        <f>_xlfn.CONCAT(cr_impAlm[[#This Row],[DATA]],cr_impAlm[[#This Row],[MOTORISTA e MATRICULA]])</f>
        <v>45477WILSON FERREIRA DE JESUS - 1407</v>
      </c>
    </row>
    <row r="532" spans="1:12" ht="41.25" hidden="1" customHeight="1">
      <c r="A532" s="131">
        <v>45448</v>
      </c>
      <c r="B532" s="135">
        <v>14200</v>
      </c>
      <c r="C532" s="133">
        <v>0.33333333333333331</v>
      </c>
      <c r="D532" s="136" t="s">
        <v>11</v>
      </c>
      <c r="E532" s="132" t="s">
        <v>139</v>
      </c>
      <c r="F532" s="132"/>
      <c r="G532" s="132" t="str">
        <f t="shared" si="27"/>
        <v>1</v>
      </c>
      <c r="H532" s="137">
        <f t="shared" si="28"/>
        <v>18</v>
      </c>
      <c r="I532" s="132" t="str" cm="1">
        <f t="array" ref="I532">_xlfn.XLOOKUP(C532,imp_horarios,imp_trechos_janta,"",-1,1)</f>
        <v>SAO LUIS X GOIANIA 08:00</v>
      </c>
      <c r="J532" s="132" t="str" cm="1">
        <f t="array" ref="J532">_xlfn.XLOOKUP(D532,justificativas_motivos,justificativas_texto,"",1,1)</f>
        <v>MOTORISTA CUMPRINDO HORÁRIO NA ESCALA ATUAL</v>
      </c>
      <c r="L532" s="119" t="str">
        <f>_xlfn.CONCAT(cr_impAlm[[#This Row],[DATA]],cr_impAlm[[#This Row],[MOTORISTA e MATRICULA]])</f>
        <v>45478EMIVAL GOMES DE MELO - 5673</v>
      </c>
    </row>
    <row r="533" spans="1:12" ht="41.25" hidden="1" customHeight="1">
      <c r="A533" s="131">
        <v>45448</v>
      </c>
      <c r="B533" s="135">
        <v>16300</v>
      </c>
      <c r="C533" s="133">
        <v>0.75</v>
      </c>
      <c r="D533" s="136" t="s">
        <v>11</v>
      </c>
      <c r="E533" s="132" t="s">
        <v>89</v>
      </c>
      <c r="F533" s="132"/>
      <c r="G533" s="132" t="str">
        <f t="shared" si="27"/>
        <v>1</v>
      </c>
      <c r="H533" s="137">
        <f t="shared" si="28"/>
        <v>18</v>
      </c>
      <c r="I533" s="132" t="str" cm="1">
        <f t="array" ref="I533">_xlfn.XLOOKUP(C533,imp_horarios,imp_trechos_janta,"",-1,1)</f>
        <v>GOIANIA X TERESINA 18:00</v>
      </c>
      <c r="J533" s="132" t="str" cm="1">
        <f t="array" ref="J533">_xlfn.XLOOKUP(D533,justificativas_motivos,justificativas_texto,"",1,1)</f>
        <v>MOTORISTA CUMPRINDO HORÁRIO NA ESCALA ATUAL</v>
      </c>
      <c r="L533" s="119" t="str">
        <f>_xlfn.CONCAT(cr_impAlm[[#This Row],[DATA]],cr_impAlm[[#This Row],[MOTORISTA e MATRICULA]])</f>
        <v>45478JOSE MARQUES DE SOUZA - 5771</v>
      </c>
    </row>
    <row r="534" spans="1:12" ht="41.25" hidden="1" customHeight="1">
      <c r="A534" s="131">
        <v>45448</v>
      </c>
      <c r="B534" s="135">
        <v>16300</v>
      </c>
      <c r="C534" s="133">
        <v>0.75</v>
      </c>
      <c r="D534" s="136" t="s">
        <v>11</v>
      </c>
      <c r="E534" s="132" t="s">
        <v>341</v>
      </c>
      <c r="F534" s="132"/>
      <c r="G534" s="132" t="str">
        <f t="shared" si="27"/>
        <v>1</v>
      </c>
      <c r="H534" s="137">
        <f t="shared" si="28"/>
        <v>18</v>
      </c>
      <c r="I534" s="132" t="str" cm="1">
        <f t="array" ref="I534">_xlfn.XLOOKUP(C534,imp_horarios,imp_trechos_janta,"",-1,1)</f>
        <v>GOIANIA X TERESINA 18:00</v>
      </c>
      <c r="J534" s="132" t="str" cm="1">
        <f t="array" ref="J534">_xlfn.XLOOKUP(D534,justificativas_motivos,justificativas_texto,"",1,1)</f>
        <v>MOTORISTA CUMPRINDO HORÁRIO NA ESCALA ATUAL</v>
      </c>
      <c r="L534" s="119" t="str">
        <f>_xlfn.CONCAT(cr_impAlm[[#This Row],[DATA]],cr_impAlm[[#This Row],[MOTORISTA e MATRICULA]])</f>
        <v>45478JEFERSON BATISTA KRAUSER - 5820</v>
      </c>
    </row>
    <row r="535" spans="1:12" ht="41.25" hidden="1" customHeight="1">
      <c r="A535" s="131">
        <v>45448</v>
      </c>
      <c r="B535" s="135">
        <v>19005</v>
      </c>
      <c r="C535" s="133">
        <v>0.79166666666666663</v>
      </c>
      <c r="D535" s="136" t="s">
        <v>11</v>
      </c>
      <c r="E535" s="132" t="s">
        <v>101</v>
      </c>
      <c r="F535" s="132"/>
      <c r="G535" s="132" t="str">
        <f t="shared" si="27"/>
        <v>1</v>
      </c>
      <c r="H535" s="137">
        <f t="shared" si="28"/>
        <v>18</v>
      </c>
      <c r="I535" s="132" t="str" cm="1">
        <f t="array" ref="I535">_xlfn.XLOOKUP(C535,imp_horarios,imp_trechos_janta,"",-1,1)</f>
        <v>GOIANIA X TERESINA 18:00</v>
      </c>
      <c r="J535" s="132" t="str" cm="1">
        <f t="array" ref="J535">_xlfn.XLOOKUP(D535,justificativas_motivos,justificativas_texto,"",1,1)</f>
        <v>MOTORISTA CUMPRINDO HORÁRIO NA ESCALA ATUAL</v>
      </c>
      <c r="L535" s="119" t="str">
        <f>_xlfn.CONCAT(cr_impAlm[[#This Row],[DATA]],cr_impAlm[[#This Row],[MOTORISTA e MATRICULA]])</f>
        <v>45478CARLOS ALBERTO DE LIMA - 2777</v>
      </c>
    </row>
    <row r="536" spans="1:12" ht="41.25" hidden="1" customHeight="1">
      <c r="A536" s="131">
        <v>45448</v>
      </c>
      <c r="B536" s="135">
        <v>19005</v>
      </c>
      <c r="C536" s="133">
        <v>0.79166666666666663</v>
      </c>
      <c r="D536" s="136" t="s">
        <v>11</v>
      </c>
      <c r="E536" s="132" t="s">
        <v>58</v>
      </c>
      <c r="F536" s="132"/>
      <c r="G536" s="132" t="str">
        <f t="shared" si="27"/>
        <v>1</v>
      </c>
      <c r="H536" s="137">
        <f t="shared" si="28"/>
        <v>18</v>
      </c>
      <c r="I536" s="132" t="str" cm="1">
        <f t="array" ref="I536">_xlfn.XLOOKUP(C536,imp_horarios,imp_trechos_janta,"",-1,1)</f>
        <v>GOIANIA X TERESINA 18:00</v>
      </c>
      <c r="J536" s="132" t="str" cm="1">
        <f t="array" ref="J536">_xlfn.XLOOKUP(D536,justificativas_motivos,justificativas_texto,"",1,1)</f>
        <v>MOTORISTA CUMPRINDO HORÁRIO NA ESCALA ATUAL</v>
      </c>
      <c r="L536" s="119" t="str">
        <f>_xlfn.CONCAT(cr_impAlm[[#This Row],[DATA]],cr_impAlm[[#This Row],[MOTORISTA e MATRICULA]])</f>
        <v>45478EURIDES ELIEZER CORREIA - 5553</v>
      </c>
    </row>
    <row r="537" spans="1:12" ht="41.25" hidden="1" customHeight="1">
      <c r="A537" s="131">
        <v>45448</v>
      </c>
      <c r="B537" s="135">
        <v>19012</v>
      </c>
      <c r="C537" s="133">
        <v>0.83333333333333337</v>
      </c>
      <c r="D537" s="136" t="s">
        <v>11</v>
      </c>
      <c r="E537" s="132" t="s">
        <v>70</v>
      </c>
      <c r="F537" s="132"/>
      <c r="G537" s="132" t="str">
        <f t="shared" si="27"/>
        <v>1</v>
      </c>
      <c r="H537" s="137">
        <f t="shared" si="28"/>
        <v>18</v>
      </c>
      <c r="I537" s="132" t="str" cm="1">
        <f t="array" ref="I537">_xlfn.XLOOKUP(C537,imp_horarios,imp_trechos_janta,"",-1,1)</f>
        <v>GOIANIA X SAO LUIS 20:00</v>
      </c>
      <c r="J537" s="132" t="str" cm="1">
        <f t="array" ref="J537">_xlfn.XLOOKUP(D537,justificativas_motivos,justificativas_texto,"",1,1)</f>
        <v>MOTORISTA CUMPRINDO HORÁRIO NA ESCALA ATUAL</v>
      </c>
      <c r="L537" s="119" t="str">
        <f>_xlfn.CONCAT(cr_impAlm[[#This Row],[DATA]],cr_impAlm[[#This Row],[MOTORISTA e MATRICULA]])</f>
        <v>45478LUIZ CARLOS DE ARAUJO - 1960</v>
      </c>
    </row>
    <row r="538" spans="1:12" ht="41.25" hidden="1" customHeight="1">
      <c r="A538" s="131">
        <v>45448</v>
      </c>
      <c r="B538" s="135">
        <v>19012</v>
      </c>
      <c r="C538" s="133">
        <v>0.83333333333333337</v>
      </c>
      <c r="D538" s="136" t="s">
        <v>11</v>
      </c>
      <c r="E538" s="132" t="s">
        <v>14</v>
      </c>
      <c r="F538" s="132"/>
      <c r="G538" s="132" t="str">
        <f t="shared" si="27"/>
        <v>1</v>
      </c>
      <c r="H538" s="137">
        <f t="shared" si="28"/>
        <v>18</v>
      </c>
      <c r="I538" s="132" t="str" cm="1">
        <f t="array" ref="I538">_xlfn.XLOOKUP(C538,imp_horarios,imp_trechos_janta,"",-1,1)</f>
        <v>GOIANIA X SAO LUIS 20:00</v>
      </c>
      <c r="J538" s="132" t="str" cm="1">
        <f t="array" ref="J538">_xlfn.XLOOKUP(D538,justificativas_motivos,justificativas_texto,"",1,1)</f>
        <v>MOTORISTA CUMPRINDO HORÁRIO NA ESCALA ATUAL</v>
      </c>
      <c r="L538" s="119" t="str">
        <f>_xlfn.CONCAT(cr_impAlm[[#This Row],[DATA]],cr_impAlm[[#This Row],[MOTORISTA e MATRICULA]])</f>
        <v>45478IRISVAN DE JESUS - 5708</v>
      </c>
    </row>
    <row r="539" spans="1:12" ht="41.25" hidden="1" customHeight="1">
      <c r="A539" s="131">
        <v>45449</v>
      </c>
      <c r="B539" s="135">
        <v>19023</v>
      </c>
      <c r="C539" s="133">
        <v>0.87847222222222221</v>
      </c>
      <c r="D539" s="136" t="s">
        <v>11</v>
      </c>
      <c r="E539" s="132" t="s">
        <v>101</v>
      </c>
      <c r="F539" s="132"/>
      <c r="G539" s="132" t="str">
        <f t="shared" si="27"/>
        <v>1</v>
      </c>
      <c r="H539" s="137">
        <f t="shared" si="28"/>
        <v>18</v>
      </c>
      <c r="I539" s="132" t="str" cm="1">
        <f t="array" ref="I539">_xlfn.XLOOKUP(C539,imp_horarios,imp_trechos_janta,"",-1,1)</f>
        <v>BELEM X GOIANIA 21:05</v>
      </c>
      <c r="J539" s="132" t="str" cm="1">
        <f t="array" ref="J539">_xlfn.XLOOKUP(D539,justificativas_motivos,justificativas_texto,"",1,1)</f>
        <v>MOTORISTA CUMPRINDO HORÁRIO NA ESCALA ATUAL</v>
      </c>
      <c r="L539" s="119" t="str">
        <f>_xlfn.CONCAT(cr_impAlm[[#This Row],[DATA]],cr_impAlm[[#This Row],[MOTORISTA e MATRICULA]])</f>
        <v>45478AURICELIO SILVA DO CARMO - 5755</v>
      </c>
    </row>
    <row r="540" spans="1:12" ht="41.25" hidden="1" customHeight="1">
      <c r="A540" s="131">
        <v>45449</v>
      </c>
      <c r="B540" s="135">
        <v>19023</v>
      </c>
      <c r="C540" s="133">
        <v>0.87847222222222221</v>
      </c>
      <c r="D540" s="136" t="s">
        <v>11</v>
      </c>
      <c r="E540" s="132" t="s">
        <v>181</v>
      </c>
      <c r="F540" s="132"/>
      <c r="G540" s="132" t="str">
        <f t="shared" si="27"/>
        <v>1</v>
      </c>
      <c r="H540" s="137">
        <f t="shared" si="28"/>
        <v>18</v>
      </c>
      <c r="I540" s="132" t="str" cm="1">
        <f t="array" ref="I540">_xlfn.XLOOKUP(C540,imp_horarios,imp_trechos_janta,"",-1,1)</f>
        <v>BELEM X GOIANIA 21:05</v>
      </c>
      <c r="J540" s="132" t="str" cm="1">
        <f t="array" ref="J540">_xlfn.XLOOKUP(D540,justificativas_motivos,justificativas_texto,"",1,1)</f>
        <v>MOTORISTA CUMPRINDO HORÁRIO NA ESCALA ATUAL</v>
      </c>
      <c r="L540" s="119" t="str">
        <f>_xlfn.CONCAT(cr_impAlm[[#This Row],[DATA]],cr_impAlm[[#This Row],[MOTORISTA e MATRICULA]])</f>
        <v>45478MATHEUS GOMES DE MIRANDA -5822</v>
      </c>
    </row>
    <row r="541" spans="1:12" ht="41.25" hidden="1" customHeight="1">
      <c r="A541" s="131">
        <v>45449</v>
      </c>
      <c r="B541" s="135">
        <v>19005</v>
      </c>
      <c r="C541" s="133">
        <v>0.3</v>
      </c>
      <c r="D541" s="136" t="s">
        <v>11</v>
      </c>
      <c r="E541" s="132" t="s">
        <v>34</v>
      </c>
      <c r="F541" s="132"/>
      <c r="G541" s="132" t="str">
        <f t="shared" si="27"/>
        <v>1</v>
      </c>
      <c r="H541" s="137">
        <f t="shared" si="28"/>
        <v>18</v>
      </c>
      <c r="I541" s="132" t="str" cm="1">
        <f t="array" ref="I541">_xlfn.XLOOKUP(C541,imp_horarios,imp_trechos_janta,"",-1,1)</f>
        <v>BELEM X GOIANIA 07:12</v>
      </c>
      <c r="J541" s="132" t="str" cm="1">
        <f t="array" ref="J541">_xlfn.XLOOKUP(D541,justificativas_motivos,justificativas_texto,"",1,1)</f>
        <v>MOTORISTA CUMPRINDO HORÁRIO NA ESCALA ATUAL</v>
      </c>
      <c r="L541" s="119" t="str">
        <f>_xlfn.CONCAT(cr_impAlm[[#This Row],[DATA]],cr_impAlm[[#This Row],[MOTORISTA e MATRICULA]])</f>
        <v>45479EVANDRO CARLOS ARAUJO LIMA - 569</v>
      </c>
    </row>
    <row r="542" spans="1:12" ht="41.25" hidden="1" customHeight="1">
      <c r="A542" s="131">
        <v>45449</v>
      </c>
      <c r="B542" s="135">
        <v>19005</v>
      </c>
      <c r="C542" s="133">
        <v>0.3</v>
      </c>
      <c r="D542" s="136" t="s">
        <v>11</v>
      </c>
      <c r="E542" s="132" t="s">
        <v>37</v>
      </c>
      <c r="F542" s="132"/>
      <c r="G542" s="132" t="str">
        <f t="shared" si="27"/>
        <v>1</v>
      </c>
      <c r="H542" s="137">
        <f t="shared" si="28"/>
        <v>18</v>
      </c>
      <c r="I542" s="132" t="str" cm="1">
        <f t="array" ref="I542">_xlfn.XLOOKUP(C542,imp_horarios,imp_trechos_janta,"",-1,1)</f>
        <v>BELEM X GOIANIA 07:12</v>
      </c>
      <c r="J542" s="132" t="str" cm="1">
        <f t="array" ref="J542">_xlfn.XLOOKUP(D542,justificativas_motivos,justificativas_texto,"",1,1)</f>
        <v>MOTORISTA CUMPRINDO HORÁRIO NA ESCALA ATUAL</v>
      </c>
      <c r="L542" s="119" t="str">
        <f>_xlfn.CONCAT(cr_impAlm[[#This Row],[DATA]],cr_impAlm[[#This Row],[MOTORISTA e MATRICULA]])</f>
        <v>45479JUNIOR CARLOS DE OLIVEIRA - 1118</v>
      </c>
    </row>
    <row r="543" spans="1:12" ht="41.25" hidden="1" customHeight="1">
      <c r="A543" s="131">
        <v>45449</v>
      </c>
      <c r="B543" s="135">
        <v>15300</v>
      </c>
      <c r="C543" s="133">
        <v>0.33333333333333331</v>
      </c>
      <c r="D543" s="136" t="s">
        <v>11</v>
      </c>
      <c r="E543" s="132" t="s">
        <v>93</v>
      </c>
      <c r="F543" s="132"/>
      <c r="G543" s="132" t="str">
        <f t="shared" si="27"/>
        <v>1</v>
      </c>
      <c r="H543" s="137">
        <f t="shared" si="28"/>
        <v>18</v>
      </c>
      <c r="I543" s="132" t="str" cm="1">
        <f t="array" ref="I543">_xlfn.XLOOKUP(C543,imp_horarios,imp_trechos_janta,"",-1,1)</f>
        <v>SAO LUIS X GOIANIA 08:00</v>
      </c>
      <c r="J543" s="132" t="str" cm="1">
        <f t="array" ref="J543">_xlfn.XLOOKUP(D543,justificativas_motivos,justificativas_texto,"",1,1)</f>
        <v>MOTORISTA CUMPRINDO HORÁRIO NA ESCALA ATUAL</v>
      </c>
      <c r="L543" s="119" t="str">
        <f>_xlfn.CONCAT(cr_impAlm[[#This Row],[DATA]],cr_impAlm[[#This Row],[MOTORISTA e MATRICULA]])</f>
        <v>45479ADALTON ALMEIDA DE SOUZA - 1941</v>
      </c>
    </row>
    <row r="544" spans="1:12" ht="41.25" hidden="1" customHeight="1">
      <c r="A544" s="131">
        <v>45449</v>
      </c>
      <c r="B544" s="135">
        <v>15300</v>
      </c>
      <c r="C544" s="133">
        <v>0.33333333333333331</v>
      </c>
      <c r="D544" s="136" t="s">
        <v>11</v>
      </c>
      <c r="E544" s="132" t="s">
        <v>158</v>
      </c>
      <c r="F544" s="132"/>
      <c r="G544" s="132" t="str">
        <f t="shared" si="27"/>
        <v>1</v>
      </c>
      <c r="H544" s="137">
        <f t="shared" si="28"/>
        <v>18</v>
      </c>
      <c r="I544" s="132" t="str" cm="1">
        <f t="array" ref="I544">_xlfn.XLOOKUP(C544,imp_horarios,imp_trechos_janta,"",-1,1)</f>
        <v>SAO LUIS X GOIANIA 08:00</v>
      </c>
      <c r="J544" s="132" t="str" cm="1">
        <f t="array" ref="J544">_xlfn.XLOOKUP(D544,justificativas_motivos,justificativas_texto,"",1,1)</f>
        <v>MOTORISTA CUMPRINDO HORÁRIO NA ESCALA ATUAL</v>
      </c>
      <c r="L544" s="119" t="str">
        <f>_xlfn.CONCAT(cr_impAlm[[#This Row],[DATA]],cr_impAlm[[#This Row],[MOTORISTA e MATRICULA]])</f>
        <v>45479 MATHEUS GOMES DE MIRANDA - 5822</v>
      </c>
    </row>
    <row r="545" spans="1:12" ht="41.25" hidden="1" customHeight="1">
      <c r="A545" s="131">
        <v>45449</v>
      </c>
      <c r="B545" s="135" t="s">
        <v>285</v>
      </c>
      <c r="C545" s="133" t="s">
        <v>285</v>
      </c>
      <c r="D545" s="136" t="s">
        <v>285</v>
      </c>
      <c r="E545" s="132" t="s">
        <v>191</v>
      </c>
      <c r="F545" s="132"/>
      <c r="G545" s="132" t="str">
        <f t="shared" si="27"/>
        <v>1</v>
      </c>
      <c r="H545" s="137">
        <f t="shared" si="28"/>
        <v>18</v>
      </c>
      <c r="I545" s="132" t="str" cm="1">
        <f t="array" ref="I545">_xlfn.XLOOKUP(C545,imp_horarios,imp_trechos_janta,"",-1,1)</f>
        <v>PASSE</v>
      </c>
      <c r="J545" s="132" t="str" cm="1">
        <f t="array" ref="J545">_xlfn.XLOOKUP(D545,justificativas_motivos,justificativas_texto,"",1,1)</f>
        <v>MOTORISTA CHEGANDO/SAINDO DA GARAGEM DE PASSE</v>
      </c>
      <c r="L545" s="119" t="str">
        <f>_xlfn.CONCAT(cr_impAlm[[#This Row],[DATA]],cr_impAlm[[#This Row],[MOTORISTA e MATRICULA]])</f>
        <v>45479COSME CAVALCANTE DA SILVA - 3002</v>
      </c>
    </row>
    <row r="546" spans="1:12" ht="41.25" hidden="1" customHeight="1">
      <c r="A546" s="131">
        <v>45449</v>
      </c>
      <c r="B546" s="135" t="s">
        <v>285</v>
      </c>
      <c r="C546" s="133" t="s">
        <v>285</v>
      </c>
      <c r="D546" s="136" t="s">
        <v>285</v>
      </c>
      <c r="E546" s="132" t="s">
        <v>148</v>
      </c>
      <c r="F546" s="132"/>
      <c r="G546" s="132" t="str">
        <f t="shared" si="27"/>
        <v>1</v>
      </c>
      <c r="H546" s="137">
        <f t="shared" si="28"/>
        <v>18</v>
      </c>
      <c r="I546" s="132" t="str" cm="1">
        <f t="array" ref="I546">_xlfn.XLOOKUP(C546,imp_horarios,imp_trechos_janta,"",-1,1)</f>
        <v>PASSE</v>
      </c>
      <c r="J546" s="132" t="str" cm="1">
        <f t="array" ref="J546">_xlfn.XLOOKUP(D546,justificativas_motivos,justificativas_texto,"",1,1)</f>
        <v>MOTORISTA CHEGANDO/SAINDO DA GARAGEM DE PASSE</v>
      </c>
      <c r="L546" s="119" t="str">
        <f>_xlfn.CONCAT(cr_impAlm[[#This Row],[DATA]],cr_impAlm[[#This Row],[MOTORISTA e MATRICULA]])</f>
        <v>45479EDINANDES LUIZ DA SILVA - 2651</v>
      </c>
    </row>
    <row r="547" spans="1:12" ht="41.25" hidden="1" customHeight="1">
      <c r="A547" s="131">
        <v>45449</v>
      </c>
      <c r="B547" s="135">
        <v>19015</v>
      </c>
      <c r="C547" s="133">
        <v>0.79166666666666663</v>
      </c>
      <c r="D547" s="136" t="s">
        <v>11</v>
      </c>
      <c r="E547" s="132" t="s">
        <v>175</v>
      </c>
      <c r="F547" s="132"/>
      <c r="G547" s="132" t="str">
        <f t="shared" si="27"/>
        <v>1</v>
      </c>
      <c r="H547" s="137">
        <f t="shared" si="28"/>
        <v>18</v>
      </c>
      <c r="I547" s="132" t="str" cm="1">
        <f t="array" ref="I547">_xlfn.XLOOKUP(C547,imp_horarios,imp_trechos_janta,"",-1,1)</f>
        <v>GOIANIA X TERESINA 18:00</v>
      </c>
      <c r="J547" s="132" t="str" cm="1">
        <f t="array" ref="J547">_xlfn.XLOOKUP(D547,justificativas_motivos,justificativas_texto,"",1,1)</f>
        <v>MOTORISTA CUMPRINDO HORÁRIO NA ESCALA ATUAL</v>
      </c>
      <c r="L547" s="119" t="str">
        <f>_xlfn.CONCAT(cr_impAlm[[#This Row],[DATA]],cr_impAlm[[#This Row],[MOTORISTA e MATRICULA]])</f>
        <v>45479JOVENIR SOARES DE MATOS - 5173</v>
      </c>
    </row>
    <row r="548" spans="1:12" ht="41.25" hidden="1" customHeight="1">
      <c r="A548" s="131">
        <v>45449</v>
      </c>
      <c r="B548" s="135">
        <v>19015</v>
      </c>
      <c r="C548" s="133">
        <v>0.79166666666666663</v>
      </c>
      <c r="D548" s="136" t="s">
        <v>11</v>
      </c>
      <c r="E548" s="132" t="s">
        <v>109</v>
      </c>
      <c r="F548" s="132"/>
      <c r="G548" s="132" t="str">
        <f t="shared" si="27"/>
        <v>1</v>
      </c>
      <c r="H548" s="137">
        <f t="shared" si="28"/>
        <v>18</v>
      </c>
      <c r="I548" s="132" t="str" cm="1">
        <f t="array" ref="I548">_xlfn.XLOOKUP(C548,imp_horarios,imp_trechos_janta,"",-1,1)</f>
        <v>GOIANIA X TERESINA 18:00</v>
      </c>
      <c r="J548" s="132" t="str" cm="1">
        <f t="array" ref="J548">_xlfn.XLOOKUP(D548,justificativas_motivos,justificativas_texto,"",1,1)</f>
        <v>MOTORISTA CUMPRINDO HORÁRIO NA ESCALA ATUAL</v>
      </c>
      <c r="L548" s="119" t="str">
        <f>_xlfn.CONCAT(cr_impAlm[[#This Row],[DATA]],cr_impAlm[[#This Row],[MOTORISTA e MATRICULA]])</f>
        <v>45479ALESON DOS SANTOS MOTA - 5818</v>
      </c>
    </row>
    <row r="549" spans="1:12" ht="41.25" hidden="1" customHeight="1">
      <c r="A549" s="131">
        <v>45449</v>
      </c>
      <c r="B549" s="135">
        <v>19018</v>
      </c>
      <c r="C549" s="133">
        <v>0.83333333333333337</v>
      </c>
      <c r="D549" s="136" t="s">
        <v>11</v>
      </c>
      <c r="E549" s="132" t="s">
        <v>103</v>
      </c>
      <c r="F549" s="132"/>
      <c r="G549" s="132" t="str">
        <f t="shared" si="27"/>
        <v>1</v>
      </c>
      <c r="H549" s="137">
        <f t="shared" si="28"/>
        <v>18</v>
      </c>
      <c r="I549" s="132" t="str" cm="1">
        <f t="array" ref="I549">_xlfn.XLOOKUP(C549,imp_horarios,imp_trechos_janta,"",-1,1)</f>
        <v>GOIANIA X SAO LUIS 20:00</v>
      </c>
      <c r="J549" s="132" t="str" cm="1">
        <f t="array" ref="J549">_xlfn.XLOOKUP(D549,justificativas_motivos,justificativas_texto,"",1,1)</f>
        <v>MOTORISTA CUMPRINDO HORÁRIO NA ESCALA ATUAL</v>
      </c>
      <c r="L549" s="119" t="str">
        <f>_xlfn.CONCAT(cr_impAlm[[#This Row],[DATA]],cr_impAlm[[#This Row],[MOTORISTA e MATRICULA]])</f>
        <v>45480IVANILSON BARBOSA PEREIRA - 5434</v>
      </c>
    </row>
    <row r="550" spans="1:12" ht="41.25" hidden="1" customHeight="1">
      <c r="A550" s="131">
        <v>45449</v>
      </c>
      <c r="B550" s="135">
        <v>19018</v>
      </c>
      <c r="C550" s="133">
        <v>0.83333333333333337</v>
      </c>
      <c r="D550" s="136" t="s">
        <v>11</v>
      </c>
      <c r="E550" s="132" t="s">
        <v>104</v>
      </c>
      <c r="F550" s="132"/>
      <c r="G550" s="132" t="str">
        <f t="shared" si="27"/>
        <v>1</v>
      </c>
      <c r="H550" s="137">
        <f t="shared" si="28"/>
        <v>18</v>
      </c>
      <c r="I550" s="132" t="str" cm="1">
        <f t="array" ref="I550">_xlfn.XLOOKUP(C550,imp_horarios,imp_trechos_janta,"",-1,1)</f>
        <v>GOIANIA X SAO LUIS 20:00</v>
      </c>
      <c r="J550" s="132" t="str" cm="1">
        <f t="array" ref="J550">_xlfn.XLOOKUP(D550,justificativas_motivos,justificativas_texto,"",1,1)</f>
        <v>MOTORISTA CUMPRINDO HORÁRIO NA ESCALA ATUAL</v>
      </c>
      <c r="L550" s="119" t="str">
        <f>_xlfn.CONCAT(cr_impAlm[[#This Row],[DATA]],cr_impAlm[[#This Row],[MOTORISTA e MATRICULA]])</f>
        <v>45480JOSE EVANGELISTA DA SILVA - 5199</v>
      </c>
    </row>
    <row r="551" spans="1:12" ht="41.25" hidden="1" customHeight="1">
      <c r="A551" s="131">
        <v>45450</v>
      </c>
      <c r="B551" s="135">
        <v>19001</v>
      </c>
      <c r="C551" s="133">
        <v>0.87847222222222221</v>
      </c>
      <c r="D551" s="136" t="s">
        <v>11</v>
      </c>
      <c r="E551" s="132" t="s">
        <v>175</v>
      </c>
      <c r="F551" s="132"/>
      <c r="G551" s="132" t="str">
        <f t="shared" si="27"/>
        <v>1</v>
      </c>
      <c r="H551" s="137">
        <f t="shared" si="28"/>
        <v>18</v>
      </c>
      <c r="I551" s="132" t="str" cm="1">
        <f t="array" ref="I551">_xlfn.XLOOKUP(C551,imp_horarios,imp_trechos_janta,"",-1,1)</f>
        <v>BELEM X GOIANIA 21:05</v>
      </c>
      <c r="J551" s="132" t="str" cm="1">
        <f t="array" ref="J551">_xlfn.XLOOKUP(D551,justificativas_motivos,justificativas_texto,"",1,1)</f>
        <v>MOTORISTA CUMPRINDO HORÁRIO NA ESCALA ATUAL</v>
      </c>
      <c r="L551" s="119" t="str">
        <f>_xlfn.CONCAT(cr_impAlm[[#This Row],[DATA]],cr_impAlm[[#This Row],[MOTORISTA e MATRICULA]])</f>
        <v>45480JOSE CARLOS FERREIRA - 1202</v>
      </c>
    </row>
    <row r="552" spans="1:12" ht="41.25" hidden="1" customHeight="1">
      <c r="A552" s="131">
        <v>45450</v>
      </c>
      <c r="B552" s="135">
        <v>19001</v>
      </c>
      <c r="C552" s="133">
        <v>0.87847222222222221</v>
      </c>
      <c r="D552" s="136" t="s">
        <v>11</v>
      </c>
      <c r="E552" s="132" t="s">
        <v>109</v>
      </c>
      <c r="F552" s="132"/>
      <c r="G552" s="132" t="str">
        <f t="shared" si="27"/>
        <v>1</v>
      </c>
      <c r="H552" s="137">
        <f t="shared" si="28"/>
        <v>18</v>
      </c>
      <c r="I552" s="132" t="str" cm="1">
        <f t="array" ref="I552">_xlfn.XLOOKUP(C552,imp_horarios,imp_trechos_janta,"",-1,1)</f>
        <v>BELEM X GOIANIA 21:05</v>
      </c>
      <c r="J552" s="132" t="str" cm="1">
        <f t="array" ref="J552">_xlfn.XLOOKUP(D552,justificativas_motivos,justificativas_texto,"",1,1)</f>
        <v>MOTORISTA CUMPRINDO HORÁRIO NA ESCALA ATUAL</v>
      </c>
      <c r="L552" s="119" t="str">
        <f>_xlfn.CONCAT(cr_impAlm[[#This Row],[DATA]],cr_impAlm[[#This Row],[MOTORISTA e MATRICULA]])</f>
        <v>45480JADILSON LIMA VIEIRA - 1108</v>
      </c>
    </row>
    <row r="553" spans="1:12" ht="41.25" hidden="1" customHeight="1">
      <c r="A553" s="131">
        <v>45450</v>
      </c>
      <c r="B553" s="135">
        <v>19015</v>
      </c>
      <c r="C553" s="133">
        <v>0.3</v>
      </c>
      <c r="D553" s="136" t="s">
        <v>11</v>
      </c>
      <c r="E553" s="132" t="s">
        <v>182</v>
      </c>
      <c r="F553" s="132"/>
      <c r="G553" s="132" t="str">
        <f t="shared" si="27"/>
        <v>1</v>
      </c>
      <c r="H553" s="137">
        <f t="shared" si="28"/>
        <v>18</v>
      </c>
      <c r="I553" s="132" t="str" cm="1">
        <f t="array" ref="I553">_xlfn.XLOOKUP(C553,imp_horarios,imp_trechos_janta,"",-1,1)</f>
        <v>BELEM X GOIANIA 07:12</v>
      </c>
      <c r="J553" s="132" t="str" cm="1">
        <f t="array" ref="J553">_xlfn.XLOOKUP(D553,justificativas_motivos,justificativas_texto,"",1,1)</f>
        <v>MOTORISTA CUMPRINDO HORÁRIO NA ESCALA ATUAL</v>
      </c>
      <c r="L553" s="119" t="str">
        <f>_xlfn.CONCAT(cr_impAlm[[#This Row],[DATA]],cr_impAlm[[#This Row],[MOTORISTA e MATRICULA]])</f>
        <v>45480MAURICIO CARLOS BARROSO - 901</v>
      </c>
    </row>
    <row r="554" spans="1:12" ht="41.25" hidden="1" customHeight="1">
      <c r="A554" s="131">
        <v>45450</v>
      </c>
      <c r="B554" s="135">
        <v>19015</v>
      </c>
      <c r="C554" s="133">
        <v>0.3</v>
      </c>
      <c r="D554" s="136" t="s">
        <v>11</v>
      </c>
      <c r="E554" s="132" t="s">
        <v>104</v>
      </c>
      <c r="F554" s="132"/>
      <c r="G554" s="132" t="str">
        <f t="shared" si="27"/>
        <v>1</v>
      </c>
      <c r="H554" s="137">
        <f t="shared" si="28"/>
        <v>18</v>
      </c>
      <c r="I554" s="132" t="str" cm="1">
        <f t="array" ref="I554">_xlfn.XLOOKUP(C554,imp_horarios,imp_trechos_janta,"",-1,1)</f>
        <v>BELEM X GOIANIA 07:12</v>
      </c>
      <c r="J554" s="132" t="str" cm="1">
        <f t="array" ref="J554">_xlfn.XLOOKUP(D554,justificativas_motivos,justificativas_texto,"",1,1)</f>
        <v>MOTORISTA CUMPRINDO HORÁRIO NA ESCALA ATUAL</v>
      </c>
      <c r="L554" s="119" t="str">
        <f>_xlfn.CONCAT(cr_impAlm[[#This Row],[DATA]],cr_impAlm[[#This Row],[MOTORISTA e MATRICULA]])</f>
        <v>45480SILVIO SILVA DE OLIVEIRA - 5793</v>
      </c>
    </row>
    <row r="555" spans="1:12" ht="41.25" hidden="1" customHeight="1">
      <c r="A555" s="131">
        <v>45450</v>
      </c>
      <c r="B555" s="135">
        <v>15500</v>
      </c>
      <c r="C555" s="133">
        <v>0.33333333333333331</v>
      </c>
      <c r="D555" s="136" t="s">
        <v>11</v>
      </c>
      <c r="E555" s="132" t="s">
        <v>183</v>
      </c>
      <c r="F555" s="132"/>
      <c r="G555" s="132" t="str">
        <f t="shared" si="27"/>
        <v>1</v>
      </c>
      <c r="H555" s="137">
        <f t="shared" si="28"/>
        <v>18</v>
      </c>
      <c r="I555" s="132" t="str" cm="1">
        <f t="array" ref="I555">_xlfn.XLOOKUP(C555,imp_horarios,imp_trechos_janta,"",-1,1)</f>
        <v>SAO LUIS X GOIANIA 08:00</v>
      </c>
      <c r="J555" s="132" t="str" cm="1">
        <f t="array" ref="J555">_xlfn.XLOOKUP(D555,justificativas_motivos,justificativas_texto,"",1,1)</f>
        <v>MOTORISTA CUMPRINDO HORÁRIO NA ESCALA ATUAL</v>
      </c>
      <c r="L555" s="119" t="str">
        <f>_xlfn.CONCAT(cr_impAlm[[#This Row],[DATA]],cr_impAlm[[#This Row],[MOTORISTA e MATRICULA]])</f>
        <v>45480HERMENEGILDO JOSE LEITE DE BRITO NETO - 2653</v>
      </c>
    </row>
    <row r="556" spans="1:12" ht="41.25" hidden="1" customHeight="1">
      <c r="A556" s="131">
        <v>45450</v>
      </c>
      <c r="B556" s="135">
        <v>15500</v>
      </c>
      <c r="C556" s="133">
        <v>0.33333333333333331</v>
      </c>
      <c r="D556" s="136" t="s">
        <v>11</v>
      </c>
      <c r="E556" s="132" t="s">
        <v>108</v>
      </c>
      <c r="F556" s="132"/>
      <c r="G556" s="132" t="str">
        <f t="shared" si="27"/>
        <v>1</v>
      </c>
      <c r="H556" s="137">
        <f t="shared" si="28"/>
        <v>18</v>
      </c>
      <c r="I556" s="132" t="str" cm="1">
        <f t="array" ref="I556">_xlfn.XLOOKUP(C556,imp_horarios,imp_trechos_janta,"",-1,1)</f>
        <v>SAO LUIS X GOIANIA 08:00</v>
      </c>
      <c r="J556" s="132" t="str" cm="1">
        <f t="array" ref="J556">_xlfn.XLOOKUP(D556,justificativas_motivos,justificativas_texto,"",1,1)</f>
        <v>MOTORISTA CUMPRINDO HORÁRIO NA ESCALA ATUAL</v>
      </c>
      <c r="L556" s="119" t="str">
        <f>_xlfn.CONCAT(cr_impAlm[[#This Row],[DATA]],cr_impAlm[[#This Row],[MOTORISTA e MATRICULA]])</f>
        <v>45480LOURIVAL FRANCISCO DA COSTA - 5826</v>
      </c>
    </row>
    <row r="557" spans="1:12" ht="41.25" hidden="1" customHeight="1">
      <c r="A557" s="131">
        <v>45450</v>
      </c>
      <c r="B557" s="135">
        <v>14300</v>
      </c>
      <c r="C557" s="133">
        <v>0.75</v>
      </c>
      <c r="D557" s="136" t="s">
        <v>11</v>
      </c>
      <c r="E557" s="132" t="s">
        <v>153</v>
      </c>
      <c r="F557" s="132"/>
      <c r="G557" s="132" t="str">
        <f t="shared" si="27"/>
        <v>1</v>
      </c>
      <c r="H557" s="137">
        <f t="shared" si="28"/>
        <v>18</v>
      </c>
      <c r="I557" s="132" t="str" cm="1">
        <f t="array" ref="I557">_xlfn.XLOOKUP(C557,imp_horarios,imp_trechos_janta,"",-1,1)</f>
        <v>GOIANIA X TERESINA 18:00</v>
      </c>
      <c r="J557" s="132" t="str" cm="1">
        <f t="array" ref="J557">_xlfn.XLOOKUP(D557,justificativas_motivos,justificativas_texto,"",1,1)</f>
        <v>MOTORISTA CUMPRINDO HORÁRIO NA ESCALA ATUAL</v>
      </c>
      <c r="L557" s="119" t="str">
        <f>_xlfn.CONCAT(cr_impAlm[[#This Row],[DATA]],cr_impAlm[[#This Row],[MOTORISTA e MATRICULA]])</f>
        <v>45481EDIMAR FRANCISCO ALEIXO - 5593</v>
      </c>
    </row>
    <row r="558" spans="1:12" ht="41.25" hidden="1" customHeight="1">
      <c r="A558" s="131">
        <v>45450</v>
      </c>
      <c r="B558" s="135">
        <v>14300</v>
      </c>
      <c r="C558" s="133">
        <v>0.75</v>
      </c>
      <c r="D558" s="136" t="s">
        <v>11</v>
      </c>
      <c r="E558" s="132" t="s">
        <v>171</v>
      </c>
      <c r="F558" s="132"/>
      <c r="G558" s="132" t="str">
        <f t="shared" si="27"/>
        <v>1</v>
      </c>
      <c r="H558" s="137">
        <f t="shared" si="28"/>
        <v>18</v>
      </c>
      <c r="I558" s="132" t="str" cm="1">
        <f t="array" ref="I558">_xlfn.XLOOKUP(C558,imp_horarios,imp_trechos_janta,"",-1,1)</f>
        <v>GOIANIA X TERESINA 18:00</v>
      </c>
      <c r="J558" s="132" t="str" cm="1">
        <f t="array" ref="J558">_xlfn.XLOOKUP(D558,justificativas_motivos,justificativas_texto,"",1,1)</f>
        <v>MOTORISTA CUMPRINDO HORÁRIO NA ESCALA ATUAL</v>
      </c>
      <c r="L558" s="119" t="str">
        <f>_xlfn.CONCAT(cr_impAlm[[#This Row],[DATA]],cr_impAlm[[#This Row],[MOTORISTA e MATRICULA]])</f>
        <v>45481EDUARDO ANTONIO DA SILVA - 2678</v>
      </c>
    </row>
    <row r="559" spans="1:12" ht="41.25" hidden="1" customHeight="1">
      <c r="A559" s="131">
        <v>45450</v>
      </c>
      <c r="B559" s="135">
        <v>19007</v>
      </c>
      <c r="C559" s="133">
        <v>0.79166666666666663</v>
      </c>
      <c r="D559" s="136" t="s">
        <v>11</v>
      </c>
      <c r="E559" s="132" t="s">
        <v>113</v>
      </c>
      <c r="F559" s="132"/>
      <c r="G559" s="132" t="str">
        <f t="shared" ref="G559:G590" si="29">IF(E559="MOTORISTA","","1")</f>
        <v>1</v>
      </c>
      <c r="H559" s="137">
        <f t="shared" ref="H559:H590" si="30">IF(E559="MOTORISTA","",18)</f>
        <v>18</v>
      </c>
      <c r="I559" s="132" t="str" cm="1">
        <f t="array" ref="I559">_xlfn.XLOOKUP(C559,imp_horarios,imp_trechos_janta,"",-1,1)</f>
        <v>GOIANIA X TERESINA 18:00</v>
      </c>
      <c r="J559" s="132" t="str" cm="1">
        <f t="array" ref="J559">_xlfn.XLOOKUP(D559,justificativas_motivos,justificativas_texto,"",1,1)</f>
        <v>MOTORISTA CUMPRINDO HORÁRIO NA ESCALA ATUAL</v>
      </c>
      <c r="L559" s="119" t="str">
        <f>_xlfn.CONCAT(cr_impAlm[[#This Row],[DATA]],cr_impAlm[[#This Row],[MOTORISTA e MATRICULA]])</f>
        <v>45481CLAYTON SANTOS AIRES PEREIRA - 5209</v>
      </c>
    </row>
    <row r="560" spans="1:12" ht="41.25" hidden="1" customHeight="1">
      <c r="A560" s="131">
        <v>45450</v>
      </c>
      <c r="B560" s="135">
        <v>19007</v>
      </c>
      <c r="C560" s="133">
        <v>0.79166666666666663</v>
      </c>
      <c r="D560" s="136" t="s">
        <v>11</v>
      </c>
      <c r="E560" s="132" t="s">
        <v>112</v>
      </c>
      <c r="F560" s="132"/>
      <c r="G560" s="132" t="str">
        <f t="shared" si="29"/>
        <v>1</v>
      </c>
      <c r="H560" s="137">
        <f t="shared" si="30"/>
        <v>18</v>
      </c>
      <c r="I560" s="132" t="str" cm="1">
        <f t="array" ref="I560">_xlfn.XLOOKUP(C560,imp_horarios,imp_trechos_janta,"",-1,1)</f>
        <v>GOIANIA X TERESINA 18:00</v>
      </c>
      <c r="J560" s="132" t="str" cm="1">
        <f t="array" ref="J560">_xlfn.XLOOKUP(D560,justificativas_motivos,justificativas_texto,"",1,1)</f>
        <v>MOTORISTA CUMPRINDO HORÁRIO NA ESCALA ATUAL</v>
      </c>
      <c r="L560" s="119" t="str">
        <f>_xlfn.CONCAT(cr_impAlm[[#This Row],[DATA]],cr_impAlm[[#This Row],[MOTORISTA e MATRICULA]])</f>
        <v>45481GILBERTE WAGNER CALDEIRA - 5707</v>
      </c>
    </row>
    <row r="561" spans="1:12" ht="41.25" hidden="1" customHeight="1">
      <c r="A561" s="131">
        <v>45450</v>
      </c>
      <c r="B561" s="135">
        <v>15900</v>
      </c>
      <c r="C561" s="133">
        <v>0.83333333333333337</v>
      </c>
      <c r="D561" s="136" t="s">
        <v>11</v>
      </c>
      <c r="E561" s="132" t="s">
        <v>60</v>
      </c>
      <c r="F561" s="132"/>
      <c r="G561" s="132" t="str">
        <f t="shared" si="29"/>
        <v>1</v>
      </c>
      <c r="H561" s="137">
        <f t="shared" si="30"/>
        <v>18</v>
      </c>
      <c r="I561" s="132" t="str" cm="1">
        <f t="array" ref="I561">_xlfn.XLOOKUP(C561,imp_horarios,imp_trechos_janta,"",-1,1)</f>
        <v>GOIANIA X SAO LUIS 20:00</v>
      </c>
      <c r="J561" s="132" t="str" cm="1">
        <f t="array" ref="J561">_xlfn.XLOOKUP(D561,justificativas_motivos,justificativas_texto,"",1,1)</f>
        <v>MOTORISTA CUMPRINDO HORÁRIO NA ESCALA ATUAL</v>
      </c>
      <c r="L561" s="119" t="str">
        <f>_xlfn.CONCAT(cr_impAlm[[#This Row],[DATA]],cr_impAlm[[#This Row],[MOTORISTA e MATRICULA]])</f>
        <v>45481ROSIVALDO FERREIRA DA SILVA - 5429</v>
      </c>
    </row>
    <row r="562" spans="1:12" ht="41.25" hidden="1" customHeight="1">
      <c r="A562" s="131">
        <v>45450</v>
      </c>
      <c r="B562" s="135">
        <v>15900</v>
      </c>
      <c r="C562" s="133">
        <v>0.83333333333333337</v>
      </c>
      <c r="D562" s="136" t="s">
        <v>11</v>
      </c>
      <c r="E562" s="132" t="s">
        <v>61</v>
      </c>
      <c r="F562" s="132"/>
      <c r="G562" s="132" t="str">
        <f t="shared" si="29"/>
        <v>1</v>
      </c>
      <c r="H562" s="137">
        <f t="shared" si="30"/>
        <v>18</v>
      </c>
      <c r="I562" s="132" t="str" cm="1">
        <f t="array" ref="I562">_xlfn.XLOOKUP(C562,imp_horarios,imp_trechos_janta,"",-1,1)</f>
        <v>GOIANIA X SAO LUIS 20:00</v>
      </c>
      <c r="J562" s="132" t="str" cm="1">
        <f t="array" ref="J562">_xlfn.XLOOKUP(D562,justificativas_motivos,justificativas_texto,"",1,1)</f>
        <v>MOTORISTA CUMPRINDO HORÁRIO NA ESCALA ATUAL</v>
      </c>
      <c r="L562" s="119" t="str">
        <f>_xlfn.CONCAT(cr_impAlm[[#This Row],[DATA]],cr_impAlm[[#This Row],[MOTORISTA e MATRICULA]])</f>
        <v>45481  LAZARO VIEIRA DA SILVA- 5428</v>
      </c>
    </row>
    <row r="563" spans="1:12" ht="41.25" hidden="1" customHeight="1">
      <c r="A563" s="131">
        <v>45451</v>
      </c>
      <c r="B563" s="135">
        <v>19007</v>
      </c>
      <c r="C563" s="133">
        <v>0.79166666666666663</v>
      </c>
      <c r="D563" s="136" t="s">
        <v>11</v>
      </c>
      <c r="E563" s="132" t="s">
        <v>113</v>
      </c>
      <c r="F563" s="132"/>
      <c r="G563" s="132" t="str">
        <f t="shared" si="29"/>
        <v>1</v>
      </c>
      <c r="H563" s="137">
        <f t="shared" si="30"/>
        <v>18</v>
      </c>
      <c r="I563" s="132" t="str" cm="1">
        <f t="array" ref="I563">_xlfn.XLOOKUP(C563,imp_horarios,imp_trechos_janta,"",-1,1)</f>
        <v>GOIANIA X TERESINA 18:00</v>
      </c>
      <c r="J563" s="132" t="str" cm="1">
        <f t="array" ref="J563">_xlfn.XLOOKUP(D563,justificativas_motivos,justificativas_texto,"",1,1)</f>
        <v>MOTORISTA CUMPRINDO HORÁRIO NA ESCALA ATUAL</v>
      </c>
      <c r="L563" s="119" t="str">
        <f>_xlfn.CONCAT(cr_impAlm[[#This Row],[DATA]],cr_impAlm[[#This Row],[MOTORISTA e MATRICULA]])</f>
        <v>45481VALDIVINO GONCALVES DA SILVA - 5724</v>
      </c>
    </row>
    <row r="564" spans="1:12" ht="41.25" hidden="1" customHeight="1">
      <c r="A564" s="131">
        <v>45451</v>
      </c>
      <c r="B564" s="135">
        <v>19007</v>
      </c>
      <c r="C564" s="133">
        <v>0.79166666666666663</v>
      </c>
      <c r="D564" s="136" t="s">
        <v>11</v>
      </c>
      <c r="E564" s="132" t="s">
        <v>176</v>
      </c>
      <c r="F564" s="132"/>
      <c r="G564" s="132" t="str">
        <f t="shared" si="29"/>
        <v>1</v>
      </c>
      <c r="H564" s="137">
        <f t="shared" si="30"/>
        <v>18</v>
      </c>
      <c r="I564" s="132" t="str" cm="1">
        <f t="array" ref="I564">_xlfn.XLOOKUP(C564,imp_horarios,imp_trechos_janta,"",-1,1)</f>
        <v>GOIANIA X TERESINA 18:00</v>
      </c>
      <c r="J564" s="132" t="str" cm="1">
        <f t="array" ref="J564">_xlfn.XLOOKUP(D564,justificativas_motivos,justificativas_texto,"",1,1)</f>
        <v>MOTORISTA CUMPRINDO HORÁRIO NA ESCALA ATUAL</v>
      </c>
      <c r="L564" s="119" t="str">
        <f>_xlfn.CONCAT(cr_impAlm[[#This Row],[DATA]],cr_impAlm[[#This Row],[MOTORISTA e MATRICULA]])</f>
        <v>45481WILMAR JOSE DE SOUZA - 1763</v>
      </c>
    </row>
    <row r="565" spans="1:12" ht="41.25" hidden="1" customHeight="1">
      <c r="A565" s="131">
        <v>45451</v>
      </c>
      <c r="B565" s="135">
        <v>15900</v>
      </c>
      <c r="C565" s="133">
        <v>0.83333333333333337</v>
      </c>
      <c r="D565" s="136" t="s">
        <v>11</v>
      </c>
      <c r="E565" s="132" t="s">
        <v>60</v>
      </c>
      <c r="F565" s="132"/>
      <c r="G565" s="132" t="str">
        <f t="shared" si="29"/>
        <v>1</v>
      </c>
      <c r="H565" s="137">
        <f t="shared" si="30"/>
        <v>18</v>
      </c>
      <c r="I565" s="132" t="str" cm="1">
        <f t="array" ref="I565">_xlfn.XLOOKUP(C565,imp_horarios,imp_trechos_janta,"",-1,1)</f>
        <v>GOIANIA X SAO LUIS 20:00</v>
      </c>
      <c r="J565" s="132" t="str" cm="1">
        <f t="array" ref="J565">_xlfn.XLOOKUP(D565,justificativas_motivos,justificativas_texto,"",1,1)</f>
        <v>MOTORISTA CUMPRINDO HORÁRIO NA ESCALA ATUAL</v>
      </c>
      <c r="L565" s="119" t="str">
        <f>_xlfn.CONCAT(cr_impAlm[[#This Row],[DATA]],cr_impAlm[[#This Row],[MOTORISTA e MATRICULA]])</f>
        <v>45481MARCOS SUEL VICENTE DE SOUZA - 5536</v>
      </c>
    </row>
    <row r="566" spans="1:12" ht="41.25" hidden="1" customHeight="1">
      <c r="A566" s="131">
        <v>45451</v>
      </c>
      <c r="B566" s="135">
        <v>15900</v>
      </c>
      <c r="C566" s="133">
        <v>0.83333333333333337</v>
      </c>
      <c r="D566" s="136" t="s">
        <v>11</v>
      </c>
      <c r="E566" s="132" t="s">
        <v>61</v>
      </c>
      <c r="F566" s="132"/>
      <c r="G566" s="132" t="str">
        <f t="shared" si="29"/>
        <v>1</v>
      </c>
      <c r="H566" s="137">
        <f t="shared" si="30"/>
        <v>18</v>
      </c>
      <c r="I566" s="132" t="str" cm="1">
        <f t="array" ref="I566">_xlfn.XLOOKUP(C566,imp_horarios,imp_trechos_janta,"",-1,1)</f>
        <v>GOIANIA X SAO LUIS 20:00</v>
      </c>
      <c r="J566" s="132" t="str" cm="1">
        <f t="array" ref="J566">_xlfn.XLOOKUP(D566,justificativas_motivos,justificativas_texto,"",1,1)</f>
        <v>MOTORISTA CUMPRINDO HORÁRIO NA ESCALA ATUAL</v>
      </c>
      <c r="L566" s="119" t="str">
        <f>_xlfn.CONCAT(cr_impAlm[[#This Row],[DATA]],cr_impAlm[[#This Row],[MOTORISTA e MATRICULA]])</f>
        <v>45481JOSE SOARES DA SILVA FILHO - 3093</v>
      </c>
    </row>
    <row r="567" spans="1:12" ht="41.25" hidden="1" customHeight="1">
      <c r="A567" s="131">
        <v>45451</v>
      </c>
      <c r="B567" s="135">
        <v>19021</v>
      </c>
      <c r="C567" s="133">
        <v>0.39583333333333331</v>
      </c>
      <c r="D567" s="136" t="s">
        <v>11</v>
      </c>
      <c r="E567" s="132" t="s">
        <v>42</v>
      </c>
      <c r="F567" s="132"/>
      <c r="G567" s="132" t="str">
        <f t="shared" si="29"/>
        <v>1</v>
      </c>
      <c r="H567" s="137">
        <f t="shared" si="30"/>
        <v>18</v>
      </c>
      <c r="I567" s="132" t="str" cm="1">
        <f t="array" ref="I567">_xlfn.XLOOKUP(C567,imp_horarios,imp_trechos_janta,"",-1,1)</f>
        <v>GOIANIA X BELEM 09:30</v>
      </c>
      <c r="J567" s="132" t="str" cm="1">
        <f t="array" ref="J567">_xlfn.XLOOKUP(D567,justificativas_motivos,justificativas_texto,"",1,1)</f>
        <v>MOTORISTA CUMPRINDO HORÁRIO NA ESCALA ATUAL</v>
      </c>
      <c r="L567" s="119" t="str">
        <f>_xlfn.CONCAT(cr_impAlm[[#This Row],[DATA]],cr_impAlm[[#This Row],[MOTORISTA e MATRICULA]])</f>
        <v>45482GERALDO MARTINS DOS SANTOS - 5610</v>
      </c>
    </row>
    <row r="568" spans="1:12" ht="41.25" hidden="1" customHeight="1">
      <c r="A568" s="131">
        <v>45451</v>
      </c>
      <c r="B568" s="135">
        <v>19021</v>
      </c>
      <c r="C568" s="133">
        <v>0.39583333333333331</v>
      </c>
      <c r="D568" s="136" t="s">
        <v>11</v>
      </c>
      <c r="E568" s="132" t="s">
        <v>43</v>
      </c>
      <c r="F568" s="132"/>
      <c r="G568" s="132" t="str">
        <f t="shared" si="29"/>
        <v>1</v>
      </c>
      <c r="H568" s="137">
        <f t="shared" si="30"/>
        <v>18</v>
      </c>
      <c r="I568" s="132" t="str" cm="1">
        <f t="array" ref="I568">_xlfn.XLOOKUP(C568,imp_horarios,imp_trechos_janta,"",-1,1)</f>
        <v>GOIANIA X BELEM 09:30</v>
      </c>
      <c r="J568" s="132" t="str" cm="1">
        <f t="array" ref="J568">_xlfn.XLOOKUP(D568,justificativas_motivos,justificativas_texto,"",1,1)</f>
        <v>MOTORISTA CUMPRINDO HORÁRIO NA ESCALA ATUAL</v>
      </c>
      <c r="L568" s="119" t="str">
        <f>_xlfn.CONCAT(cr_impAlm[[#This Row],[DATA]],cr_impAlm[[#This Row],[MOTORISTA e MATRICULA]])</f>
        <v>45482ANTONIO FERNANDO DA SILVA  - 5740</v>
      </c>
    </row>
    <row r="569" spans="1:12" ht="41.25" hidden="1" customHeight="1">
      <c r="A569" s="131">
        <v>45451</v>
      </c>
      <c r="B569" s="135">
        <v>16100</v>
      </c>
      <c r="C569" s="133">
        <v>0.75</v>
      </c>
      <c r="D569" s="136" t="s">
        <v>11</v>
      </c>
      <c r="E569" s="132" t="s">
        <v>48</v>
      </c>
      <c r="F569" s="132"/>
      <c r="G569" s="132" t="str">
        <f t="shared" si="29"/>
        <v>1</v>
      </c>
      <c r="H569" s="137">
        <f t="shared" si="30"/>
        <v>18</v>
      </c>
      <c r="I569" s="132" t="str" cm="1">
        <f t="array" ref="I569">_xlfn.XLOOKUP(C569,imp_horarios,imp_trechos_janta,"",-1,1)</f>
        <v>GOIANIA X TERESINA 18:00</v>
      </c>
      <c r="J569" s="132" t="str" cm="1">
        <f t="array" ref="J569">_xlfn.XLOOKUP(D569,justificativas_motivos,justificativas_texto,"",1,1)</f>
        <v>MOTORISTA CUMPRINDO HORÁRIO NA ESCALA ATUAL</v>
      </c>
      <c r="L569" s="119" t="str">
        <f>_xlfn.CONCAT(cr_impAlm[[#This Row],[DATA]],cr_impAlm[[#This Row],[MOTORISTA e MATRICULA]])</f>
        <v>45482RAFAEL JOSE TOME DE LIMA - 5537</v>
      </c>
    </row>
    <row r="570" spans="1:12" ht="41.25" hidden="1" customHeight="1">
      <c r="A570" s="131">
        <v>45451</v>
      </c>
      <c r="B570" s="135">
        <v>16100</v>
      </c>
      <c r="C570" s="133">
        <v>0.75</v>
      </c>
      <c r="D570" s="136" t="s">
        <v>11</v>
      </c>
      <c r="E570" s="132" t="s">
        <v>50</v>
      </c>
      <c r="F570" s="132"/>
      <c r="G570" s="132" t="str">
        <f t="shared" si="29"/>
        <v>1</v>
      </c>
      <c r="H570" s="137">
        <f t="shared" si="30"/>
        <v>18</v>
      </c>
      <c r="I570" s="132" t="str" cm="1">
        <f t="array" ref="I570">_xlfn.XLOOKUP(C570,imp_horarios,imp_trechos_janta,"",-1,1)</f>
        <v>GOIANIA X TERESINA 18:00</v>
      </c>
      <c r="J570" s="132" t="str" cm="1">
        <f t="array" ref="J570">_xlfn.XLOOKUP(D570,justificativas_motivos,justificativas_texto,"",1,1)</f>
        <v>MOTORISTA CUMPRINDO HORÁRIO NA ESCALA ATUAL</v>
      </c>
      <c r="L570" s="119" t="str">
        <f>_xlfn.CONCAT(cr_impAlm[[#This Row],[DATA]],cr_impAlm[[#This Row],[MOTORISTA e MATRICULA]])</f>
        <v>45482JOAO DA SILVA MORAIS - 2978</v>
      </c>
    </row>
    <row r="571" spans="1:12" ht="41.25" hidden="1" customHeight="1">
      <c r="A571" s="131">
        <v>45451</v>
      </c>
      <c r="B571" s="135">
        <v>19013</v>
      </c>
      <c r="C571" s="133">
        <v>0.79166666666666663</v>
      </c>
      <c r="D571" s="136" t="s">
        <v>11</v>
      </c>
      <c r="E571" s="132" t="s">
        <v>177</v>
      </c>
      <c r="F571" s="132"/>
      <c r="G571" s="132" t="str">
        <f t="shared" si="29"/>
        <v>1</v>
      </c>
      <c r="H571" s="137">
        <f t="shared" si="30"/>
        <v>18</v>
      </c>
      <c r="I571" s="132" t="str" cm="1">
        <f t="array" ref="I571">_xlfn.XLOOKUP(C571,imp_horarios,imp_trechos_janta,"",-1,1)</f>
        <v>GOIANIA X TERESINA 18:00</v>
      </c>
      <c r="J571" s="132" t="str" cm="1">
        <f t="array" ref="J571">_xlfn.XLOOKUP(D571,justificativas_motivos,justificativas_texto,"",1,1)</f>
        <v>MOTORISTA CUMPRINDO HORÁRIO NA ESCALA ATUAL</v>
      </c>
      <c r="L571" s="119" t="str">
        <f>_xlfn.CONCAT(cr_impAlm[[#This Row],[DATA]],cr_impAlm[[#This Row],[MOTORISTA e MATRICULA]])</f>
        <v>45482WILLIAN DE SOUZA BANDEIRA - 2025</v>
      </c>
    </row>
    <row r="572" spans="1:12" ht="41.25" hidden="1" customHeight="1">
      <c r="A572" s="131">
        <v>45451</v>
      </c>
      <c r="B572" s="135">
        <v>19013</v>
      </c>
      <c r="C572" s="133">
        <v>0.79166666666666663</v>
      </c>
      <c r="D572" s="136" t="s">
        <v>11</v>
      </c>
      <c r="E572" s="132" t="s">
        <v>165</v>
      </c>
      <c r="F572" s="132"/>
      <c r="G572" s="132" t="str">
        <f t="shared" si="29"/>
        <v>1</v>
      </c>
      <c r="H572" s="137">
        <f t="shared" si="30"/>
        <v>18</v>
      </c>
      <c r="I572" s="132" t="str" cm="1">
        <f t="array" ref="I572">_xlfn.XLOOKUP(C572,imp_horarios,imp_trechos_janta,"",-1,1)</f>
        <v>GOIANIA X TERESINA 18:00</v>
      </c>
      <c r="J572" s="132" t="str" cm="1">
        <f t="array" ref="J572">_xlfn.XLOOKUP(D572,justificativas_motivos,justificativas_texto,"",1,1)</f>
        <v>MOTORISTA CUMPRINDO HORÁRIO NA ESCALA ATUAL</v>
      </c>
      <c r="L572" s="119" t="str">
        <f>_xlfn.CONCAT(cr_impAlm[[#This Row],[DATA]],cr_impAlm[[#This Row],[MOTORISTA e MATRICULA]])</f>
        <v>45482GILMAR RODRIGUES DE LIMA -5819</v>
      </c>
    </row>
    <row r="573" spans="1:12" ht="41.25" hidden="1" customHeight="1">
      <c r="A573" s="131">
        <v>45451</v>
      </c>
      <c r="B573" s="135">
        <v>14200</v>
      </c>
      <c r="C573" s="133">
        <v>0.83333333333333337</v>
      </c>
      <c r="D573" s="136" t="s">
        <v>11</v>
      </c>
      <c r="E573" s="132" t="s">
        <v>63</v>
      </c>
      <c r="F573" s="132"/>
      <c r="G573" s="132" t="str">
        <f t="shared" si="29"/>
        <v>1</v>
      </c>
      <c r="H573" s="137">
        <f t="shared" si="30"/>
        <v>18</v>
      </c>
      <c r="I573" s="132" t="str" cm="1">
        <f t="array" ref="I573">_xlfn.XLOOKUP(C573,imp_horarios,imp_trechos_janta,"",-1,1)</f>
        <v>GOIANIA X SAO LUIS 20:00</v>
      </c>
      <c r="J573" s="132" t="str" cm="1">
        <f t="array" ref="J573">_xlfn.XLOOKUP(D573,justificativas_motivos,justificativas_texto,"",1,1)</f>
        <v>MOTORISTA CUMPRINDO HORÁRIO NA ESCALA ATUAL</v>
      </c>
      <c r="L573" s="119" t="str">
        <f>_xlfn.CONCAT(cr_impAlm[[#This Row],[DATA]],cr_impAlm[[#This Row],[MOTORISTA e MATRICULA]])</f>
        <v>45482JOAO PAULINO DE  SILVA NETO - 5663</v>
      </c>
    </row>
    <row r="574" spans="1:12" ht="41.25" hidden="1" customHeight="1">
      <c r="A574" s="131">
        <v>45451</v>
      </c>
      <c r="B574" s="135">
        <v>14200</v>
      </c>
      <c r="C574" s="133">
        <v>0.83333333333333337</v>
      </c>
      <c r="D574" s="136" t="s">
        <v>11</v>
      </c>
      <c r="E574" s="132" t="s">
        <v>184</v>
      </c>
      <c r="F574" s="132"/>
      <c r="G574" s="132" t="str">
        <f t="shared" si="29"/>
        <v>1</v>
      </c>
      <c r="H574" s="137">
        <f t="shared" si="30"/>
        <v>18</v>
      </c>
      <c r="I574" s="132" t="str" cm="1">
        <f t="array" ref="I574">_xlfn.XLOOKUP(C574,imp_horarios,imp_trechos_janta,"",-1,1)</f>
        <v>GOIANIA X SAO LUIS 20:00</v>
      </c>
      <c r="J574" s="132" t="str" cm="1">
        <f t="array" ref="J574">_xlfn.XLOOKUP(D574,justificativas_motivos,justificativas_texto,"",1,1)</f>
        <v>MOTORISTA CUMPRINDO HORÁRIO NA ESCALA ATUAL</v>
      </c>
      <c r="L574" s="119" t="str">
        <f>_xlfn.CONCAT(cr_impAlm[[#This Row],[DATA]],cr_impAlm[[#This Row],[MOTORISTA e MATRICULA]])</f>
        <v>45482HELITON OLIVEIRA DE LIMA - 5651</v>
      </c>
    </row>
    <row r="575" spans="1:12" ht="41.25" hidden="1" customHeight="1">
      <c r="A575" s="131">
        <v>45452</v>
      </c>
      <c r="B575" s="135">
        <v>19021</v>
      </c>
      <c r="C575" s="133">
        <v>0.3</v>
      </c>
      <c r="D575" s="136" t="s">
        <v>11</v>
      </c>
      <c r="E575" s="132" t="s">
        <v>48</v>
      </c>
      <c r="F575" s="132"/>
      <c r="G575" s="132" t="str">
        <f t="shared" si="29"/>
        <v>1</v>
      </c>
      <c r="H575" s="137">
        <f t="shared" si="30"/>
        <v>18</v>
      </c>
      <c r="I575" s="132" t="str" cm="1">
        <f t="array" ref="I575">_xlfn.XLOOKUP(C575,imp_horarios,imp_trechos_janta,"",-1,1)</f>
        <v>BELEM X GOIANIA 07:12</v>
      </c>
      <c r="J575" s="132" t="str" cm="1">
        <f t="array" ref="J575">_xlfn.XLOOKUP(D575,justificativas_motivos,justificativas_texto,"",1,1)</f>
        <v>MOTORISTA CUMPRINDO HORÁRIO NA ESCALA ATUAL</v>
      </c>
      <c r="L575" s="119" t="str">
        <f>_xlfn.CONCAT(cr_impAlm[[#This Row],[DATA]],cr_impAlm[[#This Row],[MOTORISTA e MATRICULA]])</f>
        <v>45482VALDIR PEREIRA DE SOUZA - 85</v>
      </c>
    </row>
    <row r="576" spans="1:12" ht="41.25" hidden="1" customHeight="1">
      <c r="A576" s="131">
        <v>45452</v>
      </c>
      <c r="B576" s="135">
        <v>19021</v>
      </c>
      <c r="C576" s="133">
        <v>0.3</v>
      </c>
      <c r="D576" s="136" t="s">
        <v>11</v>
      </c>
      <c r="E576" s="132" t="s">
        <v>50</v>
      </c>
      <c r="F576" s="132"/>
      <c r="G576" s="132" t="str">
        <f t="shared" si="29"/>
        <v>1</v>
      </c>
      <c r="H576" s="137">
        <f t="shared" si="30"/>
        <v>18</v>
      </c>
      <c r="I576" s="132" t="str" cm="1">
        <f t="array" ref="I576">_xlfn.XLOOKUP(C576,imp_horarios,imp_trechos_janta,"",-1,1)</f>
        <v>BELEM X GOIANIA 07:12</v>
      </c>
      <c r="J576" s="132" t="str" cm="1">
        <f t="array" ref="J576">_xlfn.XLOOKUP(D576,justificativas_motivos,justificativas_texto,"",1,1)</f>
        <v>MOTORISTA CUMPRINDO HORÁRIO NA ESCALA ATUAL</v>
      </c>
      <c r="L576" s="119" t="str">
        <f>_xlfn.CONCAT(cr_impAlm[[#This Row],[DATA]],cr_impAlm[[#This Row],[MOTORISTA e MATRICULA]])</f>
        <v>45482LEON RODRIGUES LOPES - 5533</v>
      </c>
    </row>
    <row r="577" spans="1:12" ht="41.25" hidden="1" customHeight="1">
      <c r="A577" s="131">
        <v>45452</v>
      </c>
      <c r="B577" s="135">
        <v>15900</v>
      </c>
      <c r="C577" s="133">
        <v>0.33333333333333331</v>
      </c>
      <c r="D577" s="136" t="s">
        <v>11</v>
      </c>
      <c r="E577" s="132" t="s">
        <v>177</v>
      </c>
      <c r="F577" s="132"/>
      <c r="G577" s="132" t="str">
        <f t="shared" si="29"/>
        <v>1</v>
      </c>
      <c r="H577" s="137">
        <f t="shared" si="30"/>
        <v>18</v>
      </c>
      <c r="I577" s="132" t="str" cm="1">
        <f t="array" ref="I577">_xlfn.XLOOKUP(C577,imp_horarios,imp_trechos_janta,"",-1,1)</f>
        <v>SAO LUIS X GOIANIA 08:00</v>
      </c>
      <c r="J577" s="132" t="str" cm="1">
        <f t="array" ref="J577">_xlfn.XLOOKUP(D577,justificativas_motivos,justificativas_texto,"",1,1)</f>
        <v>MOTORISTA CUMPRINDO HORÁRIO NA ESCALA ATUAL</v>
      </c>
      <c r="L577" s="119" t="str">
        <f>_xlfn.CONCAT(cr_impAlm[[#This Row],[DATA]],cr_impAlm[[#This Row],[MOTORISTA e MATRICULA]])</f>
        <v>45482IDEIR BISPO DE SANTANA - 2543</v>
      </c>
    </row>
    <row r="578" spans="1:12" ht="41.25" hidden="1" customHeight="1">
      <c r="A578" s="131">
        <v>45452</v>
      </c>
      <c r="B578" s="135">
        <v>15900</v>
      </c>
      <c r="C578" s="133">
        <v>0.33333333333333331</v>
      </c>
      <c r="D578" s="136" t="s">
        <v>11</v>
      </c>
      <c r="E578" s="132" t="s">
        <v>165</v>
      </c>
      <c r="F578" s="132"/>
      <c r="G578" s="132" t="str">
        <f t="shared" si="29"/>
        <v>1</v>
      </c>
      <c r="H578" s="137">
        <f t="shared" si="30"/>
        <v>18</v>
      </c>
      <c r="I578" s="132" t="str" cm="1">
        <f t="array" ref="I578">_xlfn.XLOOKUP(C578,imp_horarios,imp_trechos_janta,"",-1,1)</f>
        <v>SAO LUIS X GOIANIA 08:00</v>
      </c>
      <c r="J578" s="132" t="str" cm="1">
        <f t="array" ref="J578">_xlfn.XLOOKUP(D578,justificativas_motivos,justificativas_texto,"",1,1)</f>
        <v>MOTORISTA CUMPRINDO HORÁRIO NA ESCALA ATUAL</v>
      </c>
      <c r="L578" s="119" t="str">
        <f>_xlfn.CONCAT(cr_impAlm[[#This Row],[DATA]],cr_impAlm[[#This Row],[MOTORISTA e MATRICULA]])</f>
        <v>45482ANTONIO DIAS DE OLIVEIRA - 5309</v>
      </c>
    </row>
    <row r="579" spans="1:12" ht="41.25" hidden="1" customHeight="1">
      <c r="A579" s="131">
        <v>45452</v>
      </c>
      <c r="B579" s="135">
        <v>16900</v>
      </c>
      <c r="C579" s="133">
        <v>0.39583333333333331</v>
      </c>
      <c r="D579" s="136" t="s">
        <v>11</v>
      </c>
      <c r="E579" s="132" t="s">
        <v>63</v>
      </c>
      <c r="F579" s="132"/>
      <c r="G579" s="132" t="str">
        <f t="shared" si="29"/>
        <v>1</v>
      </c>
      <c r="H579" s="137">
        <f t="shared" si="30"/>
        <v>18</v>
      </c>
      <c r="I579" s="132" t="str" cm="1">
        <f t="array" ref="I579">_xlfn.XLOOKUP(C579,imp_horarios,imp_trechos_janta,"",-1,1)</f>
        <v>GOIANIA X BELEM 09:30</v>
      </c>
      <c r="J579" s="132" t="str" cm="1">
        <f t="array" ref="J579">_xlfn.XLOOKUP(D579,justificativas_motivos,justificativas_texto,"",1,1)</f>
        <v>MOTORISTA CUMPRINDO HORÁRIO NA ESCALA ATUAL</v>
      </c>
      <c r="L579" s="119" t="str">
        <f>_xlfn.CONCAT(cr_impAlm[[#This Row],[DATA]],cr_impAlm[[#This Row],[MOTORISTA e MATRICULA]])</f>
        <v>45483PAULO MORAES DOS SANTOS - 1534</v>
      </c>
    </row>
    <row r="580" spans="1:12" ht="41.25" hidden="1" customHeight="1">
      <c r="A580" s="131">
        <v>45452</v>
      </c>
      <c r="B580" s="135">
        <v>16900</v>
      </c>
      <c r="C580" s="133">
        <v>0.39583333333333331</v>
      </c>
      <c r="D580" s="136" t="s">
        <v>11</v>
      </c>
      <c r="E580" s="132" t="s">
        <v>184</v>
      </c>
      <c r="F580" s="132"/>
      <c r="G580" s="132" t="str">
        <f t="shared" si="29"/>
        <v>1</v>
      </c>
      <c r="H580" s="137">
        <f t="shared" si="30"/>
        <v>18</v>
      </c>
      <c r="I580" s="132" t="str" cm="1">
        <f t="array" ref="I580">_xlfn.XLOOKUP(C580,imp_horarios,imp_trechos_janta,"",-1,1)</f>
        <v>GOIANIA X BELEM 09:30</v>
      </c>
      <c r="J580" s="132" t="str" cm="1">
        <f t="array" ref="J580">_xlfn.XLOOKUP(D580,justificativas_motivos,justificativas_texto,"",1,1)</f>
        <v>MOTORISTA CUMPRINDO HORÁRIO NA ESCALA ATUAL</v>
      </c>
      <c r="L580" s="119" t="str">
        <f>_xlfn.CONCAT(cr_impAlm[[#This Row],[DATA]],cr_impAlm[[#This Row],[MOTORISTA e MATRICULA]])</f>
        <v>45483DANYLSON BATISTA SANTANA - 5829</v>
      </c>
    </row>
    <row r="581" spans="1:12" ht="41.25" hidden="1" customHeight="1">
      <c r="A581" s="131">
        <v>45452</v>
      </c>
      <c r="B581" s="135">
        <v>19016</v>
      </c>
      <c r="C581" s="133">
        <v>0.39583333333333331</v>
      </c>
      <c r="D581" s="136" t="s">
        <v>137</v>
      </c>
      <c r="E581" s="132" t="s">
        <v>23</v>
      </c>
      <c r="F581" s="132"/>
      <c r="G581" s="132" t="str">
        <f t="shared" si="29"/>
        <v>1</v>
      </c>
      <c r="H581" s="137">
        <f t="shared" si="30"/>
        <v>18</v>
      </c>
      <c r="I581" s="132" t="s">
        <v>28</v>
      </c>
      <c r="J581" s="132" t="str" cm="1">
        <f t="array" ref="J581">_xlfn.XLOOKUP(D581,justificativas_motivos,justificativas_texto,"",1,1)</f>
        <v>MOTORISTA NA GARAGEM EM ESPERA PARA DISPONIBILIDADE DE HORARIOS</v>
      </c>
      <c r="L581" s="119" t="str">
        <f>_xlfn.CONCAT(cr_impAlm[[#This Row],[DATA]],cr_impAlm[[#This Row],[MOTORISTA e MATRICULA]])</f>
        <v>45483EMIVAL GOMES DE MELO - 5673</v>
      </c>
    </row>
    <row r="582" spans="1:12" ht="41.25" hidden="1" customHeight="1">
      <c r="A582" s="131">
        <v>45452</v>
      </c>
      <c r="B582" s="135">
        <v>19016</v>
      </c>
      <c r="C582" s="133">
        <v>0.39583333333333331</v>
      </c>
      <c r="D582" s="136" t="s">
        <v>137</v>
      </c>
      <c r="E582" s="132" t="s">
        <v>18</v>
      </c>
      <c r="F582" s="132"/>
      <c r="G582" s="132" t="str">
        <f t="shared" si="29"/>
        <v>1</v>
      </c>
      <c r="H582" s="137">
        <f t="shared" si="30"/>
        <v>18</v>
      </c>
      <c r="I582" s="132" t="str" cm="1">
        <f t="array" ref="I582">_xlfn.XLOOKUP(C582,imp_horarios,imp_trechos_janta,"",-1,1)</f>
        <v>GOIANIA X BELEM 09:30</v>
      </c>
      <c r="J582" s="132" t="str" cm="1">
        <f t="array" ref="J582">_xlfn.XLOOKUP(D582,justificativas_motivos,justificativas_texto,"",1,1)</f>
        <v>MOTORISTA NA GARAGEM EM ESPERA PARA DISPONIBILIDADE DE HORARIOS</v>
      </c>
      <c r="L582" s="119" t="str">
        <f>_xlfn.CONCAT(cr_impAlm[[#This Row],[DATA]],cr_impAlm[[#This Row],[MOTORISTA e MATRICULA]])</f>
        <v>45483JESUS JOSE RODRIGUES - 5821</v>
      </c>
    </row>
    <row r="583" spans="1:12" ht="41.25" hidden="1" customHeight="1">
      <c r="A583" s="131">
        <v>45452</v>
      </c>
      <c r="B583" s="135">
        <v>16700</v>
      </c>
      <c r="C583" s="133">
        <v>0.75</v>
      </c>
      <c r="D583" s="136" t="s">
        <v>137</v>
      </c>
      <c r="E583" s="132" t="s">
        <v>135</v>
      </c>
      <c r="F583" s="132"/>
      <c r="G583" s="132" t="str">
        <f t="shared" si="29"/>
        <v>1</v>
      </c>
      <c r="H583" s="137">
        <f t="shared" si="30"/>
        <v>18</v>
      </c>
      <c r="I583" s="132" t="str" cm="1">
        <f t="array" ref="I583">_xlfn.XLOOKUP(C583,imp_horarios,imp_trechos_janta,"",-1,1)</f>
        <v>GOIANIA X TERESINA 18:00</v>
      </c>
      <c r="J583" s="132" t="str" cm="1">
        <f t="array" ref="J583">_xlfn.XLOOKUP(D583,justificativas_motivos,justificativas_texto,"",1,1)</f>
        <v>MOTORISTA NA GARAGEM EM ESPERA PARA DISPONIBILIDADE DE HORARIOS</v>
      </c>
      <c r="L583" s="119" t="str">
        <f>_xlfn.CONCAT(cr_impAlm[[#This Row],[DATA]],cr_impAlm[[#This Row],[MOTORISTA e MATRICULA]])</f>
        <v>45483NEURI BISPO DA SILVA - 2682</v>
      </c>
    </row>
    <row r="584" spans="1:12" ht="41.25" hidden="1" customHeight="1">
      <c r="A584" s="131">
        <v>45452</v>
      </c>
      <c r="B584" s="135">
        <v>16700</v>
      </c>
      <c r="C584" s="133">
        <v>0.75</v>
      </c>
      <c r="D584" s="136" t="s">
        <v>137</v>
      </c>
      <c r="E584" s="132" t="s">
        <v>174</v>
      </c>
      <c r="F584" s="132"/>
      <c r="G584" s="132" t="str">
        <f t="shared" si="29"/>
        <v>1</v>
      </c>
      <c r="H584" s="137">
        <f t="shared" si="30"/>
        <v>18</v>
      </c>
      <c r="I584" s="132" t="str" cm="1">
        <f t="array" ref="I584">_xlfn.XLOOKUP(C584,imp_horarios,imp_trechos_janta,"",-1,1)</f>
        <v>GOIANIA X TERESINA 18:00</v>
      </c>
      <c r="J584" s="132" t="str" cm="1">
        <f t="array" ref="J584">_xlfn.XLOOKUP(D584,justificativas_motivos,justificativas_texto,"",1,1)</f>
        <v>MOTORISTA NA GARAGEM EM ESPERA PARA DISPONIBILIDADE DE HORARIOS</v>
      </c>
      <c r="L584" s="119" t="str">
        <f>_xlfn.CONCAT(cr_impAlm[[#This Row],[DATA]],cr_impAlm[[#This Row],[MOTORISTA e MATRICULA]])</f>
        <v>45483CARLOS ALBERTO DE LIMA - 2777</v>
      </c>
    </row>
    <row r="585" spans="1:12" ht="41.25" hidden="1" customHeight="1">
      <c r="A585" s="131">
        <v>45452</v>
      </c>
      <c r="B585" s="135">
        <v>19017</v>
      </c>
      <c r="C585" s="133">
        <v>0.79166666666666663</v>
      </c>
      <c r="D585" s="136" t="s">
        <v>137</v>
      </c>
      <c r="E585" s="132" t="s">
        <v>19</v>
      </c>
      <c r="F585" s="132"/>
      <c r="G585" s="132" t="str">
        <f t="shared" si="29"/>
        <v>1</v>
      </c>
      <c r="H585" s="137">
        <f t="shared" si="30"/>
        <v>18</v>
      </c>
      <c r="I585" s="132" t="str" cm="1">
        <f t="array" ref="I585">_xlfn.XLOOKUP(C585,imp_horarios,imp_trechos_janta,"",-1,1)</f>
        <v>GOIANIA X TERESINA 18:00</v>
      </c>
      <c r="J585" s="132" t="str" cm="1">
        <f t="array" ref="J585">_xlfn.XLOOKUP(D585,justificativas_motivos,justificativas_texto,"",1,1)</f>
        <v>MOTORISTA NA GARAGEM EM ESPERA PARA DISPONIBILIDADE DE HORARIOS</v>
      </c>
      <c r="L585" s="119" t="str">
        <f>_xlfn.CONCAT(cr_impAlm[[#This Row],[DATA]],cr_impAlm[[#This Row],[MOTORISTA e MATRICULA]])</f>
        <v>45483MANOEL SEVERINO DE SOUZA - 5200</v>
      </c>
    </row>
    <row r="586" spans="1:12" ht="41.25" hidden="1" customHeight="1">
      <c r="A586" s="131">
        <v>45452</v>
      </c>
      <c r="B586" s="135">
        <v>19017</v>
      </c>
      <c r="C586" s="133">
        <v>0.79166666666666663</v>
      </c>
      <c r="D586" s="136" t="s">
        <v>137</v>
      </c>
      <c r="E586" s="132" t="s">
        <v>134</v>
      </c>
      <c r="F586" s="132"/>
      <c r="G586" s="132" t="str">
        <f t="shared" si="29"/>
        <v>1</v>
      </c>
      <c r="H586" s="137">
        <f t="shared" si="30"/>
        <v>18</v>
      </c>
      <c r="I586" s="132" t="str" cm="1">
        <f t="array" ref="I586">_xlfn.XLOOKUP(C586,imp_horarios,imp_trechos_janta,"",-1,1)</f>
        <v>GOIANIA X TERESINA 18:00</v>
      </c>
      <c r="J586" s="132" t="str" cm="1">
        <f t="array" ref="J586">_xlfn.XLOOKUP(D586,justificativas_motivos,justificativas_texto,"",1,1)</f>
        <v>MOTORISTA NA GARAGEM EM ESPERA PARA DISPONIBILIDADE DE HORARIOS</v>
      </c>
      <c r="L586" s="119" t="str">
        <f>_xlfn.CONCAT(cr_impAlm[[#This Row],[DATA]],cr_impAlm[[#This Row],[MOTORISTA e MATRICULA]])</f>
        <v>45483VALDIR ALVES MIRANDA - 1364</v>
      </c>
    </row>
    <row r="587" spans="1:12" ht="41.25" hidden="1" customHeight="1">
      <c r="A587" s="131">
        <v>45452</v>
      </c>
      <c r="B587" s="135">
        <v>16500</v>
      </c>
      <c r="C587" s="133">
        <v>0.83333333333333337</v>
      </c>
      <c r="D587" s="136" t="s">
        <v>137</v>
      </c>
      <c r="E587" s="132" t="s">
        <v>52</v>
      </c>
      <c r="F587" s="132"/>
      <c r="G587" s="132" t="str">
        <f t="shared" si="29"/>
        <v>1</v>
      </c>
      <c r="H587" s="137">
        <f t="shared" si="30"/>
        <v>18</v>
      </c>
      <c r="I587" s="132" t="str" cm="1">
        <f t="array" ref="I587">_xlfn.XLOOKUP(C587,imp_horarios,imp_trechos_janta,"",-1,1)</f>
        <v>GOIANIA X SAO LUIS 20:00</v>
      </c>
      <c r="J587" s="132" t="str" cm="1">
        <f t="array" ref="J587">_xlfn.XLOOKUP(D587,justificativas_motivos,justificativas_texto,"",1,1)</f>
        <v>MOTORISTA NA GARAGEM EM ESPERA PARA DISPONIBILIDADE DE HORARIOS</v>
      </c>
      <c r="L587" s="119" t="str">
        <f>_xlfn.CONCAT(cr_impAlm[[#This Row],[DATA]],cr_impAlm[[#This Row],[MOTORISTA e MATRICULA]])</f>
        <v>45484MARCOS SUEL SALES PINTO - 5424</v>
      </c>
    </row>
    <row r="588" spans="1:12" ht="41.25" hidden="1" customHeight="1">
      <c r="A588" s="131">
        <v>45452</v>
      </c>
      <c r="B588" s="135">
        <v>16500</v>
      </c>
      <c r="C588" s="133">
        <v>0.83333333333333337</v>
      </c>
      <c r="D588" s="136" t="s">
        <v>137</v>
      </c>
      <c r="E588" s="132" t="s">
        <v>36</v>
      </c>
      <c r="F588" s="132"/>
      <c r="G588" s="132" t="str">
        <f t="shared" si="29"/>
        <v>1</v>
      </c>
      <c r="H588" s="137">
        <f t="shared" si="30"/>
        <v>18</v>
      </c>
      <c r="I588" s="132" t="str" cm="1">
        <f t="array" ref="I588">_xlfn.XLOOKUP(C588,imp_horarios,imp_trechos_janta,"",-1,1)</f>
        <v>GOIANIA X SAO LUIS 20:00</v>
      </c>
      <c r="J588" s="132" t="str" cm="1">
        <f t="array" ref="J588">_xlfn.XLOOKUP(D588,justificativas_motivos,justificativas_texto,"",1,1)</f>
        <v>MOTORISTA NA GARAGEM EM ESPERA PARA DISPONIBILIDADE DE HORARIOS</v>
      </c>
      <c r="L588" s="119" t="str">
        <f>_xlfn.CONCAT(cr_impAlm[[#This Row],[DATA]],cr_impAlm[[#This Row],[MOTORISTA e MATRICULA]])</f>
        <v>45484EVANDRO BEZERRA LOPES - 5588</v>
      </c>
    </row>
    <row r="589" spans="1:12" ht="41.25" hidden="1" customHeight="1">
      <c r="A589" s="131">
        <v>45453</v>
      </c>
      <c r="B589" s="135" t="s">
        <v>137</v>
      </c>
      <c r="C589" s="135" t="s">
        <v>137</v>
      </c>
      <c r="D589" s="135" t="s">
        <v>137</v>
      </c>
      <c r="E589" s="132" t="s">
        <v>23</v>
      </c>
      <c r="F589" s="132"/>
      <c r="G589" s="132" t="str">
        <f t="shared" si="29"/>
        <v>1</v>
      </c>
      <c r="H589" s="137">
        <f t="shared" si="30"/>
        <v>18</v>
      </c>
      <c r="I589" s="132" t="str" cm="1">
        <f t="array" ref="I589">_xlfn.XLOOKUP(C589,imp_horarios,imp_trechos_janta,"",-1,1)</f>
        <v>ESPERA</v>
      </c>
      <c r="J589" s="132" t="str" cm="1">
        <f t="array" ref="J589">_xlfn.XLOOKUP(D589,justificativas_motivos,justificativas_texto,"",1,1)</f>
        <v>MOTORISTA NA GARAGEM EM ESPERA PARA DISPONIBILIDADE DE HORARIOS</v>
      </c>
      <c r="L589" s="119" t="str">
        <f>_xlfn.CONCAT(cr_impAlm[[#This Row],[DATA]],cr_impAlm[[#This Row],[MOTORISTA e MATRICULA]])</f>
        <v>45484ELIAS JESUS DA COSTA - 5295</v>
      </c>
    </row>
    <row r="590" spans="1:12" ht="41.25" hidden="1" customHeight="1">
      <c r="A590" s="131">
        <v>45453</v>
      </c>
      <c r="B590" s="135" t="s">
        <v>137</v>
      </c>
      <c r="C590" s="135" t="s">
        <v>137</v>
      </c>
      <c r="D590" s="135" t="s">
        <v>137</v>
      </c>
      <c r="E590" s="132" t="s">
        <v>18</v>
      </c>
      <c r="F590" s="132"/>
      <c r="G590" s="132" t="str">
        <f t="shared" si="29"/>
        <v>1</v>
      </c>
      <c r="H590" s="137">
        <f t="shared" si="30"/>
        <v>18</v>
      </c>
      <c r="I590" s="132" t="str" cm="1">
        <f t="array" ref="I590">_xlfn.XLOOKUP(C590,imp_horarios,imp_trechos_janta,"",-1,1)</f>
        <v>ESPERA</v>
      </c>
      <c r="J590" s="132" t="str" cm="1">
        <f t="array" ref="J590">_xlfn.XLOOKUP(D590,justificativas_motivos,justificativas_texto,"",1,1)</f>
        <v>MOTORISTA NA GARAGEM EM ESPERA PARA DISPONIBILIDADE DE HORARIOS</v>
      </c>
      <c r="L590" s="119" t="str">
        <f>_xlfn.CONCAT(cr_impAlm[[#This Row],[DATA]],cr_impAlm[[#This Row],[MOTORISTA e MATRICULA]])</f>
        <v>45484OLISMAR BATISTA DE DEUS - 5293</v>
      </c>
    </row>
    <row r="591" spans="1:12" ht="41.25" hidden="1" customHeight="1">
      <c r="A591" s="131">
        <v>45453</v>
      </c>
      <c r="B591" s="135">
        <v>14200</v>
      </c>
      <c r="C591" s="133">
        <v>0.90972222222222221</v>
      </c>
      <c r="D591" s="136" t="s">
        <v>11</v>
      </c>
      <c r="E591" s="132" t="s">
        <v>135</v>
      </c>
      <c r="F591" s="132"/>
      <c r="G591" s="132" t="str">
        <f t="shared" ref="G591:G599" si="31">IF(E591="MOTORISTA","","1")</f>
        <v>1</v>
      </c>
      <c r="H591" s="137">
        <f t="shared" ref="H591:H599" si="32">IF(E591="MOTORISTA","",18)</f>
        <v>18</v>
      </c>
      <c r="I591" s="132" t="str" cm="1">
        <f t="array" ref="I591">_xlfn.XLOOKUP(C591,imp_horarios,imp_trechos_janta,"",-1,1)</f>
        <v>BELEM X GOIANIA 21:05</v>
      </c>
      <c r="J591" s="132" t="str" cm="1">
        <f t="array" ref="J591">_xlfn.XLOOKUP(D591,justificativas_motivos,justificativas_texto,"",1,1)</f>
        <v>MOTORISTA CUMPRINDO HORÁRIO NA ESCALA ATUAL</v>
      </c>
      <c r="L591" s="119" t="str">
        <f>_xlfn.CONCAT(cr_impAlm[[#This Row],[DATA]],cr_impAlm[[#This Row],[MOTORISTA e MATRICULA]])</f>
        <v>45484VALTER PEREIRA MACIEL - 5630</v>
      </c>
    </row>
    <row r="592" spans="1:12" ht="41.25" hidden="1" customHeight="1">
      <c r="A592" s="131">
        <v>45453</v>
      </c>
      <c r="B592" s="135">
        <f>B591</f>
        <v>14200</v>
      </c>
      <c r="C592" s="133">
        <v>0.90972222222222221</v>
      </c>
      <c r="D592" s="136" t="s">
        <v>11</v>
      </c>
      <c r="E592" s="132" t="s">
        <v>174</v>
      </c>
      <c r="F592" s="132"/>
      <c r="G592" s="132" t="str">
        <f t="shared" si="31"/>
        <v>1</v>
      </c>
      <c r="H592" s="137">
        <f t="shared" si="32"/>
        <v>18</v>
      </c>
      <c r="I592" s="132" t="str" cm="1">
        <f t="array" ref="I592">_xlfn.XLOOKUP(C592,imp_horarios,imp_trechos_janta,"",-1,1)</f>
        <v>BELEM X GOIANIA 21:05</v>
      </c>
      <c r="J592" s="132" t="str" cm="1">
        <f t="array" ref="J592">_xlfn.XLOOKUP(D592,justificativas_motivos,justificativas_texto,"",1,1)</f>
        <v>MOTORISTA CUMPRINDO HORÁRIO NA ESCALA ATUAL</v>
      </c>
      <c r="L592" s="119" t="str">
        <f>_xlfn.CONCAT(cr_impAlm[[#This Row],[DATA]],cr_impAlm[[#This Row],[MOTORISTA e MATRICULA]])</f>
        <v>45484PEDRINHO MARCELINO BATISTA - 5013</v>
      </c>
    </row>
    <row r="593" spans="1:12" ht="41.25" hidden="1" customHeight="1">
      <c r="A593" s="131">
        <v>45453</v>
      </c>
      <c r="B593" s="135">
        <v>19016</v>
      </c>
      <c r="C593" s="133">
        <v>0.3</v>
      </c>
      <c r="D593" s="136" t="s">
        <v>11</v>
      </c>
      <c r="E593" s="132" t="s">
        <v>19</v>
      </c>
      <c r="F593" s="132"/>
      <c r="G593" s="132" t="str">
        <f t="shared" si="31"/>
        <v>1</v>
      </c>
      <c r="H593" s="137">
        <f t="shared" si="32"/>
        <v>18</v>
      </c>
      <c r="I593" s="132" t="str" cm="1">
        <f t="array" ref="I593">_xlfn.XLOOKUP(C593,imp_horarios,imp_trechos_janta,"",-1,1)</f>
        <v>BELEM X GOIANIA 07:12</v>
      </c>
      <c r="J593" s="132" t="str" cm="1">
        <f t="array" ref="J593">_xlfn.XLOOKUP(D593,justificativas_motivos,justificativas_texto,"",1,1)</f>
        <v>MOTORISTA CUMPRINDO HORÁRIO NA ESCALA ATUAL</v>
      </c>
      <c r="L593" s="119" t="str">
        <f>_xlfn.CONCAT(cr_impAlm[[#This Row],[DATA]],cr_impAlm[[#This Row],[MOTORISTA e MATRICULA]])</f>
        <v>45484LUIS CARLOS VIEIRA DE MELO SOUZA - 5535</v>
      </c>
    </row>
    <row r="594" spans="1:12" ht="41.25" hidden="1" customHeight="1">
      <c r="A594" s="131">
        <v>45453</v>
      </c>
      <c r="B594" s="135">
        <f>B593</f>
        <v>19016</v>
      </c>
      <c r="C594" s="133">
        <v>0.3</v>
      </c>
      <c r="D594" s="136" t="s">
        <v>11</v>
      </c>
      <c r="E594" s="132" t="s">
        <v>134</v>
      </c>
      <c r="F594" s="132"/>
      <c r="G594" s="132" t="str">
        <f t="shared" si="31"/>
        <v>1</v>
      </c>
      <c r="H594" s="137">
        <f t="shared" si="32"/>
        <v>18</v>
      </c>
      <c r="I594" s="132" t="str" cm="1">
        <f t="array" ref="I594">_xlfn.XLOOKUP(C594,imp_horarios,imp_trechos_janta,"",-1,1)</f>
        <v>BELEM X GOIANIA 07:12</v>
      </c>
      <c r="J594" s="132" t="str" cm="1">
        <f t="array" ref="J594">_xlfn.XLOOKUP(D594,justificativas_motivos,justificativas_texto,"",1,1)</f>
        <v>MOTORISTA CUMPRINDO HORÁRIO NA ESCALA ATUAL</v>
      </c>
      <c r="L594" s="119" t="str">
        <f>_xlfn.CONCAT(cr_impAlm[[#This Row],[DATA]],cr_impAlm[[#This Row],[MOTORISTA e MATRICULA]])</f>
        <v>45484MARCUS AUGUSTO DE CARVALHO - 2398</v>
      </c>
    </row>
    <row r="595" spans="1:12" ht="41.25" hidden="1" customHeight="1">
      <c r="A595" s="131">
        <v>45453</v>
      </c>
      <c r="B595" s="135">
        <v>16400</v>
      </c>
      <c r="C595" s="133">
        <v>0.33333333333333331</v>
      </c>
      <c r="D595" s="136" t="s">
        <v>11</v>
      </c>
      <c r="E595" s="132" t="s">
        <v>52</v>
      </c>
      <c r="F595" s="132"/>
      <c r="G595" s="132" t="str">
        <f t="shared" si="31"/>
        <v>1</v>
      </c>
      <c r="H595" s="137">
        <f t="shared" si="32"/>
        <v>18</v>
      </c>
      <c r="I595" s="132" t="str" cm="1">
        <f t="array" ref="I595">_xlfn.XLOOKUP(C595,imp_horarios,imp_trechos_janta,"",-1,1)</f>
        <v>SAO LUIS X GOIANIA 08:00</v>
      </c>
      <c r="J595" s="132" t="str" cm="1">
        <f t="array" ref="J595">_xlfn.XLOOKUP(D595,justificativas_motivos,justificativas_texto,"",1,1)</f>
        <v>MOTORISTA CUMPRINDO HORÁRIO NA ESCALA ATUAL</v>
      </c>
      <c r="L595" s="119" t="str">
        <f>_xlfn.CONCAT(cr_impAlm[[#This Row],[DATA]],cr_impAlm[[#This Row],[MOTORISTA e MATRICULA]])</f>
        <v>45484FRANCISCO DAS CHAGAS SILVA - 5656</v>
      </c>
    </row>
    <row r="596" spans="1:12" ht="41.25" hidden="1" customHeight="1">
      <c r="A596" s="131">
        <v>45453</v>
      </c>
      <c r="B596" s="135">
        <f>B595</f>
        <v>16400</v>
      </c>
      <c r="C596" s="133">
        <v>0.33333333333333331</v>
      </c>
      <c r="D596" s="136" t="s">
        <v>11</v>
      </c>
      <c r="E596" s="132" t="s">
        <v>36</v>
      </c>
      <c r="F596" s="132"/>
      <c r="G596" s="132" t="str">
        <f t="shared" si="31"/>
        <v>1</v>
      </c>
      <c r="H596" s="137">
        <f t="shared" si="32"/>
        <v>18</v>
      </c>
      <c r="I596" s="132" t="str" cm="1">
        <f t="array" ref="I596">_xlfn.XLOOKUP(C596,imp_horarios,imp_trechos_janta,"",-1,1)</f>
        <v>SAO LUIS X GOIANIA 08:00</v>
      </c>
      <c r="J596" s="132" t="str" cm="1">
        <f t="array" ref="J596">_xlfn.XLOOKUP(D596,justificativas_motivos,justificativas_texto,"",1,1)</f>
        <v>MOTORISTA CUMPRINDO HORÁRIO NA ESCALA ATUAL</v>
      </c>
      <c r="L596" s="119" t="str">
        <f>_xlfn.CONCAT(cr_impAlm[[#This Row],[DATA]],cr_impAlm[[#This Row],[MOTORISTA e MATRICULA]])</f>
        <v>45484FRANCISCO DAS CHAGAS DO NASCIMENTO - 5269</v>
      </c>
    </row>
    <row r="597" spans="1:12" ht="41.25" hidden="1" customHeight="1">
      <c r="A597" s="131">
        <v>45453</v>
      </c>
      <c r="B597" s="135">
        <v>19011</v>
      </c>
      <c r="C597" s="133">
        <v>0.39583333333333331</v>
      </c>
      <c r="D597" s="136" t="s">
        <v>11</v>
      </c>
      <c r="E597" s="132" t="s">
        <v>65</v>
      </c>
      <c r="F597" s="132"/>
      <c r="G597" s="132" t="str">
        <f t="shared" si="31"/>
        <v>1</v>
      </c>
      <c r="H597" s="137">
        <f t="shared" si="32"/>
        <v>18</v>
      </c>
      <c r="I597" s="132" t="str" cm="1">
        <f t="array" ref="I597">_xlfn.XLOOKUP(C597,imp_horarios,imp_trechos_janta,"",-1,1)</f>
        <v>GOIANIA X BELEM 09:30</v>
      </c>
      <c r="J597" s="132" t="str" cm="1">
        <f t="array" ref="J597">_xlfn.XLOOKUP(D597,justificativas_motivos,justificativas_texto,"",1,1)</f>
        <v>MOTORISTA CUMPRINDO HORÁRIO NA ESCALA ATUAL</v>
      </c>
      <c r="L597" s="119" t="str">
        <f>_xlfn.CONCAT(cr_impAlm[[#This Row],[DATA]],cr_impAlm[[#This Row],[MOTORISTA e MATRICULA]])</f>
        <v>45485JUNIOR CARLOS DE OLIVEIRA - 1118</v>
      </c>
    </row>
    <row r="598" spans="1:12" ht="41.25" hidden="1" customHeight="1">
      <c r="A598" s="131">
        <v>45453</v>
      </c>
      <c r="B598" s="135">
        <f>B597</f>
        <v>19011</v>
      </c>
      <c r="C598" s="133">
        <v>0.39583333333333331</v>
      </c>
      <c r="D598" s="136" t="s">
        <v>11</v>
      </c>
      <c r="E598" s="132" t="s">
        <v>123</v>
      </c>
      <c r="F598" s="132"/>
      <c r="G598" s="132" t="str">
        <f t="shared" si="31"/>
        <v>1</v>
      </c>
      <c r="H598" s="137">
        <f t="shared" si="32"/>
        <v>18</v>
      </c>
      <c r="I598" s="132" t="str" cm="1">
        <f t="array" ref="I598">_xlfn.XLOOKUP(C598,imp_horarios,imp_trechos_janta,"",-1,1)</f>
        <v>GOIANIA X BELEM 09:30</v>
      </c>
      <c r="J598" s="132" t="str" cm="1">
        <f t="array" ref="J598">_xlfn.XLOOKUP(D598,justificativas_motivos,justificativas_texto,"",1,1)</f>
        <v>MOTORISTA CUMPRINDO HORÁRIO NA ESCALA ATUAL</v>
      </c>
      <c r="L598" s="119" t="str">
        <f>_xlfn.CONCAT(cr_impAlm[[#This Row],[DATA]],cr_impAlm[[#This Row],[MOTORISTA e MATRICULA]])</f>
        <v>45485EVANDRO CARLOS ARAUJO LIMA - 569</v>
      </c>
    </row>
    <row r="599" spans="1:12" ht="41.25" hidden="1" customHeight="1">
      <c r="A599" s="131">
        <v>45453</v>
      </c>
      <c r="B599" s="135">
        <v>15300</v>
      </c>
      <c r="C599" s="133">
        <v>0.75</v>
      </c>
      <c r="D599" s="136" t="s">
        <v>11</v>
      </c>
      <c r="E599" s="132" t="s">
        <v>110</v>
      </c>
      <c r="F599" s="132"/>
      <c r="G599" s="132" t="str">
        <f t="shared" si="31"/>
        <v>1</v>
      </c>
      <c r="H599" s="137">
        <f t="shared" si="32"/>
        <v>18</v>
      </c>
      <c r="I599" s="132" t="str" cm="1">
        <f t="array" ref="I599">_xlfn.XLOOKUP(C599,imp_horarios,imp_trechos_janta,"",-1,1)</f>
        <v>GOIANIA X TERESINA 18:00</v>
      </c>
      <c r="J599" s="132" t="str" cm="1">
        <f t="array" ref="J599">_xlfn.XLOOKUP(D599,justificativas_motivos,justificativas_texto,"",1,1)</f>
        <v>MOTORISTA CUMPRINDO HORÁRIO NA ESCALA ATUAL</v>
      </c>
      <c r="L599" s="119" t="str">
        <f>_xlfn.CONCAT(cr_impAlm[[#This Row],[DATA]],cr_impAlm[[#This Row],[MOTORISTA e MATRICULA]])</f>
        <v>45485ANDRE LUIZ DA SILVA - 5188</v>
      </c>
    </row>
    <row r="600" spans="1:12" ht="41.25" hidden="1" customHeight="1">
      <c r="A600" s="131">
        <v>45453</v>
      </c>
      <c r="B600" s="135">
        <v>15300</v>
      </c>
      <c r="C600" s="133">
        <v>0.75</v>
      </c>
      <c r="D600" s="136" t="s">
        <v>11</v>
      </c>
      <c r="E600" s="132" t="s">
        <v>111</v>
      </c>
      <c r="F600" s="132"/>
      <c r="G600" s="132" t="str">
        <f>IF(E601="MOTORISTA","","1")</f>
        <v>1</v>
      </c>
      <c r="H600" s="137">
        <f>IF(E601="MOTORISTA","",18)</f>
        <v>18</v>
      </c>
      <c r="I600" s="132" t="str" cm="1">
        <f t="array" ref="I600">_xlfn.XLOOKUP(C600,imp_horarios,imp_trechos_janta,"",-1,1)</f>
        <v>GOIANIA X TERESINA 18:00</v>
      </c>
      <c r="J600" s="132" t="str" cm="1">
        <f t="array" ref="J600">_xlfn.XLOOKUP(D600,justificativas_motivos,justificativas_texto,"",1,1)</f>
        <v>MOTORISTA CUMPRINDO HORÁRIO NA ESCALA ATUAL</v>
      </c>
      <c r="L600" s="119" t="str">
        <f>_xlfn.CONCAT(cr_impAlm[[#This Row],[DATA]],cr_impAlm[[#This Row],[MOTORISTA e MATRICULA]])</f>
        <v>45485JOSE CARLOS CAIXETA - 2673</v>
      </c>
    </row>
    <row r="601" spans="1:12" ht="41.25" hidden="1" customHeight="1">
      <c r="A601" s="131">
        <v>45453</v>
      </c>
      <c r="B601" s="135">
        <v>19012</v>
      </c>
      <c r="C601" s="133">
        <v>0.79166666666666663</v>
      </c>
      <c r="D601" s="136" t="s">
        <v>11</v>
      </c>
      <c r="E601" s="132" t="s">
        <v>89</v>
      </c>
      <c r="F601" s="132"/>
      <c r="G601" s="132" t="str">
        <f>IF(E602="MOTORISTA","","1")</f>
        <v>1</v>
      </c>
      <c r="H601" s="137">
        <f>IF(E602="MOTORISTA","",18)</f>
        <v>18</v>
      </c>
      <c r="I601" s="132" t="str" cm="1">
        <f t="array" ref="I601">_xlfn.XLOOKUP(C601,imp_horarios,imp_trechos_janta,"",-1,1)</f>
        <v>GOIANIA X TERESINA 18:00</v>
      </c>
      <c r="J601" s="132" t="str" cm="1">
        <f t="array" ref="J601">_xlfn.XLOOKUP(D601,justificativas_motivos,justificativas_texto,"",1,1)</f>
        <v>MOTORISTA CUMPRINDO HORÁRIO NA ESCALA ATUAL</v>
      </c>
      <c r="L601" s="119" t="str">
        <f>_xlfn.CONCAT(cr_impAlm[[#This Row],[DATA]],cr_impAlm[[#This Row],[MOTORISTA e MATRICULA]])</f>
        <v>45485GENIVAL MIRANDA LEITE - 1953</v>
      </c>
    </row>
    <row r="602" spans="1:12" ht="41.25" hidden="1" customHeight="1">
      <c r="A602" s="131">
        <v>45453</v>
      </c>
      <c r="B602" s="135">
        <v>19012</v>
      </c>
      <c r="C602" s="133">
        <v>0.79166666666666663</v>
      </c>
      <c r="D602" s="136" t="s">
        <v>11</v>
      </c>
      <c r="E602" s="132" t="s">
        <v>91</v>
      </c>
      <c r="F602" s="132"/>
      <c r="G602" s="132" t="str">
        <f>IF(E603="MOTORISTA","","1")</f>
        <v>1</v>
      </c>
      <c r="H602" s="137">
        <f>IF(E603="MOTORISTA","",18)</f>
        <v>18</v>
      </c>
      <c r="I602" s="132" t="str" cm="1">
        <f t="array" ref="I602">_xlfn.XLOOKUP(C602,imp_horarios,imp_trechos_janta,"",-1,1)</f>
        <v>GOIANIA X TERESINA 18:00</v>
      </c>
      <c r="J602" s="132" t="str" cm="1">
        <f t="array" ref="J602">_xlfn.XLOOKUP(D602,justificativas_motivos,justificativas_texto,"",1,1)</f>
        <v>MOTORISTA CUMPRINDO HORÁRIO NA ESCALA ATUAL</v>
      </c>
      <c r="L602" s="119" t="str">
        <f>_xlfn.CONCAT(cr_impAlm[[#This Row],[DATA]],cr_impAlm[[#This Row],[MOTORISTA e MATRICULA]])</f>
        <v>45485JOAO BATISTA DA SILVA - 1823</v>
      </c>
    </row>
    <row r="603" spans="1:12" ht="41.25" hidden="1" customHeight="1">
      <c r="A603" s="131">
        <v>45454</v>
      </c>
      <c r="B603" s="135">
        <v>19017</v>
      </c>
      <c r="C603" s="133">
        <v>0.87847222222222221</v>
      </c>
      <c r="D603" s="136" t="s">
        <v>11</v>
      </c>
      <c r="E603" s="132" t="s">
        <v>65</v>
      </c>
      <c r="F603" s="132"/>
      <c r="G603" s="132" t="str">
        <f t="shared" ref="G603:G666" si="33">IF(E603="MOTORISTA","","1")</f>
        <v>1</v>
      </c>
      <c r="H603" s="137">
        <f t="shared" ref="H603:H666" si="34">IF(E603="MOTORISTA","",18)</f>
        <v>18</v>
      </c>
      <c r="I603" s="132" t="str" cm="1">
        <f t="array" ref="I603">_xlfn.XLOOKUP(C603,imp_horarios,imp_trechos_janta,"",-1,1)</f>
        <v>BELEM X GOIANIA 21:05</v>
      </c>
      <c r="J603" s="132" t="str" cm="1">
        <f t="array" ref="J603">_xlfn.XLOOKUP(D603,justificativas_motivos,justificativas_texto,"",1,1)</f>
        <v>MOTORISTA CUMPRINDO HORÁRIO NA ESCALA ATUAL</v>
      </c>
      <c r="L603" s="119" t="str">
        <f>_xlfn.CONCAT(cr_impAlm[[#This Row],[DATA]],cr_impAlm[[#This Row],[MOTORISTA e MATRICULA]])</f>
        <v>45485EURIPEDES BORGES DOS SANTOS - 5017</v>
      </c>
    </row>
    <row r="604" spans="1:12" ht="41.25" hidden="1" customHeight="1">
      <c r="A604" s="131">
        <v>45454</v>
      </c>
      <c r="B604" s="135">
        <v>19017</v>
      </c>
      <c r="C604" s="133">
        <v>0.87847222222222221</v>
      </c>
      <c r="D604" s="136" t="s">
        <v>11</v>
      </c>
      <c r="E604" s="132" t="s">
        <v>123</v>
      </c>
      <c r="F604" s="132"/>
      <c r="G604" s="132" t="str">
        <f t="shared" si="33"/>
        <v>1</v>
      </c>
      <c r="H604" s="137">
        <f t="shared" si="34"/>
        <v>18</v>
      </c>
      <c r="I604" s="132" t="str" cm="1">
        <f t="array" ref="I604">_xlfn.XLOOKUP(C604,imp_horarios,imp_trechos_janta,"",-1,1)</f>
        <v>BELEM X GOIANIA 21:05</v>
      </c>
      <c r="J604" s="132" t="str" cm="1">
        <f t="array" ref="J604">_xlfn.XLOOKUP(D604,justificativas_motivos,justificativas_texto,"",1,1)</f>
        <v>MOTORISTA CUMPRINDO HORÁRIO NA ESCALA ATUAL</v>
      </c>
      <c r="L604" s="119" t="str">
        <f>_xlfn.CONCAT(cr_impAlm[[#This Row],[DATA]],cr_impAlm[[#This Row],[MOTORISTA e MATRICULA]])</f>
        <v>45485ANTONIO MAGNO FERREIRA DA SILVA - 5789</v>
      </c>
    </row>
    <row r="605" spans="1:12" ht="41.25" hidden="1" customHeight="1">
      <c r="A605" s="131">
        <v>45454</v>
      </c>
      <c r="B605" s="135">
        <v>19005</v>
      </c>
      <c r="C605" s="133">
        <v>0.3</v>
      </c>
      <c r="D605" s="136" t="s">
        <v>11</v>
      </c>
      <c r="E605" s="132" t="s">
        <v>110</v>
      </c>
      <c r="F605" s="132"/>
      <c r="G605" s="132" t="str">
        <f t="shared" si="33"/>
        <v>1</v>
      </c>
      <c r="H605" s="137">
        <f t="shared" si="34"/>
        <v>18</v>
      </c>
      <c r="I605" s="132" t="str" cm="1">
        <f t="array" ref="I605">_xlfn.XLOOKUP(C605,imp_horarios,imp_trechos_janta,"",-1,1)</f>
        <v>BELEM X GOIANIA 07:12</v>
      </c>
      <c r="J605" s="132" t="str" cm="1">
        <f t="array" ref="J605">_xlfn.XLOOKUP(D605,justificativas_motivos,justificativas_texto,"",1,1)</f>
        <v>MOTORISTA CUMPRINDO HORÁRIO NA ESCALA ATUAL</v>
      </c>
      <c r="L605" s="119" t="str">
        <f>_xlfn.CONCAT(cr_impAlm[[#This Row],[DATA]],cr_impAlm[[#This Row],[MOTORISTA e MATRICULA]])</f>
        <v>45486SEBASTIAO REINALDO RODRIGUES MATOS  - 5772</v>
      </c>
    </row>
    <row r="606" spans="1:12" ht="41.25" hidden="1" customHeight="1">
      <c r="A606" s="131">
        <v>45454</v>
      </c>
      <c r="B606" s="135">
        <v>19005</v>
      </c>
      <c r="C606" s="133">
        <v>0.3</v>
      </c>
      <c r="D606" s="136" t="s">
        <v>11</v>
      </c>
      <c r="E606" s="132" t="s">
        <v>111</v>
      </c>
      <c r="F606" s="132"/>
      <c r="G606" s="132" t="str">
        <f t="shared" si="33"/>
        <v>1</v>
      </c>
      <c r="H606" s="137">
        <f t="shared" si="34"/>
        <v>18</v>
      </c>
      <c r="I606" s="132" t="str" cm="1">
        <f t="array" ref="I606">_xlfn.XLOOKUP(C606,imp_horarios,imp_trechos_janta,"",-1,1)</f>
        <v>BELEM X GOIANIA 07:12</v>
      </c>
      <c r="J606" s="132" t="str" cm="1">
        <f t="array" ref="J606">_xlfn.XLOOKUP(D606,justificativas_motivos,justificativas_texto,"",1,1)</f>
        <v>MOTORISTA CUMPRINDO HORÁRIO NA ESCALA ATUAL</v>
      </c>
      <c r="L606" s="119" t="str">
        <f>_xlfn.CONCAT(cr_impAlm[[#This Row],[DATA]],cr_impAlm[[#This Row],[MOTORISTA e MATRICULA]])</f>
        <v>45486JOSE ANTONIO INACIO VIEIRA - 5279</v>
      </c>
    </row>
    <row r="607" spans="1:12" ht="41.25" hidden="1" customHeight="1">
      <c r="A607" s="131">
        <v>45454</v>
      </c>
      <c r="B607" s="135">
        <v>15700</v>
      </c>
      <c r="C607" s="133">
        <v>0.33333333333333331</v>
      </c>
      <c r="D607" s="136" t="s">
        <v>11</v>
      </c>
      <c r="E607" s="132" t="s">
        <v>89</v>
      </c>
      <c r="F607" s="132"/>
      <c r="G607" s="132" t="str">
        <f t="shared" si="33"/>
        <v>1</v>
      </c>
      <c r="H607" s="137">
        <f t="shared" si="34"/>
        <v>18</v>
      </c>
      <c r="I607" s="132" t="str" cm="1">
        <f t="array" ref="I607">_xlfn.XLOOKUP(C607,imp_horarios,imp_trechos_janta,"",-1,1)</f>
        <v>SAO LUIS X GOIANIA 08:00</v>
      </c>
      <c r="J607" s="132" t="str" cm="1">
        <f t="array" ref="J607">_xlfn.XLOOKUP(D607,justificativas_motivos,justificativas_texto,"",1,1)</f>
        <v>MOTORISTA CUMPRINDO HORÁRIO NA ESCALA ATUAL</v>
      </c>
      <c r="L607" s="119" t="str">
        <f>_xlfn.CONCAT(cr_impAlm[[#This Row],[DATA]],cr_impAlm[[#This Row],[MOTORISTA e MATRICULA]])</f>
        <v>45486  IVANILSON BARBOSA PEREIRA- 5434</v>
      </c>
    </row>
    <row r="608" spans="1:12" ht="41.25" hidden="1" customHeight="1">
      <c r="A608" s="131">
        <v>45454</v>
      </c>
      <c r="B608" s="135">
        <v>15700</v>
      </c>
      <c r="C608" s="133">
        <v>0.33333333333333331</v>
      </c>
      <c r="D608" s="136" t="s">
        <v>11</v>
      </c>
      <c r="E608" s="132" t="s">
        <v>91</v>
      </c>
      <c r="F608" s="132"/>
      <c r="G608" s="132" t="str">
        <f t="shared" si="33"/>
        <v>1</v>
      </c>
      <c r="H608" s="137">
        <f t="shared" si="34"/>
        <v>18</v>
      </c>
      <c r="I608" s="132" t="str" cm="1">
        <f t="array" ref="I608">_xlfn.XLOOKUP(C608,imp_horarios,imp_trechos_janta,"",-1,1)</f>
        <v>SAO LUIS X GOIANIA 08:00</v>
      </c>
      <c r="J608" s="132" t="str" cm="1">
        <f t="array" ref="J608">_xlfn.XLOOKUP(D608,justificativas_motivos,justificativas_texto,"",1,1)</f>
        <v>MOTORISTA CUMPRINDO HORÁRIO NA ESCALA ATUAL</v>
      </c>
      <c r="L608" s="119" t="str">
        <f>_xlfn.CONCAT(cr_impAlm[[#This Row],[DATA]],cr_impAlm[[#This Row],[MOTORISTA e MATRICULA]])</f>
        <v>45486JOSE EVANGELISTA DA SILVA - 5199</v>
      </c>
    </row>
    <row r="609" spans="1:12" ht="41.25" hidden="1" customHeight="1">
      <c r="A609" s="131">
        <v>45454</v>
      </c>
      <c r="B609" s="135">
        <v>15500</v>
      </c>
      <c r="C609" s="133">
        <v>0.75</v>
      </c>
      <c r="D609" s="136" t="s">
        <v>11</v>
      </c>
      <c r="E609" s="132" t="s">
        <v>117</v>
      </c>
      <c r="F609" s="132"/>
      <c r="G609" s="132" t="str">
        <f t="shared" si="33"/>
        <v>1</v>
      </c>
      <c r="H609" s="137">
        <f t="shared" si="34"/>
        <v>18</v>
      </c>
      <c r="I609" s="132" t="str" cm="1">
        <f t="array" ref="I609">_xlfn.XLOOKUP(C609,imp_horarios,imp_trechos_janta,"",-1,1)</f>
        <v>GOIANIA X TERESINA 18:00</v>
      </c>
      <c r="J609" s="132" t="str" cm="1">
        <f t="array" ref="J609">_xlfn.XLOOKUP(D609,justificativas_motivos,justificativas_texto,"",1,1)</f>
        <v>MOTORISTA CUMPRINDO HORÁRIO NA ESCALA ATUAL</v>
      </c>
      <c r="L609" s="119" t="str">
        <f>_xlfn.CONCAT(cr_impAlm[[#This Row],[DATA]],cr_impAlm[[#This Row],[MOTORISTA e MATRICULA]])</f>
        <v>45486VALTERSON ANTONIO CORREIA - 3004</v>
      </c>
    </row>
    <row r="610" spans="1:12" ht="41.25" hidden="1" customHeight="1">
      <c r="A610" s="131">
        <v>45454</v>
      </c>
      <c r="B610" s="135">
        <v>15500</v>
      </c>
      <c r="C610" s="133">
        <v>0.75</v>
      </c>
      <c r="D610" s="136" t="s">
        <v>11</v>
      </c>
      <c r="E610" s="132" t="s">
        <v>194</v>
      </c>
      <c r="F610" s="132"/>
      <c r="G610" s="132" t="str">
        <f t="shared" si="33"/>
        <v>1</v>
      </c>
      <c r="H610" s="137">
        <f t="shared" si="34"/>
        <v>18</v>
      </c>
      <c r="I610" s="132" t="str" cm="1">
        <f t="array" ref="I610">_xlfn.XLOOKUP(C610,imp_horarios,imp_trechos_janta,"",-1,1)</f>
        <v>GOIANIA X TERESINA 18:00</v>
      </c>
      <c r="J610" s="132" t="str" cm="1">
        <f t="array" ref="J610">_xlfn.XLOOKUP(D610,justificativas_motivos,justificativas_texto,"",1,1)</f>
        <v>MOTORISTA CUMPRINDO HORÁRIO NA ESCALA ATUAL</v>
      </c>
      <c r="L610" s="119" t="str">
        <f>_xlfn.CONCAT(cr_impAlm[[#This Row],[DATA]],cr_impAlm[[#This Row],[MOTORISTA e MATRICULA]])</f>
        <v>45486LUCIANO CARNEIRO ALVES - 5757</v>
      </c>
    </row>
    <row r="611" spans="1:12" ht="41.25" hidden="1" customHeight="1">
      <c r="A611" s="131">
        <v>45454</v>
      </c>
      <c r="B611" s="135">
        <v>19014</v>
      </c>
      <c r="C611" s="133">
        <v>0.79166666666666663</v>
      </c>
      <c r="D611" s="136" t="s">
        <v>11</v>
      </c>
      <c r="E611" s="132" t="s">
        <v>93</v>
      </c>
      <c r="F611" s="132"/>
      <c r="G611" s="132" t="str">
        <f t="shared" si="33"/>
        <v>1</v>
      </c>
      <c r="H611" s="137">
        <f t="shared" si="34"/>
        <v>18</v>
      </c>
      <c r="I611" s="132" t="str" cm="1">
        <f t="array" ref="I611">_xlfn.XLOOKUP(C611,imp_horarios,imp_trechos_janta,"",-1,1)</f>
        <v>GOIANIA X TERESINA 18:00</v>
      </c>
      <c r="J611" s="132" t="str" cm="1">
        <f t="array" ref="J611">_xlfn.XLOOKUP(D611,justificativas_motivos,justificativas_texto,"",1,1)</f>
        <v>MOTORISTA CUMPRINDO HORÁRIO NA ESCALA ATUAL</v>
      </c>
      <c r="L611" s="119" t="str">
        <f>_xlfn.CONCAT(cr_impAlm[[#This Row],[DATA]],cr_impAlm[[#This Row],[MOTORISTA e MATRICULA]])</f>
        <v>45486ALEF DA CRUZ VIEIRA - 5291</v>
      </c>
    </row>
    <row r="612" spans="1:12" ht="41.25" hidden="1" customHeight="1">
      <c r="A612" s="131">
        <v>45454</v>
      </c>
      <c r="B612" s="135">
        <v>19014</v>
      </c>
      <c r="C612" s="133">
        <v>0.79166666666666663</v>
      </c>
      <c r="D612" s="136" t="s">
        <v>11</v>
      </c>
      <c r="E612" s="132" t="s">
        <v>130</v>
      </c>
      <c r="F612" s="132"/>
      <c r="G612" s="132" t="str">
        <f t="shared" si="33"/>
        <v>1</v>
      </c>
      <c r="H612" s="137">
        <f t="shared" si="34"/>
        <v>18</v>
      </c>
      <c r="I612" s="132" t="str" cm="1">
        <f t="array" ref="I612">_xlfn.XLOOKUP(C612,imp_horarios,imp_trechos_janta,"",-1,1)</f>
        <v>GOIANIA X TERESINA 18:00</v>
      </c>
      <c r="J612" s="132" t="str" cm="1">
        <f t="array" ref="J612">_xlfn.XLOOKUP(D612,justificativas_motivos,justificativas_texto,"",1,1)</f>
        <v>MOTORISTA CUMPRINDO HORÁRIO NA ESCALA ATUAL</v>
      </c>
      <c r="L612" s="119" t="str">
        <f>_xlfn.CONCAT(cr_impAlm[[#This Row],[DATA]],cr_impAlm[[#This Row],[MOTORISTA e MATRICULA]])</f>
        <v>45486JOAO AMARAL DA SILVA JUNIOR - 5290</v>
      </c>
    </row>
    <row r="613" spans="1:12" ht="41.25" hidden="1" customHeight="1">
      <c r="A613" s="131">
        <v>45454</v>
      </c>
      <c r="B613" s="135">
        <v>16000</v>
      </c>
      <c r="C613" s="133">
        <v>0.83333333333333337</v>
      </c>
      <c r="D613" s="136" t="s">
        <v>11</v>
      </c>
      <c r="E613" s="132" t="s">
        <v>26</v>
      </c>
      <c r="F613" s="132"/>
      <c r="G613" s="132" t="str">
        <f t="shared" si="33"/>
        <v>1</v>
      </c>
      <c r="H613" s="137">
        <f t="shared" si="34"/>
        <v>18</v>
      </c>
      <c r="I613" s="132" t="str" cm="1">
        <f t="array" ref="I613">_xlfn.XLOOKUP(C613,imp_horarios,imp_trechos_janta,"",-1,1)</f>
        <v>GOIANIA X SAO LUIS 20:00</v>
      </c>
      <c r="J613" s="132" t="str" cm="1">
        <f t="array" ref="J613">_xlfn.XLOOKUP(D613,justificativas_motivos,justificativas_texto,"",1,1)</f>
        <v>MOTORISTA CUMPRINDO HORÁRIO NA ESCALA ATUAL</v>
      </c>
      <c r="L613" s="119" t="str">
        <f>_xlfn.CONCAT(cr_impAlm[[#This Row],[DATA]],cr_impAlm[[#This Row],[MOTORISTA e MATRICULA]])</f>
        <v>45487GERALDO MARTINS DOS SANTOS - 5610</v>
      </c>
    </row>
    <row r="614" spans="1:12" ht="41.25" hidden="1" customHeight="1">
      <c r="A614" s="131">
        <v>45454</v>
      </c>
      <c r="B614" s="135">
        <v>16000</v>
      </c>
      <c r="C614" s="133">
        <v>0.83333333333333337</v>
      </c>
      <c r="D614" s="136" t="s">
        <v>11</v>
      </c>
      <c r="E614" s="132" t="s">
        <v>24</v>
      </c>
      <c r="F614" s="132"/>
      <c r="G614" s="132" t="str">
        <f t="shared" si="33"/>
        <v>1</v>
      </c>
      <c r="H614" s="137">
        <f t="shared" si="34"/>
        <v>18</v>
      </c>
      <c r="I614" s="132" t="str" cm="1">
        <f t="array" ref="I614">_xlfn.XLOOKUP(C614,imp_horarios,imp_trechos_janta,"",-1,1)</f>
        <v>GOIANIA X SAO LUIS 20:00</v>
      </c>
      <c r="J614" s="132" t="str" cm="1">
        <f t="array" ref="J614">_xlfn.XLOOKUP(D614,justificativas_motivos,justificativas_texto,"",1,1)</f>
        <v>MOTORISTA CUMPRINDO HORÁRIO NA ESCALA ATUAL</v>
      </c>
      <c r="L614" s="119" t="str">
        <f>_xlfn.CONCAT(cr_impAlm[[#This Row],[DATA]],cr_impAlm[[#This Row],[MOTORISTA e MATRICULA]])</f>
        <v>45487ANTONIO FERNANDO DA SILVA - 5740</v>
      </c>
    </row>
    <row r="615" spans="1:12" ht="41.25" hidden="1" customHeight="1">
      <c r="A615" s="131">
        <v>45455</v>
      </c>
      <c r="B615" s="135">
        <v>19012</v>
      </c>
      <c r="C615" s="133">
        <v>0.87847222222222221</v>
      </c>
      <c r="D615" s="136" t="s">
        <v>11</v>
      </c>
      <c r="E615" s="132" t="s">
        <v>93</v>
      </c>
      <c r="F615" s="132"/>
      <c r="G615" s="132" t="str">
        <f t="shared" si="33"/>
        <v>1</v>
      </c>
      <c r="H615" s="137">
        <f t="shared" si="34"/>
        <v>18</v>
      </c>
      <c r="I615" s="132" t="str" cm="1">
        <f t="array" ref="I615">_xlfn.XLOOKUP(C615,imp_horarios,imp_trechos_janta,"",-1,1)</f>
        <v>BELEM X GOIANIA 21:05</v>
      </c>
      <c r="J615" s="132" t="str" cm="1">
        <f t="array" ref="J615">_xlfn.XLOOKUP(D615,justificativas_motivos,justificativas_texto,"",1,1)</f>
        <v>MOTORISTA CUMPRINDO HORÁRIO NA ESCALA ATUAL</v>
      </c>
      <c r="L615" s="119" t="str">
        <f>_xlfn.CONCAT(cr_impAlm[[#This Row],[DATA]],cr_impAlm[[#This Row],[MOTORISTA e MATRICULA]])</f>
        <v>45487ROBERTO PEREIRA DE MATOS - 5538</v>
      </c>
    </row>
    <row r="616" spans="1:12" ht="41.25" hidden="1" customHeight="1">
      <c r="A616" s="131">
        <v>45455</v>
      </c>
      <c r="B616" s="135">
        <f>B615</f>
        <v>19012</v>
      </c>
      <c r="C616" s="133">
        <f>C615</f>
        <v>0.87847222222222221</v>
      </c>
      <c r="D616" s="136" t="s">
        <v>11</v>
      </c>
      <c r="E616" s="132" t="s">
        <v>158</v>
      </c>
      <c r="F616" s="132"/>
      <c r="G616" s="132" t="str">
        <f t="shared" si="33"/>
        <v>1</v>
      </c>
      <c r="H616" s="137">
        <f t="shared" si="34"/>
        <v>18</v>
      </c>
      <c r="I616" s="132" t="str" cm="1">
        <f t="array" ref="I616">_xlfn.XLOOKUP(C616,imp_horarios,imp_trechos_janta,"",-1,1)</f>
        <v>BELEM X GOIANIA 21:05</v>
      </c>
      <c r="J616" s="132" t="str" cm="1">
        <f t="array" ref="J616">_xlfn.XLOOKUP(D616,justificativas_motivos,justificativas_texto,"",1,1)</f>
        <v>MOTORISTA CUMPRINDO HORÁRIO NA ESCALA ATUAL</v>
      </c>
      <c r="L616" s="119" t="str">
        <f>_xlfn.CONCAT(cr_impAlm[[#This Row],[DATA]],cr_impAlm[[#This Row],[MOTORISTA e MATRICULA]])</f>
        <v>45487VALDECY RIBEIRO CAETANO - 5743</v>
      </c>
    </row>
    <row r="617" spans="1:12" ht="41.25" hidden="1" customHeight="1">
      <c r="A617" s="131">
        <v>45455</v>
      </c>
      <c r="B617" s="135">
        <v>19007</v>
      </c>
      <c r="C617" s="133">
        <v>0.3</v>
      </c>
      <c r="D617" s="136" t="s">
        <v>11</v>
      </c>
      <c r="E617" s="132" t="s">
        <v>26</v>
      </c>
      <c r="F617" s="132"/>
      <c r="G617" s="132" t="str">
        <f t="shared" si="33"/>
        <v>1</v>
      </c>
      <c r="H617" s="137">
        <f t="shared" si="34"/>
        <v>18</v>
      </c>
      <c r="I617" s="132" t="str" cm="1">
        <f t="array" ref="I617">_xlfn.XLOOKUP(C617,imp_horarios,imp_trechos_janta,"",-1,1)</f>
        <v>BELEM X GOIANIA 07:12</v>
      </c>
      <c r="J617" s="132" t="str" cm="1">
        <f t="array" ref="J617">_xlfn.XLOOKUP(D617,justificativas_motivos,justificativas_texto,"",1,1)</f>
        <v>MOTORISTA CUMPRINDO HORÁRIO NA ESCALA ATUAL</v>
      </c>
      <c r="L617" s="119" t="str">
        <f>_xlfn.CONCAT(cr_impAlm[[#This Row],[DATA]],cr_impAlm[[#This Row],[MOTORISTA e MATRICULA]])</f>
        <v>45487RAIMUNDO GUIMARAES ARAUJO - 1920</v>
      </c>
    </row>
    <row r="618" spans="1:12" ht="41.25" hidden="1" customHeight="1">
      <c r="A618" s="131">
        <v>45455</v>
      </c>
      <c r="B618" s="135">
        <f>B617</f>
        <v>19007</v>
      </c>
      <c r="C618" s="133">
        <f>C617</f>
        <v>0.3</v>
      </c>
      <c r="D618" s="136" t="s">
        <v>11</v>
      </c>
      <c r="E618" s="132" t="s">
        <v>24</v>
      </c>
      <c r="F618" s="132"/>
      <c r="G618" s="132" t="str">
        <f t="shared" si="33"/>
        <v>1</v>
      </c>
      <c r="H618" s="137">
        <f t="shared" si="34"/>
        <v>18</v>
      </c>
      <c r="I618" s="132" t="str" cm="1">
        <f t="array" ref="I618">_xlfn.XLOOKUP(C618,imp_horarios,imp_trechos_janta,"",-1,1)</f>
        <v>BELEM X GOIANIA 07:12</v>
      </c>
      <c r="J618" s="132" t="str" cm="1">
        <f t="array" ref="J618">_xlfn.XLOOKUP(D618,justificativas_motivos,justificativas_texto,"",1,1)</f>
        <v>MOTORISTA CUMPRINDO HORÁRIO NA ESCALA ATUAL</v>
      </c>
      <c r="L618" s="119" t="str">
        <f>_xlfn.CONCAT(cr_impAlm[[#This Row],[DATA]],cr_impAlm[[#This Row],[MOTORISTA e MATRICULA]])</f>
        <v>45487RONALDO MANOEL TEIXEIRA - 5308</v>
      </c>
    </row>
    <row r="619" spans="1:12" ht="41.25" hidden="1" customHeight="1">
      <c r="A619" s="131">
        <v>45455</v>
      </c>
      <c r="B619" s="135">
        <v>16000</v>
      </c>
      <c r="C619" s="133">
        <v>0.33333333333333331</v>
      </c>
      <c r="D619" s="136" t="s">
        <v>11</v>
      </c>
      <c r="E619" s="132" t="s">
        <v>81</v>
      </c>
      <c r="F619" s="132"/>
      <c r="G619" s="132" t="str">
        <f t="shared" si="33"/>
        <v>1</v>
      </c>
      <c r="H619" s="137">
        <f t="shared" si="34"/>
        <v>18</v>
      </c>
      <c r="I619" s="132" t="str" cm="1">
        <f t="array" ref="I619">_xlfn.XLOOKUP(C619,imp_horarios,imp_trechos_janta,"",-1,1)</f>
        <v>SAO LUIS X GOIANIA 08:00</v>
      </c>
      <c r="J619" s="132" t="str" cm="1">
        <f t="array" ref="J619">_xlfn.XLOOKUP(D619,justificativas_motivos,justificativas_texto,"",1,1)</f>
        <v>MOTORISTA CUMPRINDO HORÁRIO NA ESCALA ATUAL</v>
      </c>
      <c r="L619" s="119" t="str">
        <f>_xlfn.CONCAT(cr_impAlm[[#This Row],[DATA]],cr_impAlm[[#This Row],[MOTORISTA e MATRICULA]])</f>
        <v>45488JOSE PINHEIRO DA SILVA - 5628</v>
      </c>
    </row>
    <row r="620" spans="1:12" ht="41.25" hidden="1" customHeight="1">
      <c r="A620" s="131">
        <v>45455</v>
      </c>
      <c r="B620" s="135">
        <f>B619</f>
        <v>16000</v>
      </c>
      <c r="C620" s="133">
        <f>C619</f>
        <v>0.33333333333333331</v>
      </c>
      <c r="D620" s="136" t="s">
        <v>11</v>
      </c>
      <c r="E620" s="132" t="s">
        <v>45</v>
      </c>
      <c r="F620" s="132"/>
      <c r="G620" s="132" t="str">
        <f t="shared" si="33"/>
        <v>1</v>
      </c>
      <c r="H620" s="137">
        <f t="shared" si="34"/>
        <v>18</v>
      </c>
      <c r="I620" s="132" t="str" cm="1">
        <f t="array" ref="I620">_xlfn.XLOOKUP(C620,imp_horarios,imp_trechos_janta,"",-1,1)</f>
        <v>SAO LUIS X GOIANIA 08:00</v>
      </c>
      <c r="J620" s="132" t="str" cm="1">
        <f t="array" ref="J620">_xlfn.XLOOKUP(D620,justificativas_motivos,justificativas_texto,"",1,1)</f>
        <v>MOTORISTA CUMPRINDO HORÁRIO NA ESCALA ATUAL</v>
      </c>
      <c r="L620" s="119" t="str">
        <f>_xlfn.CONCAT(cr_impAlm[[#This Row],[DATA]],cr_impAlm[[#This Row],[MOTORISTA e MATRICULA]])</f>
        <v>45488DIVINO FERREIRA DA SILVA - 1946</v>
      </c>
    </row>
    <row r="621" spans="1:12" ht="41.25" hidden="1" customHeight="1">
      <c r="A621" s="131">
        <v>45455</v>
      </c>
      <c r="B621" s="135">
        <v>17400</v>
      </c>
      <c r="C621" s="133">
        <v>0.39583333333333331</v>
      </c>
      <c r="D621" s="136" t="s">
        <v>11</v>
      </c>
      <c r="E621" s="132" t="s">
        <v>95</v>
      </c>
      <c r="F621" s="132"/>
      <c r="G621" s="132" t="str">
        <f t="shared" si="33"/>
        <v>1</v>
      </c>
      <c r="H621" s="137">
        <f t="shared" si="34"/>
        <v>18</v>
      </c>
      <c r="I621" s="132" t="str" cm="1">
        <f t="array" ref="I621">_xlfn.XLOOKUP(C621,imp_horarios,imp_trechos_janta,"",-1,1)</f>
        <v>GOIANIA X BELEM 09:30</v>
      </c>
      <c r="J621" s="132" t="str" cm="1">
        <f t="array" ref="J621">_xlfn.XLOOKUP(D621,justificativas_motivos,justificativas_texto,"",1,1)</f>
        <v>MOTORISTA CUMPRINDO HORÁRIO NA ESCALA ATUAL</v>
      </c>
      <c r="L621" s="119" t="str">
        <f>_xlfn.CONCAT(cr_impAlm[[#This Row],[DATA]],cr_impAlm[[#This Row],[MOTORISTA e MATRICULA]])</f>
        <v>45488TIAGO MARTINS BERNARDES - 5260</v>
      </c>
    </row>
    <row r="622" spans="1:12" ht="41.25" hidden="1" customHeight="1">
      <c r="A622" s="131">
        <v>45455</v>
      </c>
      <c r="B622" s="135">
        <f>B621</f>
        <v>17400</v>
      </c>
      <c r="C622" s="133">
        <v>0.39583333333333331</v>
      </c>
      <c r="D622" s="136" t="s">
        <v>11</v>
      </c>
      <c r="E622" s="132" t="s">
        <v>168</v>
      </c>
      <c r="F622" s="132"/>
      <c r="G622" s="132" t="str">
        <f t="shared" si="33"/>
        <v>1</v>
      </c>
      <c r="H622" s="137">
        <f t="shared" si="34"/>
        <v>18</v>
      </c>
      <c r="I622" s="132" t="str" cm="1">
        <f t="array" ref="I622">_xlfn.XLOOKUP(C622,imp_horarios,imp_trechos_janta,"",-1,1)</f>
        <v>GOIANIA X BELEM 09:30</v>
      </c>
      <c r="J622" s="132" t="str" cm="1">
        <f t="array" ref="J622">_xlfn.XLOOKUP(D622,justificativas_motivos,justificativas_texto,"",1,1)</f>
        <v>MOTORISTA CUMPRINDO HORÁRIO NA ESCALA ATUAL</v>
      </c>
      <c r="L622" s="119" t="str">
        <f>_xlfn.CONCAT(cr_impAlm[[#This Row],[DATA]],cr_impAlm[[#This Row],[MOTORISTA e MATRICULA]])</f>
        <v>45488ADIR CASSIMIRO DA SILVA - 5672</v>
      </c>
    </row>
    <row r="623" spans="1:12" ht="41.25" hidden="1" customHeight="1">
      <c r="A623" s="131">
        <v>45455</v>
      </c>
      <c r="B623" s="135">
        <v>19002</v>
      </c>
      <c r="C623" s="133">
        <v>0.79166666666666663</v>
      </c>
      <c r="D623" s="136" t="s">
        <v>11</v>
      </c>
      <c r="E623" s="132" t="s">
        <v>153</v>
      </c>
      <c r="F623" s="132"/>
      <c r="G623" s="132" t="str">
        <f t="shared" si="33"/>
        <v>1</v>
      </c>
      <c r="H623" s="137">
        <f t="shared" si="34"/>
        <v>18</v>
      </c>
      <c r="I623" s="132" t="str" cm="1">
        <f t="array" ref="I623">_xlfn.XLOOKUP(C623,imp_horarios,imp_trechos_janta,"",-1,1)</f>
        <v>GOIANIA X TERESINA 18:00</v>
      </c>
      <c r="J623" s="132" t="str" cm="1">
        <f t="array" ref="J623">_xlfn.XLOOKUP(D623,justificativas_motivos,justificativas_texto,"",1,1)</f>
        <v>MOTORISTA CUMPRINDO HORÁRIO NA ESCALA ATUAL</v>
      </c>
      <c r="L623" s="119" t="str">
        <f>_xlfn.CONCAT(cr_impAlm[[#This Row],[DATA]],cr_impAlm[[#This Row],[MOTORISTA e MATRICULA]])</f>
        <v>45488LUIZ CARLOS DE ARAUJO - 1960</v>
      </c>
    </row>
    <row r="624" spans="1:12" ht="41.25" hidden="1" customHeight="1">
      <c r="A624" s="131">
        <v>45455</v>
      </c>
      <c r="B624" s="135">
        <f>B623</f>
        <v>19002</v>
      </c>
      <c r="C624" s="133">
        <v>0.79166666666666663</v>
      </c>
      <c r="D624" s="136" t="s">
        <v>11</v>
      </c>
      <c r="E624" s="132" t="s">
        <v>574</v>
      </c>
      <c r="F624" s="132"/>
      <c r="G624" s="132" t="str">
        <f t="shared" si="33"/>
        <v>1</v>
      </c>
      <c r="H624" s="137">
        <f t="shared" si="34"/>
        <v>18</v>
      </c>
      <c r="I624" s="132" t="str" cm="1">
        <f t="array" ref="I624">_xlfn.XLOOKUP(C624,imp_horarios,imp_trechos_janta,"",-1,1)</f>
        <v>GOIANIA X TERESINA 18:00</v>
      </c>
      <c r="J624" s="132" t="str" cm="1">
        <f t="array" ref="J624">_xlfn.XLOOKUP(D624,justificativas_motivos,justificativas_texto,"",1,1)</f>
        <v>MOTORISTA CUMPRINDO HORÁRIO NA ESCALA ATUAL</v>
      </c>
      <c r="L624" s="119" t="str">
        <f>_xlfn.CONCAT(cr_impAlm[[#This Row],[DATA]],cr_impAlm[[#This Row],[MOTORISTA e MATRICULA]])</f>
        <v>45488JEFERSON BATISTA KRAUSER - 5820</v>
      </c>
    </row>
    <row r="625" spans="1:12" ht="41.25" hidden="1" customHeight="1">
      <c r="A625" s="131">
        <v>45455</v>
      </c>
      <c r="B625" s="135">
        <v>16900</v>
      </c>
      <c r="C625" s="133">
        <v>0.83333333333333337</v>
      </c>
      <c r="D625" s="136" t="s">
        <v>11</v>
      </c>
      <c r="E625" s="132" t="s">
        <v>30</v>
      </c>
      <c r="F625" s="132"/>
      <c r="G625" s="132" t="str">
        <f t="shared" si="33"/>
        <v>1</v>
      </c>
      <c r="H625" s="137">
        <f t="shared" si="34"/>
        <v>18</v>
      </c>
      <c r="I625" s="132" t="str" cm="1">
        <f t="array" ref="I625">_xlfn.XLOOKUP(C625,imp_horarios,imp_trechos_janta,"",-1,1)</f>
        <v>GOIANIA X SAO LUIS 20:00</v>
      </c>
      <c r="J625" s="132" t="str" cm="1">
        <f t="array" ref="J625">_xlfn.XLOOKUP(D625,justificativas_motivos,justificativas_texto,"",1,1)</f>
        <v>MOTORISTA CUMPRINDO HORÁRIO NA ESCALA ATUAL</v>
      </c>
      <c r="L625" s="119" t="str">
        <f>_xlfn.CONCAT(cr_impAlm[[#This Row],[DATA]],cr_impAlm[[#This Row],[MOTORISTA e MATRICULA]])</f>
        <v>45488DELEY CARVALHO DE SOUZA - 5015</v>
      </c>
    </row>
    <row r="626" spans="1:12" ht="41.25" hidden="1" customHeight="1">
      <c r="A626" s="131">
        <v>45455</v>
      </c>
      <c r="B626" s="135">
        <f>B625</f>
        <v>16900</v>
      </c>
      <c r="C626" s="133">
        <v>0.83333333333333337</v>
      </c>
      <c r="D626" s="136" t="s">
        <v>11</v>
      </c>
      <c r="E626" s="132" t="s">
        <v>31</v>
      </c>
      <c r="F626" s="132"/>
      <c r="G626" s="132" t="str">
        <f t="shared" si="33"/>
        <v>1</v>
      </c>
      <c r="H626" s="137">
        <f t="shared" si="34"/>
        <v>18</v>
      </c>
      <c r="I626" s="132" t="str" cm="1">
        <f t="array" ref="I626">_xlfn.XLOOKUP(C626,imp_horarios,imp_trechos_janta,"",-1,1)</f>
        <v>GOIANIA X SAO LUIS 20:00</v>
      </c>
      <c r="J626" s="132" t="str" cm="1">
        <f t="array" ref="J626">_xlfn.XLOOKUP(D626,justificativas_motivos,justificativas_texto,"",1,1)</f>
        <v>MOTORISTA CUMPRINDO HORÁRIO NA ESCALA ATUAL</v>
      </c>
      <c r="L626" s="119" t="str">
        <f>_xlfn.CONCAT(cr_impAlm[[#This Row],[DATA]],cr_impAlm[[#This Row],[MOTORISTA e MATRICULA]])</f>
        <v>45488LUIZ CARLOS GOMES DA SILVA - 1961</v>
      </c>
    </row>
    <row r="627" spans="1:12" ht="41.25" hidden="1" customHeight="1">
      <c r="A627" s="131">
        <v>45456</v>
      </c>
      <c r="B627" s="135">
        <v>19014</v>
      </c>
      <c r="C627" s="133">
        <v>0.87847222222222221</v>
      </c>
      <c r="D627" s="136" t="s">
        <v>11</v>
      </c>
      <c r="E627" s="132" t="s">
        <v>153</v>
      </c>
      <c r="F627" s="132"/>
      <c r="G627" s="132" t="str">
        <f t="shared" si="33"/>
        <v>1</v>
      </c>
      <c r="H627" s="137">
        <f t="shared" si="34"/>
        <v>18</v>
      </c>
      <c r="I627" s="132" t="str" cm="1">
        <f t="array" ref="I627">_xlfn.XLOOKUP(C627,imp_horarios,imp_trechos_janta,"",-1,1)</f>
        <v>BELEM X GOIANIA 21:05</v>
      </c>
      <c r="J627" s="132" t="str" cm="1">
        <f t="array" ref="J627">_xlfn.XLOOKUP(D627,justificativas_motivos,justificativas_texto,"",1,1)</f>
        <v>MOTORISTA CUMPRINDO HORÁRIO NA ESCALA ATUAL</v>
      </c>
      <c r="L627" s="119" t="str">
        <f>_xlfn.CONCAT(cr_impAlm[[#This Row],[DATA]],cr_impAlm[[#This Row],[MOTORISTA e MATRICULA]])</f>
        <v>45488EURIPEDES BARSANULFO DIAS ROSA - 1951</v>
      </c>
    </row>
    <row r="628" spans="1:12" ht="41.25" hidden="1" customHeight="1">
      <c r="A628" s="131">
        <v>45456</v>
      </c>
      <c r="B628" s="135">
        <v>19014</v>
      </c>
      <c r="C628" s="133">
        <v>0.87847222222222221</v>
      </c>
      <c r="D628" s="136" t="s">
        <v>11</v>
      </c>
      <c r="E628" s="132" t="s">
        <v>171</v>
      </c>
      <c r="F628" s="132"/>
      <c r="G628" s="132" t="str">
        <f t="shared" si="33"/>
        <v>1</v>
      </c>
      <c r="H628" s="137">
        <f t="shared" si="34"/>
        <v>18</v>
      </c>
      <c r="I628" s="132" t="str" cm="1">
        <f t="array" ref="I628">_xlfn.XLOOKUP(C628,imp_horarios,imp_trechos_janta,"",-1,1)</f>
        <v>BELEM X GOIANIA 21:05</v>
      </c>
      <c r="J628" s="132" t="str" cm="1">
        <f t="array" ref="J628">_xlfn.XLOOKUP(D628,justificativas_motivos,justificativas_texto,"",1,1)</f>
        <v>MOTORISTA CUMPRINDO HORÁRIO NA ESCALA ATUAL</v>
      </c>
      <c r="L628" s="119" t="str">
        <f>_xlfn.CONCAT(cr_impAlm[[#This Row],[DATA]],cr_impAlm[[#This Row],[MOTORISTA e MATRICULA]])</f>
        <v>45488EDVALDO NEVES DE ABREU - 3032</v>
      </c>
    </row>
    <row r="629" spans="1:12" ht="41.25" hidden="1" customHeight="1">
      <c r="A629" s="131">
        <v>45456</v>
      </c>
      <c r="B629" s="135">
        <v>19018</v>
      </c>
      <c r="C629" s="133">
        <v>0.3</v>
      </c>
      <c r="D629" s="136" t="s">
        <v>11</v>
      </c>
      <c r="E629" s="132" t="s">
        <v>30</v>
      </c>
      <c r="F629" s="132"/>
      <c r="G629" s="132" t="str">
        <f t="shared" si="33"/>
        <v>1</v>
      </c>
      <c r="H629" s="137">
        <f t="shared" si="34"/>
        <v>18</v>
      </c>
      <c r="I629" s="132" t="str" cm="1">
        <f t="array" ref="I629">_xlfn.XLOOKUP(C629,imp_horarios,imp_trechos_janta,"",-1,1)</f>
        <v>BELEM X GOIANIA 07:12</v>
      </c>
      <c r="J629" s="132" t="str" cm="1">
        <f t="array" ref="J629">_xlfn.XLOOKUP(D629,justificativas_motivos,justificativas_texto,"",1,1)</f>
        <v>MOTORISTA CUMPRINDO HORÁRIO NA ESCALA ATUAL</v>
      </c>
      <c r="L629" s="119" t="str">
        <f>_xlfn.CONCAT(cr_impAlm[[#This Row],[DATA]],cr_impAlm[[#This Row],[MOTORISTA e MATRICULA]])</f>
        <v>45489VALDIR ALVES MIRANDA - 1364</v>
      </c>
    </row>
    <row r="630" spans="1:12" ht="41.25" hidden="1" customHeight="1">
      <c r="A630" s="131">
        <v>45456</v>
      </c>
      <c r="B630" s="135">
        <v>19018</v>
      </c>
      <c r="C630" s="133">
        <v>0.3</v>
      </c>
      <c r="D630" s="136" t="s">
        <v>11</v>
      </c>
      <c r="E630" s="132" t="s">
        <v>31</v>
      </c>
      <c r="F630" s="132"/>
      <c r="G630" s="132" t="str">
        <f t="shared" si="33"/>
        <v>1</v>
      </c>
      <c r="H630" s="137">
        <f t="shared" si="34"/>
        <v>18</v>
      </c>
      <c r="I630" s="132" t="str" cm="1">
        <f t="array" ref="I630">_xlfn.XLOOKUP(C630,imp_horarios,imp_trechos_janta,"",-1,1)</f>
        <v>BELEM X GOIANIA 07:12</v>
      </c>
      <c r="J630" s="132" t="str" cm="1">
        <f t="array" ref="J630">_xlfn.XLOOKUP(D630,justificativas_motivos,justificativas_texto,"",1,1)</f>
        <v>MOTORISTA CUMPRINDO HORÁRIO NA ESCALA ATUAL</v>
      </c>
      <c r="L630" s="119" t="str">
        <f>_xlfn.CONCAT(cr_impAlm[[#This Row],[DATA]],cr_impAlm[[#This Row],[MOTORISTA e MATRICULA]])</f>
        <v>45489MANOEL SEVERINO DE SOUZA - 5200</v>
      </c>
    </row>
    <row r="631" spans="1:12" ht="41.25" hidden="1" customHeight="1">
      <c r="A631" s="131">
        <v>45456</v>
      </c>
      <c r="B631" s="135">
        <v>16900</v>
      </c>
      <c r="C631" s="133">
        <v>0.33333333333333331</v>
      </c>
      <c r="D631" s="136" t="s">
        <v>11</v>
      </c>
      <c r="E631" s="132" t="s">
        <v>96</v>
      </c>
      <c r="F631" s="132"/>
      <c r="G631" s="132" t="str">
        <f t="shared" si="33"/>
        <v>1</v>
      </c>
      <c r="H631" s="137">
        <f t="shared" si="34"/>
        <v>18</v>
      </c>
      <c r="I631" s="132" t="str" cm="1">
        <f t="array" ref="I631">_xlfn.XLOOKUP(C631,imp_horarios,imp_trechos_janta,"",-1,1)</f>
        <v>SAO LUIS X GOIANIA 08:00</v>
      </c>
      <c r="J631" s="132" t="str" cm="1">
        <f t="array" ref="J631">_xlfn.XLOOKUP(D631,justificativas_motivos,justificativas_texto,"",1,1)</f>
        <v>MOTORISTA CUMPRINDO HORÁRIO NA ESCALA ATUAL</v>
      </c>
      <c r="L631" s="119" t="str">
        <f>_xlfn.CONCAT(cr_impAlm[[#This Row],[DATA]],cr_impAlm[[#This Row],[MOTORISTA e MATRICULA]])</f>
        <v>45489RAFAEL JOSE TOME DE LIMA - 5537</v>
      </c>
    </row>
    <row r="632" spans="1:12" ht="41.25" hidden="1" customHeight="1">
      <c r="A632" s="131">
        <v>45456</v>
      </c>
      <c r="B632" s="135">
        <v>16900</v>
      </c>
      <c r="C632" s="133">
        <v>0.33333333333333331</v>
      </c>
      <c r="D632" s="136" t="s">
        <v>11</v>
      </c>
      <c r="E632" s="132" t="s">
        <v>98</v>
      </c>
      <c r="F632" s="132"/>
      <c r="G632" s="132" t="str">
        <f t="shared" si="33"/>
        <v>1</v>
      </c>
      <c r="H632" s="137">
        <f t="shared" si="34"/>
        <v>18</v>
      </c>
      <c r="I632" s="132" t="str" cm="1">
        <f t="array" ref="I632">_xlfn.XLOOKUP(C632,imp_horarios,imp_trechos_janta,"",-1,1)</f>
        <v>SAO LUIS X GOIANIA 08:00</v>
      </c>
      <c r="J632" s="132" t="str" cm="1">
        <f t="array" ref="J632">_xlfn.XLOOKUP(D632,justificativas_motivos,justificativas_texto,"",1,1)</f>
        <v>MOTORISTA CUMPRINDO HORÁRIO NA ESCALA ATUAL</v>
      </c>
      <c r="L632" s="119" t="str">
        <f>_xlfn.CONCAT(cr_impAlm[[#This Row],[DATA]],cr_impAlm[[#This Row],[MOTORISTA e MATRICULA]])</f>
        <v>45489JOAO DA SILVA MORAIS - 2978</v>
      </c>
    </row>
    <row r="633" spans="1:12" ht="41.25" hidden="1" customHeight="1">
      <c r="A633" s="131">
        <v>45456</v>
      </c>
      <c r="B633" s="135">
        <v>19020</v>
      </c>
      <c r="C633" s="133">
        <v>0.39583333333333331</v>
      </c>
      <c r="D633" s="136" t="s">
        <v>11</v>
      </c>
      <c r="E633" s="132" t="s">
        <v>121</v>
      </c>
      <c r="F633" s="132"/>
      <c r="G633" s="132" t="str">
        <f t="shared" si="33"/>
        <v>1</v>
      </c>
      <c r="H633" s="137">
        <f t="shared" si="34"/>
        <v>18</v>
      </c>
      <c r="I633" s="132" t="str" cm="1">
        <f t="array" ref="I633">_xlfn.XLOOKUP(C633,imp_horarios,imp_trechos_janta,"",-1,1)</f>
        <v>GOIANIA X BELEM 09:30</v>
      </c>
      <c r="J633" s="132" t="str" cm="1">
        <f t="array" ref="J633">_xlfn.XLOOKUP(D633,justificativas_motivos,justificativas_texto,"",1,1)</f>
        <v>MOTORISTA CUMPRINDO HORÁRIO NA ESCALA ATUAL</v>
      </c>
      <c r="L633" s="119" t="str">
        <f>_xlfn.CONCAT(cr_impAlm[[#This Row],[DATA]],cr_impAlm[[#This Row],[MOTORISTA e MATRICULA]])</f>
        <v>45489ADALTON ALMEIDA DE SOUZA - 1941</v>
      </c>
    </row>
    <row r="634" spans="1:12" ht="41.25" hidden="1" customHeight="1">
      <c r="A634" s="131">
        <v>45456</v>
      </c>
      <c r="B634" s="135">
        <v>19020</v>
      </c>
      <c r="C634" s="133">
        <v>0.39583333333333331</v>
      </c>
      <c r="D634" s="136" t="s">
        <v>11</v>
      </c>
      <c r="E634" s="132" t="s">
        <v>163</v>
      </c>
      <c r="F634" s="132"/>
      <c r="G634" s="132" t="str">
        <f t="shared" si="33"/>
        <v>1</v>
      </c>
      <c r="H634" s="137">
        <f t="shared" si="34"/>
        <v>18</v>
      </c>
      <c r="I634" s="132" t="str" cm="1">
        <f t="array" ref="I634">_xlfn.XLOOKUP(C634,imp_horarios,imp_trechos_janta,"",-1,1)</f>
        <v>GOIANIA X BELEM 09:30</v>
      </c>
      <c r="J634" s="132" t="str" cm="1">
        <f t="array" ref="J634">_xlfn.XLOOKUP(D634,justificativas_motivos,justificativas_texto,"",1,1)</f>
        <v>MOTORISTA CUMPRINDO HORÁRIO NA ESCALA ATUAL</v>
      </c>
      <c r="L634" s="119" t="str">
        <f>_xlfn.CONCAT(cr_impAlm[[#This Row],[DATA]],cr_impAlm[[#This Row],[MOTORISTA e MATRICULA]])</f>
        <v>45489JOAO ROQUELINO PERES JUNIOR - 5552</v>
      </c>
    </row>
    <row r="635" spans="1:12" ht="41.25" hidden="1" customHeight="1">
      <c r="A635" s="131">
        <v>45456</v>
      </c>
      <c r="B635" s="135">
        <v>19006</v>
      </c>
      <c r="C635" s="133">
        <v>0.75</v>
      </c>
      <c r="D635" s="136" t="s">
        <v>11</v>
      </c>
      <c r="E635" s="132" t="s">
        <v>193</v>
      </c>
      <c r="F635" s="132"/>
      <c r="G635" s="132" t="str">
        <f t="shared" si="33"/>
        <v>1</v>
      </c>
      <c r="H635" s="137">
        <f t="shared" si="34"/>
        <v>18</v>
      </c>
      <c r="I635" s="132" t="str" cm="1">
        <f t="array" ref="I635">_xlfn.XLOOKUP(C635,imp_horarios,imp_trechos_janta,"",-1,1)</f>
        <v>GOIANIA X TERESINA 18:00</v>
      </c>
      <c r="J635" s="132" t="str" cm="1">
        <f t="array" ref="J635">_xlfn.XLOOKUP(D635,justificativas_motivos,justificativas_texto,"",1,1)</f>
        <v>MOTORISTA CUMPRINDO HORÁRIO NA ESCALA ATUAL</v>
      </c>
      <c r="L635" s="119" t="str">
        <f>_xlfn.CONCAT(cr_impAlm[[#This Row],[DATA]],cr_impAlm[[#This Row],[MOTORISTA e MATRICULA]])</f>
        <v>45489  VALDEIR DA COSTA- 5351</v>
      </c>
    </row>
    <row r="636" spans="1:12" ht="41.25" hidden="1" customHeight="1">
      <c r="A636" s="131">
        <v>45456</v>
      </c>
      <c r="B636" s="135">
        <v>19006</v>
      </c>
      <c r="C636" s="133">
        <v>0.75</v>
      </c>
      <c r="D636" s="136" t="s">
        <v>11</v>
      </c>
      <c r="E636" s="132" t="s">
        <v>173</v>
      </c>
      <c r="F636" s="132"/>
      <c r="G636" s="132" t="str">
        <f t="shared" si="33"/>
        <v>1</v>
      </c>
      <c r="H636" s="137">
        <f t="shared" si="34"/>
        <v>18</v>
      </c>
      <c r="I636" s="132" t="str" cm="1">
        <f t="array" ref="I636">_xlfn.XLOOKUP(C636,imp_horarios,imp_trechos_janta,"",-1,1)</f>
        <v>GOIANIA X TERESINA 18:00</v>
      </c>
      <c r="J636" s="132" t="str" cm="1">
        <f t="array" ref="J636">_xlfn.XLOOKUP(D636,justificativas_motivos,justificativas_texto,"",1,1)</f>
        <v>MOTORISTA CUMPRINDO HORÁRIO NA ESCALA ATUAL</v>
      </c>
      <c r="L636" s="119" t="str">
        <f>_xlfn.CONCAT(cr_impAlm[[#This Row],[DATA]],cr_impAlm[[#This Row],[MOTORISTA e MATRICULA]])</f>
        <v>45489GEYSILOM CARDOSO FAGUNDES FURTADO - 5770</v>
      </c>
    </row>
    <row r="637" spans="1:12" ht="41.25" hidden="1" customHeight="1">
      <c r="A637" s="131">
        <v>45456</v>
      </c>
      <c r="B637" s="135">
        <v>19022</v>
      </c>
      <c r="C637" s="133">
        <v>0.79166666666666663</v>
      </c>
      <c r="D637" s="136" t="s">
        <v>11</v>
      </c>
      <c r="E637" s="132" t="s">
        <v>185</v>
      </c>
      <c r="F637" s="132"/>
      <c r="G637" s="132" t="str">
        <f t="shared" si="33"/>
        <v>1</v>
      </c>
      <c r="H637" s="137">
        <f t="shared" si="34"/>
        <v>18</v>
      </c>
      <c r="I637" s="132" t="str" cm="1">
        <f t="array" ref="I637">_xlfn.XLOOKUP(C637,imp_horarios,imp_trechos_janta,"",-1,1)</f>
        <v>GOIANIA X TERESINA 18:00</v>
      </c>
      <c r="J637" s="132" t="str" cm="1">
        <f t="array" ref="J637">_xlfn.XLOOKUP(D637,justificativas_motivos,justificativas_texto,"",1,1)</f>
        <v>MOTORISTA CUMPRINDO HORÁRIO NA ESCALA ATUAL</v>
      </c>
      <c r="L637" s="119" t="str">
        <f>_xlfn.CONCAT(cr_impAlm[[#This Row],[DATA]],cr_impAlm[[#This Row],[MOTORISTA e MATRICULA]])</f>
        <v>45489GILMAR ALVES DE MARIA - 5627</v>
      </c>
    </row>
    <row r="638" spans="1:12" ht="41.25" hidden="1" customHeight="1">
      <c r="A638" s="131">
        <v>45456</v>
      </c>
      <c r="B638" s="135">
        <v>19022</v>
      </c>
      <c r="C638" s="133">
        <v>0.79166666666666663</v>
      </c>
      <c r="D638" s="136" t="s">
        <v>11</v>
      </c>
      <c r="E638" s="132" t="s">
        <v>575</v>
      </c>
      <c r="F638" s="132"/>
      <c r="G638" s="132" t="str">
        <f t="shared" si="33"/>
        <v>1</v>
      </c>
      <c r="H638" s="137">
        <f t="shared" si="34"/>
        <v>18</v>
      </c>
      <c r="I638" s="132" t="str" cm="1">
        <f t="array" ref="I638">_xlfn.XLOOKUP(C638,imp_horarios,imp_trechos_janta,"",-1,1)</f>
        <v>GOIANIA X TERESINA 18:00</v>
      </c>
      <c r="J638" s="132" t="str" cm="1">
        <f t="array" ref="J638">_xlfn.XLOOKUP(D638,justificativas_motivos,justificativas_texto,"",1,1)</f>
        <v>MOTORISTA CUMPRINDO HORÁRIO NA ESCALA ATUAL</v>
      </c>
      <c r="L638" s="119" t="str">
        <f>_xlfn.CONCAT(cr_impAlm[[#This Row],[DATA]],cr_impAlm[[#This Row],[MOTORISTA e MATRICULA]])</f>
        <v>45489ISAC DIAS DA COSTA - 5179</v>
      </c>
    </row>
    <row r="639" spans="1:12" ht="41.25" hidden="1" customHeight="1">
      <c r="A639" s="131">
        <v>45456</v>
      </c>
      <c r="B639" s="135">
        <v>15900</v>
      </c>
      <c r="C639" s="133">
        <v>0.83333333333333337</v>
      </c>
      <c r="D639" s="136" t="s">
        <v>11</v>
      </c>
      <c r="E639" s="132" t="s">
        <v>143</v>
      </c>
      <c r="F639" s="132"/>
      <c r="G639" s="132" t="str">
        <f t="shared" si="33"/>
        <v>1</v>
      </c>
      <c r="H639" s="137">
        <f t="shared" si="34"/>
        <v>18</v>
      </c>
      <c r="I639" s="132" t="str" cm="1">
        <f t="array" ref="I639">_xlfn.XLOOKUP(C639,imp_horarios,imp_trechos_janta,"",-1,1)</f>
        <v>GOIANIA X SAO LUIS 20:00</v>
      </c>
      <c r="J639" s="132" t="str" cm="1">
        <f t="array" ref="J639">_xlfn.XLOOKUP(D639,justificativas_motivos,justificativas_texto,"",1,1)</f>
        <v>MOTORISTA CUMPRINDO HORÁRIO NA ESCALA ATUAL</v>
      </c>
      <c r="L639" s="119" t="str">
        <f>_xlfn.CONCAT(cr_impAlm[[#This Row],[DATA]],cr_impAlm[[#This Row],[MOTORISTA e MATRICULA]])</f>
        <v>45489LOURIVAL FRANCISCO DA COSTA - 5826</v>
      </c>
    </row>
    <row r="640" spans="1:12" ht="41.25" hidden="1" customHeight="1">
      <c r="A640" s="131">
        <v>45456</v>
      </c>
      <c r="B640" s="135">
        <v>15900</v>
      </c>
      <c r="C640" s="133">
        <v>0.83333333333333337</v>
      </c>
      <c r="D640" s="136" t="s">
        <v>11</v>
      </c>
      <c r="E640" s="132" t="s">
        <v>100</v>
      </c>
      <c r="F640" s="132"/>
      <c r="G640" s="132" t="str">
        <f t="shared" si="33"/>
        <v>1</v>
      </c>
      <c r="H640" s="137">
        <f t="shared" si="34"/>
        <v>18</v>
      </c>
      <c r="I640" s="132" t="str" cm="1">
        <f t="array" ref="I640">_xlfn.XLOOKUP(C640,imp_horarios,imp_trechos_janta,"",-1,1)</f>
        <v>GOIANIA X SAO LUIS 20:00</v>
      </c>
      <c r="J640" s="132" t="str" cm="1">
        <f t="array" ref="J640">_xlfn.XLOOKUP(D640,justificativas_motivos,justificativas_texto,"",1,1)</f>
        <v>MOTORISTA CUMPRINDO HORÁRIO NA ESCALA ATUAL</v>
      </c>
      <c r="L640" s="119" t="str">
        <f>_xlfn.CONCAT(cr_impAlm[[#This Row],[DATA]],cr_impAlm[[#This Row],[MOTORISTA e MATRICULA]])</f>
        <v>45489ROBERTO SOARES RUFINO - 5539</v>
      </c>
    </row>
    <row r="641" spans="1:12" ht="41.25" hidden="1" customHeight="1">
      <c r="A641" s="131">
        <v>45457</v>
      </c>
      <c r="B641" s="135">
        <v>19014</v>
      </c>
      <c r="C641" s="133">
        <v>0.90972222222222221</v>
      </c>
      <c r="D641" s="136" t="s">
        <v>11</v>
      </c>
      <c r="E641" s="132" t="s">
        <v>185</v>
      </c>
      <c r="F641" s="132"/>
      <c r="G641" s="132" t="str">
        <f t="shared" si="33"/>
        <v>1</v>
      </c>
      <c r="H641" s="137">
        <f t="shared" si="34"/>
        <v>18</v>
      </c>
      <c r="I641" s="132" t="str" cm="1">
        <f t="array" ref="I641">_xlfn.XLOOKUP(C641,imp_horarios,imp_trechos_janta,"",-1,1)</f>
        <v>BELEM X GOIANIA 21:05</v>
      </c>
      <c r="J641" s="132" t="str" cm="1">
        <f t="array" ref="J641">_xlfn.XLOOKUP(D641,justificativas_motivos,justificativas_texto,"",1,1)</f>
        <v>MOTORISTA CUMPRINDO HORÁRIO NA ESCALA ATUAL</v>
      </c>
      <c r="L641" s="119" t="str">
        <f>_xlfn.CONCAT(cr_impAlm[[#This Row],[DATA]],cr_impAlm[[#This Row],[MOTORISTA e MATRICULA]])</f>
        <v>45489JACINTO BATISTA DE SOUSA - 5271</v>
      </c>
    </row>
    <row r="642" spans="1:12" ht="41.25" hidden="1" customHeight="1">
      <c r="A642" s="131">
        <v>45457</v>
      </c>
      <c r="B642" s="135">
        <f>B641</f>
        <v>19014</v>
      </c>
      <c r="C642" s="133">
        <f>C641</f>
        <v>0.90972222222222221</v>
      </c>
      <c r="D642" s="136" t="s">
        <v>11</v>
      </c>
      <c r="E642" s="132" t="s">
        <v>186</v>
      </c>
      <c r="F642" s="132"/>
      <c r="G642" s="132" t="str">
        <f t="shared" si="33"/>
        <v>1</v>
      </c>
      <c r="H642" s="137">
        <f t="shared" si="34"/>
        <v>18</v>
      </c>
      <c r="I642" s="132" t="str" cm="1">
        <f t="array" ref="I642">_xlfn.XLOOKUP(C642,imp_horarios,imp_trechos_janta,"",-1,1)</f>
        <v>BELEM X GOIANIA 21:05</v>
      </c>
      <c r="J642" s="132" t="str" cm="1">
        <f t="array" ref="J642">_xlfn.XLOOKUP(D642,justificativas_motivos,justificativas_texto,"",1,1)</f>
        <v>MOTORISTA CUMPRINDO HORÁRIO NA ESCALA ATUAL</v>
      </c>
      <c r="L642" s="119" t="str">
        <f>_xlfn.CONCAT(cr_impAlm[[#This Row],[DATA]],cr_impAlm[[#This Row],[MOTORISTA e MATRICULA]])</f>
        <v>45489ANTONIO LEONESIO CAMPELO DA SILVA - 5303</v>
      </c>
    </row>
    <row r="643" spans="1:12" ht="41.25" hidden="1" customHeight="1">
      <c r="A643" s="131">
        <v>45457</v>
      </c>
      <c r="B643" s="135">
        <v>19021</v>
      </c>
      <c r="C643" s="133">
        <v>0.3</v>
      </c>
      <c r="D643" s="136" t="s">
        <v>11</v>
      </c>
      <c r="E643" s="132" t="s">
        <v>187</v>
      </c>
      <c r="F643" s="132"/>
      <c r="G643" s="132" t="str">
        <f t="shared" si="33"/>
        <v>1</v>
      </c>
      <c r="H643" s="137">
        <f t="shared" si="34"/>
        <v>18</v>
      </c>
      <c r="I643" s="132" t="str" cm="1">
        <f t="array" ref="I643">_xlfn.XLOOKUP(C643,imp_horarios,imp_trechos_janta,"",-1,1)</f>
        <v>BELEM X GOIANIA 07:12</v>
      </c>
      <c r="J643" s="132" t="str" cm="1">
        <f t="array" ref="J643">_xlfn.XLOOKUP(D643,justificativas_motivos,justificativas_texto,"",1,1)</f>
        <v>MOTORISTA CUMPRINDO HORÁRIO NA ESCALA ATUAL</v>
      </c>
      <c r="L643" s="119" t="str">
        <f>_xlfn.CONCAT(cr_impAlm[[#This Row],[DATA]],cr_impAlm[[#This Row],[MOTORISTA e MATRICULA]])</f>
        <v>45490LOURIVAL FRANCISCO DA COSTA - 5826</v>
      </c>
    </row>
    <row r="644" spans="1:12" ht="41.25" hidden="1" customHeight="1">
      <c r="A644" s="131">
        <v>45457</v>
      </c>
      <c r="B644" s="135">
        <f>B643</f>
        <v>19021</v>
      </c>
      <c r="C644" s="133">
        <f>C643</f>
        <v>0.3</v>
      </c>
      <c r="D644" s="136" t="s">
        <v>11</v>
      </c>
      <c r="E644" s="132" t="s">
        <v>44</v>
      </c>
      <c r="F644" s="132"/>
      <c r="G644" s="132" t="str">
        <f t="shared" si="33"/>
        <v>1</v>
      </c>
      <c r="H644" s="137">
        <f t="shared" si="34"/>
        <v>18</v>
      </c>
      <c r="I644" s="132" t="str" cm="1">
        <f t="array" ref="I644">_xlfn.XLOOKUP(C644,imp_horarios,imp_trechos_janta,"",-1,1)</f>
        <v>BELEM X GOIANIA 07:12</v>
      </c>
      <c r="J644" s="132" t="str" cm="1">
        <f t="array" ref="J644">_xlfn.XLOOKUP(D644,justificativas_motivos,justificativas_texto,"",1,1)</f>
        <v>MOTORISTA CUMPRINDO HORÁRIO NA ESCALA ATUAL</v>
      </c>
      <c r="L644" s="119" t="str">
        <f>_xlfn.CONCAT(cr_impAlm[[#This Row],[DATA]],cr_impAlm[[#This Row],[MOTORISTA e MATRICULA]])</f>
        <v>45490ROBERTO SOARES RUFINO - 5539</v>
      </c>
    </row>
    <row r="645" spans="1:12" ht="41.25" hidden="1" customHeight="1">
      <c r="A645" s="131">
        <v>45457</v>
      </c>
      <c r="B645" s="135">
        <v>15900</v>
      </c>
      <c r="C645" s="133">
        <v>0.33333333333333331</v>
      </c>
      <c r="D645" s="136" t="s">
        <v>11</v>
      </c>
      <c r="E645" s="132" t="s">
        <v>188</v>
      </c>
      <c r="F645" s="132"/>
      <c r="G645" s="132" t="str">
        <f t="shared" si="33"/>
        <v>1</v>
      </c>
      <c r="H645" s="137">
        <f t="shared" si="34"/>
        <v>18</v>
      </c>
      <c r="I645" s="132" t="str" cm="1">
        <f t="array" ref="I645">_xlfn.XLOOKUP(C645,imp_horarios,imp_trechos_janta,"",-1,1)</f>
        <v>SAO LUIS X GOIANIA 08:00</v>
      </c>
      <c r="J645" s="132" t="str" cm="1">
        <f t="array" ref="J645">_xlfn.XLOOKUP(D645,justificativas_motivos,justificativas_texto,"",1,1)</f>
        <v>MOTORISTA CUMPRINDO HORÁRIO NA ESCALA ATUAL</v>
      </c>
      <c r="L645" s="119" t="str">
        <f>_xlfn.CONCAT(cr_impAlm[[#This Row],[DATA]],cr_impAlm[[#This Row],[MOTORISTA e MATRICULA]])</f>
        <v>45490HILTON RODRIGUES DA COSTA - 866</v>
      </c>
    </row>
    <row r="646" spans="1:12" ht="41.25" hidden="1" customHeight="1">
      <c r="A646" s="131">
        <v>45457</v>
      </c>
      <c r="B646" s="135">
        <f>B645</f>
        <v>15900</v>
      </c>
      <c r="C646" s="133">
        <f>C645</f>
        <v>0.33333333333333331</v>
      </c>
      <c r="D646" s="136" t="s">
        <v>11</v>
      </c>
      <c r="E646" s="132" t="s">
        <v>141</v>
      </c>
      <c r="F646" s="132"/>
      <c r="G646" s="132" t="str">
        <f t="shared" si="33"/>
        <v>1</v>
      </c>
      <c r="H646" s="137">
        <f t="shared" si="34"/>
        <v>18</v>
      </c>
      <c r="I646" s="132" t="str" cm="1">
        <f t="array" ref="I646">_xlfn.XLOOKUP(C646,imp_horarios,imp_trechos_janta,"",-1,1)</f>
        <v>SAO LUIS X GOIANIA 08:00</v>
      </c>
      <c r="J646" s="132" t="str" cm="1">
        <f t="array" ref="J646">_xlfn.XLOOKUP(D646,justificativas_motivos,justificativas_texto,"",1,1)</f>
        <v>MOTORISTA CUMPRINDO HORÁRIO NA ESCALA ATUAL</v>
      </c>
      <c r="L646" s="119" t="str">
        <f>_xlfn.CONCAT(cr_impAlm[[#This Row],[DATA]],cr_impAlm[[#This Row],[MOTORISTA e MATRICULA]])</f>
        <v>45490DJALMA SOARES GUIMARAES - 1948</v>
      </c>
    </row>
    <row r="647" spans="1:12" ht="41.25" hidden="1" customHeight="1">
      <c r="A647" s="131">
        <v>45457</v>
      </c>
      <c r="B647" s="135">
        <v>16300</v>
      </c>
      <c r="C647" s="133">
        <v>0.39583333333333331</v>
      </c>
      <c r="D647" s="136" t="s">
        <v>11</v>
      </c>
      <c r="E647" s="132" t="s">
        <v>211</v>
      </c>
      <c r="F647" s="132"/>
      <c r="G647" s="132" t="str">
        <f t="shared" si="33"/>
        <v>1</v>
      </c>
      <c r="H647" s="137">
        <f t="shared" si="34"/>
        <v>18</v>
      </c>
      <c r="I647" s="132" t="str" cm="1">
        <f t="array" ref="I647">_xlfn.XLOOKUP(C647,imp_horarios,imp_trechos_janta,"",-1,1)</f>
        <v>GOIANIA X BELEM 09:30</v>
      </c>
      <c r="J647" s="132" t="str" cm="1">
        <f t="array" ref="J647">_xlfn.XLOOKUP(D647,justificativas_motivos,justificativas_texto,"",1,1)</f>
        <v>MOTORISTA CUMPRINDO HORÁRIO NA ESCALA ATUAL</v>
      </c>
      <c r="L647" s="119" t="str">
        <f>_xlfn.CONCAT(cr_impAlm[[#This Row],[DATA]],cr_impAlm[[#This Row],[MOTORISTA e MATRICULA]])</f>
        <v>45490CLEOMAR ANTONIO SIMOES - 2988</v>
      </c>
    </row>
    <row r="648" spans="1:12" ht="41.25" hidden="1" customHeight="1">
      <c r="A648" s="131">
        <v>45457</v>
      </c>
      <c r="B648" s="135">
        <f>B647</f>
        <v>16300</v>
      </c>
      <c r="C648" s="133">
        <f>C647</f>
        <v>0.39583333333333331</v>
      </c>
      <c r="D648" s="136" t="s">
        <v>11</v>
      </c>
      <c r="E648" s="132" t="s">
        <v>18</v>
      </c>
      <c r="F648" s="132"/>
      <c r="G648" s="132" t="str">
        <f t="shared" si="33"/>
        <v>1</v>
      </c>
      <c r="H648" s="137">
        <f t="shared" si="34"/>
        <v>18</v>
      </c>
      <c r="I648" s="132" t="str" cm="1">
        <f t="array" ref="I648">_xlfn.XLOOKUP(C648,imp_horarios,imp_trechos_janta,"",-1,1)</f>
        <v>GOIANIA X BELEM 09:30</v>
      </c>
      <c r="J648" s="132" t="str" cm="1">
        <f t="array" ref="J648">_xlfn.XLOOKUP(D648,justificativas_motivos,justificativas_texto,"",1,1)</f>
        <v>MOTORISTA CUMPRINDO HORÁRIO NA ESCALA ATUAL</v>
      </c>
      <c r="L648" s="119" t="str">
        <f>_xlfn.CONCAT(cr_impAlm[[#This Row],[DATA]],cr_impAlm[[#This Row],[MOTORISTA e MATRICULA]])</f>
        <v>45490DIVINO EURIPEDES RIBEIRO - 5191</v>
      </c>
    </row>
    <row r="649" spans="1:12" ht="41.25" hidden="1" customHeight="1">
      <c r="A649" s="131">
        <v>45457</v>
      </c>
      <c r="B649" s="135">
        <v>19019</v>
      </c>
      <c r="C649" s="133">
        <v>0.75</v>
      </c>
      <c r="D649" s="136" t="s">
        <v>11</v>
      </c>
      <c r="E649" s="132" t="s">
        <v>151</v>
      </c>
      <c r="F649" s="132"/>
      <c r="G649" s="132" t="str">
        <f t="shared" si="33"/>
        <v>1</v>
      </c>
      <c r="H649" s="137">
        <f t="shared" si="34"/>
        <v>18</v>
      </c>
      <c r="I649" s="132" t="str" cm="1">
        <f t="array" ref="I649">_xlfn.XLOOKUP(C649,imp_horarios,imp_trechos_janta,"",-1,1)</f>
        <v>GOIANIA X TERESINA 18:00</v>
      </c>
      <c r="J649" s="132" t="str" cm="1">
        <f t="array" ref="J649">_xlfn.XLOOKUP(D649,justificativas_motivos,justificativas_texto,"",1,1)</f>
        <v>MOTORISTA CUMPRINDO HORÁRIO NA ESCALA ATUAL</v>
      </c>
      <c r="L649" s="119" t="str">
        <f>_xlfn.CONCAT(cr_impAlm[[#This Row],[DATA]],cr_impAlm[[#This Row],[MOTORISTA e MATRICULA]])</f>
        <v>45490JOSE CARLOS DA SILVA - 979</v>
      </c>
    </row>
    <row r="650" spans="1:12" ht="41.25" hidden="1" customHeight="1">
      <c r="A650" s="131">
        <v>45457</v>
      </c>
      <c r="B650" s="135">
        <f>B649</f>
        <v>19019</v>
      </c>
      <c r="C650" s="133">
        <f>C649</f>
        <v>0.75</v>
      </c>
      <c r="D650" s="136" t="s">
        <v>11</v>
      </c>
      <c r="E650" s="132" t="s">
        <v>150</v>
      </c>
      <c r="F650" s="132"/>
      <c r="G650" s="132" t="str">
        <f t="shared" si="33"/>
        <v>1</v>
      </c>
      <c r="H650" s="137">
        <f t="shared" si="34"/>
        <v>18</v>
      </c>
      <c r="I650" s="132" t="str" cm="1">
        <f t="array" ref="I650">_xlfn.XLOOKUP(C650,imp_horarios,imp_trechos_janta,"",-1,1)</f>
        <v>GOIANIA X TERESINA 18:00</v>
      </c>
      <c r="J650" s="132" t="str" cm="1">
        <f t="array" ref="J650">_xlfn.XLOOKUP(D650,justificativas_motivos,justificativas_texto,"",1,1)</f>
        <v>MOTORISTA CUMPRINDO HORÁRIO NA ESCALA ATUAL</v>
      </c>
      <c r="L650" s="119" t="str">
        <f>_xlfn.CONCAT(cr_impAlm[[#This Row],[DATA]],cr_impAlm[[#This Row],[MOTORISTA e MATRICULA]])</f>
        <v>45490ANTONIO DIVINO DOS SANTOS - 1637</v>
      </c>
    </row>
    <row r="651" spans="1:12" ht="41.25" hidden="1" customHeight="1">
      <c r="A651" s="131">
        <v>45457</v>
      </c>
      <c r="B651" s="135">
        <v>19017</v>
      </c>
      <c r="C651" s="133">
        <v>0.79166666666666663</v>
      </c>
      <c r="D651" s="136" t="s">
        <v>11</v>
      </c>
      <c r="E651" s="132" t="s">
        <v>85</v>
      </c>
      <c r="F651" s="132"/>
      <c r="G651" s="132" t="str">
        <f t="shared" si="33"/>
        <v>1</v>
      </c>
      <c r="H651" s="137">
        <f t="shared" si="34"/>
        <v>18</v>
      </c>
      <c r="I651" s="132" t="str" cm="1">
        <f t="array" ref="I651">_xlfn.XLOOKUP(C651,imp_horarios,imp_trechos_janta,"",-1,1)</f>
        <v>GOIANIA X TERESINA 18:00</v>
      </c>
      <c r="J651" s="132" t="str" cm="1">
        <f t="array" ref="J651">_xlfn.XLOOKUP(D651,justificativas_motivos,justificativas_texto,"",1,1)</f>
        <v>MOTORISTA CUMPRINDO HORÁRIO NA ESCALA ATUAL</v>
      </c>
      <c r="L651" s="119" t="str">
        <f>_xlfn.CONCAT(cr_impAlm[[#This Row],[DATA]],cr_impAlm[[#This Row],[MOTORISTA e MATRICULA]])</f>
        <v>45490WOLNEY EDUARDO DE OLIVEIRA - 5607</v>
      </c>
    </row>
    <row r="652" spans="1:12" ht="41.25" hidden="1" customHeight="1">
      <c r="A652" s="131">
        <v>45457</v>
      </c>
      <c r="B652" s="135">
        <f>B651</f>
        <v>19017</v>
      </c>
      <c r="C652" s="133">
        <f>C651</f>
        <v>0.79166666666666663</v>
      </c>
      <c r="D652" s="136" t="s">
        <v>11</v>
      </c>
      <c r="E652" s="132" t="s">
        <v>180</v>
      </c>
      <c r="F652" s="132"/>
      <c r="G652" s="132" t="str">
        <f t="shared" si="33"/>
        <v>1</v>
      </c>
      <c r="H652" s="137">
        <f t="shared" si="34"/>
        <v>18</v>
      </c>
      <c r="I652" s="132" t="str" cm="1">
        <f t="array" ref="I652">_xlfn.XLOOKUP(C652,imp_horarios,imp_trechos_janta,"",-1,1)</f>
        <v>GOIANIA X TERESINA 18:00</v>
      </c>
      <c r="J652" s="132" t="str" cm="1">
        <f t="array" ref="J652">_xlfn.XLOOKUP(D652,justificativas_motivos,justificativas_texto,"",1,1)</f>
        <v>MOTORISTA CUMPRINDO HORÁRIO NA ESCALA ATUAL</v>
      </c>
      <c r="L652" s="119" t="str">
        <f>_xlfn.CONCAT(cr_impAlm[[#This Row],[DATA]],cr_impAlm[[#This Row],[MOTORISTA e MATRICULA]])</f>
        <v>45490ANAGILDO LOPES DE CAMPOS - 5824</v>
      </c>
    </row>
    <row r="653" spans="1:12" ht="41.25" hidden="1" customHeight="1">
      <c r="A653" s="131">
        <v>45458</v>
      </c>
      <c r="B653" s="135">
        <v>19022</v>
      </c>
      <c r="C653" s="133" t="s">
        <v>576</v>
      </c>
      <c r="D653" s="136" t="s">
        <v>11</v>
      </c>
      <c r="E653" s="132" t="s">
        <v>166</v>
      </c>
      <c r="F653" s="132"/>
      <c r="G653" s="132" t="str">
        <f t="shared" si="33"/>
        <v>1</v>
      </c>
      <c r="H653" s="137">
        <f t="shared" si="34"/>
        <v>18</v>
      </c>
      <c r="I653" s="132" t="str" cm="1">
        <f t="array" ref="I653">_xlfn.XLOOKUP(C653,imp_horarios,imp_trechos_janta,"",-1,1)</f>
        <v>TERESINA X IMPERATRIZ 19:00</v>
      </c>
      <c r="J653" s="132" t="str" cm="1">
        <f t="array" ref="J653">_xlfn.XLOOKUP(D653,justificativas_motivos,justificativas_texto,"",1,1)</f>
        <v>MOTORISTA CUMPRINDO HORÁRIO NA ESCALA ATUAL</v>
      </c>
      <c r="L653" s="119" t="str">
        <f>_xlfn.CONCAT(cr_impAlm[[#This Row],[DATA]],cr_impAlm[[#This Row],[MOTORISTA e MATRICULA]])</f>
        <v>45490DANYLSON BATISTA  SANTANA - 5648</v>
      </c>
    </row>
    <row r="654" spans="1:12" ht="41.25" hidden="1" customHeight="1">
      <c r="A654" s="131">
        <v>45458</v>
      </c>
      <c r="B654" s="135">
        <v>19022</v>
      </c>
      <c r="C654" s="133">
        <v>0.87847222222222221</v>
      </c>
      <c r="D654" s="136" t="s">
        <v>11</v>
      </c>
      <c r="E654" s="132" t="s">
        <v>150</v>
      </c>
      <c r="F654" s="132"/>
      <c r="G654" s="132" t="str">
        <f t="shared" si="33"/>
        <v>1</v>
      </c>
      <c r="H654" s="137">
        <f t="shared" si="34"/>
        <v>18</v>
      </c>
      <c r="I654" s="132" t="str" cm="1">
        <f t="array" ref="I654">_xlfn.XLOOKUP(C654,imp_horarios,imp_trechos_janta,"",-1,1)</f>
        <v>BELEM X GOIANIA 21:05</v>
      </c>
      <c r="J654" s="132" t="str" cm="1">
        <f t="array" ref="J654">_xlfn.XLOOKUP(D654,justificativas_motivos,justificativas_texto,"",1,1)</f>
        <v>MOTORISTA CUMPRINDO HORÁRIO NA ESCALA ATUAL</v>
      </c>
      <c r="L654" s="119" t="str">
        <f>_xlfn.CONCAT(cr_impAlm[[#This Row],[DATA]],cr_impAlm[[#This Row],[MOTORISTA e MATRICULA]])</f>
        <v>45490PAULO MORAES DOS SANTOS - 1534</v>
      </c>
    </row>
    <row r="655" spans="1:12" ht="41.25" hidden="1" customHeight="1">
      <c r="A655" s="131">
        <v>45458</v>
      </c>
      <c r="B655" s="135">
        <v>19016</v>
      </c>
      <c r="C655" s="133">
        <v>0.3</v>
      </c>
      <c r="D655" s="136" t="s">
        <v>11</v>
      </c>
      <c r="E655" s="132" t="s">
        <v>180</v>
      </c>
      <c r="F655" s="132"/>
      <c r="G655" s="132" t="str">
        <f t="shared" si="33"/>
        <v>1</v>
      </c>
      <c r="H655" s="137">
        <f t="shared" si="34"/>
        <v>18</v>
      </c>
      <c r="I655" s="132" t="str" cm="1">
        <f t="array" ref="I655">_xlfn.XLOOKUP(C655,imp_horarios,imp_trechos_janta,"",-1,1)</f>
        <v>BELEM X GOIANIA 07:12</v>
      </c>
      <c r="J655" s="132" t="str" cm="1">
        <f t="array" ref="J655">_xlfn.XLOOKUP(D655,justificativas_motivos,justificativas_texto,"",1,1)</f>
        <v>MOTORISTA CUMPRINDO HORÁRIO NA ESCALA ATUAL</v>
      </c>
      <c r="L655" s="119" t="str">
        <f>_xlfn.CONCAT(cr_impAlm[[#This Row],[DATA]],cr_impAlm[[#This Row],[MOTORISTA e MATRICULA]])</f>
        <v>45490RICHARD SOUSA DA SILVA - 1271</v>
      </c>
    </row>
    <row r="656" spans="1:12" ht="41.25" hidden="1" customHeight="1">
      <c r="A656" s="131">
        <v>45458</v>
      </c>
      <c r="B656" s="135">
        <v>19016</v>
      </c>
      <c r="C656" s="133">
        <v>0.3</v>
      </c>
      <c r="D656" s="136" t="s">
        <v>11</v>
      </c>
      <c r="E656" s="132" t="s">
        <v>85</v>
      </c>
      <c r="F656" s="132"/>
      <c r="G656" s="132" t="str">
        <f t="shared" si="33"/>
        <v>1</v>
      </c>
      <c r="H656" s="137">
        <f t="shared" si="34"/>
        <v>18</v>
      </c>
      <c r="I656" s="132" t="str" cm="1">
        <f t="array" ref="I656">_xlfn.XLOOKUP(C656,imp_horarios,imp_trechos_janta,"",-1,1)</f>
        <v>BELEM X GOIANIA 07:12</v>
      </c>
      <c r="J656" s="132" t="str" cm="1">
        <f t="array" ref="J656">_xlfn.XLOOKUP(D656,justificativas_motivos,justificativas_texto,"",1,1)</f>
        <v>MOTORISTA CUMPRINDO HORÁRIO NA ESCALA ATUAL</v>
      </c>
      <c r="L656" s="119" t="str">
        <f>_xlfn.CONCAT(cr_impAlm[[#This Row],[DATA]],cr_impAlm[[#This Row],[MOTORISTA e MATRICULA]])</f>
        <v>45491MARCOS BORGES DE CARVALHO - 5592</v>
      </c>
    </row>
    <row r="657" spans="1:12" ht="41.25" hidden="1" customHeight="1">
      <c r="A657" s="131">
        <v>45458</v>
      </c>
      <c r="B657" s="135">
        <v>14200</v>
      </c>
      <c r="C657" s="133">
        <v>0.39583333333333331</v>
      </c>
      <c r="D657" s="136" t="s">
        <v>11</v>
      </c>
      <c r="E657" s="132" t="s">
        <v>189</v>
      </c>
      <c r="F657" s="132"/>
      <c r="G657" s="132" t="str">
        <f t="shared" si="33"/>
        <v>1</v>
      </c>
      <c r="H657" s="137">
        <f t="shared" si="34"/>
        <v>18</v>
      </c>
      <c r="I657" s="132" t="str" cm="1">
        <f t="array" ref="I657">_xlfn.XLOOKUP(C657,imp_horarios,imp_trechos_janta,"",-1,1)</f>
        <v>GOIANIA X BELEM 09:30</v>
      </c>
      <c r="J657" s="132" t="str" cm="1">
        <f t="array" ref="J657">_xlfn.XLOOKUP(D657,justificativas_motivos,justificativas_texto,"",1,1)</f>
        <v>MOTORISTA CUMPRINDO HORÁRIO NA ESCALA ATUAL</v>
      </c>
      <c r="L657" s="119" t="str">
        <f>_xlfn.CONCAT(cr_impAlm[[#This Row],[DATA]],cr_impAlm[[#This Row],[MOTORISTA e MATRICULA]])</f>
        <v>45491LEIDIOMAR CAETANO DA SILVA - 5594</v>
      </c>
    </row>
    <row r="658" spans="1:12" ht="41.25" hidden="1" customHeight="1">
      <c r="A658" s="131">
        <v>45458</v>
      </c>
      <c r="B658" s="135">
        <v>14200</v>
      </c>
      <c r="C658" s="133">
        <v>0.39583333333333331</v>
      </c>
      <c r="D658" s="136" t="s">
        <v>11</v>
      </c>
      <c r="E658" s="132" t="s">
        <v>190</v>
      </c>
      <c r="F658" s="132"/>
      <c r="G658" s="132" t="str">
        <f t="shared" si="33"/>
        <v>1</v>
      </c>
      <c r="H658" s="137">
        <f t="shared" si="34"/>
        <v>18</v>
      </c>
      <c r="I658" s="132" t="str" cm="1">
        <f t="array" ref="I658">_xlfn.XLOOKUP(C658,imp_horarios,imp_trechos_janta,"",-1,1)</f>
        <v>GOIANIA X BELEM 09:30</v>
      </c>
      <c r="J658" s="132" t="str" cm="1">
        <f t="array" ref="J658">_xlfn.XLOOKUP(D658,justificativas_motivos,justificativas_texto,"",1,1)</f>
        <v>MOTORISTA CUMPRINDO HORÁRIO NA ESCALA ATUAL</v>
      </c>
      <c r="L658" s="119" t="str">
        <f>_xlfn.CONCAT(cr_impAlm[[#This Row],[DATA]],cr_impAlm[[#This Row],[MOTORISTA e MATRICULA]])</f>
        <v>45491MARCOS ANTONIO ALVES DE SOUSA - 5278</v>
      </c>
    </row>
    <row r="659" spans="1:12" ht="41.25" hidden="1" customHeight="1">
      <c r="A659" s="131">
        <v>45458</v>
      </c>
      <c r="B659" s="135">
        <v>15600</v>
      </c>
      <c r="C659" s="133">
        <v>0.75</v>
      </c>
      <c r="D659" s="136" t="s">
        <v>11</v>
      </c>
      <c r="E659" s="132" t="s">
        <v>27</v>
      </c>
      <c r="F659" s="132"/>
      <c r="G659" s="132" t="str">
        <f t="shared" si="33"/>
        <v>1</v>
      </c>
      <c r="H659" s="137">
        <f t="shared" si="34"/>
        <v>18</v>
      </c>
      <c r="I659" s="132" t="str" cm="1">
        <f t="array" ref="I659">_xlfn.XLOOKUP(C659,imp_horarios,imp_trechos_janta,"",-1,1)</f>
        <v>GOIANIA X TERESINA 18:00</v>
      </c>
      <c r="J659" s="132" t="str" cm="1">
        <f t="array" ref="J659">_xlfn.XLOOKUP(D659,justificativas_motivos,justificativas_texto,"",1,1)</f>
        <v>MOTORISTA CUMPRINDO HORÁRIO NA ESCALA ATUAL</v>
      </c>
      <c r="L659" s="119" t="str">
        <f>_xlfn.CONCAT(cr_impAlm[[#This Row],[DATA]],cr_impAlm[[#This Row],[MOTORISTA e MATRICULA]])</f>
        <v>45491VALTERLINS ALIXANDRE COSTA - 5446</v>
      </c>
    </row>
    <row r="660" spans="1:12" ht="41.25" hidden="1" customHeight="1">
      <c r="A660" s="131">
        <v>45458</v>
      </c>
      <c r="B660" s="135">
        <v>15600</v>
      </c>
      <c r="C660" s="133">
        <v>0.75</v>
      </c>
      <c r="D660" s="136" t="s">
        <v>11</v>
      </c>
      <c r="E660" s="132" t="s">
        <v>29</v>
      </c>
      <c r="F660" s="132"/>
      <c r="G660" s="132" t="str">
        <f t="shared" si="33"/>
        <v>1</v>
      </c>
      <c r="H660" s="137">
        <f t="shared" si="34"/>
        <v>18</v>
      </c>
      <c r="I660" s="132" t="str" cm="1">
        <f t="array" ref="I660">_xlfn.XLOOKUP(C660,imp_horarios,imp_trechos_janta,"",-1,1)</f>
        <v>GOIANIA X TERESINA 18:00</v>
      </c>
      <c r="J660" s="132" t="str" cm="1">
        <f t="array" ref="J660">_xlfn.XLOOKUP(D660,justificativas_motivos,justificativas_texto,"",1,1)</f>
        <v>MOTORISTA CUMPRINDO HORÁRIO NA ESCALA ATUAL</v>
      </c>
      <c r="L660" s="119" t="str">
        <f>_xlfn.CONCAT(cr_impAlm[[#This Row],[DATA]],cr_impAlm[[#This Row],[MOTORISTA e MATRICULA]])</f>
        <v>45491EDUARDO ANTONIO DA SILVA - 2678</v>
      </c>
    </row>
    <row r="661" spans="1:12" ht="41.25" hidden="1" customHeight="1">
      <c r="A661" s="131">
        <v>45458</v>
      </c>
      <c r="B661" s="135">
        <v>19008</v>
      </c>
      <c r="C661" s="133">
        <v>0.79166666666666663</v>
      </c>
      <c r="D661" s="136" t="s">
        <v>11</v>
      </c>
      <c r="E661" s="132" t="s">
        <v>68</v>
      </c>
      <c r="F661" s="132"/>
      <c r="G661" s="132" t="str">
        <f t="shared" si="33"/>
        <v>1</v>
      </c>
      <c r="H661" s="137">
        <f t="shared" si="34"/>
        <v>18</v>
      </c>
      <c r="I661" s="132" t="str" cm="1">
        <f t="array" ref="I661">_xlfn.XLOOKUP(C661,imp_horarios,imp_trechos_janta,"",-1,1)</f>
        <v>GOIANIA X TERESINA 18:00</v>
      </c>
      <c r="J661" s="132" t="str" cm="1">
        <f t="array" ref="J661">_xlfn.XLOOKUP(D661,justificativas_motivos,justificativas_texto,"",1,1)</f>
        <v>MOTORISTA CUMPRINDO HORÁRIO NA ESCALA ATUAL</v>
      </c>
      <c r="L661" s="119" t="str">
        <f>_xlfn.CONCAT(cr_impAlm[[#This Row],[DATA]],cr_impAlm[[#This Row],[MOTORISTA e MATRICULA]])</f>
        <v>45491RICARDO VIEIRA GERVASIO - 5297</v>
      </c>
    </row>
    <row r="662" spans="1:12" ht="41.25" hidden="1" customHeight="1">
      <c r="A662" s="131">
        <v>45458</v>
      </c>
      <c r="B662" s="135">
        <v>19008</v>
      </c>
      <c r="C662" s="133">
        <v>0.79166666666666663</v>
      </c>
      <c r="D662" s="136" t="s">
        <v>11</v>
      </c>
      <c r="E662" s="132" t="s">
        <v>216</v>
      </c>
      <c r="F662" s="132"/>
      <c r="G662" s="132" t="str">
        <f t="shared" si="33"/>
        <v>1</v>
      </c>
      <c r="H662" s="137">
        <f t="shared" si="34"/>
        <v>18</v>
      </c>
      <c r="I662" s="132" t="str" cm="1">
        <f t="array" ref="I662">_xlfn.XLOOKUP(C662,imp_horarios,imp_trechos_janta,"",-1,1)</f>
        <v>GOIANIA X TERESINA 18:00</v>
      </c>
      <c r="J662" s="132" t="str" cm="1">
        <f t="array" ref="J662">_xlfn.XLOOKUP(D662,justificativas_motivos,justificativas_texto,"",1,1)</f>
        <v>MOTORISTA CUMPRINDO HORÁRIO NA ESCALA ATUAL</v>
      </c>
      <c r="L662" s="119" t="str">
        <f>_xlfn.CONCAT(cr_impAlm[[#This Row],[DATA]],cr_impAlm[[#This Row],[MOTORISTA e MATRICULA]])</f>
        <v>45491AILTON LEITE ORTIZ DE CAMARGO - 1642</v>
      </c>
    </row>
    <row r="663" spans="1:12" ht="41.25" hidden="1" customHeight="1">
      <c r="A663" s="131">
        <v>45458</v>
      </c>
      <c r="B663" s="135">
        <v>14300</v>
      </c>
      <c r="C663" s="133">
        <v>0.83333333333333337</v>
      </c>
      <c r="D663" s="136" t="s">
        <v>11</v>
      </c>
      <c r="E663" s="132" t="s">
        <v>41</v>
      </c>
      <c r="F663" s="132"/>
      <c r="G663" s="132" t="str">
        <f t="shared" si="33"/>
        <v>1</v>
      </c>
      <c r="H663" s="137">
        <f t="shared" si="34"/>
        <v>18</v>
      </c>
      <c r="I663" s="132" t="str" cm="1">
        <f t="array" ref="I663">_xlfn.XLOOKUP(C663,imp_horarios,imp_trechos_janta,"",-1,1)</f>
        <v>GOIANIA X SAO LUIS 20:00</v>
      </c>
      <c r="J663" s="132" t="str" cm="1">
        <f t="array" ref="J663">_xlfn.XLOOKUP(D663,justificativas_motivos,justificativas_texto,"",1,1)</f>
        <v>MOTORISTA CUMPRINDO HORÁRIO NA ESCALA ATUAL</v>
      </c>
      <c r="L663" s="119" t="str">
        <f>_xlfn.CONCAT(cr_impAlm[[#This Row],[DATA]],cr_impAlm[[#This Row],[MOTORISTA e MATRICULA]])</f>
        <v>45491ALCENILDE BARBOSA ARAUJO - 1745</v>
      </c>
    </row>
    <row r="664" spans="1:12" ht="41.25" hidden="1" customHeight="1">
      <c r="A664" s="131">
        <v>45458</v>
      </c>
      <c r="B664" s="135">
        <v>14300</v>
      </c>
      <c r="C664" s="133">
        <v>0.83333333333333337</v>
      </c>
      <c r="D664" s="136" t="s">
        <v>11</v>
      </c>
      <c r="E664" s="132" t="s">
        <v>138</v>
      </c>
      <c r="F664" s="132"/>
      <c r="G664" s="132" t="str">
        <f t="shared" si="33"/>
        <v>1</v>
      </c>
      <c r="H664" s="137">
        <f t="shared" si="34"/>
        <v>18</v>
      </c>
      <c r="I664" s="132" t="str" cm="1">
        <f t="array" ref="I664">_xlfn.XLOOKUP(C664,imp_horarios,imp_trechos_janta,"",-1,1)</f>
        <v>GOIANIA X SAO LUIS 20:00</v>
      </c>
      <c r="J664" s="132" t="str" cm="1">
        <f t="array" ref="J664">_xlfn.XLOOKUP(D664,justificativas_motivos,justificativas_texto,"",1,1)</f>
        <v>MOTORISTA CUMPRINDO HORÁRIO NA ESCALA ATUAL</v>
      </c>
      <c r="L664" s="119" t="str">
        <f>_xlfn.CONCAT(cr_impAlm[[#This Row],[DATA]],cr_impAlm[[#This Row],[MOTORISTA e MATRICULA]])</f>
        <v>45491CELSO VIEIRA DA SILVA - 5244</v>
      </c>
    </row>
    <row r="665" spans="1:12" ht="41.25" hidden="1" customHeight="1">
      <c r="A665" s="131">
        <v>45459</v>
      </c>
      <c r="B665" s="135">
        <v>19005</v>
      </c>
      <c r="C665" s="133">
        <v>0.3</v>
      </c>
      <c r="D665" s="136" t="s">
        <v>11</v>
      </c>
      <c r="E665" s="132" t="s">
        <v>27</v>
      </c>
      <c r="F665" s="132"/>
      <c r="G665" s="132" t="str">
        <f t="shared" si="33"/>
        <v>1</v>
      </c>
      <c r="H665" s="137">
        <f t="shared" si="34"/>
        <v>18</v>
      </c>
      <c r="I665" s="132" t="str" cm="1">
        <f t="array" ref="I665">_xlfn.XLOOKUP(C665,imp_horarios,imp_trechos_janta,"",-1,1)</f>
        <v>BELEM X GOIANIA 07:12</v>
      </c>
      <c r="J665" s="132" t="str" cm="1">
        <f t="array" ref="J665">_xlfn.XLOOKUP(D665,justificativas_motivos,justificativas_texto,"",1,1)</f>
        <v>MOTORISTA CUMPRINDO HORÁRIO NA ESCALA ATUAL</v>
      </c>
      <c r="L665" s="119" t="str">
        <f>_xlfn.CONCAT(cr_impAlm[[#This Row],[DATA]],cr_impAlm[[#This Row],[MOTORISTA e MATRICULA]])</f>
        <v>45491JOAO BRANDAO DE BRITO - 5245</v>
      </c>
    </row>
    <row r="666" spans="1:12" ht="41.25" hidden="1" customHeight="1">
      <c r="A666" s="131">
        <v>45459</v>
      </c>
      <c r="B666" s="135">
        <f>B665</f>
        <v>19005</v>
      </c>
      <c r="C666" s="133">
        <v>0.3</v>
      </c>
      <c r="D666" s="136" t="s">
        <v>11</v>
      </c>
      <c r="E666" s="132" t="s">
        <v>29</v>
      </c>
      <c r="F666" s="132"/>
      <c r="G666" s="132" t="str">
        <f t="shared" si="33"/>
        <v>1</v>
      </c>
      <c r="H666" s="137">
        <f t="shared" si="34"/>
        <v>18</v>
      </c>
      <c r="I666" s="132" t="str" cm="1">
        <f t="array" ref="I666">_xlfn.XLOOKUP(C666,imp_horarios,imp_trechos_janta,"",-1,1)</f>
        <v>BELEM X GOIANIA 07:12</v>
      </c>
      <c r="J666" s="132" t="str" cm="1">
        <f t="array" ref="J666">_xlfn.XLOOKUP(D666,justificativas_motivos,justificativas_texto,"",1,1)</f>
        <v>MOTORISTA CUMPRINDO HORÁRIO NA ESCALA ATUAL</v>
      </c>
      <c r="L666" s="119" t="str">
        <f>_xlfn.CONCAT(cr_impAlm[[#This Row],[DATA]],cr_impAlm[[#This Row],[MOTORISTA e MATRICULA]])</f>
        <v>45491HAILTON ALVES DA  SILVA - 5650</v>
      </c>
    </row>
    <row r="667" spans="1:12" ht="41.25" hidden="1" customHeight="1">
      <c r="A667" s="131">
        <v>45459</v>
      </c>
      <c r="B667" s="135">
        <v>16400</v>
      </c>
      <c r="C667" s="133">
        <v>0.33333333333333331</v>
      </c>
      <c r="D667" s="136" t="s">
        <v>11</v>
      </c>
      <c r="E667" s="132" t="s">
        <v>156</v>
      </c>
      <c r="F667" s="132"/>
      <c r="G667" s="132" t="str">
        <f t="shared" ref="G667:G730" si="35">IF(E667="MOTORISTA","","1")</f>
        <v>1</v>
      </c>
      <c r="H667" s="137">
        <f t="shared" ref="H667:H730" si="36">IF(E667="MOTORISTA","",18)</f>
        <v>18</v>
      </c>
      <c r="I667" s="132" t="str" cm="1">
        <f t="array" ref="I667">_xlfn.XLOOKUP(C667,imp_horarios,imp_trechos_janta,"",-1,1)</f>
        <v>SAO LUIS X GOIANIA 08:00</v>
      </c>
      <c r="J667" s="132" t="str" cm="1">
        <f t="array" ref="J667">_xlfn.XLOOKUP(D667,justificativas_motivos,justificativas_texto,"",1,1)</f>
        <v>MOTORISTA CUMPRINDO HORÁRIO NA ESCALA ATUAL</v>
      </c>
      <c r="L667" s="119" t="str">
        <f>_xlfn.CONCAT(cr_impAlm[[#This Row],[DATA]],cr_impAlm[[#This Row],[MOTORISTA e MATRICULA]])</f>
        <v>45491DANIEL PEREIRA DA ROCHA - 5298</v>
      </c>
    </row>
    <row r="668" spans="1:12" ht="41.25" hidden="1" customHeight="1">
      <c r="A668" s="131">
        <v>45459</v>
      </c>
      <c r="B668" s="135">
        <f>B667</f>
        <v>16400</v>
      </c>
      <c r="C668" s="133">
        <v>0.33333333333333331</v>
      </c>
      <c r="D668" s="136" t="s">
        <v>11</v>
      </c>
      <c r="E668" s="132" t="s">
        <v>191</v>
      </c>
      <c r="F668" s="132"/>
      <c r="G668" s="132" t="str">
        <f t="shared" si="35"/>
        <v>1</v>
      </c>
      <c r="H668" s="137">
        <f t="shared" si="36"/>
        <v>18</v>
      </c>
      <c r="I668" s="132" t="str" cm="1">
        <f t="array" ref="I668">_xlfn.XLOOKUP(C668,imp_horarios,imp_trechos_janta,"",-1,1)</f>
        <v>SAO LUIS X GOIANIA 08:00</v>
      </c>
      <c r="J668" s="132" t="str" cm="1">
        <f t="array" ref="J668">_xlfn.XLOOKUP(D668,justificativas_motivos,justificativas_texto,"",1,1)</f>
        <v>MOTORISTA CUMPRINDO HORÁRIO NA ESCALA ATUAL</v>
      </c>
      <c r="L668" s="119" t="str">
        <f>_xlfn.CONCAT(cr_impAlm[[#This Row],[DATA]],cr_impAlm[[#This Row],[MOTORISTA e MATRICULA]])</f>
        <v>45492GENIVALDO ANTONIO DE SOUZA - 1082</v>
      </c>
    </row>
    <row r="669" spans="1:12" ht="41.25" hidden="1" customHeight="1">
      <c r="A669" s="131">
        <v>45459</v>
      </c>
      <c r="B669" s="135">
        <v>19011</v>
      </c>
      <c r="C669" s="133">
        <v>0.39583333333333331</v>
      </c>
      <c r="D669" s="136" t="s">
        <v>11</v>
      </c>
      <c r="E669" s="132" t="s">
        <v>41</v>
      </c>
      <c r="F669" s="132"/>
      <c r="G669" s="132" t="str">
        <f t="shared" si="35"/>
        <v>1</v>
      </c>
      <c r="H669" s="137">
        <f t="shared" si="36"/>
        <v>18</v>
      </c>
      <c r="I669" s="132" t="str" cm="1">
        <f t="array" ref="I669">_xlfn.XLOOKUP(C669,imp_horarios,imp_trechos_janta,"",-1,1)</f>
        <v>GOIANIA X BELEM 09:30</v>
      </c>
      <c r="J669" s="132" t="str" cm="1">
        <f t="array" ref="J669">_xlfn.XLOOKUP(D669,justificativas_motivos,justificativas_texto,"",1,1)</f>
        <v>MOTORISTA CUMPRINDO HORÁRIO NA ESCALA ATUAL</v>
      </c>
      <c r="L669" s="119" t="str">
        <f>_xlfn.CONCAT(cr_impAlm[[#This Row],[DATA]],cr_impAlm[[#This Row],[MOTORISTA e MATRICULA]])</f>
        <v>45492WARLEY DA SILVA NOQUEIRA - 5823</v>
      </c>
    </row>
    <row r="670" spans="1:12" ht="41.25" hidden="1" customHeight="1">
      <c r="A670" s="131">
        <v>45459</v>
      </c>
      <c r="B670" s="135">
        <f>B669</f>
        <v>19011</v>
      </c>
      <c r="C670" s="133">
        <v>0.39583333333333331</v>
      </c>
      <c r="D670" s="136" t="s">
        <v>11</v>
      </c>
      <c r="E670" s="132" t="s">
        <v>138</v>
      </c>
      <c r="F670" s="132"/>
      <c r="G670" s="132" t="str">
        <f t="shared" si="35"/>
        <v>1</v>
      </c>
      <c r="H670" s="137">
        <f t="shared" si="36"/>
        <v>18</v>
      </c>
      <c r="I670" s="132" t="str" cm="1">
        <f t="array" ref="I670">_xlfn.XLOOKUP(C670,imp_horarios,imp_trechos_janta,"",-1,1)</f>
        <v>GOIANIA X BELEM 09:30</v>
      </c>
      <c r="J670" s="132" t="str" cm="1">
        <f t="array" ref="J670">_xlfn.XLOOKUP(D670,justificativas_motivos,justificativas_texto,"",1,1)</f>
        <v>MOTORISTA CUMPRINDO HORÁRIO NA ESCALA ATUAL</v>
      </c>
      <c r="L670" s="119" t="str">
        <f>_xlfn.CONCAT(cr_impAlm[[#This Row],[DATA]],cr_impAlm[[#This Row],[MOTORISTA e MATRICULA]])</f>
        <v>45492ANTONIO FERNANDO DA SILVA  - 5740</v>
      </c>
    </row>
    <row r="671" spans="1:12" ht="41.25" hidden="1" customHeight="1">
      <c r="A671" s="131">
        <v>45459</v>
      </c>
      <c r="B671" s="135">
        <v>19007</v>
      </c>
      <c r="C671" s="133">
        <v>0.39583333333333331</v>
      </c>
      <c r="D671" s="136" t="s">
        <v>11</v>
      </c>
      <c r="E671" s="132" t="s">
        <v>93</v>
      </c>
      <c r="F671" s="132"/>
      <c r="G671" s="132" t="str">
        <f t="shared" si="35"/>
        <v>1</v>
      </c>
      <c r="H671" s="137">
        <f t="shared" si="36"/>
        <v>18</v>
      </c>
      <c r="I671" s="132" t="str" cm="1">
        <f t="array" ref="I671">_xlfn.XLOOKUP(C671,imp_horarios,imp_trechos_janta,"",-1,1)</f>
        <v>GOIANIA X BELEM 09:30</v>
      </c>
      <c r="J671" s="132" t="str" cm="1">
        <f t="array" ref="J671">_xlfn.XLOOKUP(D671,justificativas_motivos,justificativas_texto,"",1,1)</f>
        <v>MOTORISTA CUMPRINDO HORÁRIO NA ESCALA ATUAL</v>
      </c>
      <c r="L671" s="119" t="str">
        <f>_xlfn.CONCAT(cr_impAlm[[#This Row],[DATA]],cr_impAlm[[#This Row],[MOTORISTA e MATRICULA]])</f>
        <v>45492GERALDO MARTINS DOS SANTOS - 5610</v>
      </c>
    </row>
    <row r="672" spans="1:12" ht="41.25" hidden="1" customHeight="1">
      <c r="A672" s="131">
        <v>45459</v>
      </c>
      <c r="B672" s="135">
        <f>B671</f>
        <v>19007</v>
      </c>
      <c r="C672" s="133">
        <v>0.39583333333333331</v>
      </c>
      <c r="D672" s="136" t="s">
        <v>11</v>
      </c>
      <c r="E672" s="132" t="s">
        <v>158</v>
      </c>
      <c r="F672" s="132"/>
      <c r="G672" s="132" t="str">
        <f t="shared" si="35"/>
        <v>1</v>
      </c>
      <c r="H672" s="137">
        <f t="shared" si="36"/>
        <v>18</v>
      </c>
      <c r="I672" s="132" t="str" cm="1">
        <f t="array" ref="I672">_xlfn.XLOOKUP(C672,imp_horarios,imp_trechos_janta,"",-1,1)</f>
        <v>GOIANIA X BELEM 09:30</v>
      </c>
      <c r="J672" s="132" t="str" cm="1">
        <f t="array" ref="J672">_xlfn.XLOOKUP(D672,justificativas_motivos,justificativas_texto,"",1,1)</f>
        <v>MOTORISTA CUMPRINDO HORÁRIO NA ESCALA ATUAL</v>
      </c>
      <c r="L672" s="119" t="str">
        <f>_xlfn.CONCAT(cr_impAlm[[#This Row],[DATA]],cr_impAlm[[#This Row],[MOTORISTA e MATRICULA]])</f>
        <v>45492CLAYTON SANTOS AIRES PEREIRA - 5209</v>
      </c>
    </row>
    <row r="673" spans="1:12" ht="41.25" hidden="1" customHeight="1">
      <c r="A673" s="131">
        <v>45459</v>
      </c>
      <c r="B673" s="135">
        <v>16100</v>
      </c>
      <c r="C673" s="133">
        <v>0.75</v>
      </c>
      <c r="D673" s="136" t="s">
        <v>11</v>
      </c>
      <c r="E673" s="132" t="s">
        <v>21</v>
      </c>
      <c r="F673" s="132"/>
      <c r="G673" s="132" t="str">
        <f t="shared" si="35"/>
        <v>1</v>
      </c>
      <c r="H673" s="137">
        <f t="shared" si="36"/>
        <v>18</v>
      </c>
      <c r="I673" s="132" t="str" cm="1">
        <f t="array" ref="I673">_xlfn.XLOOKUP(C673,imp_horarios,imp_trechos_janta,"",-1,1)</f>
        <v>GOIANIA X TERESINA 18:00</v>
      </c>
      <c r="J673" s="132" t="str" cm="1">
        <f t="array" ref="J673">_xlfn.XLOOKUP(D673,justificativas_motivos,justificativas_texto,"",1,1)</f>
        <v>MOTORISTA CUMPRINDO HORÁRIO NA ESCALA ATUAL</v>
      </c>
      <c r="L673" s="119" t="str">
        <f>_xlfn.CONCAT(cr_impAlm[[#This Row],[DATA]],cr_impAlm[[#This Row],[MOTORISTA e MATRICULA]])</f>
        <v>45492GILBERT WAGNER CALDEIRA - 5707</v>
      </c>
    </row>
    <row r="674" spans="1:12" ht="41.25" hidden="1" customHeight="1">
      <c r="A674" s="131">
        <v>45459</v>
      </c>
      <c r="B674" s="135">
        <f>B673</f>
        <v>16100</v>
      </c>
      <c r="C674" s="133">
        <v>0.75</v>
      </c>
      <c r="D674" s="136" t="s">
        <v>11</v>
      </c>
      <c r="E674" s="132" t="s">
        <v>133</v>
      </c>
      <c r="F674" s="132"/>
      <c r="G674" s="132" t="str">
        <f t="shared" si="35"/>
        <v>1</v>
      </c>
      <c r="H674" s="137">
        <f t="shared" si="36"/>
        <v>18</v>
      </c>
      <c r="I674" s="132" t="str" cm="1">
        <f t="array" ref="I674">_xlfn.XLOOKUP(C674,imp_horarios,imp_trechos_janta,"",-1,1)</f>
        <v>GOIANIA X TERESINA 18:00</v>
      </c>
      <c r="J674" s="132" t="str" cm="1">
        <f t="array" ref="J674">_xlfn.XLOOKUP(D674,justificativas_motivos,justificativas_texto,"",1,1)</f>
        <v>MOTORISTA CUMPRINDO HORÁRIO NA ESCALA ATUAL</v>
      </c>
      <c r="L674" s="119" t="str">
        <f>_xlfn.CONCAT(cr_impAlm[[#This Row],[DATA]],cr_impAlm[[#This Row],[MOTORISTA e MATRICULA]])</f>
        <v>45492MARCIO JOSE DA CRUZ - 5530</v>
      </c>
    </row>
    <row r="675" spans="1:12" ht="41.25" hidden="1" customHeight="1">
      <c r="A675" s="131">
        <v>45459</v>
      </c>
      <c r="B675" s="135">
        <v>20014</v>
      </c>
      <c r="C675" s="133">
        <v>0.79166666666666663</v>
      </c>
      <c r="D675" s="136" t="s">
        <v>11</v>
      </c>
      <c r="E675" s="130" t="s">
        <v>135</v>
      </c>
      <c r="F675" s="132"/>
      <c r="G675" s="132" t="str">
        <f t="shared" si="35"/>
        <v>1</v>
      </c>
      <c r="H675" s="137">
        <f t="shared" si="36"/>
        <v>18</v>
      </c>
      <c r="I675" s="132" t="str" cm="1">
        <f t="array" ref="I675">_xlfn.XLOOKUP(C675,imp_horarios,imp_trechos_janta,"",-1,1)</f>
        <v>GOIANIA X TERESINA 18:00</v>
      </c>
      <c r="J675" s="132" t="str" cm="1">
        <f t="array" ref="J675">_xlfn.XLOOKUP(D675,justificativas_motivos,justificativas_texto,"",1,1)</f>
        <v>MOTORISTA CUMPRINDO HORÁRIO NA ESCALA ATUAL</v>
      </c>
      <c r="L675" s="119" t="str">
        <f>_xlfn.CONCAT(cr_impAlm[[#This Row],[DATA]],cr_impAlm[[#This Row],[MOTORISTA e MATRICULA]])</f>
        <v>45492JUSCELINO PIRES GONCALVES - 1343</v>
      </c>
    </row>
    <row r="676" spans="1:12" ht="41.25" hidden="1" customHeight="1">
      <c r="A676" s="131">
        <v>45459</v>
      </c>
      <c r="B676" s="135">
        <f>B675</f>
        <v>20014</v>
      </c>
      <c r="C676" s="133">
        <v>0.79166666666666663</v>
      </c>
      <c r="D676" s="136" t="s">
        <v>11</v>
      </c>
      <c r="E676" s="130" t="s">
        <v>174</v>
      </c>
      <c r="F676" s="132"/>
      <c r="G676" s="132" t="str">
        <f t="shared" si="35"/>
        <v>1</v>
      </c>
      <c r="H676" s="137">
        <f t="shared" si="36"/>
        <v>18</v>
      </c>
      <c r="I676" s="132" t="str" cm="1">
        <f t="array" ref="I676">_xlfn.XLOOKUP(C676,imp_horarios,imp_trechos_janta,"",-1,1)</f>
        <v>GOIANIA X TERESINA 18:00</v>
      </c>
      <c r="J676" s="132" t="str" cm="1">
        <f t="array" ref="J676">_xlfn.XLOOKUP(D676,justificativas_motivos,justificativas_texto,"",1,1)</f>
        <v>MOTORISTA CUMPRINDO HORÁRIO NA ESCALA ATUAL</v>
      </c>
      <c r="L676" s="119" t="str">
        <f>_xlfn.CONCAT(cr_impAlm[[#This Row],[DATA]],cr_impAlm[[#This Row],[MOTORISTA e MATRICULA]])</f>
        <v>45493  ALEF DA CRUZ VIEIRA- 5291</v>
      </c>
    </row>
    <row r="677" spans="1:12" ht="41.25" hidden="1" customHeight="1">
      <c r="A677" s="131">
        <v>45459</v>
      </c>
      <c r="B677" s="135">
        <v>17400</v>
      </c>
      <c r="C677" s="133">
        <v>0.83333333333333337</v>
      </c>
      <c r="D677" s="136" t="s">
        <v>11</v>
      </c>
      <c r="E677" s="130" t="s">
        <v>101</v>
      </c>
      <c r="F677" s="132"/>
      <c r="G677" s="132" t="str">
        <f t="shared" si="35"/>
        <v>1</v>
      </c>
      <c r="H677" s="137">
        <f t="shared" si="36"/>
        <v>18</v>
      </c>
      <c r="I677" s="132" t="str" cm="1">
        <f t="array" ref="I677">_xlfn.XLOOKUP(C677,imp_horarios,imp_trechos_janta,"",-1,1)</f>
        <v>GOIANIA X SAO LUIS 20:00</v>
      </c>
      <c r="J677" s="132" t="str" cm="1">
        <f t="array" ref="J677">_xlfn.XLOOKUP(D677,justificativas_motivos,justificativas_texto,"",1,1)</f>
        <v>MOTORISTA CUMPRINDO HORÁRIO NA ESCALA ATUAL</v>
      </c>
      <c r="L677" s="119" t="str">
        <f>_xlfn.CONCAT(cr_impAlm[[#This Row],[DATA]],cr_impAlm[[#This Row],[MOTORISTA e MATRICULA]])</f>
        <v>45493JOAO AMARAL DA SILVA JUNIOR - 5290</v>
      </c>
    </row>
    <row r="678" spans="1:12" ht="41.25" hidden="1" customHeight="1">
      <c r="A678" s="131">
        <v>45459</v>
      </c>
      <c r="B678" s="135">
        <f>B677</f>
        <v>17400</v>
      </c>
      <c r="C678" s="133">
        <v>0.83333333333333337</v>
      </c>
      <c r="D678" s="136" t="s">
        <v>11</v>
      </c>
      <c r="E678" s="130" t="s">
        <v>181</v>
      </c>
      <c r="F678" s="132"/>
      <c r="G678" s="132" t="str">
        <f t="shared" si="35"/>
        <v>1</v>
      </c>
      <c r="H678" s="137">
        <f t="shared" si="36"/>
        <v>18</v>
      </c>
      <c r="I678" s="132" t="str" cm="1">
        <f t="array" ref="I678">_xlfn.XLOOKUP(C678,imp_horarios,imp_trechos_janta,"",-1,1)</f>
        <v>GOIANIA X SAO LUIS 20:00</v>
      </c>
      <c r="J678" s="132" t="str" cm="1">
        <f t="array" ref="J678">_xlfn.XLOOKUP(D678,justificativas_motivos,justificativas_texto,"",1,1)</f>
        <v>MOTORISTA CUMPRINDO HORÁRIO NA ESCALA ATUAL</v>
      </c>
      <c r="L678" s="119" t="str">
        <f>_xlfn.CONCAT(cr_impAlm[[#This Row],[DATA]],cr_impAlm[[#This Row],[MOTORISTA e MATRICULA]])</f>
        <v>45493SEBASTIAO REINALDO RODRIGUES MATOS  - 5772</v>
      </c>
    </row>
    <row r="679" spans="1:12" ht="41.25" hidden="1" customHeight="1">
      <c r="A679" s="139">
        <v>45460</v>
      </c>
      <c r="B679" s="135">
        <v>19008</v>
      </c>
      <c r="C679" s="140">
        <v>0.87847222222222221</v>
      </c>
      <c r="D679" s="136" t="s">
        <v>11</v>
      </c>
      <c r="E679" s="134" t="s">
        <v>93</v>
      </c>
      <c r="F679" s="132"/>
      <c r="G679" s="132" t="str">
        <f t="shared" si="35"/>
        <v>1</v>
      </c>
      <c r="H679" s="137">
        <f t="shared" si="36"/>
        <v>18</v>
      </c>
      <c r="I679" s="132" t="str" cm="1">
        <f t="array" ref="I679">_xlfn.XLOOKUP(C679,imp_horarios,imp_trechos_janta,"",-1,1)</f>
        <v>BELEM X GOIANIA 21:05</v>
      </c>
      <c r="J679" s="132" t="str" cm="1">
        <f t="array" ref="J679">_xlfn.XLOOKUP(D679,justificativas_motivos,justificativas_texto,"",1,1)</f>
        <v>MOTORISTA CUMPRINDO HORÁRIO NA ESCALA ATUAL</v>
      </c>
      <c r="L679" s="119" t="str">
        <f>_xlfn.CONCAT(cr_impAlm[[#This Row],[DATA]],cr_impAlm[[#This Row],[MOTORISTA e MATRICULA]])</f>
        <v>45493JOSE ANTONIO INACIO VIEIRA - 5279</v>
      </c>
    </row>
    <row r="680" spans="1:12" ht="41.25" hidden="1" customHeight="1">
      <c r="A680" s="139">
        <v>45460</v>
      </c>
      <c r="B680" s="141">
        <v>19008</v>
      </c>
      <c r="C680" s="140">
        <v>0.87847222222222221</v>
      </c>
      <c r="D680" s="140" t="s">
        <v>11</v>
      </c>
      <c r="E680" s="129" t="s">
        <v>130</v>
      </c>
      <c r="F680" s="142"/>
      <c r="G680" s="142" t="str">
        <f t="shared" si="35"/>
        <v>1</v>
      </c>
      <c r="H680" s="143">
        <f t="shared" si="36"/>
        <v>18</v>
      </c>
      <c r="I680" s="142" t="str" cm="1">
        <f t="array" ref="I680">_xlfn.XLOOKUP(C680,imp_horarios,imp_trechos_janta,"",-1,1)</f>
        <v>BELEM X GOIANIA 21:05</v>
      </c>
      <c r="J680" s="142" t="str" cm="1">
        <f t="array" ref="J680">_xlfn.XLOOKUP(D680,justificativas_motivos,justificativas_texto,"",1,1)</f>
        <v>MOTORISTA CUMPRINDO HORÁRIO NA ESCALA ATUAL</v>
      </c>
      <c r="L680" s="119" t="str">
        <f>_xlfn.CONCAT(cr_impAlm[[#This Row],[DATA]],cr_impAlm[[#This Row],[MOTORISTA e MATRICULA]])</f>
        <v>45493CLEYTON CEZAR DA SILVA - 5741</v>
      </c>
    </row>
    <row r="681" spans="1:12" ht="41.25" hidden="1" customHeight="1">
      <c r="A681" s="139">
        <v>45460</v>
      </c>
      <c r="B681" s="142">
        <v>19007</v>
      </c>
      <c r="C681" s="140">
        <v>0.3</v>
      </c>
      <c r="D681" s="142" t="s">
        <v>11</v>
      </c>
      <c r="E681" s="129" t="s">
        <v>21</v>
      </c>
      <c r="F681" s="142"/>
      <c r="G681" s="142" t="str">
        <f t="shared" si="35"/>
        <v>1</v>
      </c>
      <c r="H681" s="143">
        <f t="shared" si="36"/>
        <v>18</v>
      </c>
      <c r="I681" s="142" t="str" cm="1">
        <f t="array" ref="I681">_xlfn.XLOOKUP(C681,imp_horarios,imp_trechos_janta,"",-1,1)</f>
        <v>BELEM X GOIANIA 07:12</v>
      </c>
      <c r="J681" s="142" t="str" cm="1">
        <f t="array" ref="J681">_xlfn.XLOOKUP(D681,justificativas_motivos,justificativas_texto,"",1,1)</f>
        <v>MOTORISTA CUMPRINDO HORÁRIO NA ESCALA ATUAL</v>
      </c>
      <c r="L681" s="119" t="str">
        <f>_xlfn.CONCAT(cr_impAlm[[#This Row],[DATA]],cr_impAlm[[#This Row],[MOTORISTA e MATRICULA]])</f>
        <v>45493AGNALDO ALVES DE CARVALHO - 5623</v>
      </c>
    </row>
    <row r="682" spans="1:12" ht="41.25" hidden="1" customHeight="1">
      <c r="A682" s="139">
        <v>45460</v>
      </c>
      <c r="B682" s="142">
        <v>19007</v>
      </c>
      <c r="C682" s="140">
        <v>0.3</v>
      </c>
      <c r="D682" s="142" t="s">
        <v>11</v>
      </c>
      <c r="E682" s="129" t="s">
        <v>133</v>
      </c>
      <c r="F682" s="142"/>
      <c r="G682" s="142" t="str">
        <f t="shared" si="35"/>
        <v>1</v>
      </c>
      <c r="H682" s="143">
        <f t="shared" si="36"/>
        <v>18</v>
      </c>
      <c r="I682" s="142" t="str" cm="1">
        <f t="array" ref="I682">_xlfn.XLOOKUP(C682,imp_horarios,imp_trechos_janta,"",-1,1)</f>
        <v>BELEM X GOIANIA 07:12</v>
      </c>
      <c r="J682" s="142" t="str" cm="1">
        <f t="array" ref="J682">_xlfn.XLOOKUP(D682,justificativas_motivos,justificativas_texto,"",1,1)</f>
        <v>MOTORISTA CUMPRINDO HORÁRIO NA ESCALA ATUAL</v>
      </c>
      <c r="L682" s="119" t="str">
        <f>_xlfn.CONCAT(cr_impAlm[[#This Row],[DATA]],cr_impAlm[[#This Row],[MOTORISTA e MATRICULA]])</f>
        <v>45493JEZANIAS GOIS DOS SANTOS - 5573</v>
      </c>
    </row>
    <row r="683" spans="1:12" ht="41.25" hidden="1" customHeight="1">
      <c r="A683" s="139">
        <v>45460</v>
      </c>
      <c r="B683" s="142">
        <v>14300</v>
      </c>
      <c r="C683" s="140">
        <v>0.33333333333333331</v>
      </c>
      <c r="D683" s="142" t="s">
        <v>11</v>
      </c>
      <c r="E683" s="129" t="s">
        <v>135</v>
      </c>
      <c r="F683" s="142"/>
      <c r="G683" s="142" t="str">
        <f t="shared" si="35"/>
        <v>1</v>
      </c>
      <c r="H683" s="143">
        <f t="shared" si="36"/>
        <v>18</v>
      </c>
      <c r="I683" s="142" t="str" cm="1">
        <f t="array" ref="I683">_xlfn.XLOOKUP(C683,imp_horarios,imp_trechos_janta,"",-1,1)</f>
        <v>SAO LUIS X GOIANIA 08:00</v>
      </c>
      <c r="J683" s="142" t="str" cm="1">
        <f t="array" ref="J683">_xlfn.XLOOKUP(D683,justificativas_motivos,justificativas_texto,"",1,1)</f>
        <v>MOTORISTA CUMPRINDO HORÁRIO NA ESCALA ATUAL</v>
      </c>
      <c r="L683" s="119" t="str">
        <f>_xlfn.CONCAT(cr_impAlm[[#This Row],[DATA]],cr_impAlm[[#This Row],[MOTORISTA e MATRICULA]])</f>
        <v>45493PAULO TRINDADE DE ALMEIDA - 5742</v>
      </c>
    </row>
    <row r="684" spans="1:12" ht="41.25" hidden="1" customHeight="1">
      <c r="A684" s="139">
        <v>45460</v>
      </c>
      <c r="B684" s="142">
        <v>14300</v>
      </c>
      <c r="C684" s="140">
        <v>0.33333333333333331</v>
      </c>
      <c r="D684" s="142" t="s">
        <v>11</v>
      </c>
      <c r="E684" s="129" t="s">
        <v>174</v>
      </c>
      <c r="F684" s="142"/>
      <c r="G684" s="142" t="str">
        <f t="shared" si="35"/>
        <v>1</v>
      </c>
      <c r="H684" s="143">
        <f t="shared" si="36"/>
        <v>18</v>
      </c>
      <c r="I684" s="142" t="str" cm="1">
        <f t="array" ref="I684">_xlfn.XLOOKUP(C684,imp_horarios,imp_trechos_janta,"",-1,1)</f>
        <v>SAO LUIS X GOIANIA 08:00</v>
      </c>
      <c r="J684" s="142" t="str" cm="1">
        <f t="array" ref="J684">_xlfn.XLOOKUP(D684,justificativas_motivos,justificativas_texto,"",1,1)</f>
        <v>MOTORISTA CUMPRINDO HORÁRIO NA ESCALA ATUAL</v>
      </c>
      <c r="L684" s="119" t="str">
        <f>_xlfn.CONCAT(cr_impAlm[[#This Row],[DATA]],cr_impAlm[[#This Row],[MOTORISTA e MATRICULA]])</f>
        <v>45493  MARCUS AUGUSTO DE CARVALHO- 2398</v>
      </c>
    </row>
    <row r="685" spans="1:12" ht="41.25" hidden="1" customHeight="1">
      <c r="A685" s="139">
        <v>45460</v>
      </c>
      <c r="B685" s="142">
        <v>15300</v>
      </c>
      <c r="C685" s="140">
        <v>0.39583333333333331</v>
      </c>
      <c r="D685" s="142" t="s">
        <v>11</v>
      </c>
      <c r="E685" s="129" t="s">
        <v>101</v>
      </c>
      <c r="F685" s="142"/>
      <c r="G685" s="142" t="str">
        <f t="shared" si="35"/>
        <v>1</v>
      </c>
      <c r="H685" s="143">
        <f t="shared" si="36"/>
        <v>18</v>
      </c>
      <c r="I685" s="142" t="str" cm="1">
        <f t="array" ref="I685">_xlfn.XLOOKUP(C685,imp_horarios,imp_trechos_janta,"",-1,1)</f>
        <v>GOIANIA X BELEM 09:30</v>
      </c>
      <c r="J685" s="142" t="str" cm="1">
        <f t="array" ref="J685">_xlfn.XLOOKUP(D685,justificativas_motivos,justificativas_texto,"",1,1)</f>
        <v>MOTORISTA CUMPRINDO HORÁRIO NA ESCALA ATUAL</v>
      </c>
      <c r="L685" s="119" t="str">
        <f>_xlfn.CONCAT(cr_impAlm[[#This Row],[DATA]],cr_impAlm[[#This Row],[MOTORISTA e MATRICULA]])</f>
        <v>45493LUIS CARLOS VIEIRA DE MELO SOUZA - 5535</v>
      </c>
    </row>
    <row r="686" spans="1:12" ht="41.25" hidden="1" customHeight="1">
      <c r="A686" s="139">
        <v>45460</v>
      </c>
      <c r="B686" s="142">
        <v>15300</v>
      </c>
      <c r="C686" s="140">
        <v>0.39583333333333331</v>
      </c>
      <c r="D686" s="142" t="s">
        <v>11</v>
      </c>
      <c r="E686" s="129" t="s">
        <v>58</v>
      </c>
      <c r="F686" s="142"/>
      <c r="G686" s="142" t="str">
        <f t="shared" si="35"/>
        <v>1</v>
      </c>
      <c r="H686" s="143">
        <f t="shared" si="36"/>
        <v>18</v>
      </c>
      <c r="I686" s="142" t="str" cm="1">
        <f t="array" ref="I686">_xlfn.XLOOKUP(C686,imp_horarios,imp_trechos_janta,"",-1,1)</f>
        <v>GOIANIA X BELEM 09:30</v>
      </c>
      <c r="J686" s="142" t="str" cm="1">
        <f t="array" ref="J686">_xlfn.XLOOKUP(D686,justificativas_motivos,justificativas_texto,"",1,1)</f>
        <v>MOTORISTA CUMPRINDO HORÁRIO NA ESCALA ATUAL</v>
      </c>
      <c r="L686" s="119" t="str">
        <f>_xlfn.CONCAT(cr_impAlm[[#This Row],[DATA]],cr_impAlm[[#This Row],[MOTORISTA e MATRICULA]])</f>
        <v>45494ADAIR VIEIRA DA SILVA - 2034</v>
      </c>
    </row>
    <row r="687" spans="1:12" ht="41.25" hidden="1" customHeight="1">
      <c r="A687" s="139">
        <v>45460</v>
      </c>
      <c r="B687" s="142" t="s">
        <v>137</v>
      </c>
      <c r="C687" s="140" t="s">
        <v>137</v>
      </c>
      <c r="D687" s="142" t="s">
        <v>137</v>
      </c>
      <c r="E687" s="129" t="s">
        <v>66</v>
      </c>
      <c r="F687" s="142"/>
      <c r="G687" s="142" t="str">
        <f t="shared" si="35"/>
        <v>1</v>
      </c>
      <c r="H687" s="143">
        <f t="shared" si="36"/>
        <v>18</v>
      </c>
      <c r="I687" s="142" t="str" cm="1">
        <f t="array" ref="I687">_xlfn.XLOOKUP(C687,imp_horarios,imp_trechos_janta,"",-1,1)</f>
        <v>ESPERA</v>
      </c>
      <c r="J687" s="142" t="str" cm="1">
        <f t="array" ref="J687">_xlfn.XLOOKUP(D687,justificativas_motivos,justificativas_texto,"",1,1)</f>
        <v>MOTORISTA NA GARAGEM EM ESPERA PARA DISPONIBILIDADE DE HORARIOS</v>
      </c>
      <c r="L687" s="119" t="str">
        <f>_xlfn.CONCAT(cr_impAlm[[#This Row],[DATA]],cr_impAlm[[#This Row],[MOTORISTA e MATRICULA]])</f>
        <v>45494JOAO ANIVAIR DE QUEIROZ - 5608</v>
      </c>
    </row>
    <row r="688" spans="1:12" ht="41.25" hidden="1" customHeight="1">
      <c r="A688" s="139">
        <v>45460</v>
      </c>
      <c r="B688" s="142" t="s">
        <v>137</v>
      </c>
      <c r="C688" s="140" t="s">
        <v>137</v>
      </c>
      <c r="D688" s="142" t="s">
        <v>137</v>
      </c>
      <c r="E688" s="129" t="s">
        <v>164</v>
      </c>
      <c r="F688" s="142"/>
      <c r="G688" s="142" t="str">
        <f t="shared" si="35"/>
        <v>1</v>
      </c>
      <c r="H688" s="143">
        <f t="shared" si="36"/>
        <v>18</v>
      </c>
      <c r="I688" s="142" t="str" cm="1">
        <f t="array" ref="I688">_xlfn.XLOOKUP(C688,imp_horarios,imp_trechos_janta,"",-1,1)</f>
        <v>ESPERA</v>
      </c>
      <c r="J688" s="142" t="str" cm="1">
        <f t="array" ref="J688">_xlfn.XLOOKUP(D688,justificativas_motivos,justificativas_texto,"",1,1)</f>
        <v>MOTORISTA NA GARAGEM EM ESPERA PARA DISPONIBILIDADE DE HORARIOS</v>
      </c>
      <c r="L688" s="119" t="str">
        <f>_xlfn.CONCAT(cr_impAlm[[#This Row],[DATA]],cr_impAlm[[#This Row],[MOTORISTA e MATRICULA]])</f>
        <v>45494EURIPEDES BARSANULFO DIAS ROSA - 1951</v>
      </c>
    </row>
    <row r="689" spans="1:12" ht="41.25" hidden="1" customHeight="1">
      <c r="A689" s="131">
        <v>45460</v>
      </c>
      <c r="B689" s="135">
        <v>19001</v>
      </c>
      <c r="C689" s="133">
        <v>0.75</v>
      </c>
      <c r="D689" s="136" t="s">
        <v>11</v>
      </c>
      <c r="E689" s="132" t="s">
        <v>167</v>
      </c>
      <c r="F689" s="132"/>
      <c r="G689" s="132" t="str">
        <f t="shared" si="35"/>
        <v>1</v>
      </c>
      <c r="H689" s="137">
        <f t="shared" si="36"/>
        <v>18</v>
      </c>
      <c r="I689" s="132" t="str" cm="1">
        <f t="array" ref="I689">_xlfn.XLOOKUP(C689,imp_horarios,imp_trechos_janta,"",-1,1)</f>
        <v>GOIANIA X TERESINA 18:00</v>
      </c>
      <c r="J689" s="132" t="str" cm="1">
        <f t="array" ref="J689">_xlfn.XLOOKUP(D689,justificativas_motivos,justificativas_texto,"",1,1)</f>
        <v>MOTORISTA CUMPRINDO HORÁRIO NA ESCALA ATUAL</v>
      </c>
      <c r="L689" s="119" t="str">
        <f>_xlfn.CONCAT(cr_impAlm[[#This Row],[DATA]],cr_impAlm[[#This Row],[MOTORISTA e MATRICULA]])</f>
        <v>45494EDVALDO NEVES DE ABREU - 3032</v>
      </c>
    </row>
    <row r="690" spans="1:12" ht="41.25" hidden="1" customHeight="1">
      <c r="A690" s="131">
        <v>45460</v>
      </c>
      <c r="B690" s="135">
        <v>19001</v>
      </c>
      <c r="C690" s="133">
        <v>0.75</v>
      </c>
      <c r="D690" s="136" t="s">
        <v>11</v>
      </c>
      <c r="E690" s="132" t="s">
        <v>140</v>
      </c>
      <c r="F690" s="132"/>
      <c r="G690" s="132" t="str">
        <f t="shared" si="35"/>
        <v>1</v>
      </c>
      <c r="H690" s="137">
        <f t="shared" si="36"/>
        <v>18</v>
      </c>
      <c r="I690" s="132" t="str" cm="1">
        <f t="array" ref="I690">_xlfn.XLOOKUP(C690,imp_horarios,imp_trechos_janta,"",-1,1)</f>
        <v>GOIANIA X TERESINA 18:00</v>
      </c>
      <c r="J690" s="132" t="str" cm="1">
        <f t="array" ref="J690">_xlfn.XLOOKUP(D690,justificativas_motivos,justificativas_texto,"",1,1)</f>
        <v>MOTORISTA CUMPRINDO HORÁRIO NA ESCALA ATUAL</v>
      </c>
      <c r="L690" s="119" t="str">
        <f>_xlfn.CONCAT(cr_impAlm[[#This Row],[DATA]],cr_impAlm[[#This Row],[MOTORISTA e MATRICULA]])</f>
        <v>45494EDIMAR FRANCISCO ALEIXO - 5593</v>
      </c>
    </row>
    <row r="691" spans="1:12" ht="41.25" hidden="1" customHeight="1">
      <c r="A691" s="131">
        <v>45460</v>
      </c>
      <c r="B691" s="135">
        <v>19014</v>
      </c>
      <c r="C691" s="133">
        <v>0.79166666666666663</v>
      </c>
      <c r="D691" s="136" t="s">
        <v>11</v>
      </c>
      <c r="E691" s="132" t="s">
        <v>86</v>
      </c>
      <c r="F691" s="132"/>
      <c r="G691" s="132" t="str">
        <f t="shared" si="35"/>
        <v>1</v>
      </c>
      <c r="H691" s="137">
        <f t="shared" si="36"/>
        <v>18</v>
      </c>
      <c r="I691" s="132" t="str" cm="1">
        <f t="array" ref="I691">_xlfn.XLOOKUP(C691,imp_horarios,imp_trechos_janta,"",-1,1)</f>
        <v>GOIANIA X TERESINA 18:00</v>
      </c>
      <c r="J691" s="132" t="str" cm="1">
        <f t="array" ref="J691">_xlfn.XLOOKUP(D691,justificativas_motivos,justificativas_texto,"",1,1)</f>
        <v>MOTORISTA CUMPRINDO HORÁRIO NA ESCALA ATUAL</v>
      </c>
      <c r="L691" s="119" t="str">
        <f>_xlfn.CONCAT(cr_impAlm[[#This Row],[DATA]],cr_impAlm[[#This Row],[MOTORISTA e MATRICULA]])</f>
        <v>45494ANTONIO DIAS DE OLIVEIRA - 5309</v>
      </c>
    </row>
    <row r="692" spans="1:12" ht="41.25" hidden="1" customHeight="1">
      <c r="A692" s="131">
        <v>45460</v>
      </c>
      <c r="B692" s="135">
        <v>19014</v>
      </c>
      <c r="C692" s="133">
        <v>0.79166666666666663</v>
      </c>
      <c r="D692" s="136" t="s">
        <v>11</v>
      </c>
      <c r="E692" s="132" t="s">
        <v>160</v>
      </c>
      <c r="F692" s="132"/>
      <c r="G692" s="132" t="str">
        <f t="shared" si="35"/>
        <v>1</v>
      </c>
      <c r="H692" s="137">
        <f t="shared" si="36"/>
        <v>18</v>
      </c>
      <c r="I692" s="132" t="str" cm="1">
        <f t="array" ref="I692">_xlfn.XLOOKUP(C692,imp_horarios,imp_trechos_janta,"",-1,1)</f>
        <v>GOIANIA X TERESINA 18:00</v>
      </c>
      <c r="J692" s="132" t="str" cm="1">
        <f t="array" ref="J692">_xlfn.XLOOKUP(D692,justificativas_motivos,justificativas_texto,"",1,1)</f>
        <v>MOTORISTA CUMPRINDO HORÁRIO NA ESCALA ATUAL</v>
      </c>
      <c r="L692" s="119" t="str">
        <f>_xlfn.CONCAT(cr_impAlm[[#This Row],[DATA]],cr_impAlm[[#This Row],[MOTORISTA e MATRICULA]])</f>
        <v>45494COSME CAVALCANTE DA SILVA - 3002</v>
      </c>
    </row>
    <row r="693" spans="1:12" ht="41.25" hidden="1" customHeight="1">
      <c r="A693" s="131">
        <v>45461</v>
      </c>
      <c r="B693" s="135">
        <v>20014</v>
      </c>
      <c r="C693" s="133">
        <v>0.87847222222222221</v>
      </c>
      <c r="D693" s="136" t="s">
        <v>11</v>
      </c>
      <c r="E693" s="132" t="s">
        <v>66</v>
      </c>
      <c r="F693" s="132"/>
      <c r="G693" s="132" t="str">
        <f t="shared" si="35"/>
        <v>1</v>
      </c>
      <c r="H693" s="137">
        <f t="shared" si="36"/>
        <v>18</v>
      </c>
      <c r="I693" s="132" t="str" cm="1">
        <f t="array" ref="I693">_xlfn.XLOOKUP(C693,imp_horarios,imp_trechos_janta,"",-1,1)</f>
        <v>BELEM X GOIANIA 21:05</v>
      </c>
      <c r="J693" s="132" t="str" cm="1">
        <f t="array" ref="J693">_xlfn.XLOOKUP(D693,justificativas_motivos,justificativas_texto,"",1,1)</f>
        <v>MOTORISTA CUMPRINDO HORÁRIO NA ESCALA ATUAL</v>
      </c>
      <c r="L693" s="119" t="str">
        <f>_xlfn.CONCAT(cr_impAlm[[#This Row],[DATA]],cr_impAlm[[#This Row],[MOTORISTA e MATRICULA]])</f>
        <v>45494EDINANDES LUIZ DA SILVA - 2651</v>
      </c>
    </row>
    <row r="694" spans="1:12" ht="41.25" hidden="1" customHeight="1">
      <c r="A694" s="131">
        <v>45461</v>
      </c>
      <c r="B694" s="135">
        <f>B693</f>
        <v>20014</v>
      </c>
      <c r="C694" s="133">
        <v>0.87847222222222221</v>
      </c>
      <c r="D694" s="136" t="s">
        <v>11</v>
      </c>
      <c r="E694" s="132" t="s">
        <v>164</v>
      </c>
      <c r="F694" s="132"/>
      <c r="G694" s="132" t="str">
        <f t="shared" si="35"/>
        <v>1</v>
      </c>
      <c r="H694" s="137">
        <f t="shared" si="36"/>
        <v>18</v>
      </c>
      <c r="I694" s="132" t="str" cm="1">
        <f t="array" ref="I694">_xlfn.XLOOKUP(C694,imp_horarios,imp_trechos_janta,"",-1,1)</f>
        <v>BELEM X GOIANIA 21:05</v>
      </c>
      <c r="J694" s="132" t="str" cm="1">
        <f t="array" ref="J694">_xlfn.XLOOKUP(D694,justificativas_motivos,justificativas_texto,"",1,1)</f>
        <v>MOTORISTA CUMPRINDO HORÁRIO NA ESCALA ATUAL</v>
      </c>
      <c r="L694" s="119" t="str">
        <f>_xlfn.CONCAT(cr_impAlm[[#This Row],[DATA]],cr_impAlm[[#This Row],[MOTORISTA e MATRICULA]])</f>
        <v>45494CARLOS ALBERTO DE LIMA - 2777</v>
      </c>
    </row>
    <row r="695" spans="1:12" ht="41.25" hidden="1" customHeight="1">
      <c r="A695" s="131">
        <v>45461</v>
      </c>
      <c r="B695" s="135">
        <v>19018</v>
      </c>
      <c r="C695" s="133">
        <v>0.3</v>
      </c>
      <c r="D695" s="136" t="s">
        <v>11</v>
      </c>
      <c r="E695" s="132" t="s">
        <v>192</v>
      </c>
      <c r="F695" s="132"/>
      <c r="G695" s="132" t="str">
        <f t="shared" si="35"/>
        <v>1</v>
      </c>
      <c r="H695" s="137">
        <f t="shared" si="36"/>
        <v>18</v>
      </c>
      <c r="I695" s="132" t="str" cm="1">
        <f t="array" ref="I695">_xlfn.XLOOKUP(C695,imp_horarios,imp_trechos_janta,"",-1,1)</f>
        <v>BELEM X GOIANIA 07:12</v>
      </c>
      <c r="J695" s="132" t="str" cm="1">
        <f t="array" ref="J695">_xlfn.XLOOKUP(D695,justificativas_motivos,justificativas_texto,"",1,1)</f>
        <v>MOTORISTA CUMPRINDO HORÁRIO NA ESCALA ATUAL</v>
      </c>
      <c r="L695" s="119" t="str">
        <f>_xlfn.CONCAT(cr_impAlm[[#This Row],[DATA]],cr_impAlm[[#This Row],[MOTORISTA e MATRICULA]])</f>
        <v>45494NEURI BISPO DA SILVA - 2682</v>
      </c>
    </row>
    <row r="696" spans="1:12" ht="41.25" hidden="1" customHeight="1">
      <c r="A696" s="131">
        <v>45461</v>
      </c>
      <c r="B696" s="135">
        <f>B695</f>
        <v>19018</v>
      </c>
      <c r="C696" s="133">
        <v>0.3</v>
      </c>
      <c r="D696" s="136" t="s">
        <v>11</v>
      </c>
      <c r="E696" s="132" t="s">
        <v>140</v>
      </c>
      <c r="F696" s="132"/>
      <c r="G696" s="132" t="str">
        <f t="shared" si="35"/>
        <v>1</v>
      </c>
      <c r="H696" s="137">
        <f t="shared" si="36"/>
        <v>18</v>
      </c>
      <c r="I696" s="132" t="str" cm="1">
        <f t="array" ref="I696">_xlfn.XLOOKUP(C696,imp_horarios,imp_trechos_janta,"",-1,1)</f>
        <v>BELEM X GOIANIA 07:12</v>
      </c>
      <c r="J696" s="132" t="str" cm="1">
        <f t="array" ref="J696">_xlfn.XLOOKUP(D696,justificativas_motivos,justificativas_texto,"",1,1)</f>
        <v>MOTORISTA CUMPRINDO HORÁRIO NA ESCALA ATUAL</v>
      </c>
      <c r="L696" s="119" t="str">
        <f>_xlfn.CONCAT(cr_impAlm[[#This Row],[DATA]],cr_impAlm[[#This Row],[MOTORISTA e MATRICULA]])</f>
        <v>45495HILTON RODRIGUES DA COSTA - 866</v>
      </c>
    </row>
    <row r="697" spans="1:12" ht="41.25" hidden="1" customHeight="1">
      <c r="A697" s="131">
        <v>45461</v>
      </c>
      <c r="B697" s="135">
        <v>15500</v>
      </c>
      <c r="C697" s="133">
        <v>0.33333333333333331</v>
      </c>
      <c r="D697" s="136" t="s">
        <v>11</v>
      </c>
      <c r="E697" s="132" t="s">
        <v>86</v>
      </c>
      <c r="F697" s="132"/>
      <c r="G697" s="132" t="str">
        <f t="shared" si="35"/>
        <v>1</v>
      </c>
      <c r="H697" s="137">
        <f t="shared" si="36"/>
        <v>18</v>
      </c>
      <c r="I697" s="132" t="str" cm="1">
        <f t="array" ref="I697">_xlfn.XLOOKUP(C697,imp_horarios,imp_trechos_janta,"",-1,1)</f>
        <v>SAO LUIS X GOIANIA 08:00</v>
      </c>
      <c r="J697" s="132" t="str" cm="1">
        <f t="array" ref="J697">_xlfn.XLOOKUP(D697,justificativas_motivos,justificativas_texto,"",1,1)</f>
        <v>MOTORISTA CUMPRINDO HORÁRIO NA ESCALA ATUAL</v>
      </c>
      <c r="L697" s="119" t="str">
        <f>_xlfn.CONCAT(cr_impAlm[[#This Row],[DATA]],cr_impAlm[[#This Row],[MOTORISTA e MATRICULA]])</f>
        <v>45495DJALMA SOARES GUIMARAES - 1948</v>
      </c>
    </row>
    <row r="698" spans="1:12" ht="41.25" hidden="1" customHeight="1">
      <c r="A698" s="131">
        <v>45461</v>
      </c>
      <c r="B698" s="135">
        <f>B697</f>
        <v>15500</v>
      </c>
      <c r="C698" s="133">
        <v>0.33333333333333331</v>
      </c>
      <c r="D698" s="136" t="s">
        <v>11</v>
      </c>
      <c r="E698" s="132" t="s">
        <v>160</v>
      </c>
      <c r="F698" s="132"/>
      <c r="G698" s="132" t="str">
        <f t="shared" si="35"/>
        <v>1</v>
      </c>
      <c r="H698" s="137">
        <f t="shared" si="36"/>
        <v>18</v>
      </c>
      <c r="I698" s="132" t="str" cm="1">
        <f t="array" ref="I698">_xlfn.XLOOKUP(C698,imp_horarios,imp_trechos_janta,"",-1,1)</f>
        <v>SAO LUIS X GOIANIA 08:00</v>
      </c>
      <c r="J698" s="132" t="str" cm="1">
        <f t="array" ref="J698">_xlfn.XLOOKUP(D698,justificativas_motivos,justificativas_texto,"",1,1)</f>
        <v>MOTORISTA CUMPRINDO HORÁRIO NA ESCALA ATUAL</v>
      </c>
      <c r="L698" s="119" t="str">
        <f>_xlfn.CONCAT(cr_impAlm[[#This Row],[DATA]],cr_impAlm[[#This Row],[MOTORISTA e MATRICULA]])</f>
        <v>45495  VALDIR NUNES DA SILVA- 2989</v>
      </c>
    </row>
    <row r="699" spans="1:12" ht="41.25" hidden="1" customHeight="1">
      <c r="A699" s="131">
        <v>45461</v>
      </c>
      <c r="B699" s="135">
        <v>15600</v>
      </c>
      <c r="C699" s="133">
        <v>0.39583333333333331</v>
      </c>
      <c r="D699" s="136" t="s">
        <v>11</v>
      </c>
      <c r="E699" s="132" t="s">
        <v>92</v>
      </c>
      <c r="F699" s="132"/>
      <c r="G699" s="132" t="str">
        <f t="shared" si="35"/>
        <v>1</v>
      </c>
      <c r="H699" s="137">
        <f t="shared" si="36"/>
        <v>18</v>
      </c>
      <c r="I699" s="132" t="str" cm="1">
        <f t="array" ref="I699">_xlfn.XLOOKUP(C699,imp_horarios,imp_trechos_janta,"",-1,1)</f>
        <v>GOIANIA X BELEM 09:30</v>
      </c>
      <c r="J699" s="132" t="str" cm="1">
        <f t="array" ref="J699">_xlfn.XLOOKUP(D699,justificativas_motivos,justificativas_texto,"",1,1)</f>
        <v>MOTORISTA CUMPRINDO HORÁRIO NA ESCALA ATUAL</v>
      </c>
      <c r="L699" s="119" t="str">
        <f>_xlfn.CONCAT(cr_impAlm[[#This Row],[DATA]],cr_impAlm[[#This Row],[MOTORISTA e MATRICULA]])</f>
        <v>45495JOAO MONTEIRO DA COSTA - 5187</v>
      </c>
    </row>
    <row r="700" spans="1:12" ht="41.25" hidden="1" customHeight="1">
      <c r="A700" s="131">
        <v>45461</v>
      </c>
      <c r="B700" s="135">
        <f>B699</f>
        <v>15600</v>
      </c>
      <c r="C700" s="133">
        <v>0.39583333333333331</v>
      </c>
      <c r="D700" s="136" t="s">
        <v>11</v>
      </c>
      <c r="E700" s="132" t="s">
        <v>102</v>
      </c>
      <c r="F700" s="132"/>
      <c r="G700" s="132" t="str">
        <f t="shared" si="35"/>
        <v>1</v>
      </c>
      <c r="H700" s="137">
        <f t="shared" si="36"/>
        <v>18</v>
      </c>
      <c r="I700" s="132" t="str" cm="1">
        <f t="array" ref="I700">_xlfn.XLOOKUP(C700,imp_horarios,imp_trechos_janta,"",-1,1)</f>
        <v>GOIANIA X BELEM 09:30</v>
      </c>
      <c r="J700" s="132" t="str" cm="1">
        <f t="array" ref="J700">_xlfn.XLOOKUP(D700,justificativas_motivos,justificativas_texto,"",1,1)</f>
        <v>MOTORISTA CUMPRINDO HORÁRIO NA ESCALA ATUAL</v>
      </c>
      <c r="L700" s="119" t="str">
        <f>_xlfn.CONCAT(cr_impAlm[[#This Row],[DATA]],cr_impAlm[[#This Row],[MOTORISTA e MATRICULA]])</f>
        <v>45495JADILSON LIMA VIEIRA - 1108</v>
      </c>
    </row>
    <row r="701" spans="1:12" ht="41.25" hidden="1" customHeight="1">
      <c r="A701" s="131">
        <v>45461</v>
      </c>
      <c r="B701" s="135">
        <v>16300</v>
      </c>
      <c r="C701" s="133">
        <v>0.79166666666666663</v>
      </c>
      <c r="D701" s="136" t="s">
        <v>11</v>
      </c>
      <c r="E701" s="132" t="s">
        <v>173</v>
      </c>
      <c r="F701" s="132"/>
      <c r="G701" s="132" t="str">
        <f t="shared" si="35"/>
        <v>1</v>
      </c>
      <c r="H701" s="137">
        <f t="shared" si="36"/>
        <v>18</v>
      </c>
      <c r="I701" s="132" t="str" cm="1">
        <f t="array" ref="I701">_xlfn.XLOOKUP(C701,imp_horarios,imp_trechos_janta,"",-1,1)</f>
        <v>GOIANIA X TERESINA 18:00</v>
      </c>
      <c r="J701" s="132" t="str" cm="1">
        <f t="array" ref="J701">_xlfn.XLOOKUP(D701,justificativas_motivos,justificativas_texto,"",1,1)</f>
        <v>MOTORISTA CUMPRINDO HORÁRIO NA ESCALA ATUAL</v>
      </c>
      <c r="L701" s="119" t="str">
        <f>_xlfn.CONCAT(cr_impAlm[[#This Row],[DATA]],cr_impAlm[[#This Row],[MOTORISTA e MATRICULA]])</f>
        <v>45495JOSE CARLOS FERREIRA - 1202</v>
      </c>
    </row>
    <row r="702" spans="1:12" ht="41.25" hidden="1" customHeight="1">
      <c r="A702" s="131">
        <v>45461</v>
      </c>
      <c r="B702" s="135">
        <v>16300</v>
      </c>
      <c r="C702" s="133">
        <v>0.79166666666666663</v>
      </c>
      <c r="D702" s="136" t="s">
        <v>11</v>
      </c>
      <c r="E702" s="132" t="s">
        <v>193</v>
      </c>
      <c r="F702" s="132"/>
      <c r="G702" s="132" t="str">
        <f t="shared" si="35"/>
        <v>1</v>
      </c>
      <c r="H702" s="137">
        <f t="shared" si="36"/>
        <v>18</v>
      </c>
      <c r="I702" s="132" t="str" cm="1">
        <f t="array" ref="I702">_xlfn.XLOOKUP(C702,imp_horarios,imp_trechos_janta,"",-1,1)</f>
        <v>GOIANIA X TERESINA 18:00</v>
      </c>
      <c r="J702" s="132" t="str" cm="1">
        <f t="array" ref="J702">_xlfn.XLOOKUP(D702,justificativas_motivos,justificativas_texto,"",1,1)</f>
        <v>MOTORISTA CUMPRINDO HORÁRIO NA ESCALA ATUAL</v>
      </c>
      <c r="L702" s="119" t="str">
        <f>_xlfn.CONCAT(cr_impAlm[[#This Row],[DATA]],cr_impAlm[[#This Row],[MOTORISTA e MATRICULA]])</f>
        <v>45495ANDRE LUIZ DA SILVA - 5188</v>
      </c>
    </row>
    <row r="703" spans="1:12" ht="41.25" hidden="1" customHeight="1">
      <c r="A703" s="131">
        <v>45461</v>
      </c>
      <c r="B703" s="135">
        <v>19006</v>
      </c>
      <c r="C703" s="133">
        <v>0.83333333333333337</v>
      </c>
      <c r="D703" s="136" t="s">
        <v>11</v>
      </c>
      <c r="E703" s="132" t="s">
        <v>175</v>
      </c>
      <c r="F703" s="132"/>
      <c r="G703" s="132" t="str">
        <f t="shared" si="35"/>
        <v>1</v>
      </c>
      <c r="H703" s="137">
        <f t="shared" si="36"/>
        <v>18</v>
      </c>
      <c r="I703" s="132" t="str" cm="1">
        <f t="array" ref="I703">_xlfn.XLOOKUP(C703,imp_horarios,imp_trechos_janta,"",-1,1)</f>
        <v>GOIANIA X SAO LUIS 20:00</v>
      </c>
      <c r="J703" s="132" t="str" cm="1">
        <f t="array" ref="J703">_xlfn.XLOOKUP(D703,justificativas_motivos,justificativas_texto,"",1,1)</f>
        <v>MOTORISTA CUMPRINDO HORÁRIO NA ESCALA ATUAL</v>
      </c>
      <c r="L703" s="119" t="str">
        <f>_xlfn.CONCAT(cr_impAlm[[#This Row],[DATA]],cr_impAlm[[#This Row],[MOTORISTA e MATRICULA]])</f>
        <v>45495JOSE CARLOS CAIXETA - 2673</v>
      </c>
    </row>
    <row r="704" spans="1:12" ht="41.25" hidden="1" customHeight="1">
      <c r="A704" s="131">
        <v>45461</v>
      </c>
      <c r="B704" s="135">
        <v>19006</v>
      </c>
      <c r="C704" s="133">
        <v>0.83333333333333337</v>
      </c>
      <c r="D704" s="136" t="s">
        <v>11</v>
      </c>
      <c r="E704" s="132" t="s">
        <v>109</v>
      </c>
      <c r="F704" s="132"/>
      <c r="G704" s="132" t="str">
        <f t="shared" si="35"/>
        <v>1</v>
      </c>
      <c r="H704" s="137">
        <f t="shared" si="36"/>
        <v>18</v>
      </c>
      <c r="I704" s="132" t="str" cm="1">
        <f t="array" ref="I704">_xlfn.XLOOKUP(C704,imp_horarios,imp_trechos_janta,"",-1,1)</f>
        <v>GOIANIA X SAO LUIS 20:00</v>
      </c>
      <c r="J704" s="132" t="str" cm="1">
        <f t="array" ref="J704">_xlfn.XLOOKUP(D704,justificativas_motivos,justificativas_texto,"",1,1)</f>
        <v>MOTORISTA CUMPRINDO HORÁRIO NA ESCALA ATUAL</v>
      </c>
      <c r="L704" s="119" t="str">
        <f>_xlfn.CONCAT(cr_impAlm[[#This Row],[DATA]],cr_impAlm[[#This Row],[MOTORISTA e MATRICULA]])</f>
        <v>45496MARCOS BORGES DE CARVALHO - 5592</v>
      </c>
    </row>
    <row r="705" spans="1:12" ht="41.25" hidden="1" customHeight="1">
      <c r="A705" s="131">
        <v>45462</v>
      </c>
      <c r="B705" s="135">
        <v>19014</v>
      </c>
      <c r="C705" s="133">
        <v>0.87847222222222221</v>
      </c>
      <c r="D705" s="136" t="s">
        <v>11</v>
      </c>
      <c r="E705" s="132" t="s">
        <v>173</v>
      </c>
      <c r="F705" s="132"/>
      <c r="G705" s="132" t="str">
        <f t="shared" si="35"/>
        <v>1</v>
      </c>
      <c r="H705" s="137">
        <f t="shared" si="36"/>
        <v>18</v>
      </c>
      <c r="I705" s="132" t="str" cm="1">
        <f t="array" ref="I705">_xlfn.XLOOKUP(C705,imp_horarios,imp_trechos_janta,"",-1,1)</f>
        <v>BELEM X GOIANIA 21:05</v>
      </c>
      <c r="J705" s="132" t="str" cm="1">
        <f t="array" ref="J705">_xlfn.XLOOKUP(D705,justificativas_motivos,justificativas_texto,"",1,1)</f>
        <v>MOTORISTA CUMPRINDO HORÁRIO NA ESCALA ATUAL</v>
      </c>
      <c r="L705" s="119" t="str">
        <f>_xlfn.CONCAT(cr_impAlm[[#This Row],[DATA]],cr_impAlm[[#This Row],[MOTORISTA e MATRICULA]])</f>
        <v>45496LEIDIOMAR CAETANO DA SILCA - 5594</v>
      </c>
    </row>
    <row r="706" spans="1:12" ht="41.25" hidden="1" customHeight="1">
      <c r="A706" s="131">
        <v>45462</v>
      </c>
      <c r="B706" s="135">
        <v>19014</v>
      </c>
      <c r="C706" s="133">
        <v>0.87847222222222221</v>
      </c>
      <c r="D706" s="136" t="s">
        <v>11</v>
      </c>
      <c r="E706" s="132" t="s">
        <v>193</v>
      </c>
      <c r="F706" s="132"/>
      <c r="G706" s="132" t="str">
        <f t="shared" si="35"/>
        <v>1</v>
      </c>
      <c r="H706" s="137">
        <f t="shared" si="36"/>
        <v>18</v>
      </c>
      <c r="I706" s="132" t="str" cm="1">
        <f t="array" ref="I706">_xlfn.XLOOKUP(C706,imp_horarios,imp_trechos_janta,"",-1,1)</f>
        <v>BELEM X GOIANIA 21:05</v>
      </c>
      <c r="J706" s="132" t="str" cm="1">
        <f t="array" ref="J706">_xlfn.XLOOKUP(D706,justificativas_motivos,justificativas_texto,"",1,1)</f>
        <v>MOTORISTA CUMPRINDO HORÁRIO NA ESCALA ATUAL</v>
      </c>
      <c r="L706" s="119" t="str">
        <f>_xlfn.CONCAT(cr_impAlm[[#This Row],[DATA]],cr_impAlm[[#This Row],[MOTORISTA e MATRICULA]])</f>
        <v>45496VALDIR ALVES MIRANDA - 1364</v>
      </c>
    </row>
    <row r="707" spans="1:12" ht="41.25" hidden="1" customHeight="1">
      <c r="A707" s="131">
        <v>45462</v>
      </c>
      <c r="B707" s="135">
        <v>19020</v>
      </c>
      <c r="C707" s="133">
        <v>0.33333333333333331</v>
      </c>
      <c r="D707" s="136" t="s">
        <v>11</v>
      </c>
      <c r="E707" s="132" t="s">
        <v>175</v>
      </c>
      <c r="F707" s="132"/>
      <c r="G707" s="132" t="str">
        <f t="shared" si="35"/>
        <v>1</v>
      </c>
      <c r="H707" s="137">
        <f t="shared" si="36"/>
        <v>18</v>
      </c>
      <c r="I707" s="132" t="str" cm="1">
        <f t="array" ref="I707">_xlfn.XLOOKUP(C707,imp_horarios,imp_trechos_janta,"",-1,1)</f>
        <v>SAO LUIS X GOIANIA 08:00</v>
      </c>
      <c r="J707" s="132" t="str" cm="1">
        <f t="array" ref="J707">_xlfn.XLOOKUP(D707,justificativas_motivos,justificativas_texto,"",1,1)</f>
        <v>MOTORISTA CUMPRINDO HORÁRIO NA ESCALA ATUAL</v>
      </c>
      <c r="L707" s="119" t="str">
        <f>_xlfn.CONCAT(cr_impAlm[[#This Row],[DATA]],cr_impAlm[[#This Row],[MOTORISTA e MATRICULA]])</f>
        <v>45496MANOEL SEVERINO DE SOUZA - 5200</v>
      </c>
    </row>
    <row r="708" spans="1:12" ht="41.25" hidden="1" customHeight="1">
      <c r="A708" s="131">
        <v>45462</v>
      </c>
      <c r="B708" s="135">
        <v>19020</v>
      </c>
      <c r="C708" s="133">
        <v>0.33333333333333331</v>
      </c>
      <c r="D708" s="136" t="s">
        <v>11</v>
      </c>
      <c r="E708" s="132" t="s">
        <v>109</v>
      </c>
      <c r="F708" s="132"/>
      <c r="G708" s="132" t="str">
        <f t="shared" si="35"/>
        <v>1</v>
      </c>
      <c r="H708" s="137">
        <f t="shared" si="36"/>
        <v>18</v>
      </c>
      <c r="I708" s="132" t="str" cm="1">
        <f t="array" ref="I708">_xlfn.XLOOKUP(C708,imp_horarios,imp_trechos_janta,"",-1,1)</f>
        <v>SAO LUIS X GOIANIA 08:00</v>
      </c>
      <c r="J708" s="132" t="str" cm="1">
        <f t="array" ref="J708">_xlfn.XLOOKUP(D708,justificativas_motivos,justificativas_texto,"",1,1)</f>
        <v>MOTORISTA CUMPRINDO HORÁRIO NA ESCALA ATUAL</v>
      </c>
      <c r="L708" s="119" t="str">
        <f>_xlfn.CONCAT(cr_impAlm[[#This Row],[DATA]],cr_impAlm[[#This Row],[MOTORISTA e MATRICULA]])</f>
        <v>45496EDUARDO ANTONIO DA SILVA - 2678</v>
      </c>
    </row>
    <row r="709" spans="1:12" ht="41.25" hidden="1" customHeight="1">
      <c r="A709" s="131">
        <v>45462</v>
      </c>
      <c r="B709" s="135">
        <v>16100</v>
      </c>
      <c r="C709" s="133">
        <v>0.39583333333333331</v>
      </c>
      <c r="D709" s="136" t="s">
        <v>11</v>
      </c>
      <c r="E709" s="132" t="s">
        <v>125</v>
      </c>
      <c r="F709" s="132"/>
      <c r="G709" s="132" t="str">
        <f t="shared" si="35"/>
        <v>1</v>
      </c>
      <c r="H709" s="137">
        <f t="shared" si="36"/>
        <v>18</v>
      </c>
      <c r="I709" s="132" t="str" cm="1">
        <f t="array" ref="I709">_xlfn.XLOOKUP(C709,imp_horarios,imp_trechos_janta,"",-1,1)</f>
        <v>GOIANIA X BELEM 09:30</v>
      </c>
      <c r="J709" s="132" t="str" cm="1">
        <f t="array" ref="J709">_xlfn.XLOOKUP(D709,justificativas_motivos,justificativas_texto,"",1,1)</f>
        <v>MOTORISTA CUMPRINDO HORÁRIO NA ESCALA ATUAL</v>
      </c>
      <c r="L709" s="119" t="str">
        <f>_xlfn.CONCAT(cr_impAlm[[#This Row],[DATA]],cr_impAlm[[#This Row],[MOTORISTA e MATRICULA]])</f>
        <v>45496RICARDO VIEIRA GERVASIO - 5297</v>
      </c>
    </row>
    <row r="710" spans="1:12" ht="41.25" hidden="1" customHeight="1">
      <c r="A710" s="131">
        <v>45462</v>
      </c>
      <c r="B710" s="135">
        <v>16100</v>
      </c>
      <c r="C710" s="133">
        <v>0.39583333333333331</v>
      </c>
      <c r="D710" s="136" t="s">
        <v>11</v>
      </c>
      <c r="E710" s="132" t="s">
        <v>126</v>
      </c>
      <c r="F710" s="132"/>
      <c r="G710" s="132" t="str">
        <f t="shared" si="35"/>
        <v>1</v>
      </c>
      <c r="H710" s="137">
        <f t="shared" si="36"/>
        <v>18</v>
      </c>
      <c r="I710" s="132" t="str" cm="1">
        <f t="array" ref="I710">_xlfn.XLOOKUP(C710,imp_horarios,imp_trechos_janta,"",-1,1)</f>
        <v>GOIANIA X BELEM 09:30</v>
      </c>
      <c r="J710" s="132" t="str" cm="1">
        <f t="array" ref="J710">_xlfn.XLOOKUP(D710,justificativas_motivos,justificativas_texto,"",1,1)</f>
        <v>MOTORISTA CUMPRINDO HORÁRIO NA ESCALA ATUAL</v>
      </c>
      <c r="L710" s="119" t="str">
        <f>_xlfn.CONCAT(cr_impAlm[[#This Row],[DATA]],cr_impAlm[[#This Row],[MOTORISTA e MATRICULA]])</f>
        <v>45496ROSIVALDO FERREIRA DA SILVA - 5429</v>
      </c>
    </row>
    <row r="711" spans="1:12" ht="41.25" hidden="1" customHeight="1">
      <c r="A711" s="131">
        <v>45462</v>
      </c>
      <c r="B711" s="135">
        <v>19003</v>
      </c>
      <c r="C711" s="133">
        <v>0.79166666666666663</v>
      </c>
      <c r="D711" s="136" t="s">
        <v>11</v>
      </c>
      <c r="E711" s="132" t="s">
        <v>48</v>
      </c>
      <c r="F711" s="132"/>
      <c r="G711" s="132" t="str">
        <f t="shared" si="35"/>
        <v>1</v>
      </c>
      <c r="H711" s="137">
        <f t="shared" si="36"/>
        <v>18</v>
      </c>
      <c r="I711" s="132" t="str" cm="1">
        <f t="array" ref="I711">_xlfn.XLOOKUP(C711,imp_horarios,imp_trechos_janta,"",-1,1)</f>
        <v>GOIANIA X TERESINA 18:00</v>
      </c>
      <c r="J711" s="132" t="str" cm="1">
        <f t="array" ref="J711">_xlfn.XLOOKUP(D711,justificativas_motivos,justificativas_texto,"",1,1)</f>
        <v>MOTORISTA CUMPRINDO HORÁRIO NA ESCALA ATUAL</v>
      </c>
      <c r="L711" s="119" t="str">
        <f>_xlfn.CONCAT(cr_impAlm[[#This Row],[DATA]],cr_impAlm[[#This Row],[MOTORISTA e MATRICULA]])</f>
        <v>45496LAZARO VIEIRA DA SILVA - 5428</v>
      </c>
    </row>
    <row r="712" spans="1:12" ht="41.25" hidden="1" customHeight="1">
      <c r="A712" s="131">
        <v>45462</v>
      </c>
      <c r="B712" s="135">
        <v>19003</v>
      </c>
      <c r="C712" s="133">
        <v>0.79166666666666663</v>
      </c>
      <c r="D712" s="136" t="s">
        <v>11</v>
      </c>
      <c r="E712" s="132" t="s">
        <v>50</v>
      </c>
      <c r="F712" s="132"/>
      <c r="G712" s="132" t="str">
        <f t="shared" si="35"/>
        <v>1</v>
      </c>
      <c r="H712" s="137">
        <f t="shared" si="36"/>
        <v>18</v>
      </c>
      <c r="I712" s="132" t="str" cm="1">
        <f t="array" ref="I712">_xlfn.XLOOKUP(C712,imp_horarios,imp_trechos_janta,"",-1,1)</f>
        <v>GOIANIA X TERESINA 18:00</v>
      </c>
      <c r="J712" s="132" t="str" cm="1">
        <f t="array" ref="J712">_xlfn.XLOOKUP(D712,justificativas_motivos,justificativas_texto,"",1,1)</f>
        <v>MOTORISTA CUMPRINDO HORÁRIO NA ESCALA ATUAL</v>
      </c>
      <c r="L712" s="119" t="str">
        <f>_xlfn.CONCAT(cr_impAlm[[#This Row],[DATA]],cr_impAlm[[#This Row],[MOTORISTA e MATRICULA]])</f>
        <v>45496EDIMILSON LUIS FRANÇA - 5442</v>
      </c>
    </row>
    <row r="713" spans="1:12" ht="41.25" hidden="1" customHeight="1">
      <c r="A713" s="131">
        <v>45462</v>
      </c>
      <c r="B713" s="135">
        <v>24006</v>
      </c>
      <c r="C713" s="133">
        <v>0.83333333333333337</v>
      </c>
      <c r="D713" s="136" t="s">
        <v>11</v>
      </c>
      <c r="E713" s="132" t="s">
        <v>78</v>
      </c>
      <c r="F713" s="132"/>
      <c r="G713" s="132" t="str">
        <f t="shared" si="35"/>
        <v>1</v>
      </c>
      <c r="H713" s="137">
        <f t="shared" si="36"/>
        <v>18</v>
      </c>
      <c r="I713" s="132" t="str" cm="1">
        <f t="array" ref="I713">_xlfn.XLOOKUP(C713,imp_horarios,imp_trechos_janta,"",-1,1)</f>
        <v>GOIANIA X SAO LUIS 20:00</v>
      </c>
      <c r="J713" s="132" t="str" cm="1">
        <f t="array" ref="J713">_xlfn.XLOOKUP(D713,justificativas_motivos,justificativas_texto,"",1,1)</f>
        <v>MOTORISTA CUMPRINDO HORÁRIO NA ESCALA ATUAL</v>
      </c>
      <c r="L713" s="119" t="str">
        <f>_xlfn.CONCAT(cr_impAlm[[#This Row],[DATA]],cr_impAlm[[#This Row],[MOTORISTA e MATRICULA]])</f>
        <v>45496FRANK HUDSON MACHADO DE BRITO - 5267</v>
      </c>
    </row>
    <row r="714" spans="1:12" ht="41.25" hidden="1" customHeight="1">
      <c r="A714" s="131">
        <v>45462</v>
      </c>
      <c r="B714" s="135">
        <v>24006</v>
      </c>
      <c r="C714" s="133">
        <v>0.83333333333333337</v>
      </c>
      <c r="D714" s="136" t="s">
        <v>11</v>
      </c>
      <c r="E714" s="132" t="s">
        <v>80</v>
      </c>
      <c r="F714" s="132"/>
      <c r="G714" s="132" t="str">
        <f t="shared" si="35"/>
        <v>1</v>
      </c>
      <c r="H714" s="137">
        <f t="shared" si="36"/>
        <v>18</v>
      </c>
      <c r="I714" s="132" t="str" cm="1">
        <f t="array" ref="I714">_xlfn.XLOOKUP(C714,imp_horarios,imp_trechos_janta,"",-1,1)</f>
        <v>GOIANIA X SAO LUIS 20:00</v>
      </c>
      <c r="J714" s="132" t="str" cm="1">
        <f t="array" ref="J714">_xlfn.XLOOKUP(D714,justificativas_motivos,justificativas_texto,"",1,1)</f>
        <v>MOTORISTA CUMPRINDO HORÁRIO NA ESCALA ATUAL</v>
      </c>
      <c r="L714" s="119" t="str">
        <f>_xlfn.CONCAT(cr_impAlm[[#This Row],[DATA]],cr_impAlm[[#This Row],[MOTORISTA e MATRICULA]])</f>
        <v>45497ADAILTON DA SILVA RODRIGUES MENDONCA - 2662</v>
      </c>
    </row>
    <row r="715" spans="1:12" ht="41.25" hidden="1" customHeight="1">
      <c r="A715" s="131">
        <v>45463</v>
      </c>
      <c r="B715" s="135">
        <v>19017</v>
      </c>
      <c r="C715" s="133">
        <v>0.90972222222222221</v>
      </c>
      <c r="D715" s="136" t="s">
        <v>11</v>
      </c>
      <c r="E715" s="132" t="s">
        <v>48</v>
      </c>
      <c r="F715" s="132"/>
      <c r="G715" s="132" t="str">
        <f t="shared" si="35"/>
        <v>1</v>
      </c>
      <c r="H715" s="137">
        <f t="shared" si="36"/>
        <v>18</v>
      </c>
      <c r="I715" s="132" t="str" cm="1">
        <f t="array" ref="I715">_xlfn.XLOOKUP(C715,imp_horarios,imp_trechos_janta,"",-1,1)</f>
        <v>BELEM X GOIANIA 21:05</v>
      </c>
      <c r="J715" s="132" t="str" cm="1">
        <f t="array" ref="J715">_xlfn.XLOOKUP(D715,justificativas_motivos,justificativas_texto,"",1,1)</f>
        <v>MOTORISTA CUMPRINDO HORÁRIO NA ESCALA ATUAL</v>
      </c>
      <c r="L715" s="119" t="str">
        <f>_xlfn.CONCAT(cr_impAlm[[#This Row],[DATA]],cr_impAlm[[#This Row],[MOTORISTA e MATRICULA]])</f>
        <v>45497MARCELO DOS REIS ALVES - 5220</v>
      </c>
    </row>
    <row r="716" spans="1:12" ht="41.25" hidden="1" customHeight="1">
      <c r="A716" s="131">
        <v>45463</v>
      </c>
      <c r="B716" s="135">
        <f>B715</f>
        <v>19017</v>
      </c>
      <c r="C716" s="133">
        <f>C715</f>
        <v>0.90972222222222221</v>
      </c>
      <c r="D716" s="136" t="s">
        <v>11</v>
      </c>
      <c r="E716" s="132" t="s">
        <v>50</v>
      </c>
      <c r="F716" s="132"/>
      <c r="G716" s="132" t="str">
        <f t="shared" si="35"/>
        <v>1</v>
      </c>
      <c r="H716" s="137">
        <f t="shared" si="36"/>
        <v>18</v>
      </c>
      <c r="I716" s="132" t="str" cm="1">
        <f t="array" ref="I716">_xlfn.XLOOKUP(C716,imp_horarios,imp_trechos_janta,"",-1,1)</f>
        <v>BELEM X GOIANIA 21:05</v>
      </c>
      <c r="J716" s="132" t="str" cm="1">
        <f t="array" ref="J716">_xlfn.XLOOKUP(D716,justificativas_motivos,justificativas_texto,"",1,1)</f>
        <v>MOTORISTA CUMPRINDO HORÁRIO NA ESCALA ATUAL</v>
      </c>
      <c r="L716" s="119" t="str">
        <f>_xlfn.CONCAT(cr_impAlm[[#This Row],[DATA]],cr_impAlm[[#This Row],[MOTORISTA e MATRICULA]])</f>
        <v>45497JOSE SOARES DA SILVA FILHO - 3093</v>
      </c>
    </row>
    <row r="717" spans="1:12" ht="41.25" hidden="1" customHeight="1">
      <c r="A717" s="131">
        <v>45463</v>
      </c>
      <c r="B717" s="135">
        <v>19022</v>
      </c>
      <c r="C717" s="133">
        <v>0.3</v>
      </c>
      <c r="D717" s="136" t="s">
        <v>11</v>
      </c>
      <c r="E717" s="132" t="s">
        <v>14</v>
      </c>
      <c r="F717" s="132"/>
      <c r="G717" s="132" t="str">
        <f t="shared" si="35"/>
        <v>1</v>
      </c>
      <c r="H717" s="137">
        <f t="shared" si="36"/>
        <v>18</v>
      </c>
      <c r="I717" s="132" t="str" cm="1">
        <f t="array" ref="I717">_xlfn.XLOOKUP(C717,imp_horarios,imp_trechos_janta,"",-1,1)</f>
        <v>BELEM X GOIANIA 07:12</v>
      </c>
      <c r="J717" s="132" t="str" cm="1">
        <f t="array" ref="J717">_xlfn.XLOOKUP(D717,justificativas_motivos,justificativas_texto,"",1,1)</f>
        <v>MOTORISTA CUMPRINDO HORÁRIO NA ESCALA ATUAL</v>
      </c>
      <c r="L717" s="119" t="str">
        <f>_xlfn.CONCAT(cr_impAlm[[#This Row],[DATA]],cr_impAlm[[#This Row],[MOTORISTA e MATRICULA]])</f>
        <v>45497MARCOS SUEL VICENTE DE SOUZA - 5536</v>
      </c>
    </row>
    <row r="718" spans="1:12" ht="41.25" hidden="1" customHeight="1">
      <c r="A718" s="131">
        <v>45463</v>
      </c>
      <c r="B718" s="135">
        <f>B717</f>
        <v>19022</v>
      </c>
      <c r="C718" s="133">
        <f>C717</f>
        <v>0.3</v>
      </c>
      <c r="D718" s="136" t="s">
        <v>11</v>
      </c>
      <c r="E718" s="132" t="s">
        <v>70</v>
      </c>
      <c r="F718" s="132"/>
      <c r="G718" s="132" t="str">
        <f t="shared" si="35"/>
        <v>1</v>
      </c>
      <c r="H718" s="137">
        <f t="shared" si="36"/>
        <v>18</v>
      </c>
      <c r="I718" s="132" t="str" cm="1">
        <f t="array" ref="I718">_xlfn.XLOOKUP(C718,imp_horarios,imp_trechos_janta,"",-1,1)</f>
        <v>BELEM X GOIANIA 07:12</v>
      </c>
      <c r="J718" s="132" t="str" cm="1">
        <f t="array" ref="J718">_xlfn.XLOOKUP(D718,justificativas_motivos,justificativas_texto,"",1,1)</f>
        <v>MOTORISTA CUMPRINDO HORÁRIO NA ESCALA ATUAL</v>
      </c>
      <c r="L718" s="119" t="str">
        <f>_xlfn.CONCAT(cr_impAlm[[#This Row],[DATA]],cr_impAlm[[#This Row],[MOTORISTA e MATRICULA]])</f>
        <v>45497  IVANILSON BARBOSA PEREIRA- 5434</v>
      </c>
    </row>
    <row r="719" spans="1:12" ht="41.25" hidden="1" customHeight="1">
      <c r="A719" s="131">
        <v>45463</v>
      </c>
      <c r="B719" s="135">
        <v>24006</v>
      </c>
      <c r="C719" s="133">
        <v>0.33333333333333331</v>
      </c>
      <c r="D719" s="136" t="s">
        <v>11</v>
      </c>
      <c r="E719" s="132" t="s">
        <v>78</v>
      </c>
      <c r="F719" s="132"/>
      <c r="G719" s="132" t="str">
        <f t="shared" si="35"/>
        <v>1</v>
      </c>
      <c r="H719" s="137">
        <f t="shared" si="36"/>
        <v>18</v>
      </c>
      <c r="I719" s="132" t="str" cm="1">
        <f t="array" ref="I719">_xlfn.XLOOKUP(C719,imp_horarios,imp_trechos_janta,"",-1,1)</f>
        <v>SAO LUIS X GOIANIA 08:00</v>
      </c>
      <c r="J719" s="132" t="str" cm="1">
        <f t="array" ref="J719">_xlfn.XLOOKUP(D719,justificativas_motivos,justificativas_texto,"",1,1)</f>
        <v>MOTORISTA CUMPRINDO HORÁRIO NA ESCALA ATUAL</v>
      </c>
      <c r="L719" s="119" t="str">
        <f>_xlfn.CONCAT(cr_impAlm[[#This Row],[DATA]],cr_impAlm[[#This Row],[MOTORISTA e MATRICULA]])</f>
        <v>45497JOSE EVANGELISTA DA SILVA - 5199</v>
      </c>
    </row>
    <row r="720" spans="1:12" ht="41.25" hidden="1" customHeight="1">
      <c r="A720" s="131">
        <v>45463</v>
      </c>
      <c r="B720" s="135">
        <f>B719</f>
        <v>24006</v>
      </c>
      <c r="C720" s="133">
        <f>C719</f>
        <v>0.33333333333333331</v>
      </c>
      <c r="D720" s="136" t="s">
        <v>11</v>
      </c>
      <c r="E720" s="132" t="s">
        <v>80</v>
      </c>
      <c r="F720" s="132"/>
      <c r="G720" s="132" t="str">
        <f t="shared" si="35"/>
        <v>1</v>
      </c>
      <c r="H720" s="137">
        <f t="shared" si="36"/>
        <v>18</v>
      </c>
      <c r="I720" s="132" t="str" cm="1">
        <f t="array" ref="I720">_xlfn.XLOOKUP(C720,imp_horarios,imp_trechos_janta,"",-1,1)</f>
        <v>SAO LUIS X GOIANIA 08:00</v>
      </c>
      <c r="J720" s="132" t="str" cm="1">
        <f t="array" ref="J720">_xlfn.XLOOKUP(D720,justificativas_motivos,justificativas_texto,"",1,1)</f>
        <v>MOTORISTA CUMPRINDO HORÁRIO NA ESCALA ATUAL</v>
      </c>
      <c r="L720" s="119" t="str">
        <f>_xlfn.CONCAT(cr_impAlm[[#This Row],[DATA]],cr_impAlm[[#This Row],[MOTORISTA e MATRICULA]])</f>
        <v>45497IRISVAN DE JESUS - 5708</v>
      </c>
    </row>
    <row r="721" spans="1:12" ht="41.25" hidden="1" customHeight="1">
      <c r="A721" s="131">
        <v>45463</v>
      </c>
      <c r="B721" s="135">
        <v>21101</v>
      </c>
      <c r="C721" s="133">
        <v>0.39583333333333331</v>
      </c>
      <c r="D721" s="136" t="s">
        <v>11</v>
      </c>
      <c r="E721" s="132" t="s">
        <v>13</v>
      </c>
      <c r="F721" s="132"/>
      <c r="G721" s="132" t="str">
        <f t="shared" si="35"/>
        <v>1</v>
      </c>
      <c r="H721" s="137">
        <f t="shared" si="36"/>
        <v>18</v>
      </c>
      <c r="I721" s="132" t="str" cm="1">
        <f t="array" ref="I721">_xlfn.XLOOKUP(C721,imp_horarios,imp_trechos_janta,"",-1,1)</f>
        <v>GOIANIA X BELEM 09:30</v>
      </c>
      <c r="J721" s="132" t="str" cm="1">
        <f t="array" ref="J721">_xlfn.XLOOKUP(D721,justificativas_motivos,justificativas_texto,"",1,1)</f>
        <v>MOTORISTA CUMPRINDO HORÁRIO NA ESCALA ATUAL</v>
      </c>
      <c r="L721" s="119" t="str">
        <f>_xlfn.CONCAT(cr_impAlm[[#This Row],[DATA]],cr_impAlm[[#This Row],[MOTORISTA e MATRICULA]])</f>
        <v>45497AURICELIO SILVA DO CARMO - 5755</v>
      </c>
    </row>
    <row r="722" spans="1:12" ht="41.25" hidden="1" customHeight="1">
      <c r="A722" s="131">
        <v>45463</v>
      </c>
      <c r="B722" s="135">
        <f>B721</f>
        <v>21101</v>
      </c>
      <c r="C722" s="133">
        <f>C721</f>
        <v>0.39583333333333331</v>
      </c>
      <c r="D722" s="136" t="s">
        <v>11</v>
      </c>
      <c r="E722" s="132" t="s">
        <v>12</v>
      </c>
      <c r="F722" s="132"/>
      <c r="G722" s="132" t="str">
        <f t="shared" si="35"/>
        <v>1</v>
      </c>
      <c r="H722" s="137">
        <f t="shared" si="36"/>
        <v>18</v>
      </c>
      <c r="I722" s="132" t="str" cm="1">
        <f t="array" ref="I722">_xlfn.XLOOKUP(C722,imp_horarios,imp_trechos_janta,"",-1,1)</f>
        <v>GOIANIA X BELEM 09:30</v>
      </c>
      <c r="J722" s="132" t="str" cm="1">
        <f t="array" ref="J722">_xlfn.XLOOKUP(D722,justificativas_motivos,justificativas_texto,"",1,1)</f>
        <v>MOTORISTA CUMPRINDO HORÁRIO NA ESCALA ATUAL</v>
      </c>
      <c r="L722" s="119" t="str">
        <f>_xlfn.CONCAT(cr_impAlm[[#This Row],[DATA]],cr_impAlm[[#This Row],[MOTORISTA e MATRICULA]])</f>
        <v>45498ALEF DA CRUZ VIEIRA - 5291</v>
      </c>
    </row>
    <row r="723" spans="1:12" ht="41.25" hidden="1" customHeight="1">
      <c r="A723" s="131">
        <v>45463</v>
      </c>
      <c r="B723" s="135">
        <v>14200</v>
      </c>
      <c r="C723" s="133">
        <v>0.79166666666666663</v>
      </c>
      <c r="D723" s="136" t="s">
        <v>11</v>
      </c>
      <c r="E723" s="132" t="s">
        <v>179</v>
      </c>
      <c r="F723" s="132"/>
      <c r="G723" s="132" t="str">
        <f t="shared" si="35"/>
        <v>1</v>
      </c>
      <c r="H723" s="137">
        <f t="shared" si="36"/>
        <v>18</v>
      </c>
      <c r="I723" s="132" t="str" cm="1">
        <f t="array" ref="I723">_xlfn.XLOOKUP(C723,imp_horarios,imp_trechos_janta,"",-1,1)</f>
        <v>GOIANIA X TERESINA 18:00</v>
      </c>
      <c r="J723" s="132" t="str" cm="1">
        <f t="array" ref="J723">_xlfn.XLOOKUP(D723,justificativas_motivos,justificativas_texto,"",1,1)</f>
        <v>MOTORISTA CUMPRINDO HORÁRIO NA ESCALA ATUAL</v>
      </c>
      <c r="L723" s="119" t="str">
        <f>_xlfn.CONCAT(cr_impAlm[[#This Row],[DATA]],cr_impAlm[[#This Row],[MOTORISTA e MATRICULA]])</f>
        <v>45498JOAO AMARAL DA SILVA JUNIOR - 5290</v>
      </c>
    </row>
    <row r="724" spans="1:12" ht="41.25" hidden="1" customHeight="1">
      <c r="A724" s="131">
        <v>45463</v>
      </c>
      <c r="B724" s="135">
        <f>B723</f>
        <v>14200</v>
      </c>
      <c r="C724" s="133">
        <f>C723</f>
        <v>0.79166666666666663</v>
      </c>
      <c r="D724" s="136" t="s">
        <v>11</v>
      </c>
      <c r="E724" s="132" t="s">
        <v>194</v>
      </c>
      <c r="F724" s="132"/>
      <c r="G724" s="132" t="str">
        <f t="shared" si="35"/>
        <v>1</v>
      </c>
      <c r="H724" s="137">
        <f t="shared" si="36"/>
        <v>18</v>
      </c>
      <c r="I724" s="132" t="str" cm="1">
        <f t="array" ref="I724">_xlfn.XLOOKUP(C724,imp_horarios,imp_trechos_janta,"",-1,1)</f>
        <v>GOIANIA X TERESINA 18:00</v>
      </c>
      <c r="J724" s="132" t="str" cm="1">
        <f t="array" ref="J724">_xlfn.XLOOKUP(D724,justificativas_motivos,justificativas_texto,"",1,1)</f>
        <v>MOTORISTA CUMPRINDO HORÁRIO NA ESCALA ATUAL</v>
      </c>
      <c r="L724" s="119" t="str">
        <f>_xlfn.CONCAT(cr_impAlm[[#This Row],[DATA]],cr_impAlm[[#This Row],[MOTORISTA e MATRICULA]])</f>
        <v>45498VANDERSON GURGEL DO AMARAL - 2734</v>
      </c>
    </row>
    <row r="725" spans="1:12" ht="41.25" hidden="1" customHeight="1">
      <c r="A725" s="131">
        <v>45463</v>
      </c>
      <c r="B725" s="135">
        <v>16100</v>
      </c>
      <c r="C725" s="133">
        <v>0.83333333333333337</v>
      </c>
      <c r="D725" s="136" t="s">
        <v>11</v>
      </c>
      <c r="E725" s="132" t="s">
        <v>183</v>
      </c>
      <c r="F725" s="132"/>
      <c r="G725" s="132" t="str">
        <f t="shared" si="35"/>
        <v>1</v>
      </c>
      <c r="H725" s="137">
        <f t="shared" si="36"/>
        <v>18</v>
      </c>
      <c r="I725" s="132" t="str" cm="1">
        <f t="array" ref="I725">_xlfn.XLOOKUP(C725,imp_horarios,imp_trechos_janta,"",-1,1)</f>
        <v>GOIANIA X SAO LUIS 20:00</v>
      </c>
      <c r="J725" s="132" t="str" cm="1">
        <f t="array" ref="J725">_xlfn.XLOOKUP(D725,justificativas_motivos,justificativas_texto,"",1,1)</f>
        <v>MOTORISTA CUMPRINDO HORÁRIO NA ESCALA ATUAL</v>
      </c>
      <c r="L725" s="119" t="str">
        <f>_xlfn.CONCAT(cr_impAlm[[#This Row],[DATA]],cr_impAlm[[#This Row],[MOTORISTA e MATRICULA]])</f>
        <v>45498OLIVEIRA DE MELO ARRUDA - 5251</v>
      </c>
    </row>
    <row r="726" spans="1:12" ht="41.25" hidden="1" customHeight="1">
      <c r="A726" s="131">
        <v>45463</v>
      </c>
      <c r="B726" s="135">
        <f>B725</f>
        <v>16100</v>
      </c>
      <c r="C726" s="133">
        <f>C725</f>
        <v>0.83333333333333337</v>
      </c>
      <c r="D726" s="136" t="s">
        <v>11</v>
      </c>
      <c r="E726" s="132" t="s">
        <v>113</v>
      </c>
      <c r="F726" s="132"/>
      <c r="G726" s="132" t="str">
        <f t="shared" si="35"/>
        <v>1</v>
      </c>
      <c r="H726" s="137">
        <f t="shared" si="36"/>
        <v>18</v>
      </c>
      <c r="I726" s="132" t="str" cm="1">
        <f t="array" ref="I726">_xlfn.XLOOKUP(C726,imp_horarios,imp_trechos_janta,"",-1,1)</f>
        <v>GOIANIA X SAO LUIS 20:00</v>
      </c>
      <c r="J726" s="132" t="str" cm="1">
        <f t="array" ref="J726">_xlfn.XLOOKUP(D726,justificativas_motivos,justificativas_texto,"",1,1)</f>
        <v>MOTORISTA CUMPRINDO HORÁRIO NA ESCALA ATUAL</v>
      </c>
      <c r="L726" s="119" t="str">
        <f>_xlfn.CONCAT(cr_impAlm[[#This Row],[DATA]],cr_impAlm[[#This Row],[MOTORISTA e MATRICULA]])</f>
        <v>45498  ALEXSANDRO PEREIRA DA SILVA- 5286</v>
      </c>
    </row>
    <row r="727" spans="1:12" ht="41.25" hidden="1" customHeight="1">
      <c r="A727" s="131">
        <v>45464</v>
      </c>
      <c r="B727" s="135">
        <v>19003</v>
      </c>
      <c r="C727" s="133">
        <v>0.87847222222222221</v>
      </c>
      <c r="D727" s="136" t="s">
        <v>11</v>
      </c>
      <c r="E727" s="132" t="s">
        <v>179</v>
      </c>
      <c r="F727" s="132"/>
      <c r="G727" s="132" t="str">
        <f t="shared" si="35"/>
        <v>1</v>
      </c>
      <c r="H727" s="137">
        <f t="shared" si="36"/>
        <v>18</v>
      </c>
      <c r="I727" s="132" t="str" cm="1">
        <f t="array" ref="I727">_xlfn.XLOOKUP(C727,imp_horarios,imp_trechos_janta,"",-1,1)</f>
        <v>BELEM X GOIANIA 21:05</v>
      </c>
      <c r="J727" s="132" t="str" cm="1">
        <f t="array" ref="J727">_xlfn.XLOOKUP(D727,justificativas_motivos,justificativas_texto,"",1,1)</f>
        <v>MOTORISTA CUMPRINDO HORÁRIO NA ESCALA ATUAL</v>
      </c>
      <c r="L727" s="119" t="str">
        <f>_xlfn.CONCAT(cr_impAlm[[#This Row],[DATA]],cr_impAlm[[#This Row],[MOTORISTA e MATRICULA]])</f>
        <v>45498JOSE MARQUES DE SOUZA - 5771</v>
      </c>
    </row>
    <row r="728" spans="1:12" ht="41.25" hidden="1" customHeight="1">
      <c r="A728" s="131">
        <v>45464</v>
      </c>
      <c r="B728" s="135">
        <v>19003</v>
      </c>
      <c r="C728" s="133">
        <v>0.87847222222222221</v>
      </c>
      <c r="D728" s="136" t="s">
        <v>11</v>
      </c>
      <c r="E728" s="132" t="s">
        <v>194</v>
      </c>
      <c r="F728" s="132"/>
      <c r="G728" s="132" t="str">
        <f t="shared" si="35"/>
        <v>1</v>
      </c>
      <c r="H728" s="137">
        <f t="shared" si="36"/>
        <v>18</v>
      </c>
      <c r="I728" s="132" t="str" cm="1">
        <f t="array" ref="I728">_xlfn.XLOOKUP(C728,imp_horarios,imp_trechos_janta,"",-1,1)</f>
        <v>BELEM X GOIANIA 21:05</v>
      </c>
      <c r="J728" s="132" t="str" cm="1">
        <f t="array" ref="J728">_xlfn.XLOOKUP(D728,justificativas_motivos,justificativas_texto,"",1,1)</f>
        <v>MOTORISTA CUMPRINDO HORÁRIO NA ESCALA ATUAL</v>
      </c>
      <c r="L728" s="119" t="str">
        <f>_xlfn.CONCAT(cr_impAlm[[#This Row],[DATA]],cr_impAlm[[#This Row],[MOTORISTA e MATRICULA]])</f>
        <v>45498MARCOS SUEL SALES PINTO - 5424</v>
      </c>
    </row>
    <row r="729" spans="1:12" ht="41.25" hidden="1" customHeight="1">
      <c r="A729" s="131">
        <v>45464</v>
      </c>
      <c r="B729" s="135">
        <v>19019</v>
      </c>
      <c r="C729" s="133">
        <v>0.3</v>
      </c>
      <c r="D729" s="136" t="s">
        <v>11</v>
      </c>
      <c r="E729" s="132" t="s">
        <v>183</v>
      </c>
      <c r="F729" s="132"/>
      <c r="G729" s="132" t="str">
        <f t="shared" si="35"/>
        <v>1</v>
      </c>
      <c r="H729" s="137">
        <f t="shared" si="36"/>
        <v>18</v>
      </c>
      <c r="I729" s="132" t="str" cm="1">
        <f t="array" ref="I729">_xlfn.XLOOKUP(C729,imp_horarios,imp_trechos_janta,"",-1,1)</f>
        <v>BELEM X GOIANIA 07:12</v>
      </c>
      <c r="J729" s="132" t="str" cm="1">
        <f t="array" ref="J729">_xlfn.XLOOKUP(D729,justificativas_motivos,justificativas_texto,"",1,1)</f>
        <v>MOTORISTA CUMPRINDO HORÁRIO NA ESCALA ATUAL</v>
      </c>
      <c r="L729" s="119" t="str">
        <f>_xlfn.CONCAT(cr_impAlm[[#This Row],[DATA]],cr_impAlm[[#This Row],[MOTORISTA e MATRICULA]])</f>
        <v>45498EVANDRO BEZERRA LOPES - 5588</v>
      </c>
    </row>
    <row r="730" spans="1:12" ht="41.25" hidden="1" customHeight="1">
      <c r="A730" s="131">
        <v>45464</v>
      </c>
      <c r="B730" s="135">
        <v>19019</v>
      </c>
      <c r="C730" s="133">
        <v>0.3</v>
      </c>
      <c r="D730" s="136" t="s">
        <v>11</v>
      </c>
      <c r="E730" s="132" t="s">
        <v>113</v>
      </c>
      <c r="F730" s="132"/>
      <c r="G730" s="132" t="str">
        <f t="shared" si="35"/>
        <v>1</v>
      </c>
      <c r="H730" s="137">
        <f t="shared" si="36"/>
        <v>18</v>
      </c>
      <c r="I730" s="132" t="str" cm="1">
        <f t="array" ref="I730">_xlfn.XLOOKUP(C730,imp_horarios,imp_trechos_janta,"",-1,1)</f>
        <v>BELEM X GOIANIA 07:12</v>
      </c>
      <c r="J730" s="132" t="str" cm="1">
        <f t="array" ref="J730">_xlfn.XLOOKUP(D730,justificativas_motivos,justificativas_texto,"",1,1)</f>
        <v>MOTORISTA CUMPRINDO HORÁRIO NA ESCALA ATUAL</v>
      </c>
      <c r="L730" s="119" t="str">
        <f>_xlfn.CONCAT(cr_impAlm[[#This Row],[DATA]],cr_impAlm[[#This Row],[MOTORISTA e MATRICULA]])</f>
        <v>45498AGNALDO ALVES DE CARVALHO - 5623</v>
      </c>
    </row>
    <row r="731" spans="1:12" ht="41.25" hidden="1" customHeight="1">
      <c r="A731" s="131">
        <v>45464</v>
      </c>
      <c r="B731" s="135">
        <v>16100</v>
      </c>
      <c r="C731" s="133">
        <v>0.33333333333333331</v>
      </c>
      <c r="D731" s="136" t="s">
        <v>11</v>
      </c>
      <c r="E731" s="132" t="s">
        <v>119</v>
      </c>
      <c r="F731" s="132"/>
      <c r="G731" s="132" t="str">
        <f t="shared" ref="G731:G794" si="37">IF(E731="MOTORISTA","","1")</f>
        <v>1</v>
      </c>
      <c r="H731" s="137">
        <f t="shared" ref="H731:H794" si="38">IF(E731="MOTORISTA","",18)</f>
        <v>18</v>
      </c>
      <c r="I731" s="132" t="str" cm="1">
        <f t="array" ref="I731">_xlfn.XLOOKUP(C731,imp_horarios,imp_trechos_janta,"",-1,1)</f>
        <v>SAO LUIS X GOIANIA 08:00</v>
      </c>
      <c r="J731" s="132" t="str" cm="1">
        <f t="array" ref="J731">_xlfn.XLOOKUP(D731,justificativas_motivos,justificativas_texto,"",1,1)</f>
        <v>MOTORISTA CUMPRINDO HORÁRIO NA ESCALA ATUAL</v>
      </c>
      <c r="L731" s="119" t="str">
        <f>_xlfn.CONCAT(cr_impAlm[[#This Row],[DATA]],cr_impAlm[[#This Row],[MOTORISTA e MATRICULA]])</f>
        <v>45498CLEYTON CEZAR DA SILVA  - 5741</v>
      </c>
    </row>
    <row r="732" spans="1:12" ht="41.25" hidden="1" customHeight="1">
      <c r="A732" s="131">
        <v>45464</v>
      </c>
      <c r="B732" s="135">
        <v>16100</v>
      </c>
      <c r="C732" s="133">
        <v>0.33333333333333331</v>
      </c>
      <c r="D732" s="136" t="s">
        <v>11</v>
      </c>
      <c r="E732" s="129" t="s">
        <v>195</v>
      </c>
      <c r="F732" s="132"/>
      <c r="G732" s="132" t="str">
        <f t="shared" si="37"/>
        <v>1</v>
      </c>
      <c r="H732" s="137">
        <f t="shared" si="38"/>
        <v>18</v>
      </c>
      <c r="I732" s="132" t="str" cm="1">
        <f t="array" ref="I732">_xlfn.XLOOKUP(C732,imp_horarios,imp_trechos_janta,"",-1,1)</f>
        <v>SAO LUIS X GOIANIA 08:00</v>
      </c>
      <c r="J732" s="132" t="str" cm="1">
        <f t="array" ref="J732">_xlfn.XLOOKUP(D732,justificativas_motivos,justificativas_texto,"",1,1)</f>
        <v>MOTORISTA CUMPRINDO HORÁRIO NA ESCALA ATUAL</v>
      </c>
      <c r="L732" s="119" t="str">
        <f>_xlfn.CONCAT(cr_impAlm[[#This Row],[DATA]],cr_impAlm[[#This Row],[MOTORISTA e MATRICULA]])</f>
        <v>45498DANIEL PEREIRA DA ROCHA - 5298</v>
      </c>
    </row>
    <row r="733" spans="1:12" ht="41.25" hidden="1" customHeight="1">
      <c r="A733" s="131">
        <v>45464</v>
      </c>
      <c r="B733" s="135">
        <v>16400</v>
      </c>
      <c r="C733" s="133">
        <v>0.39583333333333331</v>
      </c>
      <c r="D733" s="136" t="s">
        <v>11</v>
      </c>
      <c r="E733" s="132" t="s">
        <v>47</v>
      </c>
      <c r="F733" s="132"/>
      <c r="G733" s="132" t="str">
        <f t="shared" si="37"/>
        <v>1</v>
      </c>
      <c r="H733" s="137">
        <f t="shared" si="38"/>
        <v>18</v>
      </c>
      <c r="I733" s="132" t="str" cm="1">
        <f t="array" ref="I733">_xlfn.XLOOKUP(C733,imp_horarios,imp_trechos_janta,"",-1,1)</f>
        <v>GOIANIA X BELEM 09:30</v>
      </c>
      <c r="J733" s="132" t="str" cm="1">
        <f t="array" ref="J733">_xlfn.XLOOKUP(D733,justificativas_motivos,justificativas_texto,"",1,1)</f>
        <v>MOTORISTA CUMPRINDO HORÁRIO NA ESCALA ATUAL</v>
      </c>
      <c r="L733" s="119" t="str">
        <f>_xlfn.CONCAT(cr_impAlm[[#This Row],[DATA]],cr_impAlm[[#This Row],[MOTORISTA e MATRICULA]])</f>
        <v>45498HAILTON ALVES DA  SILVA - 5650</v>
      </c>
    </row>
    <row r="734" spans="1:12" ht="41.25" hidden="1" customHeight="1">
      <c r="A734" s="131">
        <v>45464</v>
      </c>
      <c r="B734" s="135">
        <v>16400</v>
      </c>
      <c r="C734" s="133">
        <v>0.39583333333333331</v>
      </c>
      <c r="D734" s="136" t="s">
        <v>11</v>
      </c>
      <c r="E734" s="132" t="s">
        <v>165</v>
      </c>
      <c r="F734" s="132"/>
      <c r="G734" s="132" t="str">
        <f t="shared" si="37"/>
        <v>1</v>
      </c>
      <c r="H734" s="137">
        <f t="shared" si="38"/>
        <v>18</v>
      </c>
      <c r="I734" s="132" t="str" cm="1">
        <f t="array" ref="I734">_xlfn.XLOOKUP(C734,imp_horarios,imp_trechos_janta,"",-1,1)</f>
        <v>GOIANIA X BELEM 09:30</v>
      </c>
      <c r="J734" s="132" t="str" cm="1">
        <f t="array" ref="J734">_xlfn.XLOOKUP(D734,justificativas_motivos,justificativas_texto,"",1,1)</f>
        <v>MOTORISTA CUMPRINDO HORÁRIO NA ESCALA ATUAL</v>
      </c>
      <c r="L734" s="119" t="str">
        <f>_xlfn.CONCAT(cr_impAlm[[#This Row],[DATA]],cr_impAlm[[#This Row],[MOTORISTA e MATRICULA]])</f>
        <v>45499CLEYTON CEZAR DA SILVA - 5741</v>
      </c>
    </row>
    <row r="735" spans="1:12" ht="41.25" hidden="1" customHeight="1">
      <c r="A735" s="131">
        <v>45464</v>
      </c>
      <c r="B735" s="135">
        <v>15400</v>
      </c>
      <c r="C735" s="133">
        <v>0.75</v>
      </c>
      <c r="D735" s="136" t="s">
        <v>11</v>
      </c>
      <c r="E735" s="132" t="s">
        <v>95</v>
      </c>
      <c r="F735" s="132"/>
      <c r="G735" s="132" t="str">
        <f t="shared" si="37"/>
        <v>1</v>
      </c>
      <c r="H735" s="137">
        <f t="shared" si="38"/>
        <v>18</v>
      </c>
      <c r="I735" s="132" t="str" cm="1">
        <f t="array" ref="I735">_xlfn.XLOOKUP(C735,imp_horarios,imp_trechos_janta,"",-1,1)</f>
        <v>GOIANIA X TERESINA 18:00</v>
      </c>
      <c r="J735" s="132" t="str" cm="1">
        <f t="array" ref="J735">_xlfn.XLOOKUP(D735,justificativas_motivos,justificativas_texto,"",1,1)</f>
        <v>MOTORISTA CUMPRINDO HORÁRIO NA ESCALA ATUAL</v>
      </c>
      <c r="L735" s="119" t="str">
        <f>_xlfn.CONCAT(cr_impAlm[[#This Row],[DATA]],cr_impAlm[[#This Row],[MOTORISTA e MATRICULA]])</f>
        <v>45499AGNALDO ALVES DE CARVALHO - 5623</v>
      </c>
    </row>
    <row r="736" spans="1:12" ht="41.25" hidden="1" customHeight="1">
      <c r="A736" s="131">
        <v>45464</v>
      </c>
      <c r="B736" s="135">
        <v>15400</v>
      </c>
      <c r="C736" s="133">
        <v>0.75</v>
      </c>
      <c r="D736" s="136" t="s">
        <v>11</v>
      </c>
      <c r="E736" s="132" t="s">
        <v>168</v>
      </c>
      <c r="F736" s="132"/>
      <c r="G736" s="132" t="str">
        <f t="shared" si="37"/>
        <v>1</v>
      </c>
      <c r="H736" s="137">
        <f t="shared" si="38"/>
        <v>18</v>
      </c>
      <c r="I736" s="132" t="str" cm="1">
        <f t="array" ref="I736">_xlfn.XLOOKUP(C736,imp_horarios,imp_trechos_janta,"",-1,1)</f>
        <v>GOIANIA X TERESINA 18:00</v>
      </c>
      <c r="J736" s="132" t="str" cm="1">
        <f t="array" ref="J736">_xlfn.XLOOKUP(D736,justificativas_motivos,justificativas_texto,"",1,1)</f>
        <v>MOTORISTA CUMPRINDO HORÁRIO NA ESCALA ATUAL</v>
      </c>
      <c r="L736" s="119" t="str">
        <f>_xlfn.CONCAT(cr_impAlm[[#This Row],[DATA]],cr_impAlm[[#This Row],[MOTORISTA e MATRICULA]])</f>
        <v>45499DIVINO FERREIRA DA SILVA - 1946</v>
      </c>
    </row>
    <row r="737" spans="1:12" ht="41.25" hidden="1" customHeight="1">
      <c r="A737" s="131">
        <v>45464</v>
      </c>
      <c r="B737" s="135">
        <v>19001</v>
      </c>
      <c r="C737" s="133">
        <v>0.83333333333333337</v>
      </c>
      <c r="D737" s="136" t="s">
        <v>11</v>
      </c>
      <c r="E737" s="132" t="s">
        <v>171</v>
      </c>
      <c r="F737" s="132"/>
      <c r="G737" s="132" t="str">
        <f t="shared" si="37"/>
        <v>1</v>
      </c>
      <c r="H737" s="137">
        <f t="shared" si="38"/>
        <v>18</v>
      </c>
      <c r="I737" s="132" t="str" cm="1">
        <f t="array" ref="I737">_xlfn.XLOOKUP(C737,imp_horarios,imp_trechos_janta,"",-1,1)</f>
        <v>GOIANIA X SAO LUIS 20:00</v>
      </c>
      <c r="J737" s="132" t="str" cm="1">
        <f t="array" ref="J737">_xlfn.XLOOKUP(D737,justificativas_motivos,justificativas_texto,"",1,1)</f>
        <v>MOTORISTA CUMPRINDO HORÁRIO NA ESCALA ATUAL</v>
      </c>
      <c r="L737" s="119" t="str">
        <f>_xlfn.CONCAT(cr_impAlm[[#This Row],[DATA]],cr_impAlm[[#This Row],[MOTORISTA e MATRICULA]])</f>
        <v>45499JOSE PINHEIRO DA SILVA - 5628</v>
      </c>
    </row>
    <row r="738" spans="1:12" ht="41.25" hidden="1" customHeight="1">
      <c r="A738" s="131">
        <v>45464</v>
      </c>
      <c r="B738" s="135">
        <v>19001</v>
      </c>
      <c r="C738" s="133">
        <v>0.83333333333333337</v>
      </c>
      <c r="D738" s="136" t="s">
        <v>11</v>
      </c>
      <c r="E738" s="132" t="s">
        <v>153</v>
      </c>
      <c r="F738" s="132"/>
      <c r="G738" s="132" t="str">
        <f t="shared" si="37"/>
        <v>1</v>
      </c>
      <c r="H738" s="137">
        <f t="shared" si="38"/>
        <v>18</v>
      </c>
      <c r="I738" s="132" t="str" cm="1">
        <f t="array" ref="I738">_xlfn.XLOOKUP(C738,imp_horarios,imp_trechos_janta,"",-1,1)</f>
        <v>GOIANIA X SAO LUIS 20:00</v>
      </c>
      <c r="J738" s="132" t="str" cm="1">
        <f t="array" ref="J738">_xlfn.XLOOKUP(D738,justificativas_motivos,justificativas_texto,"",1,1)</f>
        <v>MOTORISTA CUMPRINDO HORÁRIO NA ESCALA ATUAL</v>
      </c>
      <c r="L738" s="119" t="str">
        <f>_xlfn.CONCAT(cr_impAlm[[#This Row],[DATA]],cr_impAlm[[#This Row],[MOTORISTA e MATRICULA]])</f>
        <v>45499EURIPEDES BARSANULFO DIAS ROSA - 1951</v>
      </c>
    </row>
    <row r="739" spans="1:12" ht="41.25" hidden="1" customHeight="1">
      <c r="A739" s="131">
        <v>45465</v>
      </c>
      <c r="B739" s="135">
        <v>19007</v>
      </c>
      <c r="C739" s="133">
        <v>0.3</v>
      </c>
      <c r="D739" s="136" t="s">
        <v>11</v>
      </c>
      <c r="E739" s="132" t="s">
        <v>95</v>
      </c>
      <c r="F739" s="132"/>
      <c r="G739" s="132" t="str">
        <f t="shared" si="37"/>
        <v>1</v>
      </c>
      <c r="H739" s="137">
        <f t="shared" si="38"/>
        <v>18</v>
      </c>
      <c r="I739" s="132" t="str" cm="1">
        <f t="array" ref="I739">_xlfn.XLOOKUP(C739,imp_horarios,imp_trechos_janta,"",-1,1)</f>
        <v>BELEM X GOIANIA 07:12</v>
      </c>
      <c r="J739" s="132" t="str" cm="1">
        <f t="array" ref="J739">_xlfn.XLOOKUP(D739,justificativas_motivos,justificativas_texto,"",1,1)</f>
        <v>MOTORISTA CUMPRINDO HORÁRIO NA ESCALA ATUAL</v>
      </c>
      <c r="L739" s="119" t="str">
        <f>_xlfn.CONCAT(cr_impAlm[[#This Row],[DATA]],cr_impAlm[[#This Row],[MOTORISTA e MATRICULA]])</f>
        <v>45499EDVALDO NEVES DE ABREU - 3032</v>
      </c>
    </row>
    <row r="740" spans="1:12" ht="41.25" hidden="1" customHeight="1">
      <c r="A740" s="131">
        <v>45465</v>
      </c>
      <c r="B740" s="135">
        <f>B739</f>
        <v>19007</v>
      </c>
      <c r="C740" s="133">
        <f>C739</f>
        <v>0.3</v>
      </c>
      <c r="D740" s="136" t="s">
        <v>11</v>
      </c>
      <c r="E740" s="132" t="s">
        <v>168</v>
      </c>
      <c r="F740" s="132"/>
      <c r="G740" s="132" t="str">
        <f t="shared" si="37"/>
        <v>1</v>
      </c>
      <c r="H740" s="137">
        <f t="shared" si="38"/>
        <v>18</v>
      </c>
      <c r="I740" s="132" t="str" cm="1">
        <f t="array" ref="I740">_xlfn.XLOOKUP(C740,imp_horarios,imp_trechos_janta,"",-1,1)</f>
        <v>BELEM X GOIANIA 07:12</v>
      </c>
      <c r="J740" s="132" t="str" cm="1">
        <f t="array" ref="J740">_xlfn.XLOOKUP(D740,justificativas_motivos,justificativas_texto,"",1,1)</f>
        <v>MOTORISTA CUMPRINDO HORÁRIO NA ESCALA ATUAL</v>
      </c>
      <c r="L740" s="119" t="str">
        <f>_xlfn.CONCAT(cr_impAlm[[#This Row],[DATA]],cr_impAlm[[#This Row],[MOTORISTA e MATRICULA]])</f>
        <v>45499VALTER PEREIRA MACIEL - 5630</v>
      </c>
    </row>
    <row r="741" spans="1:12" ht="41.25" hidden="1" customHeight="1">
      <c r="A741" s="131">
        <v>45465</v>
      </c>
      <c r="B741" s="135">
        <v>16800</v>
      </c>
      <c r="C741" s="133">
        <v>0.39583333333333331</v>
      </c>
      <c r="D741" s="136" t="s">
        <v>11</v>
      </c>
      <c r="E741" s="132" t="s">
        <v>171</v>
      </c>
      <c r="F741" s="132"/>
      <c r="G741" s="132" t="str">
        <f t="shared" si="37"/>
        <v>1</v>
      </c>
      <c r="H741" s="137">
        <f t="shared" si="38"/>
        <v>18</v>
      </c>
      <c r="I741" s="132" t="str" cm="1">
        <f t="array" ref="I741">_xlfn.XLOOKUP(C741,imp_horarios,imp_trechos_janta,"",-1,1)</f>
        <v>GOIANIA X BELEM 09:30</v>
      </c>
      <c r="J741" s="132" t="str" cm="1">
        <f t="array" ref="J741">_xlfn.XLOOKUP(D741,justificativas_motivos,justificativas_texto,"",1,1)</f>
        <v>MOTORISTA CUMPRINDO HORÁRIO NA ESCALA ATUAL</v>
      </c>
      <c r="L741" s="119" t="str">
        <f>_xlfn.CONCAT(cr_impAlm[[#This Row],[DATA]],cr_impAlm[[#This Row],[MOTORISTA e MATRICULA]])</f>
        <v>45499PEDRINHO MARCELINO BATISTA - 5629</v>
      </c>
    </row>
    <row r="742" spans="1:12" ht="41.25" hidden="1" customHeight="1">
      <c r="A742" s="131">
        <v>45465</v>
      </c>
      <c r="B742" s="135">
        <f>B741</f>
        <v>16800</v>
      </c>
      <c r="C742" s="133">
        <f>C741</f>
        <v>0.39583333333333331</v>
      </c>
      <c r="D742" s="136" t="s">
        <v>11</v>
      </c>
      <c r="E742" s="132" t="s">
        <v>153</v>
      </c>
      <c r="F742" s="132"/>
      <c r="G742" s="132" t="str">
        <f t="shared" si="37"/>
        <v>1</v>
      </c>
      <c r="H742" s="137">
        <f t="shared" si="38"/>
        <v>18</v>
      </c>
      <c r="I742" s="132" t="str" cm="1">
        <f t="array" ref="I742">_xlfn.XLOOKUP(C742,imp_horarios,imp_trechos_janta,"",-1,1)</f>
        <v>GOIANIA X BELEM 09:30</v>
      </c>
      <c r="J742" s="132" t="str" cm="1">
        <f t="array" ref="J742">_xlfn.XLOOKUP(D742,justificativas_motivos,justificativas_texto,"",1,1)</f>
        <v>MOTORISTA CUMPRINDO HORÁRIO NA ESCALA ATUAL</v>
      </c>
      <c r="L742" s="119" t="str">
        <f>_xlfn.CONCAT(cr_impAlm[[#This Row],[DATA]],cr_impAlm[[#This Row],[MOTORISTA e MATRICULA]])</f>
        <v>45500VALDIR NUNES DA SILVA - 2989</v>
      </c>
    </row>
    <row r="743" spans="1:12" ht="41.25" hidden="1" customHeight="1">
      <c r="A743" s="131">
        <v>45465</v>
      </c>
      <c r="B743" s="135" t="s">
        <v>137</v>
      </c>
      <c r="C743" s="133" t="s">
        <v>137</v>
      </c>
      <c r="D743" s="136" t="s">
        <v>137</v>
      </c>
      <c r="E743" s="132" t="s">
        <v>134</v>
      </c>
      <c r="F743" s="132"/>
      <c r="G743" s="132" t="str">
        <f t="shared" si="37"/>
        <v>1</v>
      </c>
      <c r="H743" s="137">
        <f t="shared" si="38"/>
        <v>18</v>
      </c>
      <c r="I743" s="132" t="str" cm="1">
        <f t="array" ref="I743">_xlfn.XLOOKUP(C743,imp_horarios,imp_trechos_janta,"",-1,1)</f>
        <v>ESPERA</v>
      </c>
      <c r="J743" s="132" t="str" cm="1">
        <f t="array" ref="J743">_xlfn.XLOOKUP(D743,justificativas_motivos,justificativas_texto,"",1,1)</f>
        <v>MOTORISTA NA GARAGEM EM ESPERA PARA DISPONIBILIDADE DE HORARIOS</v>
      </c>
      <c r="L743" s="119" t="str">
        <f>_xlfn.CONCAT(cr_impAlm[[#This Row],[DATA]],cr_impAlm[[#This Row],[MOTORISTA e MATRICULA]])</f>
        <v>45500JOAO MONTEIRO DA COSTA - 5187</v>
      </c>
    </row>
    <row r="744" spans="1:12" ht="41.25" hidden="1" customHeight="1">
      <c r="A744" s="131">
        <v>45465</v>
      </c>
      <c r="B744" s="135" t="str">
        <f>B743</f>
        <v>ESPERA</v>
      </c>
      <c r="C744" s="133" t="str">
        <f>C743</f>
        <v>ESPERA</v>
      </c>
      <c r="D744" s="136" t="s">
        <v>137</v>
      </c>
      <c r="E744" s="132" t="s">
        <v>196</v>
      </c>
      <c r="F744" s="132"/>
      <c r="G744" s="132" t="str">
        <f t="shared" si="37"/>
        <v>1</v>
      </c>
      <c r="H744" s="137">
        <f t="shared" si="38"/>
        <v>18</v>
      </c>
      <c r="I744" s="132" t="str" cm="1">
        <f t="array" ref="I744">_xlfn.XLOOKUP(C744,imp_horarios,imp_trechos_janta,"",-1,1)</f>
        <v>ESPERA</v>
      </c>
      <c r="J744" s="132" t="str" cm="1">
        <f t="array" ref="J744">_xlfn.XLOOKUP(D744,justificativas_motivos,justificativas_texto,"",1,1)</f>
        <v>MOTORISTA NA GARAGEM EM ESPERA PARA DISPONIBILIDADE DE HORARIOS</v>
      </c>
      <c r="L744" s="119" t="str">
        <f>_xlfn.CONCAT(cr_impAlm[[#This Row],[DATA]],cr_impAlm[[#This Row],[MOTORISTA e MATRICULA]])</f>
        <v>45500DJALMA SOARES GUIMARAES - 1948</v>
      </c>
    </row>
    <row r="745" spans="1:12" ht="41.25" hidden="1" customHeight="1">
      <c r="A745" s="131">
        <v>45465</v>
      </c>
      <c r="B745" s="135">
        <v>24005</v>
      </c>
      <c r="C745" s="133">
        <v>0.83333333333333337</v>
      </c>
      <c r="D745" s="136" t="s">
        <v>11</v>
      </c>
      <c r="E745" s="132" t="s">
        <v>200</v>
      </c>
      <c r="F745" s="132"/>
      <c r="G745" s="132" t="str">
        <f t="shared" si="37"/>
        <v>1</v>
      </c>
      <c r="H745" s="137">
        <f t="shared" si="38"/>
        <v>18</v>
      </c>
      <c r="I745" s="132" t="str" cm="1">
        <f t="array" ref="I745">_xlfn.XLOOKUP(C745,imp_horarios,imp_trechos_janta,"",-1,1)</f>
        <v>GOIANIA X SAO LUIS 20:00</v>
      </c>
      <c r="J745" s="132" t="str" cm="1">
        <f t="array" ref="J745">_xlfn.XLOOKUP(D745,justificativas_motivos,justificativas_texto,"",1,1)</f>
        <v>MOTORISTA CUMPRINDO HORÁRIO NA ESCALA ATUAL</v>
      </c>
      <c r="L745" s="119" t="str">
        <f>_xlfn.CONCAT(cr_impAlm[[#This Row],[DATA]],cr_impAlm[[#This Row],[MOTORISTA e MATRICULA]])</f>
        <v>45500HILTON RODRIGUES DA COSTA - 866</v>
      </c>
    </row>
    <row r="746" spans="1:12" ht="41.25" hidden="1" customHeight="1">
      <c r="A746" s="131">
        <v>45465</v>
      </c>
      <c r="B746" s="135">
        <f>B745</f>
        <v>24005</v>
      </c>
      <c r="C746" s="133">
        <f>C745</f>
        <v>0.83333333333333337</v>
      </c>
      <c r="D746" s="136" t="s">
        <v>11</v>
      </c>
      <c r="E746" s="132" t="s">
        <v>201</v>
      </c>
      <c r="F746" s="132"/>
      <c r="G746" s="132" t="str">
        <f t="shared" si="37"/>
        <v>1</v>
      </c>
      <c r="H746" s="137">
        <f t="shared" si="38"/>
        <v>18</v>
      </c>
      <c r="I746" s="132" t="str" cm="1">
        <f t="array" ref="I746">_xlfn.XLOOKUP(C746,imp_horarios,imp_trechos_janta,"",-1,1)</f>
        <v>GOIANIA X SAO LUIS 20:00</v>
      </c>
      <c r="J746" s="132" t="str" cm="1">
        <f t="array" ref="J746">_xlfn.XLOOKUP(D746,justificativas_motivos,justificativas_texto,"",1,1)</f>
        <v>MOTORISTA CUMPRINDO HORÁRIO NA ESCALA ATUAL</v>
      </c>
      <c r="L746" s="119" t="str">
        <f>_xlfn.CONCAT(cr_impAlm[[#This Row],[DATA]],cr_impAlm[[#This Row],[MOTORISTA e MATRICULA]])</f>
        <v>45500AILTON LEITE ORTIZ DE CAMARGO - 1642</v>
      </c>
    </row>
    <row r="747" spans="1:12" ht="41.25" hidden="1" customHeight="1">
      <c r="A747" s="131">
        <v>45465</v>
      </c>
      <c r="B747" s="135">
        <v>15900</v>
      </c>
      <c r="C747" s="133">
        <v>0.79166666666666663</v>
      </c>
      <c r="D747" s="136" t="s">
        <v>11</v>
      </c>
      <c r="E747" s="132" t="s">
        <v>27</v>
      </c>
      <c r="F747" s="132"/>
      <c r="G747" s="132" t="str">
        <f t="shared" si="37"/>
        <v>1</v>
      </c>
      <c r="H747" s="137">
        <f t="shared" si="38"/>
        <v>18</v>
      </c>
      <c r="I747" s="132" t="str" cm="1">
        <f t="array" ref="I747">_xlfn.XLOOKUP(C747,imp_horarios,imp_trechos_janta,"",-1,1)</f>
        <v>GOIANIA X TERESINA 18:00</v>
      </c>
      <c r="J747" s="132" t="str" cm="1">
        <f t="array" ref="J747">_xlfn.XLOOKUP(D747,justificativas_motivos,justificativas_texto,"",1,1)</f>
        <v>MOTORISTA CUMPRINDO HORÁRIO NA ESCALA ATUAL</v>
      </c>
      <c r="L747" s="119" t="str">
        <f>_xlfn.CONCAT(cr_impAlm[[#This Row],[DATA]],cr_impAlm[[#This Row],[MOTORISTA e MATRICULA]])</f>
        <v>45500ALCENILDE BARBOSA ARAUJO - 1745</v>
      </c>
    </row>
    <row r="748" spans="1:12" ht="41.25" hidden="1" customHeight="1">
      <c r="A748" s="131">
        <v>45465</v>
      </c>
      <c r="B748" s="135">
        <f>B747</f>
        <v>15900</v>
      </c>
      <c r="C748" s="133">
        <f>C747</f>
        <v>0.79166666666666663</v>
      </c>
      <c r="D748" s="136" t="s">
        <v>11</v>
      </c>
      <c r="E748" s="132" t="s">
        <v>29</v>
      </c>
      <c r="F748" s="132"/>
      <c r="G748" s="132" t="str">
        <f t="shared" si="37"/>
        <v>1</v>
      </c>
      <c r="H748" s="137">
        <f t="shared" si="38"/>
        <v>18</v>
      </c>
      <c r="I748" s="132" t="str" cm="1">
        <f t="array" ref="I748">_xlfn.XLOOKUP(C748,imp_horarios,imp_trechos_janta,"",-1,1)</f>
        <v>GOIANIA X TERESINA 18:00</v>
      </c>
      <c r="J748" s="132" t="str" cm="1">
        <f t="array" ref="J748">_xlfn.XLOOKUP(D748,justificativas_motivos,justificativas_texto,"",1,1)</f>
        <v>MOTORISTA CUMPRINDO HORÁRIO NA ESCALA ATUAL</v>
      </c>
      <c r="L748" s="119" t="str">
        <f>_xlfn.CONCAT(cr_impAlm[[#This Row],[DATA]],cr_impAlm[[#This Row],[MOTORISTA e MATRICULA]])</f>
        <v>45500ADAIR VIEIRA DA SILVA - 2034</v>
      </c>
    </row>
    <row r="749" spans="1:12" ht="41.25" hidden="1" customHeight="1">
      <c r="A749" s="131">
        <v>45466</v>
      </c>
      <c r="B749" s="135" t="s">
        <v>137</v>
      </c>
      <c r="C749" s="133" t="s">
        <v>137</v>
      </c>
      <c r="D749" s="136" t="s">
        <v>11</v>
      </c>
      <c r="E749" s="132" t="s">
        <v>134</v>
      </c>
      <c r="F749" s="132"/>
      <c r="G749" s="132" t="str">
        <f t="shared" si="37"/>
        <v>1</v>
      </c>
      <c r="H749" s="137">
        <f t="shared" si="38"/>
        <v>18</v>
      </c>
      <c r="I749" s="132" t="str" cm="1">
        <f t="array" ref="I749">_xlfn.XLOOKUP(C749,imp_horarios,imp_trechos_janta,"",-1,1)</f>
        <v>ESPERA</v>
      </c>
      <c r="J749" s="132" t="str" cm="1">
        <f t="array" ref="J749">_xlfn.XLOOKUP(D749,justificativas_motivos,justificativas_texto,"",1,1)</f>
        <v>MOTORISTA CUMPRINDO HORÁRIO NA ESCALA ATUAL</v>
      </c>
      <c r="L749" s="119" t="str">
        <f>_xlfn.CONCAT(cr_impAlm[[#This Row],[DATA]],cr_impAlm[[#This Row],[MOTORISTA e MATRICULA]])</f>
        <v>45500GILMAR RODRIGUES DE LIMA - 5819</v>
      </c>
    </row>
    <row r="750" spans="1:12" ht="41.25" hidden="1" customHeight="1">
      <c r="A750" s="131">
        <v>45466</v>
      </c>
      <c r="B750" s="135" t="s">
        <v>137</v>
      </c>
      <c r="C750" s="133" t="s">
        <v>137</v>
      </c>
      <c r="D750" s="136" t="s">
        <v>11</v>
      </c>
      <c r="E750" s="132" t="s">
        <v>19</v>
      </c>
      <c r="F750" s="132"/>
      <c r="G750" s="132" t="str">
        <f t="shared" si="37"/>
        <v>1</v>
      </c>
      <c r="H750" s="137">
        <f t="shared" si="38"/>
        <v>18</v>
      </c>
      <c r="I750" s="132" t="str" cm="1">
        <f t="array" ref="I750">_xlfn.XLOOKUP(C750,imp_horarios,imp_trechos_janta,"",-1,1)</f>
        <v>ESPERA</v>
      </c>
      <c r="J750" s="132" t="str" cm="1">
        <f t="array" ref="J750">_xlfn.XLOOKUP(D750,justificativas_motivos,justificativas_texto,"",1,1)</f>
        <v>MOTORISTA CUMPRINDO HORÁRIO NA ESCALA ATUAL</v>
      </c>
      <c r="L750" s="119" t="str">
        <f>_xlfn.CONCAT(cr_impAlm[[#This Row],[DATA]],cr_impAlm[[#This Row],[MOTORISTA e MATRICULA]])</f>
        <v>45500WENDER PEDRO DA SILVA - 1596</v>
      </c>
    </row>
    <row r="751" spans="1:12" ht="41.25" hidden="1" customHeight="1">
      <c r="A751" s="131">
        <v>45466</v>
      </c>
      <c r="B751" s="135">
        <v>24005</v>
      </c>
      <c r="C751" s="133">
        <v>0.33333333333333331</v>
      </c>
      <c r="D751" s="136" t="s">
        <v>11</v>
      </c>
      <c r="E751" s="132" t="s">
        <v>200</v>
      </c>
      <c r="F751" s="132"/>
      <c r="G751" s="132" t="str">
        <f t="shared" si="37"/>
        <v>1</v>
      </c>
      <c r="H751" s="137">
        <f t="shared" si="38"/>
        <v>18</v>
      </c>
      <c r="I751" s="132" t="str" cm="1">
        <f t="array" ref="I751">_xlfn.XLOOKUP(C751,imp_horarios,imp_trechos_janta,"",-1,1)</f>
        <v>SAO LUIS X GOIANIA 08:00</v>
      </c>
      <c r="J751" s="132" t="str" cm="1">
        <f t="array" ref="J751">_xlfn.XLOOKUP(D751,justificativas_motivos,justificativas_texto,"",1,1)</f>
        <v>MOTORISTA CUMPRINDO HORÁRIO NA ESCALA ATUAL</v>
      </c>
      <c r="L751" s="119" t="str">
        <f>_xlfn.CONCAT(cr_impAlm[[#This Row],[DATA]],cr_impAlm[[#This Row],[MOTORISTA e MATRICULA]])</f>
        <v>45500LUCIANO CARNEIRO ALVES - 5757</v>
      </c>
    </row>
    <row r="752" spans="1:12" ht="41.25" hidden="1" customHeight="1">
      <c r="A752" s="131">
        <v>45466</v>
      </c>
      <c r="B752" s="135">
        <v>24005</v>
      </c>
      <c r="C752" s="133">
        <v>0.33333333333333331</v>
      </c>
      <c r="D752" s="136" t="s">
        <v>11</v>
      </c>
      <c r="E752" s="132" t="s">
        <v>201</v>
      </c>
      <c r="F752" s="132"/>
      <c r="G752" s="132" t="str">
        <f t="shared" si="37"/>
        <v>1</v>
      </c>
      <c r="H752" s="137">
        <f t="shared" si="38"/>
        <v>18</v>
      </c>
      <c r="I752" s="132" t="str" cm="1">
        <f t="array" ref="I752">_xlfn.XLOOKUP(C752,imp_horarios,imp_trechos_janta,"",-1,1)</f>
        <v>SAO LUIS X GOIANIA 08:00</v>
      </c>
      <c r="J752" s="132" t="str" cm="1">
        <f t="array" ref="J752">_xlfn.XLOOKUP(D752,justificativas_motivos,justificativas_texto,"",1,1)</f>
        <v>MOTORISTA CUMPRINDO HORÁRIO NA ESCALA ATUAL</v>
      </c>
      <c r="L752" s="119" t="str">
        <f>_xlfn.CONCAT(cr_impAlm[[#This Row],[DATA]],cr_impAlm[[#This Row],[MOTORISTA e MATRICULA]])</f>
        <v>45500JOSE NUNES LIRA - 5023</v>
      </c>
    </row>
    <row r="753" spans="1:12" ht="41.25" hidden="1" customHeight="1">
      <c r="A753" s="131">
        <v>45466</v>
      </c>
      <c r="B753" s="135">
        <v>17700</v>
      </c>
      <c r="C753" s="133">
        <v>0.39583333333333331</v>
      </c>
      <c r="D753" s="136" t="s">
        <v>11</v>
      </c>
      <c r="E753" s="132" t="s">
        <v>27</v>
      </c>
      <c r="F753" s="132"/>
      <c r="G753" s="132" t="str">
        <f t="shared" si="37"/>
        <v>1</v>
      </c>
      <c r="H753" s="137">
        <f t="shared" si="38"/>
        <v>18</v>
      </c>
      <c r="I753" s="132" t="str" cm="1">
        <f t="array" ref="I753">_xlfn.XLOOKUP(C753,imp_horarios,imp_trechos_janta,"",-1,1)</f>
        <v>GOIANIA X BELEM 09:30</v>
      </c>
      <c r="J753" s="132" t="str" cm="1">
        <f t="array" ref="J753">_xlfn.XLOOKUP(D753,justificativas_motivos,justificativas_texto,"",1,1)</f>
        <v>MOTORISTA CUMPRINDO HORÁRIO NA ESCALA ATUAL</v>
      </c>
      <c r="L753" s="119" t="str">
        <f>_xlfn.CONCAT(cr_impAlm[[#This Row],[DATA]],cr_impAlm[[#This Row],[MOTORISTA e MATRICULA]])</f>
        <v>45501WENDER PEDRO DA SILVA - 1596</v>
      </c>
    </row>
    <row r="754" spans="1:12" ht="41.25" hidden="1" customHeight="1">
      <c r="A754" s="131">
        <v>45466</v>
      </c>
      <c r="B754" s="135">
        <v>17700</v>
      </c>
      <c r="C754" s="133">
        <v>0.39583333333333331</v>
      </c>
      <c r="D754" s="136" t="s">
        <v>11</v>
      </c>
      <c r="E754" s="132" t="s">
        <v>29</v>
      </c>
      <c r="F754" s="132"/>
      <c r="G754" s="132" t="str">
        <f t="shared" si="37"/>
        <v>1</v>
      </c>
      <c r="H754" s="137">
        <f t="shared" si="38"/>
        <v>18</v>
      </c>
      <c r="I754" s="132" t="str" cm="1">
        <f t="array" ref="I754">_xlfn.XLOOKUP(C754,imp_horarios,imp_trechos_janta,"",-1,1)</f>
        <v>GOIANIA X BELEM 09:30</v>
      </c>
      <c r="J754" s="132" t="str" cm="1">
        <f t="array" ref="J754">_xlfn.XLOOKUP(D754,justificativas_motivos,justificativas_texto,"",1,1)</f>
        <v>MOTORISTA CUMPRINDO HORÁRIO NA ESCALA ATUAL</v>
      </c>
      <c r="L754" s="119" t="str">
        <f>_xlfn.CONCAT(cr_impAlm[[#This Row],[DATA]],cr_impAlm[[#This Row],[MOTORISTA e MATRICULA]])</f>
        <v>45501LUCIANO CARNEIRO ALVES - 5757</v>
      </c>
    </row>
    <row r="755" spans="1:12" ht="41.25" hidden="1" customHeight="1">
      <c r="A755" s="131">
        <v>45466</v>
      </c>
      <c r="B755" s="135" t="s">
        <v>137</v>
      </c>
      <c r="C755" s="133" t="s">
        <v>137</v>
      </c>
      <c r="D755" s="136" t="s">
        <v>11</v>
      </c>
      <c r="E755" s="132" t="s">
        <v>182</v>
      </c>
      <c r="F755" s="132"/>
      <c r="G755" s="132" t="str">
        <f t="shared" si="37"/>
        <v>1</v>
      </c>
      <c r="H755" s="137">
        <f t="shared" si="38"/>
        <v>18</v>
      </c>
      <c r="I755" s="132" t="str" cm="1">
        <f t="array" ref="I755">_xlfn.XLOOKUP(C755,imp_horarios,imp_trechos_janta,"",-1,1)</f>
        <v>ESPERA</v>
      </c>
      <c r="J755" s="132" t="str" cm="1">
        <f t="array" ref="J755">_xlfn.XLOOKUP(D755,justificativas_motivos,justificativas_texto,"",1,1)</f>
        <v>MOTORISTA CUMPRINDO HORÁRIO NA ESCALA ATUAL</v>
      </c>
      <c r="L755" s="119" t="str">
        <f>_xlfn.CONCAT(cr_impAlm[[#This Row],[DATA]],cr_impAlm[[#This Row],[MOTORISTA e MATRICULA]])</f>
        <v>45501WOLNEY EDUARDO DE OLIVEIRA - 5607</v>
      </c>
    </row>
    <row r="756" spans="1:12" ht="41.25" hidden="1" customHeight="1">
      <c r="A756" s="131">
        <v>45466</v>
      </c>
      <c r="B756" s="135" t="s">
        <v>137</v>
      </c>
      <c r="C756" s="133" t="s">
        <v>137</v>
      </c>
      <c r="D756" s="136" t="s">
        <v>11</v>
      </c>
      <c r="E756" s="132" t="s">
        <v>104</v>
      </c>
      <c r="F756" s="132"/>
      <c r="G756" s="132" t="str">
        <f t="shared" si="37"/>
        <v>1</v>
      </c>
      <c r="H756" s="137">
        <f t="shared" si="38"/>
        <v>18</v>
      </c>
      <c r="I756" s="132" t="str" cm="1">
        <f t="array" ref="I756">_xlfn.XLOOKUP(C756,imp_horarios,imp_trechos_janta,"",-1,1)</f>
        <v>ESPERA</v>
      </c>
      <c r="J756" s="132" t="str" cm="1">
        <f t="array" ref="J756">_xlfn.XLOOKUP(D756,justificativas_motivos,justificativas_texto,"",1,1)</f>
        <v>MOTORISTA CUMPRINDO HORÁRIO NA ESCALA ATUAL</v>
      </c>
      <c r="L756" s="119" t="str">
        <f>_xlfn.CONCAT(cr_impAlm[[#This Row],[DATA]],cr_impAlm[[#This Row],[MOTORISTA e MATRICULA]])</f>
        <v>45501ANAGILDO LOPES DE CAMPOS - 5824</v>
      </c>
    </row>
    <row r="757" spans="1:12" ht="41.25" hidden="1" customHeight="1">
      <c r="A757" s="131">
        <v>45466</v>
      </c>
      <c r="B757" s="135">
        <v>14300</v>
      </c>
      <c r="C757" s="133">
        <v>0.75</v>
      </c>
      <c r="D757" s="136" t="s">
        <v>11</v>
      </c>
      <c r="E757" s="132" t="s">
        <v>122</v>
      </c>
      <c r="F757" s="132"/>
      <c r="G757" s="132" t="str">
        <f t="shared" si="37"/>
        <v>1</v>
      </c>
      <c r="H757" s="137">
        <f t="shared" si="38"/>
        <v>18</v>
      </c>
      <c r="I757" s="132" t="str" cm="1">
        <f t="array" ref="I757">_xlfn.XLOOKUP(C757,imp_horarios,imp_trechos_janta,"",-1,1)</f>
        <v>GOIANIA X TERESINA 18:00</v>
      </c>
      <c r="J757" s="132" t="str" cm="1">
        <f t="array" ref="J757">_xlfn.XLOOKUP(D757,justificativas_motivos,justificativas_texto,"",1,1)</f>
        <v>MOTORISTA CUMPRINDO HORÁRIO NA ESCALA ATUAL</v>
      </c>
      <c r="L757" s="119" t="str">
        <f>_xlfn.CONCAT(cr_impAlm[[#This Row],[DATA]],cr_impAlm[[#This Row],[MOTORISTA e MATRICULA]])</f>
        <v>45501ELIAS JESUS DA COSTA - 5295</v>
      </c>
    </row>
    <row r="758" spans="1:12" ht="41.25" hidden="1" customHeight="1">
      <c r="A758" s="131">
        <v>45466</v>
      </c>
      <c r="B758" s="135">
        <v>14300</v>
      </c>
      <c r="C758" s="133">
        <v>0.75</v>
      </c>
      <c r="D758" s="136" t="s">
        <v>11</v>
      </c>
      <c r="E758" s="132" t="s">
        <v>121</v>
      </c>
      <c r="F758" s="132"/>
      <c r="G758" s="132" t="str">
        <f t="shared" si="37"/>
        <v>1</v>
      </c>
      <c r="H758" s="137">
        <f t="shared" si="38"/>
        <v>18</v>
      </c>
      <c r="I758" s="132" t="str" cm="1">
        <f t="array" ref="I758">_xlfn.XLOOKUP(C758,imp_horarios,imp_trechos_janta,"",-1,1)</f>
        <v>GOIANIA X TERESINA 18:00</v>
      </c>
      <c r="J758" s="132" t="str" cm="1">
        <f t="array" ref="J758">_xlfn.XLOOKUP(D758,justificativas_motivos,justificativas_texto,"",1,1)</f>
        <v>MOTORISTA CUMPRINDO HORÁRIO NA ESCALA ATUAL</v>
      </c>
      <c r="L758" s="119" t="str">
        <f>_xlfn.CONCAT(cr_impAlm[[#This Row],[DATA]],cr_impAlm[[#This Row],[MOTORISTA e MATRICULA]])</f>
        <v>45501OLISMAR BATISTA DE DEUS - 5293</v>
      </c>
    </row>
    <row r="759" spans="1:12" ht="41.25" hidden="1" customHeight="1">
      <c r="A759" s="131">
        <v>45466</v>
      </c>
      <c r="B759" s="135">
        <v>16900</v>
      </c>
      <c r="C759" s="133">
        <v>0.79166666666666663</v>
      </c>
      <c r="D759" s="136" t="s">
        <v>11</v>
      </c>
      <c r="E759" s="132" t="s">
        <v>178</v>
      </c>
      <c r="F759" s="132"/>
      <c r="G759" s="132" t="str">
        <f t="shared" si="37"/>
        <v>1</v>
      </c>
      <c r="H759" s="137">
        <f t="shared" si="38"/>
        <v>18</v>
      </c>
      <c r="I759" s="132" t="str" cm="1">
        <f t="array" ref="I759">_xlfn.XLOOKUP(C759,imp_horarios,imp_trechos_janta,"",-1,1)</f>
        <v>GOIANIA X TERESINA 18:00</v>
      </c>
      <c r="J759" s="132" t="str" cm="1">
        <f t="array" ref="J759">_xlfn.XLOOKUP(D759,justificativas_motivos,justificativas_texto,"",1,1)</f>
        <v>MOTORISTA CUMPRINDO HORÁRIO NA ESCALA ATUAL</v>
      </c>
      <c r="L759" s="119" t="str">
        <f>_xlfn.CONCAT(cr_impAlm[[#This Row],[DATA]],cr_impAlm[[#This Row],[MOTORISTA e MATRICULA]])</f>
        <v>45501ROGER FREITAS - 5665</v>
      </c>
    </row>
    <row r="760" spans="1:12" ht="41.25" hidden="1" customHeight="1">
      <c r="A760" s="131">
        <v>45466</v>
      </c>
      <c r="B760" s="135">
        <v>16900</v>
      </c>
      <c r="C760" s="133">
        <v>0.79166666666666663</v>
      </c>
      <c r="D760" s="136" t="s">
        <v>11</v>
      </c>
      <c r="E760" s="132" t="s">
        <v>108</v>
      </c>
      <c r="F760" s="132"/>
      <c r="G760" s="132" t="str">
        <f t="shared" si="37"/>
        <v>1</v>
      </c>
      <c r="H760" s="137">
        <f t="shared" si="38"/>
        <v>18</v>
      </c>
      <c r="I760" s="132" t="str" cm="1">
        <f t="array" ref="I760">_xlfn.XLOOKUP(C760,imp_horarios,imp_trechos_janta,"",-1,1)</f>
        <v>GOIANIA X TERESINA 18:00</v>
      </c>
      <c r="J760" s="132" t="str" cm="1">
        <f t="array" ref="J760">_xlfn.XLOOKUP(D760,justificativas_motivos,justificativas_texto,"",1,1)</f>
        <v>MOTORISTA CUMPRINDO HORÁRIO NA ESCALA ATUAL</v>
      </c>
      <c r="L760" s="119" t="str">
        <f>_xlfn.CONCAT(cr_impAlm[[#This Row],[DATA]],cr_impAlm[[#This Row],[MOTORISTA e MATRICULA]])</f>
        <v>45501RONILDO SCHAEFER - 5710</v>
      </c>
    </row>
    <row r="761" spans="1:12" ht="41.25" hidden="1" customHeight="1">
      <c r="A761" s="131">
        <v>45466</v>
      </c>
      <c r="B761" s="135">
        <v>24006</v>
      </c>
      <c r="C761" s="133">
        <v>0.83333333333333337</v>
      </c>
      <c r="D761" s="136" t="s">
        <v>11</v>
      </c>
      <c r="E761" s="132" t="s">
        <v>204</v>
      </c>
      <c r="F761" s="132"/>
      <c r="G761" s="132" t="str">
        <f t="shared" si="37"/>
        <v>1</v>
      </c>
      <c r="H761" s="137">
        <f t="shared" si="38"/>
        <v>18</v>
      </c>
      <c r="I761" s="132" t="str" cm="1">
        <f t="array" ref="I761">_xlfn.XLOOKUP(C761,imp_horarios,imp_trechos_janta,"",-1,1)</f>
        <v>GOIANIA X SAO LUIS 20:00</v>
      </c>
      <c r="J761" s="132" t="str" cm="1">
        <f t="array" ref="J761">_xlfn.XLOOKUP(D761,justificativas_motivos,justificativas_texto,"",1,1)</f>
        <v>MOTORISTA CUMPRINDO HORÁRIO NA ESCALA ATUAL</v>
      </c>
      <c r="L761" s="119" t="str">
        <f>_xlfn.CONCAT(cr_impAlm[[#This Row],[DATA]],cr_impAlm[[#This Row],[MOTORISTA e MATRICULA]])</f>
        <v>45501EMIVAL GOMES DE MELO - 5673</v>
      </c>
    </row>
    <row r="762" spans="1:12" ht="41.25" hidden="1" customHeight="1">
      <c r="A762" s="131">
        <v>45466</v>
      </c>
      <c r="B762" s="135">
        <v>24006</v>
      </c>
      <c r="C762" s="133">
        <v>0.83333333333333337</v>
      </c>
      <c r="D762" s="136" t="s">
        <v>11</v>
      </c>
      <c r="E762" s="132" t="s">
        <v>203</v>
      </c>
      <c r="F762" s="132"/>
      <c r="G762" s="132" t="str">
        <f t="shared" si="37"/>
        <v>1</v>
      </c>
      <c r="H762" s="137">
        <f t="shared" si="38"/>
        <v>18</v>
      </c>
      <c r="I762" s="132" t="str" cm="1">
        <f t="array" ref="I762">_xlfn.XLOOKUP(C762,imp_horarios,imp_trechos_janta,"",-1,1)</f>
        <v>GOIANIA X SAO LUIS 20:00</v>
      </c>
      <c r="J762" s="132" t="str" cm="1">
        <f t="array" ref="J762">_xlfn.XLOOKUP(D762,justificativas_motivos,justificativas_texto,"",1,1)</f>
        <v>MOTORISTA CUMPRINDO HORÁRIO NA ESCALA ATUAL</v>
      </c>
      <c r="L762" s="119" t="str">
        <f>_xlfn.CONCAT(cr_impAlm[[#This Row],[DATA]],cr_impAlm[[#This Row],[MOTORISTA e MATRICULA]])</f>
        <v>45501 MATHEUS GOMES DE MIRANDA - 5822</v>
      </c>
    </row>
    <row r="763" spans="1:12" ht="41.25" hidden="1" customHeight="1">
      <c r="A763" s="131">
        <v>45467</v>
      </c>
      <c r="B763" s="135">
        <v>15900</v>
      </c>
      <c r="C763" s="133">
        <v>0.87847222222222221</v>
      </c>
      <c r="D763" s="136" t="s">
        <v>137</v>
      </c>
      <c r="E763" s="132" t="s">
        <v>103</v>
      </c>
      <c r="F763" s="132"/>
      <c r="G763" s="132" t="str">
        <f t="shared" si="37"/>
        <v>1</v>
      </c>
      <c r="H763" s="137">
        <f t="shared" si="38"/>
        <v>18</v>
      </c>
      <c r="I763" s="132" t="str" cm="1">
        <f t="array" ref="I763">_xlfn.XLOOKUP(C763,imp_horarios,imp_trechos_janta,"",-1,1)</f>
        <v>BELEM X GOIANIA 21:05</v>
      </c>
      <c r="J763" s="132" t="str" cm="1">
        <f t="array" ref="J763">_xlfn.XLOOKUP(D763,justificativas_motivos,justificativas_texto,"",1,1)</f>
        <v>MOTORISTA NA GARAGEM EM ESPERA PARA DISPONIBILIDADE DE HORARIOS</v>
      </c>
      <c r="L763" s="119" t="str">
        <f>_xlfn.CONCAT(cr_impAlm[[#This Row],[DATA]],cr_impAlm[[#This Row],[MOTORISTA e MATRICULA]])</f>
        <v>45501DANIEL PEREIRA DA ROCHA - 5298</v>
      </c>
    </row>
    <row r="764" spans="1:12" ht="41.25" hidden="1" customHeight="1">
      <c r="A764" s="131">
        <v>45467</v>
      </c>
      <c r="B764" s="135">
        <f>B763</f>
        <v>15900</v>
      </c>
      <c r="C764" s="133">
        <f>C763</f>
        <v>0.87847222222222221</v>
      </c>
      <c r="D764" s="136" t="s">
        <v>137</v>
      </c>
      <c r="E764" s="132" t="s">
        <v>104</v>
      </c>
      <c r="F764" s="132"/>
      <c r="G764" s="132" t="str">
        <f t="shared" si="37"/>
        <v>1</v>
      </c>
      <c r="H764" s="137">
        <f t="shared" si="38"/>
        <v>18</v>
      </c>
      <c r="I764" s="132" t="str" cm="1">
        <f t="array" ref="I764">_xlfn.XLOOKUP(C764,imp_horarios,imp_trechos_janta,"",-1,1)</f>
        <v>BELEM X GOIANIA 21:05</v>
      </c>
      <c r="J764" s="132" t="str" cm="1">
        <f t="array" ref="J764">_xlfn.XLOOKUP(D764,justificativas_motivos,justificativas_texto,"",1,1)</f>
        <v>MOTORISTA NA GARAGEM EM ESPERA PARA DISPONIBILIDADE DE HORARIOS</v>
      </c>
      <c r="L764" s="119" t="str">
        <f>_xlfn.CONCAT(cr_impAlm[[#This Row],[DATA]],cr_impAlm[[#This Row],[MOTORISTA e MATRICULA]])</f>
        <v>45501HAILTON ALVES DA  SILVA - 5650</v>
      </c>
    </row>
    <row r="765" spans="1:12" ht="41.25" hidden="1" customHeight="1">
      <c r="A765" s="131">
        <v>45467</v>
      </c>
      <c r="B765" s="135">
        <v>19012</v>
      </c>
      <c r="C765" s="133">
        <v>0.3</v>
      </c>
      <c r="D765" s="136" t="s">
        <v>11</v>
      </c>
      <c r="E765" s="132" t="s">
        <v>121</v>
      </c>
      <c r="F765" s="132"/>
      <c r="G765" s="132" t="str">
        <f t="shared" si="37"/>
        <v>1</v>
      </c>
      <c r="H765" s="137">
        <f t="shared" si="38"/>
        <v>18</v>
      </c>
      <c r="I765" s="132" t="str" cm="1">
        <f t="array" ref="I765">_xlfn.XLOOKUP(C765,imp_horarios,imp_trechos_janta,"",-1,1)</f>
        <v>BELEM X GOIANIA 07:12</v>
      </c>
      <c r="J765" s="132" t="str" cm="1">
        <f t="array" ref="J765">_xlfn.XLOOKUP(D765,justificativas_motivos,justificativas_texto,"",1,1)</f>
        <v>MOTORISTA CUMPRINDO HORÁRIO NA ESCALA ATUAL</v>
      </c>
      <c r="L765" s="119" t="str">
        <f>_xlfn.CONCAT(cr_impAlm[[#This Row],[DATA]],cr_impAlm[[#This Row],[MOTORISTA e MATRICULA]])</f>
        <v>45502NELIO ALENCAR DOS SANTOS - 1759</v>
      </c>
    </row>
    <row r="766" spans="1:12" ht="41.25" hidden="1" customHeight="1">
      <c r="A766" s="131">
        <v>45467</v>
      </c>
      <c r="B766" s="135">
        <f>B765</f>
        <v>19012</v>
      </c>
      <c r="C766" s="133">
        <f>C765</f>
        <v>0.3</v>
      </c>
      <c r="D766" s="136" t="s">
        <v>11</v>
      </c>
      <c r="E766" s="132" t="s">
        <v>163</v>
      </c>
      <c r="F766" s="132"/>
      <c r="G766" s="132" t="str">
        <f t="shared" si="37"/>
        <v>1</v>
      </c>
      <c r="H766" s="137">
        <f t="shared" si="38"/>
        <v>18</v>
      </c>
      <c r="I766" s="132" t="str" cm="1">
        <f t="array" ref="I766">_xlfn.XLOOKUP(C766,imp_horarios,imp_trechos_janta,"",-1,1)</f>
        <v>BELEM X GOIANIA 07:12</v>
      </c>
      <c r="J766" s="132" t="str" cm="1">
        <f t="array" ref="J766">_xlfn.XLOOKUP(D766,justificativas_motivos,justificativas_texto,"",1,1)</f>
        <v>MOTORISTA CUMPRINDO HORÁRIO NA ESCALA ATUAL</v>
      </c>
      <c r="L766" s="119" t="str">
        <f>_xlfn.CONCAT(cr_impAlm[[#This Row],[DATA]],cr_impAlm[[#This Row],[MOTORISTA e MATRICULA]])</f>
        <v>45502CLEIDEMARCIO CORDEIRO DA SILVA PINHEIRO - 2961</v>
      </c>
    </row>
    <row r="767" spans="1:12" ht="41.25" hidden="1" customHeight="1">
      <c r="A767" s="131">
        <v>45467</v>
      </c>
      <c r="B767" s="135">
        <v>24006</v>
      </c>
      <c r="C767" s="133">
        <v>0.33333333333333331</v>
      </c>
      <c r="D767" s="136" t="s">
        <v>11</v>
      </c>
      <c r="E767" s="132" t="s">
        <v>203</v>
      </c>
      <c r="F767" s="132"/>
      <c r="G767" s="132" t="str">
        <f t="shared" si="37"/>
        <v>1</v>
      </c>
      <c r="H767" s="137">
        <f t="shared" si="38"/>
        <v>18</v>
      </c>
      <c r="I767" s="132" t="str" cm="1">
        <f t="array" ref="I767">_xlfn.XLOOKUP(C767,imp_horarios,imp_trechos_janta,"",-1,1)</f>
        <v>SAO LUIS X GOIANIA 08:00</v>
      </c>
      <c r="J767" s="132" t="str" cm="1">
        <f t="array" ref="J767">_xlfn.XLOOKUP(D767,justificativas_motivos,justificativas_texto,"",1,1)</f>
        <v>MOTORISTA CUMPRINDO HORÁRIO NA ESCALA ATUAL</v>
      </c>
      <c r="L767" s="119" t="str">
        <f>_xlfn.CONCAT(cr_impAlm[[#This Row],[DATA]],cr_impAlm[[#This Row],[MOTORISTA e MATRICULA]])</f>
        <v>45502EMIVAL GOMES DE MELO - 5673</v>
      </c>
    </row>
    <row r="768" spans="1:12" ht="41.25" hidden="1" customHeight="1">
      <c r="A768" s="131">
        <v>45467</v>
      </c>
      <c r="B768" s="135">
        <f>B767</f>
        <v>24006</v>
      </c>
      <c r="C768" s="133">
        <f>C767</f>
        <v>0.33333333333333331</v>
      </c>
      <c r="D768" s="136" t="s">
        <v>11</v>
      </c>
      <c r="E768" s="132" t="s">
        <v>204</v>
      </c>
      <c r="F768" s="132"/>
      <c r="G768" s="132" t="str">
        <f t="shared" si="37"/>
        <v>1</v>
      </c>
      <c r="H768" s="137">
        <f t="shared" si="38"/>
        <v>18</v>
      </c>
      <c r="I768" s="132" t="str" cm="1">
        <f t="array" ref="I768">_xlfn.XLOOKUP(C768,imp_horarios,imp_trechos_janta,"",-1,1)</f>
        <v>SAO LUIS X GOIANIA 08:00</v>
      </c>
      <c r="J768" s="132" t="str" cm="1">
        <f t="array" ref="J768">_xlfn.XLOOKUP(D768,justificativas_motivos,justificativas_texto,"",1,1)</f>
        <v>MOTORISTA CUMPRINDO HORÁRIO NA ESCALA ATUAL</v>
      </c>
      <c r="L768" s="119" t="str">
        <f>_xlfn.CONCAT(cr_impAlm[[#This Row],[DATA]],cr_impAlm[[#This Row],[MOTORISTA e MATRICULA]])</f>
        <v>45502 MATHEUS GOMES DE MIRANDA - 5822</v>
      </c>
    </row>
    <row r="769" spans="1:12" ht="41.25" hidden="1" customHeight="1">
      <c r="A769" s="131">
        <v>45467</v>
      </c>
      <c r="B769" s="135">
        <v>16800</v>
      </c>
      <c r="C769" s="133">
        <v>0.39583333333333331</v>
      </c>
      <c r="D769" s="136" t="s">
        <v>11</v>
      </c>
      <c r="E769" s="132" t="s">
        <v>205</v>
      </c>
      <c r="F769" s="132"/>
      <c r="G769" s="132" t="str">
        <f t="shared" si="37"/>
        <v>1</v>
      </c>
      <c r="H769" s="137">
        <f t="shared" si="38"/>
        <v>18</v>
      </c>
      <c r="I769" s="132" t="str" cm="1">
        <f t="array" ref="I769">_xlfn.XLOOKUP(C769,imp_horarios,imp_trechos_janta,"",-1,1)</f>
        <v>GOIANIA X BELEM 09:30</v>
      </c>
      <c r="J769" s="132" t="str" cm="1">
        <f t="array" ref="J769">_xlfn.XLOOKUP(D769,justificativas_motivos,justificativas_texto,"",1,1)</f>
        <v>MOTORISTA CUMPRINDO HORÁRIO NA ESCALA ATUAL</v>
      </c>
      <c r="L769" s="119" t="str">
        <f>_xlfn.CONCAT(cr_impAlm[[#This Row],[DATA]],cr_impAlm[[#This Row],[MOTORISTA e MATRICULA]])</f>
        <v>45502TIAGO MARTINS BERNARDES - 5260</v>
      </c>
    </row>
    <row r="770" spans="1:12" ht="41.25" hidden="1" customHeight="1">
      <c r="A770" s="131">
        <v>45467</v>
      </c>
      <c r="B770" s="135">
        <f>B769</f>
        <v>16800</v>
      </c>
      <c r="C770" s="133">
        <f>C769</f>
        <v>0.39583333333333331</v>
      </c>
      <c r="D770" s="136" t="s">
        <v>11</v>
      </c>
      <c r="E770" s="132" t="s">
        <v>108</v>
      </c>
      <c r="F770" s="132"/>
      <c r="G770" s="132" t="str">
        <f t="shared" si="37"/>
        <v>1</v>
      </c>
      <c r="H770" s="137">
        <f t="shared" si="38"/>
        <v>18</v>
      </c>
      <c r="I770" s="132" t="str" cm="1">
        <f t="array" ref="I770">_xlfn.XLOOKUP(C770,imp_horarios,imp_trechos_janta,"",-1,1)</f>
        <v>GOIANIA X BELEM 09:30</v>
      </c>
      <c r="J770" s="132" t="str" cm="1">
        <f t="array" ref="J770">_xlfn.XLOOKUP(D770,justificativas_motivos,justificativas_texto,"",1,1)</f>
        <v>MOTORISTA CUMPRINDO HORÁRIO NA ESCALA ATUAL</v>
      </c>
      <c r="L770" s="119" t="str">
        <f>_xlfn.CONCAT(cr_impAlm[[#This Row],[DATA]],cr_impAlm[[#This Row],[MOTORISTA e MATRICULA]])</f>
        <v>45502JEFERSON BATISTA KRAUSER - 5820</v>
      </c>
    </row>
    <row r="771" spans="1:12" ht="41.25" hidden="1" customHeight="1">
      <c r="A771" s="131">
        <v>45467</v>
      </c>
      <c r="B771" s="135">
        <v>19022</v>
      </c>
      <c r="C771" s="133">
        <v>0.39583333333333331</v>
      </c>
      <c r="D771" s="136" t="s">
        <v>11</v>
      </c>
      <c r="E771" s="132" t="s">
        <v>60</v>
      </c>
      <c r="F771" s="132"/>
      <c r="G771" s="132" t="str">
        <f t="shared" si="37"/>
        <v>1</v>
      </c>
      <c r="H771" s="137">
        <f t="shared" si="38"/>
        <v>18</v>
      </c>
      <c r="I771" s="132" t="str" cm="1">
        <f t="array" ref="I771">_xlfn.XLOOKUP(C771,imp_horarios,imp_trechos_janta,"",-1,1)</f>
        <v>GOIANIA X BELEM 09:30</v>
      </c>
      <c r="J771" s="132" t="str" cm="1">
        <f t="array" ref="J771">_xlfn.XLOOKUP(D771,justificativas_motivos,justificativas_texto,"",1,1)</f>
        <v>MOTORISTA CUMPRINDO HORÁRIO NA ESCALA ATUAL</v>
      </c>
      <c r="L771" s="119" t="str">
        <f>_xlfn.CONCAT(cr_impAlm[[#This Row],[DATA]],cr_impAlm[[#This Row],[MOTORISTA e MATRICULA]])</f>
        <v>45502ADMILSON BRAGA ALVES - 2656</v>
      </c>
    </row>
    <row r="772" spans="1:12" ht="41.25" hidden="1" customHeight="1">
      <c r="A772" s="131">
        <v>45467</v>
      </c>
      <c r="B772" s="135">
        <f>B771</f>
        <v>19022</v>
      </c>
      <c r="C772" s="133">
        <f>C771</f>
        <v>0.39583333333333331</v>
      </c>
      <c r="D772" s="136" t="s">
        <v>11</v>
      </c>
      <c r="E772" s="132" t="s">
        <v>61</v>
      </c>
      <c r="F772" s="132"/>
      <c r="G772" s="132" t="str">
        <f t="shared" si="37"/>
        <v>1</v>
      </c>
      <c r="H772" s="137">
        <f t="shared" si="38"/>
        <v>18</v>
      </c>
      <c r="I772" s="132" t="str" cm="1">
        <f t="array" ref="I772">_xlfn.XLOOKUP(C772,imp_horarios,imp_trechos_janta,"",-1,1)</f>
        <v>GOIANIA X BELEM 09:30</v>
      </c>
      <c r="J772" s="132" t="str" cm="1">
        <f t="array" ref="J772">_xlfn.XLOOKUP(D772,justificativas_motivos,justificativas_texto,"",1,1)</f>
        <v>MOTORISTA CUMPRINDO HORÁRIO NA ESCALA ATUAL</v>
      </c>
      <c r="L772" s="119" t="str">
        <f>_xlfn.CONCAT(cr_impAlm[[#This Row],[DATA]],cr_impAlm[[#This Row],[MOTORISTA e MATRICULA]])</f>
        <v>45502VILMAR JOSE CAMILO - 948</v>
      </c>
    </row>
    <row r="773" spans="1:12" ht="41.25" hidden="1" customHeight="1">
      <c r="A773" s="131">
        <v>45467</v>
      </c>
      <c r="B773" s="135">
        <v>16600</v>
      </c>
      <c r="C773" s="133">
        <v>0.75</v>
      </c>
      <c r="D773" s="136" t="s">
        <v>11</v>
      </c>
      <c r="E773" s="132" t="s">
        <v>123</v>
      </c>
      <c r="F773" s="132"/>
      <c r="G773" s="132" t="str">
        <f t="shared" si="37"/>
        <v>1</v>
      </c>
      <c r="H773" s="137">
        <f t="shared" si="38"/>
        <v>18</v>
      </c>
      <c r="I773" s="132" t="str" cm="1">
        <f t="array" ref="I773">_xlfn.XLOOKUP(C773,imp_horarios,imp_trechos_janta,"",-1,1)</f>
        <v>GOIANIA X TERESINA 18:00</v>
      </c>
      <c r="J773" s="132" t="str" cm="1">
        <f t="array" ref="J773">_xlfn.XLOOKUP(D773,justificativas_motivos,justificativas_texto,"",1,1)</f>
        <v>MOTORISTA CUMPRINDO HORÁRIO NA ESCALA ATUAL</v>
      </c>
      <c r="L773" s="119" t="str">
        <f>_xlfn.CONCAT(cr_impAlm[[#This Row],[DATA]],cr_impAlm[[#This Row],[MOTORISTA e MATRICULA]])</f>
        <v>45502GENIVALDO ANTONIO DE SOUZA - 1082</v>
      </c>
    </row>
    <row r="774" spans="1:12" ht="41.25" hidden="1" customHeight="1">
      <c r="A774" s="131">
        <v>45467</v>
      </c>
      <c r="B774" s="135">
        <v>16600</v>
      </c>
      <c r="C774" s="133">
        <v>0.75</v>
      </c>
      <c r="D774" s="136" t="s">
        <v>11</v>
      </c>
      <c r="E774" s="132" t="s">
        <v>124</v>
      </c>
      <c r="F774" s="132"/>
      <c r="G774" s="132" t="str">
        <f t="shared" si="37"/>
        <v>1</v>
      </c>
      <c r="H774" s="137">
        <f t="shared" si="38"/>
        <v>18</v>
      </c>
      <c r="I774" s="132" t="str" cm="1">
        <f t="array" ref="I774">_xlfn.XLOOKUP(C774,imp_horarios,imp_trechos_janta,"",-1,1)</f>
        <v>GOIANIA X TERESINA 18:00</v>
      </c>
      <c r="J774" s="132" t="str" cm="1">
        <f t="array" ref="J774">_xlfn.XLOOKUP(D774,justificativas_motivos,justificativas_texto,"",1,1)</f>
        <v>MOTORISTA CUMPRINDO HORÁRIO NA ESCALA ATUAL</v>
      </c>
      <c r="L774" s="119" t="str">
        <f>_xlfn.CONCAT(cr_impAlm[[#This Row],[DATA]],cr_impAlm[[#This Row],[MOTORISTA e MATRICULA]])</f>
        <v>45502WARLEY DA SILVA NOGUEIRA - 5823</v>
      </c>
    </row>
    <row r="775" spans="1:12" ht="41.25" hidden="1" customHeight="1">
      <c r="A775" s="131">
        <v>45467</v>
      </c>
      <c r="B775" s="135">
        <v>19026</v>
      </c>
      <c r="C775" s="133">
        <v>0.79166666666666663</v>
      </c>
      <c r="D775" s="136" t="s">
        <v>11</v>
      </c>
      <c r="E775" s="132" t="s">
        <v>139</v>
      </c>
      <c r="F775" s="132"/>
      <c r="G775" s="132" t="str">
        <f t="shared" si="37"/>
        <v>1</v>
      </c>
      <c r="H775" s="137">
        <f t="shared" si="38"/>
        <v>18</v>
      </c>
      <c r="I775" s="132" t="str" cm="1">
        <f t="array" ref="I775">_xlfn.XLOOKUP(C775,imp_horarios,imp_trechos_janta,"",-1,1)</f>
        <v>GOIANIA X TERESINA 18:00</v>
      </c>
      <c r="J775" s="132" t="str" cm="1">
        <f t="array" ref="J775">_xlfn.XLOOKUP(D775,justificativas_motivos,justificativas_texto,"",1,1)</f>
        <v>MOTORISTA CUMPRINDO HORÁRIO NA ESCALA ATUAL</v>
      </c>
      <c r="L775" s="119" t="str">
        <f>_xlfn.CONCAT(cr_impAlm[[#This Row],[DATA]],cr_impAlm[[#This Row],[MOTORISTA e MATRICULA]])</f>
        <v>45502PEDRO ALVES DE OLIVEIRA - 556</v>
      </c>
    </row>
    <row r="776" spans="1:12" ht="41.25" hidden="1" customHeight="1">
      <c r="A776" s="131">
        <v>45467</v>
      </c>
      <c r="B776" s="135">
        <v>19026</v>
      </c>
      <c r="C776" s="133">
        <v>0.79166666666666663</v>
      </c>
      <c r="D776" s="136" t="s">
        <v>11</v>
      </c>
      <c r="E776" s="132" t="s">
        <v>176</v>
      </c>
      <c r="F776" s="132"/>
      <c r="G776" s="132" t="str">
        <f t="shared" si="37"/>
        <v>1</v>
      </c>
      <c r="H776" s="137">
        <f t="shared" si="38"/>
        <v>18</v>
      </c>
      <c r="I776" s="132" t="str" cm="1">
        <f t="array" ref="I776">_xlfn.XLOOKUP(C776,imp_horarios,imp_trechos_janta,"",-1,1)</f>
        <v>GOIANIA X TERESINA 18:00</v>
      </c>
      <c r="J776" s="132" t="str" cm="1">
        <f t="array" ref="J776">_xlfn.XLOOKUP(D776,justificativas_motivos,justificativas_texto,"",1,1)</f>
        <v>MOTORISTA CUMPRINDO HORÁRIO NA ESCALA ATUAL</v>
      </c>
      <c r="L776" s="119" t="str">
        <f>_xlfn.CONCAT(cr_impAlm[[#This Row],[DATA]],cr_impAlm[[#This Row],[MOTORISTA e MATRICULA]])</f>
        <v>45503ISAC DIAS DA COSTA - 5179</v>
      </c>
    </row>
    <row r="777" spans="1:12" ht="41.25" hidden="1" customHeight="1">
      <c r="A777" s="131">
        <v>45468</v>
      </c>
      <c r="B777" s="135">
        <v>16900</v>
      </c>
      <c r="C777" s="133">
        <v>0.87847222222222221</v>
      </c>
      <c r="D777" s="136" t="s">
        <v>11</v>
      </c>
      <c r="E777" s="132" t="s">
        <v>60</v>
      </c>
      <c r="F777" s="132"/>
      <c r="G777" s="132" t="str">
        <f t="shared" si="37"/>
        <v>1</v>
      </c>
      <c r="H777" s="137">
        <f t="shared" si="38"/>
        <v>18</v>
      </c>
      <c r="I777" s="132" t="str" cm="1">
        <f t="array" ref="I777">_xlfn.XLOOKUP(C777,imp_horarios,imp_trechos_janta,"",-1,1)</f>
        <v>BELEM X GOIANIA 21:05</v>
      </c>
      <c r="J777" s="132" t="str" cm="1">
        <f t="array" ref="J777">_xlfn.XLOOKUP(D777,justificativas_motivos,justificativas_texto,"",1,1)</f>
        <v>MOTORISTA CUMPRINDO HORÁRIO NA ESCALA ATUAL</v>
      </c>
      <c r="L777" s="119" t="str">
        <f>_xlfn.CONCAT(cr_impAlm[[#This Row],[DATA]],cr_impAlm[[#This Row],[MOTORISTA e MATRICULA]])</f>
        <v>45503GILMAR ALVES DE MARIA - 5627</v>
      </c>
    </row>
    <row r="778" spans="1:12" ht="41.25" hidden="1" customHeight="1">
      <c r="A778" s="131">
        <v>45468</v>
      </c>
      <c r="B778" s="135">
        <v>16900</v>
      </c>
      <c r="C778" s="133">
        <v>0.87847222222222221</v>
      </c>
      <c r="D778" s="136" t="s">
        <v>11</v>
      </c>
      <c r="E778" s="132" t="s">
        <v>61</v>
      </c>
      <c r="F778" s="132"/>
      <c r="G778" s="132" t="str">
        <f t="shared" si="37"/>
        <v>1</v>
      </c>
      <c r="H778" s="137">
        <f t="shared" si="38"/>
        <v>18</v>
      </c>
      <c r="I778" s="132" t="str" cm="1">
        <f t="array" ref="I778">_xlfn.XLOOKUP(C778,imp_horarios,imp_trechos_janta,"",-1,1)</f>
        <v>BELEM X GOIANIA 21:05</v>
      </c>
      <c r="J778" s="132" t="str" cm="1">
        <f t="array" ref="J778">_xlfn.XLOOKUP(D778,justificativas_motivos,justificativas_texto,"",1,1)</f>
        <v>MOTORISTA CUMPRINDO HORÁRIO NA ESCALA ATUAL</v>
      </c>
      <c r="L778" s="119" t="str">
        <f>_xlfn.CONCAT(cr_impAlm[[#This Row],[DATA]],cr_impAlm[[#This Row],[MOTORISTA e MATRICULA]])</f>
        <v>45503REGISMAR ANTONIO TEODORO DA COSTA - 2966</v>
      </c>
    </row>
    <row r="779" spans="1:12" ht="41.25" hidden="1" customHeight="1">
      <c r="A779" s="131">
        <v>45468</v>
      </c>
      <c r="B779" s="135">
        <v>19022</v>
      </c>
      <c r="C779" s="133">
        <v>0.3</v>
      </c>
      <c r="D779" s="136" t="s">
        <v>11</v>
      </c>
      <c r="E779" s="132" t="s">
        <v>123</v>
      </c>
      <c r="F779" s="132"/>
      <c r="G779" s="132" t="str">
        <f t="shared" si="37"/>
        <v>1</v>
      </c>
      <c r="H779" s="137">
        <f t="shared" si="38"/>
        <v>18</v>
      </c>
      <c r="I779" s="132" t="str" cm="1">
        <f t="array" ref="I779">_xlfn.XLOOKUP(C779,imp_horarios,imp_trechos_janta,"",-1,1)</f>
        <v>BELEM X GOIANIA 07:12</v>
      </c>
      <c r="J779" s="132" t="str" cm="1">
        <f t="array" ref="J779">_xlfn.XLOOKUP(D779,justificativas_motivos,justificativas_texto,"",1,1)</f>
        <v>MOTORISTA CUMPRINDO HORÁRIO NA ESCALA ATUAL</v>
      </c>
      <c r="L779" s="119" t="str">
        <f>_xlfn.CONCAT(cr_impAlm[[#This Row],[DATA]],cr_impAlm[[#This Row],[MOTORISTA e MATRICULA]])</f>
        <v>45503SEBASTIAO SERGIO DE OLIVEIRA - 3079</v>
      </c>
    </row>
    <row r="780" spans="1:12" ht="41.25" hidden="1" customHeight="1">
      <c r="A780" s="131">
        <v>45468</v>
      </c>
      <c r="B780" s="135">
        <v>19022</v>
      </c>
      <c r="C780" s="133">
        <v>0.3</v>
      </c>
      <c r="D780" s="136" t="s">
        <v>11</v>
      </c>
      <c r="E780" s="132" t="s">
        <v>124</v>
      </c>
      <c r="F780" s="132"/>
      <c r="G780" s="132" t="str">
        <f t="shared" si="37"/>
        <v>1</v>
      </c>
      <c r="H780" s="137">
        <f t="shared" si="38"/>
        <v>18</v>
      </c>
      <c r="I780" s="132" t="str" cm="1">
        <f t="array" ref="I780">_xlfn.XLOOKUP(C780,imp_horarios,imp_trechos_janta,"",-1,1)</f>
        <v>BELEM X GOIANIA 07:12</v>
      </c>
      <c r="J780" s="132" t="str" cm="1">
        <f t="array" ref="J780">_xlfn.XLOOKUP(D780,justificativas_motivos,justificativas_texto,"",1,1)</f>
        <v>MOTORISTA CUMPRINDO HORÁRIO NA ESCALA ATUAL</v>
      </c>
      <c r="L780" s="119" t="str">
        <f>_xlfn.CONCAT(cr_impAlm[[#This Row],[DATA]],cr_impAlm[[#This Row],[MOTORISTA e MATRICULA]])</f>
        <v>45503TIAGO MARTINS BERNARDES - 5260</v>
      </c>
    </row>
    <row r="781" spans="1:12" ht="41.25" hidden="1" customHeight="1">
      <c r="A781" s="131">
        <v>45468</v>
      </c>
      <c r="B781" s="135">
        <v>19013</v>
      </c>
      <c r="C781" s="133">
        <v>0.33333333333333331</v>
      </c>
      <c r="D781" s="136" t="s">
        <v>11</v>
      </c>
      <c r="E781" s="132" t="s">
        <v>139</v>
      </c>
      <c r="F781" s="132"/>
      <c r="G781" s="132" t="str">
        <f t="shared" si="37"/>
        <v>1</v>
      </c>
      <c r="H781" s="137">
        <f t="shared" si="38"/>
        <v>18</v>
      </c>
      <c r="I781" s="132" t="str" cm="1">
        <f t="array" ref="I781">_xlfn.XLOOKUP(C781,imp_horarios,imp_trechos_janta,"",-1,1)</f>
        <v>SAO LUIS X GOIANIA 08:00</v>
      </c>
      <c r="J781" s="132" t="str" cm="1">
        <f t="array" ref="J781">_xlfn.XLOOKUP(D781,justificativas_motivos,justificativas_texto,"",1,1)</f>
        <v>MOTORISTA CUMPRINDO HORÁRIO NA ESCALA ATUAL</v>
      </c>
      <c r="L781" s="119" t="str">
        <f>_xlfn.CONCAT(cr_impAlm[[#This Row],[DATA]],cr_impAlm[[#This Row],[MOTORISTA e MATRICULA]])</f>
        <v>45503JEFERSON BATISTA KRAUSER - 5820</v>
      </c>
    </row>
    <row r="782" spans="1:12" ht="41.25" hidden="1" customHeight="1">
      <c r="A782" s="131">
        <v>45468</v>
      </c>
      <c r="B782" s="135">
        <v>19013</v>
      </c>
      <c r="C782" s="133">
        <v>0.33333333333333331</v>
      </c>
      <c r="D782" s="136" t="s">
        <v>11</v>
      </c>
      <c r="E782" s="132" t="s">
        <v>112</v>
      </c>
      <c r="F782" s="132"/>
      <c r="G782" s="132" t="str">
        <f t="shared" si="37"/>
        <v>1</v>
      </c>
      <c r="H782" s="137">
        <f t="shared" si="38"/>
        <v>18</v>
      </c>
      <c r="I782" s="132" t="str" cm="1">
        <f t="array" ref="I782">_xlfn.XLOOKUP(C782,imp_horarios,imp_trechos_janta,"",-1,1)</f>
        <v>SAO LUIS X GOIANIA 08:00</v>
      </c>
      <c r="J782" s="132" t="str" cm="1">
        <f t="array" ref="J782">_xlfn.XLOOKUP(D782,justificativas_motivos,justificativas_texto,"",1,1)</f>
        <v>MOTORISTA CUMPRINDO HORÁRIO NA ESCALA ATUAL</v>
      </c>
      <c r="L782" s="119" t="str">
        <f>_xlfn.CONCAT(cr_impAlm[[#This Row],[DATA]],cr_impAlm[[#This Row],[MOTORISTA e MATRICULA]])</f>
        <v>45503LUIZ CARLOS DE ARAUJO - 1960</v>
      </c>
    </row>
    <row r="783" spans="1:12" ht="41.25" hidden="1" customHeight="1">
      <c r="A783" s="131">
        <v>45468</v>
      </c>
      <c r="B783" s="135">
        <v>16400</v>
      </c>
      <c r="C783" s="133">
        <v>0.75</v>
      </c>
      <c r="D783" s="136" t="s">
        <v>11</v>
      </c>
      <c r="E783" s="132" t="s">
        <v>67</v>
      </c>
      <c r="F783" s="132"/>
      <c r="G783" s="132" t="str">
        <f t="shared" si="37"/>
        <v>1</v>
      </c>
      <c r="H783" s="137">
        <f t="shared" si="38"/>
        <v>18</v>
      </c>
      <c r="I783" s="132" t="str" cm="1">
        <f t="array" ref="I783">_xlfn.XLOOKUP(C783,imp_horarios,imp_trechos_janta,"",-1,1)</f>
        <v>GOIANIA X TERESINA 18:00</v>
      </c>
      <c r="J783" s="132" t="str" cm="1">
        <f t="array" ref="J783">_xlfn.XLOOKUP(D783,justificativas_motivos,justificativas_texto,"",1,1)</f>
        <v>MOTORISTA CUMPRINDO HORÁRIO NA ESCALA ATUAL</v>
      </c>
      <c r="L783" s="119" t="str">
        <f>_xlfn.CONCAT(cr_impAlm[[#This Row],[DATA]],cr_impAlm[[#This Row],[MOTORISTA e MATRICULA]])</f>
        <v>45503EURIDES ELIEZER CORREIA - 2778</v>
      </c>
    </row>
    <row r="784" spans="1:12" ht="41.25" hidden="1" customHeight="1">
      <c r="A784" s="131">
        <v>45468</v>
      </c>
      <c r="B784" s="135">
        <v>16400</v>
      </c>
      <c r="C784" s="133">
        <v>0.75</v>
      </c>
      <c r="D784" s="136" t="s">
        <v>11</v>
      </c>
      <c r="E784" s="132" t="s">
        <v>35</v>
      </c>
      <c r="F784" s="132"/>
      <c r="G784" s="132" t="str">
        <f t="shared" si="37"/>
        <v>1</v>
      </c>
      <c r="H784" s="137">
        <f t="shared" si="38"/>
        <v>18</v>
      </c>
      <c r="I784" s="132" t="str" cm="1">
        <f t="array" ref="I784">_xlfn.XLOOKUP(C784,imp_horarios,imp_trechos_janta,"",-1,1)</f>
        <v>GOIANIA X TERESINA 18:00</v>
      </c>
      <c r="J784" s="132" t="str" cm="1">
        <f t="array" ref="J784">_xlfn.XLOOKUP(D784,justificativas_motivos,justificativas_texto,"",1,1)</f>
        <v>MOTORISTA CUMPRINDO HORÁRIO NA ESCALA ATUAL</v>
      </c>
      <c r="L784" s="119" t="str">
        <f>_xlfn.CONCAT(cr_impAlm[[#This Row],[DATA]],cr_impAlm[[#This Row],[MOTORISTA e MATRICULA]])</f>
        <v>45503ANTONIO  SOBRINHO DE OLIVEIRA - 5646</v>
      </c>
    </row>
    <row r="785" spans="1:12" ht="41.25" hidden="1" customHeight="1">
      <c r="A785" s="131">
        <v>45468</v>
      </c>
      <c r="B785" s="135">
        <v>19007</v>
      </c>
      <c r="C785" s="133">
        <v>0.79166666666666663</v>
      </c>
      <c r="D785" s="136" t="s">
        <v>11</v>
      </c>
      <c r="E785" s="132" t="s">
        <v>127</v>
      </c>
      <c r="F785" s="132"/>
      <c r="G785" s="132" t="str">
        <f t="shared" si="37"/>
        <v>1</v>
      </c>
      <c r="H785" s="137">
        <f t="shared" si="38"/>
        <v>18</v>
      </c>
      <c r="I785" s="132" t="str" cm="1">
        <f t="array" ref="I785">_xlfn.XLOOKUP(C785,imp_horarios,imp_trechos_janta,"",-1,1)</f>
        <v>GOIANIA X TERESINA 18:00</v>
      </c>
      <c r="J785" s="132" t="str" cm="1">
        <f t="array" ref="J785">_xlfn.XLOOKUP(D785,justificativas_motivos,justificativas_texto,"",1,1)</f>
        <v>MOTORISTA CUMPRINDO HORÁRIO NA ESCALA ATUAL</v>
      </c>
      <c r="L785" s="119" t="str">
        <f>_xlfn.CONCAT(cr_impAlm[[#This Row],[DATA]],cr_impAlm[[#This Row],[MOTORISTA e MATRICULA]])</f>
        <v>45503FRANCISCO WASHINGTON ALVES DA COSTA - 5439</v>
      </c>
    </row>
    <row r="786" spans="1:12" ht="41.25" hidden="1" customHeight="1">
      <c r="A786" s="131">
        <v>45468</v>
      </c>
      <c r="B786" s="135">
        <v>19007</v>
      </c>
      <c r="C786" s="133">
        <v>0.79166666666666663</v>
      </c>
      <c r="D786" s="136" t="s">
        <v>11</v>
      </c>
      <c r="E786" s="132" t="s">
        <v>128</v>
      </c>
      <c r="F786" s="132"/>
      <c r="G786" s="132" t="str">
        <f t="shared" si="37"/>
        <v>1</v>
      </c>
      <c r="H786" s="137">
        <f t="shared" si="38"/>
        <v>18</v>
      </c>
      <c r="I786" s="132" t="str" cm="1">
        <f t="array" ref="I786">_xlfn.XLOOKUP(C786,imp_horarios,imp_trechos_janta,"",-1,1)</f>
        <v>GOIANIA X TERESINA 18:00</v>
      </c>
      <c r="J786" s="132" t="str" cm="1">
        <f t="array" ref="J786">_xlfn.XLOOKUP(D786,justificativas_motivos,justificativas_texto,"",1,1)</f>
        <v>MOTORISTA CUMPRINDO HORÁRIO NA ESCALA ATUAL</v>
      </c>
      <c r="L786" s="119" t="str">
        <f>_xlfn.CONCAT(cr_impAlm[[#This Row],[DATA]],cr_impAlm[[#This Row],[MOTORISTA e MATRICULA]])</f>
        <v>45504WILSON MARTINS ROCHA - 105</v>
      </c>
    </row>
    <row r="787" spans="1:12" ht="41.25" hidden="1" customHeight="1">
      <c r="A787" s="131">
        <v>45468</v>
      </c>
      <c r="B787" s="135">
        <v>16100</v>
      </c>
      <c r="C787" s="133">
        <v>0.83333333333333337</v>
      </c>
      <c r="D787" s="136" t="s">
        <v>11</v>
      </c>
      <c r="E787" s="132" t="s">
        <v>89</v>
      </c>
      <c r="F787" s="132"/>
      <c r="G787" s="132" t="str">
        <f t="shared" si="37"/>
        <v>1</v>
      </c>
      <c r="H787" s="137">
        <f t="shared" si="38"/>
        <v>18</v>
      </c>
      <c r="I787" s="132" t="str" cm="1">
        <f t="array" ref="I787">_xlfn.XLOOKUP(C787,imp_horarios,imp_trechos_janta,"",-1,1)</f>
        <v>GOIANIA X SAO LUIS 20:00</v>
      </c>
      <c r="J787" s="132" t="str" cm="1">
        <f t="array" ref="J787">_xlfn.XLOOKUP(D787,justificativas_motivos,justificativas_texto,"",1,1)</f>
        <v>MOTORISTA CUMPRINDO HORÁRIO NA ESCALA ATUAL</v>
      </c>
      <c r="L787" s="119" t="str">
        <f>_xlfn.CONCAT(cr_impAlm[[#This Row],[DATA]],cr_impAlm[[#This Row],[MOTORISTA e MATRICULA]])</f>
        <v>45504WILSON FERREIRA DE JESUS - 1407</v>
      </c>
    </row>
    <row r="788" spans="1:12" ht="41.25" hidden="1" customHeight="1">
      <c r="A788" s="131">
        <v>45468</v>
      </c>
      <c r="B788" s="135">
        <v>16100</v>
      </c>
      <c r="C788" s="133">
        <v>0.83333333333333337</v>
      </c>
      <c r="D788" s="136" t="s">
        <v>11</v>
      </c>
      <c r="E788" s="132" t="s">
        <v>91</v>
      </c>
      <c r="F788" s="132"/>
      <c r="G788" s="132" t="str">
        <f t="shared" si="37"/>
        <v>1</v>
      </c>
      <c r="H788" s="137">
        <f t="shared" si="38"/>
        <v>18</v>
      </c>
      <c r="I788" s="132" t="str" cm="1">
        <f t="array" ref="I788">_xlfn.XLOOKUP(C788,imp_horarios,imp_trechos_janta,"",-1,1)</f>
        <v>GOIANIA X SAO LUIS 20:00</v>
      </c>
      <c r="J788" s="132" t="str" cm="1">
        <f t="array" ref="J788">_xlfn.XLOOKUP(D788,justificativas_motivos,justificativas_texto,"",1,1)</f>
        <v>MOTORISTA CUMPRINDO HORÁRIO NA ESCALA ATUAL</v>
      </c>
      <c r="L788" s="119" t="str">
        <f>_xlfn.CONCAT(cr_impAlm[[#This Row],[DATA]],cr_impAlm[[#This Row],[MOTORISTA e MATRICULA]])</f>
        <v>45504ADAILTON DA SILVA RODRIGUES MENDONCA - 2662</v>
      </c>
    </row>
    <row r="789" spans="1:12" ht="41.25" hidden="1" customHeight="1">
      <c r="A789" s="131">
        <v>45469</v>
      </c>
      <c r="B789" s="135">
        <v>16700</v>
      </c>
      <c r="C789" s="133">
        <v>0.33333333333333331</v>
      </c>
      <c r="D789" s="136" t="s">
        <v>11</v>
      </c>
      <c r="E789" s="132" t="s">
        <v>89</v>
      </c>
      <c r="F789" s="132"/>
      <c r="G789" s="132" t="str">
        <f t="shared" si="37"/>
        <v>1</v>
      </c>
      <c r="H789" s="137">
        <f t="shared" si="38"/>
        <v>18</v>
      </c>
      <c r="I789" s="132" t="str" cm="1">
        <f t="array" ref="I789">_xlfn.XLOOKUP(C789,imp_horarios,imp_trechos_janta,"",-1,1)</f>
        <v>SAO LUIS X GOIANIA 08:00</v>
      </c>
      <c r="J789" s="132" t="str" cm="1">
        <f t="array" ref="J789">_xlfn.XLOOKUP(D789,justificativas_motivos,justificativas_texto,"",1,1)</f>
        <v>MOTORISTA CUMPRINDO HORÁRIO NA ESCALA ATUAL</v>
      </c>
      <c r="L789" s="119" t="str">
        <f>_xlfn.CONCAT(cr_impAlm[[#This Row],[DATA]],cr_impAlm[[#This Row],[MOTORISTA e MATRICULA]])</f>
        <v>45504MARCELO DOS REIS ALVES - 5220</v>
      </c>
    </row>
    <row r="790" spans="1:12" ht="41.25" hidden="1" customHeight="1">
      <c r="A790" s="131">
        <v>45469</v>
      </c>
      <c r="B790" s="135">
        <f>B789</f>
        <v>16700</v>
      </c>
      <c r="C790" s="133">
        <f>C789</f>
        <v>0.33333333333333331</v>
      </c>
      <c r="D790" s="136" t="s">
        <v>11</v>
      </c>
      <c r="E790" s="132" t="s">
        <v>91</v>
      </c>
      <c r="F790" s="132"/>
      <c r="G790" s="132" t="str">
        <f t="shared" si="37"/>
        <v>1</v>
      </c>
      <c r="H790" s="137">
        <f t="shared" si="38"/>
        <v>18</v>
      </c>
      <c r="I790" s="132" t="str" cm="1">
        <f t="array" ref="I790">_xlfn.XLOOKUP(C790,imp_horarios,imp_trechos_janta,"",-1,1)</f>
        <v>SAO LUIS X GOIANIA 08:00</v>
      </c>
      <c r="J790" s="132" t="str" cm="1">
        <f t="array" ref="J790">_xlfn.XLOOKUP(D790,justificativas_motivos,justificativas_texto,"",1,1)</f>
        <v>MOTORISTA CUMPRINDO HORÁRIO NA ESCALA ATUAL</v>
      </c>
      <c r="L790" s="119" t="str">
        <f>_xlfn.CONCAT(cr_impAlm[[#This Row],[DATA]],cr_impAlm[[#This Row],[MOTORISTA e MATRICULA]])</f>
        <v>45504GERALDO MARTINS DOS SANTOS - 5610</v>
      </c>
    </row>
    <row r="791" spans="1:12" ht="41.25" hidden="1" customHeight="1">
      <c r="A791" s="131">
        <v>45469</v>
      </c>
      <c r="B791" s="135">
        <v>15600</v>
      </c>
      <c r="C791" s="133">
        <v>0.39583333333333331</v>
      </c>
      <c r="D791" s="136" t="s">
        <v>11</v>
      </c>
      <c r="E791" s="132" t="s">
        <v>206</v>
      </c>
      <c r="F791" s="132"/>
      <c r="G791" s="132" t="str">
        <f t="shared" si="37"/>
        <v>1</v>
      </c>
      <c r="H791" s="137">
        <f t="shared" si="38"/>
        <v>18</v>
      </c>
      <c r="I791" s="132" t="str" cm="1">
        <f t="array" ref="I791">_xlfn.XLOOKUP(C791,imp_horarios,imp_trechos_janta,"",-1,1)</f>
        <v>GOIANIA X BELEM 09:30</v>
      </c>
      <c r="J791" s="132" t="str" cm="1">
        <f t="array" ref="J791">_xlfn.XLOOKUP(D791,justificativas_motivos,justificativas_texto,"",1,1)</f>
        <v>MOTORISTA CUMPRINDO HORÁRIO NA ESCALA ATUAL</v>
      </c>
      <c r="L791" s="119" t="str">
        <f>_xlfn.CONCAT(cr_impAlm[[#This Row],[DATA]],cr_impAlm[[#This Row],[MOTORISTA e MATRICULA]])</f>
        <v>45504ANTONIO FERNANDO DA SILVA  - 5740</v>
      </c>
    </row>
    <row r="792" spans="1:12" ht="41.25" hidden="1" customHeight="1">
      <c r="A792" s="131">
        <v>45469</v>
      </c>
      <c r="B792" s="135">
        <f>B791</f>
        <v>15600</v>
      </c>
      <c r="C792" s="133">
        <f>C791</f>
        <v>0.39583333333333331</v>
      </c>
      <c r="D792" s="136" t="s">
        <v>11</v>
      </c>
      <c r="E792" s="132" t="s">
        <v>63</v>
      </c>
      <c r="F792" s="132"/>
      <c r="G792" s="132" t="str">
        <f t="shared" si="37"/>
        <v>1</v>
      </c>
      <c r="H792" s="137">
        <f t="shared" si="38"/>
        <v>18</v>
      </c>
      <c r="I792" s="132" t="str" cm="1">
        <f t="array" ref="I792">_xlfn.XLOOKUP(C792,imp_horarios,imp_trechos_janta,"",-1,1)</f>
        <v>GOIANIA X BELEM 09:30</v>
      </c>
      <c r="J792" s="132" t="str" cm="1">
        <f t="array" ref="J792">_xlfn.XLOOKUP(D792,justificativas_motivos,justificativas_texto,"",1,1)</f>
        <v>MOTORISTA CUMPRINDO HORÁRIO NA ESCALA ATUAL</v>
      </c>
      <c r="L792" s="119" t="str">
        <f>_xlfn.CONCAT(cr_impAlm[[#This Row],[DATA]],cr_impAlm[[#This Row],[MOTORISTA e MATRICULA]])</f>
        <v>45504JUNIOR CARLOS DE OLIVEIRA - 1118</v>
      </c>
    </row>
    <row r="793" spans="1:12" ht="41.25" hidden="1" customHeight="1">
      <c r="A793" s="131">
        <v>45469</v>
      </c>
      <c r="B793" s="135">
        <v>15700</v>
      </c>
      <c r="C793" s="133">
        <v>0.75</v>
      </c>
      <c r="D793" s="136" t="s">
        <v>11</v>
      </c>
      <c r="E793" s="132" t="s">
        <v>150</v>
      </c>
      <c r="F793" s="132"/>
      <c r="G793" s="132" t="str">
        <f t="shared" si="37"/>
        <v>1</v>
      </c>
      <c r="H793" s="137">
        <f t="shared" si="38"/>
        <v>18</v>
      </c>
      <c r="I793" s="132" t="str" cm="1">
        <f t="array" ref="I793">_xlfn.XLOOKUP(C793,imp_horarios,imp_trechos_janta,"",-1,1)</f>
        <v>GOIANIA X TERESINA 18:00</v>
      </c>
      <c r="J793" s="132" t="str" cm="1">
        <f t="array" ref="J793">_xlfn.XLOOKUP(D793,justificativas_motivos,justificativas_texto,"",1,1)</f>
        <v>MOTORISTA CUMPRINDO HORÁRIO NA ESCALA ATUAL</v>
      </c>
      <c r="L793" s="119" t="str">
        <f>_xlfn.CONCAT(cr_impAlm[[#This Row],[DATA]],cr_impAlm[[#This Row],[MOTORISTA e MATRICULA]])</f>
        <v>45504EVANDRO CARLOS ARAUJO LIMA - 569</v>
      </c>
    </row>
    <row r="794" spans="1:12" ht="41.25" hidden="1" customHeight="1">
      <c r="A794" s="131">
        <v>45469</v>
      </c>
      <c r="B794" s="135">
        <f>B793</f>
        <v>15700</v>
      </c>
      <c r="C794" s="133">
        <f>C793</f>
        <v>0.75</v>
      </c>
      <c r="D794" s="136" t="s">
        <v>11</v>
      </c>
      <c r="E794" s="132" t="s">
        <v>166</v>
      </c>
      <c r="F794" s="132"/>
      <c r="G794" s="132" t="str">
        <f t="shared" si="37"/>
        <v>1</v>
      </c>
      <c r="H794" s="137">
        <f t="shared" si="38"/>
        <v>18</v>
      </c>
      <c r="I794" s="132" t="str" cm="1">
        <f t="array" ref="I794">_xlfn.XLOOKUP(C794,imp_horarios,imp_trechos_janta,"",-1,1)</f>
        <v>GOIANIA X TERESINA 18:00</v>
      </c>
      <c r="J794" s="132" t="str" cm="1">
        <f t="array" ref="J794">_xlfn.XLOOKUP(D794,justificativas_motivos,justificativas_texto,"",1,1)</f>
        <v>MOTORISTA CUMPRINDO HORÁRIO NA ESCALA ATUAL</v>
      </c>
      <c r="L794" s="119" t="str">
        <f>_xlfn.CONCAT(cr_impAlm[[#This Row],[DATA]],cr_impAlm[[#This Row],[MOTORISTA e MATRICULA]])</f>
        <v>45505VANDERSON GURGEL DO AMARAL - 2734</v>
      </c>
    </row>
    <row r="795" spans="1:12" ht="41.25" hidden="1" customHeight="1">
      <c r="A795" s="131">
        <v>45469</v>
      </c>
      <c r="B795" s="135">
        <v>19018</v>
      </c>
      <c r="C795" s="133">
        <v>0.79166666666666663</v>
      </c>
      <c r="D795" s="136" t="s">
        <v>11</v>
      </c>
      <c r="E795" s="132" t="s">
        <v>47</v>
      </c>
      <c r="F795" s="132"/>
      <c r="G795" s="132" t="str">
        <f t="shared" ref="G795:G858" si="39">IF(E795="MOTORISTA","","1")</f>
        <v>1</v>
      </c>
      <c r="H795" s="137">
        <f t="shared" ref="H795:H858" si="40">IF(E795="MOTORISTA","",18)</f>
        <v>18</v>
      </c>
      <c r="I795" s="132" t="str" cm="1">
        <f t="array" ref="I795">_xlfn.XLOOKUP(C795,imp_horarios,imp_trechos_janta,"",-1,1)</f>
        <v>GOIANIA X TERESINA 18:00</v>
      </c>
      <c r="J795" s="132" t="str" cm="1">
        <f t="array" ref="J795">_xlfn.XLOOKUP(D795,justificativas_motivos,justificativas_texto,"",1,1)</f>
        <v>MOTORISTA CUMPRINDO HORÁRIO NA ESCALA ATUAL</v>
      </c>
      <c r="L795" s="119" t="str">
        <f>_xlfn.CONCAT(cr_impAlm[[#This Row],[DATA]],cr_impAlm[[#This Row],[MOTORISTA e MATRICULA]])</f>
        <v>45505OLIVEIRA DE MELO ARRUDA - 5251</v>
      </c>
    </row>
    <row r="796" spans="1:12" ht="41.25" hidden="1" customHeight="1">
      <c r="A796" s="131">
        <v>45469</v>
      </c>
      <c r="B796" s="135">
        <f>B795</f>
        <v>19018</v>
      </c>
      <c r="C796" s="133">
        <f>C795</f>
        <v>0.79166666666666663</v>
      </c>
      <c r="D796" s="136" t="s">
        <v>11</v>
      </c>
      <c r="E796" s="132" t="s">
        <v>165</v>
      </c>
      <c r="F796" s="132"/>
      <c r="G796" s="132" t="str">
        <f t="shared" si="39"/>
        <v>1</v>
      </c>
      <c r="H796" s="137">
        <f t="shared" si="40"/>
        <v>18</v>
      </c>
      <c r="I796" s="132" t="str" cm="1">
        <f t="array" ref="I796">_xlfn.XLOOKUP(C796,imp_horarios,imp_trechos_janta,"",-1,1)</f>
        <v>GOIANIA X TERESINA 18:00</v>
      </c>
      <c r="J796" s="132" t="str" cm="1">
        <f t="array" ref="J796">_xlfn.XLOOKUP(D796,justificativas_motivos,justificativas_texto,"",1,1)</f>
        <v>MOTORISTA CUMPRINDO HORÁRIO NA ESCALA ATUAL</v>
      </c>
      <c r="L796" s="119" t="str">
        <f>_xlfn.CONCAT(cr_impAlm[[#This Row],[DATA]],cr_impAlm[[#This Row],[MOTORISTA e MATRICULA]])</f>
        <v>45505JOSE ANTONIO INACIO VIEIRA - 5279</v>
      </c>
    </row>
    <row r="797" spans="1:12" ht="41.25" hidden="1" customHeight="1">
      <c r="A797" s="131">
        <v>45469</v>
      </c>
      <c r="B797" s="135">
        <v>24003</v>
      </c>
      <c r="C797" s="133">
        <v>0.83333333333333337</v>
      </c>
      <c r="D797" s="136" t="s">
        <v>11</v>
      </c>
      <c r="E797" s="132" t="s">
        <v>207</v>
      </c>
      <c r="F797" s="132"/>
      <c r="G797" s="132" t="str">
        <f t="shared" si="39"/>
        <v>1</v>
      </c>
      <c r="H797" s="137">
        <f t="shared" si="40"/>
        <v>18</v>
      </c>
      <c r="I797" s="132" t="str" cm="1">
        <f t="array" ref="I797">_xlfn.XLOOKUP(C797,imp_horarios,imp_trechos_janta,"",-1,1)</f>
        <v>GOIANIA X SAO LUIS 20:00</v>
      </c>
      <c r="J797" s="132" t="str" cm="1">
        <f t="array" ref="J797">_xlfn.XLOOKUP(D797,justificativas_motivos,justificativas_texto,"",1,1)</f>
        <v>MOTORISTA CUMPRINDO HORÁRIO NA ESCALA ATUAL</v>
      </c>
      <c r="L797" s="119" t="str">
        <f>_xlfn.CONCAT(cr_impAlm[[#This Row],[DATA]],cr_impAlm[[#This Row],[MOTORISTA e MATRICULA]])</f>
        <v>45505SEBASTIAO REINALDO RODRIGUES MATOS  - 5772</v>
      </c>
    </row>
    <row r="798" spans="1:12" ht="41.25" hidden="1" customHeight="1">
      <c r="A798" s="131">
        <v>45469</v>
      </c>
      <c r="B798" s="135">
        <f>B797</f>
        <v>24003</v>
      </c>
      <c r="C798" s="133">
        <f>C797</f>
        <v>0.83333333333333337</v>
      </c>
      <c r="D798" s="136" t="s">
        <v>11</v>
      </c>
      <c r="E798" s="132" t="s">
        <v>208</v>
      </c>
      <c r="F798" s="132"/>
      <c r="G798" s="132" t="str">
        <f t="shared" si="39"/>
        <v>1</v>
      </c>
      <c r="H798" s="137">
        <f t="shared" si="40"/>
        <v>18</v>
      </c>
      <c r="I798" s="132" t="str" cm="1">
        <f t="array" ref="I798">_xlfn.XLOOKUP(C798,imp_horarios,imp_trechos_janta,"",-1,1)</f>
        <v>GOIANIA X SAO LUIS 20:00</v>
      </c>
      <c r="J798" s="132" t="str" cm="1">
        <f t="array" ref="J798">_xlfn.XLOOKUP(D798,justificativas_motivos,justificativas_texto,"",1,1)</f>
        <v>MOTORISTA CUMPRINDO HORÁRIO NA ESCALA ATUAL</v>
      </c>
      <c r="L798" s="119" t="str">
        <f>_xlfn.CONCAT(cr_impAlm[[#This Row],[DATA]],cr_impAlm[[#This Row],[MOTORISTA e MATRICULA]])</f>
        <v>45505ADALTON ALMEIDA DE SOUZA - 1941</v>
      </c>
    </row>
    <row r="799" spans="1:12" ht="41.25" hidden="1" customHeight="1">
      <c r="A799" s="131">
        <v>45470</v>
      </c>
      <c r="B799" s="135">
        <v>19007</v>
      </c>
      <c r="C799" s="133">
        <v>0.87847222222222221</v>
      </c>
      <c r="D799" s="136" t="s">
        <v>11</v>
      </c>
      <c r="E799" s="132" t="s">
        <v>150</v>
      </c>
      <c r="F799" s="132"/>
      <c r="G799" s="132" t="str">
        <f t="shared" si="39"/>
        <v>1</v>
      </c>
      <c r="H799" s="137">
        <f t="shared" si="40"/>
        <v>18</v>
      </c>
      <c r="I799" s="132" t="str" cm="1">
        <f t="array" ref="I799">_xlfn.XLOOKUP(C799,imp_horarios,imp_trechos_janta,"",-1,1)</f>
        <v>BELEM X GOIANIA 21:05</v>
      </c>
      <c r="J799" s="132" t="str" cm="1">
        <f t="array" ref="J799">_xlfn.XLOOKUP(D799,justificativas_motivos,justificativas_texto,"",1,1)</f>
        <v>MOTORISTA CUMPRINDO HORÁRIO NA ESCALA ATUAL</v>
      </c>
      <c r="L799" s="119" t="str">
        <f>_xlfn.CONCAT(cr_impAlm[[#This Row],[DATA]],cr_impAlm[[#This Row],[MOTORISTA e MATRICULA]])</f>
        <v>45505JOAO ROQUELINO PERES JUNIOR - 5552</v>
      </c>
    </row>
    <row r="800" spans="1:12" ht="41.25" hidden="1" customHeight="1">
      <c r="A800" s="131">
        <v>45470</v>
      </c>
      <c r="B800" s="135">
        <v>19007</v>
      </c>
      <c r="C800" s="133">
        <v>0.87847222222222221</v>
      </c>
      <c r="D800" s="136" t="s">
        <v>11</v>
      </c>
      <c r="E800" s="132" t="s">
        <v>166</v>
      </c>
      <c r="F800" s="132"/>
      <c r="G800" s="132" t="str">
        <f t="shared" si="39"/>
        <v>1</v>
      </c>
      <c r="H800" s="137">
        <f t="shared" si="40"/>
        <v>18</v>
      </c>
      <c r="I800" s="132" t="str" cm="1">
        <f t="array" ref="I800">_xlfn.XLOOKUP(C800,imp_horarios,imp_trechos_janta,"",-1,1)</f>
        <v>BELEM X GOIANIA 21:05</v>
      </c>
      <c r="J800" s="132" t="str" cm="1">
        <f t="array" ref="J800">_xlfn.XLOOKUP(D800,justificativas_motivos,justificativas_texto,"",1,1)</f>
        <v>MOTORISTA CUMPRINDO HORÁRIO NA ESCALA ATUAL</v>
      </c>
      <c r="L800" s="119" t="str">
        <f>_xlfn.CONCAT(cr_impAlm[[#This Row],[DATA]],cr_impAlm[[#This Row],[MOTORISTA e MATRICULA]])</f>
        <v>45505EDIMAR FRANCISCO ALEIXO - 5593</v>
      </c>
    </row>
    <row r="801" spans="1:12" ht="41.25" hidden="1" customHeight="1">
      <c r="A801" s="131">
        <v>45470</v>
      </c>
      <c r="B801" s="135">
        <v>19008</v>
      </c>
      <c r="C801" s="133">
        <v>0.3</v>
      </c>
      <c r="D801" s="136" t="s">
        <v>11</v>
      </c>
      <c r="E801" s="132" t="s">
        <v>17</v>
      </c>
      <c r="F801" s="132"/>
      <c r="G801" s="132" t="str">
        <f t="shared" si="39"/>
        <v>1</v>
      </c>
      <c r="H801" s="137">
        <f t="shared" si="40"/>
        <v>18</v>
      </c>
      <c r="I801" s="132" t="str" cm="1">
        <f t="array" ref="I801">_xlfn.XLOOKUP(C801,imp_horarios,imp_trechos_janta,"",-1,1)</f>
        <v>BELEM X GOIANIA 07:12</v>
      </c>
      <c r="J801" s="132" t="str" cm="1">
        <f t="array" ref="J801">_xlfn.XLOOKUP(D801,justificativas_motivos,justificativas_texto,"",1,1)</f>
        <v>MOTORISTA CUMPRINDO HORÁRIO NA ESCALA ATUAL</v>
      </c>
      <c r="L801" s="119" t="str">
        <f>_xlfn.CONCAT(cr_impAlm[[#This Row],[DATA]],cr_impAlm[[#This Row],[MOTORISTA e MATRICULA]])</f>
        <v>45505ANTONIO DIAS DE OLIVEIRA - 5309</v>
      </c>
    </row>
    <row r="802" spans="1:12" ht="41.25" hidden="1" customHeight="1">
      <c r="A802" s="131">
        <v>45470</v>
      </c>
      <c r="B802" s="135">
        <v>19008</v>
      </c>
      <c r="C802" s="133">
        <v>0.3</v>
      </c>
      <c r="D802" s="136" t="s">
        <v>11</v>
      </c>
      <c r="E802" s="132" t="s">
        <v>177</v>
      </c>
      <c r="F802" s="132"/>
      <c r="G802" s="132" t="str">
        <f t="shared" si="39"/>
        <v>1</v>
      </c>
      <c r="H802" s="137">
        <f t="shared" si="40"/>
        <v>18</v>
      </c>
      <c r="I802" s="132" t="str" cm="1">
        <f t="array" ref="I802">_xlfn.XLOOKUP(C802,imp_horarios,imp_trechos_janta,"",-1,1)</f>
        <v>BELEM X GOIANIA 07:12</v>
      </c>
      <c r="J802" s="132" t="str" cm="1">
        <f t="array" ref="J802">_xlfn.XLOOKUP(D802,justificativas_motivos,justificativas_texto,"",1,1)</f>
        <v>MOTORISTA CUMPRINDO HORÁRIO NA ESCALA ATUAL</v>
      </c>
      <c r="L802" s="119" t="str">
        <f>_xlfn.CONCAT(cr_impAlm[[#This Row],[DATA]],cr_impAlm[[#This Row],[MOTORISTA e MATRICULA]])</f>
        <v>45505ENIO GOMES DE SOUSA - 5825</v>
      </c>
    </row>
    <row r="803" spans="1:12" ht="41.25" hidden="1" customHeight="1">
      <c r="A803" s="131">
        <v>45470</v>
      </c>
      <c r="B803" s="135">
        <v>24003</v>
      </c>
      <c r="C803" s="133">
        <v>0.33333333333333331</v>
      </c>
      <c r="D803" s="136" t="s">
        <v>11</v>
      </c>
      <c r="E803" s="132" t="s">
        <v>207</v>
      </c>
      <c r="F803" s="132"/>
      <c r="G803" s="132" t="str">
        <f t="shared" si="39"/>
        <v>1</v>
      </c>
      <c r="H803" s="137">
        <f t="shared" si="40"/>
        <v>18</v>
      </c>
      <c r="I803" s="132" t="str" cm="1">
        <f t="array" ref="I803">_xlfn.XLOOKUP(C803,imp_horarios,imp_trechos_janta,"",-1,1)</f>
        <v>SAO LUIS X GOIANIA 08:00</v>
      </c>
      <c r="J803" s="132" t="str" cm="1">
        <f t="array" ref="J803">_xlfn.XLOOKUP(D803,justificativas_motivos,justificativas_texto,"",1,1)</f>
        <v>MOTORISTA CUMPRINDO HORÁRIO NA ESCALA ATUAL</v>
      </c>
      <c r="L803" s="119" t="str">
        <f>_xlfn.CONCAT(cr_impAlm[[#This Row],[DATA]],cr_impAlm[[#This Row],[MOTORISTA e MATRICULA]])</f>
        <v>45505ALESON DOS SANTOS MOTA - 5818</v>
      </c>
    </row>
    <row r="804" spans="1:12" ht="41.25" hidden="1" customHeight="1">
      <c r="A804" s="131">
        <v>45470</v>
      </c>
      <c r="B804" s="135">
        <v>24003</v>
      </c>
      <c r="C804" s="133">
        <v>0.33333333333333331</v>
      </c>
      <c r="D804" s="136" t="s">
        <v>11</v>
      </c>
      <c r="E804" s="132" t="s">
        <v>208</v>
      </c>
      <c r="F804" s="132"/>
      <c r="G804" s="132" t="str">
        <f t="shared" si="39"/>
        <v>1</v>
      </c>
      <c r="H804" s="137">
        <f t="shared" si="40"/>
        <v>18</v>
      </c>
      <c r="I804" s="132" t="str" cm="1">
        <f t="array" ref="I804">_xlfn.XLOOKUP(C804,imp_horarios,imp_trechos_janta,"",-1,1)</f>
        <v>SAO LUIS X GOIANIA 08:00</v>
      </c>
      <c r="J804" s="132" t="str" cm="1">
        <f t="array" ref="J804">_xlfn.XLOOKUP(D804,justificativas_motivos,justificativas_texto,"",1,1)</f>
        <v>MOTORISTA CUMPRINDO HORÁRIO NA ESCALA ATUAL</v>
      </c>
      <c r="L804" s="119" t="str">
        <f>_xlfn.CONCAT(cr_impAlm[[#This Row],[DATA]],cr_impAlm[[#This Row],[MOTORISTA e MATRICULA]])</f>
        <v>45505IVAN DE JESUS ROCHA - 5413 - 5413</v>
      </c>
    </row>
    <row r="805" spans="1:12" ht="41.25" hidden="1" customHeight="1">
      <c r="A805" s="131">
        <v>45470</v>
      </c>
      <c r="B805" s="135">
        <v>14400</v>
      </c>
      <c r="C805" s="133">
        <v>0.75</v>
      </c>
      <c r="D805" s="136" t="s">
        <v>11</v>
      </c>
      <c r="E805" s="132" t="s">
        <v>13</v>
      </c>
      <c r="F805" s="132"/>
      <c r="G805" s="132" t="str">
        <f t="shared" si="39"/>
        <v>1</v>
      </c>
      <c r="H805" s="137">
        <f t="shared" si="40"/>
        <v>18</v>
      </c>
      <c r="I805" s="132" t="str" cm="1">
        <f t="array" ref="I805">_xlfn.XLOOKUP(C805,imp_horarios,imp_trechos_janta,"",-1,1)</f>
        <v>GOIANIA X TERESINA 18:00</v>
      </c>
      <c r="J805" s="132" t="str" cm="1">
        <f t="array" ref="J805">_xlfn.XLOOKUP(D805,justificativas_motivos,justificativas_texto,"",1,1)</f>
        <v>MOTORISTA CUMPRINDO HORÁRIO NA ESCALA ATUAL</v>
      </c>
      <c r="L805" s="119" t="str">
        <f>_xlfn.CONCAT(cr_impAlm[[#This Row],[DATA]],cr_impAlm[[#This Row],[MOTORISTA e MATRICULA]])</f>
        <v>45506EDIMAR FRANCISCO ALEIXO - 5593</v>
      </c>
    </row>
    <row r="806" spans="1:12" ht="41.25" hidden="1" customHeight="1">
      <c r="A806" s="131">
        <v>45470</v>
      </c>
      <c r="B806" s="135">
        <v>14400</v>
      </c>
      <c r="C806" s="133">
        <v>0.75</v>
      </c>
      <c r="D806" s="136" t="s">
        <v>11</v>
      </c>
      <c r="E806" s="132" t="s">
        <v>126</v>
      </c>
      <c r="F806" s="132"/>
      <c r="G806" s="132" t="str">
        <f t="shared" si="39"/>
        <v>1</v>
      </c>
      <c r="H806" s="137">
        <f t="shared" si="40"/>
        <v>18</v>
      </c>
      <c r="I806" s="132" t="str" cm="1">
        <f t="array" ref="I806">_xlfn.XLOOKUP(C806,imp_horarios,imp_trechos_janta,"",-1,1)</f>
        <v>GOIANIA X TERESINA 18:00</v>
      </c>
      <c r="J806" s="132" t="str" cm="1">
        <f t="array" ref="J806">_xlfn.XLOOKUP(D806,justificativas_motivos,justificativas_texto,"",1,1)</f>
        <v>MOTORISTA CUMPRINDO HORÁRIO NA ESCALA ATUAL</v>
      </c>
      <c r="L806" s="119" t="str">
        <f>_xlfn.CONCAT(cr_impAlm[[#This Row],[DATA]],cr_impAlm[[#This Row],[MOTORISTA e MATRICULA]])</f>
        <v>45506ANTONIO DIAS DE OLIVEIRA - 5309</v>
      </c>
    </row>
    <row r="807" spans="1:12" ht="41.25" hidden="1" customHeight="1">
      <c r="A807" s="131">
        <v>45470</v>
      </c>
      <c r="B807" s="135">
        <v>19002</v>
      </c>
      <c r="C807" s="133">
        <v>0.79166666666666663</v>
      </c>
      <c r="D807" s="136" t="s">
        <v>11</v>
      </c>
      <c r="E807" s="132" t="s">
        <v>153</v>
      </c>
      <c r="F807" s="132"/>
      <c r="G807" s="132" t="str">
        <f t="shared" si="39"/>
        <v>1</v>
      </c>
      <c r="H807" s="137">
        <f t="shared" si="40"/>
        <v>18</v>
      </c>
      <c r="I807" s="132" t="str" cm="1">
        <f t="array" ref="I807">_xlfn.XLOOKUP(C807,imp_horarios,imp_trechos_janta,"",-1,1)</f>
        <v>GOIANIA X TERESINA 18:00</v>
      </c>
      <c r="J807" s="132" t="str" cm="1">
        <f t="array" ref="J807">_xlfn.XLOOKUP(D807,justificativas_motivos,justificativas_texto,"",1,1)</f>
        <v>MOTORISTA CUMPRINDO HORÁRIO NA ESCALA ATUAL</v>
      </c>
      <c r="L807" s="119" t="str">
        <f>_xlfn.CONCAT(cr_impAlm[[#This Row],[DATA]],cr_impAlm[[#This Row],[MOTORISTA e MATRICULA]])</f>
        <v>45506EURIPEDES BORGES DOS SANTOS - 5017</v>
      </c>
    </row>
    <row r="808" spans="1:12" ht="41.25" hidden="1" customHeight="1">
      <c r="A808" s="131">
        <v>45470</v>
      </c>
      <c r="B808" s="135">
        <v>19002</v>
      </c>
      <c r="C808" s="133">
        <v>0.79166666666666663</v>
      </c>
      <c r="D808" s="136" t="s">
        <v>11</v>
      </c>
      <c r="E808" s="132" t="s">
        <v>171</v>
      </c>
      <c r="F808" s="132"/>
      <c r="G808" s="132" t="str">
        <f t="shared" si="39"/>
        <v>1</v>
      </c>
      <c r="H808" s="137">
        <f t="shared" si="40"/>
        <v>18</v>
      </c>
      <c r="I808" s="132" t="str" cm="1">
        <f t="array" ref="I808">_xlfn.XLOOKUP(C808,imp_horarios,imp_trechos_janta,"",-1,1)</f>
        <v>GOIANIA X TERESINA 18:00</v>
      </c>
      <c r="J808" s="132" t="str" cm="1">
        <f t="array" ref="J808">_xlfn.XLOOKUP(D808,justificativas_motivos,justificativas_texto,"",1,1)</f>
        <v>MOTORISTA CUMPRINDO HORÁRIO NA ESCALA ATUAL</v>
      </c>
      <c r="L808" s="119" t="str">
        <f>_xlfn.CONCAT(cr_impAlm[[#This Row],[DATA]],cr_impAlm[[#This Row],[MOTORISTA e MATRICULA]])</f>
        <v>45506ANTONIO MAGNO FERREIRA DA SILVA - 5789</v>
      </c>
    </row>
    <row r="809" spans="1:12" ht="41.25" hidden="1" customHeight="1">
      <c r="A809" s="131">
        <v>45470</v>
      </c>
      <c r="B809" s="135">
        <v>24006</v>
      </c>
      <c r="C809" s="133">
        <v>0.83333333333333337</v>
      </c>
      <c r="D809" s="136" t="s">
        <v>11</v>
      </c>
      <c r="E809" s="132" t="s">
        <v>115</v>
      </c>
      <c r="F809" s="132"/>
      <c r="G809" s="132" t="str">
        <f t="shared" si="39"/>
        <v>1</v>
      </c>
      <c r="H809" s="137">
        <f t="shared" si="40"/>
        <v>18</v>
      </c>
      <c r="I809" s="132" t="str" cm="1">
        <f t="array" ref="I809">_xlfn.XLOOKUP(C809,imp_horarios,imp_trechos_janta,"",-1,1)</f>
        <v>GOIANIA X SAO LUIS 20:00</v>
      </c>
      <c r="J809" s="132" t="str" cm="1">
        <f t="array" ref="J809">_xlfn.XLOOKUP(D809,justificativas_motivos,justificativas_texto,"",1,1)</f>
        <v>MOTORISTA CUMPRINDO HORÁRIO NA ESCALA ATUAL</v>
      </c>
      <c r="L809" s="119" t="str">
        <f>_xlfn.CONCAT(cr_impAlm[[#This Row],[DATA]],cr_impAlm[[#This Row],[MOTORISTA e MATRICULA]])</f>
        <v>45506VALDIR NUNES DA SILVA - 2989</v>
      </c>
    </row>
    <row r="810" spans="1:12" ht="41.25" hidden="1" customHeight="1">
      <c r="A810" s="131">
        <v>45470</v>
      </c>
      <c r="B810" s="135">
        <v>24006</v>
      </c>
      <c r="C810" s="133">
        <v>0.83333333333333337</v>
      </c>
      <c r="D810" s="136" t="s">
        <v>11</v>
      </c>
      <c r="E810" s="132" t="s">
        <v>114</v>
      </c>
      <c r="F810" s="132"/>
      <c r="G810" s="132" t="str">
        <f t="shared" si="39"/>
        <v>1</v>
      </c>
      <c r="H810" s="137">
        <f t="shared" si="40"/>
        <v>18</v>
      </c>
      <c r="I810" s="132" t="str" cm="1">
        <f t="array" ref="I810">_xlfn.XLOOKUP(C810,imp_horarios,imp_trechos_janta,"",-1,1)</f>
        <v>GOIANIA X SAO LUIS 20:00</v>
      </c>
      <c r="J810" s="132" t="str" cm="1">
        <f t="array" ref="J810">_xlfn.XLOOKUP(D810,justificativas_motivos,justificativas_texto,"",1,1)</f>
        <v>MOTORISTA CUMPRINDO HORÁRIO NA ESCALA ATUAL</v>
      </c>
      <c r="L810" s="119" t="str">
        <f>_xlfn.CONCAT(cr_impAlm[[#This Row],[DATA]],cr_impAlm[[#This Row],[MOTORISTA e MATRICULA]])</f>
        <v>45506JOAO MONTEIRO DA COSTA - 5187</v>
      </c>
    </row>
    <row r="811" spans="1:12" ht="41.25" hidden="1" customHeight="1">
      <c r="A811" s="131">
        <v>45471</v>
      </c>
      <c r="B811" s="135">
        <v>19018</v>
      </c>
      <c r="C811" s="133">
        <v>0.87847222222222221</v>
      </c>
      <c r="D811" s="136" t="s">
        <v>11</v>
      </c>
      <c r="E811" s="132" t="s">
        <v>153</v>
      </c>
      <c r="F811" s="132"/>
      <c r="G811" s="132" t="str">
        <f t="shared" si="39"/>
        <v>1</v>
      </c>
      <c r="H811" s="137">
        <f t="shared" si="40"/>
        <v>18</v>
      </c>
      <c r="I811" s="132" t="str" cm="1">
        <f t="array" ref="I811">_xlfn.XLOOKUP(C811,imp_horarios,imp_trechos_janta,"",-1,1)</f>
        <v>BELEM X GOIANIA 21:05</v>
      </c>
      <c r="J811" s="132" t="str" cm="1">
        <f t="array" ref="J811">_xlfn.XLOOKUP(D811,justificativas_motivos,justificativas_texto,"",1,1)</f>
        <v>MOTORISTA CUMPRINDO HORÁRIO NA ESCALA ATUAL</v>
      </c>
      <c r="L811" s="119" t="str">
        <f>_xlfn.CONCAT(cr_impAlm[[#This Row],[DATA]],cr_impAlm[[#This Row],[MOTORISTA e MATRICULA]])</f>
        <v>45506JADILSON LIMA VIEIRA - 1108</v>
      </c>
    </row>
    <row r="812" spans="1:12" ht="41.25" hidden="1" customHeight="1">
      <c r="A812" s="131">
        <v>45471</v>
      </c>
      <c r="B812" s="135">
        <f>B811</f>
        <v>19018</v>
      </c>
      <c r="C812" s="133">
        <f>C811</f>
        <v>0.87847222222222221</v>
      </c>
      <c r="D812" s="136" t="s">
        <v>11</v>
      </c>
      <c r="E812" s="132" t="s">
        <v>171</v>
      </c>
      <c r="F812" s="132"/>
      <c r="G812" s="132" t="str">
        <f t="shared" si="39"/>
        <v>1</v>
      </c>
      <c r="H812" s="137">
        <f t="shared" si="40"/>
        <v>18</v>
      </c>
      <c r="I812" s="132" t="str" cm="1">
        <f t="array" ref="I812">_xlfn.XLOOKUP(C812,imp_horarios,imp_trechos_janta,"",-1,1)</f>
        <v>BELEM X GOIANIA 21:05</v>
      </c>
      <c r="J812" s="132" t="str" cm="1">
        <f t="array" ref="J812">_xlfn.XLOOKUP(D812,justificativas_motivos,justificativas_texto,"",1,1)</f>
        <v>MOTORISTA CUMPRINDO HORÁRIO NA ESCALA ATUAL</v>
      </c>
      <c r="L812" s="119" t="str">
        <f>_xlfn.CONCAT(cr_impAlm[[#This Row],[DATA]],cr_impAlm[[#This Row],[MOTORISTA e MATRICULA]])</f>
        <v>45506JOSE CARLOS FERREIRA - 1202</v>
      </c>
    </row>
    <row r="813" spans="1:12" ht="41.25" hidden="1" customHeight="1">
      <c r="A813" s="131">
        <v>45471</v>
      </c>
      <c r="B813" s="135">
        <v>19026</v>
      </c>
      <c r="C813" s="133">
        <v>0.3</v>
      </c>
      <c r="D813" s="136" t="s">
        <v>11</v>
      </c>
      <c r="E813" s="132" t="s">
        <v>155</v>
      </c>
      <c r="F813" s="132"/>
      <c r="G813" s="132" t="str">
        <f t="shared" si="39"/>
        <v>1</v>
      </c>
      <c r="H813" s="137">
        <f t="shared" si="40"/>
        <v>18</v>
      </c>
      <c r="I813" s="132" t="str" cm="1">
        <f t="array" ref="I813">_xlfn.XLOOKUP(C813,imp_horarios,imp_trechos_janta,"",-1,1)</f>
        <v>BELEM X GOIANIA 07:12</v>
      </c>
      <c r="J813" s="132" t="str" cm="1">
        <f t="array" ref="J813">_xlfn.XLOOKUP(D813,justificativas_motivos,justificativas_texto,"",1,1)</f>
        <v>MOTORISTA CUMPRINDO HORÁRIO NA ESCALA ATUAL</v>
      </c>
      <c r="L813" s="119" t="str">
        <f>_xlfn.CONCAT(cr_impAlm[[#This Row],[DATA]],cr_impAlm[[#This Row],[MOTORISTA e MATRICULA]])</f>
        <v>45506WILMAR JOSE DE SOUZA - 1763</v>
      </c>
    </row>
    <row r="814" spans="1:12" ht="41.25" hidden="1" customHeight="1">
      <c r="A814" s="131">
        <v>45471</v>
      </c>
      <c r="B814" s="135">
        <f>B813</f>
        <v>19026</v>
      </c>
      <c r="C814" s="133">
        <f>C813</f>
        <v>0.3</v>
      </c>
      <c r="D814" s="136" t="s">
        <v>11</v>
      </c>
      <c r="E814" s="132" t="s">
        <v>114</v>
      </c>
      <c r="F814" s="132"/>
      <c r="G814" s="132" t="str">
        <f t="shared" si="39"/>
        <v>1</v>
      </c>
      <c r="H814" s="137">
        <f t="shared" si="40"/>
        <v>18</v>
      </c>
      <c r="I814" s="132" t="str" cm="1">
        <f t="array" ref="I814">_xlfn.XLOOKUP(C814,imp_horarios,imp_trechos_janta,"",-1,1)</f>
        <v>BELEM X GOIANIA 07:12</v>
      </c>
      <c r="J814" s="132" t="str" cm="1">
        <f t="array" ref="J814">_xlfn.XLOOKUP(D814,justificativas_motivos,justificativas_texto,"",1,1)</f>
        <v>MOTORISTA CUMPRINDO HORÁRIO NA ESCALA ATUAL</v>
      </c>
      <c r="L814" s="119" t="str">
        <f>_xlfn.CONCAT(cr_impAlm[[#This Row],[DATA]],cr_impAlm[[#This Row],[MOTORISTA e MATRICULA]])</f>
        <v>45506VALDIVINO GONCALVES DA SILVA - 5724</v>
      </c>
    </row>
    <row r="815" spans="1:12" ht="41.25" hidden="1" customHeight="1">
      <c r="A815" s="131">
        <v>45471</v>
      </c>
      <c r="B815" s="135">
        <v>24006</v>
      </c>
      <c r="C815" s="133">
        <v>0.33333333333333331</v>
      </c>
      <c r="D815" s="136" t="s">
        <v>11</v>
      </c>
      <c r="E815" s="132" t="s">
        <v>30</v>
      </c>
      <c r="F815" s="132"/>
      <c r="G815" s="132" t="str">
        <f t="shared" si="39"/>
        <v>1</v>
      </c>
      <c r="H815" s="137">
        <f t="shared" si="40"/>
        <v>18</v>
      </c>
      <c r="I815" s="132" t="str" cm="1">
        <f t="array" ref="I815">_xlfn.XLOOKUP(C815,imp_horarios,imp_trechos_janta,"",-1,1)</f>
        <v>SAO LUIS X GOIANIA 08:00</v>
      </c>
      <c r="J815" s="132" t="str" cm="1">
        <f t="array" ref="J815">_xlfn.XLOOKUP(D815,justificativas_motivos,justificativas_texto,"",1,1)</f>
        <v>MOTORISTA CUMPRINDO HORÁRIO NA ESCALA ATUAL</v>
      </c>
      <c r="L815" s="119" t="str">
        <f>_xlfn.CONCAT(cr_impAlm[[#This Row],[DATA]],cr_impAlm[[#This Row],[MOTORISTA e MATRICULA]])</f>
        <v>45507WILMAR JOSE DE SOUZA - 1763</v>
      </c>
    </row>
    <row r="816" spans="1:12" ht="41.25" hidden="1" customHeight="1">
      <c r="A816" s="131">
        <v>45471</v>
      </c>
      <c r="B816" s="135">
        <f>B815</f>
        <v>24006</v>
      </c>
      <c r="C816" s="133">
        <f>C815</f>
        <v>0.33333333333333331</v>
      </c>
      <c r="D816" s="136" t="s">
        <v>11</v>
      </c>
      <c r="E816" s="132" t="s">
        <v>31</v>
      </c>
      <c r="F816" s="132"/>
      <c r="G816" s="132" t="str">
        <f t="shared" si="39"/>
        <v>1</v>
      </c>
      <c r="H816" s="137">
        <f t="shared" si="40"/>
        <v>18</v>
      </c>
      <c r="I816" s="132" t="str" cm="1">
        <f t="array" ref="I816">_xlfn.XLOOKUP(C816,imp_horarios,imp_trechos_janta,"",-1,1)</f>
        <v>SAO LUIS X GOIANIA 08:00</v>
      </c>
      <c r="J816" s="132" t="str" cm="1">
        <f t="array" ref="J816">_xlfn.XLOOKUP(D816,justificativas_motivos,justificativas_texto,"",1,1)</f>
        <v>MOTORISTA CUMPRINDO HORÁRIO NA ESCALA ATUAL</v>
      </c>
      <c r="L816" s="119" t="str">
        <f>_xlfn.CONCAT(cr_impAlm[[#This Row],[DATA]],cr_impAlm[[#This Row],[MOTORISTA e MATRICULA]])</f>
        <v>45507VALDIVINO GONCALVES DA SILVA - 5724</v>
      </c>
    </row>
    <row r="817" spans="1:12" ht="41.25" hidden="1" customHeight="1">
      <c r="A817" s="131">
        <v>45471</v>
      </c>
      <c r="B817" s="135">
        <v>12400</v>
      </c>
      <c r="C817" s="133">
        <v>0.39583333333333331</v>
      </c>
      <c r="D817" s="136" t="s">
        <v>11</v>
      </c>
      <c r="E817" s="132" t="s">
        <v>189</v>
      </c>
      <c r="F817" s="132"/>
      <c r="G817" s="132" t="str">
        <f t="shared" si="39"/>
        <v>1</v>
      </c>
      <c r="H817" s="137">
        <f t="shared" si="40"/>
        <v>18</v>
      </c>
      <c r="I817" s="132" t="str" cm="1">
        <f t="array" ref="I817">_xlfn.XLOOKUP(C817,imp_horarios,imp_trechos_janta,"",-1,1)</f>
        <v>GOIANIA X BELEM 09:30</v>
      </c>
      <c r="J817" s="132" t="str" cm="1">
        <f t="array" ref="J817">_xlfn.XLOOKUP(D817,justificativas_motivos,justificativas_texto,"",1,1)</f>
        <v>MOTORISTA CUMPRINDO HORÁRIO NA ESCALA ATUAL</v>
      </c>
      <c r="L817" s="119" t="str">
        <f>_xlfn.CONCAT(cr_impAlm[[#This Row],[DATA]],cr_impAlm[[#This Row],[MOTORISTA e MATRICULA]])</f>
        <v>45507  EDUARDO ANTONIO DA SILVA- 2678</v>
      </c>
    </row>
    <row r="818" spans="1:12" ht="41.25" hidden="1" customHeight="1">
      <c r="A818" s="131">
        <v>45471</v>
      </c>
      <c r="B818" s="135">
        <f>B817</f>
        <v>12400</v>
      </c>
      <c r="C818" s="133">
        <f>C817</f>
        <v>0.39583333333333331</v>
      </c>
      <c r="D818" s="136" t="s">
        <v>11</v>
      </c>
      <c r="E818" s="132" t="s">
        <v>133</v>
      </c>
      <c r="F818" s="132"/>
      <c r="G818" s="132" t="str">
        <f t="shared" si="39"/>
        <v>1</v>
      </c>
      <c r="H818" s="137">
        <f t="shared" si="40"/>
        <v>18</v>
      </c>
      <c r="I818" s="132" t="str" cm="1">
        <f t="array" ref="I818">_xlfn.XLOOKUP(C818,imp_horarios,imp_trechos_janta,"",-1,1)</f>
        <v>GOIANIA X BELEM 09:30</v>
      </c>
      <c r="J818" s="132" t="str" cm="1">
        <f t="array" ref="J818">_xlfn.XLOOKUP(D818,justificativas_motivos,justificativas_texto,"",1,1)</f>
        <v>MOTORISTA CUMPRINDO HORÁRIO NA ESCALA ATUAL</v>
      </c>
      <c r="L818" s="119" t="str">
        <f>_xlfn.CONCAT(cr_impAlm[[#This Row],[DATA]],cr_impAlm[[#This Row],[MOTORISTA e MATRICULA]])</f>
        <v>45507WILLIAN DE SOUZA BANDEIRA - 2025</v>
      </c>
    </row>
    <row r="819" spans="1:12" ht="41.25" hidden="1" customHeight="1">
      <c r="A819" s="131">
        <v>45471</v>
      </c>
      <c r="B819" s="135">
        <v>19011</v>
      </c>
      <c r="C819" s="133">
        <v>0.79166666666666663</v>
      </c>
      <c r="D819" s="136" t="s">
        <v>11</v>
      </c>
      <c r="E819" s="132" t="s">
        <v>190</v>
      </c>
      <c r="F819" s="132"/>
      <c r="G819" s="132" t="str">
        <f t="shared" si="39"/>
        <v>1</v>
      </c>
      <c r="H819" s="137">
        <f t="shared" si="40"/>
        <v>18</v>
      </c>
      <c r="I819" s="132" t="str" cm="1">
        <f t="array" ref="I819">_xlfn.XLOOKUP(C819,imp_horarios,imp_trechos_janta,"",-1,1)</f>
        <v>GOIANIA X TERESINA 18:00</v>
      </c>
      <c r="J819" s="132" t="str" cm="1">
        <f t="array" ref="J819">_xlfn.XLOOKUP(D819,justificativas_motivos,justificativas_texto,"",1,1)</f>
        <v>MOTORISTA CUMPRINDO HORÁRIO NA ESCALA ATUAL</v>
      </c>
      <c r="L819" s="119" t="str">
        <f>_xlfn.CONCAT(cr_impAlm[[#This Row],[DATA]],cr_impAlm[[#This Row],[MOTORISTA e MATRICULA]])</f>
        <v>45507NELIO ALENCAR DOS SANTOS - 1759</v>
      </c>
    </row>
    <row r="820" spans="1:12" ht="41.25" hidden="1" customHeight="1">
      <c r="A820" s="131">
        <v>45471</v>
      </c>
      <c r="B820" s="135">
        <v>19011</v>
      </c>
      <c r="C820" s="133">
        <v>0.79166666666666663</v>
      </c>
      <c r="D820" s="136" t="s">
        <v>11</v>
      </c>
      <c r="E820" s="132" t="s">
        <v>209</v>
      </c>
      <c r="F820" s="132"/>
      <c r="G820" s="132" t="str">
        <f t="shared" si="39"/>
        <v>1</v>
      </c>
      <c r="H820" s="137">
        <f t="shared" si="40"/>
        <v>18</v>
      </c>
      <c r="I820" s="132" t="str" cm="1">
        <f t="array" ref="I820">_xlfn.XLOOKUP(C820,imp_horarios,imp_trechos_janta,"",-1,1)</f>
        <v>GOIANIA X TERESINA 18:00</v>
      </c>
      <c r="J820" s="132" t="str" cm="1">
        <f t="array" ref="J820">_xlfn.XLOOKUP(D820,justificativas_motivos,justificativas_texto,"",1,1)</f>
        <v>MOTORISTA CUMPRINDO HORÁRIO NA ESCALA ATUAL</v>
      </c>
      <c r="L820" s="119" t="str">
        <f>_xlfn.CONCAT(cr_impAlm[[#This Row],[DATA]],cr_impAlm[[#This Row],[MOTORISTA e MATRICULA]])</f>
        <v>45507CLEIDEMARCIO CORDEIRO DA SILVA PINHEIRO - 2961</v>
      </c>
    </row>
    <row r="821" spans="1:12" ht="41.25" hidden="1" customHeight="1">
      <c r="A821" s="131">
        <v>45471</v>
      </c>
      <c r="B821" s="135">
        <v>19001</v>
      </c>
      <c r="C821" s="133">
        <v>0.83333333333333337</v>
      </c>
      <c r="D821" s="136" t="s">
        <v>11</v>
      </c>
      <c r="E821" s="132" t="s">
        <v>86</v>
      </c>
      <c r="F821" s="132"/>
      <c r="G821" s="132" t="str">
        <f t="shared" si="39"/>
        <v>1</v>
      </c>
      <c r="H821" s="137">
        <f t="shared" si="40"/>
        <v>18</v>
      </c>
      <c r="I821" s="132" t="str" cm="1">
        <f t="array" ref="I821">_xlfn.XLOOKUP(C821,imp_horarios,imp_trechos_janta,"",-1,1)</f>
        <v>GOIANIA X SAO LUIS 20:00</v>
      </c>
      <c r="J821" s="132" t="str" cm="1">
        <f t="array" ref="J821">_xlfn.XLOOKUP(D821,justificativas_motivos,justificativas_texto,"",1,1)</f>
        <v>MOTORISTA CUMPRINDO HORÁRIO NA ESCALA ATUAL</v>
      </c>
      <c r="L821" s="119" t="str">
        <f>_xlfn.CONCAT(cr_impAlm[[#This Row],[DATA]],cr_impAlm[[#This Row],[MOTORISTA e MATRICULA]])</f>
        <v>45507  IVANILSON BARBOSA PEREIRA- 5434</v>
      </c>
    </row>
    <row r="822" spans="1:12" ht="41.25" hidden="1" customHeight="1">
      <c r="A822" s="131">
        <v>45471</v>
      </c>
      <c r="B822" s="135">
        <v>19001</v>
      </c>
      <c r="C822" s="133">
        <v>0.83333333333333337</v>
      </c>
      <c r="D822" s="136" t="s">
        <v>11</v>
      </c>
      <c r="E822" s="132" t="s">
        <v>161</v>
      </c>
      <c r="F822" s="132"/>
      <c r="G822" s="132" t="str">
        <f t="shared" si="39"/>
        <v>1</v>
      </c>
      <c r="H822" s="137">
        <f t="shared" si="40"/>
        <v>18</v>
      </c>
      <c r="I822" s="132" t="str" cm="1">
        <f t="array" ref="I822">_xlfn.XLOOKUP(C822,imp_horarios,imp_trechos_janta,"",-1,1)</f>
        <v>GOIANIA X SAO LUIS 20:00</v>
      </c>
      <c r="J822" s="132" t="str" cm="1">
        <f t="array" ref="J822">_xlfn.XLOOKUP(D822,justificativas_motivos,justificativas_texto,"",1,1)</f>
        <v>MOTORISTA CUMPRINDO HORÁRIO NA ESCALA ATUAL</v>
      </c>
      <c r="L822" s="119" t="str">
        <f>_xlfn.CONCAT(cr_impAlm[[#This Row],[DATA]],cr_impAlm[[#This Row],[MOTORISTA e MATRICULA]])</f>
        <v>45507JOSE EVANGELISTA DA SILVA - 5199</v>
      </c>
    </row>
    <row r="823" spans="1:12" ht="41.25" hidden="1" customHeight="1">
      <c r="A823" s="131">
        <v>45472</v>
      </c>
      <c r="B823" s="135">
        <v>19002</v>
      </c>
      <c r="C823" s="133">
        <v>0.87847222222222221</v>
      </c>
      <c r="D823" s="136" t="s">
        <v>11</v>
      </c>
      <c r="E823" s="132" t="s">
        <v>190</v>
      </c>
      <c r="F823" s="132"/>
      <c r="G823" s="132" t="str">
        <f t="shared" si="39"/>
        <v>1</v>
      </c>
      <c r="H823" s="137">
        <f t="shared" si="40"/>
        <v>18</v>
      </c>
      <c r="I823" s="132" t="str" cm="1">
        <f t="array" ref="I823">_xlfn.XLOOKUP(C823,imp_horarios,imp_trechos_janta,"",-1,1)</f>
        <v>BELEM X GOIANIA 21:05</v>
      </c>
      <c r="J823" s="132" t="str" cm="1">
        <f t="array" ref="J823">_xlfn.XLOOKUP(D823,justificativas_motivos,justificativas_texto,"",1,1)</f>
        <v>MOTORISTA CUMPRINDO HORÁRIO NA ESCALA ATUAL</v>
      </c>
      <c r="L823" s="119" t="str">
        <f>_xlfn.CONCAT(cr_impAlm[[#This Row],[DATA]],cr_impAlm[[#This Row],[MOTORISTA e MATRICULA]])</f>
        <v>45507JWEBISON DE BRITO SOUZA - 2999</v>
      </c>
    </row>
    <row r="824" spans="1:12" ht="41.25" hidden="1" customHeight="1">
      <c r="A824" s="131">
        <v>45472</v>
      </c>
      <c r="B824" s="135">
        <v>19002</v>
      </c>
      <c r="C824" s="133">
        <v>0.87847222222222221</v>
      </c>
      <c r="D824" s="136" t="s">
        <v>11</v>
      </c>
      <c r="E824" s="132" t="s">
        <v>209</v>
      </c>
      <c r="F824" s="132"/>
      <c r="G824" s="132" t="str">
        <f t="shared" si="39"/>
        <v>1</v>
      </c>
      <c r="H824" s="137">
        <f t="shared" si="40"/>
        <v>18</v>
      </c>
      <c r="I824" s="132" t="str" cm="1">
        <f t="array" ref="I824">_xlfn.XLOOKUP(C824,imp_horarios,imp_trechos_janta,"",-1,1)</f>
        <v>BELEM X GOIANIA 21:05</v>
      </c>
      <c r="J824" s="132" t="str" cm="1">
        <f t="array" ref="J824">_xlfn.XLOOKUP(D824,justificativas_motivos,justificativas_texto,"",1,1)</f>
        <v>MOTORISTA CUMPRINDO HORÁRIO NA ESCALA ATUAL</v>
      </c>
      <c r="L824" s="119" t="str">
        <f>_xlfn.CONCAT(cr_impAlm[[#This Row],[DATA]],cr_impAlm[[#This Row],[MOTORISTA e MATRICULA]])</f>
        <v>45507FRANCISCO MUNIZ DA SILVA NETO - 1667</v>
      </c>
    </row>
    <row r="825" spans="1:12" ht="41.25" hidden="1" customHeight="1">
      <c r="A825" s="131">
        <v>45472</v>
      </c>
      <c r="B825" s="135">
        <v>19012</v>
      </c>
      <c r="C825" s="133">
        <v>0.3</v>
      </c>
      <c r="D825" s="136" t="s">
        <v>11</v>
      </c>
      <c r="E825" s="132" t="s">
        <v>86</v>
      </c>
      <c r="F825" s="132"/>
      <c r="G825" s="132" t="str">
        <f t="shared" si="39"/>
        <v>1</v>
      </c>
      <c r="H825" s="137">
        <f t="shared" si="40"/>
        <v>18</v>
      </c>
      <c r="I825" s="132" t="str" cm="1">
        <f t="array" ref="I825">_xlfn.XLOOKUP(C825,imp_horarios,imp_trechos_janta,"",-1,1)</f>
        <v>BELEM X GOIANIA 07:12</v>
      </c>
      <c r="J825" s="132" t="str" cm="1">
        <f t="array" ref="J825">_xlfn.XLOOKUP(D825,justificativas_motivos,justificativas_texto,"",1,1)</f>
        <v>MOTORISTA CUMPRINDO HORÁRIO NA ESCALA ATUAL</v>
      </c>
      <c r="L825" s="119" t="str">
        <f>_xlfn.CONCAT(cr_impAlm[[#This Row],[DATA]],cr_impAlm[[#This Row],[MOTORISTA e MATRICULA]])</f>
        <v>45508ROSIVALDO FERREIRA DA SILVA - 5429</v>
      </c>
    </row>
    <row r="826" spans="1:12" ht="41.25" hidden="1" customHeight="1">
      <c r="A826" s="131">
        <v>45472</v>
      </c>
      <c r="B826" s="135">
        <v>19012</v>
      </c>
      <c r="C826" s="133">
        <v>0.3</v>
      </c>
      <c r="D826" s="136" t="s">
        <v>11</v>
      </c>
      <c r="E826" s="132" t="s">
        <v>161</v>
      </c>
      <c r="F826" s="132"/>
      <c r="G826" s="132" t="str">
        <f t="shared" si="39"/>
        <v>1</v>
      </c>
      <c r="H826" s="137">
        <f t="shared" si="40"/>
        <v>18</v>
      </c>
      <c r="I826" s="132" t="str" cm="1">
        <f t="array" ref="I826">_xlfn.XLOOKUP(C826,imp_horarios,imp_trechos_janta,"",-1,1)</f>
        <v>BELEM X GOIANIA 07:12</v>
      </c>
      <c r="J826" s="132" t="str" cm="1">
        <f t="array" ref="J826">_xlfn.XLOOKUP(D826,justificativas_motivos,justificativas_texto,"",1,1)</f>
        <v>MOTORISTA CUMPRINDO HORÁRIO NA ESCALA ATUAL</v>
      </c>
      <c r="L826" s="119" t="str">
        <f>_xlfn.CONCAT(cr_impAlm[[#This Row],[DATA]],cr_impAlm[[#This Row],[MOTORISTA e MATRICULA]])</f>
        <v>45508LAZARO VIEIRA DA SILVA - 5428</v>
      </c>
    </row>
    <row r="827" spans="1:12" ht="41.25" hidden="1" customHeight="1">
      <c r="A827" s="131">
        <v>45472</v>
      </c>
      <c r="B827" s="135">
        <v>17400</v>
      </c>
      <c r="C827" s="133">
        <v>0.39583333333333331</v>
      </c>
      <c r="D827" s="136" t="s">
        <v>11</v>
      </c>
      <c r="E827" s="132" t="s">
        <v>173</v>
      </c>
      <c r="F827" s="132"/>
      <c r="G827" s="132" t="str">
        <f t="shared" si="39"/>
        <v>1</v>
      </c>
      <c r="H827" s="137">
        <f t="shared" si="40"/>
        <v>18</v>
      </c>
      <c r="I827" s="132" t="str" cm="1">
        <f t="array" ref="I827">_xlfn.XLOOKUP(C827,imp_horarios,imp_trechos_janta,"",-1,1)</f>
        <v>GOIANIA X BELEM 09:30</v>
      </c>
      <c r="J827" s="132" t="str" cm="1">
        <f t="array" ref="J827">_xlfn.XLOOKUP(D827,justificativas_motivos,justificativas_texto,"",1,1)</f>
        <v>MOTORISTA CUMPRINDO HORÁRIO NA ESCALA ATUAL</v>
      </c>
      <c r="L827" s="119" t="str">
        <f>_xlfn.CONCAT(cr_impAlm[[#This Row],[DATA]],cr_impAlm[[#This Row],[MOTORISTA e MATRICULA]])</f>
        <v>45508ISAC DIAS DA COSTA - 5179</v>
      </c>
    </row>
    <row r="828" spans="1:12" ht="41.25" hidden="1" customHeight="1">
      <c r="A828" s="131">
        <v>45472</v>
      </c>
      <c r="B828" s="135">
        <v>17400</v>
      </c>
      <c r="C828" s="133">
        <v>0.39583333333333331</v>
      </c>
      <c r="D828" s="136" t="s">
        <v>11</v>
      </c>
      <c r="E828" s="132" t="s">
        <v>160</v>
      </c>
      <c r="F828" s="132"/>
      <c r="G828" s="132" t="str">
        <f t="shared" si="39"/>
        <v>1</v>
      </c>
      <c r="H828" s="137">
        <f t="shared" si="40"/>
        <v>18</v>
      </c>
      <c r="I828" s="132" t="str" cm="1">
        <f t="array" ref="I828">_xlfn.XLOOKUP(C828,imp_horarios,imp_trechos_janta,"",-1,1)</f>
        <v>GOIANIA X BELEM 09:30</v>
      </c>
      <c r="J828" s="132" t="str" cm="1">
        <f t="array" ref="J828">_xlfn.XLOOKUP(D828,justificativas_motivos,justificativas_texto,"",1,1)</f>
        <v>MOTORISTA CUMPRINDO HORÁRIO NA ESCALA ATUAL</v>
      </c>
      <c r="L828" s="119" t="str">
        <f>_xlfn.CONCAT(cr_impAlm[[#This Row],[DATA]],cr_impAlm[[#This Row],[MOTORISTA e MATRICULA]])</f>
        <v>45508GILMAR ALVES DE MARIA - 5627</v>
      </c>
    </row>
    <row r="829" spans="1:12" ht="41.25" hidden="1" customHeight="1">
      <c r="A829" s="131">
        <v>45472</v>
      </c>
      <c r="B829" s="135">
        <v>15600</v>
      </c>
      <c r="C829" s="133">
        <v>0.75</v>
      </c>
      <c r="D829" s="136" t="s">
        <v>11</v>
      </c>
      <c r="E829" s="132" t="s">
        <v>50</v>
      </c>
      <c r="F829" s="132"/>
      <c r="G829" s="132" t="str">
        <f t="shared" si="39"/>
        <v>1</v>
      </c>
      <c r="H829" s="137">
        <f t="shared" si="40"/>
        <v>18</v>
      </c>
      <c r="I829" s="132" t="str" cm="1">
        <f t="array" ref="I829">_xlfn.XLOOKUP(C829,imp_horarios,imp_trechos_janta,"",-1,1)</f>
        <v>GOIANIA X TERESINA 18:00</v>
      </c>
      <c r="J829" s="132" t="str" cm="1">
        <f t="array" ref="J829">_xlfn.XLOOKUP(D829,justificativas_motivos,justificativas_texto,"",1,1)</f>
        <v>MOTORISTA CUMPRINDO HORÁRIO NA ESCALA ATUAL</v>
      </c>
      <c r="L829" s="119" t="str">
        <f>_xlfn.CONCAT(cr_impAlm[[#This Row],[DATA]],cr_impAlm[[#This Row],[MOTORISTA e MATRICULA]])</f>
        <v>45508VALDIR ALVES MIRANDA - 1364</v>
      </c>
    </row>
    <row r="830" spans="1:12" ht="41.25" hidden="1" customHeight="1">
      <c r="A830" s="131">
        <v>45472</v>
      </c>
      <c r="B830" s="135">
        <v>15600</v>
      </c>
      <c r="C830" s="133">
        <v>0.75</v>
      </c>
      <c r="D830" s="136" t="s">
        <v>11</v>
      </c>
      <c r="E830" s="132" t="s">
        <v>48</v>
      </c>
      <c r="F830" s="132"/>
      <c r="G830" s="132" t="str">
        <f t="shared" si="39"/>
        <v>1</v>
      </c>
      <c r="H830" s="137">
        <f t="shared" si="40"/>
        <v>18</v>
      </c>
      <c r="I830" s="132" t="str" cm="1">
        <f t="array" ref="I830">_xlfn.XLOOKUP(C830,imp_horarios,imp_trechos_janta,"",-1,1)</f>
        <v>GOIANIA X TERESINA 18:00</v>
      </c>
      <c r="J830" s="132" t="str" cm="1">
        <f t="array" ref="J830">_xlfn.XLOOKUP(D830,justificativas_motivos,justificativas_texto,"",1,1)</f>
        <v>MOTORISTA CUMPRINDO HORÁRIO NA ESCALA ATUAL</v>
      </c>
      <c r="L830" s="119" t="str">
        <f>_xlfn.CONCAT(cr_impAlm[[#This Row],[DATA]],cr_impAlm[[#This Row],[MOTORISTA e MATRICULA]])</f>
        <v>45508MANOEL SEVERINO DE SOUZA - 5200</v>
      </c>
    </row>
    <row r="831" spans="1:12" ht="41.25" hidden="1" customHeight="1">
      <c r="A831" s="131">
        <v>45472</v>
      </c>
      <c r="B831" s="135">
        <v>19006</v>
      </c>
      <c r="C831" s="133">
        <v>0.79166666666666663</v>
      </c>
      <c r="D831" s="136" t="s">
        <v>11</v>
      </c>
      <c r="E831" s="132" t="s">
        <v>121</v>
      </c>
      <c r="F831" s="132"/>
      <c r="G831" s="132" t="str">
        <f t="shared" si="39"/>
        <v>1</v>
      </c>
      <c r="H831" s="137">
        <f t="shared" si="40"/>
        <v>18</v>
      </c>
      <c r="I831" s="132" t="str" cm="1">
        <f t="array" ref="I831">_xlfn.XLOOKUP(C831,imp_horarios,imp_trechos_janta,"",-1,1)</f>
        <v>GOIANIA X TERESINA 18:00</v>
      </c>
      <c r="J831" s="132" t="str" cm="1">
        <f t="array" ref="J831">_xlfn.XLOOKUP(D831,justificativas_motivos,justificativas_texto,"",1,1)</f>
        <v>MOTORISTA CUMPRINDO HORÁRIO NA ESCALA ATUAL</v>
      </c>
      <c r="L831" s="119" t="str">
        <f>_xlfn.CONCAT(cr_impAlm[[#This Row],[DATA]],cr_impAlm[[#This Row],[MOTORISTA e MATRICULA]])</f>
        <v>45508EMIVAL GOMES DE MELO - 5673</v>
      </c>
    </row>
    <row r="832" spans="1:12" ht="41.25" hidden="1" customHeight="1">
      <c r="A832" s="131">
        <v>45472</v>
      </c>
      <c r="B832" s="135">
        <v>19006</v>
      </c>
      <c r="C832" s="133">
        <v>0.79166666666666663</v>
      </c>
      <c r="D832" s="136" t="s">
        <v>11</v>
      </c>
      <c r="E832" s="132" t="s">
        <v>122</v>
      </c>
      <c r="F832" s="132"/>
      <c r="G832" s="132" t="str">
        <f t="shared" si="39"/>
        <v>1</v>
      </c>
      <c r="H832" s="137">
        <f t="shared" si="40"/>
        <v>18</v>
      </c>
      <c r="I832" s="132" t="str" cm="1">
        <f t="array" ref="I832">_xlfn.XLOOKUP(C832,imp_horarios,imp_trechos_janta,"",-1,1)</f>
        <v>GOIANIA X TERESINA 18:00</v>
      </c>
      <c r="J832" s="132" t="str" cm="1">
        <f t="array" ref="J832">_xlfn.XLOOKUP(D832,justificativas_motivos,justificativas_texto,"",1,1)</f>
        <v>MOTORISTA CUMPRINDO HORÁRIO NA ESCALA ATUAL</v>
      </c>
      <c r="L832" s="119" t="str">
        <f>_xlfn.CONCAT(cr_impAlm[[#This Row],[DATA]],cr_impAlm[[#This Row],[MOTORISTA e MATRICULA]])</f>
        <v>45508LUIS CARLOS VIEIRA DE MELO SOUZA - 5535</v>
      </c>
    </row>
    <row r="833" spans="1:12" ht="41.25" hidden="1" customHeight="1">
      <c r="A833" s="131">
        <v>45472</v>
      </c>
      <c r="B833" s="135">
        <v>16100</v>
      </c>
      <c r="C833" s="133">
        <v>0.83333333333333337</v>
      </c>
      <c r="D833" s="136" t="s">
        <v>11</v>
      </c>
      <c r="E833" s="132" t="s">
        <v>211</v>
      </c>
      <c r="F833" s="132"/>
      <c r="G833" s="132" t="str">
        <f t="shared" si="39"/>
        <v>1</v>
      </c>
      <c r="H833" s="137">
        <f t="shared" si="40"/>
        <v>18</v>
      </c>
      <c r="I833" s="132" t="str" cm="1">
        <f t="array" ref="I833">_xlfn.XLOOKUP(C833,imp_horarios,imp_trechos_janta,"",-1,1)</f>
        <v>GOIANIA X SAO LUIS 20:00</v>
      </c>
      <c r="J833" s="132" t="str" cm="1">
        <f t="array" ref="J833">_xlfn.XLOOKUP(D833,justificativas_motivos,justificativas_texto,"",1,1)</f>
        <v>MOTORISTA CUMPRINDO HORÁRIO NA ESCALA ATUAL</v>
      </c>
      <c r="L833" s="119" t="str">
        <f>_xlfn.CONCAT(cr_impAlm[[#This Row],[DATA]],cr_impAlm[[#This Row],[MOTORISTA e MATRICULA]])</f>
        <v>45509LUIS CARLOS VIEIRA DE MELO SOUZA - 5535</v>
      </c>
    </row>
    <row r="834" spans="1:12" ht="41.25" hidden="1" customHeight="1">
      <c r="A834" s="131">
        <v>45472</v>
      </c>
      <c r="B834" s="135">
        <v>16100</v>
      </c>
      <c r="C834" s="133">
        <v>0.83333333333333337</v>
      </c>
      <c r="D834" s="136" t="s">
        <v>11</v>
      </c>
      <c r="E834" s="132" t="s">
        <v>18</v>
      </c>
      <c r="F834" s="132"/>
      <c r="G834" s="132" t="str">
        <f t="shared" si="39"/>
        <v>1</v>
      </c>
      <c r="H834" s="137">
        <f t="shared" si="40"/>
        <v>18</v>
      </c>
      <c r="I834" s="132" t="str" cm="1">
        <f t="array" ref="I834">_xlfn.XLOOKUP(C834,imp_horarios,imp_trechos_janta,"",-1,1)</f>
        <v>GOIANIA X SAO LUIS 20:00</v>
      </c>
      <c r="J834" s="132" t="str" cm="1">
        <f t="array" ref="J834">_xlfn.XLOOKUP(D834,justificativas_motivos,justificativas_texto,"",1,1)</f>
        <v>MOTORISTA CUMPRINDO HORÁRIO NA ESCALA ATUAL</v>
      </c>
      <c r="L834" s="119" t="str">
        <f>_xlfn.CONCAT(cr_impAlm[[#This Row],[DATA]],cr_impAlm[[#This Row],[MOTORISTA e MATRICULA]])</f>
        <v>45509EMIVAL GOMES DE MELO - 5673</v>
      </c>
    </row>
    <row r="835" spans="1:12" ht="41.25" hidden="1" customHeight="1">
      <c r="A835" s="131">
        <v>45472</v>
      </c>
      <c r="B835" s="135" t="s">
        <v>71</v>
      </c>
      <c r="C835" s="133" t="s">
        <v>72</v>
      </c>
      <c r="D835" s="136" t="s">
        <v>197</v>
      </c>
      <c r="E835" s="130" t="s">
        <v>210</v>
      </c>
      <c r="F835" s="132"/>
      <c r="G835" s="132" t="str">
        <f t="shared" si="39"/>
        <v>1</v>
      </c>
      <c r="H835" s="137">
        <f t="shared" si="40"/>
        <v>18</v>
      </c>
      <c r="I835" s="132" t="s">
        <v>577</v>
      </c>
      <c r="J835" s="132" t="s">
        <v>578</v>
      </c>
      <c r="L835" s="119" t="str">
        <f>_xlfn.CONCAT(cr_impAlm[[#This Row],[DATA]],cr_impAlm[[#This Row],[MOTORISTA e MATRICULA]])</f>
        <v>45509JULIO EDER NERES DA SILVA - 1767</v>
      </c>
    </row>
    <row r="836" spans="1:12" ht="41.25" hidden="1" customHeight="1">
      <c r="A836" s="131">
        <v>45473</v>
      </c>
      <c r="B836" s="135">
        <v>19022</v>
      </c>
      <c r="C836" s="133">
        <v>0.79166666666666663</v>
      </c>
      <c r="D836" s="136" t="s">
        <v>11</v>
      </c>
      <c r="E836" s="132" t="s">
        <v>48</v>
      </c>
      <c r="F836" s="132"/>
      <c r="G836" s="132" t="str">
        <f t="shared" si="39"/>
        <v>1</v>
      </c>
      <c r="H836" s="137">
        <f t="shared" si="40"/>
        <v>18</v>
      </c>
      <c r="I836" s="132" t="str" cm="1">
        <f t="array" ref="I836">_xlfn.XLOOKUP(C836,imp_horarios,imp_trechos_janta,"",-1,1)</f>
        <v>GOIANIA X TERESINA 18:00</v>
      </c>
      <c r="J836" s="132" t="str" cm="1">
        <f t="array" ref="J836">_xlfn.XLOOKUP(D836,justificativas_motivos,justificativas_texto,"",1,1)</f>
        <v>MOTORISTA CUMPRINDO HORÁRIO NA ESCALA ATUAL</v>
      </c>
      <c r="L836" s="119" t="str">
        <f>_xlfn.CONCAT(cr_impAlm[[#This Row],[DATA]],cr_impAlm[[#This Row],[MOTORISTA e MATRICULA]])</f>
        <v>45509ELISEU TORRES DE OLIVEIRA - 561</v>
      </c>
    </row>
    <row r="837" spans="1:12" ht="41.25" hidden="1" customHeight="1">
      <c r="A837" s="131">
        <v>45473</v>
      </c>
      <c r="B837" s="135">
        <v>19022</v>
      </c>
      <c r="C837" s="133">
        <v>0.79166666666666663</v>
      </c>
      <c r="D837" s="136" t="s">
        <v>11</v>
      </c>
      <c r="E837" s="132" t="s">
        <v>50</v>
      </c>
      <c r="F837" s="132"/>
      <c r="G837" s="132" t="str">
        <f t="shared" si="39"/>
        <v>1</v>
      </c>
      <c r="H837" s="137">
        <f t="shared" si="40"/>
        <v>18</v>
      </c>
      <c r="I837" s="132" t="str" cm="1">
        <f t="array" ref="I837">_xlfn.XLOOKUP(C837,imp_horarios,imp_trechos_janta,"",-1,1)</f>
        <v>GOIANIA X TERESINA 18:00</v>
      </c>
      <c r="J837" s="132" t="str" cm="1">
        <f t="array" ref="J837">_xlfn.XLOOKUP(D837,justificativas_motivos,justificativas_texto,"",1,1)</f>
        <v>MOTORISTA CUMPRINDO HORÁRIO NA ESCALA ATUAL</v>
      </c>
      <c r="L837" s="119" t="str">
        <f>_xlfn.CONCAT(cr_impAlm[[#This Row],[DATA]],cr_impAlm[[#This Row],[MOTORISTA e MATRICULA]])</f>
        <v>45509WILSON FERREIRA DE JESUS - 1407</v>
      </c>
    </row>
    <row r="838" spans="1:12" ht="41.25" hidden="1" customHeight="1">
      <c r="A838" s="131">
        <v>45473</v>
      </c>
      <c r="B838" s="135">
        <v>19001</v>
      </c>
      <c r="C838" s="133">
        <v>0.83333333333333337</v>
      </c>
      <c r="D838" s="136" t="s">
        <v>11</v>
      </c>
      <c r="E838" s="132" t="s">
        <v>121</v>
      </c>
      <c r="F838" s="132"/>
      <c r="G838" s="132" t="str">
        <f t="shared" si="39"/>
        <v>1</v>
      </c>
      <c r="H838" s="137">
        <f t="shared" si="40"/>
        <v>18</v>
      </c>
      <c r="I838" s="132" t="str" cm="1">
        <f t="array" ref="I838">_xlfn.XLOOKUP(C838,imp_horarios,imp_trechos_janta,"",-1,1)</f>
        <v>GOIANIA X SAO LUIS 20:00</v>
      </c>
      <c r="J838" s="132" t="str" cm="1">
        <f t="array" ref="J838">_xlfn.XLOOKUP(D838,justificativas_motivos,justificativas_texto,"",1,1)</f>
        <v>MOTORISTA CUMPRINDO HORÁRIO NA ESCALA ATUAL</v>
      </c>
      <c r="L838" s="119" t="str">
        <f>_xlfn.CONCAT(cr_impAlm[[#This Row],[DATA]],cr_impAlm[[#This Row],[MOTORISTA e MATRICULA]])</f>
        <v>45509WILSON MARTINS ROCHA - 105</v>
      </c>
    </row>
    <row r="839" spans="1:12" ht="41.25" hidden="1" customHeight="1">
      <c r="A839" s="131">
        <v>45473</v>
      </c>
      <c r="B839" s="135">
        <v>19001</v>
      </c>
      <c r="C839" s="133">
        <v>0.83333333333333337</v>
      </c>
      <c r="D839" s="136" t="s">
        <v>11</v>
      </c>
      <c r="E839" s="132" t="s">
        <v>163</v>
      </c>
      <c r="F839" s="132"/>
      <c r="G839" s="132" t="str">
        <f t="shared" si="39"/>
        <v>1</v>
      </c>
      <c r="H839" s="137">
        <f t="shared" si="40"/>
        <v>18</v>
      </c>
      <c r="I839" s="132" t="str" cm="1">
        <f t="array" ref="I839">_xlfn.XLOOKUP(C839,imp_horarios,imp_trechos_janta,"",-1,1)</f>
        <v>GOIANIA X SAO LUIS 20:00</v>
      </c>
      <c r="J839" s="132" t="str" cm="1">
        <f t="array" ref="J839">_xlfn.XLOOKUP(D839,justificativas_motivos,justificativas_texto,"",1,1)</f>
        <v>MOTORISTA CUMPRINDO HORÁRIO NA ESCALA ATUAL</v>
      </c>
      <c r="L839" s="119" t="str">
        <f>_xlfn.CONCAT(cr_impAlm[[#This Row],[DATA]],cr_impAlm[[#This Row],[MOTORISTA e MATRICULA]])</f>
        <v>45509RAFAEL JOSE TOME DE LIMA - 5537</v>
      </c>
    </row>
    <row r="840" spans="1:12" ht="41.25" hidden="1" customHeight="1">
      <c r="A840" s="131">
        <v>45473</v>
      </c>
      <c r="B840" s="135">
        <v>16000</v>
      </c>
      <c r="C840" s="133">
        <v>0.39583333333333331</v>
      </c>
      <c r="D840" s="136" t="s">
        <v>11</v>
      </c>
      <c r="E840" s="132" t="s">
        <v>211</v>
      </c>
      <c r="F840" s="132"/>
      <c r="G840" s="132" t="str">
        <f t="shared" si="39"/>
        <v>1</v>
      </c>
      <c r="H840" s="137">
        <f t="shared" si="40"/>
        <v>18</v>
      </c>
      <c r="I840" s="132" t="str" cm="1">
        <f t="array" ref="I840">_xlfn.XLOOKUP(C840,imp_horarios,imp_trechos_janta,"",-1,1)</f>
        <v>GOIANIA X BELEM 09:30</v>
      </c>
      <c r="J840" s="132" t="str" cm="1">
        <f t="array" ref="J840">_xlfn.XLOOKUP(D840,justificativas_motivos,justificativas_texto,"",1,1)</f>
        <v>MOTORISTA CUMPRINDO HORÁRIO NA ESCALA ATUAL</v>
      </c>
      <c r="L840" s="119" t="str">
        <f>_xlfn.CONCAT(cr_impAlm[[#This Row],[DATA]],cr_impAlm[[#This Row],[MOTORISTA e MATRICULA]])</f>
        <v>45509JOAO DA SILVA MORAIS - 2978</v>
      </c>
    </row>
    <row r="841" spans="1:12" ht="41.25" hidden="1" customHeight="1">
      <c r="A841" s="131">
        <v>45473</v>
      </c>
      <c r="B841" s="135">
        <v>16000</v>
      </c>
      <c r="C841" s="133">
        <v>0.39583333333333331</v>
      </c>
      <c r="D841" s="136" t="s">
        <v>11</v>
      </c>
      <c r="E841" s="132" t="s">
        <v>18</v>
      </c>
      <c r="F841" s="132"/>
      <c r="G841" s="132" t="str">
        <f t="shared" si="39"/>
        <v>1</v>
      </c>
      <c r="H841" s="137">
        <f t="shared" si="40"/>
        <v>18</v>
      </c>
      <c r="I841" s="132" t="str" cm="1">
        <f t="array" ref="I841">_xlfn.XLOOKUP(C841,imp_horarios,imp_trechos_janta,"",-1,1)</f>
        <v>GOIANIA X BELEM 09:30</v>
      </c>
      <c r="J841" s="132" t="str" cm="1">
        <f t="array" ref="J841">_xlfn.XLOOKUP(D841,justificativas_motivos,justificativas_texto,"",1,1)</f>
        <v>MOTORISTA CUMPRINDO HORÁRIO NA ESCALA ATUAL</v>
      </c>
      <c r="L841" s="119" t="str">
        <f>_xlfn.CONCAT(cr_impAlm[[#This Row],[DATA]],cr_impAlm[[#This Row],[MOTORISTA e MATRICULA]])</f>
        <v>45509ADIR CASSIMIRO DA SILVA - 5672</v>
      </c>
    </row>
    <row r="842" spans="1:12" ht="41.25" hidden="1" customHeight="1">
      <c r="A842" s="131">
        <v>45473</v>
      </c>
      <c r="B842" s="135">
        <v>16700</v>
      </c>
      <c r="C842" s="133">
        <v>0.75</v>
      </c>
      <c r="D842" s="136" t="s">
        <v>11</v>
      </c>
      <c r="E842" s="132" t="s">
        <v>24</v>
      </c>
      <c r="F842" s="132"/>
      <c r="G842" s="132" t="str">
        <f t="shared" si="39"/>
        <v>1</v>
      </c>
      <c r="H842" s="137">
        <f t="shared" si="40"/>
        <v>18</v>
      </c>
      <c r="I842" s="132" t="str" cm="1">
        <f t="array" ref="I842">_xlfn.XLOOKUP(C842,imp_horarios,imp_trechos_janta,"",-1,1)</f>
        <v>GOIANIA X TERESINA 18:00</v>
      </c>
      <c r="J842" s="132" t="str" cm="1">
        <f t="array" ref="J842">_xlfn.XLOOKUP(D842,justificativas_motivos,justificativas_texto,"",1,1)</f>
        <v>MOTORISTA CUMPRINDO HORÁRIO NA ESCALA ATUAL</v>
      </c>
      <c r="L842" s="119" t="str">
        <f>_xlfn.CONCAT(cr_impAlm[[#This Row],[DATA]],cr_impAlm[[#This Row],[MOTORISTA e MATRICULA]])</f>
        <v>45509CRISTIANO ALVES DE AVILA - 5591</v>
      </c>
    </row>
    <row r="843" spans="1:12" ht="41.25" hidden="1" customHeight="1">
      <c r="A843" s="131">
        <v>45473</v>
      </c>
      <c r="B843" s="135">
        <v>16700</v>
      </c>
      <c r="C843" s="133">
        <v>0.75</v>
      </c>
      <c r="D843" s="136" t="s">
        <v>11</v>
      </c>
      <c r="E843" s="132" t="s">
        <v>26</v>
      </c>
      <c r="F843" s="132"/>
      <c r="G843" s="132" t="str">
        <f t="shared" si="39"/>
        <v>1</v>
      </c>
      <c r="H843" s="137">
        <f t="shared" si="40"/>
        <v>18</v>
      </c>
      <c r="I843" s="132" t="str" cm="1">
        <f t="array" ref="I843">_xlfn.XLOOKUP(C843,imp_horarios,imp_trechos_janta,"",-1,1)</f>
        <v>GOIANIA X TERESINA 18:00</v>
      </c>
      <c r="J843" s="132" t="str" cm="1">
        <f t="array" ref="J843">_xlfn.XLOOKUP(D843,justificativas_motivos,justificativas_texto,"",1,1)</f>
        <v>MOTORISTA CUMPRINDO HORÁRIO NA ESCALA ATUAL</v>
      </c>
      <c r="L843" s="119" t="str">
        <f>_xlfn.CONCAT(cr_impAlm[[#This Row],[DATA]],cr_impAlm[[#This Row],[MOTORISTA e MATRICULA]])</f>
        <v>45509ALEXSANDRO PEREIRA DA SILVA - 5286</v>
      </c>
    </row>
    <row r="844" spans="1:12" ht="41.25" hidden="1" customHeight="1">
      <c r="A844" s="131">
        <v>45473</v>
      </c>
      <c r="B844" s="135">
        <v>19004</v>
      </c>
      <c r="C844" s="133">
        <v>0.79166666666666663</v>
      </c>
      <c r="D844" s="136" t="s">
        <v>11</v>
      </c>
      <c r="E844" s="132" t="s">
        <v>156</v>
      </c>
      <c r="F844" s="132"/>
      <c r="G844" s="132" t="str">
        <f t="shared" si="39"/>
        <v>1</v>
      </c>
      <c r="H844" s="137">
        <f t="shared" si="40"/>
        <v>18</v>
      </c>
      <c r="I844" s="132" t="str" cm="1">
        <f t="array" ref="I844">_xlfn.XLOOKUP(C844,imp_horarios,imp_trechos_janta,"",-1,1)</f>
        <v>GOIANIA X TERESINA 18:00</v>
      </c>
      <c r="J844" s="132" t="str" cm="1">
        <f t="array" ref="J844">_xlfn.XLOOKUP(D844,justificativas_motivos,justificativas_texto,"",1,1)</f>
        <v>MOTORISTA CUMPRINDO HORÁRIO NA ESCALA ATUAL</v>
      </c>
      <c r="L844" s="119" t="str">
        <f>_xlfn.CONCAT(cr_impAlm[[#This Row],[DATA]],cr_impAlm[[#This Row],[MOTORISTA e MATRICULA]])</f>
        <v>45509JOSE MARQUES DE SOUZA - 5771</v>
      </c>
    </row>
    <row r="845" spans="1:12" ht="41.25" hidden="1" customHeight="1">
      <c r="A845" s="131">
        <v>45473</v>
      </c>
      <c r="B845" s="135">
        <v>19004</v>
      </c>
      <c r="C845" s="133">
        <v>0.79166666666666663</v>
      </c>
      <c r="D845" s="136" t="s">
        <v>11</v>
      </c>
      <c r="E845" s="132" t="s">
        <v>157</v>
      </c>
      <c r="F845" s="132"/>
      <c r="G845" s="132" t="str">
        <f t="shared" si="39"/>
        <v>1</v>
      </c>
      <c r="H845" s="137">
        <f t="shared" si="40"/>
        <v>18</v>
      </c>
      <c r="I845" s="132" t="str" cm="1">
        <f t="array" ref="I845">_xlfn.XLOOKUP(C845,imp_horarios,imp_trechos_janta,"",-1,1)</f>
        <v>GOIANIA X TERESINA 18:00</v>
      </c>
      <c r="J845" s="132" t="str" cm="1">
        <f t="array" ref="J845">_xlfn.XLOOKUP(D845,justificativas_motivos,justificativas_texto,"",1,1)</f>
        <v>MOTORISTA CUMPRINDO HORÁRIO NA ESCALA ATUAL</v>
      </c>
      <c r="L845" s="119" t="str">
        <f>_xlfn.CONCAT(cr_impAlm[[#This Row],[DATA]],cr_impAlm[[#This Row],[MOTORISTA e MATRICULA]])</f>
        <v>45510ALEXSANDRO PEREIRA DA SILVA - 5286</v>
      </c>
    </row>
    <row r="846" spans="1:12" ht="41.25" hidden="1" customHeight="1">
      <c r="A846" s="131">
        <v>45473</v>
      </c>
      <c r="B846" s="135">
        <v>24003</v>
      </c>
      <c r="C846" s="133">
        <v>0.83333333333333337</v>
      </c>
      <c r="D846" s="136" t="s">
        <v>11</v>
      </c>
      <c r="E846" s="132" t="s">
        <v>92</v>
      </c>
      <c r="F846" s="132"/>
      <c r="G846" s="132" t="str">
        <f t="shared" si="39"/>
        <v>1</v>
      </c>
      <c r="H846" s="137">
        <f t="shared" si="40"/>
        <v>18</v>
      </c>
      <c r="I846" s="132" t="str" cm="1">
        <f t="array" ref="I846">_xlfn.XLOOKUP(C846,imp_horarios,imp_trechos_janta,"",-1,1)</f>
        <v>GOIANIA X SAO LUIS 20:00</v>
      </c>
      <c r="J846" s="132" t="str" cm="1">
        <f t="array" ref="J846">_xlfn.XLOOKUP(D846,justificativas_motivos,justificativas_texto,"",1,1)</f>
        <v>MOTORISTA CUMPRINDO HORÁRIO NA ESCALA ATUAL</v>
      </c>
      <c r="L846" s="119" t="str">
        <f>_xlfn.CONCAT(cr_impAlm[[#This Row],[DATA]],cr_impAlm[[#This Row],[MOTORISTA e MATRICULA]])</f>
        <v>45510JOSE MARQUES DE SOUZA - 5771</v>
      </c>
    </row>
    <row r="847" spans="1:12" ht="41.25" hidden="1" customHeight="1">
      <c r="A847" s="131">
        <v>45473</v>
      </c>
      <c r="B847" s="135">
        <v>24003</v>
      </c>
      <c r="C847" s="133">
        <v>0.83333333333333337</v>
      </c>
      <c r="D847" s="136" t="s">
        <v>11</v>
      </c>
      <c r="E847" s="132" t="s">
        <v>102</v>
      </c>
      <c r="F847" s="132"/>
      <c r="G847" s="132" t="str">
        <f t="shared" si="39"/>
        <v>1</v>
      </c>
      <c r="H847" s="137">
        <f t="shared" si="40"/>
        <v>18</v>
      </c>
      <c r="I847" s="132" t="str" cm="1">
        <f t="array" ref="I847">_xlfn.XLOOKUP(C847,imp_horarios,imp_trechos_janta,"",-1,1)</f>
        <v>GOIANIA X SAO LUIS 20:00</v>
      </c>
      <c r="J847" s="132" t="str" cm="1">
        <f t="array" ref="J847">_xlfn.XLOOKUP(D847,justificativas_motivos,justificativas_texto,"",1,1)</f>
        <v>MOTORISTA CUMPRINDO HORÁRIO NA ESCALA ATUAL</v>
      </c>
      <c r="L847" s="119" t="str">
        <f>_xlfn.CONCAT(cr_impAlm[[#This Row],[DATA]],cr_impAlm[[#This Row],[MOTORISTA e MATRICULA]])</f>
        <v>45510GONCALO ALVES BEZERRA - 748</v>
      </c>
    </row>
    <row r="848" spans="1:12" ht="41.25" hidden="1" customHeight="1">
      <c r="A848" s="131">
        <v>45473</v>
      </c>
      <c r="B848" s="135">
        <v>19008</v>
      </c>
      <c r="C848" s="133">
        <v>0.81944444444444442</v>
      </c>
      <c r="D848" s="136" t="s">
        <v>231</v>
      </c>
      <c r="E848" s="132" t="s">
        <v>23</v>
      </c>
      <c r="F848" s="132"/>
      <c r="G848" s="132" t="str">
        <f t="shared" si="39"/>
        <v>1</v>
      </c>
      <c r="H848" s="137">
        <f t="shared" si="40"/>
        <v>18</v>
      </c>
      <c r="I848" s="132" t="s">
        <v>579</v>
      </c>
      <c r="J848" s="132" t="str" cm="1">
        <f t="array" ref="J848">_xlfn.XLOOKUP(D848,justificativas_motivos,justificativas_texto,"",1,1)</f>
        <v>MOTORISTA CUMPRINDO ESCALA EXTRA</v>
      </c>
      <c r="L848" s="119" t="str">
        <f>_xlfn.CONCAT(cr_impAlm[[#This Row],[DATA]],cr_impAlm[[#This Row],[MOTORISTA e MATRICULA]])</f>
        <v>45510JOAO BATISTA DA SILVA - 1410</v>
      </c>
    </row>
    <row r="849" spans="1:12" ht="41.25" hidden="1" customHeight="1">
      <c r="A849" s="131">
        <v>45473</v>
      </c>
      <c r="B849" s="135">
        <v>19008</v>
      </c>
      <c r="C849" s="133">
        <v>0.81944444444444442</v>
      </c>
      <c r="D849" s="136" t="s">
        <v>231</v>
      </c>
      <c r="E849" s="132" t="s">
        <v>236</v>
      </c>
      <c r="F849" s="132"/>
      <c r="G849" s="132" t="str">
        <f t="shared" si="39"/>
        <v>1</v>
      </c>
      <c r="H849" s="137">
        <f t="shared" si="40"/>
        <v>18</v>
      </c>
      <c r="I849" s="132" t="s">
        <v>579</v>
      </c>
      <c r="J849" s="132" t="str" cm="1">
        <f t="array" ref="J849">_xlfn.XLOOKUP(D849,justificativas_motivos,justificativas_texto,"",1,1)</f>
        <v>MOTORISTA CUMPRINDO ESCALA EXTRA</v>
      </c>
      <c r="L849" s="119" t="str">
        <f>_xlfn.CONCAT(cr_impAlm[[#This Row],[DATA]],cr_impAlm[[#This Row],[MOTORISTA e MATRICULA]])</f>
        <v>45510VALDEIR DA COSTA - 5351</v>
      </c>
    </row>
    <row r="850" spans="1:12" ht="41.25" hidden="1" customHeight="1">
      <c r="A850" s="131">
        <v>45474</v>
      </c>
      <c r="B850" s="135">
        <v>19006</v>
      </c>
      <c r="C850" s="133">
        <v>0.87847222222222221</v>
      </c>
      <c r="D850" s="136" t="s">
        <v>11</v>
      </c>
      <c r="E850" s="132" t="s">
        <v>24</v>
      </c>
      <c r="F850" s="132"/>
      <c r="G850" s="132" t="str">
        <f t="shared" si="39"/>
        <v>1</v>
      </c>
      <c r="H850" s="137">
        <f t="shared" si="40"/>
        <v>18</v>
      </c>
      <c r="I850" s="132" t="str" cm="1">
        <f t="array" ref="I850">_xlfn.XLOOKUP(C850,imp_horarios,imp_trechos_janta,"",-1,1)</f>
        <v>BELEM X GOIANIA 21:05</v>
      </c>
      <c r="J850" s="132" t="str" cm="1">
        <f t="array" ref="J850">_xlfn.XLOOKUP(D850,justificativas_motivos,justificativas_texto,"",1,1)</f>
        <v>MOTORISTA CUMPRINDO HORÁRIO NA ESCALA ATUAL</v>
      </c>
      <c r="L850" s="119" t="str">
        <f>_xlfn.CONCAT(cr_impAlm[[#This Row],[DATA]],cr_impAlm[[#This Row],[MOTORISTA e MATRICULA]])</f>
        <v>45510DIVINO EURIPEDES RIBEIRO - 5191</v>
      </c>
    </row>
    <row r="851" spans="1:12" ht="41.25" hidden="1" customHeight="1">
      <c r="A851" s="131">
        <v>45474</v>
      </c>
      <c r="B851" s="135">
        <v>19006</v>
      </c>
      <c r="C851" s="133">
        <v>0.87847222222222221</v>
      </c>
      <c r="D851" s="136" t="s">
        <v>11</v>
      </c>
      <c r="E851" s="132" t="s">
        <v>26</v>
      </c>
      <c r="F851" s="132"/>
      <c r="G851" s="132" t="str">
        <f t="shared" si="39"/>
        <v>1</v>
      </c>
      <c r="H851" s="137">
        <f t="shared" si="40"/>
        <v>18</v>
      </c>
      <c r="I851" s="132" t="str" cm="1">
        <f t="array" ref="I851">_xlfn.XLOOKUP(C851,imp_horarios,imp_trechos_janta,"",-1,1)</f>
        <v>BELEM X GOIANIA 21:05</v>
      </c>
      <c r="J851" s="132" t="str" cm="1">
        <f t="array" ref="J851">_xlfn.XLOOKUP(D851,justificativas_motivos,justificativas_texto,"",1,1)</f>
        <v>MOTORISTA CUMPRINDO HORÁRIO NA ESCALA ATUAL</v>
      </c>
      <c r="L851" s="119" t="str">
        <f>_xlfn.CONCAT(cr_impAlm[[#This Row],[DATA]],cr_impAlm[[#This Row],[MOTORISTA e MATRICULA]])</f>
        <v>45511ALEF DA CRUZ VIEIRA - 5291</v>
      </c>
    </row>
    <row r="852" spans="1:12" ht="41.25" hidden="1" customHeight="1">
      <c r="A852" s="131">
        <v>45474</v>
      </c>
      <c r="B852" s="135">
        <v>19009</v>
      </c>
      <c r="C852" s="133">
        <v>0.3</v>
      </c>
      <c r="D852" s="136" t="s">
        <v>11</v>
      </c>
      <c r="E852" s="132" t="s">
        <v>216</v>
      </c>
      <c r="F852" s="132"/>
      <c r="G852" s="132" t="str">
        <f t="shared" si="39"/>
        <v>1</v>
      </c>
      <c r="H852" s="137">
        <f t="shared" si="40"/>
        <v>18</v>
      </c>
      <c r="I852" s="132" t="str" cm="1">
        <f t="array" ref="I852">_xlfn.XLOOKUP(C852,imp_horarios,imp_trechos_janta,"",-1,1)</f>
        <v>BELEM X GOIANIA 07:12</v>
      </c>
      <c r="J852" s="132" t="str" cm="1">
        <f t="array" ref="J852">_xlfn.XLOOKUP(D852,justificativas_motivos,justificativas_texto,"",1,1)</f>
        <v>MOTORISTA CUMPRINDO HORÁRIO NA ESCALA ATUAL</v>
      </c>
      <c r="L852" s="119" t="str">
        <f>_xlfn.CONCAT(cr_impAlm[[#This Row],[DATA]],cr_impAlm[[#This Row],[MOTORISTA e MATRICULA]])</f>
        <v>45511JOAO AMARAL DA SILVA JUNIOR - 5290</v>
      </c>
    </row>
    <row r="853" spans="1:12" ht="41.25" hidden="1" customHeight="1">
      <c r="A853" s="131">
        <v>45474</v>
      </c>
      <c r="B853" s="135">
        <v>19009</v>
      </c>
      <c r="C853" s="133">
        <v>0.3</v>
      </c>
      <c r="D853" s="136" t="s">
        <v>11</v>
      </c>
      <c r="E853" s="132" t="s">
        <v>157</v>
      </c>
      <c r="F853" s="132"/>
      <c r="G853" s="132" t="str">
        <f t="shared" si="39"/>
        <v>1</v>
      </c>
      <c r="H853" s="137">
        <f t="shared" si="40"/>
        <v>18</v>
      </c>
      <c r="I853" s="132" t="str" cm="1">
        <f t="array" ref="I853">_xlfn.XLOOKUP(C853,imp_horarios,imp_trechos_janta,"",-1,1)</f>
        <v>BELEM X GOIANIA 07:12</v>
      </c>
      <c r="J853" s="132" t="str" cm="1">
        <f t="array" ref="J853">_xlfn.XLOOKUP(D853,justificativas_motivos,justificativas_texto,"",1,1)</f>
        <v>MOTORISTA CUMPRINDO HORÁRIO NA ESCALA ATUAL</v>
      </c>
      <c r="L853" s="119" t="str">
        <f>_xlfn.CONCAT(cr_impAlm[[#This Row],[DATA]],cr_impAlm[[#This Row],[MOTORISTA e MATRICULA]])</f>
        <v>45511GEYSILOM CARDOSO FAGUNDES FURTADO - 5770</v>
      </c>
    </row>
    <row r="854" spans="1:12" ht="41.25" hidden="1" customHeight="1">
      <c r="A854" s="131">
        <v>45474</v>
      </c>
      <c r="B854" s="135">
        <v>24003</v>
      </c>
      <c r="C854" s="133">
        <v>0.33333333333333331</v>
      </c>
      <c r="D854" s="136" t="s">
        <v>11</v>
      </c>
      <c r="E854" s="132" t="s">
        <v>92</v>
      </c>
      <c r="F854" s="132"/>
      <c r="G854" s="132" t="str">
        <f t="shared" si="39"/>
        <v>1</v>
      </c>
      <c r="H854" s="137">
        <f t="shared" si="40"/>
        <v>18</v>
      </c>
      <c r="I854" s="132" t="str" cm="1">
        <f t="array" ref="I854">_xlfn.XLOOKUP(C854,imp_horarios,imp_trechos_janta,"",-1,1)</f>
        <v>SAO LUIS X GOIANIA 08:00</v>
      </c>
      <c r="J854" s="132" t="str" cm="1">
        <f t="array" ref="J854">_xlfn.XLOOKUP(D854,justificativas_motivos,justificativas_texto,"",1,1)</f>
        <v>MOTORISTA CUMPRINDO HORÁRIO NA ESCALA ATUAL</v>
      </c>
      <c r="L854" s="119" t="str">
        <f>_xlfn.CONCAT(cr_impAlm[[#This Row],[DATA]],cr_impAlm[[#This Row],[MOTORISTA e MATRICULA]])</f>
        <v>45511LOURIVAL FRANCISCO DA COSTA - 5826</v>
      </c>
    </row>
    <row r="855" spans="1:12" ht="41.25" hidden="1" customHeight="1">
      <c r="A855" s="131">
        <v>45474</v>
      </c>
      <c r="B855" s="135">
        <v>24003</v>
      </c>
      <c r="C855" s="133">
        <v>0.33333333333333331</v>
      </c>
      <c r="D855" s="136" t="s">
        <v>11</v>
      </c>
      <c r="E855" s="132" t="s">
        <v>102</v>
      </c>
      <c r="F855" s="132"/>
      <c r="G855" s="132" t="str">
        <f t="shared" si="39"/>
        <v>1</v>
      </c>
      <c r="H855" s="137">
        <f t="shared" si="40"/>
        <v>18</v>
      </c>
      <c r="I855" s="132" t="str" cm="1">
        <f t="array" ref="I855">_xlfn.XLOOKUP(C855,imp_horarios,imp_trechos_janta,"",-1,1)</f>
        <v>SAO LUIS X GOIANIA 08:00</v>
      </c>
      <c r="J855" s="132" t="str" cm="1">
        <f t="array" ref="J855">_xlfn.XLOOKUP(D855,justificativas_motivos,justificativas_texto,"",1,1)</f>
        <v>MOTORISTA CUMPRINDO HORÁRIO NA ESCALA ATUAL</v>
      </c>
      <c r="L855" s="119" t="str">
        <f>_xlfn.CONCAT(cr_impAlm[[#This Row],[DATA]],cr_impAlm[[#This Row],[MOTORISTA e MATRICULA]])</f>
        <v>45511CARLOS ALBERTO DE LIMA - 2777</v>
      </c>
    </row>
    <row r="856" spans="1:12" ht="41.25" hidden="1" customHeight="1">
      <c r="A856" s="131">
        <v>45474</v>
      </c>
      <c r="B856" s="135">
        <v>16400</v>
      </c>
      <c r="C856" s="133">
        <v>0.39583333333333331</v>
      </c>
      <c r="D856" s="136" t="s">
        <v>11</v>
      </c>
      <c r="E856" s="132" t="s">
        <v>167</v>
      </c>
      <c r="F856" s="132"/>
      <c r="G856" s="132" t="str">
        <f t="shared" si="39"/>
        <v>1</v>
      </c>
      <c r="H856" s="137">
        <f t="shared" si="40"/>
        <v>18</v>
      </c>
      <c r="I856" s="132" t="str" cm="1">
        <f t="array" ref="I856">_xlfn.XLOOKUP(C856,imp_horarios,imp_trechos_janta,"",-1,1)</f>
        <v>GOIANIA X BELEM 09:30</v>
      </c>
      <c r="J856" s="132" t="str" cm="1">
        <f t="array" ref="J856">_xlfn.XLOOKUP(D856,justificativas_motivos,justificativas_texto,"",1,1)</f>
        <v>MOTORISTA CUMPRINDO HORÁRIO NA ESCALA ATUAL</v>
      </c>
      <c r="L856" s="119" t="str">
        <f>_xlfn.CONCAT(cr_impAlm[[#This Row],[DATA]],cr_impAlm[[#This Row],[MOTORISTA e MATRICULA]])</f>
        <v>45511NEURI BISPO DA SILVA - 2682</v>
      </c>
    </row>
    <row r="857" spans="1:12" ht="41.25" hidden="1" customHeight="1">
      <c r="A857" s="131">
        <v>45474</v>
      </c>
      <c r="B857" s="135">
        <v>16400</v>
      </c>
      <c r="C857" s="133">
        <v>0.39583333333333331</v>
      </c>
      <c r="D857" s="136" t="s">
        <v>11</v>
      </c>
      <c r="E857" s="132" t="s">
        <v>140</v>
      </c>
      <c r="F857" s="132"/>
      <c r="G857" s="132" t="str">
        <f t="shared" si="39"/>
        <v>1</v>
      </c>
      <c r="H857" s="137">
        <f t="shared" si="40"/>
        <v>18</v>
      </c>
      <c r="I857" s="132" t="str" cm="1">
        <f t="array" ref="I857">_xlfn.XLOOKUP(C857,imp_horarios,imp_trechos_janta,"",-1,1)</f>
        <v>GOIANIA X BELEM 09:30</v>
      </c>
      <c r="J857" s="132" t="str" cm="1">
        <f t="array" ref="J857">_xlfn.XLOOKUP(D857,justificativas_motivos,justificativas_texto,"",1,1)</f>
        <v>MOTORISTA CUMPRINDO HORÁRIO NA ESCALA ATUAL</v>
      </c>
      <c r="L857" s="119" t="str">
        <f>_xlfn.CONCAT(cr_impAlm[[#This Row],[DATA]],cr_impAlm[[#This Row],[MOTORISTA e MATRICULA]])</f>
        <v>45511JOSE AIRTON XAVIER MAIA - 1776</v>
      </c>
    </row>
    <row r="858" spans="1:12" ht="41.25" hidden="1" customHeight="1">
      <c r="A858" s="131">
        <v>45474</v>
      </c>
      <c r="B858" s="135" t="s">
        <v>137</v>
      </c>
      <c r="C858" s="133" t="s">
        <v>137</v>
      </c>
      <c r="D858" s="136" t="s">
        <v>11</v>
      </c>
      <c r="E858" s="132" t="s">
        <v>180</v>
      </c>
      <c r="F858" s="132"/>
      <c r="G858" s="132" t="str">
        <f t="shared" si="39"/>
        <v>1</v>
      </c>
      <c r="H858" s="137">
        <f t="shared" si="40"/>
        <v>18</v>
      </c>
      <c r="I858" s="132" t="str" cm="1">
        <f t="array" ref="I858">_xlfn.XLOOKUP(C858,imp_horarios,imp_trechos_janta,"",-1,1)</f>
        <v>ESPERA</v>
      </c>
      <c r="J858" s="132" t="str" cm="1">
        <f t="array" ref="J858">_xlfn.XLOOKUP(D858,justificativas_motivos,justificativas_texto,"",1,1)</f>
        <v>MOTORISTA CUMPRINDO HORÁRIO NA ESCALA ATUAL</v>
      </c>
      <c r="L858" s="119" t="str">
        <f>_xlfn.CONCAT(cr_impAlm[[#This Row],[DATA]],cr_impAlm[[#This Row],[MOTORISTA e MATRICULA]])</f>
        <v>45512EDUARDO ANTONIO DA SILVA - 2678</v>
      </c>
    </row>
    <row r="859" spans="1:12" ht="41.25" hidden="1" customHeight="1">
      <c r="A859" s="131">
        <v>45474</v>
      </c>
      <c r="B859" s="135" t="s">
        <v>137</v>
      </c>
      <c r="C859" s="133" t="s">
        <v>137</v>
      </c>
      <c r="D859" s="136" t="s">
        <v>11</v>
      </c>
      <c r="E859" s="132" t="s">
        <v>85</v>
      </c>
      <c r="F859" s="132"/>
      <c r="G859" s="132" t="str">
        <f t="shared" ref="G859:G922" si="41">IF(E859="MOTORISTA","","1")</f>
        <v>1</v>
      </c>
      <c r="H859" s="137">
        <f t="shared" ref="H859:H922" si="42">IF(E859="MOTORISTA","",18)</f>
        <v>18</v>
      </c>
      <c r="I859" s="132" t="str" cm="1">
        <f t="array" ref="I859">_xlfn.XLOOKUP(C859,imp_horarios,imp_trechos_janta,"",-1,1)</f>
        <v>ESPERA</v>
      </c>
      <c r="J859" s="132" t="str" cm="1">
        <f t="array" ref="J859">_xlfn.XLOOKUP(D859,justificativas_motivos,justificativas_texto,"",1,1)</f>
        <v>MOTORISTA CUMPRINDO HORÁRIO NA ESCALA ATUAL</v>
      </c>
      <c r="L859" s="119" t="str">
        <f>_xlfn.CONCAT(cr_impAlm[[#This Row],[DATA]],cr_impAlm[[#This Row],[MOTORISTA e MATRICULA]])</f>
        <v>45512VALDIR PEREIRA DE SOUZA - 85</v>
      </c>
    </row>
    <row r="860" spans="1:12" ht="41.25" hidden="1" customHeight="1">
      <c r="A860" s="131">
        <v>45474</v>
      </c>
      <c r="B860" s="135">
        <v>15400</v>
      </c>
      <c r="C860" s="133">
        <v>0.75</v>
      </c>
      <c r="D860" s="136" t="s">
        <v>11</v>
      </c>
      <c r="E860" s="132" t="s">
        <v>580</v>
      </c>
      <c r="F860" s="132"/>
      <c r="G860" s="132" t="str">
        <f t="shared" si="41"/>
        <v>1</v>
      </c>
      <c r="H860" s="137">
        <f t="shared" si="42"/>
        <v>18</v>
      </c>
      <c r="I860" s="132" t="str" cm="1">
        <f t="array" ref="I860">_xlfn.XLOOKUP(C860,imp_horarios,imp_trechos_janta,"",-1,1)</f>
        <v>GOIANIA X TERESINA 18:00</v>
      </c>
      <c r="J860" s="132" t="str" cm="1">
        <f t="array" ref="J860">_xlfn.XLOOKUP(D860,justificativas_motivos,justificativas_texto,"",1,1)</f>
        <v>MOTORISTA CUMPRINDO HORÁRIO NA ESCALA ATUAL</v>
      </c>
      <c r="L860" s="119" t="str">
        <f>_xlfn.CONCAT(cr_impAlm[[#This Row],[DATA]],cr_impAlm[[#This Row],[MOTORISTA e MATRICULA]])</f>
        <v>45512ALESON DOS SANTOS MOTA - 5818</v>
      </c>
    </row>
    <row r="861" spans="1:12" ht="41.25" hidden="1" customHeight="1">
      <c r="A861" s="131">
        <v>45474</v>
      </c>
      <c r="B861" s="135">
        <v>15400</v>
      </c>
      <c r="C861" s="133">
        <v>0.75</v>
      </c>
      <c r="D861" s="136" t="s">
        <v>11</v>
      </c>
      <c r="E861" s="129" t="s">
        <v>217</v>
      </c>
      <c r="F861" s="132"/>
      <c r="G861" s="132" t="str">
        <f t="shared" si="41"/>
        <v>1</v>
      </c>
      <c r="H861" s="137">
        <f t="shared" si="42"/>
        <v>18</v>
      </c>
      <c r="I861" s="132" t="str" cm="1">
        <f t="array" ref="I861">_xlfn.XLOOKUP(C861,imp_horarios,imp_trechos_janta,"",-1,1)</f>
        <v>GOIANIA X TERESINA 18:00</v>
      </c>
      <c r="J861" s="132" t="str" cm="1">
        <f t="array" ref="J861">_xlfn.XLOOKUP(D861,justificativas_motivos,justificativas_texto,"",1,1)</f>
        <v>MOTORISTA CUMPRINDO HORÁRIO NA ESCALA ATUAL</v>
      </c>
      <c r="L861" s="119" t="str">
        <f>_xlfn.CONCAT(cr_impAlm[[#This Row],[DATA]],cr_impAlm[[#This Row],[MOTORISTA e MATRICULA]])</f>
        <v>45512ENIO GOMES DE SOUZA - 5825</v>
      </c>
    </row>
    <row r="862" spans="1:12" ht="41.25" hidden="1" customHeight="1">
      <c r="A862" s="131">
        <v>45474</v>
      </c>
      <c r="B862" s="135">
        <v>19015</v>
      </c>
      <c r="C862" s="133">
        <v>0.79166666666666663</v>
      </c>
      <c r="D862" s="136" t="s">
        <v>11</v>
      </c>
      <c r="E862" s="132" t="s">
        <v>148</v>
      </c>
      <c r="F862" s="132"/>
      <c r="G862" s="132" t="str">
        <f t="shared" si="41"/>
        <v>1</v>
      </c>
      <c r="H862" s="137">
        <f t="shared" si="42"/>
        <v>18</v>
      </c>
      <c r="I862" s="132" t="str" cm="1">
        <f t="array" ref="I862">_xlfn.XLOOKUP(C862,imp_horarios,imp_trechos_janta,"",-1,1)</f>
        <v>GOIANIA X TERESINA 18:00</v>
      </c>
      <c r="J862" s="132" t="str" cm="1">
        <f t="array" ref="J862">_xlfn.XLOOKUP(D862,justificativas_motivos,justificativas_texto,"",1,1)</f>
        <v>MOTORISTA CUMPRINDO HORÁRIO NA ESCALA ATUAL</v>
      </c>
      <c r="L862" s="119" t="str">
        <f>_xlfn.CONCAT(cr_impAlm[[#This Row],[DATA]],cr_impAlm[[#This Row],[MOTORISTA e MATRICULA]])</f>
        <v>45512EURIPEDES BARSANULFO DIAS ROSA - 1951</v>
      </c>
    </row>
    <row r="863" spans="1:12" ht="41.25" hidden="1" customHeight="1">
      <c r="A863" s="131">
        <v>45474</v>
      </c>
      <c r="B863" s="135">
        <v>19015</v>
      </c>
      <c r="C863" s="133">
        <v>0.79166666666666663</v>
      </c>
      <c r="D863" s="136" t="s">
        <v>11</v>
      </c>
      <c r="E863" s="132" t="s">
        <v>186</v>
      </c>
      <c r="F863" s="132"/>
      <c r="G863" s="132" t="str">
        <f t="shared" si="41"/>
        <v>1</v>
      </c>
      <c r="H863" s="137">
        <f t="shared" si="42"/>
        <v>18</v>
      </c>
      <c r="I863" s="132" t="str" cm="1">
        <f t="array" ref="I863">_xlfn.XLOOKUP(C863,imp_horarios,imp_trechos_janta,"",-1,1)</f>
        <v>GOIANIA X TERESINA 18:00</v>
      </c>
      <c r="J863" s="132" t="str" cm="1">
        <f t="array" ref="J863">_xlfn.XLOOKUP(D863,justificativas_motivos,justificativas_texto,"",1,1)</f>
        <v>MOTORISTA CUMPRINDO HORÁRIO NA ESCALA ATUAL</v>
      </c>
      <c r="L863" s="119" t="str">
        <f>_xlfn.CONCAT(cr_impAlm[[#This Row],[DATA]],cr_impAlm[[#This Row],[MOTORISTA e MATRICULA]])</f>
        <v>45512EDVALDO NEVES DE ABREU - 3032</v>
      </c>
    </row>
    <row r="864" spans="1:12" ht="41.25" hidden="1" customHeight="1">
      <c r="A864" s="131">
        <v>45474</v>
      </c>
      <c r="B864" s="135">
        <v>24005</v>
      </c>
      <c r="C864" s="133">
        <v>0.83333333333333337</v>
      </c>
      <c r="D864" s="136" t="s">
        <v>11</v>
      </c>
      <c r="E864" s="132" t="s">
        <v>219</v>
      </c>
      <c r="F864" s="132"/>
      <c r="G864" s="132" t="str">
        <f t="shared" si="41"/>
        <v>1</v>
      </c>
      <c r="H864" s="137">
        <f t="shared" si="42"/>
        <v>18</v>
      </c>
      <c r="I864" s="132" t="str" cm="1">
        <f t="array" ref="I864">_xlfn.XLOOKUP(C864,imp_horarios,imp_trechos_janta,"",-1,1)</f>
        <v>GOIANIA X SAO LUIS 20:00</v>
      </c>
      <c r="J864" s="132" t="str" cm="1">
        <f t="array" ref="J864">_xlfn.XLOOKUP(D864,justificativas_motivos,justificativas_texto,"",1,1)</f>
        <v>MOTORISTA CUMPRINDO HORÁRIO NA ESCALA ATUAL</v>
      </c>
      <c r="L864" s="119" t="str">
        <f>_xlfn.CONCAT(cr_impAlm[[#This Row],[DATA]],cr_impAlm[[#This Row],[MOTORISTA e MATRICULA]])</f>
        <v>45512JOSE AIRTON XAVIER MAIA - 1776</v>
      </c>
    </row>
    <row r="865" spans="1:12" ht="41.25" hidden="1" customHeight="1">
      <c r="A865" s="131">
        <v>45474</v>
      </c>
      <c r="B865" s="135">
        <v>24005</v>
      </c>
      <c r="C865" s="133">
        <v>0.83333333333333337</v>
      </c>
      <c r="D865" s="136" t="s">
        <v>11</v>
      </c>
      <c r="E865" s="132" t="s">
        <v>218</v>
      </c>
      <c r="F865" s="132"/>
      <c r="G865" s="132" t="str">
        <f t="shared" si="41"/>
        <v>1</v>
      </c>
      <c r="H865" s="137">
        <f t="shared" si="42"/>
        <v>18</v>
      </c>
      <c r="I865" s="132" t="str" cm="1">
        <f t="array" ref="I865">_xlfn.XLOOKUP(C865,imp_horarios,imp_trechos_janta,"",-1,1)</f>
        <v>GOIANIA X SAO LUIS 20:00</v>
      </c>
      <c r="J865" s="132" t="str" cm="1">
        <f t="array" ref="J865">_xlfn.XLOOKUP(D865,justificativas_motivos,justificativas_texto,"",1,1)</f>
        <v>MOTORISTA CUMPRINDO HORÁRIO NA ESCALA ATUAL</v>
      </c>
      <c r="L865" s="119" t="str">
        <f>_xlfn.CONCAT(cr_impAlm[[#This Row],[DATA]],cr_impAlm[[#This Row],[MOTORISTA e MATRICULA]])</f>
        <v>45512MARCOS SUEL SALES PINTO - 5424</v>
      </c>
    </row>
    <row r="866" spans="1:12" ht="41.25" hidden="1" customHeight="1">
      <c r="A866" s="131">
        <v>45475</v>
      </c>
      <c r="B866" s="135">
        <v>19004</v>
      </c>
      <c r="C866" s="133">
        <v>0.87847222222222221</v>
      </c>
      <c r="D866" s="136" t="s">
        <v>11</v>
      </c>
      <c r="E866" s="132" t="s">
        <v>85</v>
      </c>
      <c r="F866" s="132"/>
      <c r="G866" s="132" t="str">
        <f t="shared" si="41"/>
        <v>1</v>
      </c>
      <c r="H866" s="137">
        <f t="shared" si="42"/>
        <v>18</v>
      </c>
      <c r="I866" s="132" t="str" cm="1">
        <f t="array" ref="I866">_xlfn.XLOOKUP(C866,imp_horarios,imp_trechos_janta,"",-1,1)</f>
        <v>BELEM X GOIANIA 21:05</v>
      </c>
      <c r="J866" s="132" t="str" cm="1">
        <f t="array" ref="J866">_xlfn.XLOOKUP(D866,justificativas_motivos,justificativas_texto,"",1,1)</f>
        <v>MOTORISTA CUMPRINDO HORÁRIO NA ESCALA ATUAL</v>
      </c>
      <c r="L866" s="119" t="str">
        <f>_xlfn.CONCAT(cr_impAlm[[#This Row],[DATA]],cr_impAlm[[#This Row],[MOTORISTA e MATRICULA]])</f>
        <v>45512JOSE SOARES DA SILVA FILHO - 3093</v>
      </c>
    </row>
    <row r="867" spans="1:12" ht="41.25" hidden="1" customHeight="1">
      <c r="A867" s="131">
        <v>45475</v>
      </c>
      <c r="B867" s="135">
        <v>19004</v>
      </c>
      <c r="C867" s="133">
        <v>0.87847222222222221</v>
      </c>
      <c r="D867" s="136" t="s">
        <v>11</v>
      </c>
      <c r="E867" s="132" t="s">
        <v>180</v>
      </c>
      <c r="F867" s="132"/>
      <c r="G867" s="132" t="str">
        <f t="shared" si="41"/>
        <v>1</v>
      </c>
      <c r="H867" s="137">
        <f t="shared" si="42"/>
        <v>18</v>
      </c>
      <c r="I867" s="132" t="str" cm="1">
        <f t="array" ref="I867">_xlfn.XLOOKUP(C867,imp_horarios,imp_trechos_janta,"",-1,1)</f>
        <v>BELEM X GOIANIA 21:05</v>
      </c>
      <c r="J867" s="132" t="str" cm="1">
        <f t="array" ref="J867">_xlfn.XLOOKUP(D867,justificativas_motivos,justificativas_texto,"",1,1)</f>
        <v>MOTORISTA CUMPRINDO HORÁRIO NA ESCALA ATUAL</v>
      </c>
      <c r="L867" s="119" t="str">
        <f>_xlfn.CONCAT(cr_impAlm[[#This Row],[DATA]],cr_impAlm[[#This Row],[MOTORISTA e MATRICULA]])</f>
        <v>45513VALTERSON ANTONIO CORREIA - 3004</v>
      </c>
    </row>
    <row r="868" spans="1:12" ht="41.25" hidden="1" customHeight="1">
      <c r="A868" s="131">
        <v>45475</v>
      </c>
      <c r="B868" s="135">
        <v>19019</v>
      </c>
      <c r="C868" s="133">
        <v>0.3</v>
      </c>
      <c r="D868" s="136" t="s">
        <v>11</v>
      </c>
      <c r="E868" s="132" t="s">
        <v>119</v>
      </c>
      <c r="F868" s="132"/>
      <c r="G868" s="132" t="str">
        <f t="shared" si="41"/>
        <v>1</v>
      </c>
      <c r="H868" s="137">
        <f t="shared" si="42"/>
        <v>18</v>
      </c>
      <c r="I868" s="132" t="str" cm="1">
        <f t="array" ref="I868">_xlfn.XLOOKUP(C868,imp_horarios,imp_trechos_janta,"",-1,1)</f>
        <v>BELEM X GOIANIA 07:12</v>
      </c>
      <c r="J868" s="132" t="str" cm="1">
        <f t="array" ref="J868">_xlfn.XLOOKUP(D868,justificativas_motivos,justificativas_texto,"",1,1)</f>
        <v>MOTORISTA CUMPRINDO HORÁRIO NA ESCALA ATUAL</v>
      </c>
      <c r="L868" s="119" t="str">
        <f>_xlfn.CONCAT(cr_impAlm[[#This Row],[DATA]],cr_impAlm[[#This Row],[MOTORISTA e MATRICULA]])</f>
        <v>45513SILVIO SILVA DE OLIVEIRA - 5793</v>
      </c>
    </row>
    <row r="869" spans="1:12" ht="41.25" hidden="1" customHeight="1">
      <c r="A869" s="131">
        <v>45475</v>
      </c>
      <c r="B869" s="135">
        <v>19019</v>
      </c>
      <c r="C869" s="133">
        <v>0.3</v>
      </c>
      <c r="D869" s="136" t="s">
        <v>11</v>
      </c>
      <c r="E869" s="132" t="s">
        <v>217</v>
      </c>
      <c r="F869" s="132"/>
      <c r="G869" s="132" t="str">
        <f t="shared" si="41"/>
        <v>1</v>
      </c>
      <c r="H869" s="137">
        <f t="shared" si="42"/>
        <v>18</v>
      </c>
      <c r="I869" s="132" t="str" cm="1">
        <f t="array" ref="I869">_xlfn.XLOOKUP(C869,imp_horarios,imp_trechos_janta,"",-1,1)</f>
        <v>BELEM X GOIANIA 07:12</v>
      </c>
      <c r="J869" s="132" t="str" cm="1">
        <f t="array" ref="J869">_xlfn.XLOOKUP(D869,justificativas_motivos,justificativas_texto,"",1,1)</f>
        <v>MOTORISTA CUMPRINDO HORÁRIO NA ESCALA ATUAL</v>
      </c>
      <c r="L869" s="119" t="str">
        <f>_xlfn.CONCAT(cr_impAlm[[#This Row],[DATA]],cr_impAlm[[#This Row],[MOTORISTA e MATRICULA]])</f>
        <v>45513RONALDO MANOEL TEIXEIRA - 5308</v>
      </c>
    </row>
    <row r="870" spans="1:12" ht="41.25" hidden="1" customHeight="1">
      <c r="A870" s="131">
        <v>45475</v>
      </c>
      <c r="B870" s="135">
        <v>24005</v>
      </c>
      <c r="C870" s="133">
        <v>0.33333333333333331</v>
      </c>
      <c r="D870" s="136" t="s">
        <v>11</v>
      </c>
      <c r="E870" s="132" t="s">
        <v>218</v>
      </c>
      <c r="F870" s="132"/>
      <c r="G870" s="132" t="str">
        <f t="shared" si="41"/>
        <v>1</v>
      </c>
      <c r="H870" s="137">
        <f t="shared" si="42"/>
        <v>18</v>
      </c>
      <c r="I870" s="132" t="str" cm="1">
        <f t="array" ref="I870">_xlfn.XLOOKUP(C870,imp_horarios,imp_trechos_janta,"",-1,1)</f>
        <v>SAO LUIS X GOIANIA 08:00</v>
      </c>
      <c r="J870" s="132" t="str" cm="1">
        <f t="array" ref="J870">_xlfn.XLOOKUP(D870,justificativas_motivos,justificativas_texto,"",1,1)</f>
        <v>MOTORISTA CUMPRINDO HORÁRIO NA ESCALA ATUAL</v>
      </c>
      <c r="L870" s="119" t="str">
        <f>_xlfn.CONCAT(cr_impAlm[[#This Row],[DATA]],cr_impAlm[[#This Row],[MOTORISTA e MATRICULA]])</f>
        <v>45513JOAO ANIVAIR DE QUEIROZ - 5608</v>
      </c>
    </row>
    <row r="871" spans="1:12" ht="41.25" hidden="1" customHeight="1">
      <c r="A871" s="131">
        <v>45475</v>
      </c>
      <c r="B871" s="135">
        <v>24005</v>
      </c>
      <c r="C871" s="133">
        <v>0.33333333333333331</v>
      </c>
      <c r="D871" s="136" t="s">
        <v>11</v>
      </c>
      <c r="E871" s="132" t="s">
        <v>219</v>
      </c>
      <c r="F871" s="132"/>
      <c r="G871" s="132" t="str">
        <f t="shared" si="41"/>
        <v>1</v>
      </c>
      <c r="H871" s="137">
        <f t="shared" si="42"/>
        <v>18</v>
      </c>
      <c r="I871" s="132" t="str" cm="1">
        <f t="array" ref="I871">_xlfn.XLOOKUP(C871,imp_horarios,imp_trechos_janta,"",-1,1)</f>
        <v>SAO LUIS X GOIANIA 08:00</v>
      </c>
      <c r="J871" s="132" t="str" cm="1">
        <f t="array" ref="J871">_xlfn.XLOOKUP(D871,justificativas_motivos,justificativas_texto,"",1,1)</f>
        <v>MOTORISTA CUMPRINDO HORÁRIO NA ESCALA ATUAL</v>
      </c>
      <c r="L871" s="119" t="str">
        <f>_xlfn.CONCAT(cr_impAlm[[#This Row],[DATA]],cr_impAlm[[#This Row],[MOTORISTA e MATRICULA]])</f>
        <v>45513GENIVALDO ANTONIO DE SOUZA - 1082</v>
      </c>
    </row>
    <row r="872" spans="1:12" ht="41.25" hidden="1" customHeight="1">
      <c r="A872" s="131">
        <v>45475</v>
      </c>
      <c r="B872" s="135">
        <v>15600</v>
      </c>
      <c r="C872" s="133">
        <v>0.39583333333333331</v>
      </c>
      <c r="D872" s="136" t="s">
        <v>11</v>
      </c>
      <c r="E872" s="132" t="s">
        <v>101</v>
      </c>
      <c r="F872" s="132"/>
      <c r="G872" s="132" t="str">
        <f t="shared" si="41"/>
        <v>1</v>
      </c>
      <c r="H872" s="137">
        <f t="shared" si="42"/>
        <v>18</v>
      </c>
      <c r="I872" s="132" t="str" cm="1">
        <f t="array" ref="I872">_xlfn.XLOOKUP(C872,imp_horarios,imp_trechos_janta,"",-1,1)</f>
        <v>GOIANIA X BELEM 09:30</v>
      </c>
      <c r="J872" s="132" t="str" cm="1">
        <f t="array" ref="J872">_xlfn.XLOOKUP(D872,justificativas_motivos,justificativas_texto,"",1,1)</f>
        <v>MOTORISTA CUMPRINDO HORÁRIO NA ESCALA ATUAL</v>
      </c>
      <c r="L872" s="119" t="str">
        <f>_xlfn.CONCAT(cr_impAlm[[#This Row],[DATA]],cr_impAlm[[#This Row],[MOTORISTA e MATRICULA]])</f>
        <v>45513WARLEY DA SILVA NOGUEIRA - 5823</v>
      </c>
    </row>
    <row r="873" spans="1:12" ht="41.25" hidden="1" customHeight="1">
      <c r="A873" s="131">
        <v>45475</v>
      </c>
      <c r="B873" s="135">
        <v>15600</v>
      </c>
      <c r="C873" s="133">
        <v>0.39583333333333331</v>
      </c>
      <c r="D873" s="136" t="s">
        <v>11</v>
      </c>
      <c r="E873" s="132" t="s">
        <v>181</v>
      </c>
      <c r="F873" s="132"/>
      <c r="G873" s="132" t="str">
        <f t="shared" si="41"/>
        <v>1</v>
      </c>
      <c r="H873" s="137">
        <f t="shared" si="42"/>
        <v>18</v>
      </c>
      <c r="I873" s="132" t="str" cm="1">
        <f t="array" ref="I873">_xlfn.XLOOKUP(C873,imp_horarios,imp_trechos_janta,"",-1,1)</f>
        <v>GOIANIA X BELEM 09:30</v>
      </c>
      <c r="J873" s="132" t="str" cm="1">
        <f t="array" ref="J873">_xlfn.XLOOKUP(D873,justificativas_motivos,justificativas_texto,"",1,1)</f>
        <v>MOTORISTA CUMPRINDO HORÁRIO NA ESCALA ATUAL</v>
      </c>
      <c r="L873" s="119" t="str">
        <f>_xlfn.CONCAT(cr_impAlm[[#This Row],[DATA]],cr_impAlm[[#This Row],[MOTORISTA e MATRICULA]])</f>
        <v>45513DIVINO FERREIRA DA SILVA - 1946</v>
      </c>
    </row>
    <row r="874" spans="1:12" ht="41.25" hidden="1" customHeight="1">
      <c r="A874" s="131">
        <v>45475</v>
      </c>
      <c r="B874" s="135">
        <v>19002</v>
      </c>
      <c r="C874" s="133">
        <v>0.79166666666666663</v>
      </c>
      <c r="D874" s="136" t="s">
        <v>11</v>
      </c>
      <c r="E874" s="132" t="s">
        <v>81</v>
      </c>
      <c r="F874" s="132"/>
      <c r="G874" s="132" t="str">
        <f t="shared" si="41"/>
        <v>1</v>
      </c>
      <c r="H874" s="137">
        <f t="shared" si="42"/>
        <v>18</v>
      </c>
      <c r="I874" s="132" t="str" cm="1">
        <f t="array" ref="I874">_xlfn.XLOOKUP(C874,imp_horarios,imp_trechos_janta,"",-1,1)</f>
        <v>GOIANIA X TERESINA 18:00</v>
      </c>
      <c r="J874" s="132" t="str" cm="1">
        <f t="array" ref="J874">_xlfn.XLOOKUP(D874,justificativas_motivos,justificativas_texto,"",1,1)</f>
        <v>MOTORISTA CUMPRINDO HORÁRIO NA ESCALA ATUAL</v>
      </c>
      <c r="L874" s="119" t="str">
        <f>_xlfn.CONCAT(cr_impAlm[[#This Row],[DATA]],cr_impAlm[[#This Row],[MOTORISTA e MATRICULA]])</f>
        <v>45513JOSE PINHEIRO DA SILVA - 5628</v>
      </c>
    </row>
    <row r="875" spans="1:12" ht="41.25" hidden="1" customHeight="1">
      <c r="A875" s="131">
        <v>45475</v>
      </c>
      <c r="B875" s="135">
        <v>19002</v>
      </c>
      <c r="C875" s="133">
        <v>0.79166666666666663</v>
      </c>
      <c r="D875" s="136" t="s">
        <v>11</v>
      </c>
      <c r="E875" s="132" t="s">
        <v>35</v>
      </c>
      <c r="F875" s="132"/>
      <c r="G875" s="132" t="str">
        <f t="shared" si="41"/>
        <v>1</v>
      </c>
      <c r="H875" s="137">
        <f t="shared" si="42"/>
        <v>18</v>
      </c>
      <c r="I875" s="132" t="str" cm="1">
        <f t="array" ref="I875">_xlfn.XLOOKUP(C875,imp_horarios,imp_trechos_janta,"",-1,1)</f>
        <v>GOIANIA X TERESINA 18:00</v>
      </c>
      <c r="J875" s="132" t="str" cm="1">
        <f t="array" ref="J875">_xlfn.XLOOKUP(D875,justificativas_motivos,justificativas_texto,"",1,1)</f>
        <v>MOTORISTA CUMPRINDO HORÁRIO NA ESCALA ATUAL</v>
      </c>
      <c r="L875" s="119" t="str">
        <f>_xlfn.CONCAT(cr_impAlm[[#This Row],[DATA]],cr_impAlm[[#This Row],[MOTORISTA e MATRICULA]])</f>
        <v>45513WOLNEY EDUARDO DE OLIVEIRA - 5607</v>
      </c>
    </row>
    <row r="876" spans="1:12" ht="41.25" hidden="1" customHeight="1">
      <c r="A876" s="131">
        <v>45475</v>
      </c>
      <c r="B876" s="135">
        <v>17700</v>
      </c>
      <c r="C876" s="133">
        <v>0.83333333333333337</v>
      </c>
      <c r="D876" s="136" t="s">
        <v>11</v>
      </c>
      <c r="E876" s="132" t="s">
        <v>224</v>
      </c>
      <c r="F876" s="132"/>
      <c r="G876" s="132" t="str">
        <f t="shared" si="41"/>
        <v>1</v>
      </c>
      <c r="H876" s="137">
        <f t="shared" si="42"/>
        <v>18</v>
      </c>
      <c r="I876" s="132" t="str" cm="1">
        <f t="array" ref="I876">_xlfn.XLOOKUP(C876,imp_horarios,imp_trechos_janta,"",-1,1)</f>
        <v>GOIANIA X SAO LUIS 20:00</v>
      </c>
      <c r="J876" s="132" t="str" cm="1">
        <f t="array" ref="J876">_xlfn.XLOOKUP(D876,justificativas_motivos,justificativas_texto,"",1,1)</f>
        <v>MOTORISTA CUMPRINDO HORÁRIO NA ESCALA ATUAL</v>
      </c>
      <c r="L876" s="119" t="str">
        <f>_xlfn.CONCAT(cr_impAlm[[#This Row],[DATA]],cr_impAlm[[#This Row],[MOTORISTA e MATRICULA]])</f>
        <v>45513ANAGILDO LOPES DE CAMPOS - 5824</v>
      </c>
    </row>
    <row r="877" spans="1:12" ht="41.25" hidden="1" customHeight="1">
      <c r="A877" s="131">
        <v>45475</v>
      </c>
      <c r="B877" s="135">
        <v>17700</v>
      </c>
      <c r="C877" s="133">
        <v>0.83333333333333337</v>
      </c>
      <c r="D877" s="136" t="s">
        <v>11</v>
      </c>
      <c r="E877" s="132" t="s">
        <v>225</v>
      </c>
      <c r="F877" s="132"/>
      <c r="G877" s="132" t="str">
        <f t="shared" si="41"/>
        <v>1</v>
      </c>
      <c r="H877" s="137">
        <f t="shared" si="42"/>
        <v>18</v>
      </c>
      <c r="I877" s="132" t="str" cm="1">
        <f t="array" ref="I877">_xlfn.XLOOKUP(C877,imp_horarios,imp_trechos_janta,"",-1,1)</f>
        <v>GOIANIA X SAO LUIS 20:00</v>
      </c>
      <c r="J877" s="132" t="str" cm="1">
        <f t="array" ref="J877">_xlfn.XLOOKUP(D877,justificativas_motivos,justificativas_texto,"",1,1)</f>
        <v>MOTORISTA CUMPRINDO HORÁRIO NA ESCALA ATUAL</v>
      </c>
      <c r="L877" s="119" t="str">
        <f>_xlfn.CONCAT(cr_impAlm[[#This Row],[DATA]],cr_impAlm[[#This Row],[MOTORISTA e MATRICULA]])</f>
        <v>45514ANTONIO DIVINO DOS SANTOS - 1637</v>
      </c>
    </row>
    <row r="878" spans="1:12" ht="41.25" hidden="1" customHeight="1">
      <c r="A878" s="131">
        <v>45475</v>
      </c>
      <c r="B878" s="135">
        <v>20004</v>
      </c>
      <c r="C878" s="133" t="s">
        <v>220</v>
      </c>
      <c r="D878" s="136" t="s">
        <v>11</v>
      </c>
      <c r="E878" s="132" t="s">
        <v>221</v>
      </c>
      <c r="F878" s="132"/>
      <c r="G878" s="132" t="str">
        <f t="shared" si="41"/>
        <v>1</v>
      </c>
      <c r="H878" s="137">
        <f t="shared" si="42"/>
        <v>18</v>
      </c>
      <c r="I878" s="132" t="str" cm="1">
        <f t="array" ref="I878">_xlfn.XLOOKUP(C878,imp_horarios,imp_trechos_janta,"",-1,1)</f>
        <v>TERESINA X IMPERATRIZ 19:00</v>
      </c>
      <c r="J878" s="132" t="str" cm="1">
        <f t="array" ref="J878">_xlfn.XLOOKUP(D878,justificativas_motivos,justificativas_texto,"",1,1)</f>
        <v>MOTORISTA CUMPRINDO HORÁRIO NA ESCALA ATUAL</v>
      </c>
      <c r="L878" s="119" t="str">
        <f>_xlfn.CONCAT(cr_impAlm[[#This Row],[DATA]],cr_impAlm[[#This Row],[MOTORISTA e MATRICULA]])</f>
        <v>45514JESUS JOSE RODRIGUES - 3023</v>
      </c>
    </row>
    <row r="879" spans="1:12" ht="41.25" hidden="1" customHeight="1">
      <c r="A879" s="131">
        <v>45475</v>
      </c>
      <c r="B879" s="135">
        <v>20004</v>
      </c>
      <c r="C879" s="133" t="s">
        <v>220</v>
      </c>
      <c r="D879" s="136" t="s">
        <v>11</v>
      </c>
      <c r="E879" s="132" t="s">
        <v>223</v>
      </c>
      <c r="F879" s="132"/>
      <c r="G879" s="132" t="str">
        <f t="shared" si="41"/>
        <v>1</v>
      </c>
      <c r="H879" s="137">
        <f t="shared" si="42"/>
        <v>18</v>
      </c>
      <c r="I879" s="132" t="str" cm="1">
        <f t="array" ref="I879">_xlfn.XLOOKUP(C879,imp_horarios,imp_trechos_janta,"",-1,1)</f>
        <v>TERESINA X IMPERATRIZ 19:00</v>
      </c>
      <c r="J879" s="132" t="str" cm="1">
        <f t="array" ref="J879">_xlfn.XLOOKUP(D879,justificativas_motivos,justificativas_texto,"",1,1)</f>
        <v>MOTORISTA CUMPRINDO HORÁRIO NA ESCALA ATUAL</v>
      </c>
      <c r="L879" s="119" t="str">
        <f>_xlfn.CONCAT(cr_impAlm[[#This Row],[DATA]],cr_impAlm[[#This Row],[MOTORISTA e MATRICULA]])</f>
        <v>45514JEFERSON BATISTA KRAUSER - 5820</v>
      </c>
    </row>
    <row r="880" spans="1:12" ht="41.25" hidden="1" customHeight="1">
      <c r="A880" s="131">
        <v>45476</v>
      </c>
      <c r="B880" s="135">
        <v>19015</v>
      </c>
      <c r="C880" s="133">
        <v>0.87847222222222221</v>
      </c>
      <c r="D880" s="136" t="s">
        <v>11</v>
      </c>
      <c r="E880" s="129" t="s">
        <v>81</v>
      </c>
      <c r="F880" s="132"/>
      <c r="G880" s="132" t="str">
        <f t="shared" si="41"/>
        <v>1</v>
      </c>
      <c r="H880" s="137">
        <f t="shared" si="42"/>
        <v>18</v>
      </c>
      <c r="I880" s="132" t="str" cm="1">
        <f t="array" ref="I880">_xlfn.XLOOKUP(C880,imp_horarios,imp_trechos_janta,"",-1,1)</f>
        <v>BELEM X GOIANIA 21:05</v>
      </c>
      <c r="J880" s="132" t="str" cm="1">
        <f t="array" ref="J880">_xlfn.XLOOKUP(D880,justificativas_motivos,justificativas_texto,"",1,1)</f>
        <v>MOTORISTA CUMPRINDO HORÁRIO NA ESCALA ATUAL</v>
      </c>
      <c r="L880" s="119" t="str">
        <f>_xlfn.CONCAT(cr_impAlm[[#This Row],[DATA]],cr_impAlm[[#This Row],[MOTORISTA e MATRICULA]])</f>
        <v>45514IRISVAN DE JESUS - 5708</v>
      </c>
    </row>
    <row r="881" spans="1:12" ht="41.25" hidden="1" customHeight="1">
      <c r="A881" s="131">
        <v>45476</v>
      </c>
      <c r="B881" s="135">
        <v>19015</v>
      </c>
      <c r="C881" s="133">
        <v>0.87847222222222221</v>
      </c>
      <c r="D881" s="136" t="s">
        <v>11</v>
      </c>
      <c r="E881" s="129" t="s">
        <v>35</v>
      </c>
      <c r="F881" s="132"/>
      <c r="G881" s="132" t="str">
        <f t="shared" si="41"/>
        <v>1</v>
      </c>
      <c r="H881" s="137">
        <f t="shared" si="42"/>
        <v>18</v>
      </c>
      <c r="I881" s="132" t="str" cm="1">
        <f t="array" ref="I881">_xlfn.XLOOKUP(C881,imp_horarios,imp_trechos_janta,"",-1,1)</f>
        <v>BELEM X GOIANIA 21:05</v>
      </c>
      <c r="J881" s="132" t="str" cm="1">
        <f t="array" ref="J881">_xlfn.XLOOKUP(D881,justificativas_motivos,justificativas_texto,"",1,1)</f>
        <v>MOTORISTA CUMPRINDO HORÁRIO NA ESCALA ATUAL</v>
      </c>
      <c r="L881" s="119" t="str">
        <f>_xlfn.CONCAT(cr_impAlm[[#This Row],[DATA]],cr_impAlm[[#This Row],[MOTORISTA e MATRICULA]])</f>
        <v>45514LAZARO VIEIRA DA SILVA - 5428</v>
      </c>
    </row>
    <row r="882" spans="1:12" ht="41.25" hidden="1" customHeight="1">
      <c r="A882" s="131">
        <v>45476</v>
      </c>
      <c r="B882" s="135">
        <v>19017</v>
      </c>
      <c r="C882" s="133">
        <v>0.3</v>
      </c>
      <c r="D882" s="136" t="s">
        <v>11</v>
      </c>
      <c r="E882" s="129" t="s">
        <v>224</v>
      </c>
      <c r="F882" s="132"/>
      <c r="G882" s="132" t="str">
        <f t="shared" si="41"/>
        <v>1</v>
      </c>
      <c r="H882" s="137">
        <f t="shared" si="42"/>
        <v>18</v>
      </c>
      <c r="I882" s="132" t="str" cm="1">
        <f t="array" ref="I882">_xlfn.XLOOKUP(C882,imp_horarios,imp_trechos_janta,"",-1,1)</f>
        <v>BELEM X GOIANIA 07:12</v>
      </c>
      <c r="J882" s="132" t="str" cm="1">
        <f t="array" ref="J882">_xlfn.XLOOKUP(D882,justificativas_motivos,justificativas_texto,"",1,1)</f>
        <v>MOTORISTA CUMPRINDO HORÁRIO NA ESCALA ATUAL</v>
      </c>
      <c r="L882" s="119" t="str">
        <f>_xlfn.CONCAT(cr_impAlm[[#This Row],[DATA]],cr_impAlm[[#This Row],[MOTORISTA e MATRICULA]])</f>
        <v>45514ROSIVALDO FERREIRA DA SILVA - 5429</v>
      </c>
    </row>
    <row r="883" spans="1:12" ht="41.25" hidden="1" customHeight="1">
      <c r="A883" s="131">
        <v>45476</v>
      </c>
      <c r="B883" s="135">
        <v>19017</v>
      </c>
      <c r="C883" s="133">
        <v>0.3</v>
      </c>
      <c r="D883" s="136" t="s">
        <v>11</v>
      </c>
      <c r="E883" s="129" t="s">
        <v>225</v>
      </c>
      <c r="F883" s="132"/>
      <c r="G883" s="132" t="str">
        <f t="shared" si="41"/>
        <v>1</v>
      </c>
      <c r="H883" s="137">
        <f t="shared" si="42"/>
        <v>18</v>
      </c>
      <c r="I883" s="132" t="str" cm="1">
        <f t="array" ref="I883">_xlfn.XLOOKUP(C883,imp_horarios,imp_trechos_janta,"",-1,1)</f>
        <v>BELEM X GOIANIA 07:12</v>
      </c>
      <c r="J883" s="132" t="str" cm="1">
        <f t="array" ref="J883">_xlfn.XLOOKUP(D883,justificativas_motivos,justificativas_texto,"",1,1)</f>
        <v>MOTORISTA CUMPRINDO HORÁRIO NA ESCALA ATUAL</v>
      </c>
      <c r="L883" s="119" t="str">
        <f>_xlfn.CONCAT(cr_impAlm[[#This Row],[DATA]],cr_impAlm[[#This Row],[MOTORISTA e MATRICULA]])</f>
        <v>45514WOLNEY EDUARDO DE OLIVEIRA - 5607</v>
      </c>
    </row>
    <row r="884" spans="1:12" ht="41.25" hidden="1" customHeight="1">
      <c r="A884" s="131">
        <v>45476</v>
      </c>
      <c r="B884" s="135">
        <v>16500</v>
      </c>
      <c r="C884" s="133">
        <v>0.33333333333333331</v>
      </c>
      <c r="D884" s="136" t="s">
        <v>11</v>
      </c>
      <c r="E884" s="129" t="s">
        <v>84</v>
      </c>
      <c r="F884" s="132"/>
      <c r="G884" s="132" t="str">
        <f t="shared" si="41"/>
        <v>1</v>
      </c>
      <c r="H884" s="137">
        <f t="shared" si="42"/>
        <v>18</v>
      </c>
      <c r="I884" s="132" t="str" cm="1">
        <f t="array" ref="I884">_xlfn.XLOOKUP(C884,imp_horarios,imp_trechos_janta,"",-1,1)</f>
        <v>SAO LUIS X GOIANIA 08:00</v>
      </c>
      <c r="J884" s="132" t="str" cm="1">
        <f t="array" ref="J884">_xlfn.XLOOKUP(D884,justificativas_motivos,justificativas_texto,"",1,1)</f>
        <v>MOTORISTA CUMPRINDO HORÁRIO NA ESCALA ATUAL</v>
      </c>
      <c r="L884" s="119" t="str">
        <f>_xlfn.CONCAT(cr_impAlm[[#This Row],[DATA]],cr_impAlm[[#This Row],[MOTORISTA e MATRICULA]])</f>
        <v>45514ANAGILDO LOPES DE CAMPOS - 5824</v>
      </c>
    </row>
    <row r="885" spans="1:12" ht="41.25" hidden="1" customHeight="1">
      <c r="A885" s="131">
        <v>45476</v>
      </c>
      <c r="B885" s="135">
        <v>16500</v>
      </c>
      <c r="C885" s="133">
        <v>0.33333333333333331</v>
      </c>
      <c r="D885" s="136" t="s">
        <v>11</v>
      </c>
      <c r="E885" s="129" t="s">
        <v>226</v>
      </c>
      <c r="F885" s="132"/>
      <c r="G885" s="132" t="str">
        <f t="shared" si="41"/>
        <v>1</v>
      </c>
      <c r="H885" s="137">
        <f t="shared" si="42"/>
        <v>18</v>
      </c>
      <c r="I885" s="132" t="str" cm="1">
        <f t="array" ref="I885">_xlfn.XLOOKUP(C885,imp_horarios,imp_trechos_janta,"",-1,1)</f>
        <v>SAO LUIS X GOIANIA 08:00</v>
      </c>
      <c r="J885" s="132" t="str" cm="1">
        <f t="array" ref="J885">_xlfn.XLOOKUP(D885,justificativas_motivos,justificativas_texto,"",1,1)</f>
        <v>MOTORISTA CUMPRINDO HORÁRIO NA ESCALA ATUAL</v>
      </c>
      <c r="L885" s="119" t="str">
        <f>_xlfn.CONCAT(cr_impAlm[[#This Row],[DATA]],cr_impAlm[[#This Row],[MOTORISTA e MATRICULA]])</f>
        <v>45515RICARDO VIEIRA GERVASIO - 5297</v>
      </c>
    </row>
    <row r="886" spans="1:12" ht="41.25" hidden="1" customHeight="1">
      <c r="A886" s="131">
        <v>45476</v>
      </c>
      <c r="B886" s="135" t="s">
        <v>285</v>
      </c>
      <c r="C886" s="133" t="s">
        <v>285</v>
      </c>
      <c r="D886" s="136" t="s">
        <v>11</v>
      </c>
      <c r="E886" s="129" t="s">
        <v>66</v>
      </c>
      <c r="F886" s="132"/>
      <c r="G886" s="132" t="str">
        <f t="shared" si="41"/>
        <v>1</v>
      </c>
      <c r="H886" s="137">
        <f t="shared" si="42"/>
        <v>18</v>
      </c>
      <c r="I886" s="132" t="str" cm="1">
        <f t="array" ref="I886">_xlfn.XLOOKUP(C886,imp_horarios,imp_trechos_janta,"",-1,1)</f>
        <v>PASSE</v>
      </c>
      <c r="J886" s="132" t="str" cm="1">
        <f t="array" ref="J886">_xlfn.XLOOKUP(D886,justificativas_motivos,justificativas_texto,"",1,1)</f>
        <v>MOTORISTA CUMPRINDO HORÁRIO NA ESCALA ATUAL</v>
      </c>
      <c r="L886" s="119" t="str">
        <f>_xlfn.CONCAT(cr_impAlm[[#This Row],[DATA]],cr_impAlm[[#This Row],[MOTORISTA e MATRICULA]])</f>
        <v>45515WESLEY RODRIGUES DE OLIVEIRA - 5540</v>
      </c>
    </row>
    <row r="887" spans="1:12" ht="41.25" hidden="1" customHeight="1">
      <c r="A887" s="131">
        <v>45476</v>
      </c>
      <c r="B887" s="135" t="s">
        <v>285</v>
      </c>
      <c r="C887" s="133" t="s">
        <v>285</v>
      </c>
      <c r="D887" s="136" t="s">
        <v>11</v>
      </c>
      <c r="E887" s="129" t="s">
        <v>164</v>
      </c>
      <c r="F887" s="132"/>
      <c r="G887" s="132" t="str">
        <f t="shared" si="41"/>
        <v>1</v>
      </c>
      <c r="H887" s="137">
        <f t="shared" si="42"/>
        <v>18</v>
      </c>
      <c r="I887" s="132" t="str" cm="1">
        <f t="array" ref="I887">_xlfn.XLOOKUP(C887,imp_horarios,imp_trechos_janta,"",-1,1)</f>
        <v>PASSE</v>
      </c>
      <c r="J887" s="132" t="str" cm="1">
        <f t="array" ref="J887">_xlfn.XLOOKUP(D887,justificativas_motivos,justificativas_texto,"",1,1)</f>
        <v>MOTORISTA CUMPRINDO HORÁRIO NA ESCALA ATUAL</v>
      </c>
      <c r="L887" s="119" t="str">
        <f>_xlfn.CONCAT(cr_impAlm[[#This Row],[DATA]],cr_impAlm[[#This Row],[MOTORISTA e MATRICULA]])</f>
        <v>45515ELISEU TORRES DE OLIVEIRA - 561</v>
      </c>
    </row>
    <row r="888" spans="1:12" ht="41.25" hidden="1" customHeight="1">
      <c r="A888" s="131">
        <v>45476</v>
      </c>
      <c r="B888" s="135">
        <v>19007</v>
      </c>
      <c r="C888" s="133">
        <v>0.75</v>
      </c>
      <c r="D888" s="136" t="s">
        <v>11</v>
      </c>
      <c r="E888" s="132" t="s">
        <v>34</v>
      </c>
      <c r="F888" s="132"/>
      <c r="G888" s="132" t="str">
        <f t="shared" si="41"/>
        <v>1</v>
      </c>
      <c r="H888" s="137">
        <f t="shared" si="42"/>
        <v>18</v>
      </c>
      <c r="I888" s="132" t="str" cm="1">
        <f t="array" ref="I888">_xlfn.XLOOKUP(C888,imp_horarios,imp_trechos_janta,"",-1,1)</f>
        <v>GOIANIA X TERESINA 18:00</v>
      </c>
      <c r="J888" s="132" t="str" cm="1">
        <f t="array" ref="J888">_xlfn.XLOOKUP(D888,justificativas_motivos,justificativas_texto,"",1,1)</f>
        <v>MOTORISTA CUMPRINDO HORÁRIO NA ESCALA ATUAL</v>
      </c>
      <c r="L888" s="119" t="str">
        <f>_xlfn.CONCAT(cr_impAlm[[#This Row],[DATA]],cr_impAlm[[#This Row],[MOTORISTA e MATRICULA]])</f>
        <v>45515JULIO EDER NERES DA SILVA - 1767</v>
      </c>
    </row>
    <row r="889" spans="1:12" ht="41.25" hidden="1" customHeight="1">
      <c r="A889" s="131">
        <v>45476</v>
      </c>
      <c r="B889" s="135">
        <v>19007</v>
      </c>
      <c r="C889" s="133">
        <v>0.75</v>
      </c>
      <c r="D889" s="136" t="s">
        <v>11</v>
      </c>
      <c r="E889" s="132" t="s">
        <v>37</v>
      </c>
      <c r="F889" s="132"/>
      <c r="G889" s="132" t="str">
        <f t="shared" si="41"/>
        <v>1</v>
      </c>
      <c r="H889" s="137">
        <f t="shared" si="42"/>
        <v>18</v>
      </c>
      <c r="I889" s="132" t="str" cm="1">
        <f t="array" ref="I889">_xlfn.XLOOKUP(C889,imp_horarios,imp_trechos_janta,"",-1,1)</f>
        <v>GOIANIA X TERESINA 18:00</v>
      </c>
      <c r="J889" s="132" t="str" cm="1">
        <f t="array" ref="J889">_xlfn.XLOOKUP(D889,justificativas_motivos,justificativas_texto,"",1,1)</f>
        <v>MOTORISTA CUMPRINDO HORÁRIO NA ESCALA ATUAL</v>
      </c>
      <c r="L889" s="119" t="str">
        <f>_xlfn.CONCAT(cr_impAlm[[#This Row],[DATA]],cr_impAlm[[#This Row],[MOTORISTA e MATRICULA]])</f>
        <v>45515PEDRINHO MARCELINO BATISTA - 5629</v>
      </c>
    </row>
    <row r="890" spans="1:12" ht="41.25" hidden="1" customHeight="1">
      <c r="A890" s="131">
        <v>45476</v>
      </c>
      <c r="B890" s="135">
        <v>19022</v>
      </c>
      <c r="C890" s="133">
        <v>0.79166666666666663</v>
      </c>
      <c r="D890" s="136" t="s">
        <v>11</v>
      </c>
      <c r="E890" s="132" t="s">
        <v>67</v>
      </c>
      <c r="F890" s="132"/>
      <c r="G890" s="132" t="str">
        <f t="shared" si="41"/>
        <v>1</v>
      </c>
      <c r="H890" s="137">
        <f t="shared" si="42"/>
        <v>18</v>
      </c>
      <c r="I890" s="132" t="str" cm="1">
        <f t="array" ref="I890">_xlfn.XLOOKUP(C890,imp_horarios,imp_trechos_janta,"",-1,1)</f>
        <v>GOIANIA X TERESINA 18:00</v>
      </c>
      <c r="J890" s="132" t="str" cm="1">
        <f t="array" ref="J890">_xlfn.XLOOKUP(D890,justificativas_motivos,justificativas_texto,"",1,1)</f>
        <v>MOTORISTA CUMPRINDO HORÁRIO NA ESCALA ATUAL</v>
      </c>
      <c r="L890" s="119" t="str">
        <f>_xlfn.CONCAT(cr_impAlm[[#This Row],[DATA]],cr_impAlm[[#This Row],[MOTORISTA e MATRICULA]])</f>
        <v>45515VALTER PEREIRA MACIEL - 5630</v>
      </c>
    </row>
    <row r="891" spans="1:12" ht="41.25" hidden="1" customHeight="1">
      <c r="A891" s="131">
        <v>45476</v>
      </c>
      <c r="B891" s="135">
        <v>19022</v>
      </c>
      <c r="C891" s="133">
        <v>0.79166666666666663</v>
      </c>
      <c r="D891" s="136" t="s">
        <v>11</v>
      </c>
      <c r="E891" s="132" t="s">
        <v>36</v>
      </c>
      <c r="F891" s="132"/>
      <c r="G891" s="132" t="str">
        <f t="shared" si="41"/>
        <v>1</v>
      </c>
      <c r="H891" s="137">
        <f t="shared" si="42"/>
        <v>18</v>
      </c>
      <c r="I891" s="132" t="str" cm="1">
        <f t="array" ref="I891">_xlfn.XLOOKUP(C891,imp_horarios,imp_trechos_janta,"",-1,1)</f>
        <v>GOIANIA X TERESINA 18:00</v>
      </c>
      <c r="J891" s="132" t="str" cm="1">
        <f t="array" ref="J891">_xlfn.XLOOKUP(D891,justificativas_motivos,justificativas_texto,"",1,1)</f>
        <v>MOTORISTA CUMPRINDO HORÁRIO NA ESCALA ATUAL</v>
      </c>
      <c r="L891" s="119" t="str">
        <f>_xlfn.CONCAT(cr_impAlm[[#This Row],[DATA]],cr_impAlm[[#This Row],[MOTORISTA e MATRICULA]])</f>
        <v>45516JUSCELINO PIRES GONCALVES - 1343</v>
      </c>
    </row>
    <row r="892" spans="1:12" ht="41.25" hidden="1" customHeight="1">
      <c r="A892" s="131">
        <v>45476</v>
      </c>
      <c r="B892" s="135">
        <v>19023</v>
      </c>
      <c r="C892" s="133">
        <v>0.83333333333333337</v>
      </c>
      <c r="D892" s="136" t="s">
        <v>11</v>
      </c>
      <c r="E892" s="132" t="s">
        <v>27</v>
      </c>
      <c r="F892" s="132"/>
      <c r="G892" s="132" t="str">
        <f t="shared" si="41"/>
        <v>1</v>
      </c>
      <c r="H892" s="137">
        <f t="shared" si="42"/>
        <v>18</v>
      </c>
      <c r="I892" s="132" t="str" cm="1">
        <f t="array" ref="I892">_xlfn.XLOOKUP(C892,imp_horarios,imp_trechos_janta,"",-1,1)</f>
        <v>GOIANIA X SAO LUIS 20:00</v>
      </c>
      <c r="J892" s="132" t="str" cm="1">
        <f t="array" ref="J892">_xlfn.XLOOKUP(D892,justificativas_motivos,justificativas_texto,"",1,1)</f>
        <v>MOTORISTA CUMPRINDO HORÁRIO NA ESCALA ATUAL</v>
      </c>
      <c r="L892" s="119" t="str">
        <f>_xlfn.CONCAT(cr_impAlm[[#This Row],[DATA]],cr_impAlm[[#This Row],[MOTORISTA e MATRICULA]])</f>
        <v>45516MARCIO JOSE DA CRUZ - 5530</v>
      </c>
    </row>
    <row r="893" spans="1:12" ht="41.25" hidden="1" customHeight="1">
      <c r="A893" s="131">
        <v>45476</v>
      </c>
      <c r="B893" s="135">
        <v>19023</v>
      </c>
      <c r="C893" s="133">
        <v>0.83333333333333337</v>
      </c>
      <c r="D893" s="136" t="s">
        <v>11</v>
      </c>
      <c r="E893" s="132" t="s">
        <v>29</v>
      </c>
      <c r="F893" s="132"/>
      <c r="G893" s="132" t="str">
        <f t="shared" si="41"/>
        <v>1</v>
      </c>
      <c r="H893" s="137">
        <f t="shared" si="42"/>
        <v>18</v>
      </c>
      <c r="I893" s="132" t="str" cm="1">
        <f t="array" ref="I893">_xlfn.XLOOKUP(C893,imp_horarios,imp_trechos_janta,"",-1,1)</f>
        <v>GOIANIA X SAO LUIS 20:00</v>
      </c>
      <c r="J893" s="132" t="str" cm="1">
        <f t="array" ref="J893">_xlfn.XLOOKUP(D893,justificativas_motivos,justificativas_texto,"",1,1)</f>
        <v>MOTORISTA CUMPRINDO HORÁRIO NA ESCALA ATUAL</v>
      </c>
      <c r="L893" s="119" t="str">
        <f>_xlfn.CONCAT(cr_impAlm[[#This Row],[DATA]],cr_impAlm[[#This Row],[MOTORISTA e MATRICULA]])</f>
        <v>45516GONCALO ALVES BEZERRA - 748</v>
      </c>
    </row>
    <row r="894" spans="1:12" ht="41.25" hidden="1" customHeight="1">
      <c r="A894" s="131">
        <v>45477</v>
      </c>
      <c r="B894" s="135">
        <v>20001</v>
      </c>
      <c r="C894" s="133">
        <v>0.83333333333333337</v>
      </c>
      <c r="D894" s="136" t="s">
        <v>11</v>
      </c>
      <c r="E894" s="132" t="s">
        <v>227</v>
      </c>
      <c r="F894" s="132"/>
      <c r="G894" s="132" t="str">
        <f t="shared" si="41"/>
        <v>1</v>
      </c>
      <c r="H894" s="137">
        <f t="shared" si="42"/>
        <v>18</v>
      </c>
      <c r="I894" s="132" t="str" cm="1">
        <f t="array" ref="I894">_xlfn.XLOOKUP(C894,imp_horarios,imp_trechos_janta,"",-1,1)</f>
        <v>GOIANIA X SAO LUIS 20:00</v>
      </c>
      <c r="J894" s="132" t="str" cm="1">
        <f t="array" ref="J894">_xlfn.XLOOKUP(D894,justificativas_motivos,justificativas_texto,"",1,1)</f>
        <v>MOTORISTA CUMPRINDO HORÁRIO NA ESCALA ATUAL</v>
      </c>
      <c r="L894" s="119" t="str">
        <f>_xlfn.CONCAT(cr_impAlm[[#This Row],[DATA]],cr_impAlm[[#This Row],[MOTORISTA e MATRICULA]])</f>
        <v>45516JOAO BATISTA DA SILVA - 1410</v>
      </c>
    </row>
    <row r="895" spans="1:12" ht="41.25" hidden="1" customHeight="1">
      <c r="A895" s="131">
        <v>45477</v>
      </c>
      <c r="B895" s="135">
        <f>B894</f>
        <v>20001</v>
      </c>
      <c r="C895" s="133">
        <v>0.83333333333333337</v>
      </c>
      <c r="D895" s="136" t="s">
        <v>11</v>
      </c>
      <c r="E895" s="132" t="s">
        <v>229</v>
      </c>
      <c r="F895" s="132"/>
      <c r="G895" s="132" t="str">
        <f t="shared" si="41"/>
        <v>1</v>
      </c>
      <c r="H895" s="137">
        <f t="shared" si="42"/>
        <v>18</v>
      </c>
      <c r="I895" s="132" t="str" cm="1">
        <f t="array" ref="I895">_xlfn.XLOOKUP(C895,imp_horarios,imp_trechos_janta,"",-1,1)</f>
        <v>GOIANIA X SAO LUIS 20:00</v>
      </c>
      <c r="J895" s="132" t="str" cm="1">
        <f t="array" ref="J895">_xlfn.XLOOKUP(D895,justificativas_motivos,justificativas_texto,"",1,1)</f>
        <v>MOTORISTA CUMPRINDO HORÁRIO NA ESCALA ATUAL</v>
      </c>
      <c r="L895" s="119" t="str">
        <f>_xlfn.CONCAT(cr_impAlm[[#This Row],[DATA]],cr_impAlm[[#This Row],[MOTORISTA e MATRICULA]])</f>
        <v>45516REGISMAR ANTONIO TEODORO DA COSTA - 2966</v>
      </c>
    </row>
    <row r="896" spans="1:12" ht="41.25" hidden="1" customHeight="1">
      <c r="A896" s="131">
        <v>45477</v>
      </c>
      <c r="B896" s="135">
        <v>19002</v>
      </c>
      <c r="C896" s="133">
        <v>0.87847222222222221</v>
      </c>
      <c r="D896" s="136" t="s">
        <v>11</v>
      </c>
      <c r="E896" s="132" t="s">
        <v>34</v>
      </c>
      <c r="F896" s="132"/>
      <c r="G896" s="132" t="str">
        <f t="shared" si="41"/>
        <v>1</v>
      </c>
      <c r="H896" s="137">
        <f t="shared" si="42"/>
        <v>18</v>
      </c>
      <c r="I896" s="132" t="str" cm="1">
        <f t="array" ref="I896">_xlfn.XLOOKUP(C896,imp_horarios,imp_trechos_janta,"",-1,1)</f>
        <v>BELEM X GOIANIA 21:05</v>
      </c>
      <c r="J896" s="132" t="str" cm="1">
        <f t="array" ref="J896">_xlfn.XLOOKUP(D896,justificativas_motivos,justificativas_texto,"",1,1)</f>
        <v>MOTORISTA CUMPRINDO HORÁRIO NA ESCALA ATUAL</v>
      </c>
      <c r="L896" s="119" t="str">
        <f>_xlfn.CONCAT(cr_impAlm[[#This Row],[DATA]],cr_impAlm[[#This Row],[MOTORISTA e MATRICULA]])</f>
        <v>45516SEBASTIAO SERGIO DE OLIVEIRA - 3079</v>
      </c>
    </row>
    <row r="897" spans="1:12" ht="41.25" hidden="1" customHeight="1">
      <c r="A897" s="131">
        <v>45477</v>
      </c>
      <c r="B897" s="135">
        <f>B896</f>
        <v>19002</v>
      </c>
      <c r="C897" s="133">
        <v>0.87847222222222221</v>
      </c>
      <c r="D897" s="136" t="s">
        <v>11</v>
      </c>
      <c r="E897" s="132" t="s">
        <v>37</v>
      </c>
      <c r="F897" s="132"/>
      <c r="G897" s="132" t="str">
        <f t="shared" si="41"/>
        <v>1</v>
      </c>
      <c r="H897" s="137">
        <f t="shared" si="42"/>
        <v>18</v>
      </c>
      <c r="I897" s="132" t="str" cm="1">
        <f t="array" ref="I897">_xlfn.XLOOKUP(C897,imp_horarios,imp_trechos_janta,"",-1,1)</f>
        <v>BELEM X GOIANIA 21:05</v>
      </c>
      <c r="J897" s="132" t="str" cm="1">
        <f t="array" ref="J897">_xlfn.XLOOKUP(D897,justificativas_motivos,justificativas_texto,"",1,1)</f>
        <v>MOTORISTA CUMPRINDO HORÁRIO NA ESCALA ATUAL</v>
      </c>
      <c r="L897" s="119" t="str">
        <f>_xlfn.CONCAT(cr_impAlm[[#This Row],[DATA]],cr_impAlm[[#This Row],[MOTORISTA e MATRICULA]])</f>
        <v>45516VANDERSON GURGEL DO AMARAL - 2734</v>
      </c>
    </row>
    <row r="898" spans="1:12" ht="41.25" hidden="1" customHeight="1">
      <c r="A898" s="131">
        <v>45477</v>
      </c>
      <c r="B898" s="135">
        <v>19006</v>
      </c>
      <c r="C898" s="133">
        <v>0.25</v>
      </c>
      <c r="D898" s="136" t="s">
        <v>231</v>
      </c>
      <c r="E898" s="132" t="s">
        <v>27</v>
      </c>
      <c r="F898" s="132"/>
      <c r="G898" s="132" t="str">
        <f t="shared" si="41"/>
        <v>1</v>
      </c>
      <c r="H898" s="137">
        <f t="shared" si="42"/>
        <v>18</v>
      </c>
      <c r="I898" s="132" t="str" cm="1">
        <f t="array" ref="I898">_xlfn.XLOOKUP(C898,imp_horarios,imp_trechos_janta,"",-1,1)</f>
        <v>IMPERATRIZ X GOIANIA 06:00</v>
      </c>
      <c r="J898" s="132" t="str" cm="1">
        <f t="array" ref="J898">_xlfn.XLOOKUP(D898,justificativas_motivos,justificativas_texto,"",1,1)</f>
        <v>MOTORISTA CUMPRINDO ESCALA EXTRA</v>
      </c>
      <c r="L898" s="119" t="str">
        <f>_xlfn.CONCAT(cr_impAlm[[#This Row],[DATA]],cr_impAlm[[#This Row],[MOTORISTA e MATRICULA]])</f>
        <v>45516OLIVEIRA DE MELO ARRUDA - 5251</v>
      </c>
    </row>
    <row r="899" spans="1:12" ht="41.25" hidden="1" customHeight="1">
      <c r="A899" s="131">
        <v>45477</v>
      </c>
      <c r="B899" s="135">
        <f>B898</f>
        <v>19006</v>
      </c>
      <c r="C899" s="133">
        <v>0.25</v>
      </c>
      <c r="D899" s="136" t="s">
        <v>231</v>
      </c>
      <c r="E899" s="132" t="s">
        <v>29</v>
      </c>
      <c r="F899" s="132"/>
      <c r="G899" s="132" t="str">
        <f t="shared" si="41"/>
        <v>1</v>
      </c>
      <c r="H899" s="137">
        <f t="shared" si="42"/>
        <v>18</v>
      </c>
      <c r="I899" s="132"/>
      <c r="J899" s="132" t="str" cm="1">
        <f t="array" ref="J899">_xlfn.XLOOKUP(D899,justificativas_motivos,justificativas_texto,"",1,1)</f>
        <v>MOTORISTA CUMPRINDO ESCALA EXTRA</v>
      </c>
      <c r="L899" s="119" t="str">
        <f>_xlfn.CONCAT(cr_impAlm[[#This Row],[DATA]],cr_impAlm[[#This Row],[MOTORISTA e MATRICULA]])</f>
        <v>45516RICARDO VIEIRA GERVASIO - 5297</v>
      </c>
    </row>
    <row r="900" spans="1:12" ht="41.25" hidden="1" customHeight="1">
      <c r="A900" s="131">
        <v>45477</v>
      </c>
      <c r="B900" s="135">
        <v>19018</v>
      </c>
      <c r="C900" s="133">
        <v>0.3</v>
      </c>
      <c r="D900" s="136" t="s">
        <v>11</v>
      </c>
      <c r="E900" s="132" t="s">
        <v>67</v>
      </c>
      <c r="F900" s="132"/>
      <c r="G900" s="132" t="str">
        <f t="shared" si="41"/>
        <v>1</v>
      </c>
      <c r="H900" s="137">
        <f t="shared" si="42"/>
        <v>18</v>
      </c>
      <c r="I900" s="132" t="str" cm="1">
        <f t="array" ref="I900">_xlfn.XLOOKUP(C900,imp_horarios,imp_trechos_janta,"",-1,1)</f>
        <v>BELEM X GOIANIA 07:12</v>
      </c>
      <c r="J900" s="132" t="str" cm="1">
        <f t="array" ref="J900">_xlfn.XLOOKUP(D900,justificativas_motivos,justificativas_texto,"",1,1)</f>
        <v>MOTORISTA CUMPRINDO HORÁRIO NA ESCALA ATUAL</v>
      </c>
      <c r="L900" s="119" t="str">
        <f>_xlfn.CONCAT(cr_impAlm[[#This Row],[DATA]],cr_impAlm[[#This Row],[MOTORISTA e MATRICULA]])</f>
        <v>45516JOSE AIRTON XAVIER MAIA - 1176</v>
      </c>
    </row>
    <row r="901" spans="1:12" ht="41.25" hidden="1" customHeight="1">
      <c r="A901" s="131">
        <v>45477</v>
      </c>
      <c r="B901" s="135">
        <f>B900</f>
        <v>19018</v>
      </c>
      <c r="C901" s="133">
        <v>0.3</v>
      </c>
      <c r="D901" s="136" t="s">
        <v>11</v>
      </c>
      <c r="E901" s="132" t="s">
        <v>55</v>
      </c>
      <c r="F901" s="132"/>
      <c r="G901" s="132" t="str">
        <f t="shared" si="41"/>
        <v>1</v>
      </c>
      <c r="H901" s="137">
        <f t="shared" si="42"/>
        <v>18</v>
      </c>
      <c r="I901" s="132" t="str" cm="1">
        <f t="array" ref="I901">_xlfn.XLOOKUP(C901,imp_horarios,imp_trechos_janta,"",-1,1)</f>
        <v>BELEM X GOIANIA 07:12</v>
      </c>
      <c r="J901" s="132" t="str" cm="1">
        <f t="array" ref="J901">_xlfn.XLOOKUP(D901,justificativas_motivos,justificativas_texto,"",1,1)</f>
        <v>MOTORISTA CUMPRINDO HORÁRIO NA ESCALA ATUAL</v>
      </c>
      <c r="L901" s="119" t="str">
        <f>_xlfn.CONCAT(cr_impAlm[[#This Row],[DATA]],cr_impAlm[[#This Row],[MOTORISTA e MATRICULA]])</f>
        <v>45517DELEY CARVALHO DE SOUZA - 5015</v>
      </c>
    </row>
    <row r="902" spans="1:12" ht="41.25" hidden="1" customHeight="1">
      <c r="A902" s="131">
        <v>45477</v>
      </c>
      <c r="B902" s="135">
        <v>17300</v>
      </c>
      <c r="C902" s="133">
        <v>0.33333333333333331</v>
      </c>
      <c r="D902" s="136" t="s">
        <v>11</v>
      </c>
      <c r="E902" s="132" t="s">
        <v>188</v>
      </c>
      <c r="F902" s="132"/>
      <c r="G902" s="132" t="str">
        <f t="shared" si="41"/>
        <v>1</v>
      </c>
      <c r="H902" s="137">
        <f t="shared" si="42"/>
        <v>18</v>
      </c>
      <c r="I902" s="132" t="str" cm="1">
        <f t="array" ref="I902">_xlfn.XLOOKUP(C902,imp_horarios,imp_trechos_janta,"",-1,1)</f>
        <v>SAO LUIS X GOIANIA 08:00</v>
      </c>
      <c r="J902" s="132" t="str" cm="1">
        <f t="array" ref="J902">_xlfn.XLOOKUP(D902,justificativas_motivos,justificativas_texto,"",1,1)</f>
        <v>MOTORISTA CUMPRINDO HORÁRIO NA ESCALA ATUAL</v>
      </c>
      <c r="L902" s="119" t="str">
        <f>_xlfn.CONCAT(cr_impAlm[[#This Row],[DATA]],cr_impAlm[[#This Row],[MOTORISTA e MATRICULA]])</f>
        <v>45517LUIZ CARLOS GOMES DA SILVA - 1961</v>
      </c>
    </row>
    <row r="903" spans="1:12" ht="41.25" hidden="1" customHeight="1">
      <c r="A903" s="131">
        <v>45477</v>
      </c>
      <c r="B903" s="135">
        <f>B902</f>
        <v>17300</v>
      </c>
      <c r="C903" s="133">
        <v>0.33333333333333331</v>
      </c>
      <c r="D903" s="136" t="s">
        <v>11</v>
      </c>
      <c r="E903" s="132" t="s">
        <v>230</v>
      </c>
      <c r="F903" s="132"/>
      <c r="G903" s="132" t="str">
        <f t="shared" si="41"/>
        <v>1</v>
      </c>
      <c r="H903" s="137">
        <f t="shared" si="42"/>
        <v>18</v>
      </c>
      <c r="I903" s="132" t="str" cm="1">
        <f t="array" ref="I903">_xlfn.XLOOKUP(C903,imp_horarios,imp_trechos_janta,"",-1,1)</f>
        <v>SAO LUIS X GOIANIA 08:00</v>
      </c>
      <c r="J903" s="132" t="str" cm="1">
        <f t="array" ref="J903">_xlfn.XLOOKUP(D903,justificativas_motivos,justificativas_texto,"",1,1)</f>
        <v>MOTORISTA CUMPRINDO HORÁRIO NA ESCALA ATUAL</v>
      </c>
      <c r="L903" s="119" t="str">
        <f>_xlfn.CONCAT(cr_impAlm[[#This Row],[DATA]],cr_impAlm[[#This Row],[MOTORISTA e MATRICULA]])</f>
        <v>45517CLAUDIO JOSE DO NASCIMENTO - 549</v>
      </c>
    </row>
    <row r="904" spans="1:12" ht="41.25" hidden="1" customHeight="1">
      <c r="A904" s="131">
        <v>45477</v>
      </c>
      <c r="B904" s="135">
        <v>15700</v>
      </c>
      <c r="C904" s="133">
        <v>0.39583333333333331</v>
      </c>
      <c r="D904" s="136" t="s">
        <v>11</v>
      </c>
      <c r="E904" s="132" t="s">
        <v>64</v>
      </c>
      <c r="F904" s="132"/>
      <c r="G904" s="132" t="str">
        <f t="shared" si="41"/>
        <v>1</v>
      </c>
      <c r="H904" s="137">
        <f t="shared" si="42"/>
        <v>18</v>
      </c>
      <c r="I904" s="132" t="str" cm="1">
        <f t="array" ref="I904">_xlfn.XLOOKUP(C904,imp_horarios,imp_trechos_janta,"",-1,1)</f>
        <v>GOIANIA X BELEM 09:30</v>
      </c>
      <c r="J904" s="132" t="str" cm="1">
        <f t="array" ref="J904">_xlfn.XLOOKUP(D904,justificativas_motivos,justificativas_texto,"",1,1)</f>
        <v>MOTORISTA CUMPRINDO HORÁRIO NA ESCALA ATUAL</v>
      </c>
      <c r="L904" s="119" t="str">
        <f>_xlfn.CONCAT(cr_impAlm[[#This Row],[DATA]],cr_impAlm[[#This Row],[MOTORISTA e MATRICULA]])</f>
        <v>45517MARCELO RIZO SANTANA - 2048</v>
      </c>
    </row>
    <row r="905" spans="1:12" ht="41.25" hidden="1" customHeight="1">
      <c r="A905" s="131">
        <v>45477</v>
      </c>
      <c r="B905" s="135">
        <f>B904</f>
        <v>15700</v>
      </c>
      <c r="C905" s="133">
        <v>0.39583333333333331</v>
      </c>
      <c r="D905" s="136" t="s">
        <v>11</v>
      </c>
      <c r="E905" s="132" t="s">
        <v>65</v>
      </c>
      <c r="F905" s="132"/>
      <c r="G905" s="132" t="str">
        <f t="shared" si="41"/>
        <v>1</v>
      </c>
      <c r="H905" s="137">
        <f t="shared" si="42"/>
        <v>18</v>
      </c>
      <c r="I905" s="132" t="str" cm="1">
        <f t="array" ref="I905">_xlfn.XLOOKUP(C905,imp_horarios,imp_trechos_janta,"",-1,1)</f>
        <v>GOIANIA X BELEM 09:30</v>
      </c>
      <c r="J905" s="132" t="str" cm="1">
        <f t="array" ref="J905">_xlfn.XLOOKUP(D905,justificativas_motivos,justificativas_texto,"",1,1)</f>
        <v>MOTORISTA CUMPRINDO HORÁRIO NA ESCALA ATUAL</v>
      </c>
      <c r="L905" s="119" t="str">
        <f>_xlfn.CONCAT(cr_impAlm[[#This Row],[DATA]],cr_impAlm[[#This Row],[MOTORISTA e MATRICULA]])</f>
        <v>45517VALTERSON ANTONIO CORREIA - 3004</v>
      </c>
    </row>
    <row r="906" spans="1:12" ht="41.25" hidden="1" customHeight="1">
      <c r="A906" s="131">
        <v>45477</v>
      </c>
      <c r="B906" s="135">
        <v>19024</v>
      </c>
      <c r="C906" s="133">
        <v>0.75</v>
      </c>
      <c r="D906" s="136" t="s">
        <v>11</v>
      </c>
      <c r="E906" s="132" t="s">
        <v>70</v>
      </c>
      <c r="F906" s="132"/>
      <c r="G906" s="132" t="str">
        <f t="shared" si="41"/>
        <v>1</v>
      </c>
      <c r="H906" s="137">
        <f t="shared" si="42"/>
        <v>18</v>
      </c>
      <c r="I906" s="132" t="str" cm="1">
        <f t="array" ref="I906">_xlfn.XLOOKUP(C906,imp_horarios,imp_trechos_janta,"",-1,1)</f>
        <v>GOIANIA X TERESINA 18:00</v>
      </c>
      <c r="J906" s="132" t="str" cm="1">
        <f t="array" ref="J906">_xlfn.XLOOKUP(D906,justificativas_motivos,justificativas_texto,"",1,1)</f>
        <v>MOTORISTA CUMPRINDO HORÁRIO NA ESCALA ATUAL</v>
      </c>
      <c r="L906" s="119" t="str">
        <f>_xlfn.CONCAT(cr_impAlm[[#This Row],[DATA]],cr_impAlm[[#This Row],[MOTORISTA e MATRICULA]])</f>
        <v>45517SILVIO SILVA DE OLIVEIRA - 5793</v>
      </c>
    </row>
    <row r="907" spans="1:12" ht="41.25" hidden="1" customHeight="1">
      <c r="A907" s="131">
        <v>45477</v>
      </c>
      <c r="B907" s="135">
        <v>19024</v>
      </c>
      <c r="C907" s="133">
        <v>0.75</v>
      </c>
      <c r="D907" s="136" t="s">
        <v>11</v>
      </c>
      <c r="E907" s="132" t="s">
        <v>232</v>
      </c>
      <c r="F907" s="132"/>
      <c r="G907" s="132" t="str">
        <f t="shared" si="41"/>
        <v>1</v>
      </c>
      <c r="H907" s="137">
        <f t="shared" si="42"/>
        <v>18</v>
      </c>
      <c r="I907" s="132" t="str" cm="1">
        <f t="array" ref="I907">_xlfn.XLOOKUP(C907,imp_horarios,imp_trechos_janta,"",-1,1)</f>
        <v>GOIANIA X TERESINA 18:00</v>
      </c>
      <c r="J907" s="132" t="str" cm="1">
        <f t="array" ref="J907">_xlfn.XLOOKUP(D907,justificativas_motivos,justificativas_texto,"",1,1)</f>
        <v>MOTORISTA CUMPRINDO HORÁRIO NA ESCALA ATUAL</v>
      </c>
      <c r="L907" s="119" t="str">
        <f>_xlfn.CONCAT(cr_impAlm[[#This Row],[DATA]],cr_impAlm[[#This Row],[MOTORISTA e MATRICULA]])</f>
        <v>45517ROBERTO PEREIRA DE MATOS - 5538</v>
      </c>
    </row>
    <row r="908" spans="1:12" ht="41.25" hidden="1" customHeight="1">
      <c r="A908" s="131">
        <v>45477</v>
      </c>
      <c r="B908" s="135">
        <v>19006</v>
      </c>
      <c r="C908" s="133">
        <v>0.75</v>
      </c>
      <c r="D908" s="136" t="s">
        <v>231</v>
      </c>
      <c r="E908" s="132" t="s">
        <v>233</v>
      </c>
      <c r="F908" s="132"/>
      <c r="G908" s="132" t="str">
        <f t="shared" si="41"/>
        <v>1</v>
      </c>
      <c r="H908" s="137">
        <f t="shared" si="42"/>
        <v>18</v>
      </c>
      <c r="I908" s="132" t="s">
        <v>581</v>
      </c>
      <c r="J908" s="132" t="str" cm="1">
        <f t="array" ref="J908">_xlfn.XLOOKUP(D908,justificativas_motivos,justificativas_texto,"",1,1)</f>
        <v>MOTORISTA CUMPRINDO ESCALA EXTRA</v>
      </c>
      <c r="L908" s="119" t="str">
        <f>_xlfn.CONCAT(cr_impAlm[[#This Row],[DATA]],cr_impAlm[[#This Row],[MOTORISTA e MATRICULA]])</f>
        <v>45517VALDECY RIBEIRO CAETANO - 5743</v>
      </c>
    </row>
    <row r="909" spans="1:12" ht="41.25" hidden="1" customHeight="1">
      <c r="A909" s="131">
        <v>45477</v>
      </c>
      <c r="B909" s="135">
        <v>19006</v>
      </c>
      <c r="C909" s="133">
        <v>0.75</v>
      </c>
      <c r="D909" s="136" t="s">
        <v>231</v>
      </c>
      <c r="E909" s="132" t="s">
        <v>141</v>
      </c>
      <c r="F909" s="132"/>
      <c r="G909" s="132" t="str">
        <f t="shared" si="41"/>
        <v>1</v>
      </c>
      <c r="H909" s="137">
        <f t="shared" si="42"/>
        <v>18</v>
      </c>
      <c r="I909" s="132" t="s">
        <v>581</v>
      </c>
      <c r="J909" s="132" t="str" cm="1">
        <f t="array" ref="J909">_xlfn.XLOOKUP(D909,justificativas_motivos,justificativas_texto,"",1,1)</f>
        <v>MOTORISTA CUMPRINDO ESCALA EXTRA</v>
      </c>
      <c r="L909" s="119" t="str">
        <f>_xlfn.CONCAT(cr_impAlm[[#This Row],[DATA]],cr_impAlm[[#This Row],[MOTORISTA e MATRICULA]])</f>
        <v>45517JOSE AIRTON XAVIER MAIA - 1776</v>
      </c>
    </row>
    <row r="910" spans="1:12" ht="41.25" hidden="1" customHeight="1">
      <c r="A910" s="131">
        <v>45477</v>
      </c>
      <c r="B910" s="135">
        <v>19009</v>
      </c>
      <c r="C910" s="133">
        <v>0.79166666666666663</v>
      </c>
      <c r="D910" s="136" t="s">
        <v>11</v>
      </c>
      <c r="E910" s="132" t="s">
        <v>234</v>
      </c>
      <c r="F910" s="132"/>
      <c r="G910" s="132" t="str">
        <f t="shared" si="41"/>
        <v>1</v>
      </c>
      <c r="H910" s="137">
        <f t="shared" si="42"/>
        <v>18</v>
      </c>
      <c r="I910" s="132" t="str" cm="1">
        <f t="array" ref="I910">_xlfn.XLOOKUP(C910,imp_horarios,imp_trechos_janta,"",-1,1)</f>
        <v>GOIANIA X TERESINA 18:00</v>
      </c>
      <c r="J910" s="132" t="str" cm="1">
        <f t="array" ref="J910">_xlfn.XLOOKUP(D910,justificativas_motivos,justificativas_texto,"",1,1)</f>
        <v>MOTORISTA CUMPRINDO HORÁRIO NA ESCALA ATUAL</v>
      </c>
      <c r="L910" s="119" t="str">
        <f>_xlfn.CONCAT(cr_impAlm[[#This Row],[DATA]],cr_impAlm[[#This Row],[MOTORISTA e MATRICULA]])</f>
        <v>45518BRENO LACERDA SPERB - 5756</v>
      </c>
    </row>
    <row r="911" spans="1:12" ht="41.25" hidden="1" customHeight="1">
      <c r="A911" s="131">
        <v>45477</v>
      </c>
      <c r="B911" s="135">
        <v>19009</v>
      </c>
      <c r="C911" s="133">
        <v>0.79166666666666663</v>
      </c>
      <c r="D911" s="136" t="s">
        <v>11</v>
      </c>
      <c r="E911" s="132" t="s">
        <v>127</v>
      </c>
      <c r="F911" s="132"/>
      <c r="G911" s="132" t="str">
        <f t="shared" si="41"/>
        <v>1</v>
      </c>
      <c r="H911" s="137">
        <f t="shared" si="42"/>
        <v>18</v>
      </c>
      <c r="I911" s="132" t="str" cm="1">
        <f t="array" ref="I911">_xlfn.XLOOKUP(C911,imp_horarios,imp_trechos_janta,"",-1,1)</f>
        <v>GOIANIA X TERESINA 18:00</v>
      </c>
      <c r="J911" s="132" t="str" cm="1">
        <f t="array" ref="J911">_xlfn.XLOOKUP(D911,justificativas_motivos,justificativas_texto,"",1,1)</f>
        <v>MOTORISTA CUMPRINDO HORÁRIO NA ESCALA ATUAL</v>
      </c>
      <c r="L911" s="119" t="str">
        <f>_xlfn.CONCAT(cr_impAlm[[#This Row],[DATA]],cr_impAlm[[#This Row],[MOTORISTA e MATRICULA]])</f>
        <v>45518CLAYTON SANTOS AIRES PEREIRA - 5209</v>
      </c>
    </row>
    <row r="912" spans="1:12" ht="41.25" hidden="1" customHeight="1">
      <c r="A912" s="131">
        <v>45478</v>
      </c>
      <c r="B912" s="135" t="s">
        <v>137</v>
      </c>
      <c r="C912" s="133" t="s">
        <v>137</v>
      </c>
      <c r="D912" s="136" t="s">
        <v>11</v>
      </c>
      <c r="E912" s="132" t="s">
        <v>233</v>
      </c>
      <c r="F912" s="132"/>
      <c r="G912" s="132" t="str">
        <f t="shared" si="41"/>
        <v>1</v>
      </c>
      <c r="H912" s="137">
        <f t="shared" si="42"/>
        <v>18</v>
      </c>
      <c r="I912" s="132" t="str" cm="1">
        <f t="array" ref="I912">_xlfn.XLOOKUP(C912,imp_horarios,imp_trechos_janta,"",-1,1)</f>
        <v>ESPERA</v>
      </c>
      <c r="J912" s="132" t="str" cm="1">
        <f t="array" ref="J912">_xlfn.XLOOKUP(D912,justificativas_motivos,justificativas_texto,"",1,1)</f>
        <v>MOTORISTA CUMPRINDO HORÁRIO NA ESCALA ATUAL</v>
      </c>
      <c r="L912" s="119" t="str">
        <f>_xlfn.CONCAT(cr_impAlm[[#This Row],[DATA]],cr_impAlm[[#This Row],[MOTORISTA e MATRICULA]])</f>
        <v>45518JOAO BRANDAO DE BRITO - 5245</v>
      </c>
    </row>
    <row r="913" spans="1:12" ht="41.25" hidden="1" customHeight="1">
      <c r="A913" s="131">
        <v>45478</v>
      </c>
      <c r="B913" s="135" t="s">
        <v>137</v>
      </c>
      <c r="C913" s="133" t="s">
        <v>137</v>
      </c>
      <c r="D913" s="136" t="s">
        <v>11</v>
      </c>
      <c r="E913" s="132" t="s">
        <v>141</v>
      </c>
      <c r="F913" s="132"/>
      <c r="G913" s="132" t="str">
        <f t="shared" si="41"/>
        <v>1</v>
      </c>
      <c r="H913" s="137">
        <f t="shared" si="42"/>
        <v>18</v>
      </c>
      <c r="I913" s="132" t="str" cm="1">
        <f t="array" ref="I913">_xlfn.XLOOKUP(C913,imp_horarios,imp_trechos_janta,"",-1,1)</f>
        <v>ESPERA</v>
      </c>
      <c r="J913" s="132" t="str" cm="1">
        <f t="array" ref="J913">_xlfn.XLOOKUP(D913,justificativas_motivos,justificativas_texto,"",1,1)</f>
        <v>MOTORISTA CUMPRINDO HORÁRIO NA ESCALA ATUAL</v>
      </c>
      <c r="L913" s="119" t="str">
        <f>_xlfn.CONCAT(cr_impAlm[[#This Row],[DATA]],cr_impAlm[[#This Row],[MOTORISTA e MATRICULA]])</f>
        <v>45518JOSE CARLOS CAIXETA - 2673</v>
      </c>
    </row>
    <row r="914" spans="1:12" ht="41.25" hidden="1" customHeight="1">
      <c r="A914" s="131">
        <v>45478</v>
      </c>
      <c r="B914" s="135">
        <v>19022</v>
      </c>
      <c r="C914" s="133">
        <v>0.87847222222222221</v>
      </c>
      <c r="D914" s="136" t="s">
        <v>11</v>
      </c>
      <c r="E914" s="132" t="s">
        <v>234</v>
      </c>
      <c r="F914" s="132"/>
      <c r="G914" s="132" t="str">
        <f t="shared" si="41"/>
        <v>1</v>
      </c>
      <c r="H914" s="137">
        <f t="shared" si="42"/>
        <v>18</v>
      </c>
      <c r="I914" s="132" t="str" cm="1">
        <f t="array" ref="I914">_xlfn.XLOOKUP(C914,imp_horarios,imp_trechos_janta,"",-1,1)</f>
        <v>BELEM X GOIANIA 21:05</v>
      </c>
      <c r="J914" s="132" t="str" cm="1">
        <f t="array" ref="J914">_xlfn.XLOOKUP(D914,justificativas_motivos,justificativas_texto,"",1,1)</f>
        <v>MOTORISTA CUMPRINDO HORÁRIO NA ESCALA ATUAL</v>
      </c>
      <c r="L914" s="119" t="str">
        <f>_xlfn.CONCAT(cr_impAlm[[#This Row],[DATA]],cr_impAlm[[#This Row],[MOTORISTA e MATRICULA]])</f>
        <v>45518GILMAR RODRIGUES DE LIMA - 5819</v>
      </c>
    </row>
    <row r="915" spans="1:12" ht="41.25" hidden="1" customHeight="1">
      <c r="A915" s="131">
        <v>45478</v>
      </c>
      <c r="B915" s="135">
        <v>19022</v>
      </c>
      <c r="C915" s="133">
        <v>0.87847222222222221</v>
      </c>
      <c r="D915" s="136" t="s">
        <v>11</v>
      </c>
      <c r="E915" s="132" t="s">
        <v>127</v>
      </c>
      <c r="F915" s="132"/>
      <c r="G915" s="132" t="str">
        <f t="shared" si="41"/>
        <v>1</v>
      </c>
      <c r="H915" s="137">
        <f t="shared" si="42"/>
        <v>18</v>
      </c>
      <c r="I915" s="132" t="str" cm="1">
        <f t="array" ref="I915">_xlfn.XLOOKUP(C915,imp_horarios,imp_trechos_janta,"",-1,1)</f>
        <v>BELEM X GOIANIA 21:05</v>
      </c>
      <c r="J915" s="132" t="str" cm="1">
        <f t="array" ref="J915">_xlfn.XLOOKUP(D915,justificativas_motivos,justificativas_texto,"",1,1)</f>
        <v>MOTORISTA CUMPRINDO HORÁRIO NA ESCALA ATUAL</v>
      </c>
      <c r="L915" s="119" t="str">
        <f>_xlfn.CONCAT(cr_impAlm[[#This Row],[DATA]],cr_impAlm[[#This Row],[MOTORISTA e MATRICULA]])</f>
        <v>45518MATHEUS GOMES DE MIRANDA - 5822</v>
      </c>
    </row>
    <row r="916" spans="1:12" ht="41.25" hidden="1" customHeight="1">
      <c r="A916" s="131">
        <v>45478</v>
      </c>
      <c r="B916" s="135">
        <v>19001</v>
      </c>
      <c r="C916" s="133">
        <v>0.3</v>
      </c>
      <c r="D916" s="136" t="s">
        <v>11</v>
      </c>
      <c r="E916" s="129" t="s">
        <v>110</v>
      </c>
      <c r="F916" s="132"/>
      <c r="G916" s="132" t="str">
        <f t="shared" si="41"/>
        <v>1</v>
      </c>
      <c r="H916" s="137">
        <f t="shared" si="42"/>
        <v>18</v>
      </c>
      <c r="I916" s="132" t="str" cm="1">
        <f t="array" ref="I916">_xlfn.XLOOKUP(C916,imp_horarios,imp_trechos_janta,"",-1,1)</f>
        <v>BELEM X GOIANIA 07:12</v>
      </c>
      <c r="J916" s="132" t="str" cm="1">
        <f t="array" ref="J916">_xlfn.XLOOKUP(D916,justificativas_motivos,justificativas_texto,"",1,1)</f>
        <v>MOTORISTA CUMPRINDO HORÁRIO NA ESCALA ATUAL</v>
      </c>
      <c r="L916" s="119" t="str">
        <f>_xlfn.CONCAT(cr_impAlm[[#This Row],[DATA]],cr_impAlm[[#This Row],[MOTORISTA e MATRICULA]])</f>
        <v>45518VALDIR NUNES DA SILVA - 2989</v>
      </c>
    </row>
    <row r="917" spans="1:12" ht="41.25" hidden="1" customHeight="1">
      <c r="A917" s="131">
        <v>45478</v>
      </c>
      <c r="B917" s="135">
        <v>19001</v>
      </c>
      <c r="C917" s="133">
        <v>0.3</v>
      </c>
      <c r="D917" s="136" t="s">
        <v>11</v>
      </c>
      <c r="E917" s="129" t="s">
        <v>111</v>
      </c>
      <c r="F917" s="132"/>
      <c r="G917" s="132" t="str">
        <f t="shared" si="41"/>
        <v>1</v>
      </c>
      <c r="H917" s="137">
        <f t="shared" si="42"/>
        <v>18</v>
      </c>
      <c r="I917" s="132" t="str" cm="1">
        <f t="array" ref="I917">_xlfn.XLOOKUP(C917,imp_horarios,imp_trechos_janta,"",-1,1)</f>
        <v>BELEM X GOIANIA 07:12</v>
      </c>
      <c r="J917" s="132" t="str" cm="1">
        <f t="array" ref="J917">_xlfn.XLOOKUP(D917,justificativas_motivos,justificativas_texto,"",1,1)</f>
        <v>MOTORISTA CUMPRINDO HORÁRIO NA ESCALA ATUAL</v>
      </c>
      <c r="L917" s="119" t="str">
        <f>_xlfn.CONCAT(cr_impAlm[[#This Row],[DATA]],cr_impAlm[[#This Row],[MOTORISTA e MATRICULA]])</f>
        <v>45518JOAO MONTEIRO DA COSTA - 5187</v>
      </c>
    </row>
    <row r="918" spans="1:12" ht="41.25" hidden="1" customHeight="1">
      <c r="A918" s="131">
        <v>45478</v>
      </c>
      <c r="B918" s="135">
        <v>19005</v>
      </c>
      <c r="C918" s="133">
        <v>0.25</v>
      </c>
      <c r="D918" s="136" t="s">
        <v>11</v>
      </c>
      <c r="E918" s="132" t="s">
        <v>70</v>
      </c>
      <c r="F918" s="132"/>
      <c r="G918" s="132" t="str">
        <f t="shared" si="41"/>
        <v>1</v>
      </c>
      <c r="H918" s="137">
        <f t="shared" si="42"/>
        <v>18</v>
      </c>
      <c r="I918" s="132" t="s">
        <v>582</v>
      </c>
      <c r="J918" s="132" t="str" cm="1">
        <f t="array" ref="J918">_xlfn.XLOOKUP(D918,justificativas_motivos,justificativas_texto,"",1,1)</f>
        <v>MOTORISTA CUMPRINDO HORÁRIO NA ESCALA ATUAL</v>
      </c>
      <c r="L918" s="119" t="str">
        <f>_xlfn.CONCAT(cr_impAlm[[#This Row],[DATA]],cr_impAlm[[#This Row],[MOTORISTA e MATRICULA]])</f>
        <v>45519ROBSON DOS SANTOS PONTES - 2763</v>
      </c>
    </row>
    <row r="919" spans="1:12" ht="41.25" hidden="1" customHeight="1">
      <c r="A919" s="131">
        <v>45478</v>
      </c>
      <c r="B919" s="135">
        <v>19005</v>
      </c>
      <c r="C919" s="133">
        <v>0.25</v>
      </c>
      <c r="D919" s="136" t="s">
        <v>11</v>
      </c>
      <c r="E919" s="132" t="s">
        <v>232</v>
      </c>
      <c r="F919" s="132"/>
      <c r="G919" s="132" t="str">
        <f t="shared" si="41"/>
        <v>1</v>
      </c>
      <c r="H919" s="137">
        <f t="shared" si="42"/>
        <v>18</v>
      </c>
      <c r="I919" s="132" t="s">
        <v>582</v>
      </c>
      <c r="J919" s="132" t="str" cm="1">
        <f t="array" ref="J919">_xlfn.XLOOKUP(D919,justificativas_motivos,justificativas_texto,"",1,1)</f>
        <v>MOTORISTA CUMPRINDO HORÁRIO NA ESCALA ATUAL</v>
      </c>
      <c r="L919" s="119" t="str">
        <f>_xlfn.CONCAT(cr_impAlm[[#This Row],[DATA]],cr_impAlm[[#This Row],[MOTORISTA e MATRICULA]])</f>
        <v>45519MAURICIO CARLOS BARROSO - 901</v>
      </c>
    </row>
    <row r="920" spans="1:12" ht="41.25" hidden="1" customHeight="1">
      <c r="A920" s="131">
        <v>45478</v>
      </c>
      <c r="B920" s="135">
        <v>19004</v>
      </c>
      <c r="C920" s="133">
        <v>0.76041666666666663</v>
      </c>
      <c r="D920" s="136" t="s">
        <v>231</v>
      </c>
      <c r="E920" s="132" t="s">
        <v>48</v>
      </c>
      <c r="F920" s="132"/>
      <c r="G920" s="132" t="str">
        <f t="shared" si="41"/>
        <v>1</v>
      </c>
      <c r="H920" s="137">
        <f t="shared" si="42"/>
        <v>18</v>
      </c>
      <c r="I920" s="132" t="s">
        <v>581</v>
      </c>
      <c r="J920" s="132" t="str" cm="1">
        <f t="array" ref="J920">_xlfn.XLOOKUP(D920,justificativas_motivos,justificativas_texto,"",1,1)</f>
        <v>MOTORISTA CUMPRINDO ESCALA EXTRA</v>
      </c>
      <c r="L920" s="119" t="str">
        <f>_xlfn.CONCAT(cr_impAlm[[#This Row],[DATA]],cr_impAlm[[#This Row],[MOTORISTA e MATRICULA]])</f>
        <v>45519AURICELIO SILVA DO CARMO - 5755</v>
      </c>
    </row>
    <row r="921" spans="1:12" ht="41.25" hidden="1" customHeight="1">
      <c r="A921" s="131">
        <v>45478</v>
      </c>
      <c r="B921" s="135">
        <v>19004</v>
      </c>
      <c r="C921" s="133">
        <v>0.76041666666666663</v>
      </c>
      <c r="D921" s="136" t="s">
        <v>231</v>
      </c>
      <c r="E921" s="132" t="s">
        <v>50</v>
      </c>
      <c r="F921" s="132"/>
      <c r="G921" s="132" t="str">
        <f t="shared" si="41"/>
        <v>1</v>
      </c>
      <c r="H921" s="137">
        <f t="shared" si="42"/>
        <v>18</v>
      </c>
      <c r="I921" s="132" t="s">
        <v>581</v>
      </c>
      <c r="J921" s="132" t="str" cm="1">
        <f t="array" ref="J921">_xlfn.XLOOKUP(D921,justificativas_motivos,justificativas_texto,"",1,1)</f>
        <v>MOTORISTA CUMPRINDO ESCALA EXTRA</v>
      </c>
      <c r="L921" s="119" t="str">
        <f>_xlfn.CONCAT(cr_impAlm[[#This Row],[DATA]],cr_impAlm[[#This Row],[MOTORISTA e MATRICULA]])</f>
        <v>45519IRISVAN DE JESUS - 5708</v>
      </c>
    </row>
    <row r="922" spans="1:12" ht="41.25" hidden="1" customHeight="1">
      <c r="A922" s="131">
        <v>45478</v>
      </c>
      <c r="B922" s="135">
        <v>16700</v>
      </c>
      <c r="C922" s="133">
        <v>0.75</v>
      </c>
      <c r="D922" s="136" t="s">
        <v>11</v>
      </c>
      <c r="E922" s="132" t="s">
        <v>68</v>
      </c>
      <c r="F922" s="132"/>
      <c r="G922" s="132" t="str">
        <f t="shared" si="41"/>
        <v>1</v>
      </c>
      <c r="H922" s="137">
        <f t="shared" si="42"/>
        <v>18</v>
      </c>
      <c r="I922" s="132" t="str" cm="1">
        <f t="array" ref="I922">_xlfn.XLOOKUP(C922,imp_horarios,imp_trechos_janta,"",-1,1)</f>
        <v>GOIANIA X TERESINA 18:00</v>
      </c>
      <c r="J922" s="132" t="str" cm="1">
        <f t="array" ref="J922">_xlfn.XLOOKUP(D922,justificativas_motivos,justificativas_texto,"",1,1)</f>
        <v>MOTORISTA CUMPRINDO HORÁRIO NA ESCALA ATUAL</v>
      </c>
      <c r="L922" s="119" t="str">
        <f>_xlfn.CONCAT(cr_impAlm[[#This Row],[DATA]],cr_impAlm[[#This Row],[MOTORISTA e MATRICULA]])</f>
        <v>45519HILTON RODRIGUES DA COSTA - 866</v>
      </c>
    </row>
    <row r="923" spans="1:12" ht="41.25" hidden="1" customHeight="1">
      <c r="A923" s="131">
        <v>45478</v>
      </c>
      <c r="B923" s="135">
        <v>16700</v>
      </c>
      <c r="C923" s="133">
        <v>0.75</v>
      </c>
      <c r="D923" s="136" t="s">
        <v>11</v>
      </c>
      <c r="E923" s="132" t="s">
        <v>185</v>
      </c>
      <c r="F923" s="132"/>
      <c r="G923" s="132" t="str">
        <f t="shared" ref="G923:G986" si="43">IF(E923="MOTORISTA","","1")</f>
        <v>1</v>
      </c>
      <c r="H923" s="137">
        <f t="shared" ref="H923:H986" si="44">IF(E923="MOTORISTA","",18)</f>
        <v>18</v>
      </c>
      <c r="I923" s="132" t="str" cm="1">
        <f t="array" ref="I923">_xlfn.XLOOKUP(C923,imp_horarios,imp_trechos_janta,"",-1,1)</f>
        <v>GOIANIA X TERESINA 18:00</v>
      </c>
      <c r="J923" s="132" t="str" cm="1">
        <f t="array" ref="J923">_xlfn.XLOOKUP(D923,justificativas_motivos,justificativas_texto,"",1,1)</f>
        <v>MOTORISTA CUMPRINDO HORÁRIO NA ESCALA ATUAL</v>
      </c>
      <c r="L923" s="119" t="str">
        <f>_xlfn.CONCAT(cr_impAlm[[#This Row],[DATA]],cr_impAlm[[#This Row],[MOTORISTA e MATRICULA]])</f>
        <v>45519LUIZ CARLOS DE ARAUJO - 1960</v>
      </c>
    </row>
    <row r="924" spans="1:12" ht="41.25" hidden="1" customHeight="1">
      <c r="A924" s="131">
        <v>45478</v>
      </c>
      <c r="B924" s="135">
        <v>19016</v>
      </c>
      <c r="C924" s="133">
        <v>0.79166666666666663</v>
      </c>
      <c r="D924" s="136" t="s">
        <v>11</v>
      </c>
      <c r="E924" s="132" t="s">
        <v>116</v>
      </c>
      <c r="F924" s="132"/>
      <c r="G924" s="132" t="str">
        <f t="shared" si="43"/>
        <v>1</v>
      </c>
      <c r="H924" s="137">
        <f t="shared" si="44"/>
        <v>18</v>
      </c>
      <c r="I924" s="132" t="str" cm="1">
        <f t="array" ref="I924">_xlfn.XLOOKUP(C924,imp_horarios,imp_trechos_janta,"",-1,1)</f>
        <v>GOIANIA X TERESINA 18:00</v>
      </c>
      <c r="J924" s="132" t="str" cm="1">
        <f t="array" ref="J924">_xlfn.XLOOKUP(D924,justificativas_motivos,justificativas_texto,"",1,1)</f>
        <v>MOTORISTA CUMPRINDO HORÁRIO NA ESCALA ATUAL</v>
      </c>
      <c r="L924" s="119" t="str">
        <f>_xlfn.CONCAT(cr_impAlm[[#This Row],[DATA]],cr_impAlm[[#This Row],[MOTORISTA e MATRICULA]])</f>
        <v>45519RAIMUNDO NONATO MAGALHAES DO NASCIMENTO - 5662</v>
      </c>
    </row>
    <row r="925" spans="1:12" ht="41.25" hidden="1" customHeight="1">
      <c r="A925" s="131">
        <v>45478</v>
      </c>
      <c r="B925" s="135">
        <v>19016</v>
      </c>
      <c r="C925" s="133">
        <v>0.79166666666666663</v>
      </c>
      <c r="D925" s="136" t="s">
        <v>11</v>
      </c>
      <c r="E925" s="129" t="s">
        <v>235</v>
      </c>
      <c r="F925" s="132"/>
      <c r="G925" s="132" t="str">
        <f t="shared" si="43"/>
        <v>1</v>
      </c>
      <c r="H925" s="137">
        <f t="shared" si="44"/>
        <v>18</v>
      </c>
      <c r="I925" s="132" t="str" cm="1">
        <f t="array" ref="I925">_xlfn.XLOOKUP(C925,imp_horarios,imp_trechos_janta,"",-1,1)</f>
        <v>GOIANIA X TERESINA 18:00</v>
      </c>
      <c r="J925" s="132" t="str" cm="1">
        <f t="array" ref="J925">_xlfn.XLOOKUP(D925,justificativas_motivos,justificativas_texto,"",1,1)</f>
        <v>MOTORISTA CUMPRINDO HORÁRIO NA ESCALA ATUAL</v>
      </c>
      <c r="L925" s="119" t="str">
        <f>_xlfn.CONCAT(cr_impAlm[[#This Row],[DATA]],cr_impAlm[[#This Row],[MOTORISTA e MATRICULA]])</f>
        <v>45519ANTONIO DE PADUA DA  SILVA - 5645</v>
      </c>
    </row>
    <row r="926" spans="1:12" ht="41.25" hidden="1" customHeight="1">
      <c r="A926" s="131">
        <v>45478</v>
      </c>
      <c r="B926" s="135">
        <v>24005</v>
      </c>
      <c r="C926" s="133">
        <v>0.83333333333333337</v>
      </c>
      <c r="D926" s="136" t="s">
        <v>11</v>
      </c>
      <c r="E926" s="132" t="s">
        <v>118</v>
      </c>
      <c r="F926" s="132"/>
      <c r="G926" s="132" t="str">
        <f t="shared" si="43"/>
        <v>1</v>
      </c>
      <c r="H926" s="137">
        <f t="shared" si="44"/>
        <v>18</v>
      </c>
      <c r="I926" s="132" t="str" cm="1">
        <f t="array" ref="I926">_xlfn.XLOOKUP(C926,imp_horarios,imp_trechos_janta,"",-1,1)</f>
        <v>GOIANIA X SAO LUIS 20:00</v>
      </c>
      <c r="J926" s="132" t="str" cm="1">
        <f t="array" ref="J926">_xlfn.XLOOKUP(D926,justificativas_motivos,justificativas_texto,"",1,1)</f>
        <v>MOTORISTA CUMPRINDO HORÁRIO NA ESCALA ATUAL</v>
      </c>
      <c r="L926" s="119" t="str">
        <f>_xlfn.CONCAT(cr_impAlm[[#This Row],[DATA]],cr_impAlm[[#This Row],[MOTORISTA e MATRICULA]])</f>
        <v>45520ISAC DIAS DA COSTA - 5179</v>
      </c>
    </row>
    <row r="927" spans="1:12" ht="41.25" hidden="1" customHeight="1">
      <c r="A927" s="131">
        <v>45478</v>
      </c>
      <c r="B927" s="135">
        <v>24005</v>
      </c>
      <c r="C927" s="133">
        <v>0.83333333333333337</v>
      </c>
      <c r="D927" s="136" t="s">
        <v>11</v>
      </c>
      <c r="E927" s="132" t="s">
        <v>15</v>
      </c>
      <c r="F927" s="132"/>
      <c r="G927" s="132" t="str">
        <f t="shared" si="43"/>
        <v>1</v>
      </c>
      <c r="H927" s="137">
        <f t="shared" si="44"/>
        <v>18</v>
      </c>
      <c r="I927" s="132" t="str" cm="1">
        <f t="array" ref="I927">_xlfn.XLOOKUP(C927,imp_horarios,imp_trechos_janta,"",-1,1)</f>
        <v>GOIANIA X SAO LUIS 20:00</v>
      </c>
      <c r="J927" s="132" t="str" cm="1">
        <f t="array" ref="J927">_xlfn.XLOOKUP(D927,justificativas_motivos,justificativas_texto,"",1,1)</f>
        <v>MOTORISTA CUMPRINDO HORÁRIO NA ESCALA ATUAL</v>
      </c>
      <c r="L927" s="119" t="str">
        <f>_xlfn.CONCAT(cr_impAlm[[#This Row],[DATA]],cr_impAlm[[#This Row],[MOTORISTA e MATRICULA]])</f>
        <v>45520GILMAR ALVES DE MARIA - 5627</v>
      </c>
    </row>
    <row r="928" spans="1:12" ht="41.25" hidden="1" customHeight="1">
      <c r="A928" s="131">
        <v>45479</v>
      </c>
      <c r="B928" s="135">
        <v>19009</v>
      </c>
      <c r="C928" s="133">
        <v>0.87847222222222221</v>
      </c>
      <c r="D928" s="136" t="s">
        <v>11</v>
      </c>
      <c r="E928" s="132" t="s">
        <v>116</v>
      </c>
      <c r="F928" s="132"/>
      <c r="G928" s="132" t="str">
        <f t="shared" si="43"/>
        <v>1</v>
      </c>
      <c r="H928" s="137">
        <f t="shared" si="44"/>
        <v>18</v>
      </c>
      <c r="I928" s="132" t="str" cm="1">
        <f t="array" ref="I928">_xlfn.XLOOKUP(C928,imp_horarios,imp_trechos_janta,"",-1,1)</f>
        <v>BELEM X GOIANIA 21:05</v>
      </c>
      <c r="J928" s="132" t="str" cm="1">
        <f t="array" ref="J928">_xlfn.XLOOKUP(D928,justificativas_motivos,justificativas_texto,"",1,1)</f>
        <v>MOTORISTA CUMPRINDO HORÁRIO NA ESCALA ATUAL</v>
      </c>
      <c r="L928" s="119" t="str">
        <f>_xlfn.CONCAT(cr_impAlm[[#This Row],[DATA]],cr_impAlm[[#This Row],[MOTORISTA e MATRICULA]])</f>
        <v>45520WILSON FERREIRA DE JESUS - 1407</v>
      </c>
    </row>
    <row r="929" spans="1:12" ht="41.25" hidden="1" customHeight="1">
      <c r="A929" s="131">
        <v>45479</v>
      </c>
      <c r="B929" s="135">
        <f>B928</f>
        <v>19009</v>
      </c>
      <c r="C929" s="133">
        <v>0.87847222222222221</v>
      </c>
      <c r="D929" s="136" t="s">
        <v>11</v>
      </c>
      <c r="E929" s="132" t="s">
        <v>236</v>
      </c>
      <c r="F929" s="132"/>
      <c r="G929" s="132" t="str">
        <f t="shared" si="43"/>
        <v>1</v>
      </c>
      <c r="H929" s="137">
        <f t="shared" si="44"/>
        <v>18</v>
      </c>
      <c r="I929" s="132" t="str" cm="1">
        <f t="array" ref="I929">_xlfn.XLOOKUP(C929,imp_horarios,imp_trechos_janta,"",-1,1)</f>
        <v>BELEM X GOIANIA 21:05</v>
      </c>
      <c r="J929" s="132" t="str" cm="1">
        <f t="array" ref="J929">_xlfn.XLOOKUP(D929,justificativas_motivos,justificativas_texto,"",1,1)</f>
        <v>MOTORISTA CUMPRINDO HORÁRIO NA ESCALA ATUAL</v>
      </c>
      <c r="L929" s="119" t="str">
        <f>_xlfn.CONCAT(cr_impAlm[[#This Row],[DATA]],cr_impAlm[[#This Row],[MOTORISTA e MATRICULA]])</f>
        <v>45520WILSON MARTINS ROCHA - 105</v>
      </c>
    </row>
    <row r="930" spans="1:12" ht="41.25" hidden="1" customHeight="1">
      <c r="A930" s="131">
        <v>45479</v>
      </c>
      <c r="B930" s="135">
        <v>19015</v>
      </c>
      <c r="C930" s="133">
        <v>0.25</v>
      </c>
      <c r="D930" s="136" t="s">
        <v>231</v>
      </c>
      <c r="E930" s="132" t="s">
        <v>50</v>
      </c>
      <c r="F930" s="132"/>
      <c r="G930" s="132" t="str">
        <f t="shared" si="43"/>
        <v>1</v>
      </c>
      <c r="H930" s="137">
        <f t="shared" si="44"/>
        <v>18</v>
      </c>
      <c r="I930" s="132" t="str" cm="1">
        <f t="array" ref="I930">_xlfn.XLOOKUP(C930,imp_horarios,imp_trechos_janta,"",-1,1)</f>
        <v>IMPERATRIZ X GOIANIA 06:00</v>
      </c>
      <c r="J930" s="132" t="str" cm="1">
        <f t="array" ref="J930">_xlfn.XLOOKUP(D930,justificativas_motivos,justificativas_texto,"",1,1)</f>
        <v>MOTORISTA CUMPRINDO ESCALA EXTRA</v>
      </c>
      <c r="L930" s="119" t="str">
        <f>_xlfn.CONCAT(cr_impAlm[[#This Row],[DATA]],cr_impAlm[[#This Row],[MOTORISTA e MATRICULA]])</f>
        <v>45520GERALDO MARTINS DOS SANTOS - 5610</v>
      </c>
    </row>
    <row r="931" spans="1:12" ht="41.25" hidden="1" customHeight="1">
      <c r="A931" s="131">
        <v>45479</v>
      </c>
      <c r="B931" s="135">
        <f>B930</f>
        <v>19015</v>
      </c>
      <c r="C931" s="133">
        <v>0.25</v>
      </c>
      <c r="D931" s="136" t="s">
        <v>231</v>
      </c>
      <c r="E931" s="132" t="s">
        <v>48</v>
      </c>
      <c r="F931" s="132"/>
      <c r="G931" s="132" t="str">
        <f t="shared" si="43"/>
        <v>1</v>
      </c>
      <c r="H931" s="137">
        <f t="shared" si="44"/>
        <v>18</v>
      </c>
      <c r="I931" s="132" t="str" cm="1">
        <f t="array" ref="I931">_xlfn.XLOOKUP(C931,imp_horarios,imp_trechos_janta,"",-1,1)</f>
        <v>IMPERATRIZ X GOIANIA 06:00</v>
      </c>
      <c r="J931" s="132" t="str" cm="1">
        <f t="array" ref="J931">_xlfn.XLOOKUP(D931,justificativas_motivos,justificativas_texto,"",1,1)</f>
        <v>MOTORISTA CUMPRINDO ESCALA EXTRA</v>
      </c>
      <c r="L931" s="119" t="str">
        <f>_xlfn.CONCAT(cr_impAlm[[#This Row],[DATA]],cr_impAlm[[#This Row],[MOTORISTA e MATRICULA]])</f>
        <v>45520ANTONIO FERNANDO DA SILVA  - 5740</v>
      </c>
    </row>
    <row r="932" spans="1:12" ht="41.25" hidden="1" customHeight="1">
      <c r="A932" s="131">
        <v>45479</v>
      </c>
      <c r="B932" s="135">
        <v>19012</v>
      </c>
      <c r="C932" s="133">
        <v>0.3</v>
      </c>
      <c r="D932" s="136" t="s">
        <v>11</v>
      </c>
      <c r="E932" s="132" t="s">
        <v>45</v>
      </c>
      <c r="F932" s="132"/>
      <c r="G932" s="132" t="str">
        <f t="shared" si="43"/>
        <v>1</v>
      </c>
      <c r="H932" s="137">
        <f t="shared" si="44"/>
        <v>18</v>
      </c>
      <c r="I932" s="132" t="str" cm="1">
        <f t="array" ref="I932">_xlfn.XLOOKUP(C932,imp_horarios,imp_trechos_janta,"",-1,1)</f>
        <v>BELEM X GOIANIA 07:12</v>
      </c>
      <c r="J932" s="132" t="str" cm="1">
        <f t="array" ref="J932">_xlfn.XLOOKUP(D932,justificativas_motivos,justificativas_texto,"",1,1)</f>
        <v>MOTORISTA CUMPRINDO HORÁRIO NA ESCALA ATUAL</v>
      </c>
      <c r="L932" s="119" t="str">
        <f>_xlfn.CONCAT(cr_impAlm[[#This Row],[DATA]],cr_impAlm[[#This Row],[MOTORISTA e MATRICULA]])</f>
        <v>45521LEIDIOMAR CAETANO DA SILVA - 5594</v>
      </c>
    </row>
    <row r="933" spans="1:12" ht="41.25" hidden="1" customHeight="1">
      <c r="A933" s="131">
        <v>45479</v>
      </c>
      <c r="B933" s="135">
        <f>B932</f>
        <v>19012</v>
      </c>
      <c r="C933" s="133">
        <v>0.3</v>
      </c>
      <c r="D933" s="136" t="s">
        <v>11</v>
      </c>
      <c r="E933" s="132" t="s">
        <v>237</v>
      </c>
      <c r="F933" s="132"/>
      <c r="G933" s="132" t="str">
        <f t="shared" si="43"/>
        <v>1</v>
      </c>
      <c r="H933" s="137">
        <f t="shared" si="44"/>
        <v>18</v>
      </c>
      <c r="I933" s="132" t="str" cm="1">
        <f t="array" ref="I933">_xlfn.XLOOKUP(C933,imp_horarios,imp_trechos_janta,"",-1,1)</f>
        <v>BELEM X GOIANIA 07:12</v>
      </c>
      <c r="J933" s="132" t="str" cm="1">
        <f t="array" ref="J933">_xlfn.XLOOKUP(D933,justificativas_motivos,justificativas_texto,"",1,1)</f>
        <v>MOTORISTA CUMPRINDO HORÁRIO NA ESCALA ATUAL</v>
      </c>
      <c r="L933" s="119" t="str">
        <f>_xlfn.CONCAT(cr_impAlm[[#This Row],[DATA]],cr_impAlm[[#This Row],[MOTORISTA e MATRICULA]])</f>
        <v>45521BRENO LACERDA SPERB - 5756</v>
      </c>
    </row>
    <row r="934" spans="1:12" ht="41.25" hidden="1" customHeight="1">
      <c r="A934" s="131">
        <v>45479</v>
      </c>
      <c r="B934" s="135">
        <v>24006</v>
      </c>
      <c r="C934" s="133">
        <v>0.33333333333333331</v>
      </c>
      <c r="D934" s="136" t="s">
        <v>11</v>
      </c>
      <c r="E934" s="132" t="s">
        <v>118</v>
      </c>
      <c r="F934" s="132"/>
      <c r="G934" s="132" t="str">
        <f t="shared" si="43"/>
        <v>1</v>
      </c>
      <c r="H934" s="137">
        <f t="shared" si="44"/>
        <v>18</v>
      </c>
      <c r="I934" s="132" t="str" cm="1">
        <f t="array" ref="I934">_xlfn.XLOOKUP(C934,imp_horarios,imp_trechos_janta,"",-1,1)</f>
        <v>SAO LUIS X GOIANIA 08:00</v>
      </c>
      <c r="J934" s="132" t="str" cm="1">
        <f t="array" ref="J934">_xlfn.XLOOKUP(D934,justificativas_motivos,justificativas_texto,"",1,1)</f>
        <v>MOTORISTA CUMPRINDO HORÁRIO NA ESCALA ATUAL</v>
      </c>
      <c r="L934" s="119" t="str">
        <f>_xlfn.CONCAT(cr_impAlm[[#This Row],[DATA]],cr_impAlm[[#This Row],[MOTORISTA e MATRICULA]])</f>
        <v>45521JADILSON LIMA VIEIRA - 1108</v>
      </c>
    </row>
    <row r="935" spans="1:12" ht="41.25" hidden="1" customHeight="1">
      <c r="A935" s="131">
        <v>45479</v>
      </c>
      <c r="B935" s="135">
        <f>B934</f>
        <v>24006</v>
      </c>
      <c r="C935" s="133">
        <v>0.33333333333333331</v>
      </c>
      <c r="D935" s="136" t="s">
        <v>11</v>
      </c>
      <c r="E935" s="132" t="s">
        <v>15</v>
      </c>
      <c r="F935" s="132"/>
      <c r="G935" s="132" t="str">
        <f t="shared" si="43"/>
        <v>1</v>
      </c>
      <c r="H935" s="137">
        <f t="shared" si="44"/>
        <v>18</v>
      </c>
      <c r="I935" s="132" t="str" cm="1">
        <f t="array" ref="I935">_xlfn.XLOOKUP(C935,imp_horarios,imp_trechos_janta,"",-1,1)</f>
        <v>SAO LUIS X GOIANIA 08:00</v>
      </c>
      <c r="J935" s="132" t="str" cm="1">
        <f t="array" ref="J935">_xlfn.XLOOKUP(D935,justificativas_motivos,justificativas_texto,"",1,1)</f>
        <v>MOTORISTA CUMPRINDO HORÁRIO NA ESCALA ATUAL</v>
      </c>
      <c r="L935" s="119" t="str">
        <f>_xlfn.CONCAT(cr_impAlm[[#This Row],[DATA]],cr_impAlm[[#This Row],[MOTORISTA e MATRICULA]])</f>
        <v>45521JOSE CARLOS FERREIRA - 1202</v>
      </c>
    </row>
    <row r="936" spans="1:12" ht="41.25" hidden="1" customHeight="1">
      <c r="A936" s="131">
        <v>45479</v>
      </c>
      <c r="B936" s="135">
        <v>16600</v>
      </c>
      <c r="C936" s="133">
        <v>0.39583333333333331</v>
      </c>
      <c r="D936" s="136" t="s">
        <v>11</v>
      </c>
      <c r="E936" s="132" t="s">
        <v>138</v>
      </c>
      <c r="F936" s="132"/>
      <c r="G936" s="132" t="str">
        <f t="shared" si="43"/>
        <v>1</v>
      </c>
      <c r="H936" s="137">
        <f t="shared" si="44"/>
        <v>18</v>
      </c>
      <c r="I936" s="132" t="str" cm="1">
        <f t="array" ref="I936">_xlfn.XLOOKUP(C936,imp_horarios,imp_trechos_janta,"",-1,1)</f>
        <v>GOIANIA X BELEM 09:30</v>
      </c>
      <c r="J936" s="132" t="str" cm="1">
        <f t="array" ref="J936">_xlfn.XLOOKUP(D936,justificativas_motivos,justificativas_texto,"",1,1)</f>
        <v>MOTORISTA CUMPRINDO HORÁRIO NA ESCALA ATUAL</v>
      </c>
      <c r="L936" s="119" t="str">
        <f>_xlfn.CONCAT(cr_impAlm[[#This Row],[DATA]],cr_impAlm[[#This Row],[MOTORISTA e MATRICULA]])</f>
        <v>45521  ELIAS JESUS DA COSTA- 5295</v>
      </c>
    </row>
    <row r="937" spans="1:12" ht="41.25" hidden="1" customHeight="1">
      <c r="A937" s="131">
        <v>45479</v>
      </c>
      <c r="B937" s="135">
        <f>B936</f>
        <v>16600</v>
      </c>
      <c r="C937" s="133">
        <v>0.39583333333333331</v>
      </c>
      <c r="D937" s="136" t="s">
        <v>11</v>
      </c>
      <c r="E937" s="132" t="s">
        <v>183</v>
      </c>
      <c r="F937" s="132"/>
      <c r="G937" s="132" t="str">
        <f t="shared" si="43"/>
        <v>1</v>
      </c>
      <c r="H937" s="137">
        <f t="shared" si="44"/>
        <v>18</v>
      </c>
      <c r="I937" s="132" t="str" cm="1">
        <f t="array" ref="I937">_xlfn.XLOOKUP(C937,imp_horarios,imp_trechos_janta,"",-1,1)</f>
        <v>GOIANIA X BELEM 09:30</v>
      </c>
      <c r="J937" s="132" t="str" cm="1">
        <f t="array" ref="J937">_xlfn.XLOOKUP(D937,justificativas_motivos,justificativas_texto,"",1,1)</f>
        <v>MOTORISTA CUMPRINDO HORÁRIO NA ESCALA ATUAL</v>
      </c>
      <c r="L937" s="119" t="str">
        <f>_xlfn.CONCAT(cr_impAlm[[#This Row],[DATA]],cr_impAlm[[#This Row],[MOTORISTA e MATRICULA]])</f>
        <v>45521JOAO AMARAL DA SILVA JUNIOR - 5290</v>
      </c>
    </row>
    <row r="938" spans="1:12" ht="41.25" hidden="1" customHeight="1">
      <c r="A938" s="131">
        <v>45479</v>
      </c>
      <c r="B938" s="135">
        <v>19014</v>
      </c>
      <c r="C938" s="133">
        <v>0.75</v>
      </c>
      <c r="D938" s="136" t="s">
        <v>231</v>
      </c>
      <c r="E938" s="132" t="s">
        <v>156</v>
      </c>
      <c r="F938" s="132"/>
      <c r="G938" s="132" t="str">
        <f t="shared" si="43"/>
        <v>1</v>
      </c>
      <c r="H938" s="137">
        <f t="shared" si="44"/>
        <v>18</v>
      </c>
      <c r="I938" s="132" t="str" cm="1">
        <f t="array" ref="I938">_xlfn.XLOOKUP(C938,imp_horarios,imp_trechos_janta,"",-1,1)</f>
        <v>GOIANIA X TERESINA 18:00</v>
      </c>
      <c r="J938" s="132" t="str" cm="1">
        <f t="array" ref="J938">_xlfn.XLOOKUP(D938,justificativas_motivos,justificativas_texto,"",1,1)</f>
        <v>MOTORISTA CUMPRINDO ESCALA EXTRA</v>
      </c>
      <c r="L938" s="119" t="str">
        <f>_xlfn.CONCAT(cr_impAlm[[#This Row],[DATA]],cr_impAlm[[#This Row],[MOTORISTA e MATRICULA]])</f>
        <v>45521CARLOS ALBERTO DE LIMA - 2777</v>
      </c>
    </row>
    <row r="939" spans="1:12" ht="41.25" hidden="1" customHeight="1">
      <c r="A939" s="131">
        <v>45479</v>
      </c>
      <c r="B939" s="135">
        <f>B938</f>
        <v>19014</v>
      </c>
      <c r="C939" s="133">
        <v>0.75</v>
      </c>
      <c r="D939" s="136" t="s">
        <v>231</v>
      </c>
      <c r="E939" s="132" t="s">
        <v>157</v>
      </c>
      <c r="F939" s="132"/>
      <c r="G939" s="132" t="str">
        <f t="shared" si="43"/>
        <v>1</v>
      </c>
      <c r="H939" s="137">
        <f t="shared" si="44"/>
        <v>18</v>
      </c>
      <c r="I939" s="132" t="str" cm="1">
        <f t="array" ref="I939">_xlfn.XLOOKUP(C939,imp_horarios,imp_trechos_janta,"",-1,1)</f>
        <v>GOIANIA X TERESINA 18:00</v>
      </c>
      <c r="J939" s="132" t="str" cm="1">
        <f t="array" ref="J939">_xlfn.XLOOKUP(D939,justificativas_motivos,justificativas_texto,"",1,1)</f>
        <v>MOTORISTA CUMPRINDO ESCALA EXTRA</v>
      </c>
      <c r="L939" s="119" t="str">
        <f>_xlfn.CONCAT(cr_impAlm[[#This Row],[DATA]],cr_impAlm[[#This Row],[MOTORISTA e MATRICULA]])</f>
        <v>45521ALESON DOS SANTOS MOTA - 5818</v>
      </c>
    </row>
    <row r="940" spans="1:12" ht="41.25" hidden="1" customHeight="1">
      <c r="A940" s="131">
        <v>45479</v>
      </c>
      <c r="B940" s="135">
        <v>16500</v>
      </c>
      <c r="C940" s="133">
        <v>0.79166666666666663</v>
      </c>
      <c r="D940" s="136" t="s">
        <v>11</v>
      </c>
      <c r="E940" s="132" t="s">
        <v>189</v>
      </c>
      <c r="F940" s="132"/>
      <c r="G940" s="132" t="str">
        <f t="shared" si="43"/>
        <v>1</v>
      </c>
      <c r="H940" s="137">
        <f t="shared" si="44"/>
        <v>18</v>
      </c>
      <c r="I940" s="132" t="str" cm="1">
        <f t="array" ref="I940">_xlfn.XLOOKUP(C940,imp_horarios,imp_trechos_janta,"",-1,1)</f>
        <v>GOIANIA X TERESINA 18:00</v>
      </c>
      <c r="J940" s="132" t="str" cm="1">
        <f t="array" ref="J940">_xlfn.XLOOKUP(D940,justificativas_motivos,justificativas_texto,"",1,1)</f>
        <v>MOTORISTA CUMPRINDO HORÁRIO NA ESCALA ATUAL</v>
      </c>
      <c r="L940" s="119" t="str">
        <f>_xlfn.CONCAT(cr_impAlm[[#This Row],[DATA]],cr_impAlm[[#This Row],[MOTORISTA e MATRICULA]])</f>
        <v>45522AGNALDO ALVES DE CARVALHO - 5623</v>
      </c>
    </row>
    <row r="941" spans="1:12" ht="41.25" hidden="1" customHeight="1">
      <c r="A941" s="131">
        <v>45479</v>
      </c>
      <c r="B941" s="135">
        <f>B940</f>
        <v>16500</v>
      </c>
      <c r="C941" s="133">
        <v>0.79166666666666663</v>
      </c>
      <c r="D941" s="136" t="s">
        <v>11</v>
      </c>
      <c r="E941" s="132" t="s">
        <v>133</v>
      </c>
      <c r="F941" s="132"/>
      <c r="G941" s="132" t="str">
        <f t="shared" si="43"/>
        <v>1</v>
      </c>
      <c r="H941" s="137">
        <f t="shared" si="44"/>
        <v>18</v>
      </c>
      <c r="I941" s="132" t="str" cm="1">
        <f t="array" ref="I941">_xlfn.XLOOKUP(C941,imp_horarios,imp_trechos_janta,"",-1,1)</f>
        <v>GOIANIA X TERESINA 18:00</v>
      </c>
      <c r="J941" s="132" t="str" cm="1">
        <f t="array" ref="J941">_xlfn.XLOOKUP(D941,justificativas_motivos,justificativas_texto,"",1,1)</f>
        <v>MOTORISTA CUMPRINDO HORÁRIO NA ESCALA ATUAL</v>
      </c>
      <c r="L941" s="119" t="str">
        <f>_xlfn.CONCAT(cr_impAlm[[#This Row],[DATA]],cr_impAlm[[#This Row],[MOTORISTA e MATRICULA]])</f>
        <v>45522CLEYTON CEZAR DA SILVA - 5741</v>
      </c>
    </row>
    <row r="942" spans="1:12" ht="41.25" hidden="1" customHeight="1">
      <c r="A942" s="131">
        <v>45479</v>
      </c>
      <c r="B942" s="135">
        <v>19026</v>
      </c>
      <c r="C942" s="133">
        <v>0.83333333333333337</v>
      </c>
      <c r="D942" s="136" t="s">
        <v>11</v>
      </c>
      <c r="E942" s="132" t="s">
        <v>108</v>
      </c>
      <c r="F942" s="132"/>
      <c r="G942" s="132" t="str">
        <f t="shared" si="43"/>
        <v>1</v>
      </c>
      <c r="H942" s="137">
        <f t="shared" si="44"/>
        <v>18</v>
      </c>
      <c r="I942" s="132" t="str" cm="1">
        <f t="array" ref="I942">_xlfn.XLOOKUP(C942,imp_horarios,imp_trechos_janta,"",-1,1)</f>
        <v>GOIANIA X SAO LUIS 20:00</v>
      </c>
      <c r="J942" s="132" t="str" cm="1">
        <f t="array" ref="J942">_xlfn.XLOOKUP(D942,justificativas_motivos,justificativas_texto,"",1,1)</f>
        <v>MOTORISTA CUMPRINDO HORÁRIO NA ESCALA ATUAL</v>
      </c>
      <c r="L942" s="119" t="str">
        <f>_xlfn.CONCAT(cr_impAlm[[#This Row],[DATA]],cr_impAlm[[#This Row],[MOTORISTA e MATRICULA]])</f>
        <v>45522JEZANIAS GOIS DOS SANTOS - 5573</v>
      </c>
    </row>
    <row r="943" spans="1:12" ht="41.25" hidden="1" customHeight="1">
      <c r="A943" s="131">
        <v>45479</v>
      </c>
      <c r="B943" s="135">
        <f>B942</f>
        <v>19026</v>
      </c>
      <c r="C943" s="133">
        <v>0.83333333333333337</v>
      </c>
      <c r="D943" s="136" t="s">
        <v>11</v>
      </c>
      <c r="E943" s="132" t="s">
        <v>173</v>
      </c>
      <c r="F943" s="132"/>
      <c r="G943" s="132" t="str">
        <f t="shared" si="43"/>
        <v>1</v>
      </c>
      <c r="H943" s="137">
        <f t="shared" si="44"/>
        <v>18</v>
      </c>
      <c r="I943" s="132" t="str" cm="1">
        <f t="array" ref="I943">_xlfn.XLOOKUP(C943,imp_horarios,imp_trechos_janta,"",-1,1)</f>
        <v>GOIANIA X SAO LUIS 20:00</v>
      </c>
      <c r="J943" s="132" t="str" cm="1">
        <f t="array" ref="J943">_xlfn.XLOOKUP(D943,justificativas_motivos,justificativas_texto,"",1,1)</f>
        <v>MOTORISTA CUMPRINDO HORÁRIO NA ESCALA ATUAL</v>
      </c>
      <c r="L943" s="119" t="str">
        <f>_xlfn.CONCAT(cr_impAlm[[#This Row],[DATA]],cr_impAlm[[#This Row],[MOTORISTA e MATRICULA]])</f>
        <v>45522PAULO TRINDADE DE ALMEIDA - 5742</v>
      </c>
    </row>
    <row r="944" spans="1:12" ht="41.25" hidden="1" customHeight="1">
      <c r="A944" s="131">
        <v>45480</v>
      </c>
      <c r="B944" s="135">
        <v>16700</v>
      </c>
      <c r="C944" s="133">
        <v>0.87847222222222221</v>
      </c>
      <c r="D944" s="136" t="s">
        <v>11</v>
      </c>
      <c r="E944" s="129" t="s">
        <v>216</v>
      </c>
      <c r="F944" s="132"/>
      <c r="G944" s="132" t="str">
        <f t="shared" si="43"/>
        <v>1</v>
      </c>
      <c r="H944" s="137">
        <f t="shared" si="44"/>
        <v>18</v>
      </c>
      <c r="I944" s="132" t="str" cm="1">
        <f t="array" ref="I944">_xlfn.XLOOKUP(C944,imp_horarios,imp_trechos_janta,"",-1,1)</f>
        <v>BELEM X GOIANIA 21:05</v>
      </c>
      <c r="J944" s="132" t="str" cm="1">
        <f t="array" ref="J944">_xlfn.XLOOKUP(D944,justificativas_motivos,justificativas_texto,"",1,1)</f>
        <v>MOTORISTA CUMPRINDO HORÁRIO NA ESCALA ATUAL</v>
      </c>
      <c r="L944" s="119" t="str">
        <f>_xlfn.CONCAT(cr_impAlm[[#This Row],[DATA]],cr_impAlm[[#This Row],[MOTORISTA e MATRICULA]])</f>
        <v>45522OLISMAR BATISTA DE DEUS - 5293</v>
      </c>
    </row>
    <row r="945" spans="1:12" ht="41.25" hidden="1" customHeight="1">
      <c r="A945" s="131">
        <v>45480</v>
      </c>
      <c r="B945" s="135">
        <v>16700</v>
      </c>
      <c r="C945" s="133">
        <v>0.87847222222222221</v>
      </c>
      <c r="D945" s="136" t="s">
        <v>11</v>
      </c>
      <c r="E945" s="129" t="s">
        <v>157</v>
      </c>
      <c r="F945" s="132"/>
      <c r="G945" s="132" t="str">
        <f t="shared" si="43"/>
        <v>1</v>
      </c>
      <c r="H945" s="137">
        <f t="shared" si="44"/>
        <v>18</v>
      </c>
      <c r="I945" s="132" t="str" cm="1">
        <f t="array" ref="I945">_xlfn.XLOOKUP(C945,imp_horarios,imp_trechos_janta,"",-1,1)</f>
        <v>BELEM X GOIANIA 21:05</v>
      </c>
      <c r="J945" s="132" t="str" cm="1">
        <f t="array" ref="J945">_xlfn.XLOOKUP(D945,justificativas_motivos,justificativas_texto,"",1,1)</f>
        <v>MOTORISTA CUMPRINDO HORÁRIO NA ESCALA ATUAL</v>
      </c>
      <c r="L945" s="119" t="str">
        <f>_xlfn.CONCAT(cr_impAlm[[#This Row],[DATA]],cr_impAlm[[#This Row],[MOTORISTA e MATRICULA]])</f>
        <v>45522ALEF DA CRUZ VIEIRA - 5291</v>
      </c>
    </row>
    <row r="946" spans="1:12" ht="41.25" hidden="1" customHeight="1">
      <c r="A946" s="131">
        <v>45480</v>
      </c>
      <c r="B946" s="135">
        <v>19015</v>
      </c>
      <c r="C946" s="133">
        <v>0.25</v>
      </c>
      <c r="D946" s="136" t="s">
        <v>11</v>
      </c>
      <c r="E946" s="129" t="s">
        <v>189</v>
      </c>
      <c r="F946" s="132"/>
      <c r="G946" s="132" t="str">
        <f t="shared" si="43"/>
        <v>1</v>
      </c>
      <c r="H946" s="137">
        <f t="shared" si="44"/>
        <v>18</v>
      </c>
      <c r="I946" s="132" t="s">
        <v>582</v>
      </c>
      <c r="J946" s="132" t="str" cm="1">
        <f t="array" ref="J946">_xlfn.XLOOKUP(D946,justificativas_motivos,justificativas_texto,"",1,1)</f>
        <v>MOTORISTA CUMPRINDO HORÁRIO NA ESCALA ATUAL</v>
      </c>
      <c r="L946" s="119" t="str">
        <f>_xlfn.CONCAT(cr_impAlm[[#This Row],[DATA]],cr_impAlm[[#This Row],[MOTORISTA e MATRICULA]])</f>
        <v>45522GESMAR DE SOUZA - 574</v>
      </c>
    </row>
    <row r="947" spans="1:12" ht="41.25" hidden="1" customHeight="1">
      <c r="A947" s="131">
        <v>45480</v>
      </c>
      <c r="B947" s="135">
        <v>19015</v>
      </c>
      <c r="C947" s="133">
        <v>0.25</v>
      </c>
      <c r="D947" s="136" t="s">
        <v>11</v>
      </c>
      <c r="E947" s="129" t="s">
        <v>133</v>
      </c>
      <c r="F947" s="132"/>
      <c r="G947" s="132" t="str">
        <f t="shared" si="43"/>
        <v>1</v>
      </c>
      <c r="H947" s="137">
        <f t="shared" si="44"/>
        <v>18</v>
      </c>
      <c r="I947" s="132" t="s">
        <v>582</v>
      </c>
      <c r="J947" s="132" t="str" cm="1">
        <f t="array" ref="J947">_xlfn.XLOOKUP(D947,justificativas_motivos,justificativas_texto,"",1,1)</f>
        <v>MOTORISTA CUMPRINDO HORÁRIO NA ESCALA ATUAL</v>
      </c>
      <c r="L947" s="119" t="str">
        <f>_xlfn.CONCAT(cr_impAlm[[#This Row],[DATA]],cr_impAlm[[#This Row],[MOTORISTA e MATRICULA]])</f>
        <v>45522WESLEY RODRIGUES DE OLIVEIRA - 5540</v>
      </c>
    </row>
    <row r="948" spans="1:12" ht="41.25" hidden="1" customHeight="1">
      <c r="A948" s="131">
        <v>45480</v>
      </c>
      <c r="B948" s="135">
        <v>15400</v>
      </c>
      <c r="C948" s="133">
        <v>0.3</v>
      </c>
      <c r="D948" s="136" t="s">
        <v>11</v>
      </c>
      <c r="E948" s="129" t="s">
        <v>108</v>
      </c>
      <c r="F948" s="132"/>
      <c r="G948" s="132" t="str">
        <f t="shared" si="43"/>
        <v>1</v>
      </c>
      <c r="H948" s="137">
        <f t="shared" si="44"/>
        <v>18</v>
      </c>
      <c r="I948" s="132" t="str" cm="1">
        <f t="array" ref="I948">_xlfn.XLOOKUP(C948,imp_horarios,imp_trechos_janta,"",-1,1)</f>
        <v>BELEM X GOIANIA 07:12</v>
      </c>
      <c r="J948" s="132" t="str" cm="1">
        <f t="array" ref="J948">_xlfn.XLOOKUP(D948,justificativas_motivos,justificativas_texto,"",1,1)</f>
        <v>MOTORISTA CUMPRINDO HORÁRIO NA ESCALA ATUAL</v>
      </c>
      <c r="L948" s="119" t="str">
        <f>_xlfn.CONCAT(cr_impAlm[[#This Row],[DATA]],cr_impAlm[[#This Row],[MOTORISTA e MATRICULA]])</f>
        <v>45523OLISMAR BATISTA DE DEUS - 5293</v>
      </c>
    </row>
    <row r="949" spans="1:12" ht="41.25" hidden="1" customHeight="1">
      <c r="A949" s="131">
        <v>45480</v>
      </c>
      <c r="B949" s="135">
        <v>15400</v>
      </c>
      <c r="C949" s="133">
        <v>0.3</v>
      </c>
      <c r="D949" s="136" t="s">
        <v>11</v>
      </c>
      <c r="E949" s="129" t="s">
        <v>173</v>
      </c>
      <c r="F949" s="132"/>
      <c r="G949" s="132" t="str">
        <f t="shared" si="43"/>
        <v>1</v>
      </c>
      <c r="H949" s="137">
        <f t="shared" si="44"/>
        <v>18</v>
      </c>
      <c r="I949" s="132" t="str" cm="1">
        <f t="array" ref="I949">_xlfn.XLOOKUP(C949,imp_horarios,imp_trechos_janta,"",-1,1)</f>
        <v>BELEM X GOIANIA 07:12</v>
      </c>
      <c r="J949" s="132" t="str" cm="1">
        <f t="array" ref="J949">_xlfn.XLOOKUP(D949,justificativas_motivos,justificativas_texto,"",1,1)</f>
        <v>MOTORISTA CUMPRINDO HORÁRIO NA ESCALA ATUAL</v>
      </c>
      <c r="L949" s="119" t="str">
        <f>_xlfn.CONCAT(cr_impAlm[[#This Row],[DATA]],cr_impAlm[[#This Row],[MOTORISTA e MATRICULA]])</f>
        <v>45523ALEF DA CRUZ VIEIRA - 5291</v>
      </c>
    </row>
    <row r="950" spans="1:12" ht="41.25" hidden="1" customHeight="1">
      <c r="A950" s="131">
        <v>45480</v>
      </c>
      <c r="B950" s="135">
        <v>19008</v>
      </c>
      <c r="C950" s="133">
        <v>0.33333333333333331</v>
      </c>
      <c r="D950" s="136" t="s">
        <v>11</v>
      </c>
      <c r="E950" s="129" t="s">
        <v>175</v>
      </c>
      <c r="F950" s="132"/>
      <c r="G950" s="132" t="str">
        <f t="shared" si="43"/>
        <v>1</v>
      </c>
      <c r="H950" s="137">
        <f t="shared" si="44"/>
        <v>18</v>
      </c>
      <c r="I950" s="132" t="str" cm="1">
        <f t="array" ref="I950">_xlfn.XLOOKUP(C950,imp_horarios,imp_trechos_janta,"",-1,1)</f>
        <v>SAO LUIS X GOIANIA 08:00</v>
      </c>
      <c r="J950" s="132" t="str" cm="1">
        <f t="array" ref="J950">_xlfn.XLOOKUP(D950,justificativas_motivos,justificativas_texto,"",1,1)</f>
        <v>MOTORISTA CUMPRINDO HORÁRIO NA ESCALA ATUAL</v>
      </c>
      <c r="L950" s="119" t="str">
        <f>_xlfn.CONCAT(cr_impAlm[[#This Row],[DATA]],cr_impAlm[[#This Row],[MOTORISTA e MATRICULA]])</f>
        <v>45523GESMAR DE SOUZA - 574</v>
      </c>
    </row>
    <row r="951" spans="1:12" ht="41.25" hidden="1" customHeight="1">
      <c r="A951" s="131">
        <v>45480</v>
      </c>
      <c r="B951" s="135">
        <v>19008</v>
      </c>
      <c r="C951" s="133">
        <v>0.33333333333333331</v>
      </c>
      <c r="D951" s="136" t="s">
        <v>11</v>
      </c>
      <c r="E951" s="129" t="s">
        <v>238</v>
      </c>
      <c r="F951" s="132"/>
      <c r="G951" s="132" t="str">
        <f t="shared" si="43"/>
        <v>1</v>
      </c>
      <c r="H951" s="137">
        <f t="shared" si="44"/>
        <v>18</v>
      </c>
      <c r="I951" s="132" t="str" cm="1">
        <f t="array" ref="I951">_xlfn.XLOOKUP(C951,imp_horarios,imp_trechos_janta,"",-1,1)</f>
        <v>SAO LUIS X GOIANIA 08:00</v>
      </c>
      <c r="J951" s="132" t="str" cm="1">
        <f t="array" ref="J951">_xlfn.XLOOKUP(D951,justificativas_motivos,justificativas_texto,"",1,1)</f>
        <v>MOTORISTA CUMPRINDO HORÁRIO NA ESCALA ATUAL</v>
      </c>
      <c r="L951" s="119" t="str">
        <f>_xlfn.CONCAT(cr_impAlm[[#This Row],[DATA]],cr_impAlm[[#This Row],[MOTORISTA e MATRICULA]])</f>
        <v>45523WESLEY RODRIGUES DE OLIVEIRA - 5540</v>
      </c>
    </row>
    <row r="952" spans="1:12" ht="41.25" hidden="1" customHeight="1">
      <c r="A952" s="131">
        <v>45480</v>
      </c>
      <c r="B952" s="135">
        <v>19003</v>
      </c>
      <c r="C952" s="133" t="s">
        <v>231</v>
      </c>
      <c r="D952" s="136" t="s">
        <v>11</v>
      </c>
      <c r="E952" s="132" t="s">
        <v>126</v>
      </c>
      <c r="F952" s="132"/>
      <c r="G952" s="132" t="str">
        <f t="shared" si="43"/>
        <v>1</v>
      </c>
      <c r="H952" s="137">
        <f t="shared" si="44"/>
        <v>18</v>
      </c>
      <c r="I952" s="132" t="str" cm="1">
        <f t="array" ref="I952">_xlfn.XLOOKUP(C952,imp_horarios,imp_trechos_janta,"",-1,1)</f>
        <v>EXTRA</v>
      </c>
      <c r="J952" s="132" t="str" cm="1">
        <f t="array" ref="J952">_xlfn.XLOOKUP(D952,justificativas_motivos,justificativas_texto,"",1,1)</f>
        <v>MOTORISTA CUMPRINDO HORÁRIO NA ESCALA ATUAL</v>
      </c>
      <c r="L952" s="119" t="str">
        <f>_xlfn.CONCAT(cr_impAlm[[#This Row],[DATA]],cr_impAlm[[#This Row],[MOTORISTA e MATRICULA]])</f>
        <v>45523MARCOS SUEL SALES PINTO - 5529</v>
      </c>
    </row>
    <row r="953" spans="1:12" ht="41.25" hidden="1" customHeight="1">
      <c r="A953" s="131">
        <v>45480</v>
      </c>
      <c r="B953" s="135">
        <v>19003</v>
      </c>
      <c r="C953" s="133" t="s">
        <v>231</v>
      </c>
      <c r="D953" s="136" t="s">
        <v>11</v>
      </c>
      <c r="E953" s="132" t="s">
        <v>69</v>
      </c>
      <c r="F953" s="132"/>
      <c r="G953" s="132" t="str">
        <f t="shared" si="43"/>
        <v>1</v>
      </c>
      <c r="H953" s="137">
        <f t="shared" si="44"/>
        <v>18</v>
      </c>
      <c r="I953" s="132" t="str" cm="1">
        <f t="array" ref="I953">_xlfn.XLOOKUP(C953,imp_horarios,imp_trechos_janta,"",-1,1)</f>
        <v>EXTRA</v>
      </c>
      <c r="J953" s="132" t="str" cm="1">
        <f t="array" ref="J953">_xlfn.XLOOKUP(D953,justificativas_motivos,justificativas_texto,"",1,1)</f>
        <v>MOTORISTA CUMPRINDO HORÁRIO NA ESCALA ATUAL</v>
      </c>
      <c r="L953" s="119" t="str">
        <f>_xlfn.CONCAT(cr_impAlm[[#This Row],[DATA]],cr_impAlm[[#This Row],[MOTORISTA e MATRICULA]])</f>
        <v>45523EVANDRO BEZERRA LOPES - 5588</v>
      </c>
    </row>
    <row r="954" spans="1:12" ht="41.25" hidden="1" customHeight="1">
      <c r="A954" s="131">
        <v>45480</v>
      </c>
      <c r="B954" s="135">
        <v>19002</v>
      </c>
      <c r="C954" s="133">
        <v>0.75</v>
      </c>
      <c r="D954" s="136" t="s">
        <v>11</v>
      </c>
      <c r="E954" s="132" t="s">
        <v>96</v>
      </c>
      <c r="F954" s="132"/>
      <c r="G954" s="132" t="str">
        <f t="shared" si="43"/>
        <v>1</v>
      </c>
      <c r="H954" s="137">
        <f t="shared" si="44"/>
        <v>18</v>
      </c>
      <c r="I954" s="132" t="str" cm="1">
        <f t="array" ref="I954">_xlfn.XLOOKUP(C954,imp_horarios,imp_trechos_janta,"",-1,1)</f>
        <v>GOIANIA X TERESINA 18:00</v>
      </c>
      <c r="J954" s="132" t="str" cm="1">
        <f t="array" ref="J954">_xlfn.XLOOKUP(D954,justificativas_motivos,justificativas_texto,"",1,1)</f>
        <v>MOTORISTA CUMPRINDO HORÁRIO NA ESCALA ATUAL</v>
      </c>
      <c r="L954" s="119" t="str">
        <f>_xlfn.CONCAT(cr_impAlm[[#This Row],[DATA]],cr_impAlm[[#This Row],[MOTORISTA e MATRICULA]])</f>
        <v>45523JUSCELINO PIRES GONCALVES - 1343</v>
      </c>
    </row>
    <row r="955" spans="1:12" ht="41.25" hidden="1" customHeight="1">
      <c r="A955" s="131">
        <v>45480</v>
      </c>
      <c r="B955" s="135">
        <v>19002</v>
      </c>
      <c r="C955" s="133">
        <v>0.75</v>
      </c>
      <c r="D955" s="136" t="s">
        <v>11</v>
      </c>
      <c r="E955" s="132" t="s">
        <v>98</v>
      </c>
      <c r="F955" s="132"/>
      <c r="G955" s="132" t="str">
        <f t="shared" si="43"/>
        <v>1</v>
      </c>
      <c r="H955" s="137">
        <f t="shared" si="44"/>
        <v>18</v>
      </c>
      <c r="I955" s="132" t="str" cm="1">
        <f t="array" ref="I955">_xlfn.XLOOKUP(C955,imp_horarios,imp_trechos_janta,"",-1,1)</f>
        <v>GOIANIA X TERESINA 18:00</v>
      </c>
      <c r="J955" s="132" t="str" cm="1">
        <f t="array" ref="J955">_xlfn.XLOOKUP(D955,justificativas_motivos,justificativas_texto,"",1,1)</f>
        <v>MOTORISTA CUMPRINDO HORÁRIO NA ESCALA ATUAL</v>
      </c>
      <c r="L955" s="119" t="str">
        <f>_xlfn.CONCAT(cr_impAlm[[#This Row],[DATA]],cr_impAlm[[#This Row],[MOTORISTA e MATRICULA]])</f>
        <v>45523MARCIO JOSE DA CRUZ - 5530</v>
      </c>
    </row>
    <row r="956" spans="1:12" ht="41.25" hidden="1" customHeight="1">
      <c r="A956" s="131">
        <v>45480</v>
      </c>
      <c r="B956" s="135">
        <v>19006</v>
      </c>
      <c r="C956" s="133">
        <v>0.79166666666666663</v>
      </c>
      <c r="D956" s="136" t="s">
        <v>11</v>
      </c>
      <c r="E956" s="132" t="s">
        <v>101</v>
      </c>
      <c r="F956" s="132"/>
      <c r="G956" s="132" t="str">
        <f t="shared" si="43"/>
        <v>1</v>
      </c>
      <c r="H956" s="137">
        <f t="shared" si="44"/>
        <v>18</v>
      </c>
      <c r="I956" s="132" t="str" cm="1">
        <f t="array" ref="I956">_xlfn.XLOOKUP(C956,imp_horarios,imp_trechos_janta,"",-1,1)</f>
        <v>GOIANIA X TERESINA 18:00</v>
      </c>
      <c r="J956" s="132" t="str" cm="1">
        <f t="array" ref="J956">_xlfn.XLOOKUP(D956,justificativas_motivos,justificativas_texto,"",1,1)</f>
        <v>MOTORISTA CUMPRINDO HORÁRIO NA ESCALA ATUAL</v>
      </c>
      <c r="L956" s="119" t="str">
        <f>_xlfn.CONCAT(cr_impAlm[[#This Row],[DATA]],cr_impAlm[[#This Row],[MOTORISTA e MATRICULA]])</f>
        <v>45523VILMAR JOSE CAMILO - 948</v>
      </c>
    </row>
    <row r="957" spans="1:12" ht="41.25" hidden="1" customHeight="1">
      <c r="A957" s="131">
        <v>45480</v>
      </c>
      <c r="B957" s="135">
        <v>19006</v>
      </c>
      <c r="C957" s="133">
        <v>0.79166666666666663</v>
      </c>
      <c r="D957" s="136" t="s">
        <v>11</v>
      </c>
      <c r="E957" s="132" t="s">
        <v>58</v>
      </c>
      <c r="F957" s="132"/>
      <c r="G957" s="132" t="str">
        <f t="shared" si="43"/>
        <v>1</v>
      </c>
      <c r="H957" s="137">
        <f t="shared" si="44"/>
        <v>18</v>
      </c>
      <c r="I957" s="132" t="str" cm="1">
        <f t="array" ref="I957">_xlfn.XLOOKUP(C957,imp_horarios,imp_trechos_janta,"",-1,1)</f>
        <v>GOIANIA X TERESINA 18:00</v>
      </c>
      <c r="J957" s="132" t="str" cm="1">
        <f t="array" ref="J957">_xlfn.XLOOKUP(D957,justificativas_motivos,justificativas_texto,"",1,1)</f>
        <v>MOTORISTA CUMPRINDO HORÁRIO NA ESCALA ATUAL</v>
      </c>
      <c r="L957" s="119" t="str">
        <f>_xlfn.CONCAT(cr_impAlm[[#This Row],[DATA]],cr_impAlm[[#This Row],[MOTORISTA e MATRICULA]])</f>
        <v>45523ADMILSON BRAGA ALVES - 2656</v>
      </c>
    </row>
    <row r="958" spans="1:12" ht="41.25" hidden="1" customHeight="1">
      <c r="A958" s="131">
        <v>45480</v>
      </c>
      <c r="B958" s="135">
        <v>19018</v>
      </c>
      <c r="C958" s="133">
        <v>0.83333333333333337</v>
      </c>
      <c r="D958" s="136" t="s">
        <v>11</v>
      </c>
      <c r="E958" s="132" t="s">
        <v>113</v>
      </c>
      <c r="F958" s="132"/>
      <c r="G958" s="132" t="str">
        <f t="shared" si="43"/>
        <v>1</v>
      </c>
      <c r="H958" s="137">
        <f t="shared" si="44"/>
        <v>18</v>
      </c>
      <c r="I958" s="132" t="str" cm="1">
        <f t="array" ref="I958">_xlfn.XLOOKUP(C958,imp_horarios,imp_trechos_janta,"",-1,1)</f>
        <v>GOIANIA X SAO LUIS 20:00</v>
      </c>
      <c r="J958" s="132" t="str" cm="1">
        <f t="array" ref="J958">_xlfn.XLOOKUP(D958,justificativas_motivos,justificativas_texto,"",1,1)</f>
        <v>MOTORISTA CUMPRINDO HORÁRIO NA ESCALA ATUAL</v>
      </c>
      <c r="L958" s="119" t="str">
        <f>_xlfn.CONCAT(cr_impAlm[[#This Row],[DATA]],cr_impAlm[[#This Row],[MOTORISTA e MATRICULA]])</f>
        <v>45523RAFAEL JOSE TOME DE LIMA - 5537</v>
      </c>
    </row>
    <row r="959" spans="1:12" ht="41.25" hidden="1" customHeight="1">
      <c r="A959" s="144">
        <v>45480</v>
      </c>
      <c r="B959" s="135">
        <v>19018</v>
      </c>
      <c r="C959" s="133">
        <v>0.83333333333333337</v>
      </c>
      <c r="D959" s="136" t="s">
        <v>11</v>
      </c>
      <c r="E959" s="132" t="s">
        <v>112</v>
      </c>
      <c r="F959" s="132"/>
      <c r="G959" s="132" t="str">
        <f t="shared" si="43"/>
        <v>1</v>
      </c>
      <c r="H959" s="137">
        <f t="shared" si="44"/>
        <v>18</v>
      </c>
      <c r="I959" s="132" t="str" cm="1">
        <f t="array" ref="I959">_xlfn.XLOOKUP(C959,imp_horarios,imp_trechos_janta,"",-1,1)</f>
        <v>GOIANIA X SAO LUIS 20:00</v>
      </c>
      <c r="J959" s="145" t="str" cm="1">
        <f t="array" ref="J959">_xlfn.XLOOKUP(D959,justificativas_motivos,justificativas_texto,"",1,1)</f>
        <v>MOTORISTA CUMPRINDO HORÁRIO NA ESCALA ATUAL</v>
      </c>
      <c r="L959" s="119" t="str">
        <f>_xlfn.CONCAT(cr_impAlm[[#This Row],[DATA]],cr_impAlm[[#This Row],[MOTORISTA e MATRICULA]])</f>
        <v>45523JOAO DA SILVA MORAIS - 2978</v>
      </c>
    </row>
    <row r="960" spans="1:12" ht="41.25" hidden="1" customHeight="1">
      <c r="A960" s="144">
        <v>45481</v>
      </c>
      <c r="B960" s="135">
        <v>16500</v>
      </c>
      <c r="C960" s="133">
        <v>0.87847222222222221</v>
      </c>
      <c r="D960" s="136" t="s">
        <v>11</v>
      </c>
      <c r="E960" s="132" t="s">
        <v>126</v>
      </c>
      <c r="F960" s="132"/>
      <c r="G960" s="132" t="str">
        <f t="shared" si="43"/>
        <v>1</v>
      </c>
      <c r="H960" s="137">
        <f t="shared" si="44"/>
        <v>18</v>
      </c>
      <c r="I960" s="132" t="str" cm="1">
        <f t="array" ref="I960">_xlfn.XLOOKUP(C960,imp_horarios,imp_trechos_janta,"",-1,1)</f>
        <v>BELEM X GOIANIA 21:05</v>
      </c>
      <c r="J960" s="145" t="str" cm="1">
        <f t="array" ref="J960">_xlfn.XLOOKUP(D960,justificativas_motivos,justificativas_texto,"",1,1)</f>
        <v>MOTORISTA CUMPRINDO HORÁRIO NA ESCALA ATUAL</v>
      </c>
      <c r="L960" s="119" t="str">
        <f>_xlfn.CONCAT(cr_impAlm[[#This Row],[DATA]],cr_impAlm[[#This Row],[MOTORISTA e MATRICULA]])</f>
        <v>45524VILMAR JOSE CAMILO - 948</v>
      </c>
    </row>
    <row r="961" spans="1:12" ht="41.25" hidden="1" customHeight="1">
      <c r="A961" s="144">
        <v>45481</v>
      </c>
      <c r="B961" s="135">
        <f>B960</f>
        <v>16500</v>
      </c>
      <c r="C961" s="133">
        <f>C960</f>
        <v>0.87847222222222221</v>
      </c>
      <c r="D961" s="136" t="s">
        <v>11</v>
      </c>
      <c r="E961" s="132" t="s">
        <v>69</v>
      </c>
      <c r="F961" s="132"/>
      <c r="G961" s="132" t="str">
        <f t="shared" si="43"/>
        <v>1</v>
      </c>
      <c r="H961" s="137">
        <f t="shared" si="44"/>
        <v>18</v>
      </c>
      <c r="I961" s="132" t="str" cm="1">
        <f t="array" ref="I961">_xlfn.XLOOKUP(C961,imp_horarios,imp_trechos_janta,"",-1,1)</f>
        <v>BELEM X GOIANIA 21:05</v>
      </c>
      <c r="J961" s="145" t="str" cm="1">
        <f t="array" ref="J961">_xlfn.XLOOKUP(D961,justificativas_motivos,justificativas_texto,"",1,1)</f>
        <v>MOTORISTA CUMPRINDO HORÁRIO NA ESCALA ATUAL</v>
      </c>
      <c r="L961" s="119" t="str">
        <f>_xlfn.CONCAT(cr_impAlm[[#This Row],[DATA]],cr_impAlm[[#This Row],[MOTORISTA e MATRICULA]])</f>
        <v>45524ADMILSON BRAGA ALVES - 2656</v>
      </c>
    </row>
    <row r="962" spans="1:12" ht="41.25" hidden="1" customHeight="1">
      <c r="A962" s="144">
        <v>45481</v>
      </c>
      <c r="B962" s="135">
        <v>19003</v>
      </c>
      <c r="C962" s="133">
        <v>0.25</v>
      </c>
      <c r="D962" s="136" t="s">
        <v>231</v>
      </c>
      <c r="E962" s="132" t="s">
        <v>101</v>
      </c>
      <c r="F962" s="132"/>
      <c r="G962" s="132" t="str">
        <f t="shared" si="43"/>
        <v>1</v>
      </c>
      <c r="H962" s="137">
        <f t="shared" si="44"/>
        <v>18</v>
      </c>
      <c r="I962" s="132" t="s">
        <v>582</v>
      </c>
      <c r="J962" s="145" t="str" cm="1">
        <f t="array" ref="J962">_xlfn.XLOOKUP(D962,justificativas_motivos,justificativas_texto,"",1,1)</f>
        <v>MOTORISTA CUMPRINDO ESCALA EXTRA</v>
      </c>
      <c r="L962" s="119" t="str">
        <f>_xlfn.CONCAT(cr_impAlm[[#This Row],[DATA]],cr_impAlm[[#This Row],[MOTORISTA e MATRICULA]])</f>
        <v>45524RAFAEL JOSE TOME DE LIMA - 5537</v>
      </c>
    </row>
    <row r="963" spans="1:12" ht="41.25" hidden="1" customHeight="1">
      <c r="A963" s="144">
        <v>45481</v>
      </c>
      <c r="B963" s="135">
        <f>B962</f>
        <v>19003</v>
      </c>
      <c r="C963" s="133">
        <f>C962</f>
        <v>0.25</v>
      </c>
      <c r="D963" s="136" t="s">
        <v>231</v>
      </c>
      <c r="E963" s="132" t="s">
        <v>181</v>
      </c>
      <c r="F963" s="132"/>
      <c r="G963" s="132" t="str">
        <f t="shared" si="43"/>
        <v>1</v>
      </c>
      <c r="H963" s="137">
        <f t="shared" si="44"/>
        <v>18</v>
      </c>
      <c r="I963" s="132" t="s">
        <v>582</v>
      </c>
      <c r="J963" s="145" t="str" cm="1">
        <f t="array" ref="J963">_xlfn.XLOOKUP(D963,justificativas_motivos,justificativas_texto,"",1,1)</f>
        <v>MOTORISTA CUMPRINDO ESCALA EXTRA</v>
      </c>
      <c r="L963" s="119" t="str">
        <f>_xlfn.CONCAT(cr_impAlm[[#This Row],[DATA]],cr_impAlm[[#This Row],[MOTORISTA e MATRICULA]])</f>
        <v>45524JOAO DA SILVA MORAIS - 2978</v>
      </c>
    </row>
    <row r="964" spans="1:12" ht="41.25" hidden="1" customHeight="1">
      <c r="A964" s="144">
        <v>45481</v>
      </c>
      <c r="B964" s="135">
        <v>19017</v>
      </c>
      <c r="C964" s="133">
        <v>0.3</v>
      </c>
      <c r="D964" s="136" t="s">
        <v>11</v>
      </c>
      <c r="E964" s="132" t="s">
        <v>113</v>
      </c>
      <c r="F964" s="132"/>
      <c r="G964" s="132" t="str">
        <f t="shared" si="43"/>
        <v>1</v>
      </c>
      <c r="H964" s="137">
        <f t="shared" si="44"/>
        <v>18</v>
      </c>
      <c r="I964" s="132" t="str" cm="1">
        <f t="array" ref="I964">_xlfn.XLOOKUP(C964,imp_horarios,imp_trechos_janta,"",-1,1)</f>
        <v>BELEM X GOIANIA 07:12</v>
      </c>
      <c r="J964" s="145" t="str" cm="1">
        <f t="array" ref="J964">_xlfn.XLOOKUP(D964,justificativas_motivos,justificativas_texto,"",1,1)</f>
        <v>MOTORISTA CUMPRINDO HORÁRIO NA ESCALA ATUAL</v>
      </c>
      <c r="L964" s="119" t="str">
        <f>_xlfn.CONCAT(cr_impAlm[[#This Row],[DATA]],cr_impAlm[[#This Row],[MOTORISTA e MATRICULA]])</f>
        <v>45524WENDER PEDRO DA SILVA - 1596</v>
      </c>
    </row>
    <row r="965" spans="1:12" ht="41.25" hidden="1" customHeight="1">
      <c r="A965" s="144">
        <v>45481</v>
      </c>
      <c r="B965" s="135">
        <f>B964</f>
        <v>19017</v>
      </c>
      <c r="C965" s="133">
        <f>C964</f>
        <v>0.3</v>
      </c>
      <c r="D965" s="136" t="s">
        <v>11</v>
      </c>
      <c r="E965" s="132" t="s">
        <v>176</v>
      </c>
      <c r="F965" s="132"/>
      <c r="G965" s="132" t="str">
        <f t="shared" si="43"/>
        <v>1</v>
      </c>
      <c r="H965" s="137">
        <f t="shared" si="44"/>
        <v>18</v>
      </c>
      <c r="I965" s="132" t="str" cm="1">
        <f t="array" ref="I965">_xlfn.XLOOKUP(C965,imp_horarios,imp_trechos_janta,"",-1,1)</f>
        <v>BELEM X GOIANIA 07:12</v>
      </c>
      <c r="J965" s="145" t="str" cm="1">
        <f t="array" ref="J965">_xlfn.XLOOKUP(D965,justificativas_motivos,justificativas_texto,"",1,1)</f>
        <v>MOTORISTA CUMPRINDO HORÁRIO NA ESCALA ATUAL</v>
      </c>
      <c r="L965" s="119" t="str">
        <f>_xlfn.CONCAT(cr_impAlm[[#This Row],[DATA]],cr_impAlm[[#This Row],[MOTORISTA e MATRICULA]])</f>
        <v>45524LUCIANO CARNEIRO ALVES - 5757</v>
      </c>
    </row>
    <row r="966" spans="1:12" ht="41.25" hidden="1" customHeight="1">
      <c r="A966" s="144">
        <v>45481</v>
      </c>
      <c r="B966" s="135">
        <v>14300</v>
      </c>
      <c r="C966" s="133">
        <v>0.33333333333333331</v>
      </c>
      <c r="D966" s="136" t="s">
        <v>11</v>
      </c>
      <c r="E966" s="132" t="s">
        <v>103</v>
      </c>
      <c r="F966" s="132"/>
      <c r="G966" s="132" t="str">
        <f t="shared" si="43"/>
        <v>1</v>
      </c>
      <c r="H966" s="137">
        <f t="shared" si="44"/>
        <v>18</v>
      </c>
      <c r="I966" s="132" t="str" cm="1">
        <f t="array" ref="I966">_xlfn.XLOOKUP(C966,imp_horarios,imp_trechos_janta,"",-1,1)</f>
        <v>SAO LUIS X GOIANIA 08:00</v>
      </c>
      <c r="J966" s="145" t="str" cm="1">
        <f t="array" ref="J966">_xlfn.XLOOKUP(D966,justificativas_motivos,justificativas_texto,"",1,1)</f>
        <v>MOTORISTA CUMPRINDO HORÁRIO NA ESCALA ATUAL</v>
      </c>
      <c r="L966" s="119" t="str">
        <f>_xlfn.CONCAT(cr_impAlm[[#This Row],[DATA]],cr_impAlm[[#This Row],[MOTORISTA e MATRICULA]])</f>
        <v>45524CLAYTON SANTOS AIRES PEREIRA - 5209</v>
      </c>
    </row>
    <row r="967" spans="1:12" ht="41.25" hidden="1" customHeight="1">
      <c r="A967" s="144">
        <v>45481</v>
      </c>
      <c r="B967" s="135">
        <f>B966</f>
        <v>14300</v>
      </c>
      <c r="C967" s="133">
        <f>C966</f>
        <v>0.33333333333333331</v>
      </c>
      <c r="D967" s="136" t="s">
        <v>11</v>
      </c>
      <c r="E967" s="132" t="s">
        <v>104</v>
      </c>
      <c r="F967" s="132"/>
      <c r="G967" s="132" t="str">
        <f t="shared" si="43"/>
        <v>1</v>
      </c>
      <c r="H967" s="137">
        <f t="shared" si="44"/>
        <v>18</v>
      </c>
      <c r="I967" s="132" t="str" cm="1">
        <f t="array" ref="I967">_xlfn.XLOOKUP(C967,imp_horarios,imp_trechos_janta,"",-1,1)</f>
        <v>SAO LUIS X GOIANIA 08:00</v>
      </c>
      <c r="J967" s="145" t="str" cm="1">
        <f t="array" ref="J967">_xlfn.XLOOKUP(D967,justificativas_motivos,justificativas_texto,"",1,1)</f>
        <v>MOTORISTA CUMPRINDO HORÁRIO NA ESCALA ATUAL</v>
      </c>
      <c r="L967" s="119" t="str">
        <f>_xlfn.CONCAT(cr_impAlm[[#This Row],[DATA]],cr_impAlm[[#This Row],[MOTORISTA e MATRICULA]])</f>
        <v>45524GILBERT WAGNER CALDEIRA - 5707</v>
      </c>
    </row>
    <row r="968" spans="1:12" ht="41.25" hidden="1" customHeight="1">
      <c r="A968" s="144">
        <v>45481</v>
      </c>
      <c r="B968" s="135">
        <v>12400</v>
      </c>
      <c r="C968" s="133">
        <v>0.39583333333333331</v>
      </c>
      <c r="D968" s="136" t="s">
        <v>11</v>
      </c>
      <c r="E968" s="132" t="s">
        <v>153</v>
      </c>
      <c r="F968" s="132"/>
      <c r="G968" s="132" t="str">
        <f t="shared" si="43"/>
        <v>1</v>
      </c>
      <c r="H968" s="137">
        <f t="shared" si="44"/>
        <v>18</v>
      </c>
      <c r="I968" s="132" t="str" cm="1">
        <f t="array" ref="I968">_xlfn.XLOOKUP(C968,imp_horarios,imp_trechos_janta,"",-1,1)</f>
        <v>GOIANIA X BELEM 09:30</v>
      </c>
      <c r="J968" s="145" t="str" cm="1">
        <f t="array" ref="J968">_xlfn.XLOOKUP(D968,justificativas_motivos,justificativas_texto,"",1,1)</f>
        <v>MOTORISTA CUMPRINDO HORÁRIO NA ESCALA ATUAL</v>
      </c>
      <c r="L968" s="119" t="str">
        <f>_xlfn.CONCAT(cr_impAlm[[#This Row],[DATA]],cr_impAlm[[#This Row],[MOTORISTA e MATRICULA]])</f>
        <v>45525ALEXSANDRO PEREIRA DA SILVA - 5286</v>
      </c>
    </row>
    <row r="969" spans="1:12" ht="41.25" hidden="1" customHeight="1">
      <c r="A969" s="144">
        <v>45481</v>
      </c>
      <c r="B969" s="135">
        <f>B968</f>
        <v>12400</v>
      </c>
      <c r="C969" s="133">
        <f>C968</f>
        <v>0.39583333333333331</v>
      </c>
      <c r="D969" s="136" t="s">
        <v>11</v>
      </c>
      <c r="E969" s="132" t="s">
        <v>171</v>
      </c>
      <c r="F969" s="132"/>
      <c r="G969" s="132" t="str">
        <f t="shared" si="43"/>
        <v>1</v>
      </c>
      <c r="H969" s="137">
        <f t="shared" si="44"/>
        <v>18</v>
      </c>
      <c r="I969" s="132" t="str" cm="1">
        <f t="array" ref="I969">_xlfn.XLOOKUP(C969,imp_horarios,imp_trechos_janta,"",-1,1)</f>
        <v>GOIANIA X BELEM 09:30</v>
      </c>
      <c r="J969" s="145" t="str" cm="1">
        <f t="array" ref="J969">_xlfn.XLOOKUP(D969,justificativas_motivos,justificativas_texto,"",1,1)</f>
        <v>MOTORISTA CUMPRINDO HORÁRIO NA ESCALA ATUAL</v>
      </c>
      <c r="L969" s="119" t="str">
        <f>_xlfn.CONCAT(cr_impAlm[[#This Row],[DATA]],cr_impAlm[[#This Row],[MOTORISTA e MATRICULA]])</f>
        <v>45525JOSE MARQUES DE SOUZA - 5771</v>
      </c>
    </row>
    <row r="970" spans="1:12" ht="41.25" hidden="1" customHeight="1">
      <c r="A970" s="144">
        <v>45481</v>
      </c>
      <c r="B970" s="135">
        <v>19001</v>
      </c>
      <c r="C970" s="133">
        <v>0.75</v>
      </c>
      <c r="D970" s="136" t="s">
        <v>11</v>
      </c>
      <c r="E970" s="132" t="s">
        <v>150</v>
      </c>
      <c r="F970" s="132"/>
      <c r="G970" s="132" t="str">
        <f t="shared" si="43"/>
        <v>1</v>
      </c>
      <c r="H970" s="137">
        <f t="shared" si="44"/>
        <v>18</v>
      </c>
      <c r="I970" s="132" t="str" cm="1">
        <f t="array" ref="I970">_xlfn.XLOOKUP(C970,imp_horarios,imp_trechos_janta,"",-1,1)</f>
        <v>GOIANIA X TERESINA 18:00</v>
      </c>
      <c r="J970" s="145" t="str" cm="1">
        <f t="array" ref="J970">_xlfn.XLOOKUP(D970,justificativas_motivos,justificativas_texto,"",1,1)</f>
        <v>MOTORISTA CUMPRINDO HORÁRIO NA ESCALA ATUAL</v>
      </c>
      <c r="L970" s="119" t="str">
        <f>_xlfn.CONCAT(cr_impAlm[[#This Row],[DATA]],cr_impAlm[[#This Row],[MOTORISTA e MATRICULA]])</f>
        <v>45525MAURICIO CARLOS BARROSO - 901</v>
      </c>
    </row>
    <row r="971" spans="1:12" ht="41.25" hidden="1" customHeight="1">
      <c r="A971" s="144">
        <v>45481</v>
      </c>
      <c r="B971" s="135">
        <f>B970</f>
        <v>19001</v>
      </c>
      <c r="C971" s="133">
        <v>0.75</v>
      </c>
      <c r="D971" s="136" t="s">
        <v>11</v>
      </c>
      <c r="E971" s="132" t="s">
        <v>151</v>
      </c>
      <c r="F971" s="132"/>
      <c r="G971" s="132" t="str">
        <f t="shared" si="43"/>
        <v>1</v>
      </c>
      <c r="H971" s="137">
        <f t="shared" si="44"/>
        <v>18</v>
      </c>
      <c r="I971" s="132" t="str" cm="1">
        <f t="array" ref="I971">_xlfn.XLOOKUP(C971,imp_horarios,imp_trechos_janta,"",-1,1)</f>
        <v>GOIANIA X TERESINA 18:00</v>
      </c>
      <c r="J971" s="145" t="str" cm="1">
        <f t="array" ref="J971">_xlfn.XLOOKUP(D971,justificativas_motivos,justificativas_texto,"",1,1)</f>
        <v>MOTORISTA CUMPRINDO HORÁRIO NA ESCALA ATUAL</v>
      </c>
      <c r="L971" s="119" t="str">
        <f>_xlfn.CONCAT(cr_impAlm[[#This Row],[DATA]],cr_impAlm[[#This Row],[MOTORISTA e MATRICULA]])</f>
        <v>45525ROBSON DOS SANTOS PONTES - 2763</v>
      </c>
    </row>
    <row r="972" spans="1:12" ht="41.25" hidden="1" customHeight="1">
      <c r="A972" s="144">
        <v>45481</v>
      </c>
      <c r="B972" s="135">
        <v>19022</v>
      </c>
      <c r="C972" s="133">
        <v>0.75</v>
      </c>
      <c r="D972" s="136" t="s">
        <v>231</v>
      </c>
      <c r="E972" s="132" t="s">
        <v>174</v>
      </c>
      <c r="F972" s="132"/>
      <c r="G972" s="132" t="str">
        <f t="shared" si="43"/>
        <v>1</v>
      </c>
      <c r="H972" s="137">
        <f t="shared" si="44"/>
        <v>18</v>
      </c>
      <c r="I972" s="132" t="str" cm="1">
        <f t="array" ref="I972">_xlfn.XLOOKUP(C972,imp_horarios,imp_trechos_janta,"",-1,1)</f>
        <v>GOIANIA X TERESINA 18:00</v>
      </c>
      <c r="J972" s="145" t="str" cm="1">
        <f t="array" ref="J972">_xlfn.XLOOKUP(D972,justificativas_motivos,justificativas_texto,"",1,1)</f>
        <v>MOTORISTA CUMPRINDO ESCALA EXTRA</v>
      </c>
      <c r="L972" s="119" t="str">
        <f>_xlfn.CONCAT(cr_impAlm[[#This Row],[DATA]],cr_impAlm[[#This Row],[MOTORISTA e MATRICULA]])</f>
        <v>45525ROSIVALDO FERREIRA DA SILVA - 5429</v>
      </c>
    </row>
    <row r="973" spans="1:12" ht="41.25" hidden="1" customHeight="1">
      <c r="A973" s="144">
        <v>45481</v>
      </c>
      <c r="B973" s="135">
        <f>B972</f>
        <v>19022</v>
      </c>
      <c r="C973" s="133">
        <v>0.75</v>
      </c>
      <c r="D973" s="136" t="s">
        <v>231</v>
      </c>
      <c r="E973" s="132" t="s">
        <v>135</v>
      </c>
      <c r="F973" s="132"/>
      <c r="G973" s="132" t="str">
        <f t="shared" si="43"/>
        <v>1</v>
      </c>
      <c r="H973" s="137">
        <f t="shared" si="44"/>
        <v>18</v>
      </c>
      <c r="I973" s="132" t="str" cm="1">
        <f t="array" ref="I973">_xlfn.XLOOKUP(C973,imp_horarios,imp_trechos_janta,"",-1,1)</f>
        <v>GOIANIA X TERESINA 18:00</v>
      </c>
      <c r="J973" s="145" t="str" cm="1">
        <f t="array" ref="J973">_xlfn.XLOOKUP(D973,justificativas_motivos,justificativas_texto,"",1,1)</f>
        <v>MOTORISTA CUMPRINDO ESCALA EXTRA</v>
      </c>
      <c r="L973" s="119" t="str">
        <f>_xlfn.CONCAT(cr_impAlm[[#This Row],[DATA]],cr_impAlm[[#This Row],[MOTORISTA e MATRICULA]])</f>
        <v>45525  LAZARO VIEIRA DA SILVA- 5428</v>
      </c>
    </row>
    <row r="974" spans="1:12" ht="41.25" hidden="1" customHeight="1">
      <c r="A974" s="144">
        <v>45481</v>
      </c>
      <c r="B974" s="146">
        <v>19023</v>
      </c>
      <c r="C974" s="147">
        <v>0.79166666666666663</v>
      </c>
      <c r="D974" s="148" t="s">
        <v>11</v>
      </c>
      <c r="E974" s="149" t="s">
        <v>190</v>
      </c>
      <c r="F974" s="149"/>
      <c r="G974" s="149" t="str">
        <f t="shared" si="43"/>
        <v>1</v>
      </c>
      <c r="H974" s="150">
        <f t="shared" si="44"/>
        <v>18</v>
      </c>
      <c r="I974" s="149" t="str" cm="1">
        <f t="array" ref="I974">_xlfn.XLOOKUP(C974,imp_horarios,imp_trechos_janta,"",-1,1)</f>
        <v>GOIANIA X TERESINA 18:00</v>
      </c>
      <c r="J974" s="151" t="str" cm="1">
        <f t="array" ref="J974">_xlfn.XLOOKUP(D974,justificativas_motivos,justificativas_texto,"",1,1)</f>
        <v>MOTORISTA CUMPRINDO HORÁRIO NA ESCALA ATUAL</v>
      </c>
      <c r="L974" s="119" t="str">
        <f>_xlfn.CONCAT(cr_impAlm[[#This Row],[DATA]],cr_impAlm[[#This Row],[MOTORISTA e MATRICULA]])</f>
        <v>45525RONALDO MANOEL TEIXEIRA - 5308</v>
      </c>
    </row>
    <row r="975" spans="1:12" ht="41.25" hidden="1" customHeight="1">
      <c r="A975" s="152">
        <v>45481</v>
      </c>
      <c r="B975" s="146">
        <f>B974</f>
        <v>19023</v>
      </c>
      <c r="C975" s="147">
        <v>0.79166666666666663</v>
      </c>
      <c r="D975" s="148" t="s">
        <v>11</v>
      </c>
      <c r="E975" s="132" t="s">
        <v>266</v>
      </c>
      <c r="F975" s="149"/>
      <c r="G975" s="149" t="str">
        <f t="shared" si="43"/>
        <v>1</v>
      </c>
      <c r="H975" s="150">
        <f t="shared" si="44"/>
        <v>18</v>
      </c>
      <c r="I975" s="149" t="str" cm="1">
        <f t="array" ref="I975">_xlfn.XLOOKUP(C975,imp_horarios,imp_trechos_janta,"",-1,1)</f>
        <v>GOIANIA X TERESINA 18:00</v>
      </c>
      <c r="J975" s="151" t="str" cm="1">
        <f t="array" ref="J975">_xlfn.XLOOKUP(D975,justificativas_motivos,justificativas_texto,"",1,1)</f>
        <v>MOTORISTA CUMPRINDO HORÁRIO NA ESCALA ATUAL</v>
      </c>
      <c r="L975" s="119" t="str">
        <f>_xlfn.CONCAT(cr_impAlm[[#This Row],[DATA]],cr_impAlm[[#This Row],[MOTORISTA e MATRICULA]])</f>
        <v>45525JOAO ANIVAIR DE QUEIROZ - 5608</v>
      </c>
    </row>
    <row r="976" spans="1:12" ht="41.25" hidden="1" customHeight="1">
      <c r="A976" s="152">
        <v>45482</v>
      </c>
      <c r="B976" s="146">
        <v>20017</v>
      </c>
      <c r="C976" s="147">
        <v>0.85416666666666663</v>
      </c>
      <c r="D976" s="148" t="s">
        <v>11</v>
      </c>
      <c r="E976" s="129" t="s">
        <v>150</v>
      </c>
      <c r="F976" s="149"/>
      <c r="G976" s="149" t="str">
        <f t="shared" si="43"/>
        <v>1</v>
      </c>
      <c r="H976" s="150">
        <f t="shared" si="44"/>
        <v>18</v>
      </c>
      <c r="I976" s="149" t="s">
        <v>583</v>
      </c>
      <c r="J976" s="151" t="str" cm="1">
        <f t="array" ref="J976">_xlfn.XLOOKUP(D976,justificativas_motivos,justificativas_texto,"",1,1)</f>
        <v>MOTORISTA CUMPRINDO HORÁRIO NA ESCALA ATUAL</v>
      </c>
      <c r="L976" s="119" t="str">
        <f>_xlfn.CONCAT(cr_impAlm[[#This Row],[DATA]],cr_impAlm[[#This Row],[MOTORISTA e MATRICULA]])</f>
        <v>45525JULIO EDER NERES DA SILVA - 1767</v>
      </c>
    </row>
    <row r="977" spans="1:12" ht="41.25" hidden="1" customHeight="1">
      <c r="A977" s="152">
        <v>45482</v>
      </c>
      <c r="B977" s="146">
        <v>20017</v>
      </c>
      <c r="C977" s="147">
        <v>0.85416666666666663</v>
      </c>
      <c r="D977" s="148" t="s">
        <v>11</v>
      </c>
      <c r="E977" s="129" t="s">
        <v>166</v>
      </c>
      <c r="F977" s="149"/>
      <c r="G977" s="149" t="str">
        <f t="shared" si="43"/>
        <v>1</v>
      </c>
      <c r="H977" s="150">
        <f t="shared" si="44"/>
        <v>18</v>
      </c>
      <c r="I977" s="149" t="s">
        <v>583</v>
      </c>
      <c r="J977" s="151" t="str" cm="1">
        <f t="array" ref="J977">_xlfn.XLOOKUP(D977,justificativas_motivos,justificativas_texto,"",1,1)</f>
        <v>MOTORISTA CUMPRINDO HORÁRIO NA ESCALA ATUAL</v>
      </c>
      <c r="L977" s="119" t="str">
        <f>_xlfn.CONCAT(cr_impAlm[[#This Row],[DATA]],cr_impAlm[[#This Row],[MOTORISTA e MATRICULA]])</f>
        <v>45525ELISEU TORRES DE OLIVEIRA - 561</v>
      </c>
    </row>
    <row r="978" spans="1:12" ht="41.25" hidden="1" customHeight="1">
      <c r="A978" s="152">
        <v>45482</v>
      </c>
      <c r="B978" s="146">
        <v>19006</v>
      </c>
      <c r="C978" s="147">
        <v>0.87847222222222221</v>
      </c>
      <c r="D978" s="148" t="s">
        <v>11</v>
      </c>
      <c r="E978" s="129" t="s">
        <v>174</v>
      </c>
      <c r="F978" s="149"/>
      <c r="G978" s="149" t="str">
        <f t="shared" si="43"/>
        <v>1</v>
      </c>
      <c r="H978" s="150">
        <f t="shared" si="44"/>
        <v>18</v>
      </c>
      <c r="I978" s="149" t="str" cm="1">
        <f t="array" ref="I978">_xlfn.XLOOKUP(C978,imp_horarios,imp_trechos_janta,"",-1,1)</f>
        <v>BELEM X GOIANIA 21:05</v>
      </c>
      <c r="J978" s="151" t="str" cm="1">
        <f t="array" ref="J978">_xlfn.XLOOKUP(D978,justificativas_motivos,justificativas_texto,"",1,1)</f>
        <v>MOTORISTA CUMPRINDO HORÁRIO NA ESCALA ATUAL</v>
      </c>
      <c r="L978" s="119" t="str">
        <f>_xlfn.CONCAT(cr_impAlm[[#This Row],[DATA]],cr_impAlm[[#This Row],[MOTORISTA e MATRICULA]])</f>
        <v>45526RONALDO MANOEL TEIXEIRA - 5308</v>
      </c>
    </row>
    <row r="979" spans="1:12" ht="41.25" hidden="1" customHeight="1">
      <c r="A979" s="152">
        <v>45482</v>
      </c>
      <c r="B979" s="146">
        <v>19006</v>
      </c>
      <c r="C979" s="147">
        <v>0.87847222222222221</v>
      </c>
      <c r="D979" s="148" t="s">
        <v>11</v>
      </c>
      <c r="E979" s="129" t="s">
        <v>135</v>
      </c>
      <c r="F979" s="149"/>
      <c r="G979" s="149" t="str">
        <f t="shared" si="43"/>
        <v>1</v>
      </c>
      <c r="H979" s="150">
        <f t="shared" si="44"/>
        <v>18</v>
      </c>
      <c r="I979" s="149" t="str" cm="1">
        <f t="array" ref="I979">_xlfn.XLOOKUP(C979,imp_horarios,imp_trechos_janta,"",-1,1)</f>
        <v>BELEM X GOIANIA 21:05</v>
      </c>
      <c r="J979" s="151" t="str" cm="1">
        <f t="array" ref="J979">_xlfn.XLOOKUP(D979,justificativas_motivos,justificativas_texto,"",1,1)</f>
        <v>MOTORISTA CUMPRINDO HORÁRIO NA ESCALA ATUAL</v>
      </c>
      <c r="L979" s="119" t="str">
        <f>_xlfn.CONCAT(cr_impAlm[[#This Row],[DATA]],cr_impAlm[[#This Row],[MOTORISTA e MATRICULA]])</f>
        <v>45526JOAO ANIVAIR DE QUEIROZ - 5608</v>
      </c>
    </row>
    <row r="980" spans="1:12" ht="41.25" hidden="1" customHeight="1">
      <c r="A980" s="152">
        <v>45482</v>
      </c>
      <c r="B980" s="146">
        <v>19022</v>
      </c>
      <c r="C980" s="147">
        <v>0.25</v>
      </c>
      <c r="D980" s="148" t="s">
        <v>11</v>
      </c>
      <c r="E980" s="129" t="s">
        <v>190</v>
      </c>
      <c r="F980" s="149"/>
      <c r="G980" s="149" t="str">
        <f t="shared" si="43"/>
        <v>1</v>
      </c>
      <c r="H980" s="150">
        <f t="shared" si="44"/>
        <v>18</v>
      </c>
      <c r="I980" s="149" t="s">
        <v>582</v>
      </c>
      <c r="J980" s="151" t="str" cm="1">
        <f t="array" ref="J980">_xlfn.XLOOKUP(D980,justificativas_motivos,justificativas_texto,"",1,1)</f>
        <v>MOTORISTA CUMPRINDO HORÁRIO NA ESCALA ATUAL</v>
      </c>
      <c r="L980" s="119" t="str">
        <f>_xlfn.CONCAT(cr_impAlm[[#This Row],[DATA]],cr_impAlm[[#This Row],[MOTORISTA e MATRICULA]])</f>
        <v>45526JULIO EDER NERES DA SILVA - 1767</v>
      </c>
    </row>
    <row r="981" spans="1:12" ht="41.25" hidden="1" customHeight="1">
      <c r="A981" s="152">
        <v>45482</v>
      </c>
      <c r="B981" s="146">
        <v>19022</v>
      </c>
      <c r="C981" s="147">
        <v>0.25</v>
      </c>
      <c r="D981" s="148" t="s">
        <v>11</v>
      </c>
      <c r="E981" s="153" t="s">
        <v>239</v>
      </c>
      <c r="F981" s="149"/>
      <c r="G981" s="149" t="str">
        <f t="shared" si="43"/>
        <v>1</v>
      </c>
      <c r="H981" s="150">
        <f t="shared" si="44"/>
        <v>18</v>
      </c>
      <c r="I981" s="149" t="s">
        <v>582</v>
      </c>
      <c r="J981" s="151" t="str" cm="1">
        <f t="array" ref="J981">_xlfn.XLOOKUP(D981,justificativas_motivos,justificativas_texto,"",1,1)</f>
        <v>MOTORISTA CUMPRINDO HORÁRIO NA ESCALA ATUAL</v>
      </c>
      <c r="L981" s="119" t="str">
        <f>_xlfn.CONCAT(cr_impAlm[[#This Row],[DATA]],cr_impAlm[[#This Row],[MOTORISTA e MATRICULA]])</f>
        <v>45526ELISEU TORRES DE OLIVEIRA - 561</v>
      </c>
    </row>
    <row r="982" spans="1:12" ht="41.25" hidden="1" customHeight="1">
      <c r="A982" s="152">
        <v>45482</v>
      </c>
      <c r="B982" s="146">
        <v>20004</v>
      </c>
      <c r="C982" s="147">
        <v>0.83333333333333337</v>
      </c>
      <c r="D982" s="148" t="s">
        <v>11</v>
      </c>
      <c r="E982" s="153" t="s">
        <v>240</v>
      </c>
      <c r="F982" s="149"/>
      <c r="G982" s="149" t="str">
        <f t="shared" si="43"/>
        <v>1</v>
      </c>
      <c r="H982" s="150">
        <f t="shared" si="44"/>
        <v>18</v>
      </c>
      <c r="I982" s="149" t="s">
        <v>584</v>
      </c>
      <c r="J982" s="151" t="str" cm="1">
        <f t="array" ref="J982">_xlfn.XLOOKUP(D982,justificativas_motivos,justificativas_texto,"",1,1)</f>
        <v>MOTORISTA CUMPRINDO HORÁRIO NA ESCALA ATUAL</v>
      </c>
      <c r="L982" s="119" t="str">
        <f>_xlfn.CONCAT(cr_impAlm[[#This Row],[DATA]],cr_impAlm[[#This Row],[MOTORISTA e MATRICULA]])</f>
        <v>45526WILLIAN DE SOUZA BANDEIRA - 2025</v>
      </c>
    </row>
    <row r="983" spans="1:12" ht="41.25" hidden="1" customHeight="1">
      <c r="A983" s="152">
        <v>45482</v>
      </c>
      <c r="B983" s="146">
        <v>20004</v>
      </c>
      <c r="C983" s="147">
        <v>0.83333333333333337</v>
      </c>
      <c r="D983" s="148" t="s">
        <v>11</v>
      </c>
      <c r="E983" s="153" t="s">
        <v>242</v>
      </c>
      <c r="F983" s="149"/>
      <c r="G983" s="149" t="str">
        <f t="shared" si="43"/>
        <v>1</v>
      </c>
      <c r="H983" s="150">
        <f t="shared" si="44"/>
        <v>18</v>
      </c>
      <c r="I983" s="149" t="s">
        <v>584</v>
      </c>
      <c r="J983" s="151" t="str" cm="1">
        <f t="array" ref="J983">_xlfn.XLOOKUP(D983,justificativas_motivos,justificativas_texto,"",1,1)</f>
        <v>MOTORISTA CUMPRINDO HORÁRIO NA ESCALA ATUAL</v>
      </c>
      <c r="L983" s="119" t="str">
        <f>_xlfn.CONCAT(cr_impAlm[[#This Row],[DATA]],cr_impAlm[[#This Row],[MOTORISTA e MATRICULA]])</f>
        <v>45526LEON RODRIGUES LOPES - 5533</v>
      </c>
    </row>
    <row r="984" spans="1:12" ht="41.25" hidden="1" customHeight="1">
      <c r="A984" s="152">
        <v>45482</v>
      </c>
      <c r="B984" s="146">
        <v>19016</v>
      </c>
      <c r="C984" s="147">
        <v>0.39583333333333331</v>
      </c>
      <c r="D984" s="148" t="s">
        <v>11</v>
      </c>
      <c r="E984" s="149" t="s">
        <v>179</v>
      </c>
      <c r="F984" s="149"/>
      <c r="G984" s="149" t="str">
        <f t="shared" si="43"/>
        <v>1</v>
      </c>
      <c r="H984" s="150">
        <f t="shared" si="44"/>
        <v>18</v>
      </c>
      <c r="I984" s="149" t="str" cm="1">
        <f t="array" ref="I984">_xlfn.XLOOKUP(C984,imp_horarios,imp_trechos_janta,"",-1,1)</f>
        <v>GOIANIA X BELEM 09:30</v>
      </c>
      <c r="J984" s="151" t="str" cm="1">
        <f t="array" ref="J984">_xlfn.XLOOKUP(D984,justificativas_motivos,justificativas_texto,"",1,1)</f>
        <v>MOTORISTA CUMPRINDO HORÁRIO NA ESCALA ATUAL</v>
      </c>
      <c r="L984" s="119" t="str">
        <f>_xlfn.CONCAT(cr_impAlm[[#This Row],[DATA]],cr_impAlm[[#This Row],[MOTORISTA e MATRICULA]])</f>
        <v>45526JOSE CARLOS DA SILVA - 979</v>
      </c>
    </row>
    <row r="985" spans="1:12" ht="41.25" hidden="1" customHeight="1">
      <c r="A985" s="152">
        <v>45482</v>
      </c>
      <c r="B985" s="146">
        <v>19016</v>
      </c>
      <c r="C985" s="147">
        <v>0.39583333333333331</v>
      </c>
      <c r="D985" s="148" t="s">
        <v>11</v>
      </c>
      <c r="E985" s="149" t="s">
        <v>109</v>
      </c>
      <c r="F985" s="149"/>
      <c r="G985" s="149" t="str">
        <f t="shared" si="43"/>
        <v>1</v>
      </c>
      <c r="H985" s="150">
        <f t="shared" si="44"/>
        <v>18</v>
      </c>
      <c r="I985" s="149" t="str" cm="1">
        <f t="array" ref="I985">_xlfn.XLOOKUP(C985,imp_horarios,imp_trechos_janta,"",-1,1)</f>
        <v>GOIANIA X BELEM 09:30</v>
      </c>
      <c r="J985" s="151" t="str" cm="1">
        <f t="array" ref="J985">_xlfn.XLOOKUP(D985,justificativas_motivos,justificativas_texto,"",1,1)</f>
        <v>MOTORISTA CUMPRINDO HORÁRIO NA ESCALA ATUAL</v>
      </c>
      <c r="L985" s="119" t="str">
        <f>_xlfn.CONCAT(cr_impAlm[[#This Row],[DATA]],cr_impAlm[[#This Row],[MOTORISTA e MATRICULA]])</f>
        <v>45526  VALDEIR DA COSTA- 5351</v>
      </c>
    </row>
    <row r="986" spans="1:12" ht="41.25" hidden="1" customHeight="1">
      <c r="A986" s="152">
        <v>45482</v>
      </c>
      <c r="B986" s="146">
        <v>20018</v>
      </c>
      <c r="C986" s="147">
        <v>0.4375</v>
      </c>
      <c r="D986" s="148" t="s">
        <v>11</v>
      </c>
      <c r="E986" s="149" t="s">
        <v>243</v>
      </c>
      <c r="F986" s="149"/>
      <c r="G986" s="149" t="str">
        <f t="shared" si="43"/>
        <v>1</v>
      </c>
      <c r="H986" s="150">
        <f t="shared" si="44"/>
        <v>18</v>
      </c>
      <c r="I986" s="149" t="str" cm="1">
        <f t="array" ref="I986">_xlfn.XLOOKUP(C986,imp_horarios,imp_trechos_janta,"",-1,1)</f>
        <v>GOIANIA X BELEM 09:30</v>
      </c>
      <c r="J986" s="151" t="str" cm="1">
        <f t="array" ref="J986">_xlfn.XLOOKUP(D986,justificativas_motivos,justificativas_texto,"",1,1)</f>
        <v>MOTORISTA CUMPRINDO HORÁRIO NA ESCALA ATUAL</v>
      </c>
      <c r="L986" s="119" t="str">
        <f>_xlfn.CONCAT(cr_impAlm[[#This Row],[DATA]],cr_impAlm[[#This Row],[MOTORISTA e MATRICULA]])</f>
        <v>45526JUNIOR CARLOS DE OLIVEIRA - 1118</v>
      </c>
    </row>
    <row r="987" spans="1:12" ht="41.25" hidden="1" customHeight="1">
      <c r="A987" s="152">
        <v>45482</v>
      </c>
      <c r="B987" s="146">
        <v>20018</v>
      </c>
      <c r="C987" s="147">
        <v>0.4375</v>
      </c>
      <c r="D987" s="148" t="s">
        <v>11</v>
      </c>
      <c r="E987" s="149" t="s">
        <v>194</v>
      </c>
      <c r="F987" s="149"/>
      <c r="G987" s="149" t="str">
        <f t="shared" ref="G987:G1050" si="45">IF(E987="MOTORISTA","","1")</f>
        <v>1</v>
      </c>
      <c r="H987" s="150">
        <f t="shared" ref="H987:H1050" si="46">IF(E987="MOTORISTA","",18)</f>
        <v>18</v>
      </c>
      <c r="I987" s="149" t="str" cm="1">
        <f t="array" ref="I987">_xlfn.XLOOKUP(C987,imp_horarios,imp_trechos_janta,"",-1,1)</f>
        <v>GOIANIA X BELEM 09:30</v>
      </c>
      <c r="J987" s="151" t="str" cm="1">
        <f t="array" ref="J987">_xlfn.XLOOKUP(D987,justificativas_motivos,justificativas_texto,"",1,1)</f>
        <v>MOTORISTA CUMPRINDO HORÁRIO NA ESCALA ATUAL</v>
      </c>
      <c r="L987" s="119" t="str">
        <f>_xlfn.CONCAT(cr_impAlm[[#This Row],[DATA]],cr_impAlm[[#This Row],[MOTORISTA e MATRICULA]])</f>
        <v>45526EVANDRO CARLOS ARAUJO LIMA - 569</v>
      </c>
    </row>
    <row r="988" spans="1:12" ht="41.25" hidden="1" customHeight="1">
      <c r="A988" s="152">
        <v>45482</v>
      </c>
      <c r="B988" s="146">
        <v>19009</v>
      </c>
      <c r="C988" s="147">
        <v>0.75</v>
      </c>
      <c r="D988" s="148" t="s">
        <v>11</v>
      </c>
      <c r="E988" s="149" t="s">
        <v>125</v>
      </c>
      <c r="F988" s="149"/>
      <c r="G988" s="149" t="str">
        <f t="shared" si="45"/>
        <v>1</v>
      </c>
      <c r="H988" s="150">
        <f t="shared" si="46"/>
        <v>18</v>
      </c>
      <c r="I988" s="149" t="str" cm="1">
        <f t="array" ref="I988">_xlfn.XLOOKUP(C988,imp_horarios,imp_trechos_janta,"",-1,1)</f>
        <v>GOIANIA X TERESINA 18:00</v>
      </c>
      <c r="J988" s="151" t="str" cm="1">
        <f t="array" ref="J988">_xlfn.XLOOKUP(D988,justificativas_motivos,justificativas_texto,"",1,1)</f>
        <v>MOTORISTA CUMPRINDO HORÁRIO NA ESCALA ATUAL</v>
      </c>
      <c r="L988" s="119" t="str">
        <f>_xlfn.CONCAT(cr_impAlm[[#This Row],[DATA]],cr_impAlm[[#This Row],[MOTORISTA e MATRICULA]])</f>
        <v>45527EVANDRO CARLOS ARAUJO LIMA - 569</v>
      </c>
    </row>
    <row r="989" spans="1:12" ht="41.25" hidden="1" customHeight="1">
      <c r="A989" s="152">
        <v>45482</v>
      </c>
      <c r="B989" s="146">
        <v>19009</v>
      </c>
      <c r="C989" s="147">
        <v>0.75</v>
      </c>
      <c r="D989" s="148" t="s">
        <v>11</v>
      </c>
      <c r="E989" s="149" t="s">
        <v>52</v>
      </c>
      <c r="F989" s="149"/>
      <c r="G989" s="149" t="str">
        <f t="shared" si="45"/>
        <v>1</v>
      </c>
      <c r="H989" s="150">
        <f t="shared" si="46"/>
        <v>18</v>
      </c>
      <c r="I989" s="149" t="str" cm="1">
        <f t="array" ref="I989">_xlfn.XLOOKUP(C989,imp_horarios,imp_trechos_janta,"",-1,1)</f>
        <v>GOIANIA X TERESINA 18:00</v>
      </c>
      <c r="J989" s="151" t="str" cm="1">
        <f t="array" ref="J989">_xlfn.XLOOKUP(D989,justificativas_motivos,justificativas_texto,"",1,1)</f>
        <v>MOTORISTA CUMPRINDO HORÁRIO NA ESCALA ATUAL</v>
      </c>
      <c r="L989" s="119" t="str">
        <f>_xlfn.CONCAT(cr_impAlm[[#This Row],[DATA]],cr_impAlm[[#This Row],[MOTORISTA e MATRICULA]])</f>
        <v>45527JUNIOR CARLOS DE OLIVEIRA - 1118</v>
      </c>
    </row>
    <row r="990" spans="1:12" ht="41.25" hidden="1" customHeight="1">
      <c r="A990" s="152">
        <v>45482</v>
      </c>
      <c r="B990" s="146">
        <v>19021</v>
      </c>
      <c r="C990" s="147" t="s">
        <v>231</v>
      </c>
      <c r="D990" s="148" t="s">
        <v>11</v>
      </c>
      <c r="E990" s="149" t="s">
        <v>130</v>
      </c>
      <c r="F990" s="149"/>
      <c r="G990" s="149" t="str">
        <f t="shared" si="45"/>
        <v>1</v>
      </c>
      <c r="H990" s="150">
        <f t="shared" si="46"/>
        <v>18</v>
      </c>
      <c r="I990" s="149" t="str" cm="1">
        <f t="array" ref="I990">_xlfn.XLOOKUP(C990,imp_horarios,imp_trechos_janta,"",-1,1)</f>
        <v>EXTRA</v>
      </c>
      <c r="J990" s="151" t="str" cm="1">
        <f t="array" ref="J990">_xlfn.XLOOKUP(D990,justificativas_motivos,justificativas_texto,"",1,1)</f>
        <v>MOTORISTA CUMPRINDO HORÁRIO NA ESCALA ATUAL</v>
      </c>
      <c r="L990" s="119" t="str">
        <f>_xlfn.CONCAT(cr_impAlm[[#This Row],[DATA]],cr_impAlm[[#This Row],[MOTORISTA e MATRICULA]])</f>
        <v>45527REGISMAR ANTONIO TEODORO DA COSTA - 2966</v>
      </c>
    </row>
    <row r="991" spans="1:12" ht="41.25" hidden="1" customHeight="1">
      <c r="A991" s="152">
        <v>45482</v>
      </c>
      <c r="B991" s="146">
        <v>19021</v>
      </c>
      <c r="C991" s="147" t="s">
        <v>231</v>
      </c>
      <c r="D991" s="148" t="s">
        <v>11</v>
      </c>
      <c r="E991" s="149" t="s">
        <v>230</v>
      </c>
      <c r="F991" s="149"/>
      <c r="G991" s="149" t="str">
        <f t="shared" si="45"/>
        <v>1</v>
      </c>
      <c r="H991" s="150">
        <f t="shared" si="46"/>
        <v>18</v>
      </c>
      <c r="I991" s="149" t="str" cm="1">
        <f t="array" ref="I991">_xlfn.XLOOKUP(C991,imp_horarios,imp_trechos_janta,"",-1,1)</f>
        <v>EXTRA</v>
      </c>
      <c r="J991" s="151" t="str" cm="1">
        <f t="array" ref="J991">_xlfn.XLOOKUP(D991,justificativas_motivos,justificativas_texto,"",1,1)</f>
        <v>MOTORISTA CUMPRINDO HORÁRIO NA ESCALA ATUAL</v>
      </c>
      <c r="L991" s="119" t="str">
        <f>_xlfn.CONCAT(cr_impAlm[[#This Row],[DATA]],cr_impAlm[[#This Row],[MOTORISTA e MATRICULA]])</f>
        <v>45527SEBASTIAO SERGIO DE OLIVEIRA - 3079</v>
      </c>
    </row>
    <row r="992" spans="1:12" ht="41.25" hidden="1" customHeight="1">
      <c r="A992" s="152">
        <v>45482</v>
      </c>
      <c r="B992" s="146">
        <v>19012</v>
      </c>
      <c r="C992" s="147">
        <v>0.79166666666666663</v>
      </c>
      <c r="D992" s="148" t="s">
        <v>11</v>
      </c>
      <c r="E992" s="149" t="s">
        <v>188</v>
      </c>
      <c r="F992" s="149"/>
      <c r="G992" s="149" t="str">
        <f t="shared" si="45"/>
        <v>1</v>
      </c>
      <c r="H992" s="150">
        <f t="shared" si="46"/>
        <v>18</v>
      </c>
      <c r="I992" s="149" t="s">
        <v>79</v>
      </c>
      <c r="J992" s="151" t="str" cm="1">
        <f t="array" ref="J992">_xlfn.XLOOKUP(D992,justificativas_motivos,justificativas_texto,"",1,1)</f>
        <v>MOTORISTA CUMPRINDO HORÁRIO NA ESCALA ATUAL</v>
      </c>
      <c r="L992" s="119" t="str">
        <f>_xlfn.CONCAT(cr_impAlm[[#This Row],[DATA]],cr_impAlm[[#This Row],[MOTORISTA e MATRICULA]])</f>
        <v>45527LUIZ CARLOS DE ARAUJO - 1960</v>
      </c>
    </row>
    <row r="993" spans="1:12" ht="41.25" hidden="1" customHeight="1">
      <c r="A993" s="152">
        <v>45482</v>
      </c>
      <c r="B993" s="146">
        <v>19012</v>
      </c>
      <c r="C993" s="133">
        <v>0.79166666666666663</v>
      </c>
      <c r="D993" s="136" t="s">
        <v>11</v>
      </c>
      <c r="E993" s="132" t="s">
        <v>141</v>
      </c>
      <c r="F993" s="132"/>
      <c r="G993" s="132" t="str">
        <f t="shared" si="45"/>
        <v>1</v>
      </c>
      <c r="H993" s="137">
        <f t="shared" si="46"/>
        <v>18</v>
      </c>
      <c r="I993" s="132" t="s">
        <v>79</v>
      </c>
      <c r="J993" s="145" t="str" cm="1">
        <f t="array" ref="J993">_xlfn.XLOOKUP(D993,justificativas_motivos,justificativas_texto,"",1,1)</f>
        <v>MOTORISTA CUMPRINDO HORÁRIO NA ESCALA ATUAL</v>
      </c>
      <c r="L993" s="119" t="str">
        <f>_xlfn.CONCAT(cr_impAlm[[#This Row],[DATA]],cr_impAlm[[#This Row],[MOTORISTA e MATRICULA]])</f>
        <v>45527EURIDES ELIEZER CORREIA - 5553</v>
      </c>
    </row>
    <row r="994" spans="1:12" ht="41.25" hidden="1" customHeight="1">
      <c r="A994" s="152">
        <v>45483</v>
      </c>
      <c r="B994" s="135">
        <v>17400</v>
      </c>
      <c r="C994" s="133">
        <v>0.75</v>
      </c>
      <c r="D994" s="136" t="s">
        <v>11</v>
      </c>
      <c r="E994" s="132" t="s">
        <v>70</v>
      </c>
      <c r="F994" s="132"/>
      <c r="G994" s="132" t="str">
        <f t="shared" si="45"/>
        <v>1</v>
      </c>
      <c r="H994" s="137">
        <f t="shared" si="46"/>
        <v>18</v>
      </c>
      <c r="I994" s="132" t="str" cm="1">
        <f t="array" ref="I994">_xlfn.XLOOKUP(C994,imp_horarios,imp_trechos_janta,"",-1,1)</f>
        <v>GOIANIA X TERESINA 18:00</v>
      </c>
      <c r="J994" s="145" t="str" cm="1">
        <f t="array" ref="J994">_xlfn.XLOOKUP(D994,justificativas_motivos,justificativas_texto,"",1,1)</f>
        <v>MOTORISTA CUMPRINDO HORÁRIO NA ESCALA ATUAL</v>
      </c>
      <c r="L994" s="119" t="str">
        <f>_xlfn.CONCAT(cr_impAlm[[#This Row],[DATA]],cr_impAlm[[#This Row],[MOTORISTA e MATRICULA]])</f>
        <v>45527LUIS CARLOS VIEIRA DE MELO SOUZA - 5535</v>
      </c>
    </row>
    <row r="995" spans="1:12" ht="41.25" hidden="1" customHeight="1">
      <c r="A995" s="152">
        <v>45483</v>
      </c>
      <c r="B995" s="146">
        <f>B994</f>
        <v>17400</v>
      </c>
      <c r="C995" s="133">
        <v>0.75</v>
      </c>
      <c r="D995" s="136" t="s">
        <v>11</v>
      </c>
      <c r="E995" s="132" t="s">
        <v>246</v>
      </c>
      <c r="F995" s="132"/>
      <c r="G995" s="132" t="str">
        <f t="shared" si="45"/>
        <v>1</v>
      </c>
      <c r="H995" s="137">
        <f t="shared" si="46"/>
        <v>18</v>
      </c>
      <c r="I995" s="132" t="str" cm="1">
        <f t="array" ref="I995">_xlfn.XLOOKUP(C995,imp_horarios,imp_trechos_janta,"",-1,1)</f>
        <v>GOIANIA X TERESINA 18:00</v>
      </c>
      <c r="J995" s="145" t="str" cm="1">
        <f t="array" ref="J995">_xlfn.XLOOKUP(D995,justificativas_motivos,justificativas_texto,"",1,1)</f>
        <v>MOTORISTA CUMPRINDO HORÁRIO NA ESCALA ATUAL</v>
      </c>
      <c r="L995" s="119" t="str">
        <f>_xlfn.CONCAT(cr_impAlm[[#This Row],[DATA]],cr_impAlm[[#This Row],[MOTORISTA e MATRICULA]])</f>
        <v>45527EDUARDO ANTONIO DA SILVA - 2678</v>
      </c>
    </row>
    <row r="996" spans="1:12" ht="41.25" hidden="1" customHeight="1">
      <c r="A996" s="152">
        <v>45483</v>
      </c>
      <c r="B996" s="135">
        <v>19021</v>
      </c>
      <c r="C996" s="133">
        <v>0.75</v>
      </c>
      <c r="D996" s="136" t="s">
        <v>231</v>
      </c>
      <c r="E996" s="132" t="s">
        <v>188</v>
      </c>
      <c r="F996" s="132"/>
      <c r="G996" s="132" t="str">
        <f t="shared" si="45"/>
        <v>1</v>
      </c>
      <c r="H996" s="137">
        <f t="shared" si="46"/>
        <v>18</v>
      </c>
      <c r="I996" s="132" t="str" cm="1">
        <f t="array" ref="I996">_xlfn.XLOOKUP(C996,imp_horarios,imp_trechos_janta,"",-1,1)</f>
        <v>GOIANIA X TERESINA 18:00</v>
      </c>
      <c r="J996" s="145" t="str" cm="1">
        <f t="array" ref="J996">_xlfn.XLOOKUP(D996,justificativas_motivos,justificativas_texto,"",1,1)</f>
        <v>MOTORISTA CUMPRINDO ESCALA EXTRA</v>
      </c>
      <c r="L996" s="119" t="str">
        <f>_xlfn.CONCAT(cr_impAlm[[#This Row],[DATA]],cr_impAlm[[#This Row],[MOTORISTA e MATRICULA]])</f>
        <v>45527ADAIL DA SILVA DOS SANTOS - 1103</v>
      </c>
    </row>
    <row r="997" spans="1:12" ht="41.25" hidden="1" customHeight="1">
      <c r="A997" s="152">
        <v>45483</v>
      </c>
      <c r="B997" s="146">
        <f>B996</f>
        <v>19021</v>
      </c>
      <c r="C997" s="133">
        <v>0.75</v>
      </c>
      <c r="D997" s="136" t="s">
        <v>231</v>
      </c>
      <c r="E997" s="132" t="s">
        <v>141</v>
      </c>
      <c r="F997" s="132"/>
      <c r="G997" s="132" t="str">
        <f t="shared" si="45"/>
        <v>1</v>
      </c>
      <c r="H997" s="137">
        <f t="shared" si="46"/>
        <v>18</v>
      </c>
      <c r="I997" s="132" t="str" cm="1">
        <f t="array" ref="I997">_xlfn.XLOOKUP(C997,imp_horarios,imp_trechos_janta,"",-1,1)</f>
        <v>GOIANIA X TERESINA 18:00</v>
      </c>
      <c r="J997" s="145" t="str" cm="1">
        <f t="array" ref="J997">_xlfn.XLOOKUP(D997,justificativas_motivos,justificativas_texto,"",1,1)</f>
        <v>MOTORISTA CUMPRINDO ESCALA EXTRA</v>
      </c>
      <c r="L997" s="119" t="str">
        <f>_xlfn.CONCAT(cr_impAlm[[#This Row],[DATA]],cr_impAlm[[#This Row],[MOTORISTA e MATRICULA]])</f>
        <v>45528EDIMAR FRANCISCO ALEIXO - 5593</v>
      </c>
    </row>
    <row r="998" spans="1:12" ht="41.25" hidden="1" customHeight="1">
      <c r="A998" s="152">
        <v>45483</v>
      </c>
      <c r="B998" s="135">
        <v>14400</v>
      </c>
      <c r="C998" s="133">
        <v>0.39583333333333331</v>
      </c>
      <c r="D998" s="136" t="s">
        <v>11</v>
      </c>
      <c r="E998" s="132" t="s">
        <v>93</v>
      </c>
      <c r="F998" s="132"/>
      <c r="G998" s="132" t="str">
        <f t="shared" si="45"/>
        <v>1</v>
      </c>
      <c r="H998" s="137">
        <f t="shared" si="46"/>
        <v>18</v>
      </c>
      <c r="I998" s="132" t="str" cm="1">
        <f t="array" ref="I998">_xlfn.XLOOKUP(C998,imp_horarios,imp_trechos_janta,"",-1,1)</f>
        <v>GOIANIA X BELEM 09:30</v>
      </c>
      <c r="J998" s="145" t="str" cm="1">
        <f t="array" ref="J998">_xlfn.XLOOKUP(D998,justificativas_motivos,justificativas_texto,"",1,1)</f>
        <v>MOTORISTA CUMPRINDO HORÁRIO NA ESCALA ATUAL</v>
      </c>
      <c r="L998" s="119" t="str">
        <f>_xlfn.CONCAT(cr_impAlm[[#This Row],[DATA]],cr_impAlm[[#This Row],[MOTORISTA e MATRICULA]])</f>
        <v>45528ORLAN ALVES DA SILVA - 5420</v>
      </c>
    </row>
    <row r="999" spans="1:12" ht="41.25" hidden="1" customHeight="1">
      <c r="A999" s="152">
        <v>45483</v>
      </c>
      <c r="B999" s="135">
        <f>B998</f>
        <v>14400</v>
      </c>
      <c r="C999" s="133">
        <v>0.39583333333333331</v>
      </c>
      <c r="D999" s="136" t="s">
        <v>11</v>
      </c>
      <c r="E999" s="132" t="s">
        <v>83</v>
      </c>
      <c r="F999" s="132"/>
      <c r="G999" s="132" t="str">
        <f t="shared" si="45"/>
        <v>1</v>
      </c>
      <c r="H999" s="137">
        <f t="shared" si="46"/>
        <v>18</v>
      </c>
      <c r="I999" s="132" t="str" cm="1">
        <f t="array" ref="I999">_xlfn.XLOOKUP(C999,imp_horarios,imp_trechos_janta,"",-1,1)</f>
        <v>GOIANIA X BELEM 09:30</v>
      </c>
      <c r="J999" s="145" t="str" cm="1">
        <f t="array" ref="J999">_xlfn.XLOOKUP(D999,justificativas_motivos,justificativas_texto,"",1,1)</f>
        <v>MOTORISTA CUMPRINDO HORÁRIO NA ESCALA ATUAL</v>
      </c>
      <c r="L999" s="119" t="str">
        <f>_xlfn.CONCAT(cr_impAlm[[#This Row],[DATA]],cr_impAlm[[#This Row],[MOTORISTA e MATRICULA]])</f>
        <v>45528AGNALDO ALVES DE CARVALHO - 5623</v>
      </c>
    </row>
    <row r="1000" spans="1:12" ht="41.25" hidden="1" customHeight="1">
      <c r="A1000" s="152">
        <v>45483</v>
      </c>
      <c r="B1000" s="135">
        <v>15900</v>
      </c>
      <c r="C1000" s="133">
        <v>0.75</v>
      </c>
      <c r="D1000" s="136" t="s">
        <v>11</v>
      </c>
      <c r="E1000" s="132" t="s">
        <v>185</v>
      </c>
      <c r="F1000" s="132"/>
      <c r="G1000" s="132" t="str">
        <f t="shared" si="45"/>
        <v>1</v>
      </c>
      <c r="H1000" s="137">
        <f t="shared" si="46"/>
        <v>18</v>
      </c>
      <c r="I1000" s="132" t="str" cm="1">
        <f t="array" ref="I1000">_xlfn.XLOOKUP(C1000,imp_horarios,imp_trechos_janta,"",-1,1)</f>
        <v>GOIANIA X TERESINA 18:00</v>
      </c>
      <c r="J1000" s="145" t="str" cm="1">
        <f t="array" ref="J1000">_xlfn.XLOOKUP(D1000,justificativas_motivos,justificativas_texto,"",1,1)</f>
        <v>MOTORISTA CUMPRINDO HORÁRIO NA ESCALA ATUAL</v>
      </c>
      <c r="L1000" s="119" t="str">
        <f>_xlfn.CONCAT(cr_impAlm[[#This Row],[DATA]],cr_impAlm[[#This Row],[MOTORISTA e MATRICULA]])</f>
        <v>45528CLEYTON CEZAR DA SILVA - 5741</v>
      </c>
    </row>
    <row r="1001" spans="1:12" ht="41.25" hidden="1" customHeight="1">
      <c r="A1001" s="152">
        <v>45483</v>
      </c>
      <c r="B1001" s="146">
        <v>15900</v>
      </c>
      <c r="C1001" s="133">
        <v>0.75</v>
      </c>
      <c r="D1001" s="136" t="s">
        <v>11</v>
      </c>
      <c r="E1001" s="132" t="s">
        <v>68</v>
      </c>
      <c r="F1001" s="132"/>
      <c r="G1001" s="132" t="str">
        <f t="shared" si="45"/>
        <v>1</v>
      </c>
      <c r="H1001" s="137">
        <f t="shared" si="46"/>
        <v>18</v>
      </c>
      <c r="I1001" s="132" t="str" cm="1">
        <f t="array" ref="I1001">_xlfn.XLOOKUP(C1001,imp_horarios,imp_trechos_janta,"",-1,1)</f>
        <v>GOIANIA X TERESINA 18:00</v>
      </c>
      <c r="J1001" s="145" t="str" cm="1">
        <f t="array" ref="J1001">_xlfn.XLOOKUP(D1001,justificativas_motivos,justificativas_texto,"",1,1)</f>
        <v>MOTORISTA CUMPRINDO HORÁRIO NA ESCALA ATUAL</v>
      </c>
      <c r="L1001" s="119" t="str">
        <f>_xlfn.CONCAT(cr_impAlm[[#This Row],[DATA]],cr_impAlm[[#This Row],[MOTORISTA e MATRICULA]])</f>
        <v>45528JEZANIAS GOIS DOS SANTOS - 5573</v>
      </c>
    </row>
    <row r="1002" spans="1:12" ht="41.25" hidden="1" customHeight="1">
      <c r="A1002" s="152">
        <v>45483</v>
      </c>
      <c r="B1002" s="135">
        <v>16300</v>
      </c>
      <c r="C1002" s="133">
        <v>0.79166666666666663</v>
      </c>
      <c r="D1002" s="136" t="s">
        <v>11</v>
      </c>
      <c r="E1002" s="132" t="s">
        <v>34</v>
      </c>
      <c r="F1002" s="132"/>
      <c r="G1002" s="132" t="str">
        <f t="shared" si="45"/>
        <v>1</v>
      </c>
      <c r="H1002" s="137">
        <f t="shared" si="46"/>
        <v>18</v>
      </c>
      <c r="I1002" s="132" t="str" cm="1">
        <f t="array" ref="I1002">_xlfn.XLOOKUP(C1002,imp_horarios,imp_trechos_janta,"",-1,1)</f>
        <v>GOIANIA X TERESINA 18:00</v>
      </c>
      <c r="J1002" s="145" t="str" cm="1">
        <f t="array" ref="J1002">_xlfn.XLOOKUP(D1002,justificativas_motivos,justificativas_texto,"",1,1)</f>
        <v>MOTORISTA CUMPRINDO HORÁRIO NA ESCALA ATUAL</v>
      </c>
      <c r="L1002" s="119" t="str">
        <f>_xlfn.CONCAT(cr_impAlm[[#This Row],[DATA]],cr_impAlm[[#This Row],[MOTORISTA e MATRICULA]])</f>
        <v>45528PAULO TRINDADE DE ALMEIDA - 5742</v>
      </c>
    </row>
    <row r="1003" spans="1:12" ht="41.25" hidden="1" customHeight="1">
      <c r="A1003" s="152">
        <v>45483</v>
      </c>
      <c r="B1003" s="146">
        <f>B1002</f>
        <v>16300</v>
      </c>
      <c r="C1003" s="133">
        <v>0.79166666666666663</v>
      </c>
      <c r="D1003" s="136" t="s">
        <v>11</v>
      </c>
      <c r="E1003" s="132" t="s">
        <v>37</v>
      </c>
      <c r="F1003" s="132"/>
      <c r="G1003" s="132" t="str">
        <f t="shared" si="45"/>
        <v>1</v>
      </c>
      <c r="H1003" s="137">
        <f t="shared" si="46"/>
        <v>18</v>
      </c>
      <c r="I1003" s="132" t="str" cm="1">
        <f t="array" ref="I1003">_xlfn.XLOOKUP(C1003,imp_horarios,imp_trechos_janta,"",-1,1)</f>
        <v>GOIANIA X TERESINA 18:00</v>
      </c>
      <c r="J1003" s="145" t="str" cm="1">
        <f t="array" ref="J1003">_xlfn.XLOOKUP(D1003,justificativas_motivos,justificativas_texto,"",1,1)</f>
        <v>MOTORISTA CUMPRINDO HORÁRIO NA ESCALA ATUAL</v>
      </c>
      <c r="L1003" s="119" t="str">
        <f>_xlfn.CONCAT(cr_impAlm[[#This Row],[DATA]],cr_impAlm[[#This Row],[MOTORISTA e MATRICULA]])</f>
        <v>45528EURIPEDES BARSANULFO DIAS ROSA - 1951</v>
      </c>
    </row>
    <row r="1004" spans="1:12" ht="41.25" hidden="1" customHeight="1">
      <c r="A1004" s="152">
        <v>45483</v>
      </c>
      <c r="B1004" s="135">
        <v>15400</v>
      </c>
      <c r="C1004" s="133">
        <v>0.83333333333333337</v>
      </c>
      <c r="D1004" s="136" t="s">
        <v>11</v>
      </c>
      <c r="E1004" s="132" t="s">
        <v>121</v>
      </c>
      <c r="F1004" s="132"/>
      <c r="G1004" s="132" t="str">
        <f t="shared" si="45"/>
        <v>1</v>
      </c>
      <c r="H1004" s="137">
        <f t="shared" si="46"/>
        <v>18</v>
      </c>
      <c r="I1004" s="132" t="str" cm="1">
        <f t="array" ref="I1004">_xlfn.XLOOKUP(C1004,imp_horarios,imp_trechos_janta,"",-1,1)</f>
        <v>GOIANIA X SAO LUIS 20:00</v>
      </c>
      <c r="J1004" s="145" t="str" cm="1">
        <f t="array" ref="J1004">_xlfn.XLOOKUP(D1004,justificativas_motivos,justificativas_texto,"",1,1)</f>
        <v>MOTORISTA CUMPRINDO HORÁRIO NA ESCALA ATUAL</v>
      </c>
      <c r="L1004" s="119" t="str">
        <f>_xlfn.CONCAT(cr_impAlm[[#This Row],[DATA]],cr_impAlm[[#This Row],[MOTORISTA e MATRICULA]])</f>
        <v>45528EDVALDO NEVES DE ABREU - 3032</v>
      </c>
    </row>
    <row r="1005" spans="1:12" ht="41.25" hidden="1" customHeight="1">
      <c r="A1005" s="152">
        <v>45483</v>
      </c>
      <c r="B1005" s="135">
        <f>B1004</f>
        <v>15400</v>
      </c>
      <c r="C1005" s="133">
        <v>0.83333333333333337</v>
      </c>
      <c r="D1005" s="136" t="s">
        <v>11</v>
      </c>
      <c r="E1005" s="132" t="s">
        <v>163</v>
      </c>
      <c r="F1005" s="132"/>
      <c r="G1005" s="132" t="str">
        <f t="shared" si="45"/>
        <v>1</v>
      </c>
      <c r="H1005" s="137">
        <f t="shared" si="46"/>
        <v>18</v>
      </c>
      <c r="I1005" s="132" t="str" cm="1">
        <f t="array" ref="I1005">_xlfn.XLOOKUP(C1005,imp_horarios,imp_trechos_janta,"",-1,1)</f>
        <v>GOIANIA X SAO LUIS 20:00</v>
      </c>
      <c r="J1005" s="145" t="str" cm="1">
        <f t="array" ref="J1005">_xlfn.XLOOKUP(D1005,justificativas_motivos,justificativas_texto,"",1,1)</f>
        <v>MOTORISTA CUMPRINDO HORÁRIO NA ESCALA ATUAL</v>
      </c>
      <c r="L1005" s="119" t="str">
        <f>_xlfn.CONCAT(cr_impAlm[[#This Row],[DATA]],cr_impAlm[[#This Row],[MOTORISTA e MATRICULA]])</f>
        <v>45529EURIPEDES BARSANULFO DIAS ROSA - 1951</v>
      </c>
    </row>
    <row r="1006" spans="1:12" ht="41.25" hidden="1" customHeight="1">
      <c r="A1006" s="152">
        <v>45483</v>
      </c>
      <c r="B1006" s="146">
        <v>16900</v>
      </c>
      <c r="C1006" s="147">
        <v>0.75</v>
      </c>
      <c r="D1006" s="136" t="s">
        <v>231</v>
      </c>
      <c r="E1006" s="132" t="s">
        <v>132</v>
      </c>
      <c r="F1006" s="149"/>
      <c r="G1006" s="132" t="str">
        <f t="shared" si="45"/>
        <v>1</v>
      </c>
      <c r="H1006" s="137">
        <f t="shared" si="46"/>
        <v>18</v>
      </c>
      <c r="I1006" s="149" t="str" cm="1">
        <f t="array" ref="I1006">_xlfn.XLOOKUP(C1006,imp_horarios,imp_trechos_janta,"",-1,1)</f>
        <v>GOIANIA X TERESINA 18:00</v>
      </c>
      <c r="J1006" s="151" t="str" cm="1">
        <f t="array" ref="J1006">_xlfn.XLOOKUP(D1006,justificativas_motivos,justificativas_texto,"",1,1)</f>
        <v>MOTORISTA CUMPRINDO ESCALA EXTRA</v>
      </c>
      <c r="L1006" s="119" t="str">
        <f>_xlfn.CONCAT(cr_impAlm[[#This Row],[DATA]],cr_impAlm[[#This Row],[MOTORISTA e MATRICULA]])</f>
        <v>45529EDVALDO NEVES DE ABREU - 3032</v>
      </c>
    </row>
    <row r="1007" spans="1:12" ht="41.25" hidden="1" customHeight="1">
      <c r="A1007" s="152">
        <v>45483</v>
      </c>
      <c r="B1007" s="146">
        <v>16900</v>
      </c>
      <c r="C1007" s="147">
        <v>0.75</v>
      </c>
      <c r="D1007" s="148" t="s">
        <v>231</v>
      </c>
      <c r="E1007" s="149" t="s">
        <v>131</v>
      </c>
      <c r="F1007" s="149"/>
      <c r="G1007" s="149" t="str">
        <f t="shared" si="45"/>
        <v>1</v>
      </c>
      <c r="H1007" s="150">
        <f t="shared" si="46"/>
        <v>18</v>
      </c>
      <c r="I1007" s="149" t="str" cm="1">
        <f t="array" ref="I1007">_xlfn.XLOOKUP(C1007,imp_horarios,imp_trechos_janta,"",-1,1)</f>
        <v>GOIANIA X TERESINA 18:00</v>
      </c>
      <c r="J1007" s="151" t="str" cm="1">
        <f t="array" ref="J1007">_xlfn.XLOOKUP(D1007,justificativas_motivos,justificativas_texto,"",1,1)</f>
        <v>MOTORISTA CUMPRINDO ESCALA EXTRA</v>
      </c>
      <c r="L1007" s="119" t="str">
        <f>_xlfn.CONCAT(cr_impAlm[[#This Row],[DATA]],cr_impAlm[[#This Row],[MOTORISTA e MATRICULA]])</f>
        <v>45529ROGER FREITAS - 5665</v>
      </c>
    </row>
    <row r="1008" spans="1:12" ht="41.25" hidden="1" customHeight="1">
      <c r="A1008" s="152">
        <v>45484</v>
      </c>
      <c r="B1008" s="146">
        <v>19012</v>
      </c>
      <c r="C1008" s="147">
        <v>0.87847222222222221</v>
      </c>
      <c r="D1008" s="148" t="s">
        <v>11</v>
      </c>
      <c r="E1008" s="153" t="s">
        <v>68</v>
      </c>
      <c r="F1008" s="149"/>
      <c r="G1008" s="149" t="str">
        <f t="shared" si="45"/>
        <v>1</v>
      </c>
      <c r="H1008" s="150">
        <f t="shared" si="46"/>
        <v>18</v>
      </c>
      <c r="I1008" s="149" t="str" cm="1">
        <f t="array" ref="I1008">_xlfn.XLOOKUP(C1008,imp_horarios,imp_trechos_janta,"",-1,1)</f>
        <v>BELEM X GOIANIA 21:05</v>
      </c>
      <c r="J1008" s="151" t="str" cm="1">
        <f t="array" ref="J1008">_xlfn.XLOOKUP(D1008,justificativas_motivos,justificativas_texto,"",1,1)</f>
        <v>MOTORISTA CUMPRINDO HORÁRIO NA ESCALA ATUAL</v>
      </c>
      <c r="L1008" s="119" t="str">
        <f>_xlfn.CONCAT(cr_impAlm[[#This Row],[DATA]],cr_impAlm[[#This Row],[MOTORISTA e MATRICULA]])</f>
        <v>45529RONILDO SCHAEFER - 5710</v>
      </c>
    </row>
    <row r="1009" spans="1:12" ht="41.25" hidden="1" customHeight="1">
      <c r="A1009" s="152">
        <v>45484</v>
      </c>
      <c r="B1009" s="146">
        <v>19012</v>
      </c>
      <c r="C1009" s="147">
        <v>0.87847222222222221</v>
      </c>
      <c r="D1009" s="148" t="s">
        <v>11</v>
      </c>
      <c r="E1009" s="153" t="s">
        <v>185</v>
      </c>
      <c r="F1009" s="149"/>
      <c r="G1009" s="149" t="str">
        <f t="shared" si="45"/>
        <v>1</v>
      </c>
      <c r="H1009" s="150">
        <f t="shared" si="46"/>
        <v>18</v>
      </c>
      <c r="I1009" s="149" t="str" cm="1">
        <f t="array" ref="I1009">_xlfn.XLOOKUP(C1009,imp_horarios,imp_trechos_janta,"",-1,1)</f>
        <v>BELEM X GOIANIA 21:05</v>
      </c>
      <c r="J1009" s="151" t="str" cm="1">
        <f t="array" ref="J1009">_xlfn.XLOOKUP(D1009,justificativas_motivos,justificativas_texto,"",1,1)</f>
        <v>MOTORISTA CUMPRINDO HORÁRIO NA ESCALA ATUAL</v>
      </c>
      <c r="L1009" s="119" t="str">
        <f>_xlfn.CONCAT(cr_impAlm[[#This Row],[DATA]],cr_impAlm[[#This Row],[MOTORISTA e MATRICULA]])</f>
        <v>45529MARCOS SUEL SALES PINTO - 5529</v>
      </c>
    </row>
    <row r="1010" spans="1:12" ht="41.25" hidden="1" customHeight="1">
      <c r="A1010" s="152">
        <v>45484</v>
      </c>
      <c r="B1010" s="146">
        <v>16300</v>
      </c>
      <c r="C1010" s="147">
        <v>0.25</v>
      </c>
      <c r="D1010" s="148" t="s">
        <v>11</v>
      </c>
      <c r="E1010" s="153" t="s">
        <v>34</v>
      </c>
      <c r="F1010" s="149"/>
      <c r="G1010" s="149" t="str">
        <f t="shared" si="45"/>
        <v>1</v>
      </c>
      <c r="H1010" s="150">
        <f t="shared" si="46"/>
        <v>18</v>
      </c>
      <c r="I1010" s="149" t="s">
        <v>582</v>
      </c>
      <c r="J1010" s="151" t="str" cm="1">
        <f t="array" ref="J1010">_xlfn.XLOOKUP(D1010,justificativas_motivos,justificativas_texto,"",1,1)</f>
        <v>MOTORISTA CUMPRINDO HORÁRIO NA ESCALA ATUAL</v>
      </c>
      <c r="L1010" s="119" t="str">
        <f>_xlfn.CONCAT(cr_impAlm[[#This Row],[DATA]],cr_impAlm[[#This Row],[MOTORISTA e MATRICULA]])</f>
        <v>45529EVANDRO BEZERRA LOPES - 5588</v>
      </c>
    </row>
    <row r="1011" spans="1:12" ht="41.25" hidden="1" customHeight="1">
      <c r="A1011" s="152">
        <v>45484</v>
      </c>
      <c r="B1011" s="146">
        <v>16300</v>
      </c>
      <c r="C1011" s="147">
        <v>0.25</v>
      </c>
      <c r="D1011" s="148" t="s">
        <v>11</v>
      </c>
      <c r="E1011" s="153" t="s">
        <v>37</v>
      </c>
      <c r="F1011" s="149"/>
      <c r="G1011" s="149" t="str">
        <f t="shared" si="45"/>
        <v>1</v>
      </c>
      <c r="H1011" s="150">
        <f t="shared" si="46"/>
        <v>18</v>
      </c>
      <c r="I1011" s="149" t="s">
        <v>582</v>
      </c>
      <c r="J1011" s="151" t="str" cm="1">
        <f t="array" ref="J1011">_xlfn.XLOOKUP(D1011,justificativas_motivos,justificativas_texto,"",1,1)</f>
        <v>MOTORISTA CUMPRINDO HORÁRIO NA ESCALA ATUAL</v>
      </c>
      <c r="L1011" s="119" t="str">
        <f>_xlfn.CONCAT(cr_impAlm[[#This Row],[DATA]],cr_impAlm[[#This Row],[MOTORISTA e MATRICULA]])</f>
        <v>45529AURICELIO SILVA DO CARMO - 5755</v>
      </c>
    </row>
    <row r="1012" spans="1:12" ht="41.25" hidden="1" customHeight="1">
      <c r="A1012" s="152">
        <v>45484</v>
      </c>
      <c r="B1012" s="146">
        <v>19016</v>
      </c>
      <c r="C1012" s="147">
        <v>0.3</v>
      </c>
      <c r="D1012" s="148" t="s">
        <v>11</v>
      </c>
      <c r="E1012" s="153" t="s">
        <v>121</v>
      </c>
      <c r="F1012" s="149"/>
      <c r="G1012" s="149" t="str">
        <f t="shared" si="45"/>
        <v>1</v>
      </c>
      <c r="H1012" s="150">
        <f t="shared" si="46"/>
        <v>18</v>
      </c>
      <c r="I1012" s="149" t="str" cm="1">
        <f t="array" ref="I1012">_xlfn.XLOOKUP(C1012,imp_horarios,imp_trechos_janta,"",-1,1)</f>
        <v>BELEM X GOIANIA 07:12</v>
      </c>
      <c r="J1012" s="151" t="str" cm="1">
        <f t="array" ref="J1012">_xlfn.XLOOKUP(D1012,justificativas_motivos,justificativas_texto,"",1,1)</f>
        <v>MOTORISTA CUMPRINDO HORÁRIO NA ESCALA ATUAL</v>
      </c>
      <c r="L1012" s="119" t="str">
        <f>_xlfn.CONCAT(cr_impAlm[[#This Row],[DATA]],cr_impAlm[[#This Row],[MOTORISTA e MATRICULA]])</f>
        <v>45529IRISVAN DE JESUS - 5708</v>
      </c>
    </row>
    <row r="1013" spans="1:12" ht="41.25" hidden="1" customHeight="1">
      <c r="A1013" s="152">
        <v>45484</v>
      </c>
      <c r="B1013" s="146">
        <v>19016</v>
      </c>
      <c r="C1013" s="147">
        <v>0.3</v>
      </c>
      <c r="D1013" s="148" t="s">
        <v>11</v>
      </c>
      <c r="E1013" s="153" t="s">
        <v>122</v>
      </c>
      <c r="F1013" s="149"/>
      <c r="G1013" s="149" t="str">
        <f t="shared" si="45"/>
        <v>1</v>
      </c>
      <c r="H1013" s="150">
        <f t="shared" si="46"/>
        <v>18</v>
      </c>
      <c r="I1013" s="149" t="str" cm="1">
        <f t="array" ref="I1013">_xlfn.XLOOKUP(C1013,imp_horarios,imp_trechos_janta,"",-1,1)</f>
        <v>BELEM X GOIANIA 07:12</v>
      </c>
      <c r="J1013" s="151" t="str" cm="1">
        <f t="array" ref="J1013">_xlfn.XLOOKUP(D1013,justificativas_motivos,justificativas_texto,"",1,1)</f>
        <v>MOTORISTA CUMPRINDO HORÁRIO NA ESCALA ATUAL</v>
      </c>
      <c r="L1013" s="119" t="str">
        <f>_xlfn.CONCAT(cr_impAlm[[#This Row],[DATA]],cr_impAlm[[#This Row],[MOTORISTA e MATRICULA]])</f>
        <v>45529WOLNEY EDUARDO DE OLIVEIRA - 5607</v>
      </c>
    </row>
    <row r="1014" spans="1:12" ht="41.25" hidden="1" customHeight="1">
      <c r="A1014" s="152">
        <v>45484</v>
      </c>
      <c r="B1014" s="146">
        <v>16700</v>
      </c>
      <c r="C1014" s="147">
        <v>0.33333333333333331</v>
      </c>
      <c r="D1014" s="148" t="s">
        <v>11</v>
      </c>
      <c r="E1014" s="153" t="s">
        <v>89</v>
      </c>
      <c r="F1014" s="149"/>
      <c r="G1014" s="149" t="str">
        <f t="shared" si="45"/>
        <v>1</v>
      </c>
      <c r="H1014" s="150">
        <f t="shared" si="46"/>
        <v>18</v>
      </c>
      <c r="I1014" s="149" t="str" cm="1">
        <f t="array" ref="I1014">_xlfn.XLOOKUP(C1014,imp_horarios,imp_trechos_janta,"",-1,1)</f>
        <v>SAO LUIS X GOIANIA 08:00</v>
      </c>
      <c r="J1014" s="151" t="str" cm="1">
        <f t="array" ref="J1014">_xlfn.XLOOKUP(D1014,justificativas_motivos,justificativas_texto,"",1,1)</f>
        <v>MOTORISTA CUMPRINDO HORÁRIO NA ESCALA ATUAL</v>
      </c>
      <c r="L1014" s="119" t="str">
        <f>_xlfn.CONCAT(cr_impAlm[[#This Row],[DATA]],cr_impAlm[[#This Row],[MOTORISTA e MATRICULA]])</f>
        <v>45529ANAGILDO LOPES DE CAMPOS - 5824</v>
      </c>
    </row>
    <row r="1015" spans="1:12" ht="41.25" hidden="1" customHeight="1">
      <c r="A1015" s="152">
        <v>45484</v>
      </c>
      <c r="B1015" s="146">
        <v>16700</v>
      </c>
      <c r="C1015" s="147">
        <v>0.33333333333333331</v>
      </c>
      <c r="D1015" s="148" t="s">
        <v>11</v>
      </c>
      <c r="E1015" s="153" t="s">
        <v>91</v>
      </c>
      <c r="F1015" s="149"/>
      <c r="G1015" s="149" t="str">
        <f t="shared" si="45"/>
        <v>1</v>
      </c>
      <c r="H1015" s="150">
        <f t="shared" si="46"/>
        <v>18</v>
      </c>
      <c r="I1015" s="149" t="str" cm="1">
        <f t="array" ref="I1015">_xlfn.XLOOKUP(C1015,imp_horarios,imp_trechos_janta,"",-1,1)</f>
        <v>SAO LUIS X GOIANIA 08:00</v>
      </c>
      <c r="J1015" s="151" t="str" cm="1">
        <f t="array" ref="J1015">_xlfn.XLOOKUP(D1015,justificativas_motivos,justificativas_texto,"",1,1)</f>
        <v>MOTORISTA CUMPRINDO HORÁRIO NA ESCALA ATUAL</v>
      </c>
      <c r="L1015" s="119" t="str">
        <f>_xlfn.CONCAT(cr_impAlm[[#This Row],[DATA]],cr_impAlm[[#This Row],[MOTORISTA e MATRICULA]])</f>
        <v>45529ANDRE LUIZ DA SILVA - 5188</v>
      </c>
    </row>
    <row r="1016" spans="1:12" ht="41.25" hidden="1" customHeight="1">
      <c r="A1016" s="152">
        <v>45484</v>
      </c>
      <c r="B1016" s="146">
        <v>20004</v>
      </c>
      <c r="C1016" s="147">
        <v>0.83333333333333337</v>
      </c>
      <c r="D1016" s="148" t="s">
        <v>11</v>
      </c>
      <c r="E1016" s="153" t="s">
        <v>247</v>
      </c>
      <c r="F1016" s="149"/>
      <c r="G1016" s="149" t="str">
        <f t="shared" si="45"/>
        <v>1</v>
      </c>
      <c r="H1016" s="150">
        <f t="shared" si="46"/>
        <v>18</v>
      </c>
      <c r="I1016" s="149" t="s">
        <v>584</v>
      </c>
      <c r="J1016" s="151" t="str" cm="1">
        <f t="array" ref="J1016">_xlfn.XLOOKUP(D1016,justificativas_motivos,justificativas_texto,"",1,1)</f>
        <v>MOTORISTA CUMPRINDO HORÁRIO NA ESCALA ATUAL</v>
      </c>
      <c r="L1016" s="119" t="str">
        <f>_xlfn.CONCAT(cr_impAlm[[#This Row],[DATA]],cr_impAlm[[#This Row],[MOTORISTA e MATRICULA]])</f>
        <v>45529JOSE CARLOS CAIXETA - 2673</v>
      </c>
    </row>
    <row r="1017" spans="1:12" ht="41.25" hidden="1" customHeight="1">
      <c r="A1017" s="152">
        <v>45484</v>
      </c>
      <c r="B1017" s="146">
        <v>20004</v>
      </c>
      <c r="C1017" s="147">
        <v>0.83333333333333337</v>
      </c>
      <c r="D1017" s="148" t="s">
        <v>11</v>
      </c>
      <c r="E1017" s="153" t="s">
        <v>248</v>
      </c>
      <c r="F1017" s="149"/>
      <c r="G1017" s="149" t="str">
        <f t="shared" si="45"/>
        <v>1</v>
      </c>
      <c r="H1017" s="150">
        <f t="shared" si="46"/>
        <v>18</v>
      </c>
      <c r="I1017" s="149" t="s">
        <v>584</v>
      </c>
      <c r="J1017" s="151" t="str" cm="1">
        <f t="array" ref="J1017">_xlfn.XLOOKUP(D1017,justificativas_motivos,justificativas_texto,"",1,1)</f>
        <v>MOTORISTA CUMPRINDO HORÁRIO NA ESCALA ATUAL</v>
      </c>
      <c r="L1017" s="119" t="str">
        <f>_xlfn.CONCAT(cr_impAlm[[#This Row],[DATA]],cr_impAlm[[#This Row],[MOTORISTA e MATRICULA]])</f>
        <v>45530AURICELIO SILVA DO CARMO - 5755</v>
      </c>
    </row>
    <row r="1018" spans="1:12" ht="41.25" hidden="1" customHeight="1">
      <c r="A1018" s="152">
        <v>45484</v>
      </c>
      <c r="B1018" s="146">
        <v>16400</v>
      </c>
      <c r="C1018" s="147">
        <v>0.75</v>
      </c>
      <c r="D1018" s="148" t="s">
        <v>11</v>
      </c>
      <c r="E1018" s="149" t="s">
        <v>92</v>
      </c>
      <c r="F1018" s="149"/>
      <c r="G1018" s="149" t="str">
        <f t="shared" si="45"/>
        <v>1</v>
      </c>
      <c r="H1018" s="150">
        <f t="shared" si="46"/>
        <v>18</v>
      </c>
      <c r="I1018" s="149" t="str" cm="1">
        <f t="array" ref="I1018">_xlfn.XLOOKUP(C1018,imp_horarios,imp_trechos_janta,"",-1,1)</f>
        <v>GOIANIA X TERESINA 18:00</v>
      </c>
      <c r="J1018" s="151" t="str" cm="1">
        <f t="array" ref="J1018">_xlfn.XLOOKUP(D1018,justificativas_motivos,justificativas_texto,"",1,1)</f>
        <v>MOTORISTA CUMPRINDO HORÁRIO NA ESCALA ATUAL</v>
      </c>
      <c r="L1018" s="119" t="str">
        <f>_xlfn.CONCAT(cr_impAlm[[#This Row],[DATA]],cr_impAlm[[#This Row],[MOTORISTA e MATRICULA]])</f>
        <v>45530IRISVAN DE JESUS - 5708</v>
      </c>
    </row>
    <row r="1019" spans="1:12" ht="41.25" hidden="1" customHeight="1">
      <c r="A1019" s="152">
        <v>45484</v>
      </c>
      <c r="B1019" s="146">
        <v>16400</v>
      </c>
      <c r="C1019" s="147">
        <v>0.75</v>
      </c>
      <c r="D1019" s="148" t="s">
        <v>11</v>
      </c>
      <c r="E1019" s="149" t="s">
        <v>102</v>
      </c>
      <c r="F1019" s="149"/>
      <c r="G1019" s="149" t="str">
        <f t="shared" si="45"/>
        <v>1</v>
      </c>
      <c r="H1019" s="150">
        <f t="shared" si="46"/>
        <v>18</v>
      </c>
      <c r="I1019" s="132" t="str" cm="1">
        <f t="array" ref="I1019">_xlfn.XLOOKUP(C1019,imp_horarios,imp_trechos_janta,"",-1,1)</f>
        <v>GOIANIA X TERESINA 18:00</v>
      </c>
      <c r="J1019" s="151" t="str" cm="1">
        <f t="array" ref="J1019">_xlfn.XLOOKUP(D1019,justificativas_motivos,justificativas_texto,"",1,1)</f>
        <v>MOTORISTA CUMPRINDO HORÁRIO NA ESCALA ATUAL</v>
      </c>
      <c r="L1019" s="119" t="str">
        <f>_xlfn.CONCAT(cr_impAlm[[#This Row],[DATA]],cr_impAlm[[#This Row],[MOTORISTA e MATRICULA]])</f>
        <v>45530WOLNEY EDUARDO DE OLIVEIRA - 5607</v>
      </c>
    </row>
    <row r="1020" spans="1:12" ht="41.25" hidden="1" customHeight="1">
      <c r="A1020" s="152">
        <v>45484</v>
      </c>
      <c r="B1020" s="146">
        <v>19003</v>
      </c>
      <c r="C1020" s="147">
        <v>0.77083333333333337</v>
      </c>
      <c r="D1020" s="148" t="s">
        <v>11</v>
      </c>
      <c r="E1020" s="149" t="s">
        <v>138</v>
      </c>
      <c r="F1020" s="149"/>
      <c r="G1020" s="149" t="str">
        <f t="shared" si="45"/>
        <v>1</v>
      </c>
      <c r="H1020" s="150">
        <f t="shared" si="46"/>
        <v>18</v>
      </c>
      <c r="I1020" s="132" t="str" cm="1">
        <f t="array" ref="I1020">_xlfn.XLOOKUP(C1020,imp_horarios,imp_trechos_janta,"",-1,1)</f>
        <v>GOIANIA X TERESINA 18:00</v>
      </c>
      <c r="J1020" s="151" t="str" cm="1">
        <f t="array" ref="J1020">_xlfn.XLOOKUP(D1020,justificativas_motivos,justificativas_texto,"",1,1)</f>
        <v>MOTORISTA CUMPRINDO HORÁRIO NA ESCALA ATUAL</v>
      </c>
      <c r="L1020" s="119" t="str">
        <f>_xlfn.CONCAT(cr_impAlm[[#This Row],[DATA]],cr_impAlm[[#This Row],[MOTORISTA e MATRICULA]])</f>
        <v>45530ANAGILDO LOPES DE CAMPOS - 5824</v>
      </c>
    </row>
    <row r="1021" spans="1:12" ht="41.25" hidden="1" customHeight="1">
      <c r="A1021" s="152">
        <v>45484</v>
      </c>
      <c r="B1021" s="146">
        <v>19003</v>
      </c>
      <c r="C1021" s="147">
        <v>0.77083333333333337</v>
      </c>
      <c r="D1021" s="148" t="s">
        <v>11</v>
      </c>
      <c r="E1021" s="149" t="s">
        <v>183</v>
      </c>
      <c r="F1021" s="149"/>
      <c r="G1021" s="149" t="str">
        <f t="shared" si="45"/>
        <v>1</v>
      </c>
      <c r="H1021" s="150">
        <f t="shared" si="46"/>
        <v>18</v>
      </c>
      <c r="I1021" s="149" t="str" cm="1">
        <f t="array" ref="I1021">_xlfn.XLOOKUP(C1021,imp_horarios,imp_trechos_janta,"",-1,1)</f>
        <v>GOIANIA X TERESINA 18:00</v>
      </c>
      <c r="J1021" s="151" t="str" cm="1">
        <f t="array" ref="J1021">_xlfn.XLOOKUP(D1021,justificativas_motivos,justificativas_texto,"",1,1)</f>
        <v>MOTORISTA CUMPRINDO HORÁRIO NA ESCALA ATUAL</v>
      </c>
      <c r="L1021" s="119" t="str">
        <f>_xlfn.CONCAT(cr_impAlm[[#This Row],[DATA]],cr_impAlm[[#This Row],[MOTORISTA e MATRICULA]])</f>
        <v>45530ANDRE LUIZ DA SILVA - 5188</v>
      </c>
    </row>
    <row r="1022" spans="1:12" ht="41.25" hidden="1" customHeight="1">
      <c r="A1022" s="152">
        <v>45484</v>
      </c>
      <c r="B1022" s="146">
        <v>14300</v>
      </c>
      <c r="C1022" s="147">
        <v>0.79166666666666663</v>
      </c>
      <c r="D1022" s="148" t="s">
        <v>11</v>
      </c>
      <c r="E1022" s="149" t="s">
        <v>48</v>
      </c>
      <c r="F1022" s="149"/>
      <c r="G1022" s="149" t="str">
        <f t="shared" si="45"/>
        <v>1</v>
      </c>
      <c r="H1022" s="150">
        <f t="shared" si="46"/>
        <v>18</v>
      </c>
      <c r="I1022" s="149" t="str" cm="1">
        <f t="array" ref="I1022">_xlfn.XLOOKUP(C1022,imp_horarios,imp_trechos_janta,"",-1,1)</f>
        <v>GOIANIA X TERESINA 18:00</v>
      </c>
      <c r="J1022" s="151" t="str" cm="1">
        <f t="array" ref="J1022">_xlfn.XLOOKUP(D1022,justificativas_motivos,justificativas_texto,"",1,1)</f>
        <v>MOTORISTA CUMPRINDO HORÁRIO NA ESCALA ATUAL</v>
      </c>
      <c r="L1022" s="119" t="str">
        <f>_xlfn.CONCAT(cr_impAlm[[#This Row],[DATA]],cr_impAlm[[#This Row],[MOTORISTA e MATRICULA]])</f>
        <v>45530JOSE CARLOS CAIXETA - 2673</v>
      </c>
    </row>
    <row r="1023" spans="1:12" ht="41.25" hidden="1" customHeight="1">
      <c r="A1023" s="152">
        <v>45484</v>
      </c>
      <c r="B1023" s="146">
        <v>14300</v>
      </c>
      <c r="C1023" s="147">
        <v>0.79166666666666663</v>
      </c>
      <c r="D1023" s="148" t="s">
        <v>11</v>
      </c>
      <c r="E1023" s="149" t="s">
        <v>50</v>
      </c>
      <c r="F1023" s="149"/>
      <c r="G1023" s="149" t="str">
        <f t="shared" si="45"/>
        <v>1</v>
      </c>
      <c r="H1023" s="150">
        <f t="shared" si="46"/>
        <v>18</v>
      </c>
      <c r="I1023" s="149" t="str" cm="1">
        <f t="array" ref="I1023">_xlfn.XLOOKUP(C1023,imp_horarios,imp_trechos_janta,"",-1,1)</f>
        <v>GOIANIA X TERESINA 18:00</v>
      </c>
      <c r="J1023" s="151" t="str" cm="1">
        <f t="array" ref="J1023">_xlfn.XLOOKUP(D1023,justificativas_motivos,justificativas_texto,"",1,1)</f>
        <v>MOTORISTA CUMPRINDO HORÁRIO NA ESCALA ATUAL</v>
      </c>
      <c r="L1023" s="119" t="str">
        <f>_xlfn.CONCAT(cr_impAlm[[#This Row],[DATA]],cr_impAlm[[#This Row],[MOTORISTA e MATRICULA]])</f>
        <v>45530JESUS JOSE RODRIGUES - 5821</v>
      </c>
    </row>
    <row r="1024" spans="1:12" ht="41.25" hidden="1" customHeight="1">
      <c r="A1024" s="152">
        <v>45484</v>
      </c>
      <c r="B1024" s="146">
        <v>16600</v>
      </c>
      <c r="C1024" s="147">
        <v>0.83333333333333337</v>
      </c>
      <c r="D1024" s="148" t="s">
        <v>11</v>
      </c>
      <c r="E1024" s="149" t="s">
        <v>167</v>
      </c>
      <c r="F1024" s="149"/>
      <c r="G1024" s="149" t="str">
        <f t="shared" si="45"/>
        <v>1</v>
      </c>
      <c r="H1024" s="150">
        <f t="shared" si="46"/>
        <v>18</v>
      </c>
      <c r="I1024" s="149" t="str" cm="1">
        <f t="array" ref="I1024">_xlfn.XLOOKUP(C1024,imp_horarios,imp_trechos_janta,"",-1,1)</f>
        <v>GOIANIA X SAO LUIS 20:00</v>
      </c>
      <c r="J1024" s="151" t="str" cm="1">
        <f t="array" ref="J1024">_xlfn.XLOOKUP(D1024,justificativas_motivos,justificativas_texto,"",1,1)</f>
        <v>MOTORISTA CUMPRINDO HORÁRIO NA ESCALA ATUAL</v>
      </c>
      <c r="L1024" s="119" t="str">
        <f>_xlfn.CONCAT(cr_impAlm[[#This Row],[DATA]],cr_impAlm[[#This Row],[MOTORISTA e MATRICULA]])</f>
        <v>45530ANTONIO DIVINO DOS SANTOS - 1637</v>
      </c>
    </row>
    <row r="1025" spans="1:12" ht="41.25" hidden="1" customHeight="1">
      <c r="A1025" s="144">
        <v>45484</v>
      </c>
      <c r="B1025" s="135">
        <v>16600</v>
      </c>
      <c r="C1025" s="133">
        <v>0.83333333333333337</v>
      </c>
      <c r="D1025" s="148" t="s">
        <v>11</v>
      </c>
      <c r="E1025" s="132" t="s">
        <v>140</v>
      </c>
      <c r="F1025" s="132"/>
      <c r="G1025" s="132" t="str">
        <f t="shared" si="45"/>
        <v>1</v>
      </c>
      <c r="H1025" s="137">
        <f t="shared" si="46"/>
        <v>18</v>
      </c>
      <c r="I1025" s="132" t="str" cm="1">
        <f t="array" ref="I1025">_xlfn.XLOOKUP(C1025,imp_horarios,imp_trechos_janta,"",-1,1)</f>
        <v>GOIANIA X SAO LUIS 20:00</v>
      </c>
      <c r="J1025" s="145" t="str" cm="1">
        <f t="array" ref="J1025">_xlfn.XLOOKUP(D1025,justificativas_motivos,justificativas_texto,"",1,1)</f>
        <v>MOTORISTA CUMPRINDO HORÁRIO NA ESCALA ATUAL</v>
      </c>
      <c r="L1025" s="119" t="str">
        <f>_xlfn.CONCAT(cr_impAlm[[#This Row],[DATA]],cr_impAlm[[#This Row],[MOTORISTA e MATRICULA]])</f>
        <v>45530WENDER PEDRO DA SILVA - 1596</v>
      </c>
    </row>
    <row r="1026" spans="1:12" ht="41.25" hidden="1" customHeight="1">
      <c r="A1026" s="144">
        <v>45485</v>
      </c>
      <c r="B1026" s="135">
        <v>19015</v>
      </c>
      <c r="C1026" s="133">
        <v>0.87847222222222221</v>
      </c>
      <c r="D1026" s="148" t="s">
        <v>11</v>
      </c>
      <c r="E1026" s="132" t="s">
        <v>48</v>
      </c>
      <c r="F1026" s="132"/>
      <c r="G1026" s="132" t="str">
        <f t="shared" si="45"/>
        <v>1</v>
      </c>
      <c r="H1026" s="137">
        <f t="shared" si="46"/>
        <v>18</v>
      </c>
      <c r="I1026" s="132" t="str" cm="1">
        <f t="array" ref="I1026">_xlfn.XLOOKUP(C1026,imp_horarios,imp_trechos_janta,"",-1,1)</f>
        <v>BELEM X GOIANIA 21:05</v>
      </c>
      <c r="J1026" s="145" t="str" cm="1">
        <f t="array" ref="J1026">_xlfn.XLOOKUP(D1026,justificativas_motivos,justificativas_texto,"",1,1)</f>
        <v>MOTORISTA CUMPRINDO HORÁRIO NA ESCALA ATUAL</v>
      </c>
      <c r="L1026" s="119" t="str">
        <f>_xlfn.CONCAT(cr_impAlm[[#This Row],[DATA]],cr_impAlm[[#This Row],[MOTORISTA e MATRICULA]])</f>
        <v>45530LUCIANO CARNEIRO ALVES - 5757</v>
      </c>
    </row>
    <row r="1027" spans="1:12" ht="41.25" hidden="1" customHeight="1">
      <c r="A1027" s="144">
        <v>45485</v>
      </c>
      <c r="B1027" s="135">
        <f>B1026</f>
        <v>19015</v>
      </c>
      <c r="C1027" s="133">
        <v>0.87847222222222221</v>
      </c>
      <c r="D1027" s="148" t="s">
        <v>11</v>
      </c>
      <c r="E1027" s="132" t="s">
        <v>50</v>
      </c>
      <c r="F1027" s="132"/>
      <c r="G1027" s="132" t="str">
        <f t="shared" si="45"/>
        <v>1</v>
      </c>
      <c r="H1027" s="137">
        <f t="shared" si="46"/>
        <v>18</v>
      </c>
      <c r="I1027" s="132" t="str" cm="1">
        <f t="array" ref="I1027">_xlfn.XLOOKUP(C1027,imp_horarios,imp_trechos_janta,"",-1,1)</f>
        <v>BELEM X GOIANIA 21:05</v>
      </c>
      <c r="J1027" s="145" t="str" cm="1">
        <f t="array" ref="J1027">_xlfn.XLOOKUP(D1027,justificativas_motivos,justificativas_texto,"",1,1)</f>
        <v>MOTORISTA CUMPRINDO HORÁRIO NA ESCALA ATUAL</v>
      </c>
      <c r="L1027" s="119" t="str">
        <f>_xlfn.CONCAT(cr_impAlm[[#This Row],[DATA]],cr_impAlm[[#This Row],[MOTORISTA e MATRICULA]])</f>
        <v>45530CLEOMAR ANTONIO SIMOES - 2988</v>
      </c>
    </row>
    <row r="1028" spans="1:12" ht="41.25" hidden="1" customHeight="1">
      <c r="A1028" s="144">
        <v>45485</v>
      </c>
      <c r="B1028" s="135">
        <v>19008</v>
      </c>
      <c r="C1028" s="133">
        <v>0.3</v>
      </c>
      <c r="D1028" s="148" t="s">
        <v>11</v>
      </c>
      <c r="E1028" s="132" t="s">
        <v>167</v>
      </c>
      <c r="F1028" s="132"/>
      <c r="G1028" s="132" t="str">
        <f t="shared" si="45"/>
        <v>1</v>
      </c>
      <c r="H1028" s="137">
        <f t="shared" si="46"/>
        <v>18</v>
      </c>
      <c r="I1028" s="132" t="str" cm="1">
        <f t="array" ref="I1028">_xlfn.XLOOKUP(C1028,imp_horarios,imp_trechos_janta,"",-1,1)</f>
        <v>BELEM X GOIANIA 07:12</v>
      </c>
      <c r="J1028" s="145" t="str" cm="1">
        <f t="array" ref="J1028">_xlfn.XLOOKUP(D1028,justificativas_motivos,justificativas_texto,"",1,1)</f>
        <v>MOTORISTA CUMPRINDO HORÁRIO NA ESCALA ATUAL</v>
      </c>
      <c r="L1028" s="119" t="str">
        <f>_xlfn.CONCAT(cr_impAlm[[#This Row],[DATA]],cr_impAlm[[#This Row],[MOTORISTA e MATRICULA]])</f>
        <v>45530DIVINO EURIPEDES RIBEIRO - 5191</v>
      </c>
    </row>
    <row r="1029" spans="1:12" ht="41.25" hidden="1" customHeight="1">
      <c r="A1029" s="144">
        <v>45485</v>
      </c>
      <c r="B1029" s="135">
        <f>B1028</f>
        <v>19008</v>
      </c>
      <c r="C1029" s="133">
        <v>0.3</v>
      </c>
      <c r="D1029" s="148" t="s">
        <v>11</v>
      </c>
      <c r="E1029" s="132" t="s">
        <v>140</v>
      </c>
      <c r="F1029" s="132"/>
      <c r="G1029" s="132" t="str">
        <f t="shared" si="45"/>
        <v>1</v>
      </c>
      <c r="H1029" s="137">
        <f t="shared" si="46"/>
        <v>18</v>
      </c>
      <c r="I1029" s="132" t="str" cm="1">
        <f t="array" ref="I1029">_xlfn.XLOOKUP(C1029,imp_horarios,imp_trechos_janta,"",-1,1)</f>
        <v>BELEM X GOIANIA 07:12</v>
      </c>
      <c r="J1029" s="145" t="str" cm="1">
        <f t="array" ref="J1029">_xlfn.XLOOKUP(D1029,justificativas_motivos,justificativas_texto,"",1,1)</f>
        <v>MOTORISTA CUMPRINDO HORÁRIO NA ESCALA ATUAL</v>
      </c>
      <c r="L1029" s="119" t="str">
        <f>_xlfn.CONCAT(cr_impAlm[[#This Row],[DATA]],cr_impAlm[[#This Row],[MOTORISTA e MATRICULA]])</f>
        <v>45530ADAIL DA SILVA DOS SANTOS - 1103</v>
      </c>
    </row>
    <row r="1030" spans="1:12" ht="41.25" hidden="1" customHeight="1">
      <c r="A1030" s="144">
        <v>45485</v>
      </c>
      <c r="B1030" s="135">
        <v>15800</v>
      </c>
      <c r="C1030" s="133">
        <v>0.33333333333333331</v>
      </c>
      <c r="D1030" s="148" t="s">
        <v>11</v>
      </c>
      <c r="E1030" s="132" t="s">
        <v>13</v>
      </c>
      <c r="F1030" s="132"/>
      <c r="G1030" s="132" t="str">
        <f t="shared" si="45"/>
        <v>1</v>
      </c>
      <c r="H1030" s="137">
        <f t="shared" si="46"/>
        <v>18</v>
      </c>
      <c r="I1030" s="132" t="str" cm="1">
        <f t="array" ref="I1030">_xlfn.XLOOKUP(C1030,imp_horarios,imp_trechos_janta,"",-1,1)</f>
        <v>SAO LUIS X GOIANIA 08:00</v>
      </c>
      <c r="J1030" s="145" t="str" cm="1">
        <f t="array" ref="J1030">_xlfn.XLOOKUP(D1030,justificativas_motivos,justificativas_texto,"",1,1)</f>
        <v>MOTORISTA CUMPRINDO HORÁRIO NA ESCALA ATUAL</v>
      </c>
      <c r="L1030" s="119" t="str">
        <f>_xlfn.CONCAT(cr_impAlm[[#This Row],[DATA]],cr_impAlm[[#This Row],[MOTORISTA e MATRICULA]])</f>
        <v>45531WENDER PEDRO DA SILVA - 1596</v>
      </c>
    </row>
    <row r="1031" spans="1:12" ht="41.25" hidden="1" customHeight="1">
      <c r="A1031" s="144">
        <v>45485</v>
      </c>
      <c r="B1031" s="135">
        <f>B1030</f>
        <v>15800</v>
      </c>
      <c r="C1031" s="133">
        <v>0.33333333333333331</v>
      </c>
      <c r="D1031" s="148" t="s">
        <v>11</v>
      </c>
      <c r="E1031" s="132" t="s">
        <v>12</v>
      </c>
      <c r="F1031" s="132"/>
      <c r="G1031" s="132" t="str">
        <f t="shared" si="45"/>
        <v>1</v>
      </c>
      <c r="H1031" s="137">
        <f t="shared" si="46"/>
        <v>18</v>
      </c>
      <c r="I1031" s="132" t="str" cm="1">
        <f t="array" ref="I1031">_xlfn.XLOOKUP(C1031,imp_horarios,imp_trechos_janta,"",-1,1)</f>
        <v>SAO LUIS X GOIANIA 08:00</v>
      </c>
      <c r="J1031" s="145" t="str" cm="1">
        <f t="array" ref="J1031">_xlfn.XLOOKUP(D1031,justificativas_motivos,justificativas_texto,"",1,1)</f>
        <v>MOTORISTA CUMPRINDO HORÁRIO NA ESCALA ATUAL</v>
      </c>
      <c r="L1031" s="119" t="str">
        <f>_xlfn.CONCAT(cr_impAlm[[#This Row],[DATA]],cr_impAlm[[#This Row],[MOTORISTA e MATRICULA]])</f>
        <v>45531LUCIANO CARNEIRO ALVES - 5757</v>
      </c>
    </row>
    <row r="1032" spans="1:12" ht="41.25" hidden="1" customHeight="1">
      <c r="A1032" s="144">
        <v>45485</v>
      </c>
      <c r="B1032" s="135">
        <v>17400</v>
      </c>
      <c r="C1032" s="133">
        <v>0.39583333333333331</v>
      </c>
      <c r="D1032" s="148" t="s">
        <v>11</v>
      </c>
      <c r="E1032" s="132" t="s">
        <v>47</v>
      </c>
      <c r="F1032" s="132"/>
      <c r="G1032" s="132" t="str">
        <f t="shared" si="45"/>
        <v>1</v>
      </c>
      <c r="H1032" s="137">
        <f t="shared" si="46"/>
        <v>18</v>
      </c>
      <c r="I1032" s="132" t="str" cm="1">
        <f t="array" ref="I1032">_xlfn.XLOOKUP(C1032,imp_horarios,imp_trechos_janta,"",-1,1)</f>
        <v>GOIANIA X BELEM 09:30</v>
      </c>
      <c r="J1032" s="145" t="str" cm="1">
        <f t="array" ref="J1032">_xlfn.XLOOKUP(D1032,justificativas_motivos,justificativas_texto,"",1,1)</f>
        <v>MOTORISTA CUMPRINDO HORÁRIO NA ESCALA ATUAL</v>
      </c>
      <c r="L1032" s="119" t="str">
        <f>_xlfn.CONCAT(cr_impAlm[[#This Row],[DATA]],cr_impAlm[[#This Row],[MOTORISTA e MATRICULA]])</f>
        <v>45531CLEOMAR ANTONIO SIMOES - 2988</v>
      </c>
    </row>
    <row r="1033" spans="1:12" ht="41.25" hidden="1" customHeight="1">
      <c r="A1033" s="144">
        <v>45485</v>
      </c>
      <c r="B1033" s="135">
        <f>B1032</f>
        <v>17400</v>
      </c>
      <c r="C1033" s="147">
        <v>0.39583333333333331</v>
      </c>
      <c r="D1033" s="148" t="s">
        <v>11</v>
      </c>
      <c r="E1033" s="149" t="s">
        <v>165</v>
      </c>
      <c r="F1033" s="149"/>
      <c r="G1033" s="132" t="str">
        <f t="shared" si="45"/>
        <v>1</v>
      </c>
      <c r="H1033" s="137">
        <f t="shared" si="46"/>
        <v>18</v>
      </c>
      <c r="I1033" s="149" t="str" cm="1">
        <f t="array" ref="I1033">_xlfn.XLOOKUP(C1033,imp_horarios,imp_trechos_janta,"",-1,1)</f>
        <v>GOIANIA X BELEM 09:30</v>
      </c>
      <c r="J1033" s="151" t="str" cm="1">
        <f t="array" ref="J1033">_xlfn.XLOOKUP(D1033,justificativas_motivos,justificativas_texto,"",1,1)</f>
        <v>MOTORISTA CUMPRINDO HORÁRIO NA ESCALA ATUAL</v>
      </c>
      <c r="L1033" s="119" t="str">
        <f>_xlfn.CONCAT(cr_impAlm[[#This Row],[DATA]],cr_impAlm[[#This Row],[MOTORISTA e MATRICULA]])</f>
        <v>45531DIVINO EURIPEDES RIBEIRO - 5191</v>
      </c>
    </row>
    <row r="1034" spans="1:12" ht="41.25" hidden="1" customHeight="1">
      <c r="A1034" s="144">
        <v>45485</v>
      </c>
      <c r="B1034" s="135">
        <v>19006</v>
      </c>
      <c r="C1034" s="147">
        <v>0.75</v>
      </c>
      <c r="D1034" s="148" t="s">
        <v>231</v>
      </c>
      <c r="E1034" s="149" t="s">
        <v>41</v>
      </c>
      <c r="F1034" s="132"/>
      <c r="G1034" s="132" t="str">
        <f t="shared" si="45"/>
        <v>1</v>
      </c>
      <c r="H1034" s="137">
        <f t="shared" si="46"/>
        <v>18</v>
      </c>
      <c r="I1034" s="149" t="str" cm="1">
        <f t="array" ref="I1034">_xlfn.XLOOKUP(C1034,imp_horarios,imp_trechos_janta,"",-1,1)</f>
        <v>GOIANIA X TERESINA 18:00</v>
      </c>
      <c r="J1034" s="151" t="str" cm="1">
        <f t="array" ref="J1034">_xlfn.XLOOKUP(D1034,justificativas_motivos,justificativas_texto,"",1,1)</f>
        <v>MOTORISTA CUMPRINDO ESCALA EXTRA</v>
      </c>
      <c r="L1034" s="119" t="str">
        <f>_xlfn.CONCAT(cr_impAlm[[#This Row],[DATA]],cr_impAlm[[#This Row],[MOTORISTA e MATRICULA]])</f>
        <v>45531JOSE EVANGELISTA DA SILVA - 5199</v>
      </c>
    </row>
    <row r="1035" spans="1:12" ht="41.25" hidden="1" customHeight="1">
      <c r="A1035" s="144">
        <v>45485</v>
      </c>
      <c r="B1035" s="135">
        <f>B1034</f>
        <v>19006</v>
      </c>
      <c r="C1035" s="147">
        <v>0.75</v>
      </c>
      <c r="D1035" s="148" t="s">
        <v>231</v>
      </c>
      <c r="E1035" s="149" t="s">
        <v>40</v>
      </c>
      <c r="F1035" s="149"/>
      <c r="G1035" s="149" t="str">
        <f t="shared" si="45"/>
        <v>1</v>
      </c>
      <c r="H1035" s="150">
        <f t="shared" si="46"/>
        <v>18</v>
      </c>
      <c r="I1035" s="149" t="str" cm="1">
        <f t="array" ref="I1035">_xlfn.XLOOKUP(C1035,imp_horarios,imp_trechos_janta,"",-1,1)</f>
        <v>GOIANIA X TERESINA 18:00</v>
      </c>
      <c r="J1035" s="151" t="str" cm="1">
        <f t="array" ref="J1035">_xlfn.XLOOKUP(D1035,justificativas_motivos,justificativas_texto,"",1,1)</f>
        <v>MOTORISTA CUMPRINDO ESCALA EXTRA</v>
      </c>
      <c r="L1035" s="119" t="str">
        <f>_xlfn.CONCAT(cr_impAlm[[#This Row],[DATA]],cr_impAlm[[#This Row],[MOTORISTA e MATRICULA]])</f>
        <v>45531  IVANILSON BARBOSA PEREIRA- 5434</v>
      </c>
    </row>
    <row r="1036" spans="1:12" ht="41.25" hidden="1" customHeight="1">
      <c r="A1036" s="152">
        <v>45485</v>
      </c>
      <c r="B1036" s="146">
        <v>19022</v>
      </c>
      <c r="C1036" s="147">
        <v>0.75</v>
      </c>
      <c r="D1036" s="148" t="s">
        <v>11</v>
      </c>
      <c r="E1036" s="149" t="s">
        <v>98</v>
      </c>
      <c r="F1036" s="149"/>
      <c r="G1036" s="149" t="str">
        <f t="shared" si="45"/>
        <v>1</v>
      </c>
      <c r="H1036" s="150">
        <f t="shared" si="46"/>
        <v>18</v>
      </c>
      <c r="I1036" s="149" t="str" cm="1">
        <f t="array" ref="I1036">_xlfn.XLOOKUP(C1036,imp_horarios,imp_trechos_janta,"",-1,1)</f>
        <v>GOIANIA X TERESINA 18:00</v>
      </c>
      <c r="J1036" s="151" t="str" cm="1">
        <f t="array" ref="J1036">_xlfn.XLOOKUP(D1036,justificativas_motivos,justificativas_texto,"",1,1)</f>
        <v>MOTORISTA CUMPRINDO HORÁRIO NA ESCALA ATUAL</v>
      </c>
      <c r="L1036" s="119" t="str">
        <f>_xlfn.CONCAT(cr_impAlm[[#This Row],[DATA]],cr_impAlm[[#This Row],[MOTORISTA e MATRICULA]])</f>
        <v>45531ALEXSANDRO PEREIRA DA SILVA - 5286</v>
      </c>
    </row>
    <row r="1037" spans="1:12" ht="41.25" hidden="1" customHeight="1">
      <c r="A1037" s="144">
        <v>45485</v>
      </c>
      <c r="B1037" s="135">
        <f>B1036</f>
        <v>19022</v>
      </c>
      <c r="C1037" s="133">
        <v>0.75</v>
      </c>
      <c r="D1037" s="136" t="s">
        <v>11</v>
      </c>
      <c r="E1037" s="132" t="s">
        <v>96</v>
      </c>
      <c r="F1037" s="132"/>
      <c r="G1037" s="132" t="str">
        <f t="shared" si="45"/>
        <v>1</v>
      </c>
      <c r="H1037" s="137">
        <f t="shared" si="46"/>
        <v>18</v>
      </c>
      <c r="I1037" s="132" t="str" cm="1">
        <f t="array" ref="I1037">_xlfn.XLOOKUP(C1037,imp_horarios,imp_trechos_janta,"",-1,1)</f>
        <v>GOIANIA X TERESINA 18:00</v>
      </c>
      <c r="J1037" s="145" t="str" cm="1">
        <f t="array" ref="J1037">_xlfn.XLOOKUP(D1037,justificativas_motivos,justificativas_texto,"",1,1)</f>
        <v>MOTORISTA CUMPRINDO HORÁRIO NA ESCALA ATUAL</v>
      </c>
      <c r="L1037" s="119" t="str">
        <f>_xlfn.CONCAT(cr_impAlm[[#This Row],[DATA]],cr_impAlm[[#This Row],[MOTORISTA e MATRICULA]])</f>
        <v>45531JOSE MARQUES DE SOUZA - 5771</v>
      </c>
    </row>
    <row r="1038" spans="1:12" ht="41.25" hidden="1" customHeight="1">
      <c r="A1038" s="144">
        <v>45486</v>
      </c>
      <c r="B1038" s="135">
        <v>19001</v>
      </c>
      <c r="C1038" s="133">
        <v>0.85416666666666663</v>
      </c>
      <c r="D1038" s="136" t="s">
        <v>11</v>
      </c>
      <c r="E1038" s="132" t="s">
        <v>147</v>
      </c>
      <c r="F1038" s="132"/>
      <c r="G1038" s="132" t="str">
        <f t="shared" si="45"/>
        <v>1</v>
      </c>
      <c r="H1038" s="137">
        <f t="shared" si="46"/>
        <v>18</v>
      </c>
      <c r="I1038" s="132" t="str" cm="1">
        <f t="array" ref="I1038">_xlfn.XLOOKUP(C1038,imp_horarios,imp_trechos_janta,"",-1,1)</f>
        <v>IMPERATRIZ X SÃO LUIS 20:15</v>
      </c>
      <c r="J1038" s="145" t="str" cm="1">
        <f t="array" ref="J1038">_xlfn.XLOOKUP(D1038,justificativas_motivos,justificativas_texto,"",1,1)</f>
        <v>MOTORISTA CUMPRINDO HORÁRIO NA ESCALA ATUAL</v>
      </c>
      <c r="L1038" s="119" t="str">
        <f>_xlfn.CONCAT(cr_impAlm[[#This Row],[DATA]],cr_impAlm[[#This Row],[MOTORISTA e MATRICULA]])</f>
        <v>45531ADAIL DA SILVA DOS SANTOS - 1103</v>
      </c>
    </row>
    <row r="1039" spans="1:12" ht="41.25" hidden="1" customHeight="1">
      <c r="A1039" s="131">
        <v>45486</v>
      </c>
      <c r="B1039" s="135">
        <v>19001</v>
      </c>
      <c r="C1039" s="133">
        <v>0.85416666666666663</v>
      </c>
      <c r="D1039" s="136" t="s">
        <v>11</v>
      </c>
      <c r="E1039" s="132" t="s">
        <v>96</v>
      </c>
      <c r="F1039" s="132"/>
      <c r="G1039" s="132" t="str">
        <f t="shared" si="45"/>
        <v>1</v>
      </c>
      <c r="H1039" s="137">
        <f t="shared" si="46"/>
        <v>18</v>
      </c>
      <c r="I1039" s="132" t="str" cm="1">
        <f t="array" ref="I1039">_xlfn.XLOOKUP(C1039,imp_horarios,imp_trechos_janta,"",-1,1)</f>
        <v>IMPERATRIZ X SÃO LUIS 20:15</v>
      </c>
      <c r="J1039" s="154" t="str" cm="1">
        <f t="array" ref="J1039">_xlfn.XLOOKUP(D1039,justificativas_motivos,justificativas_texto,"",1,1)</f>
        <v>MOTORISTA CUMPRINDO HORÁRIO NA ESCALA ATUAL</v>
      </c>
      <c r="L1039" s="119" t="str">
        <f>_xlfn.CONCAT(cr_impAlm[[#This Row],[DATA]],cr_impAlm[[#This Row],[MOTORISTA e MATRICULA]])</f>
        <v>45531RICHARD SOUSA DA SILVA - 1271</v>
      </c>
    </row>
    <row r="1040" spans="1:12" ht="41.25" hidden="1" customHeight="1">
      <c r="A1040" s="131">
        <v>45486</v>
      </c>
      <c r="B1040" s="135">
        <v>16600</v>
      </c>
      <c r="C1040" s="133">
        <v>0.87847222222222221</v>
      </c>
      <c r="D1040" s="136" t="s">
        <v>11</v>
      </c>
      <c r="E1040" s="132" t="s">
        <v>156</v>
      </c>
      <c r="F1040" s="132"/>
      <c r="G1040" s="132" t="str">
        <f t="shared" si="45"/>
        <v>1</v>
      </c>
      <c r="H1040" s="137">
        <f t="shared" si="46"/>
        <v>18</v>
      </c>
      <c r="I1040" s="132" t="str" cm="1">
        <f t="array" ref="I1040">_xlfn.XLOOKUP(C1040,imp_horarios,imp_trechos_janta,"",-1,1)</f>
        <v>BELEM X GOIANIA 21:05</v>
      </c>
      <c r="J1040" s="154" t="str" cm="1">
        <f t="array" ref="J1040">_xlfn.XLOOKUP(D1040,justificativas_motivos,justificativas_texto,"",1,1)</f>
        <v>MOTORISTA CUMPRINDO HORÁRIO NA ESCALA ATUAL</v>
      </c>
      <c r="L1040" s="119" t="str">
        <f>_xlfn.CONCAT(cr_impAlm[[#This Row],[DATA]],cr_impAlm[[#This Row],[MOTORISTA e MATRICULA]])</f>
        <v>45531ELIEZIO JOSE DOS SANTOS - 2645</v>
      </c>
    </row>
    <row r="1041" spans="1:12" ht="41.25" hidden="1" customHeight="1">
      <c r="A1041" s="131">
        <v>45486</v>
      </c>
      <c r="B1041" s="135">
        <f>B1040</f>
        <v>16600</v>
      </c>
      <c r="C1041" s="133">
        <v>0.87847222222222221</v>
      </c>
      <c r="D1041" s="136" t="s">
        <v>11</v>
      </c>
      <c r="E1041" s="132" t="s">
        <v>157</v>
      </c>
      <c r="F1041" s="132"/>
      <c r="G1041" s="132" t="str">
        <f t="shared" si="45"/>
        <v>1</v>
      </c>
      <c r="H1041" s="137">
        <f t="shared" si="46"/>
        <v>18</v>
      </c>
      <c r="I1041" s="132" t="str" cm="1">
        <f t="array" ref="I1041">_xlfn.XLOOKUP(C1041,imp_horarios,imp_trechos_janta,"",-1,1)</f>
        <v>BELEM X GOIANIA 21:05</v>
      </c>
      <c r="J1041" s="154" t="str" cm="1">
        <f t="array" ref="J1041">_xlfn.XLOOKUP(D1041,justificativas_motivos,justificativas_texto,"",1,1)</f>
        <v>MOTORISTA CUMPRINDO HORÁRIO NA ESCALA ATUAL</v>
      </c>
      <c r="L1041" s="119" t="str">
        <f>_xlfn.CONCAT(cr_impAlm[[#This Row],[DATA]],cr_impAlm[[#This Row],[MOTORISTA e MATRICULA]])</f>
        <v>45531THALYSSON CAETANO DE SOUZA - 5848</v>
      </c>
    </row>
    <row r="1042" spans="1:12" ht="41.25" hidden="1" customHeight="1">
      <c r="A1042" s="131">
        <v>45486</v>
      </c>
      <c r="B1042" s="135">
        <v>19006</v>
      </c>
      <c r="C1042" s="133">
        <v>0.25</v>
      </c>
      <c r="D1042" s="136" t="s">
        <v>231</v>
      </c>
      <c r="E1042" s="132" t="s">
        <v>193</v>
      </c>
      <c r="F1042" s="132"/>
      <c r="G1042" s="132" t="str">
        <f t="shared" si="45"/>
        <v>1</v>
      </c>
      <c r="H1042" s="137">
        <f t="shared" si="46"/>
        <v>18</v>
      </c>
      <c r="I1042" s="132" t="s">
        <v>582</v>
      </c>
      <c r="J1042" s="154" t="str" cm="1">
        <f t="array" ref="J1042">_xlfn.XLOOKUP(D1042,justificativas_motivos,justificativas_texto,"",1,1)</f>
        <v>MOTORISTA CUMPRINDO ESCALA EXTRA</v>
      </c>
      <c r="L1042" s="119" t="str">
        <f>_xlfn.CONCAT(cr_impAlm[[#This Row],[DATA]],cr_impAlm[[#This Row],[MOTORISTA e MATRICULA]])</f>
        <v>45532ALEXSANDRO PEREIRA DA SILVA - 5286</v>
      </c>
    </row>
    <row r="1043" spans="1:12" ht="41.25" hidden="1" customHeight="1">
      <c r="A1043" s="131">
        <v>45486</v>
      </c>
      <c r="B1043" s="135">
        <f>B1042</f>
        <v>19006</v>
      </c>
      <c r="C1043" s="133">
        <v>0.25</v>
      </c>
      <c r="D1043" s="136" t="s">
        <v>231</v>
      </c>
      <c r="E1043" s="132" t="s">
        <v>84</v>
      </c>
      <c r="F1043" s="132"/>
      <c r="G1043" s="132" t="str">
        <f t="shared" si="45"/>
        <v>1</v>
      </c>
      <c r="H1043" s="137">
        <f t="shared" si="46"/>
        <v>18</v>
      </c>
      <c r="I1043" s="132" t="s">
        <v>582</v>
      </c>
      <c r="J1043" s="154" t="str" cm="1">
        <f t="array" ref="J1043">_xlfn.XLOOKUP(D1043,justificativas_motivos,justificativas_texto,"",1,1)</f>
        <v>MOTORISTA CUMPRINDO ESCALA EXTRA</v>
      </c>
      <c r="L1043" s="119" t="str">
        <f>_xlfn.CONCAT(cr_impAlm[[#This Row],[DATA]],cr_impAlm[[#This Row],[MOTORISTA e MATRICULA]])</f>
        <v>45532JOSE MARQUES DE SOUZA - 5771</v>
      </c>
    </row>
    <row r="1044" spans="1:12" ht="41.25" hidden="1" customHeight="1">
      <c r="A1044" s="131">
        <v>45486</v>
      </c>
      <c r="B1044" s="135">
        <v>19010</v>
      </c>
      <c r="C1044" s="133">
        <v>0.3</v>
      </c>
      <c r="D1044" s="136" t="s">
        <v>11</v>
      </c>
      <c r="E1044" s="132" t="s">
        <v>95</v>
      </c>
      <c r="F1044" s="132"/>
      <c r="G1044" s="132" t="str">
        <f t="shared" si="45"/>
        <v>1</v>
      </c>
      <c r="H1044" s="137">
        <f t="shared" si="46"/>
        <v>18</v>
      </c>
      <c r="I1044" s="132" t="str" cm="1">
        <f t="array" ref="I1044">_xlfn.XLOOKUP(C1044,imp_horarios,imp_trechos_janta,"",-1,1)</f>
        <v>BELEM X GOIANIA 07:12</v>
      </c>
      <c r="J1044" s="154" t="str" cm="1">
        <f t="array" ref="J1044">_xlfn.XLOOKUP(D1044,justificativas_motivos,justificativas_texto,"",1,1)</f>
        <v>MOTORISTA CUMPRINDO HORÁRIO NA ESCALA ATUAL</v>
      </c>
      <c r="L1044" s="119" t="str">
        <f>_xlfn.CONCAT(cr_impAlm[[#This Row],[DATA]],cr_impAlm[[#This Row],[MOTORISTA e MATRICULA]])</f>
        <v>45532JADILSON LIMA VIEIRA - 1108</v>
      </c>
    </row>
    <row r="1045" spans="1:12" ht="41.25" hidden="1" customHeight="1">
      <c r="A1045" s="131">
        <v>45486</v>
      </c>
      <c r="B1045" s="135">
        <f>B1044</f>
        <v>19010</v>
      </c>
      <c r="C1045" s="133">
        <v>0.3</v>
      </c>
      <c r="D1045" s="136" t="s">
        <v>11</v>
      </c>
      <c r="E1045" s="132" t="s">
        <v>168</v>
      </c>
      <c r="F1045" s="132"/>
      <c r="G1045" s="132" t="str">
        <f t="shared" si="45"/>
        <v>1</v>
      </c>
      <c r="H1045" s="137">
        <f t="shared" si="46"/>
        <v>18</v>
      </c>
      <c r="I1045" s="132" t="str" cm="1">
        <f t="array" ref="I1045">_xlfn.XLOOKUP(C1045,imp_horarios,imp_trechos_janta,"",-1,1)</f>
        <v>BELEM X GOIANIA 07:12</v>
      </c>
      <c r="J1045" s="154" t="str" cm="1">
        <f t="array" ref="J1045">_xlfn.XLOOKUP(D1045,justificativas_motivos,justificativas_texto,"",1,1)</f>
        <v>MOTORISTA CUMPRINDO HORÁRIO NA ESCALA ATUAL</v>
      </c>
      <c r="L1045" s="119" t="str">
        <f>_xlfn.CONCAT(cr_impAlm[[#This Row],[DATA]],cr_impAlm[[#This Row],[MOTORISTA e MATRICULA]])</f>
        <v>45532JOSE CARLOS FERREIRA - 1202</v>
      </c>
    </row>
    <row r="1046" spans="1:12" ht="41.25" hidden="1" customHeight="1">
      <c r="A1046" s="131">
        <v>45486</v>
      </c>
      <c r="B1046" s="135">
        <v>24003</v>
      </c>
      <c r="C1046" s="133">
        <v>0.33333333333333331</v>
      </c>
      <c r="D1046" s="136" t="s">
        <v>11</v>
      </c>
      <c r="E1046" s="132" t="s">
        <v>119</v>
      </c>
      <c r="F1046" s="132"/>
      <c r="G1046" s="132" t="str">
        <f t="shared" si="45"/>
        <v>1</v>
      </c>
      <c r="H1046" s="137">
        <f t="shared" si="46"/>
        <v>18</v>
      </c>
      <c r="I1046" s="132" t="str" cm="1">
        <f t="array" ref="I1046">_xlfn.XLOOKUP(C1046,imp_horarios,imp_trechos_janta,"",-1,1)</f>
        <v>SAO LUIS X GOIANIA 08:00</v>
      </c>
      <c r="J1046" s="154" t="str" cm="1">
        <f t="array" ref="J1046">_xlfn.XLOOKUP(D1046,justificativas_motivos,justificativas_texto,"",1,1)</f>
        <v>MOTORISTA CUMPRINDO HORÁRIO NA ESCALA ATUAL</v>
      </c>
      <c r="L1046" s="119" t="str">
        <f>_xlfn.CONCAT(cr_impAlm[[#This Row],[DATA]],cr_impAlm[[#This Row],[MOTORISTA e MATRICULA]])</f>
        <v>45532WILMAR JOSE DE SOUZA - 1763</v>
      </c>
    </row>
    <row r="1047" spans="1:12" ht="41.25" hidden="1" customHeight="1">
      <c r="A1047" s="131">
        <v>45486</v>
      </c>
      <c r="B1047" s="135">
        <f>B1046</f>
        <v>24003</v>
      </c>
      <c r="C1047" s="133">
        <v>0.33333333333333331</v>
      </c>
      <c r="D1047" s="136" t="s">
        <v>11</v>
      </c>
      <c r="E1047" s="132" t="s">
        <v>217</v>
      </c>
      <c r="F1047" s="132"/>
      <c r="G1047" s="132" t="str">
        <f t="shared" si="45"/>
        <v>1</v>
      </c>
      <c r="H1047" s="137">
        <f t="shared" si="46"/>
        <v>18</v>
      </c>
      <c r="I1047" s="132" t="str" cm="1">
        <f t="array" ref="I1047">_xlfn.XLOOKUP(C1047,imp_horarios,imp_trechos_janta,"",-1,1)</f>
        <v>SAO LUIS X GOIANIA 08:00</v>
      </c>
      <c r="J1047" s="154" t="str" cm="1">
        <f t="array" ref="J1047">_xlfn.XLOOKUP(D1047,justificativas_motivos,justificativas_texto,"",1,1)</f>
        <v>MOTORISTA CUMPRINDO HORÁRIO NA ESCALA ATUAL</v>
      </c>
      <c r="L1047" s="119" t="str">
        <f>_xlfn.CONCAT(cr_impAlm[[#This Row],[DATA]],cr_impAlm[[#This Row],[MOTORISTA e MATRICULA]])</f>
        <v>45532VALDIVINO GONCALVES DA SILVA - 5724</v>
      </c>
    </row>
    <row r="1048" spans="1:12" ht="41.25" hidden="1" customHeight="1">
      <c r="A1048" s="131">
        <v>45486</v>
      </c>
      <c r="B1048" s="135">
        <v>12400</v>
      </c>
      <c r="C1048" s="133">
        <v>0.39583333333333331</v>
      </c>
      <c r="D1048" s="136" t="s">
        <v>11</v>
      </c>
      <c r="E1048" s="132" t="s">
        <v>150</v>
      </c>
      <c r="F1048" s="132"/>
      <c r="G1048" s="132" t="str">
        <f t="shared" si="45"/>
        <v>1</v>
      </c>
      <c r="H1048" s="137">
        <f t="shared" si="46"/>
        <v>18</v>
      </c>
      <c r="I1048" s="132" t="str" cm="1">
        <f t="array" ref="I1048">_xlfn.XLOOKUP(C1048,imp_horarios,imp_trechos_janta,"",-1,1)</f>
        <v>GOIANIA X BELEM 09:30</v>
      </c>
      <c r="J1048" s="154" t="str" cm="1">
        <f t="array" ref="J1048">_xlfn.XLOOKUP(D1048,justificativas_motivos,justificativas_texto,"",1,1)</f>
        <v>MOTORISTA CUMPRINDO HORÁRIO NA ESCALA ATUAL</v>
      </c>
      <c r="L1048" s="119" t="str">
        <f>_xlfn.CONCAT(cr_impAlm[[#This Row],[DATA]],cr_impAlm[[#This Row],[MOTORISTA e MATRICULA]])</f>
        <v>45532JOAO ROQUELINO PERES JUNIOR - 5552</v>
      </c>
    </row>
    <row r="1049" spans="1:12" ht="41.25" hidden="1" customHeight="1">
      <c r="A1049" s="131">
        <v>45486</v>
      </c>
      <c r="B1049" s="135">
        <f>B1048</f>
        <v>12400</v>
      </c>
      <c r="C1049" s="133">
        <v>0.39583333333333331</v>
      </c>
      <c r="D1049" s="136" t="s">
        <v>11</v>
      </c>
      <c r="E1049" s="132" t="s">
        <v>151</v>
      </c>
      <c r="F1049" s="132"/>
      <c r="G1049" s="132" t="str">
        <f t="shared" si="45"/>
        <v>1</v>
      </c>
      <c r="H1049" s="137">
        <f t="shared" si="46"/>
        <v>18</v>
      </c>
      <c r="I1049" s="132" t="str" cm="1">
        <f t="array" ref="I1049">_xlfn.XLOOKUP(C1049,imp_horarios,imp_trechos_janta,"",-1,1)</f>
        <v>GOIANIA X BELEM 09:30</v>
      </c>
      <c r="J1049" s="154" t="str" cm="1">
        <f t="array" ref="J1049">_xlfn.XLOOKUP(D1049,justificativas_motivos,justificativas_texto,"",1,1)</f>
        <v>MOTORISTA CUMPRINDO HORÁRIO NA ESCALA ATUAL</v>
      </c>
      <c r="L1049" s="119" t="str">
        <f>_xlfn.CONCAT(cr_impAlm[[#This Row],[DATA]],cr_impAlm[[#This Row],[MOTORISTA e MATRICULA]])</f>
        <v>45532ADALTON ALMEIDA DE SOUZA - 1941</v>
      </c>
    </row>
    <row r="1050" spans="1:12" ht="41.25" hidden="1" customHeight="1">
      <c r="A1050" s="131">
        <v>45486</v>
      </c>
      <c r="B1050" s="135">
        <v>19017</v>
      </c>
      <c r="C1050" s="133">
        <v>0.79166666666666663</v>
      </c>
      <c r="D1050" s="136" t="s">
        <v>11</v>
      </c>
      <c r="E1050" s="132" t="s">
        <v>204</v>
      </c>
      <c r="F1050" s="132"/>
      <c r="G1050" s="132" t="str">
        <f t="shared" si="45"/>
        <v>1</v>
      </c>
      <c r="H1050" s="137">
        <f t="shared" si="46"/>
        <v>18</v>
      </c>
      <c r="I1050" s="132" t="str" cm="1">
        <f t="array" ref="I1050">_xlfn.XLOOKUP(C1050,imp_horarios,imp_trechos_janta,"",-1,1)</f>
        <v>GOIANIA X TERESINA 18:00</v>
      </c>
      <c r="J1050" s="155" t="str" cm="1">
        <f t="array" ref="J1050">_xlfn.XLOOKUP(D1050,justificativas_motivos,justificativas_texto,"",1,1)</f>
        <v>MOTORISTA CUMPRINDO HORÁRIO NA ESCALA ATUAL</v>
      </c>
      <c r="L1050" s="119" t="str">
        <f>_xlfn.CONCAT(cr_impAlm[[#This Row],[DATA]],cr_impAlm[[#This Row],[MOTORISTA e MATRICULA]])</f>
        <v>45532ADAIL DA SILVA DOS SANTOS - 1103</v>
      </c>
    </row>
    <row r="1051" spans="1:12" ht="41.25" hidden="1" customHeight="1">
      <c r="A1051" s="152">
        <v>45486</v>
      </c>
      <c r="B1051" s="146">
        <v>19017</v>
      </c>
      <c r="C1051" s="147">
        <v>0.79166666666666663</v>
      </c>
      <c r="D1051" s="148" t="s">
        <v>11</v>
      </c>
      <c r="E1051" s="149" t="s">
        <v>139</v>
      </c>
      <c r="F1051" s="149"/>
      <c r="G1051" s="149" t="str">
        <f t="shared" ref="G1051:G1114" si="47">IF(E1051="MOTORISTA","","1")</f>
        <v>1</v>
      </c>
      <c r="H1051" s="150">
        <f t="shared" ref="H1051:H1114" si="48">IF(E1051="MOTORISTA","",18)</f>
        <v>18</v>
      </c>
      <c r="I1051" s="149" t="str" cm="1">
        <f t="array" ref="I1051">_xlfn.XLOOKUP(C1051,imp_horarios,imp_trechos_janta,"",-1,1)</f>
        <v>GOIANIA X TERESINA 18:00</v>
      </c>
      <c r="J1051" s="151" t="str" cm="1">
        <f t="array" ref="J1051">_xlfn.XLOOKUP(D1051,justificativas_motivos,justificativas_texto,"",1,1)</f>
        <v>MOTORISTA CUMPRINDO HORÁRIO NA ESCALA ATUAL</v>
      </c>
      <c r="L1051" s="119" t="str">
        <f>_xlfn.CONCAT(cr_impAlm[[#This Row],[DATA]],cr_impAlm[[#This Row],[MOTORISTA e MATRICULA]])</f>
        <v>45532RICARDO VIEIRA GERVASIO - 5297</v>
      </c>
    </row>
    <row r="1052" spans="1:12" ht="41.25" hidden="1" customHeight="1">
      <c r="A1052" s="144">
        <v>45487</v>
      </c>
      <c r="B1052" s="135">
        <v>19021</v>
      </c>
      <c r="C1052" s="133">
        <v>0.75</v>
      </c>
      <c r="D1052" s="136" t="s">
        <v>11</v>
      </c>
      <c r="E1052" s="132" t="s">
        <v>150</v>
      </c>
      <c r="F1052" s="132"/>
      <c r="G1052" s="132" t="str">
        <f t="shared" si="47"/>
        <v>1</v>
      </c>
      <c r="H1052" s="137">
        <f t="shared" si="48"/>
        <v>18</v>
      </c>
      <c r="I1052" s="132" t="str" cm="1">
        <f t="array" ref="I1052">_xlfn.XLOOKUP(C1052,imp_horarios,imp_trechos_janta,"",-1,1)</f>
        <v>GOIANIA X TERESINA 18:00</v>
      </c>
      <c r="J1052" s="145" t="str" cm="1">
        <f t="array" ref="J1052">_xlfn.XLOOKUP(D1052,justificativas_motivos,justificativas_texto,"",1,1)</f>
        <v>MOTORISTA CUMPRINDO HORÁRIO NA ESCALA ATUAL</v>
      </c>
      <c r="L1052" s="119" t="str">
        <f>_xlfn.CONCAT(cr_impAlm[[#This Row],[DATA]],cr_impAlm[[#This Row],[MOTORISTA e MATRICULA]])</f>
        <v>45532WESLEY RODRIGUES DE OLIVEIRA - 5540</v>
      </c>
    </row>
    <row r="1053" spans="1:12" ht="41.25" hidden="1" customHeight="1">
      <c r="A1053" s="144">
        <v>45487</v>
      </c>
      <c r="B1053" s="135">
        <v>19021</v>
      </c>
      <c r="C1053" s="133">
        <v>0.75</v>
      </c>
      <c r="D1053" s="136" t="s">
        <v>11</v>
      </c>
      <c r="E1053" s="132" t="s">
        <v>151</v>
      </c>
      <c r="F1053" s="132"/>
      <c r="G1053" s="132" t="str">
        <f t="shared" si="47"/>
        <v>1</v>
      </c>
      <c r="H1053" s="137">
        <f t="shared" si="48"/>
        <v>18</v>
      </c>
      <c r="I1053" s="132" t="str" cm="1">
        <f t="array" ref="I1053">_xlfn.XLOOKUP(C1053,imp_horarios,imp_trechos_janta,"",-1,1)</f>
        <v>GOIANIA X TERESINA 18:00</v>
      </c>
      <c r="J1053" s="145" t="str" cm="1">
        <f t="array" ref="J1053">_xlfn.XLOOKUP(D1053,justificativas_motivos,justificativas_texto,"",1,1)</f>
        <v>MOTORISTA CUMPRINDO HORÁRIO NA ESCALA ATUAL</v>
      </c>
      <c r="L1053" s="119" t="str">
        <f>_xlfn.CONCAT(cr_impAlm[[#This Row],[DATA]],cr_impAlm[[#This Row],[MOTORISTA e MATRICULA]])</f>
        <v>45533WILMAR JOSE DE SOUZA - 1763</v>
      </c>
    </row>
    <row r="1054" spans="1:12" ht="41.25" hidden="1" customHeight="1">
      <c r="A1054" s="144">
        <v>45487</v>
      </c>
      <c r="B1054" s="135">
        <v>19017</v>
      </c>
      <c r="C1054" s="133">
        <v>0.79166666666666663</v>
      </c>
      <c r="D1054" s="136" t="s">
        <v>11</v>
      </c>
      <c r="E1054" s="132" t="s">
        <v>160</v>
      </c>
      <c r="F1054" s="132"/>
      <c r="G1054" s="132" t="str">
        <f t="shared" si="47"/>
        <v>1</v>
      </c>
      <c r="H1054" s="137">
        <f t="shared" si="48"/>
        <v>18</v>
      </c>
      <c r="I1054" s="132" t="str" cm="1">
        <f t="array" ref="I1054">_xlfn.XLOOKUP(C1054,imp_horarios,imp_trechos_janta,"",-1,1)</f>
        <v>GOIANIA X TERESINA 18:00</v>
      </c>
      <c r="J1054" s="145" t="str" cm="1">
        <f t="array" ref="J1054">_xlfn.XLOOKUP(D1054,justificativas_motivos,justificativas_texto,"",1,1)</f>
        <v>MOTORISTA CUMPRINDO HORÁRIO NA ESCALA ATUAL</v>
      </c>
      <c r="L1054" s="119" t="str">
        <f>_xlfn.CONCAT(cr_impAlm[[#This Row],[DATA]],cr_impAlm[[#This Row],[MOTORISTA e MATRICULA]])</f>
        <v>45533VALDIVINO GONCALVES DA SILVA - 5724</v>
      </c>
    </row>
    <row r="1055" spans="1:12" ht="41.25" hidden="1" customHeight="1">
      <c r="A1055" s="144">
        <v>45487</v>
      </c>
      <c r="B1055" s="135">
        <v>19017</v>
      </c>
      <c r="C1055" s="133">
        <v>0.79166666666666663</v>
      </c>
      <c r="D1055" s="136" t="s">
        <v>11</v>
      </c>
      <c r="E1055" s="132" t="s">
        <v>161</v>
      </c>
      <c r="F1055" s="132"/>
      <c r="G1055" s="132" t="str">
        <f t="shared" si="47"/>
        <v>1</v>
      </c>
      <c r="H1055" s="137">
        <f t="shared" si="48"/>
        <v>18</v>
      </c>
      <c r="I1055" s="132" t="str" cm="1">
        <f t="array" ref="I1055">_xlfn.XLOOKUP(C1055,imp_horarios,imp_trechos_janta,"",-1,1)</f>
        <v>GOIANIA X TERESINA 18:00</v>
      </c>
      <c r="J1055" s="145" t="str" cm="1">
        <f t="array" ref="J1055">_xlfn.XLOOKUP(D1055,justificativas_motivos,justificativas_texto,"",1,1)</f>
        <v>MOTORISTA CUMPRINDO HORÁRIO NA ESCALA ATUAL</v>
      </c>
      <c r="L1055" s="119" t="str">
        <f>_xlfn.CONCAT(cr_impAlm[[#This Row],[DATA]],cr_impAlm[[#This Row],[MOTORISTA e MATRICULA]])</f>
        <v>45533JOAO ROQUELINO PERES JUNIOR - 5552</v>
      </c>
    </row>
    <row r="1056" spans="1:12" ht="41.25" hidden="1" customHeight="1">
      <c r="A1056" s="144">
        <v>45487</v>
      </c>
      <c r="B1056" s="135">
        <v>19014</v>
      </c>
      <c r="C1056" s="133">
        <v>0.39583333333333331</v>
      </c>
      <c r="D1056" s="136" t="s">
        <v>11</v>
      </c>
      <c r="E1056" s="132" t="s">
        <v>249</v>
      </c>
      <c r="F1056" s="132"/>
      <c r="G1056" s="132" t="str">
        <f t="shared" si="47"/>
        <v>1</v>
      </c>
      <c r="H1056" s="137">
        <f t="shared" si="48"/>
        <v>18</v>
      </c>
      <c r="I1056" s="132" t="str" cm="1">
        <f t="array" ref="I1056">_xlfn.XLOOKUP(C1056,imp_horarios,imp_trechos_janta,"",-1,1)</f>
        <v>GOIANIA X BELEM 09:30</v>
      </c>
      <c r="J1056" s="145" t="str" cm="1">
        <f t="array" ref="J1056">_xlfn.XLOOKUP(D1056,justificativas_motivos,justificativas_texto,"",1,1)</f>
        <v>MOTORISTA CUMPRINDO HORÁRIO NA ESCALA ATUAL</v>
      </c>
      <c r="L1056" s="119" t="str">
        <f>_xlfn.CONCAT(cr_impAlm[[#This Row],[DATA]],cr_impAlm[[#This Row],[MOTORISTA e MATRICULA]])</f>
        <v>45533ADALTON ALMEIDA DE SOUZA - 1941</v>
      </c>
    </row>
    <row r="1057" spans="1:12" ht="41.25" hidden="1" customHeight="1">
      <c r="A1057" s="144">
        <v>45487</v>
      </c>
      <c r="B1057" s="135">
        <v>19014</v>
      </c>
      <c r="C1057" s="133">
        <v>0.39583333333333331</v>
      </c>
      <c r="D1057" s="136" t="s">
        <v>11</v>
      </c>
      <c r="E1057" s="132" t="s">
        <v>139</v>
      </c>
      <c r="F1057" s="132"/>
      <c r="G1057" s="132" t="str">
        <f t="shared" si="47"/>
        <v>1</v>
      </c>
      <c r="H1057" s="137">
        <f t="shared" si="48"/>
        <v>18</v>
      </c>
      <c r="I1057" s="132" t="str" cm="1">
        <f t="array" ref="I1057">_xlfn.XLOOKUP(C1057,imp_horarios,imp_trechos_janta,"",-1,1)</f>
        <v>GOIANIA X BELEM 09:30</v>
      </c>
      <c r="J1057" s="145" t="str" cm="1">
        <f t="array" ref="J1057">_xlfn.XLOOKUP(D1057,justificativas_motivos,justificativas_texto,"",1,1)</f>
        <v>MOTORISTA CUMPRINDO HORÁRIO NA ESCALA ATUAL</v>
      </c>
      <c r="L1057" s="119" t="str">
        <f>_xlfn.CONCAT(cr_impAlm[[#This Row],[DATA]],cr_impAlm[[#This Row],[MOTORISTA e MATRICULA]])</f>
        <v>45533RICARDO VIEIRA GERVASIO - 5297</v>
      </c>
    </row>
    <row r="1058" spans="1:12" ht="41.25" hidden="1" customHeight="1">
      <c r="A1058" s="144">
        <v>45487</v>
      </c>
      <c r="B1058" s="135">
        <v>19013</v>
      </c>
      <c r="C1058" s="133">
        <v>0.75</v>
      </c>
      <c r="D1058" s="136" t="s">
        <v>231</v>
      </c>
      <c r="E1058" s="132" t="s">
        <v>125</v>
      </c>
      <c r="F1058" s="132"/>
      <c r="G1058" s="132" t="str">
        <f t="shared" si="47"/>
        <v>1</v>
      </c>
      <c r="H1058" s="137">
        <f t="shared" si="48"/>
        <v>18</v>
      </c>
      <c r="I1058" s="132" t="str" cm="1">
        <f t="array" ref="I1058">_xlfn.XLOOKUP(C1058,imp_horarios,imp_trechos_janta,"",-1,1)</f>
        <v>GOIANIA X TERESINA 18:00</v>
      </c>
      <c r="J1058" s="145" t="str" cm="1">
        <f t="array" ref="J1058">_xlfn.XLOOKUP(D1058,justificativas_motivos,justificativas_texto,"",1,1)</f>
        <v>MOTORISTA CUMPRINDO ESCALA EXTRA</v>
      </c>
      <c r="L1058" s="119" t="str">
        <f>_xlfn.CONCAT(cr_impAlm[[#This Row],[DATA]],cr_impAlm[[#This Row],[MOTORISTA e MATRICULA]])</f>
        <v>45533WESLEY RODRIGUES DE OLIVEIRA - 5540</v>
      </c>
    </row>
    <row r="1059" spans="1:12" ht="41.25" hidden="1" customHeight="1">
      <c r="A1059" s="144">
        <v>45487</v>
      </c>
      <c r="B1059" s="135">
        <v>19013</v>
      </c>
      <c r="C1059" s="133">
        <v>0.75</v>
      </c>
      <c r="D1059" s="136" t="s">
        <v>231</v>
      </c>
      <c r="E1059" s="132" t="s">
        <v>52</v>
      </c>
      <c r="F1059" s="132"/>
      <c r="G1059" s="132" t="str">
        <f t="shared" si="47"/>
        <v>1</v>
      </c>
      <c r="H1059" s="137">
        <f t="shared" si="48"/>
        <v>18</v>
      </c>
      <c r="I1059" s="132" t="str" cm="1">
        <f t="array" ref="I1059">_xlfn.XLOOKUP(C1059,imp_horarios,imp_trechos_janta,"",-1,1)</f>
        <v>GOIANIA X TERESINA 18:00</v>
      </c>
      <c r="J1059" s="145" t="str" cm="1">
        <f t="array" ref="J1059">_xlfn.XLOOKUP(D1059,justificativas_motivos,justificativas_texto,"",1,1)</f>
        <v>MOTORISTA CUMPRINDO ESCALA EXTRA</v>
      </c>
      <c r="L1059" s="119" t="str">
        <f>_xlfn.CONCAT(cr_impAlm[[#This Row],[DATA]],cr_impAlm[[#This Row],[MOTORISTA e MATRICULA]])</f>
        <v>45533REGISMAR ANTONIO TEODORO DA COSTA - 2966</v>
      </c>
    </row>
    <row r="1060" spans="1:12" ht="41.25" hidden="1" customHeight="1">
      <c r="A1060" s="144">
        <v>45487</v>
      </c>
      <c r="B1060" s="135">
        <v>19024</v>
      </c>
      <c r="C1060" s="133">
        <v>0.75</v>
      </c>
      <c r="D1060" s="136" t="s">
        <v>11</v>
      </c>
      <c r="E1060" s="132" t="s">
        <v>43</v>
      </c>
      <c r="F1060" s="132"/>
      <c r="G1060" s="132" t="str">
        <f t="shared" si="47"/>
        <v>1</v>
      </c>
      <c r="H1060" s="137">
        <f t="shared" si="48"/>
        <v>18</v>
      </c>
      <c r="I1060" s="132" t="str" cm="1">
        <f t="array" ref="I1060">_xlfn.XLOOKUP(C1060,imp_horarios,imp_trechos_janta,"",-1,1)</f>
        <v>GOIANIA X TERESINA 18:00</v>
      </c>
      <c r="J1060" s="145" t="str" cm="1">
        <f t="array" ref="J1060">_xlfn.XLOOKUP(D1060,justificativas_motivos,justificativas_texto,"",1,1)</f>
        <v>MOTORISTA CUMPRINDO HORÁRIO NA ESCALA ATUAL</v>
      </c>
      <c r="L1060" s="119" t="str">
        <f>_xlfn.CONCAT(cr_impAlm[[#This Row],[DATA]],cr_impAlm[[#This Row],[MOTORISTA e MATRICULA]])</f>
        <v>45533SEBASTIAO SERGIO DE OLIVEIRA - 3079</v>
      </c>
    </row>
    <row r="1061" spans="1:12" ht="41.25" hidden="1" customHeight="1">
      <c r="A1061" s="144">
        <v>45487</v>
      </c>
      <c r="B1061" s="135">
        <v>19024</v>
      </c>
      <c r="C1061" s="133">
        <v>0.75</v>
      </c>
      <c r="D1061" s="136" t="s">
        <v>11</v>
      </c>
      <c r="E1061" s="132" t="s">
        <v>42</v>
      </c>
      <c r="F1061" s="132"/>
      <c r="G1061" s="132" t="str">
        <f t="shared" si="47"/>
        <v>1</v>
      </c>
      <c r="H1061" s="137">
        <f t="shared" si="48"/>
        <v>18</v>
      </c>
      <c r="I1061" s="132" t="str" cm="1">
        <f t="array" ref="I1061">_xlfn.XLOOKUP(C1061,imp_horarios,imp_trechos_janta,"",-1,1)</f>
        <v>GOIANIA X TERESINA 18:00</v>
      </c>
      <c r="J1061" s="145" t="str" cm="1">
        <f t="array" ref="J1061">_xlfn.XLOOKUP(D1061,justificativas_motivos,justificativas_texto,"",1,1)</f>
        <v>MOTORISTA CUMPRINDO HORÁRIO NA ESCALA ATUAL</v>
      </c>
      <c r="L1061" s="119" t="str">
        <f>_xlfn.CONCAT(cr_impAlm[[#This Row],[DATA]],cr_impAlm[[#This Row],[MOTORISTA e MATRICULA]])</f>
        <v>45533EDIMAR FRANCISCO ALEIXO - 5593</v>
      </c>
    </row>
    <row r="1062" spans="1:12" ht="41.25" hidden="1" customHeight="1">
      <c r="A1062" s="144">
        <v>45487</v>
      </c>
      <c r="B1062" s="135">
        <v>16700</v>
      </c>
      <c r="C1062" s="133">
        <v>0.79166666666666663</v>
      </c>
      <c r="D1062" s="136" t="s">
        <v>11</v>
      </c>
      <c r="E1062" s="132" t="s">
        <v>148</v>
      </c>
      <c r="F1062" s="132"/>
      <c r="G1062" s="132" t="str">
        <f t="shared" si="47"/>
        <v>1</v>
      </c>
      <c r="H1062" s="137">
        <f t="shared" si="48"/>
        <v>18</v>
      </c>
      <c r="I1062" s="132" t="str" cm="1">
        <f t="array" ref="I1062">_xlfn.XLOOKUP(C1062,imp_horarios,imp_trechos_janta,"",-1,1)</f>
        <v>GOIANIA X TERESINA 18:00</v>
      </c>
      <c r="J1062" s="145" t="str" cm="1">
        <f t="array" ref="J1062">_xlfn.XLOOKUP(D1062,justificativas_motivos,justificativas_texto,"",1,1)</f>
        <v>MOTORISTA CUMPRINDO HORÁRIO NA ESCALA ATUAL</v>
      </c>
      <c r="L1062" s="119" t="str">
        <f>_xlfn.CONCAT(cr_impAlm[[#This Row],[DATA]],cr_impAlm[[#This Row],[MOTORISTA e MATRICULA]])</f>
        <v>45533ANTONIO DIAS DE OLIVEIRA - 5309</v>
      </c>
    </row>
    <row r="1063" spans="1:12" ht="41.25" hidden="1" customHeight="1">
      <c r="A1063" s="144">
        <v>45487</v>
      </c>
      <c r="B1063" s="135">
        <v>16700</v>
      </c>
      <c r="C1063" s="133">
        <v>0.79166666666666663</v>
      </c>
      <c r="D1063" s="136" t="s">
        <v>11</v>
      </c>
      <c r="E1063" s="132" t="s">
        <v>130</v>
      </c>
      <c r="F1063" s="132"/>
      <c r="G1063" s="132" t="str">
        <f t="shared" si="47"/>
        <v>1</v>
      </c>
      <c r="H1063" s="137">
        <f t="shared" si="48"/>
        <v>18</v>
      </c>
      <c r="I1063" s="132" t="str" cm="1">
        <f t="array" ref="I1063">_xlfn.XLOOKUP(C1063,imp_horarios,imp_trechos_janta,"",-1,1)</f>
        <v>GOIANIA X TERESINA 18:00</v>
      </c>
      <c r="J1063" s="145" t="str" cm="1">
        <f t="array" ref="J1063">_xlfn.XLOOKUP(D1063,justificativas_motivos,justificativas_texto,"",1,1)</f>
        <v>MOTORISTA CUMPRINDO HORÁRIO NA ESCALA ATUAL</v>
      </c>
      <c r="L1063" s="119" t="str">
        <f>_xlfn.CONCAT(cr_impAlm[[#This Row],[DATA]],cr_impAlm[[#This Row],[MOTORISTA e MATRICULA]])</f>
        <v>45533LEIDIOMAR CAETANO DA SILVA - 5594</v>
      </c>
    </row>
    <row r="1064" spans="1:12" ht="41.25" hidden="1" customHeight="1">
      <c r="A1064" s="144">
        <v>45487</v>
      </c>
      <c r="B1064" s="135">
        <v>221301</v>
      </c>
      <c r="C1064" s="133">
        <v>0.83333333333333337</v>
      </c>
      <c r="D1064" s="136" t="s">
        <v>11</v>
      </c>
      <c r="E1064" s="132" t="s">
        <v>127</v>
      </c>
      <c r="F1064" s="132"/>
      <c r="G1064" s="132" t="str">
        <f t="shared" si="47"/>
        <v>1</v>
      </c>
      <c r="H1064" s="137">
        <f t="shared" si="48"/>
        <v>18</v>
      </c>
      <c r="I1064" s="132" t="str" cm="1">
        <f t="array" ref="I1064">_xlfn.XLOOKUP(C1064,imp_horarios,imp_trechos_janta,"",-1,1)</f>
        <v>GOIANIA X SAO LUIS 20:00</v>
      </c>
      <c r="J1064" s="145" t="str" cm="1">
        <f t="array" ref="J1064">_xlfn.XLOOKUP(D1064,justificativas_motivos,justificativas_texto,"",1,1)</f>
        <v>MOTORISTA CUMPRINDO HORÁRIO NA ESCALA ATUAL</v>
      </c>
      <c r="L1064" s="119" t="str">
        <f>_xlfn.CONCAT(cr_impAlm[[#This Row],[DATA]],cr_impAlm[[#This Row],[MOTORISTA e MATRICULA]])</f>
        <v>45533SILVIO SILVA DE OLIVEIRA - 5793</v>
      </c>
    </row>
    <row r="1065" spans="1:12" ht="41.25" hidden="1" customHeight="1">
      <c r="A1065" s="152">
        <v>45487</v>
      </c>
      <c r="B1065" s="146">
        <v>221301</v>
      </c>
      <c r="C1065" s="147">
        <v>0.83333333333333337</v>
      </c>
      <c r="D1065" s="148" t="s">
        <v>11</v>
      </c>
      <c r="E1065" s="149" t="s">
        <v>233</v>
      </c>
      <c r="F1065" s="132"/>
      <c r="G1065" s="149" t="str">
        <f t="shared" si="47"/>
        <v>1</v>
      </c>
      <c r="H1065" s="150">
        <f t="shared" si="48"/>
        <v>18</v>
      </c>
      <c r="I1065" s="149" t="str" cm="1">
        <f t="array" ref="I1065">_xlfn.XLOOKUP(C1065,imp_horarios,imp_trechos_janta,"",-1,1)</f>
        <v>GOIANIA X SAO LUIS 20:00</v>
      </c>
      <c r="J1065" s="151" t="str" cm="1">
        <f t="array" ref="J1065">_xlfn.XLOOKUP(D1065,justificativas_motivos,justificativas_texto,"",1,1)</f>
        <v>MOTORISTA CUMPRINDO HORÁRIO NA ESCALA ATUAL</v>
      </c>
      <c r="L1065" s="119" t="str">
        <f>_xlfn.CONCAT(cr_impAlm[[#This Row],[DATA]],cr_impAlm[[#This Row],[MOTORISTA e MATRICULA]])</f>
        <v>45533JUSCELINO PIRES GONCALVES - 1343</v>
      </c>
    </row>
    <row r="1066" spans="1:12" ht="41.25" hidden="1" customHeight="1">
      <c r="A1066" s="152">
        <v>45488</v>
      </c>
      <c r="B1066" s="146">
        <v>19017</v>
      </c>
      <c r="C1066" s="147">
        <v>0.87847222222222221</v>
      </c>
      <c r="D1066" s="148" t="s">
        <v>11</v>
      </c>
      <c r="E1066" s="149" t="s">
        <v>43</v>
      </c>
      <c r="F1066" s="132"/>
      <c r="G1066" s="149" t="str">
        <f t="shared" si="47"/>
        <v>1</v>
      </c>
      <c r="H1066" s="150">
        <f t="shared" si="48"/>
        <v>18</v>
      </c>
      <c r="I1066" s="149" t="str" cm="1">
        <f t="array" ref="I1066">_xlfn.XLOOKUP(C1066,imp_horarios,imp_trechos_janta,"",-1,1)</f>
        <v>BELEM X GOIANIA 21:05</v>
      </c>
      <c r="J1066" s="145" t="str" cm="1">
        <f t="array" ref="J1066">_xlfn.XLOOKUP(D1066,justificativas_motivos,justificativas_texto,"",1,1)</f>
        <v>MOTORISTA CUMPRINDO HORÁRIO NA ESCALA ATUAL</v>
      </c>
      <c r="L1066" s="119" t="str">
        <f>_xlfn.CONCAT(cr_impAlm[[#This Row],[DATA]],cr_impAlm[[#This Row],[MOTORISTA e MATRICULA]])</f>
        <v>45533MARCIO DE SOUSA MATOS - 5264</v>
      </c>
    </row>
    <row r="1067" spans="1:12" ht="41.25" hidden="1" customHeight="1">
      <c r="A1067" s="152">
        <v>45488</v>
      </c>
      <c r="B1067" s="135">
        <v>19017</v>
      </c>
      <c r="C1067" s="133">
        <f>C1066</f>
        <v>0.87847222222222221</v>
      </c>
      <c r="D1067" s="148" t="s">
        <v>11</v>
      </c>
      <c r="E1067" s="132" t="s">
        <v>42</v>
      </c>
      <c r="F1067" s="132"/>
      <c r="G1067" s="149" t="str">
        <f t="shared" si="47"/>
        <v>1</v>
      </c>
      <c r="H1067" s="150">
        <f t="shared" si="48"/>
        <v>18</v>
      </c>
      <c r="I1067" s="149" t="str" cm="1">
        <f t="array" ref="I1067">_xlfn.XLOOKUP(C1067,imp_horarios,imp_trechos_janta,"",-1,1)</f>
        <v>BELEM X GOIANIA 21:05</v>
      </c>
      <c r="J1067" s="145" t="str" cm="1">
        <f t="array" ref="J1067">_xlfn.XLOOKUP(D1067,justificativas_motivos,justificativas_texto,"",1,1)</f>
        <v>MOTORISTA CUMPRINDO HORÁRIO NA ESCALA ATUAL</v>
      </c>
      <c r="L1067" s="119" t="str">
        <f>_xlfn.CONCAT(cr_impAlm[[#This Row],[DATA]],cr_impAlm[[#This Row],[MOTORISTA e MATRICULA]])</f>
        <v>45533ADAIL DA SILVA DOS SANTOS - 1103</v>
      </c>
    </row>
    <row r="1068" spans="1:12" ht="41.25" hidden="1" customHeight="1">
      <c r="A1068" s="152">
        <v>45488</v>
      </c>
      <c r="B1068" s="135">
        <v>16300</v>
      </c>
      <c r="C1068" s="133">
        <v>0.25</v>
      </c>
      <c r="D1068" s="148" t="s">
        <v>11</v>
      </c>
      <c r="E1068" s="132" t="s">
        <v>148</v>
      </c>
      <c r="F1068" s="132"/>
      <c r="G1068" s="149" t="str">
        <f t="shared" si="47"/>
        <v>1</v>
      </c>
      <c r="H1068" s="150">
        <f t="shared" si="48"/>
        <v>18</v>
      </c>
      <c r="I1068" s="149" t="str" cm="1">
        <f t="array" ref="I1068">_xlfn.XLOOKUP(C1068,imp_horarios,imp_trechos_janta,"",-1,1)</f>
        <v>IMPERATRIZ X GOIANIA 06:00</v>
      </c>
      <c r="J1068" s="145" t="str" cm="1">
        <f t="array" ref="J1068">_xlfn.XLOOKUP(D1068,justificativas_motivos,justificativas_texto,"",1,1)</f>
        <v>MOTORISTA CUMPRINDO HORÁRIO NA ESCALA ATUAL</v>
      </c>
      <c r="L1068" s="119" t="str">
        <f>_xlfn.CONCAT(cr_impAlm[[#This Row],[DATA]],cr_impAlm[[#This Row],[MOTORISTA e MATRICULA]])</f>
        <v>45534EDIMAR FRANCISCO ALEIXO - 5593</v>
      </c>
    </row>
    <row r="1069" spans="1:12" ht="41.25" hidden="1" customHeight="1">
      <c r="A1069" s="152">
        <v>45488</v>
      </c>
      <c r="B1069" s="135">
        <f>B1068</f>
        <v>16300</v>
      </c>
      <c r="C1069" s="133">
        <f>C1068</f>
        <v>0.25</v>
      </c>
      <c r="D1069" s="148" t="s">
        <v>11</v>
      </c>
      <c r="E1069" s="132" t="s">
        <v>130</v>
      </c>
      <c r="F1069" s="132"/>
      <c r="G1069" s="149" t="str">
        <f t="shared" si="47"/>
        <v>1</v>
      </c>
      <c r="H1069" s="150">
        <f t="shared" si="48"/>
        <v>18</v>
      </c>
      <c r="I1069" s="149" t="str" cm="1">
        <f t="array" ref="I1069">_xlfn.XLOOKUP(C1069,imp_horarios,imp_trechos_janta,"",-1,1)</f>
        <v>IMPERATRIZ X GOIANIA 06:00</v>
      </c>
      <c r="J1069" s="145" t="str" cm="1">
        <f t="array" ref="J1069">_xlfn.XLOOKUP(D1069,justificativas_motivos,justificativas_texto,"",1,1)</f>
        <v>MOTORISTA CUMPRINDO HORÁRIO NA ESCALA ATUAL</v>
      </c>
      <c r="L1069" s="119" t="str">
        <f>_xlfn.CONCAT(cr_impAlm[[#This Row],[DATA]],cr_impAlm[[#This Row],[MOTORISTA e MATRICULA]])</f>
        <v>45534LEIDIOMAR CAETANO DA SILVA - 5594</v>
      </c>
    </row>
    <row r="1070" spans="1:12" ht="41.25" hidden="1" customHeight="1">
      <c r="A1070" s="152">
        <v>45488</v>
      </c>
      <c r="B1070" s="135">
        <v>19014</v>
      </c>
      <c r="C1070" s="133">
        <v>0.3</v>
      </c>
      <c r="D1070" s="148" t="s">
        <v>11</v>
      </c>
      <c r="E1070" s="132" t="s">
        <v>127</v>
      </c>
      <c r="F1070" s="132"/>
      <c r="G1070" s="149" t="str">
        <f t="shared" si="47"/>
        <v>1</v>
      </c>
      <c r="H1070" s="150">
        <f t="shared" si="48"/>
        <v>18</v>
      </c>
      <c r="I1070" s="149" t="str" cm="1">
        <f t="array" ref="I1070">_xlfn.XLOOKUP(C1070,imp_horarios,imp_trechos_janta,"",-1,1)</f>
        <v>BELEM X GOIANIA 07:12</v>
      </c>
      <c r="J1070" s="145" t="str" cm="1">
        <f t="array" ref="J1070">_xlfn.XLOOKUP(D1070,justificativas_motivos,justificativas_texto,"",1,1)</f>
        <v>MOTORISTA CUMPRINDO HORÁRIO NA ESCALA ATUAL</v>
      </c>
      <c r="L1070" s="119" t="str">
        <f>_xlfn.CONCAT(cr_impAlm[[#This Row],[DATA]],cr_impAlm[[#This Row],[MOTORISTA e MATRICULA]])</f>
        <v>45534ANTONIO DIAS DE OLIVEIRA - 5309</v>
      </c>
    </row>
    <row r="1071" spans="1:12" ht="41.25" hidden="1" customHeight="1">
      <c r="A1071" s="152">
        <v>45488</v>
      </c>
      <c r="B1071" s="135">
        <f>B1070</f>
        <v>19014</v>
      </c>
      <c r="C1071" s="133">
        <f>C1070</f>
        <v>0.3</v>
      </c>
      <c r="D1071" s="148" t="s">
        <v>11</v>
      </c>
      <c r="E1071" s="132" t="s">
        <v>233</v>
      </c>
      <c r="F1071" s="132"/>
      <c r="G1071" s="149" t="str">
        <f t="shared" si="47"/>
        <v>1</v>
      </c>
      <c r="H1071" s="150">
        <f t="shared" si="48"/>
        <v>18</v>
      </c>
      <c r="I1071" s="149" t="str" cm="1">
        <f t="array" ref="I1071">_xlfn.XLOOKUP(C1071,imp_horarios,imp_trechos_janta,"",-1,1)</f>
        <v>BELEM X GOIANIA 07:12</v>
      </c>
      <c r="J1071" s="145" t="str" cm="1">
        <f t="array" ref="J1071">_xlfn.XLOOKUP(D1071,justificativas_motivos,justificativas_texto,"",1,1)</f>
        <v>MOTORISTA CUMPRINDO HORÁRIO NA ESCALA ATUAL</v>
      </c>
      <c r="L1071" s="119" t="str">
        <f>_xlfn.CONCAT(cr_impAlm[[#This Row],[DATA]],cr_impAlm[[#This Row],[MOTORISTA e MATRICULA]])</f>
        <v>45534SILVIO SILVA DE OLIVEIRA - 5793</v>
      </c>
    </row>
    <row r="1072" spans="1:12" ht="41.25" hidden="1" customHeight="1">
      <c r="A1072" s="152">
        <v>45488</v>
      </c>
      <c r="B1072" s="135">
        <v>19002</v>
      </c>
      <c r="C1072" s="133">
        <v>0.33333333333333331</v>
      </c>
      <c r="D1072" s="148" t="s">
        <v>11</v>
      </c>
      <c r="E1072" s="132" t="s">
        <v>211</v>
      </c>
      <c r="F1072" s="132"/>
      <c r="G1072" s="149" t="str">
        <f t="shared" si="47"/>
        <v>1</v>
      </c>
      <c r="H1072" s="150">
        <f t="shared" si="48"/>
        <v>18</v>
      </c>
      <c r="I1072" s="149" t="str" cm="1">
        <f t="array" ref="I1072">_xlfn.XLOOKUP(C1072,imp_horarios,imp_trechos_janta,"",-1,1)</f>
        <v>SAO LUIS X GOIANIA 08:00</v>
      </c>
      <c r="J1072" s="145" t="str" cm="1">
        <f t="array" ref="J1072">_xlfn.XLOOKUP(D1072,justificativas_motivos,justificativas_texto,"",1,1)</f>
        <v>MOTORISTA CUMPRINDO HORÁRIO NA ESCALA ATUAL</v>
      </c>
      <c r="L1072" s="119" t="str">
        <f>_xlfn.CONCAT(cr_impAlm[[#This Row],[DATA]],cr_impAlm[[#This Row],[MOTORISTA e MATRICULA]])</f>
        <v>45534JUSCELINO PIRES GONCALVES - 1343</v>
      </c>
    </row>
    <row r="1073" spans="1:12" ht="41.25" hidden="1" customHeight="1">
      <c r="A1073" s="152">
        <v>45488</v>
      </c>
      <c r="B1073" s="135">
        <f>B1072</f>
        <v>19002</v>
      </c>
      <c r="C1073" s="133">
        <f>C1072</f>
        <v>0.33333333333333331</v>
      </c>
      <c r="D1073" s="148" t="s">
        <v>11</v>
      </c>
      <c r="E1073" s="132" t="s">
        <v>18</v>
      </c>
      <c r="F1073" s="132"/>
      <c r="G1073" s="149" t="str">
        <f t="shared" si="47"/>
        <v>1</v>
      </c>
      <c r="H1073" s="150">
        <f t="shared" si="48"/>
        <v>18</v>
      </c>
      <c r="I1073" s="149" t="str" cm="1">
        <f t="array" ref="I1073">_xlfn.XLOOKUP(C1073,imp_horarios,imp_trechos_janta,"",-1,1)</f>
        <v>SAO LUIS X GOIANIA 08:00</v>
      </c>
      <c r="J1073" s="145" t="str" cm="1">
        <f t="array" ref="J1073">_xlfn.XLOOKUP(D1073,justificativas_motivos,justificativas_texto,"",1,1)</f>
        <v>MOTORISTA CUMPRINDO HORÁRIO NA ESCALA ATUAL</v>
      </c>
      <c r="L1073" s="119" t="str">
        <f>_xlfn.CONCAT(cr_impAlm[[#This Row],[DATA]],cr_impAlm[[#This Row],[MOTORISTA e MATRICULA]])</f>
        <v>45534MARCIO JOSE DA CRUZ - 5530</v>
      </c>
    </row>
    <row r="1074" spans="1:12" ht="41.25" hidden="1" customHeight="1">
      <c r="A1074" s="152">
        <v>45488</v>
      </c>
      <c r="B1074" s="135">
        <v>19012</v>
      </c>
      <c r="C1074" s="133">
        <v>0.39583333333333331</v>
      </c>
      <c r="D1074" s="148" t="s">
        <v>11</v>
      </c>
      <c r="E1074" s="132" t="s">
        <v>124</v>
      </c>
      <c r="F1074" s="132"/>
      <c r="G1074" s="149" t="str">
        <f t="shared" si="47"/>
        <v>1</v>
      </c>
      <c r="H1074" s="150">
        <f t="shared" si="48"/>
        <v>18</v>
      </c>
      <c r="I1074" s="149" t="str" cm="1">
        <f t="array" ref="I1074">_xlfn.XLOOKUP(C1074,imp_horarios,imp_trechos_janta,"",-1,1)</f>
        <v>GOIANIA X BELEM 09:30</v>
      </c>
      <c r="J1074" s="145" t="str" cm="1">
        <f t="array" ref="J1074">_xlfn.XLOOKUP(D1074,justificativas_motivos,justificativas_texto,"",1,1)</f>
        <v>MOTORISTA CUMPRINDO HORÁRIO NA ESCALA ATUAL</v>
      </c>
      <c r="L1074" s="119" t="str">
        <f>_xlfn.CONCAT(cr_impAlm[[#This Row],[DATA]],cr_impAlm[[#This Row],[MOTORISTA e MATRICULA]])</f>
        <v>45534VALDIR ALVES MIRANDA - 1364</v>
      </c>
    </row>
    <row r="1075" spans="1:12" ht="41.25" hidden="1" customHeight="1">
      <c r="A1075" s="152">
        <v>45488</v>
      </c>
      <c r="B1075" s="135">
        <f>B1074</f>
        <v>19012</v>
      </c>
      <c r="C1075" s="133">
        <f>C1074</f>
        <v>0.39583333333333331</v>
      </c>
      <c r="D1075" s="148" t="s">
        <v>11</v>
      </c>
      <c r="E1075" s="132" t="s">
        <v>123</v>
      </c>
      <c r="F1075" s="132"/>
      <c r="G1075" s="149" t="str">
        <f t="shared" si="47"/>
        <v>1</v>
      </c>
      <c r="H1075" s="150">
        <f t="shared" si="48"/>
        <v>18</v>
      </c>
      <c r="I1075" s="149" t="str" cm="1">
        <f t="array" ref="I1075">_xlfn.XLOOKUP(C1075,imp_horarios,imp_trechos_janta,"",-1,1)</f>
        <v>GOIANIA X BELEM 09:30</v>
      </c>
      <c r="J1075" s="145" t="str" cm="1">
        <f t="array" ref="J1075">_xlfn.XLOOKUP(D1075,justificativas_motivos,justificativas_texto,"",1,1)</f>
        <v>MOTORISTA CUMPRINDO HORÁRIO NA ESCALA ATUAL</v>
      </c>
      <c r="L1075" s="119" t="str">
        <f>_xlfn.CONCAT(cr_impAlm[[#This Row],[DATA]],cr_impAlm[[#This Row],[MOTORISTA e MATRICULA]])</f>
        <v>45534MANOEL SEVERINO DE SOUZA - 5200</v>
      </c>
    </row>
    <row r="1076" spans="1:12" ht="41.25" hidden="1" customHeight="1">
      <c r="A1076" s="152">
        <v>45488</v>
      </c>
      <c r="B1076" s="135">
        <v>15400</v>
      </c>
      <c r="C1076" s="133">
        <v>0.75</v>
      </c>
      <c r="D1076" s="148" t="s">
        <v>231</v>
      </c>
      <c r="E1076" s="132" t="s">
        <v>83</v>
      </c>
      <c r="F1076" s="132"/>
      <c r="G1076" s="149" t="str">
        <f t="shared" si="47"/>
        <v>1</v>
      </c>
      <c r="H1076" s="150">
        <f t="shared" si="48"/>
        <v>18</v>
      </c>
      <c r="I1076" s="149" t="str" cm="1">
        <f t="array" ref="I1076">_xlfn.XLOOKUP(C1076,imp_horarios,imp_trechos_janta,"",-1,1)</f>
        <v>GOIANIA X TERESINA 18:00</v>
      </c>
      <c r="J1076" s="145" t="str" cm="1">
        <f t="array" ref="J1076">_xlfn.XLOOKUP(D1076,justificativas_motivos,justificativas_texto,"",1,1)</f>
        <v>MOTORISTA CUMPRINDO ESCALA EXTRA</v>
      </c>
      <c r="L1076" s="119" t="str">
        <f>_xlfn.CONCAT(cr_impAlm[[#This Row],[DATA]],cr_impAlm[[#This Row],[MOTORISTA e MATRICULA]])</f>
        <v>45534ISAC DIAS DA COSTA - 5179</v>
      </c>
    </row>
    <row r="1077" spans="1:12" ht="41.25" hidden="1" customHeight="1">
      <c r="A1077" s="152">
        <v>45488</v>
      </c>
      <c r="B1077" s="135">
        <v>15400</v>
      </c>
      <c r="C1077" s="133">
        <v>0.75</v>
      </c>
      <c r="D1077" s="148" t="s">
        <v>231</v>
      </c>
      <c r="E1077" s="132" t="s">
        <v>93</v>
      </c>
      <c r="F1077" s="132"/>
      <c r="G1077" s="149" t="str">
        <f t="shared" si="47"/>
        <v>1</v>
      </c>
      <c r="H1077" s="150">
        <f t="shared" si="48"/>
        <v>18</v>
      </c>
      <c r="I1077" s="149" t="str" cm="1">
        <f t="array" ref="I1077">_xlfn.XLOOKUP(C1077,imp_horarios,imp_trechos_janta,"",-1,1)</f>
        <v>GOIANIA X TERESINA 18:00</v>
      </c>
      <c r="J1077" s="145" t="str" cm="1">
        <f t="array" ref="J1077">_xlfn.XLOOKUP(D1077,justificativas_motivos,justificativas_texto,"",1,1)</f>
        <v>MOTORISTA CUMPRINDO ESCALA EXTRA</v>
      </c>
      <c r="L1077" s="119" t="str">
        <f>_xlfn.CONCAT(cr_impAlm[[#This Row],[DATA]],cr_impAlm[[#This Row],[MOTORISTA e MATRICULA]])</f>
        <v>45534GILMAR ALVES DE MARIA - 5627</v>
      </c>
    </row>
    <row r="1078" spans="1:12" ht="41.25" hidden="1" customHeight="1">
      <c r="A1078" s="152">
        <v>45488</v>
      </c>
      <c r="B1078" s="135">
        <v>19009</v>
      </c>
      <c r="C1078" s="133">
        <v>0.79166666666666663</v>
      </c>
      <c r="D1078" s="148" t="s">
        <v>11</v>
      </c>
      <c r="E1078" s="132" t="s">
        <v>174</v>
      </c>
      <c r="F1078" s="132"/>
      <c r="G1078" s="149" t="str">
        <f t="shared" si="47"/>
        <v>1</v>
      </c>
      <c r="H1078" s="150">
        <f t="shared" si="48"/>
        <v>18</v>
      </c>
      <c r="I1078" s="149" t="str" cm="1">
        <f t="array" ref="I1078">_xlfn.XLOOKUP(C1078,imp_horarios,imp_trechos_janta,"",-1,1)</f>
        <v>GOIANIA X TERESINA 18:00</v>
      </c>
      <c r="J1078" s="145" t="str" cm="1">
        <f t="array" ref="J1078">_xlfn.XLOOKUP(D1078,justificativas_motivos,justificativas_texto,"",1,1)</f>
        <v>MOTORISTA CUMPRINDO HORÁRIO NA ESCALA ATUAL</v>
      </c>
      <c r="L1078" s="119" t="str">
        <f>_xlfn.CONCAT(cr_impAlm[[#This Row],[DATA]],cr_impAlm[[#This Row],[MOTORISTA e MATRICULA]])</f>
        <v>45534GEYSILOM CARDOSO FAGUNDES FURTADO - 5770</v>
      </c>
    </row>
    <row r="1079" spans="1:12" ht="41.25" hidden="1" customHeight="1">
      <c r="A1079" s="152">
        <v>45488</v>
      </c>
      <c r="B1079" s="135">
        <v>19009</v>
      </c>
      <c r="C1079" s="133">
        <v>0.79166666666666663</v>
      </c>
      <c r="D1079" s="148" t="s">
        <v>11</v>
      </c>
      <c r="E1079" s="132" t="s">
        <v>135</v>
      </c>
      <c r="F1079" s="149"/>
      <c r="G1079" s="149" t="str">
        <f t="shared" si="47"/>
        <v>1</v>
      </c>
      <c r="H1079" s="150">
        <f t="shared" si="48"/>
        <v>18</v>
      </c>
      <c r="I1079" s="149" t="str" cm="1">
        <f t="array" ref="I1079">_xlfn.XLOOKUP(C1079,imp_horarios,imp_trechos_janta,"",-1,1)</f>
        <v>GOIANIA X TERESINA 18:00</v>
      </c>
      <c r="J1079" s="145" t="str" cm="1">
        <f t="array" ref="J1079">_xlfn.XLOOKUP(D1079,justificativas_motivos,justificativas_texto,"",1,1)</f>
        <v>MOTORISTA CUMPRINDO HORÁRIO NA ESCALA ATUAL</v>
      </c>
      <c r="L1079" s="119" t="str">
        <f>_xlfn.CONCAT(cr_impAlm[[#This Row],[DATA]],cr_impAlm[[#This Row],[MOTORISTA e MATRICULA]])</f>
        <v>45534VALDIR PEREIRA DE SOUZA - 85</v>
      </c>
    </row>
    <row r="1080" spans="1:12" ht="41.25" hidden="1" customHeight="1">
      <c r="A1080" s="152">
        <v>45488</v>
      </c>
      <c r="B1080" s="135">
        <v>19008</v>
      </c>
      <c r="C1080" s="133">
        <v>0.83333333333333337</v>
      </c>
      <c r="D1080" s="148" t="s">
        <v>11</v>
      </c>
      <c r="E1080" s="149" t="s">
        <v>116</v>
      </c>
      <c r="F1080" s="149"/>
      <c r="G1080" s="149" t="str">
        <f t="shared" si="47"/>
        <v>1</v>
      </c>
      <c r="H1080" s="150">
        <f t="shared" si="48"/>
        <v>18</v>
      </c>
      <c r="I1080" s="149" t="str" cm="1">
        <f t="array" ref="I1080">_xlfn.XLOOKUP(C1080,imp_horarios,imp_trechos_janta,"",-1,1)</f>
        <v>GOIANIA X SAO LUIS 20:00</v>
      </c>
      <c r="J1080" s="151" t="str" cm="1">
        <f t="array" ref="J1080">_xlfn.XLOOKUP(D1080,justificativas_motivos,justificativas_texto,"",1,1)</f>
        <v>MOTORISTA CUMPRINDO HORÁRIO NA ESCALA ATUAL</v>
      </c>
      <c r="L1080" s="119" t="str">
        <f>_xlfn.CONCAT(cr_impAlm[[#This Row],[DATA]],cr_impAlm[[#This Row],[MOTORISTA e MATRICULA]])</f>
        <v>45534ANTONIO MARQUES NETO DOS SANTOS - 1738</v>
      </c>
    </row>
    <row r="1081" spans="1:12" ht="41.25" hidden="1" customHeight="1">
      <c r="A1081" s="152">
        <v>45488</v>
      </c>
      <c r="B1081" s="135">
        <v>19008</v>
      </c>
      <c r="C1081" s="133">
        <v>0.83333333333333337</v>
      </c>
      <c r="D1081" s="148" t="s">
        <v>11</v>
      </c>
      <c r="E1081" s="132" t="s">
        <v>117</v>
      </c>
      <c r="F1081" s="132"/>
      <c r="G1081" s="149" t="str">
        <f t="shared" si="47"/>
        <v>1</v>
      </c>
      <c r="H1081" s="150">
        <f t="shared" si="48"/>
        <v>18</v>
      </c>
      <c r="I1081" s="149" t="str" cm="1">
        <f t="array" ref="I1081">_xlfn.XLOOKUP(C1081,imp_horarios,imp_trechos_janta,"",-1,1)</f>
        <v>GOIANIA X SAO LUIS 20:00</v>
      </c>
      <c r="J1081" s="145" t="str" cm="1">
        <f t="array" ref="J1081">_xlfn.XLOOKUP(D1081,justificativas_motivos,justificativas_texto,"",1,1)</f>
        <v>MOTORISTA CUMPRINDO HORÁRIO NA ESCALA ATUAL</v>
      </c>
      <c r="L1081" s="119" t="str">
        <f>_xlfn.CONCAT(cr_impAlm[[#This Row],[DATA]],cr_impAlm[[#This Row],[MOTORISTA e MATRICULA]])</f>
        <v>45534ADAIL DA SILVA DOS SANTOS - 1103</v>
      </c>
    </row>
    <row r="1082" spans="1:12" ht="41.25" hidden="1" customHeight="1">
      <c r="A1082" s="152">
        <v>45489</v>
      </c>
      <c r="B1082" s="135">
        <v>14400</v>
      </c>
      <c r="C1082" s="133">
        <v>0.87847222222222221</v>
      </c>
      <c r="D1082" s="148" t="s">
        <v>11</v>
      </c>
      <c r="E1082" s="132" t="s">
        <v>83</v>
      </c>
      <c r="F1082" s="132"/>
      <c r="G1082" s="149" t="str">
        <f t="shared" si="47"/>
        <v>1</v>
      </c>
      <c r="H1082" s="150">
        <f t="shared" si="48"/>
        <v>18</v>
      </c>
      <c r="I1082" s="149" t="str" cm="1">
        <f t="array" ref="I1082">_xlfn.XLOOKUP(C1082,imp_horarios,imp_trechos_janta,"",-1,1)</f>
        <v>BELEM X GOIANIA 21:05</v>
      </c>
      <c r="J1082" s="145" t="str" cm="1">
        <f t="array" ref="J1082">_xlfn.XLOOKUP(D1082,justificativas_motivos,justificativas_texto,"",1,1)</f>
        <v>MOTORISTA CUMPRINDO HORÁRIO NA ESCALA ATUAL</v>
      </c>
      <c r="L1082" s="119" t="str">
        <f>_xlfn.CONCAT(cr_impAlm[[#This Row],[DATA]],cr_impAlm[[#This Row],[MOTORISTA e MATRICULA]])</f>
        <v>45534GEYSILOM CARDOSO FAGUNDES FURTADO - 5770</v>
      </c>
    </row>
    <row r="1083" spans="1:12" ht="41.25" hidden="1" customHeight="1">
      <c r="A1083" s="152">
        <v>45489</v>
      </c>
      <c r="B1083" s="135">
        <v>14400</v>
      </c>
      <c r="C1083" s="133">
        <v>0.87847222222222221</v>
      </c>
      <c r="D1083" s="148" t="s">
        <v>11</v>
      </c>
      <c r="E1083" s="132" t="s">
        <v>93</v>
      </c>
      <c r="F1083" s="132"/>
      <c r="G1083" s="149" t="str">
        <f t="shared" si="47"/>
        <v>1</v>
      </c>
      <c r="H1083" s="150">
        <f t="shared" si="48"/>
        <v>18</v>
      </c>
      <c r="I1083" s="149" t="str" cm="1">
        <f t="array" ref="I1083">_xlfn.XLOOKUP(C1083,imp_horarios,imp_trechos_janta,"",-1,1)</f>
        <v>BELEM X GOIANIA 21:05</v>
      </c>
      <c r="J1083" s="145" t="str" cm="1">
        <f t="array" ref="J1083">_xlfn.XLOOKUP(D1083,justificativas_motivos,justificativas_texto,"",1,1)</f>
        <v>MOTORISTA CUMPRINDO HORÁRIO NA ESCALA ATUAL</v>
      </c>
      <c r="L1083" s="119" t="str">
        <f>_xlfn.CONCAT(cr_impAlm[[#This Row],[DATA]],cr_impAlm[[#This Row],[MOTORISTA e MATRICULA]])</f>
        <v>45534VALDIR PEREIRA DE SOUZA - 85</v>
      </c>
    </row>
    <row r="1084" spans="1:12" ht="41.25" hidden="1" customHeight="1">
      <c r="A1084" s="152">
        <v>45489</v>
      </c>
      <c r="B1084" s="135">
        <v>16400</v>
      </c>
      <c r="C1084" s="133">
        <v>0.25</v>
      </c>
      <c r="D1084" s="148" t="s">
        <v>11</v>
      </c>
      <c r="E1084" s="132" t="s">
        <v>174</v>
      </c>
      <c r="F1084" s="132"/>
      <c r="G1084" s="149" t="str">
        <f t="shared" si="47"/>
        <v>1</v>
      </c>
      <c r="H1084" s="150">
        <f t="shared" si="48"/>
        <v>18</v>
      </c>
      <c r="I1084" s="149" t="str" cm="1">
        <f t="array" ref="I1084">_xlfn.XLOOKUP(C1084,imp_horarios,imp_trechos_janta,"",-1,1)</f>
        <v>IMPERATRIZ X GOIANIA 06:00</v>
      </c>
      <c r="J1084" s="145" t="str" cm="1">
        <f t="array" ref="J1084">_xlfn.XLOOKUP(D1084,justificativas_motivos,justificativas_texto,"",1,1)</f>
        <v>MOTORISTA CUMPRINDO HORÁRIO NA ESCALA ATUAL</v>
      </c>
      <c r="L1084" s="119" t="str">
        <f>_xlfn.CONCAT(cr_impAlm[[#This Row],[DATA]],cr_impAlm[[#This Row],[MOTORISTA e MATRICULA]])</f>
        <v>45534OLIVEIRA DE MELO ARRUDA - 5251</v>
      </c>
    </row>
    <row r="1085" spans="1:12" ht="41.25" hidden="1" customHeight="1">
      <c r="A1085" s="152">
        <v>45489</v>
      </c>
      <c r="B1085" s="135">
        <v>16400</v>
      </c>
      <c r="C1085" s="133">
        <v>0.25</v>
      </c>
      <c r="D1085" s="148" t="s">
        <v>11</v>
      </c>
      <c r="E1085" s="132" t="s">
        <v>135</v>
      </c>
      <c r="F1085" s="132"/>
      <c r="G1085" s="149" t="str">
        <f t="shared" si="47"/>
        <v>1</v>
      </c>
      <c r="H1085" s="150">
        <f t="shared" si="48"/>
        <v>18</v>
      </c>
      <c r="I1085" s="149" t="str" cm="1">
        <f t="array" ref="I1085">_xlfn.XLOOKUP(C1085,imp_horarios,imp_trechos_janta,"",-1,1)</f>
        <v>IMPERATRIZ X GOIANIA 06:00</v>
      </c>
      <c r="J1085" s="145" t="str" cm="1">
        <f t="array" ref="J1085">_xlfn.XLOOKUP(D1085,justificativas_motivos,justificativas_texto,"",1,1)</f>
        <v>MOTORISTA CUMPRINDO HORÁRIO NA ESCALA ATUAL</v>
      </c>
      <c r="L1085" s="119" t="str">
        <f>_xlfn.CONCAT(cr_impAlm[[#This Row],[DATA]],cr_impAlm[[#This Row],[MOTORISTA e MATRICULA]])</f>
        <v>45534GILBERT WAGNER CALDEIRA - 5707</v>
      </c>
    </row>
    <row r="1086" spans="1:12" ht="41.25" hidden="1" customHeight="1">
      <c r="A1086" s="152">
        <v>45489</v>
      </c>
      <c r="B1086" s="135">
        <v>19016</v>
      </c>
      <c r="C1086" s="133">
        <v>0.3</v>
      </c>
      <c r="D1086" s="148" t="s">
        <v>11</v>
      </c>
      <c r="E1086" s="132" t="s">
        <v>116</v>
      </c>
      <c r="F1086" s="132"/>
      <c r="G1086" s="149" t="str">
        <f t="shared" si="47"/>
        <v>1</v>
      </c>
      <c r="H1086" s="150">
        <f t="shared" si="48"/>
        <v>18</v>
      </c>
      <c r="I1086" s="149" t="str" cm="1">
        <f t="array" ref="I1086">_xlfn.XLOOKUP(C1086,imp_horarios,imp_trechos_janta,"",-1,1)</f>
        <v>BELEM X GOIANIA 07:12</v>
      </c>
      <c r="J1086" s="145" t="str" cm="1">
        <f t="array" ref="J1086">_xlfn.XLOOKUP(D1086,justificativas_motivos,justificativas_texto,"",1,1)</f>
        <v>MOTORISTA CUMPRINDO HORÁRIO NA ESCALA ATUAL</v>
      </c>
      <c r="L1086" s="119" t="str">
        <f>_xlfn.CONCAT(cr_impAlm[[#This Row],[DATA]],cr_impAlm[[#This Row],[MOTORISTA e MATRICULA]])</f>
        <v>45534ROGER FREITAS - 5665</v>
      </c>
    </row>
    <row r="1087" spans="1:12" ht="41.25" hidden="1" customHeight="1">
      <c r="A1087" s="152">
        <v>45489</v>
      </c>
      <c r="B1087" s="135">
        <v>19016</v>
      </c>
      <c r="C1087" s="133">
        <v>0.3</v>
      </c>
      <c r="D1087" s="148" t="s">
        <v>11</v>
      </c>
      <c r="E1087" s="132" t="s">
        <v>117</v>
      </c>
      <c r="F1087" s="132"/>
      <c r="G1087" s="149" t="str">
        <f t="shared" si="47"/>
        <v>1</v>
      </c>
      <c r="H1087" s="150">
        <f t="shared" si="48"/>
        <v>18</v>
      </c>
      <c r="I1087" s="149" t="str" cm="1">
        <f t="array" ref="I1087">_xlfn.XLOOKUP(C1087,imp_horarios,imp_trechos_janta,"",-1,1)</f>
        <v>BELEM X GOIANIA 07:12</v>
      </c>
      <c r="J1087" s="145" t="str" cm="1">
        <f t="array" ref="J1087">_xlfn.XLOOKUP(D1087,justificativas_motivos,justificativas_texto,"",1,1)</f>
        <v>MOTORISTA CUMPRINDO HORÁRIO NA ESCALA ATUAL</v>
      </c>
      <c r="L1087" s="119" t="str">
        <f>_xlfn.CONCAT(cr_impAlm[[#This Row],[DATA]],cr_impAlm[[#This Row],[MOTORISTA e MATRICULA]])</f>
        <v>45534RONILDO SCHAEFER - 5710</v>
      </c>
    </row>
    <row r="1088" spans="1:12" ht="41.25" hidden="1" customHeight="1">
      <c r="A1088" s="152">
        <v>45489</v>
      </c>
      <c r="B1088" s="135">
        <v>16000</v>
      </c>
      <c r="C1088" s="133">
        <v>0.33333333333333331</v>
      </c>
      <c r="D1088" s="148" t="s">
        <v>11</v>
      </c>
      <c r="E1088" s="132" t="s">
        <v>159</v>
      </c>
      <c r="F1088" s="132"/>
      <c r="G1088" s="149" t="str">
        <f t="shared" si="47"/>
        <v>1</v>
      </c>
      <c r="H1088" s="150">
        <f t="shared" si="48"/>
        <v>18</v>
      </c>
      <c r="I1088" s="149" t="str" cm="1">
        <f t="array" ref="I1088">_xlfn.XLOOKUP(C1088,imp_horarios,imp_trechos_janta,"",-1,1)</f>
        <v>SAO LUIS X GOIANIA 08:00</v>
      </c>
      <c r="J1088" s="145" t="str" cm="1">
        <f t="array" ref="J1088">_xlfn.XLOOKUP(D1088,justificativas_motivos,justificativas_texto,"",1,1)</f>
        <v>MOTORISTA CUMPRINDO HORÁRIO NA ESCALA ATUAL</v>
      </c>
      <c r="L1088" s="119" t="str">
        <f>_xlfn.CONCAT(cr_impAlm[[#This Row],[DATA]],cr_impAlm[[#This Row],[MOTORISTA e MATRICULA]])</f>
        <v>45535ISAC DIAS DA COSTA - 5179</v>
      </c>
    </row>
    <row r="1089" spans="1:12" ht="41.25" hidden="1" customHeight="1">
      <c r="A1089" s="152">
        <v>45489</v>
      </c>
      <c r="B1089" s="135">
        <v>16000</v>
      </c>
      <c r="C1089" s="133">
        <v>0.33333333333333331</v>
      </c>
      <c r="D1089" s="148" t="s">
        <v>11</v>
      </c>
      <c r="E1089" s="132" t="s">
        <v>81</v>
      </c>
      <c r="F1089" s="132"/>
      <c r="G1089" s="149" t="str">
        <f t="shared" si="47"/>
        <v>1</v>
      </c>
      <c r="H1089" s="150">
        <f t="shared" si="48"/>
        <v>18</v>
      </c>
      <c r="I1089" s="149" t="str" cm="1">
        <f t="array" ref="I1089">_xlfn.XLOOKUP(C1089,imp_horarios,imp_trechos_janta,"",-1,1)</f>
        <v>SAO LUIS X GOIANIA 08:00</v>
      </c>
      <c r="J1089" s="145" t="str" cm="1">
        <f t="array" ref="J1089">_xlfn.XLOOKUP(D1089,justificativas_motivos,justificativas_texto,"",1,1)</f>
        <v>MOTORISTA CUMPRINDO HORÁRIO NA ESCALA ATUAL</v>
      </c>
      <c r="L1089" s="119" t="str">
        <f>_xlfn.CONCAT(cr_impAlm[[#This Row],[DATA]],cr_impAlm[[#This Row],[MOTORISTA e MATRICULA]])</f>
        <v>45535GEYSILOM CARDOSO FAGUNDES FURTADO - 5770</v>
      </c>
    </row>
    <row r="1090" spans="1:12" ht="41.25" hidden="1" customHeight="1">
      <c r="A1090" s="152">
        <v>45489</v>
      </c>
      <c r="B1090" s="135">
        <v>19024</v>
      </c>
      <c r="C1090" s="133">
        <v>0.39583333333333331</v>
      </c>
      <c r="D1090" s="148" t="s">
        <v>11</v>
      </c>
      <c r="E1090" s="132" t="s">
        <v>17</v>
      </c>
      <c r="F1090" s="132"/>
      <c r="G1090" s="149" t="str">
        <f t="shared" si="47"/>
        <v>1</v>
      </c>
      <c r="H1090" s="150">
        <f t="shared" si="48"/>
        <v>18</v>
      </c>
      <c r="I1090" s="149" t="str" cm="1">
        <f t="array" ref="I1090">_xlfn.XLOOKUP(C1090,imp_horarios,imp_trechos_janta,"",-1,1)</f>
        <v>GOIANIA X BELEM 09:30</v>
      </c>
      <c r="J1090" s="145" t="str" cm="1">
        <f t="array" ref="J1090">_xlfn.XLOOKUP(D1090,justificativas_motivos,justificativas_texto,"",1,1)</f>
        <v>MOTORISTA CUMPRINDO HORÁRIO NA ESCALA ATUAL</v>
      </c>
      <c r="L1090" s="119" t="str">
        <f>_xlfn.CONCAT(cr_impAlm[[#This Row],[DATA]],cr_impAlm[[#This Row],[MOTORISTA e MATRICULA]])</f>
        <v>45535VALDIR PEREIRA DE SOUZA - 85</v>
      </c>
    </row>
    <row r="1091" spans="1:12" ht="41.25" hidden="1" customHeight="1">
      <c r="A1091" s="152">
        <v>45489</v>
      </c>
      <c r="B1091" s="146">
        <v>19024</v>
      </c>
      <c r="C1091" s="147">
        <v>0.39583333333333331</v>
      </c>
      <c r="D1091" s="148" t="s">
        <v>11</v>
      </c>
      <c r="E1091" s="149" t="s">
        <v>177</v>
      </c>
      <c r="F1091" s="132"/>
      <c r="G1091" s="149" t="str">
        <f t="shared" si="47"/>
        <v>1</v>
      </c>
      <c r="H1091" s="150">
        <f t="shared" si="48"/>
        <v>18</v>
      </c>
      <c r="I1091" s="149" t="str" cm="1">
        <f t="array" ref="I1091">_xlfn.XLOOKUP(C1091,imp_horarios,imp_trechos_janta,"",-1,1)</f>
        <v>GOIANIA X BELEM 09:30</v>
      </c>
      <c r="J1091" s="151" t="str" cm="1">
        <f t="array" ref="J1091">_xlfn.XLOOKUP(D1091,justificativas_motivos,justificativas_texto,"",1,1)</f>
        <v>MOTORISTA CUMPRINDO HORÁRIO NA ESCALA ATUAL</v>
      </c>
      <c r="L1091" s="119" t="str">
        <f>_xlfn.CONCAT(cr_impAlm[[#This Row],[DATA]],cr_impAlm[[#This Row],[MOTORISTA e MATRICULA]])</f>
        <v>45535GILMAR ALVES DE MARIA - 5627</v>
      </c>
    </row>
    <row r="1092" spans="1:12" ht="41.25" hidden="1" customHeight="1">
      <c r="A1092" s="152">
        <v>45489</v>
      </c>
      <c r="B1092" s="156" t="s">
        <v>137</v>
      </c>
      <c r="C1092" s="157" t="s">
        <v>137</v>
      </c>
      <c r="D1092" s="158" t="s">
        <v>137</v>
      </c>
      <c r="E1092" s="159" t="s">
        <v>238</v>
      </c>
      <c r="F1092" s="132"/>
      <c r="G1092" s="149" t="str">
        <f t="shared" si="47"/>
        <v>1</v>
      </c>
      <c r="H1092" s="150">
        <f t="shared" si="48"/>
        <v>18</v>
      </c>
      <c r="I1092" s="149" t="str" cm="1">
        <f t="array" ref="I1092">_xlfn.XLOOKUP(C1092,imp_horarios,imp_trechos_janta,"",-1,1)</f>
        <v>ESPERA</v>
      </c>
      <c r="J1092" s="145" t="str" cm="1">
        <f t="array" ref="J1092">_xlfn.XLOOKUP(D1092,justificativas_motivos,justificativas_texto,"",1,1)</f>
        <v>MOTORISTA NA GARAGEM EM ESPERA PARA DISPONIBILIDADE DE HORARIOS</v>
      </c>
      <c r="L1092" s="119" t="str">
        <f>_xlfn.CONCAT(cr_impAlm[[#This Row],[DATA]],cr_impAlm[[#This Row],[MOTORISTA e MATRICULA]])</f>
        <v>45535OLIVEIRA DE MELO ARRUDA - 5251</v>
      </c>
    </row>
    <row r="1093" spans="1:12" ht="41.25" hidden="1" customHeight="1">
      <c r="A1093" s="152">
        <v>45489</v>
      </c>
      <c r="B1093" s="160" t="s">
        <v>137</v>
      </c>
      <c r="C1093" s="161" t="s">
        <v>137</v>
      </c>
      <c r="D1093" s="158" t="s">
        <v>137</v>
      </c>
      <c r="E1093" s="250" t="s">
        <v>55</v>
      </c>
      <c r="F1093" s="132"/>
      <c r="G1093" s="149" t="str">
        <f t="shared" si="47"/>
        <v>1</v>
      </c>
      <c r="H1093" s="150">
        <f t="shared" si="48"/>
        <v>18</v>
      </c>
      <c r="I1093" s="149" t="str" cm="1">
        <f t="array" ref="I1093">_xlfn.XLOOKUP(C1093,imp_horarios,imp_trechos_janta,"",-1,1)</f>
        <v>ESPERA</v>
      </c>
      <c r="J1093" s="145" t="str" cm="1">
        <f t="array" ref="J1093">_xlfn.XLOOKUP(D1093,justificativas_motivos,justificativas_texto,"",1,1)</f>
        <v>MOTORISTA NA GARAGEM EM ESPERA PARA DISPONIBILIDADE DE HORARIOS</v>
      </c>
      <c r="L1093" s="119" t="str">
        <f>_xlfn.CONCAT(cr_impAlm[[#This Row],[DATA]],cr_impAlm[[#This Row],[MOTORISTA e MATRICULA]])</f>
        <v>45535GILBERTE WAGNER CALDEIRA - 5707</v>
      </c>
    </row>
    <row r="1094" spans="1:12" ht="41.25" hidden="1" customHeight="1">
      <c r="A1094" s="152">
        <v>45489</v>
      </c>
      <c r="B1094" s="135">
        <v>19003</v>
      </c>
      <c r="C1094" s="133" t="s">
        <v>220</v>
      </c>
      <c r="D1094" s="148" t="s">
        <v>11</v>
      </c>
      <c r="E1094" s="132" t="s">
        <v>39</v>
      </c>
      <c r="F1094" s="132"/>
      <c r="G1094" s="149" t="str">
        <f t="shared" si="47"/>
        <v>1</v>
      </c>
      <c r="H1094" s="150">
        <f t="shared" si="48"/>
        <v>18</v>
      </c>
      <c r="I1094" s="149" t="s">
        <v>584</v>
      </c>
      <c r="J1094" s="145" t="str" cm="1">
        <f t="array" ref="J1094">_xlfn.XLOOKUP(D1094,justificativas_motivos,justificativas_texto,"",1,1)</f>
        <v>MOTORISTA CUMPRINDO HORÁRIO NA ESCALA ATUAL</v>
      </c>
      <c r="L1094" s="119" t="str">
        <f>_xlfn.CONCAT(cr_impAlm[[#This Row],[DATA]],cr_impAlm[[#This Row],[MOTORISTA e MATRICULA]])</f>
        <v>45535ROGER FREITAS - 5665</v>
      </c>
    </row>
    <row r="1095" spans="1:12" ht="41.25" hidden="1" customHeight="1">
      <c r="A1095" s="152">
        <v>45489</v>
      </c>
      <c r="B1095" s="135">
        <v>19003</v>
      </c>
      <c r="C1095" s="133" t="s">
        <v>220</v>
      </c>
      <c r="D1095" s="136" t="s">
        <v>11</v>
      </c>
      <c r="E1095" s="132" t="s">
        <v>251</v>
      </c>
      <c r="F1095" s="132"/>
      <c r="G1095" s="149" t="str">
        <f t="shared" si="47"/>
        <v>1</v>
      </c>
      <c r="H1095" s="150">
        <f t="shared" si="48"/>
        <v>18</v>
      </c>
      <c r="I1095" s="149" t="str">
        <f>I1094</f>
        <v>IMPERATRIZ X TERESINA 20:00</v>
      </c>
      <c r="J1095" s="145" t="str" cm="1">
        <f t="array" ref="J1095">_xlfn.XLOOKUP(D1095,justificativas_motivos,justificativas_texto,"",1,1)</f>
        <v>MOTORISTA CUMPRINDO HORÁRIO NA ESCALA ATUAL</v>
      </c>
      <c r="L1095" s="119" t="str">
        <f>_xlfn.CONCAT(cr_impAlm[[#This Row],[DATA]],cr_impAlm[[#This Row],[MOTORISTA e MATRICULA]])</f>
        <v>45535RONILDO SCHAEFER - 5710</v>
      </c>
    </row>
    <row r="1096" spans="1:12" ht="41.25" hidden="1" customHeight="1">
      <c r="A1096" s="152">
        <v>45489</v>
      </c>
      <c r="B1096" s="135">
        <v>19006</v>
      </c>
      <c r="C1096" s="133">
        <v>0.75</v>
      </c>
      <c r="D1096" s="136" t="s">
        <v>231</v>
      </c>
      <c r="E1096" s="132" t="s">
        <v>78</v>
      </c>
      <c r="F1096" s="132"/>
      <c r="G1096" s="149" t="str">
        <f t="shared" si="47"/>
        <v>1</v>
      </c>
      <c r="H1096" s="150">
        <f t="shared" si="48"/>
        <v>18</v>
      </c>
      <c r="I1096" s="149" t="str" cm="1">
        <f t="array" ref="I1096">_xlfn.XLOOKUP(C1096,imp_horarios,imp_trechos_janta,"",-1,1)</f>
        <v>GOIANIA X TERESINA 18:00</v>
      </c>
      <c r="J1096" s="145" t="str" cm="1">
        <f t="array" ref="J1096">_xlfn.XLOOKUP(D1096,justificativas_motivos,justificativas_texto,"",1,1)</f>
        <v>MOTORISTA CUMPRINDO ESCALA EXTRA</v>
      </c>
      <c r="L1096" s="119" t="str">
        <f>_xlfn.CONCAT(cr_impAlm[[#This Row],[DATA]],cr_impAlm[[#This Row],[MOTORISTA e MATRICULA]])</f>
        <v>45535LUIZ CARLOS GOMES DA SILVA - 1961</v>
      </c>
    </row>
    <row r="1097" spans="1:12" ht="41.25" hidden="1" customHeight="1">
      <c r="A1097" s="152">
        <v>45489</v>
      </c>
      <c r="B1097" s="135">
        <v>19006</v>
      </c>
      <c r="C1097" s="133">
        <v>0.75</v>
      </c>
      <c r="D1097" s="136" t="s">
        <v>231</v>
      </c>
      <c r="E1097" s="132" t="s">
        <v>80</v>
      </c>
      <c r="F1097" s="132"/>
      <c r="G1097" s="149" t="str">
        <f t="shared" si="47"/>
        <v>1</v>
      </c>
      <c r="H1097" s="150">
        <f t="shared" si="48"/>
        <v>18</v>
      </c>
      <c r="I1097" s="149" t="str" cm="1">
        <f t="array" ref="I1097">_xlfn.XLOOKUP(C1097,imp_horarios,imp_trechos_janta,"",-1,1)</f>
        <v>GOIANIA X TERESINA 18:00</v>
      </c>
      <c r="J1097" s="145" t="str" cm="1">
        <f t="array" ref="J1097">_xlfn.XLOOKUP(D1097,justificativas_motivos,justificativas_texto,"",1,1)</f>
        <v>MOTORISTA CUMPRINDO ESCALA EXTRA</v>
      </c>
      <c r="L1097" s="119" t="str">
        <f>_xlfn.CONCAT(cr_impAlm[[#This Row],[DATA]],cr_impAlm[[#This Row],[MOTORISTA e MATRICULA]])</f>
        <v>45535DELEY CARVALHO DE SOUZA - 5015</v>
      </c>
    </row>
    <row r="1098" spans="1:12" ht="41.25" hidden="1" customHeight="1">
      <c r="A1098" s="152">
        <v>45489</v>
      </c>
      <c r="B1098" s="135">
        <v>19010</v>
      </c>
      <c r="C1098" s="133">
        <v>0.75</v>
      </c>
      <c r="D1098" s="136" t="s">
        <v>11</v>
      </c>
      <c r="E1098" s="132" t="s">
        <v>92</v>
      </c>
      <c r="F1098" s="132"/>
      <c r="G1098" s="149" t="str">
        <f t="shared" si="47"/>
        <v>1</v>
      </c>
      <c r="H1098" s="150">
        <f t="shared" si="48"/>
        <v>18</v>
      </c>
      <c r="I1098" s="149" t="str" cm="1">
        <f t="array" ref="I1098">_xlfn.XLOOKUP(C1098,imp_horarios,imp_trechos_janta,"",-1,1)</f>
        <v>GOIANIA X TERESINA 18:00</v>
      </c>
      <c r="J1098" s="145" t="str" cm="1">
        <f t="array" ref="J1098">_xlfn.XLOOKUP(D1098,justificativas_motivos,justificativas_texto,"",1,1)</f>
        <v>MOTORISTA CUMPRINDO HORÁRIO NA ESCALA ATUAL</v>
      </c>
      <c r="L1098" s="119" t="str">
        <f>_xlfn.CONCAT(cr_impAlm[[#This Row],[DATA]],cr_impAlm[[#This Row],[MOTORISTA e MATRICULA]])</f>
        <v>45535ISAC DIAS DA COSTA - 5179</v>
      </c>
    </row>
    <row r="1099" spans="1:12" ht="41.25" hidden="1" customHeight="1">
      <c r="A1099" s="152">
        <v>45489</v>
      </c>
      <c r="B1099" s="146">
        <v>19010</v>
      </c>
      <c r="C1099" s="147">
        <v>0.75</v>
      </c>
      <c r="D1099" s="148" t="s">
        <v>11</v>
      </c>
      <c r="E1099" s="149" t="s">
        <v>102</v>
      </c>
      <c r="F1099" s="149"/>
      <c r="G1099" s="149" t="str">
        <f t="shared" si="47"/>
        <v>1</v>
      </c>
      <c r="H1099" s="150">
        <f t="shared" si="48"/>
        <v>18</v>
      </c>
      <c r="I1099" s="149" t="str" cm="1">
        <f t="array" ref="I1099">_xlfn.XLOOKUP(C1099,imp_horarios,imp_trechos_janta,"",-1,1)</f>
        <v>GOIANIA X TERESINA 18:00</v>
      </c>
      <c r="J1099" s="151" t="str" cm="1">
        <f t="array" ref="J1099">_xlfn.XLOOKUP(D1099,justificativas_motivos,justificativas_texto,"",1,1)</f>
        <v>MOTORISTA CUMPRINDO HORÁRIO NA ESCALA ATUAL</v>
      </c>
      <c r="L1099" s="119" t="str">
        <f>_xlfn.CONCAT(cr_impAlm[[#This Row],[DATA]],cr_impAlm[[#This Row],[MOTORISTA e MATRICULA]])</f>
        <v>45535GEYSILOM CARDOSO FAGUNDES FURTADO - 5770</v>
      </c>
    </row>
    <row r="1100" spans="1:12" ht="41.25" hidden="1" customHeight="1">
      <c r="A1100" s="152">
        <v>45489</v>
      </c>
      <c r="B1100" s="146">
        <v>19025</v>
      </c>
      <c r="C1100" s="147">
        <v>0.79166666666666663</v>
      </c>
      <c r="D1100" s="148" t="s">
        <v>11</v>
      </c>
      <c r="E1100" s="149" t="s">
        <v>138</v>
      </c>
      <c r="F1100" s="149"/>
      <c r="G1100" s="149" t="str">
        <f t="shared" si="47"/>
        <v>1</v>
      </c>
      <c r="H1100" s="150">
        <f t="shared" si="48"/>
        <v>18</v>
      </c>
      <c r="I1100" s="149" t="s">
        <v>79</v>
      </c>
      <c r="J1100" s="151" t="str" cm="1">
        <f t="array" ref="J1100">_xlfn.XLOOKUP(D1100,justificativas_motivos,justificativas_texto,"",1,1)</f>
        <v>MOTORISTA CUMPRINDO HORÁRIO NA ESCALA ATUAL</v>
      </c>
      <c r="L1100" s="119" t="str">
        <f>_xlfn.CONCAT(cr_impAlm[[#This Row],[DATA]],cr_impAlm[[#This Row],[MOTORISTA e MATRICULA]])</f>
        <v>45535VALDIR PEREIRA DE SOUZA - 85</v>
      </c>
    </row>
    <row r="1101" spans="1:12" ht="41.25" hidden="1" customHeight="1">
      <c r="A1101" s="152">
        <v>45489</v>
      </c>
      <c r="B1101" s="146">
        <v>19025</v>
      </c>
      <c r="C1101" s="147">
        <v>0.79166666666666663</v>
      </c>
      <c r="D1101" s="148" t="s">
        <v>11</v>
      </c>
      <c r="E1101" s="149" t="s">
        <v>183</v>
      </c>
      <c r="F1101" s="149"/>
      <c r="G1101" s="149" t="str">
        <f t="shared" si="47"/>
        <v>1</v>
      </c>
      <c r="H1101" s="150">
        <f t="shared" si="48"/>
        <v>18</v>
      </c>
      <c r="I1101" s="149" t="s">
        <v>79</v>
      </c>
      <c r="J1101" s="151" t="str" cm="1">
        <f t="array" ref="J1101">_xlfn.XLOOKUP(D1101,justificativas_motivos,justificativas_texto,"",1,1)</f>
        <v>MOTORISTA CUMPRINDO HORÁRIO NA ESCALA ATUAL</v>
      </c>
      <c r="L1101" s="119" t="str">
        <f>_xlfn.CONCAT(cr_impAlm[[#This Row],[DATA]],cr_impAlm[[#This Row],[MOTORISTA e MATRICULA]])</f>
        <v>45535GILMAR ALVES DE MARIA - 5627</v>
      </c>
    </row>
    <row r="1102" spans="1:12" ht="41.25" hidden="1" customHeight="1">
      <c r="A1102" s="152">
        <v>45490</v>
      </c>
      <c r="B1102" s="146">
        <v>19021</v>
      </c>
      <c r="C1102" s="147">
        <v>0.85416666666666663</v>
      </c>
      <c r="D1102" s="148" t="s">
        <v>11</v>
      </c>
      <c r="E1102" s="159" t="s">
        <v>238</v>
      </c>
      <c r="F1102" s="149"/>
      <c r="G1102" s="149" t="str">
        <f t="shared" si="47"/>
        <v>1</v>
      </c>
      <c r="H1102" s="150">
        <f t="shared" si="48"/>
        <v>18</v>
      </c>
      <c r="I1102" s="149" t="s">
        <v>583</v>
      </c>
      <c r="J1102" s="151" t="str" cm="1">
        <f t="array" ref="J1102">_xlfn.XLOOKUP(D1102,justificativas_motivos,justificativas_texto,"",1,1)</f>
        <v>MOTORISTA CUMPRINDO HORÁRIO NA ESCALA ATUAL</v>
      </c>
      <c r="L1102" s="119" t="str">
        <f>_xlfn.CONCAT(cr_impAlm[[#This Row],[DATA]],cr_impAlm[[#This Row],[MOTORISTA e MATRICULA]])</f>
        <v>45535OLIVEIRA DE MELO ARRUDA - 5251</v>
      </c>
    </row>
    <row r="1103" spans="1:12" ht="41.25" hidden="1" customHeight="1">
      <c r="A1103" s="152">
        <v>45490</v>
      </c>
      <c r="B1103" s="146">
        <v>19021</v>
      </c>
      <c r="C1103" s="147">
        <v>0.85416666666666663</v>
      </c>
      <c r="D1103" s="148" t="s">
        <v>11</v>
      </c>
      <c r="E1103" s="159" t="s">
        <v>55</v>
      </c>
      <c r="F1103" s="149"/>
      <c r="G1103" s="149" t="str">
        <f t="shared" si="47"/>
        <v>1</v>
      </c>
      <c r="H1103" s="150">
        <f t="shared" si="48"/>
        <v>18</v>
      </c>
      <c r="I1103" s="149" t="s">
        <v>583</v>
      </c>
      <c r="J1103" s="151" t="str" cm="1">
        <f t="array" ref="J1103">_xlfn.XLOOKUP(D1103,justificativas_motivos,justificativas_texto,"",1,1)</f>
        <v>MOTORISTA CUMPRINDO HORÁRIO NA ESCALA ATUAL</v>
      </c>
      <c r="L1103" s="119" t="str">
        <f>_xlfn.CONCAT(cr_impAlm[[#This Row],[DATA]],cr_impAlm[[#This Row],[MOTORISTA e MATRICULA]])</f>
        <v>45535GILBERTE WAGNER CALDEIRA - 5707</v>
      </c>
    </row>
    <row r="1104" spans="1:12" ht="41.25" hidden="1" customHeight="1">
      <c r="A1104" s="152">
        <v>45490</v>
      </c>
      <c r="B1104" s="146">
        <v>19009</v>
      </c>
      <c r="C1104" s="147">
        <v>0.87847222222222221</v>
      </c>
      <c r="D1104" s="148" t="s">
        <v>11</v>
      </c>
      <c r="E1104" s="149" t="s">
        <v>78</v>
      </c>
      <c r="F1104" s="149"/>
      <c r="G1104" s="149" t="str">
        <f t="shared" si="47"/>
        <v>1</v>
      </c>
      <c r="H1104" s="150">
        <f t="shared" si="48"/>
        <v>18</v>
      </c>
      <c r="I1104" s="149" t="str" cm="1">
        <f t="array" ref="I1104">_xlfn.XLOOKUP(C1104,imp_horarios,imp_trechos_janta,"",-1,1)</f>
        <v>BELEM X GOIANIA 21:05</v>
      </c>
      <c r="J1104" s="151" t="str" cm="1">
        <f t="array" ref="J1104">_xlfn.XLOOKUP(D1104,justificativas_motivos,justificativas_texto,"",1,1)</f>
        <v>MOTORISTA CUMPRINDO HORÁRIO NA ESCALA ATUAL</v>
      </c>
      <c r="L1104" s="119" t="str">
        <f>_xlfn.CONCAT(cr_impAlm[[#This Row],[DATA]],cr_impAlm[[#This Row],[MOTORISTA e MATRICULA]])</f>
        <v>45536LUIZ CARLOS GOMES DA SILVA - 1961</v>
      </c>
    </row>
    <row r="1105" spans="1:12" ht="41.25" hidden="1" customHeight="1">
      <c r="A1105" s="152">
        <v>45490</v>
      </c>
      <c r="B1105" s="146">
        <v>19009</v>
      </c>
      <c r="C1105" s="147">
        <v>0.87847222222222221</v>
      </c>
      <c r="D1105" s="148" t="s">
        <v>11</v>
      </c>
      <c r="E1105" s="149" t="s">
        <v>80</v>
      </c>
      <c r="F1105" s="149"/>
      <c r="G1105" s="149" t="str">
        <f t="shared" si="47"/>
        <v>1</v>
      </c>
      <c r="H1105" s="150">
        <f t="shared" si="48"/>
        <v>18</v>
      </c>
      <c r="I1105" s="149" t="str" cm="1">
        <f t="array" ref="I1105">_xlfn.XLOOKUP(C1105,imp_horarios,imp_trechos_janta,"",-1,1)</f>
        <v>BELEM X GOIANIA 21:05</v>
      </c>
      <c r="J1105" s="151" t="str" cm="1">
        <f t="array" ref="J1105">_xlfn.XLOOKUP(D1105,justificativas_motivos,justificativas_texto,"",1,1)</f>
        <v>MOTORISTA CUMPRINDO HORÁRIO NA ESCALA ATUAL</v>
      </c>
      <c r="L1105" s="119" t="str">
        <f>_xlfn.CONCAT(cr_impAlm[[#This Row],[DATA]],cr_impAlm[[#This Row],[MOTORISTA e MATRICULA]])</f>
        <v>45536DELEY CARVALHO DE SOUZA - 5015</v>
      </c>
    </row>
    <row r="1106" spans="1:12" ht="41.25" hidden="1" customHeight="1">
      <c r="A1106" s="152">
        <v>45490</v>
      </c>
      <c r="B1106" s="146">
        <v>15500</v>
      </c>
      <c r="C1106" s="147">
        <v>0.25</v>
      </c>
      <c r="D1106" s="148" t="s">
        <v>11</v>
      </c>
      <c r="E1106" s="149" t="s">
        <v>92</v>
      </c>
      <c r="F1106" s="149"/>
      <c r="G1106" s="149" t="str">
        <f t="shared" si="47"/>
        <v>1</v>
      </c>
      <c r="H1106" s="150">
        <f t="shared" si="48"/>
        <v>18</v>
      </c>
      <c r="I1106" s="149" t="s">
        <v>582</v>
      </c>
      <c r="J1106" s="151" t="str" cm="1">
        <f t="array" ref="J1106">_xlfn.XLOOKUP(D1106,justificativas_motivos,justificativas_texto,"",1,1)</f>
        <v>MOTORISTA CUMPRINDO HORÁRIO NA ESCALA ATUAL</v>
      </c>
      <c r="L1106" s="119" t="str">
        <f>_xlfn.CONCAT(cr_impAlm[[#This Row],[DATA]],cr_impAlm[[#This Row],[MOTORISTA e MATRICULA]])</f>
        <v>45536JOSE CARLOS CAIXETA - 2673</v>
      </c>
    </row>
    <row r="1107" spans="1:12" ht="41.25" hidden="1" customHeight="1">
      <c r="A1107" s="152">
        <v>45490</v>
      </c>
      <c r="B1107" s="146">
        <v>15500</v>
      </c>
      <c r="C1107" s="147">
        <v>0.25</v>
      </c>
      <c r="D1107" s="148" t="s">
        <v>11</v>
      </c>
      <c r="E1107" s="149" t="s">
        <v>102</v>
      </c>
      <c r="F1107" s="149"/>
      <c r="G1107" s="149" t="str">
        <f t="shared" si="47"/>
        <v>1</v>
      </c>
      <c r="H1107" s="150">
        <f t="shared" si="48"/>
        <v>18</v>
      </c>
      <c r="I1107" s="149" t="s">
        <v>582</v>
      </c>
      <c r="J1107" s="151" t="str" cm="1">
        <f t="array" ref="J1107">_xlfn.XLOOKUP(D1107,justificativas_motivos,justificativas_texto,"",1,1)</f>
        <v>MOTORISTA CUMPRINDO HORÁRIO NA ESCALA ATUAL</v>
      </c>
      <c r="L1107" s="119" t="str">
        <f>_xlfn.CONCAT(cr_impAlm[[#This Row],[DATA]],cr_impAlm[[#This Row],[MOTORISTA e MATRICULA]])</f>
        <v>45536JOSE PINHEIRO DA SILVA - 5628</v>
      </c>
    </row>
    <row r="1108" spans="1:12" ht="41.25" hidden="1" customHeight="1">
      <c r="A1108" s="152">
        <v>45490</v>
      </c>
      <c r="B1108" s="146">
        <v>16800</v>
      </c>
      <c r="C1108" s="147">
        <v>0.3</v>
      </c>
      <c r="D1108" s="148" t="s">
        <v>11</v>
      </c>
      <c r="E1108" s="149" t="s">
        <v>183</v>
      </c>
      <c r="F1108" s="149"/>
      <c r="G1108" s="149" t="str">
        <f t="shared" si="47"/>
        <v>1</v>
      </c>
      <c r="H1108" s="150">
        <f t="shared" si="48"/>
        <v>18</v>
      </c>
      <c r="I1108" s="149" t="str" cm="1">
        <f t="array" ref="I1108">_xlfn.XLOOKUP(C1108,imp_horarios,imp_trechos_janta,"",-1,1)</f>
        <v>BELEM X GOIANIA 07:12</v>
      </c>
      <c r="J1108" s="151" t="str" cm="1">
        <f t="array" ref="J1108">_xlfn.XLOOKUP(D1108,justificativas_motivos,justificativas_texto,"",1,1)</f>
        <v>MOTORISTA CUMPRINDO HORÁRIO NA ESCALA ATUAL</v>
      </c>
      <c r="L1108" s="119" t="str">
        <f>_xlfn.CONCAT(cr_impAlm[[#This Row],[DATA]],cr_impAlm[[#This Row],[MOTORISTA e MATRICULA]])</f>
        <v>45536RAFAEL JOSE TOME DE LIMA - 5537</v>
      </c>
    </row>
    <row r="1109" spans="1:12" ht="41.25" hidden="1" customHeight="1">
      <c r="A1109" s="152">
        <v>45490</v>
      </c>
      <c r="B1109" s="146">
        <v>16800</v>
      </c>
      <c r="C1109" s="147">
        <v>0.3</v>
      </c>
      <c r="D1109" s="148" t="s">
        <v>11</v>
      </c>
      <c r="E1109" s="149" t="s">
        <v>138</v>
      </c>
      <c r="F1109" s="149"/>
      <c r="G1109" s="149" t="str">
        <f t="shared" si="47"/>
        <v>1</v>
      </c>
      <c r="H1109" s="150">
        <f t="shared" si="48"/>
        <v>18</v>
      </c>
      <c r="I1109" s="149" t="str" cm="1">
        <f t="array" ref="I1109">_xlfn.XLOOKUP(C1109,imp_horarios,imp_trechos_janta,"",-1,1)</f>
        <v>BELEM X GOIANIA 07:12</v>
      </c>
      <c r="J1109" s="151" t="str" cm="1">
        <f t="array" ref="J1109">_xlfn.XLOOKUP(D1109,justificativas_motivos,justificativas_texto,"",1,1)</f>
        <v>MOTORISTA CUMPRINDO HORÁRIO NA ESCALA ATUAL</v>
      </c>
      <c r="L1109" s="119" t="str">
        <f>_xlfn.CONCAT(cr_impAlm[[#This Row],[DATA]],cr_impAlm[[#This Row],[MOTORISTA e MATRICULA]])</f>
        <v>45536JOAO DA SILVA MORAIS - 2978</v>
      </c>
    </row>
    <row r="1110" spans="1:12" ht="41.25" hidden="1" customHeight="1">
      <c r="A1110" s="152">
        <v>45490</v>
      </c>
      <c r="B1110" s="146">
        <v>15900</v>
      </c>
      <c r="C1110" s="147">
        <v>0.39583333333333331</v>
      </c>
      <c r="D1110" s="148" t="s">
        <v>11</v>
      </c>
      <c r="E1110" s="149" t="s">
        <v>254</v>
      </c>
      <c r="F1110" s="149"/>
      <c r="G1110" s="149" t="str">
        <f t="shared" si="47"/>
        <v>1</v>
      </c>
      <c r="H1110" s="150">
        <f t="shared" si="48"/>
        <v>18</v>
      </c>
      <c r="I1110" s="149" t="str" cm="1">
        <f t="array" ref="I1110">_xlfn.XLOOKUP(C1110,imp_horarios,imp_trechos_janta,"",-1,1)</f>
        <v>GOIANIA X BELEM 09:30</v>
      </c>
      <c r="J1110" s="151" t="str" cm="1">
        <f t="array" ref="J1110">_xlfn.XLOOKUP(D1110,justificativas_motivos,justificativas_texto,"",1,1)</f>
        <v>MOTORISTA CUMPRINDO HORÁRIO NA ESCALA ATUAL</v>
      </c>
      <c r="L1110" s="119" t="str">
        <f>_xlfn.CONCAT(cr_impAlm[[#This Row],[DATA]],cr_impAlm[[#This Row],[MOTORISTA e MATRICULA]])</f>
        <v>45536ADIR CASSIMIRO DA SILVA - 5672</v>
      </c>
    </row>
    <row r="1111" spans="1:12" ht="41.25" hidden="1" customHeight="1">
      <c r="A1111" s="152">
        <v>45490</v>
      </c>
      <c r="B1111" s="146">
        <v>15900</v>
      </c>
      <c r="C1111" s="147">
        <v>0.39583333333333331</v>
      </c>
      <c r="D1111" s="148" t="s">
        <v>11</v>
      </c>
      <c r="E1111" s="149" t="s">
        <v>14</v>
      </c>
      <c r="F1111" s="149"/>
      <c r="G1111" s="149" t="str">
        <f t="shared" si="47"/>
        <v>1</v>
      </c>
      <c r="H1111" s="150">
        <f t="shared" si="48"/>
        <v>18</v>
      </c>
      <c r="I1111" s="149" t="str" cm="1">
        <f t="array" ref="I1111">_xlfn.XLOOKUP(C1111,imp_horarios,imp_trechos_janta,"",-1,1)</f>
        <v>GOIANIA X BELEM 09:30</v>
      </c>
      <c r="J1111" s="151" t="str" cm="1">
        <f t="array" ref="J1111">_xlfn.XLOOKUP(D1111,justificativas_motivos,justificativas_texto,"",1,1)</f>
        <v>MOTORISTA CUMPRINDO HORÁRIO NA ESCALA ATUAL</v>
      </c>
      <c r="L1111" s="119" t="str">
        <f>_xlfn.CONCAT(cr_impAlm[[#This Row],[DATA]],cr_impAlm[[#This Row],[MOTORISTA e MATRICULA]])</f>
        <v>45536CRISTIANO ALVES DE AVILA - 5591</v>
      </c>
    </row>
    <row r="1112" spans="1:12" ht="41.25" hidden="1" customHeight="1">
      <c r="A1112" s="152">
        <v>45490</v>
      </c>
      <c r="B1112" s="146">
        <v>17700</v>
      </c>
      <c r="C1112" s="147">
        <v>0.75</v>
      </c>
      <c r="D1112" s="148" t="s">
        <v>11</v>
      </c>
      <c r="E1112" s="149" t="s">
        <v>134</v>
      </c>
      <c r="F1112" s="149"/>
      <c r="G1112" s="149" t="str">
        <f t="shared" si="47"/>
        <v>1</v>
      </c>
      <c r="H1112" s="150">
        <f t="shared" si="48"/>
        <v>18</v>
      </c>
      <c r="I1112" s="149" t="s">
        <v>581</v>
      </c>
      <c r="J1112" s="151" t="str" cm="1">
        <f t="array" ref="J1112">_xlfn.XLOOKUP(D1112,justificativas_motivos,justificativas_texto,"",1,1)</f>
        <v>MOTORISTA CUMPRINDO HORÁRIO NA ESCALA ATUAL</v>
      </c>
      <c r="L1112" s="119" t="str">
        <f>_xlfn.CONCAT(cr_impAlm[[#This Row],[DATA]],cr_impAlm[[#This Row],[MOTORISTA e MATRICULA]])</f>
        <v>45537ADIR CASSIMIRO DA SILVA - 5672</v>
      </c>
    </row>
    <row r="1113" spans="1:12" ht="41.25" hidden="1" customHeight="1">
      <c r="A1113" s="152">
        <v>45490</v>
      </c>
      <c r="B1113" s="146">
        <v>17700</v>
      </c>
      <c r="C1113" s="147">
        <v>0.75</v>
      </c>
      <c r="D1113" s="148" t="s">
        <v>11</v>
      </c>
      <c r="E1113" s="149" t="s">
        <v>19</v>
      </c>
      <c r="F1113" s="149"/>
      <c r="G1113" s="149" t="str">
        <f t="shared" si="47"/>
        <v>1</v>
      </c>
      <c r="H1113" s="150">
        <f t="shared" si="48"/>
        <v>18</v>
      </c>
      <c r="I1113" s="149" t="s">
        <v>581</v>
      </c>
      <c r="J1113" s="151" t="str" cm="1">
        <f t="array" ref="J1113">_xlfn.XLOOKUP(D1113,justificativas_motivos,justificativas_texto,"",1,1)</f>
        <v>MOTORISTA CUMPRINDO HORÁRIO NA ESCALA ATUAL</v>
      </c>
      <c r="L1113" s="119" t="str">
        <f>_xlfn.CONCAT(cr_impAlm[[#This Row],[DATA]],cr_impAlm[[#This Row],[MOTORISTA e MATRICULA]])</f>
        <v>45537CRISTIANO ALVES DE AVILA - 5591</v>
      </c>
    </row>
    <row r="1114" spans="1:12" ht="41.25" hidden="1" customHeight="1">
      <c r="A1114" s="152">
        <v>45490</v>
      </c>
      <c r="B1114" s="146">
        <v>19013</v>
      </c>
      <c r="C1114" s="147">
        <v>0.77083333333333337</v>
      </c>
      <c r="D1114" s="148" t="s">
        <v>11</v>
      </c>
      <c r="E1114" s="149" t="s">
        <v>69</v>
      </c>
      <c r="F1114" s="149"/>
      <c r="G1114" s="149" t="str">
        <f t="shared" si="47"/>
        <v>1</v>
      </c>
      <c r="H1114" s="150">
        <f t="shared" si="48"/>
        <v>18</v>
      </c>
      <c r="I1114" s="149" t="str" cm="1">
        <f t="array" ref="I1114">_xlfn.XLOOKUP(C1114,imp_horarios,imp_trechos_janta,"",-1,1)</f>
        <v>GOIANIA X TERESINA 18:00</v>
      </c>
      <c r="J1114" s="151" t="str" cm="1">
        <f t="array" ref="J1114">_xlfn.XLOOKUP(D1114,justificativas_motivos,justificativas_texto,"",1,1)</f>
        <v>MOTORISTA CUMPRINDO HORÁRIO NA ESCALA ATUAL</v>
      </c>
      <c r="L1114" s="119" t="str">
        <f>_xlfn.CONCAT(cr_impAlm[[#This Row],[DATA]],cr_impAlm[[#This Row],[MOTORISTA e MATRICULA]])</f>
        <v>45537GESMAR DE SOUZA - 574</v>
      </c>
    </row>
    <row r="1115" spans="1:12" ht="41.25" hidden="1" customHeight="1">
      <c r="A1115" s="152">
        <v>45490</v>
      </c>
      <c r="B1115" s="146">
        <v>19013</v>
      </c>
      <c r="C1115" s="147">
        <v>0.77083333333333337</v>
      </c>
      <c r="D1115" s="148" t="s">
        <v>11</v>
      </c>
      <c r="E1115" s="149" t="s">
        <v>40</v>
      </c>
      <c r="F1115" s="149"/>
      <c r="G1115" s="149" t="str">
        <f t="shared" ref="G1115:G1178" si="49">IF(E1115="MOTORISTA","","1")</f>
        <v>1</v>
      </c>
      <c r="H1115" s="150">
        <f t="shared" ref="H1115:H1178" si="50">IF(E1115="MOTORISTA","",18)</f>
        <v>18</v>
      </c>
      <c r="I1115" s="149" t="str" cm="1">
        <f t="array" ref="I1115">_xlfn.XLOOKUP(C1115,imp_horarios,imp_trechos_janta,"",-1,1)</f>
        <v>GOIANIA X TERESINA 18:00</v>
      </c>
      <c r="J1115" s="151" t="str" cm="1">
        <f t="array" ref="J1115">_xlfn.XLOOKUP(D1115,justificativas_motivos,justificativas_texto,"",1,1)</f>
        <v>MOTORISTA CUMPRINDO HORÁRIO NA ESCALA ATUAL</v>
      </c>
      <c r="L1115" s="119" t="str">
        <f>_xlfn.CONCAT(cr_impAlm[[#This Row],[DATA]],cr_impAlm[[#This Row],[MOTORISTA e MATRICULA]])</f>
        <v>45537  VALDEIR DA COSTA- 5351</v>
      </c>
    </row>
    <row r="1116" spans="1:12" ht="41.25" hidden="1" customHeight="1">
      <c r="A1116" s="152">
        <v>45490</v>
      </c>
      <c r="B1116" s="146">
        <v>16100</v>
      </c>
      <c r="C1116" s="147">
        <v>0.79166666666666663</v>
      </c>
      <c r="D1116" s="148" t="s">
        <v>11</v>
      </c>
      <c r="E1116" s="149" t="s">
        <v>60</v>
      </c>
      <c r="F1116" s="149"/>
      <c r="G1116" s="149" t="str">
        <f t="shared" si="49"/>
        <v>1</v>
      </c>
      <c r="H1116" s="150">
        <f t="shared" si="50"/>
        <v>18</v>
      </c>
      <c r="I1116" s="149" t="s">
        <v>79</v>
      </c>
      <c r="J1116" s="151" t="str" cm="1">
        <f t="array" ref="J1116">_xlfn.XLOOKUP(D1116,justificativas_motivos,justificativas_texto,"",1,1)</f>
        <v>MOTORISTA CUMPRINDO HORÁRIO NA ESCALA ATUAL</v>
      </c>
      <c r="L1116" s="119" t="str">
        <f>_xlfn.CONCAT(cr_impAlm[[#This Row],[DATA]],cr_impAlm[[#This Row],[MOTORISTA e MATRICULA]])</f>
        <v>45537JOSE EVANGELISTA DA SILVA - 5199</v>
      </c>
    </row>
    <row r="1117" spans="1:12" ht="41.25" hidden="1" customHeight="1">
      <c r="A1117" s="152">
        <v>45490</v>
      </c>
      <c r="B1117" s="146">
        <v>16100</v>
      </c>
      <c r="C1117" s="147">
        <v>0.79166666666666663</v>
      </c>
      <c r="D1117" s="136" t="s">
        <v>11</v>
      </c>
      <c r="E1117" s="149" t="s">
        <v>61</v>
      </c>
      <c r="F1117" s="132"/>
      <c r="G1117" s="149" t="str">
        <f t="shared" si="49"/>
        <v>1</v>
      </c>
      <c r="H1117" s="150">
        <f t="shared" si="50"/>
        <v>18</v>
      </c>
      <c r="I1117" s="149" t="s">
        <v>79</v>
      </c>
      <c r="J1117" s="151" t="str" cm="1">
        <f t="array" ref="J1117">_xlfn.XLOOKUP(D1117,justificativas_motivos,justificativas_texto,"",1,1)</f>
        <v>MOTORISTA CUMPRINDO HORÁRIO NA ESCALA ATUAL</v>
      </c>
      <c r="L1117" s="119" t="str">
        <f>_xlfn.CONCAT(cr_impAlm[[#This Row],[DATA]],cr_impAlm[[#This Row],[MOTORISTA e MATRICULA]])</f>
        <v>45537  IVANILSON BARBOSA PEREIRA- 5434</v>
      </c>
    </row>
    <row r="1118" spans="1:12" ht="41.25" hidden="1" customHeight="1">
      <c r="A1118" s="152">
        <v>45491</v>
      </c>
      <c r="B1118" s="146">
        <v>15500</v>
      </c>
      <c r="C1118" s="147" t="s">
        <v>220</v>
      </c>
      <c r="D1118" s="136" t="s">
        <v>11</v>
      </c>
      <c r="E1118" s="149" t="s">
        <v>144</v>
      </c>
      <c r="F1118" s="132"/>
      <c r="G1118" s="149" t="str">
        <f t="shared" si="49"/>
        <v>1</v>
      </c>
      <c r="H1118" s="150">
        <f t="shared" si="50"/>
        <v>18</v>
      </c>
      <c r="I1118" s="149" t="str" cm="1">
        <f t="array" ref="I1118">_xlfn.XLOOKUP(C1118,imp_horarios,imp_trechos_janta,"",-1,1)</f>
        <v>TERESINA X IMPERATRIZ 19:00</v>
      </c>
      <c r="J1118" s="145" t="str" cm="1">
        <f t="array" ref="J1118">_xlfn.XLOOKUP(D1118,justificativas_motivos,justificativas_texto,"",1,1)</f>
        <v>MOTORISTA CUMPRINDO HORÁRIO NA ESCALA ATUAL</v>
      </c>
      <c r="L1118" s="119" t="str">
        <f>_xlfn.CONCAT(cr_impAlm[[#This Row],[DATA]],cr_impAlm[[#This Row],[MOTORISTA e MATRICULA]])</f>
        <v>45537MAURICIO CARLOS BARROSO - 901</v>
      </c>
    </row>
    <row r="1119" spans="1:12" ht="41.25" hidden="1" customHeight="1">
      <c r="A1119" s="152">
        <v>45491</v>
      </c>
      <c r="B1119" s="146">
        <v>15500</v>
      </c>
      <c r="C1119" s="147" t="s">
        <v>220</v>
      </c>
      <c r="D1119" s="148" t="s">
        <v>11</v>
      </c>
      <c r="E1119" s="149" t="s">
        <v>257</v>
      </c>
      <c r="F1119" s="149"/>
      <c r="G1119" s="149" t="str">
        <f t="shared" si="49"/>
        <v>1</v>
      </c>
      <c r="H1119" s="150">
        <f t="shared" si="50"/>
        <v>18</v>
      </c>
      <c r="I1119" s="149" t="str" cm="1">
        <f t="array" ref="I1119">_xlfn.XLOOKUP(C1119,imp_horarios,imp_trechos_janta,"",-1,1)</f>
        <v>TERESINA X IMPERATRIZ 19:00</v>
      </c>
      <c r="J1119" s="151" t="str" cm="1">
        <f t="array" ref="J1119">_xlfn.XLOOKUP(D1119,justificativas_motivos,justificativas_texto,"",1,1)</f>
        <v>MOTORISTA CUMPRINDO HORÁRIO NA ESCALA ATUAL</v>
      </c>
      <c r="L1119" s="119" t="str">
        <f>_xlfn.CONCAT(cr_impAlm[[#This Row],[DATA]],cr_impAlm[[#This Row],[MOTORISTA e MATRICULA]])</f>
        <v>45537ROBSON DOS SANTOS PONTES - 2763</v>
      </c>
    </row>
    <row r="1120" spans="1:12" ht="41.25" hidden="1" customHeight="1">
      <c r="A1120" s="152">
        <v>45491</v>
      </c>
      <c r="B1120" s="146">
        <v>20012</v>
      </c>
      <c r="C1120" s="147">
        <v>0.85416666666666663</v>
      </c>
      <c r="D1120" s="148" t="s">
        <v>11</v>
      </c>
      <c r="E1120" s="149" t="s">
        <v>134</v>
      </c>
      <c r="F1120" s="149"/>
      <c r="G1120" s="149" t="str">
        <f t="shared" si="49"/>
        <v>1</v>
      </c>
      <c r="H1120" s="150">
        <f t="shared" si="50"/>
        <v>18</v>
      </c>
      <c r="I1120" s="149" t="s">
        <v>583</v>
      </c>
      <c r="J1120" s="151" t="str" cm="1">
        <f t="array" ref="J1120">_xlfn.XLOOKUP(D1120,justificativas_motivos,justificativas_texto,"",1,1)</f>
        <v>MOTORISTA CUMPRINDO HORÁRIO NA ESCALA ATUAL</v>
      </c>
      <c r="L1120" s="119" t="str">
        <f>_xlfn.CONCAT(cr_impAlm[[#This Row],[DATA]],cr_impAlm[[#This Row],[MOTORISTA e MATRICULA]])</f>
        <v>45537EDINANDES LUIZ DA SILVA - 2651</v>
      </c>
    </row>
    <row r="1121" spans="1:12" ht="41.25" hidden="1" customHeight="1">
      <c r="A1121" s="152">
        <v>45491</v>
      </c>
      <c r="B1121" s="135">
        <v>20012</v>
      </c>
      <c r="C1121" s="133">
        <v>0.85416666666666663</v>
      </c>
      <c r="D1121" s="136" t="s">
        <v>11</v>
      </c>
      <c r="E1121" s="132" t="s">
        <v>196</v>
      </c>
      <c r="F1121" s="132"/>
      <c r="G1121" s="149" t="str">
        <f t="shared" si="49"/>
        <v>1</v>
      </c>
      <c r="H1121" s="150">
        <f t="shared" si="50"/>
        <v>18</v>
      </c>
      <c r="I1121" s="149" t="s">
        <v>583</v>
      </c>
      <c r="J1121" s="145" t="str" cm="1">
        <f t="array" ref="J1121">_xlfn.XLOOKUP(D1121,justificativas_motivos,justificativas_texto,"",1,1)</f>
        <v>MOTORISTA CUMPRINDO HORÁRIO NA ESCALA ATUAL</v>
      </c>
      <c r="L1121" s="119" t="str">
        <f>_xlfn.CONCAT(cr_impAlm[[#This Row],[DATA]],cr_impAlm[[#This Row],[MOTORISTA e MATRICULA]])</f>
        <v>45537COSME CAVALCANTE DA SILVA - 3002</v>
      </c>
    </row>
    <row r="1122" spans="1:12" ht="41.25" hidden="1" customHeight="1">
      <c r="A1122" s="152">
        <v>45491</v>
      </c>
      <c r="B1122" s="135">
        <v>19025</v>
      </c>
      <c r="C1122" s="133">
        <v>0.87847222222222221</v>
      </c>
      <c r="D1122" s="136" t="s">
        <v>11</v>
      </c>
      <c r="E1122" s="132" t="s">
        <v>69</v>
      </c>
      <c r="F1122" s="132"/>
      <c r="G1122" s="149" t="str">
        <f t="shared" si="49"/>
        <v>1</v>
      </c>
      <c r="H1122" s="150">
        <f t="shared" si="50"/>
        <v>18</v>
      </c>
      <c r="I1122" s="149" t="str" cm="1">
        <f t="array" ref="I1122">_xlfn.XLOOKUP(C1122,imp_horarios,imp_trechos_janta,"",-1,1)</f>
        <v>BELEM X GOIANIA 21:05</v>
      </c>
      <c r="J1122" s="145" t="str" cm="1">
        <f t="array" ref="J1122">_xlfn.XLOOKUP(D1122,justificativas_motivos,justificativas_texto,"",1,1)</f>
        <v>MOTORISTA CUMPRINDO HORÁRIO NA ESCALA ATUAL</v>
      </c>
      <c r="L1122" s="119" t="str">
        <f>_xlfn.CONCAT(cr_impAlm[[#This Row],[DATA]],cr_impAlm[[#This Row],[MOTORISTA e MATRICULA]])</f>
        <v>45538EDINANDES LUIZ DA SILVA - 2651</v>
      </c>
    </row>
    <row r="1123" spans="1:12" ht="41.25" hidden="1" customHeight="1">
      <c r="A1123" s="152">
        <v>45491</v>
      </c>
      <c r="B1123" s="135">
        <v>19025</v>
      </c>
      <c r="C1123" s="133">
        <v>0.87847222222222221</v>
      </c>
      <c r="D1123" s="136" t="s">
        <v>11</v>
      </c>
      <c r="E1123" s="132" t="s">
        <v>40</v>
      </c>
      <c r="F1123" s="132"/>
      <c r="G1123" s="149" t="str">
        <f t="shared" si="49"/>
        <v>1</v>
      </c>
      <c r="H1123" s="150">
        <f t="shared" si="50"/>
        <v>18</v>
      </c>
      <c r="I1123" s="149" t="str" cm="1">
        <f t="array" ref="I1123">_xlfn.XLOOKUP(C1123,imp_horarios,imp_trechos_janta,"",-1,1)</f>
        <v>BELEM X GOIANIA 21:05</v>
      </c>
      <c r="J1123" s="145" t="str" cm="1">
        <f t="array" ref="J1123">_xlfn.XLOOKUP(D1123,justificativas_motivos,justificativas_texto,"",1,1)</f>
        <v>MOTORISTA CUMPRINDO HORÁRIO NA ESCALA ATUAL</v>
      </c>
      <c r="L1123" s="119" t="str">
        <f>_xlfn.CONCAT(cr_impAlm[[#This Row],[DATA]],cr_impAlm[[#This Row],[MOTORISTA e MATRICULA]])</f>
        <v>45538COSME CAVALCANTE DA SILVA - 3002</v>
      </c>
    </row>
    <row r="1124" spans="1:12" ht="41.25" hidden="1" customHeight="1">
      <c r="A1124" s="152">
        <v>45491</v>
      </c>
      <c r="B1124" s="135">
        <v>19003</v>
      </c>
      <c r="C1124" s="133">
        <v>0.25</v>
      </c>
      <c r="D1124" s="136" t="s">
        <v>11</v>
      </c>
      <c r="E1124" s="132" t="s">
        <v>60</v>
      </c>
      <c r="F1124" s="132"/>
      <c r="G1124" s="149" t="str">
        <f t="shared" si="49"/>
        <v>1</v>
      </c>
      <c r="H1124" s="150">
        <f t="shared" si="50"/>
        <v>18</v>
      </c>
      <c r="I1124" s="149" t="s">
        <v>582</v>
      </c>
      <c r="J1124" s="145" t="str" cm="1">
        <f t="array" ref="J1124">_xlfn.XLOOKUP(D1124,justificativas_motivos,justificativas_texto,"",1,1)</f>
        <v>MOTORISTA CUMPRINDO HORÁRIO NA ESCALA ATUAL</v>
      </c>
      <c r="L1124" s="119" t="str">
        <f>_xlfn.CONCAT(cr_impAlm[[#This Row],[DATA]],cr_impAlm[[#This Row],[MOTORISTA e MATRICULA]])</f>
        <v>45538JOSE SOARES DA SILVA FILHO - 3093</v>
      </c>
    </row>
    <row r="1125" spans="1:12" ht="41.25" hidden="1" customHeight="1">
      <c r="A1125" s="152">
        <v>45491</v>
      </c>
      <c r="B1125" s="135">
        <v>19003</v>
      </c>
      <c r="C1125" s="133">
        <v>0.25</v>
      </c>
      <c r="D1125" s="136" t="s">
        <v>11</v>
      </c>
      <c r="E1125" s="132" t="s">
        <v>61</v>
      </c>
      <c r="F1125" s="132"/>
      <c r="G1125" s="149" t="str">
        <f t="shared" si="49"/>
        <v>1</v>
      </c>
      <c r="H1125" s="150">
        <f t="shared" si="50"/>
        <v>18</v>
      </c>
      <c r="I1125" s="149" t="s">
        <v>582</v>
      </c>
      <c r="J1125" s="145" t="str" cm="1">
        <f t="array" ref="J1125">_xlfn.XLOOKUP(D1125,justificativas_motivos,justificativas_texto,"",1,1)</f>
        <v>MOTORISTA CUMPRINDO HORÁRIO NA ESCALA ATUAL</v>
      </c>
      <c r="L1125" s="119" t="str">
        <f>_xlfn.CONCAT(cr_impAlm[[#This Row],[DATA]],cr_impAlm[[#This Row],[MOTORISTA e MATRICULA]])</f>
        <v>45538MARCOS SUEL VICENTE DE SOUZA - 5536</v>
      </c>
    </row>
    <row r="1126" spans="1:12" ht="41.25" hidden="1" customHeight="1">
      <c r="A1126" s="152">
        <v>45491</v>
      </c>
      <c r="B1126" s="135">
        <v>19011</v>
      </c>
      <c r="C1126" s="133">
        <v>0.3</v>
      </c>
      <c r="D1126" s="136" t="s">
        <v>11</v>
      </c>
      <c r="E1126" s="132" t="s">
        <v>224</v>
      </c>
      <c r="F1126" s="132"/>
      <c r="G1126" s="149" t="str">
        <f t="shared" si="49"/>
        <v>1</v>
      </c>
      <c r="H1126" s="150">
        <f t="shared" si="50"/>
        <v>18</v>
      </c>
      <c r="I1126" s="149" t="str" cm="1">
        <f t="array" ref="I1126">_xlfn.XLOOKUP(C1126,imp_horarios,imp_trechos_janta,"",-1,1)</f>
        <v>BELEM X GOIANIA 07:12</v>
      </c>
      <c r="J1126" s="145" t="str" cm="1">
        <f t="array" ref="J1126">_xlfn.XLOOKUP(D1126,justificativas_motivos,justificativas_texto,"",1,1)</f>
        <v>MOTORISTA CUMPRINDO HORÁRIO NA ESCALA ATUAL</v>
      </c>
      <c r="L1126" s="119" t="str">
        <f>_xlfn.CONCAT(cr_impAlm[[#This Row],[DATA]],cr_impAlm[[#This Row],[MOTORISTA e MATRICULA]])</f>
        <v>45538JADILSON LIMA VIEIRA - 1108</v>
      </c>
    </row>
    <row r="1127" spans="1:12" ht="41.25" hidden="1" customHeight="1">
      <c r="A1127" s="152">
        <v>45491</v>
      </c>
      <c r="B1127" s="135">
        <v>19011</v>
      </c>
      <c r="C1127" s="133">
        <v>0.3</v>
      </c>
      <c r="D1127" s="136" t="s">
        <v>11</v>
      </c>
      <c r="E1127" s="132" t="s">
        <v>225</v>
      </c>
      <c r="F1127" s="132"/>
      <c r="G1127" s="149" t="str">
        <f t="shared" si="49"/>
        <v>1</v>
      </c>
      <c r="H1127" s="150">
        <f t="shared" si="50"/>
        <v>18</v>
      </c>
      <c r="I1127" s="149" t="str" cm="1">
        <f t="array" ref="I1127">_xlfn.XLOOKUP(C1127,imp_horarios,imp_trechos_janta,"",-1,1)</f>
        <v>BELEM X GOIANIA 07:12</v>
      </c>
      <c r="J1127" s="145" t="str" cm="1">
        <f t="array" ref="J1127">_xlfn.XLOOKUP(D1127,justificativas_motivos,justificativas_texto,"",1,1)</f>
        <v>MOTORISTA CUMPRINDO HORÁRIO NA ESCALA ATUAL</v>
      </c>
      <c r="L1127" s="119" t="str">
        <f>_xlfn.CONCAT(cr_impAlm[[#This Row],[DATA]],cr_impAlm[[#This Row],[MOTORISTA e MATRICULA]])</f>
        <v>45538JOSE CARLOS FERREIRA - 1202</v>
      </c>
    </row>
    <row r="1128" spans="1:12" ht="41.25" hidden="1" customHeight="1">
      <c r="A1128" s="152">
        <v>45491</v>
      </c>
      <c r="B1128" s="135">
        <v>16900</v>
      </c>
      <c r="C1128" s="133">
        <v>0.75</v>
      </c>
      <c r="D1128" s="136" t="s">
        <v>231</v>
      </c>
      <c r="E1128" s="132" t="s">
        <v>66</v>
      </c>
      <c r="F1128" s="132"/>
      <c r="G1128" s="149" t="str">
        <f t="shared" si="49"/>
        <v>1</v>
      </c>
      <c r="H1128" s="150">
        <f t="shared" si="50"/>
        <v>18</v>
      </c>
      <c r="I1128" s="149" t="str" cm="1">
        <f t="array" ref="I1128">_xlfn.XLOOKUP(C1128,imp_horarios,imp_trechos_janta,"",-1,1)</f>
        <v>GOIANIA X TERESINA 18:00</v>
      </c>
      <c r="J1128" s="145" t="str" cm="1">
        <f t="array" ref="J1128">_xlfn.XLOOKUP(D1128,justificativas_motivos,justificativas_texto,"",1,1)</f>
        <v>MOTORISTA CUMPRINDO ESCALA EXTRA</v>
      </c>
      <c r="L1128" s="119" t="str">
        <f>_xlfn.CONCAT(cr_impAlm[[#This Row],[DATA]],cr_impAlm[[#This Row],[MOTORISTA e MATRICULA]])</f>
        <v>45538ADAIL DA SILVA DOS SANTOS - 1103</v>
      </c>
    </row>
    <row r="1129" spans="1:12" ht="41.25" hidden="1" customHeight="1">
      <c r="A1129" s="152">
        <v>45491</v>
      </c>
      <c r="B1129" s="135">
        <v>16900</v>
      </c>
      <c r="C1129" s="133">
        <v>0.75</v>
      </c>
      <c r="D1129" s="136" t="s">
        <v>231</v>
      </c>
      <c r="E1129" s="132" t="s">
        <v>164</v>
      </c>
      <c r="F1129" s="132"/>
      <c r="G1129" s="149" t="str">
        <f t="shared" si="49"/>
        <v>1</v>
      </c>
      <c r="H1129" s="150">
        <f t="shared" si="50"/>
        <v>18</v>
      </c>
      <c r="I1129" s="149" t="str" cm="1">
        <f t="array" ref="I1129">_xlfn.XLOOKUP(C1129,imp_horarios,imp_trechos_janta,"",-1,1)</f>
        <v>GOIANIA X TERESINA 18:00</v>
      </c>
      <c r="J1129" s="145" t="str" cm="1">
        <f t="array" ref="J1129">_xlfn.XLOOKUP(D1129,justificativas_motivos,justificativas_texto,"",1,1)</f>
        <v>MOTORISTA CUMPRINDO ESCALA EXTRA</v>
      </c>
      <c r="L1129" s="119" t="str">
        <f>_xlfn.CONCAT(cr_impAlm[[#This Row],[DATA]],cr_impAlm[[#This Row],[MOTORISTA e MATRICULA]])</f>
        <v>45539ADALTON ALMEIDA DE SOUZA - 1941</v>
      </c>
    </row>
    <row r="1130" spans="1:12" ht="41.25" hidden="1" customHeight="1">
      <c r="A1130" s="152">
        <v>45491</v>
      </c>
      <c r="B1130" s="135">
        <v>15400</v>
      </c>
      <c r="C1130" s="133">
        <v>0.75</v>
      </c>
      <c r="D1130" s="136" t="s">
        <v>11</v>
      </c>
      <c r="E1130" s="132" t="s">
        <v>119</v>
      </c>
      <c r="F1130" s="132"/>
      <c r="G1130" s="149" t="str">
        <f t="shared" si="49"/>
        <v>1</v>
      </c>
      <c r="H1130" s="150">
        <f t="shared" si="50"/>
        <v>18</v>
      </c>
      <c r="I1130" s="149" t="s">
        <v>388</v>
      </c>
      <c r="J1130" s="145" t="str" cm="1">
        <f t="array" ref="J1130">_xlfn.XLOOKUP(D1130,justificativas_motivos,justificativas_texto,"",1,1)</f>
        <v>MOTORISTA CUMPRINDO HORÁRIO NA ESCALA ATUAL</v>
      </c>
      <c r="L1130" s="119" t="str">
        <f>_xlfn.CONCAT(cr_impAlm[[#This Row],[DATA]],cr_impAlm[[#This Row],[MOTORISTA e MATRICULA]])</f>
        <v>45539  EURIPEDES BORGES DOS SANTOS- 5017</v>
      </c>
    </row>
    <row r="1131" spans="1:12" ht="41.25" hidden="1" customHeight="1">
      <c r="A1131" s="144">
        <v>45491</v>
      </c>
      <c r="B1131" s="146">
        <v>15400</v>
      </c>
      <c r="C1131" s="147">
        <v>0.75</v>
      </c>
      <c r="D1131" s="148" t="s">
        <v>11</v>
      </c>
      <c r="E1131" s="149" t="s">
        <v>217</v>
      </c>
      <c r="F1131" s="132"/>
      <c r="G1131" s="149" t="str">
        <f t="shared" si="49"/>
        <v>1</v>
      </c>
      <c r="H1131" s="150">
        <f t="shared" si="50"/>
        <v>18</v>
      </c>
      <c r="I1131" s="149" t="s">
        <v>388</v>
      </c>
      <c r="J1131" s="145" t="str" cm="1">
        <f t="array" ref="J1131">_xlfn.XLOOKUP(D1131,justificativas_motivos,justificativas_texto,"",1,1)</f>
        <v>MOTORISTA CUMPRINDO HORÁRIO NA ESCALA ATUAL</v>
      </c>
      <c r="L1131" s="119" t="str">
        <f>_xlfn.CONCAT(cr_impAlm[[#This Row],[DATA]],cr_impAlm[[#This Row],[MOTORISTA e MATRICULA]])</f>
        <v>45539LUIZ CARLOS DE ARAUJO - 1960</v>
      </c>
    </row>
    <row r="1132" spans="1:12" ht="41.25" hidden="1" customHeight="1">
      <c r="A1132" s="144">
        <v>45491</v>
      </c>
      <c r="B1132" s="146">
        <v>19014</v>
      </c>
      <c r="C1132" s="147">
        <v>0.79166666666666663</v>
      </c>
      <c r="D1132" s="148" t="s">
        <v>11</v>
      </c>
      <c r="E1132" s="149" t="s">
        <v>151</v>
      </c>
      <c r="F1132" s="132"/>
      <c r="G1132" s="149" t="str">
        <f t="shared" si="49"/>
        <v>1</v>
      </c>
      <c r="H1132" s="150">
        <f t="shared" si="50"/>
        <v>18</v>
      </c>
      <c r="I1132" s="149" t="s">
        <v>79</v>
      </c>
      <c r="J1132" s="145" t="str" cm="1">
        <f t="array" ref="J1132">_xlfn.XLOOKUP(D1132,justificativas_motivos,justificativas_texto,"",1,1)</f>
        <v>MOTORISTA CUMPRINDO HORÁRIO NA ESCALA ATUAL</v>
      </c>
      <c r="L1132" s="119" t="str">
        <f>_xlfn.CONCAT(cr_impAlm[[#This Row],[DATA]],cr_impAlm[[#This Row],[MOTORISTA e MATRICULA]])</f>
        <v>45539EURIDES ELIEZER CORREIA - 5553</v>
      </c>
    </row>
    <row r="1133" spans="1:12" ht="41.25" hidden="1" customHeight="1">
      <c r="A1133" s="144">
        <v>45491</v>
      </c>
      <c r="B1133" s="135">
        <v>19014</v>
      </c>
      <c r="C1133" s="133">
        <v>0.79166666666666663</v>
      </c>
      <c r="D1133" s="136" t="s">
        <v>11</v>
      </c>
      <c r="E1133" s="132" t="s">
        <v>150</v>
      </c>
      <c r="F1133" s="149"/>
      <c r="G1133" s="149" t="str">
        <f t="shared" si="49"/>
        <v>1</v>
      </c>
      <c r="H1133" s="150">
        <f t="shared" si="50"/>
        <v>18</v>
      </c>
      <c r="I1133" s="149" t="s">
        <v>79</v>
      </c>
      <c r="J1133" s="145" t="str" cm="1">
        <f t="array" ref="J1133">_xlfn.XLOOKUP(D1133,justificativas_motivos,justificativas_texto,"",1,1)</f>
        <v>MOTORISTA CUMPRINDO HORÁRIO NA ESCALA ATUAL</v>
      </c>
      <c r="L1133" s="119" t="str">
        <f>_xlfn.CONCAT(cr_impAlm[[#This Row],[DATA]],cr_impAlm[[#This Row],[MOTORISTA e MATRICULA]])</f>
        <v>45539  JULIO EDER NERES DA SILVA- 1767</v>
      </c>
    </row>
    <row r="1134" spans="1:12" ht="41.25" hidden="1" customHeight="1">
      <c r="A1134" s="144">
        <v>45491</v>
      </c>
      <c r="B1134" s="135">
        <v>15400</v>
      </c>
      <c r="C1134" s="133">
        <v>0.83333333333333337</v>
      </c>
      <c r="D1134" s="136" t="s">
        <v>11</v>
      </c>
      <c r="E1134" s="149" t="s">
        <v>101</v>
      </c>
      <c r="F1134" s="149"/>
      <c r="G1134" s="149" t="str">
        <f t="shared" si="49"/>
        <v>1</v>
      </c>
      <c r="H1134" s="150">
        <f t="shared" si="50"/>
        <v>18</v>
      </c>
      <c r="I1134" s="149" t="str" cm="1">
        <f t="array" ref="I1134">_xlfn.XLOOKUP(C1134,imp_horarios,imp_trechos_janta,"",-1,1)</f>
        <v>GOIANIA X SAO LUIS 20:00</v>
      </c>
      <c r="J1134" s="151" t="str" cm="1">
        <f t="array" ref="J1134">_xlfn.XLOOKUP(D1130,justificativas_motivos,justificativas_texto,"",1,1)</f>
        <v>MOTORISTA CUMPRINDO HORÁRIO NA ESCALA ATUAL</v>
      </c>
      <c r="L1134" s="119" t="str">
        <f>_xlfn.CONCAT(cr_impAlm[[#This Row],[DATA]],cr_impAlm[[#This Row],[MOTORISTA e MATRICULA]])</f>
        <v>45539ELISEU TORRES DE OLIVEIRA - 561</v>
      </c>
    </row>
    <row r="1135" spans="1:12" ht="41.25" hidden="1" customHeight="1">
      <c r="A1135" s="152">
        <v>45491</v>
      </c>
      <c r="B1135" s="146">
        <v>15400</v>
      </c>
      <c r="C1135" s="147">
        <v>0.83333333333333337</v>
      </c>
      <c r="D1135" s="148" t="s">
        <v>11</v>
      </c>
      <c r="E1135" s="149" t="s">
        <v>181</v>
      </c>
      <c r="F1135" s="149"/>
      <c r="G1135" s="149" t="str">
        <f t="shared" si="49"/>
        <v>1</v>
      </c>
      <c r="H1135" s="150">
        <f t="shared" si="50"/>
        <v>18</v>
      </c>
      <c r="I1135" s="149" t="str" cm="1">
        <f t="array" ref="I1135">_xlfn.XLOOKUP(C1135,imp_horarios,imp_trechos_janta,"",-1,1)</f>
        <v>GOIANIA X SAO LUIS 20:00</v>
      </c>
      <c r="J1135" s="151" t="str" cm="1">
        <f t="array" ref="J1135">_xlfn.XLOOKUP(D1135,justificativas_motivos,justificativas_texto,"",1,1)</f>
        <v>MOTORISTA CUMPRINDO HORÁRIO NA ESCALA ATUAL</v>
      </c>
      <c r="L1135" s="119" t="str">
        <f>_xlfn.CONCAT(cr_impAlm[[#This Row],[DATA]],cr_impAlm[[#This Row],[MOTORISTA e MATRICULA]])</f>
        <v>45539ADAIL DA SILVA DOS SANTOS - 1103</v>
      </c>
    </row>
    <row r="1136" spans="1:12" ht="41.25" hidden="1" customHeight="1">
      <c r="A1136" s="152">
        <v>45492</v>
      </c>
      <c r="B1136" s="146">
        <v>16100</v>
      </c>
      <c r="C1136" s="147">
        <v>0.87847222222222221</v>
      </c>
      <c r="D1136" s="148" t="s">
        <v>11</v>
      </c>
      <c r="E1136" s="153" t="s">
        <v>119</v>
      </c>
      <c r="F1136" s="149"/>
      <c r="G1136" s="149" t="str">
        <f t="shared" si="49"/>
        <v>1</v>
      </c>
      <c r="H1136" s="150">
        <f t="shared" si="50"/>
        <v>18</v>
      </c>
      <c r="I1136" s="149" t="str" cm="1">
        <f t="array" ref="I1136">_xlfn.XLOOKUP(C1136,imp_horarios,imp_trechos_janta,"",-1,1)</f>
        <v>BELEM X GOIANIA 21:05</v>
      </c>
      <c r="J1136" s="151" t="str" cm="1">
        <f t="array" ref="J1136">_xlfn.XLOOKUP(D1136,justificativas_motivos,justificativas_texto,"",1,1)</f>
        <v>MOTORISTA CUMPRINDO HORÁRIO NA ESCALA ATUAL</v>
      </c>
      <c r="L1136" s="119" t="str">
        <f>_xlfn.CONCAT(cr_impAlm[[#This Row],[DATA]],cr_impAlm[[#This Row],[MOTORISTA e MATRICULA]])</f>
        <v>45540LUIZ CARLOS DE ARAUJO - 1960</v>
      </c>
    </row>
    <row r="1137" spans="1:12" ht="41.25" hidden="1" customHeight="1">
      <c r="A1137" s="152">
        <v>45492</v>
      </c>
      <c r="B1137" s="146">
        <v>16100</v>
      </c>
      <c r="C1137" s="147">
        <v>0.87847222222222221</v>
      </c>
      <c r="D1137" s="148" t="s">
        <v>11</v>
      </c>
      <c r="E1137" s="153" t="s">
        <v>260</v>
      </c>
      <c r="F1137" s="149"/>
      <c r="G1137" s="149" t="str">
        <f t="shared" si="49"/>
        <v>1</v>
      </c>
      <c r="H1137" s="150">
        <f t="shared" si="50"/>
        <v>18</v>
      </c>
      <c r="I1137" s="149" t="str" cm="1">
        <f t="array" ref="I1137">_xlfn.XLOOKUP(C1137,imp_horarios,imp_trechos_janta,"",-1,1)</f>
        <v>BELEM X GOIANIA 21:05</v>
      </c>
      <c r="J1137" s="151" t="str" cm="1">
        <f t="array" ref="J1137">_xlfn.XLOOKUP(D1137,justificativas_motivos,justificativas_texto,"",1,1)</f>
        <v>MOTORISTA CUMPRINDO HORÁRIO NA ESCALA ATUAL</v>
      </c>
      <c r="L1137" s="119" t="str">
        <f>_xlfn.CONCAT(cr_impAlm[[#This Row],[DATA]],cr_impAlm[[#This Row],[MOTORISTA e MATRICULA]])</f>
        <v>45540EURIDES ELIEZER CORREIA - 5553</v>
      </c>
    </row>
    <row r="1138" spans="1:12" ht="41.25" hidden="1" customHeight="1">
      <c r="A1138" s="152">
        <v>45492</v>
      </c>
      <c r="B1138" s="146">
        <v>16300</v>
      </c>
      <c r="C1138" s="147">
        <v>0.25</v>
      </c>
      <c r="D1138" s="148" t="s">
        <v>11</v>
      </c>
      <c r="E1138" s="153" t="s">
        <v>166</v>
      </c>
      <c r="F1138" s="149"/>
      <c r="G1138" s="149" t="str">
        <f t="shared" si="49"/>
        <v>1</v>
      </c>
      <c r="H1138" s="150">
        <f t="shared" si="50"/>
        <v>18</v>
      </c>
      <c r="I1138" s="149" t="s">
        <v>582</v>
      </c>
      <c r="J1138" s="151" t="str" cm="1">
        <f t="array" ref="J1138">_xlfn.XLOOKUP(D1138,justificativas_motivos,justificativas_texto,"",1,1)</f>
        <v>MOTORISTA CUMPRINDO HORÁRIO NA ESCALA ATUAL</v>
      </c>
      <c r="L1138" s="119" t="str">
        <f>_xlfn.CONCAT(cr_impAlm[[#This Row],[DATA]],cr_impAlm[[#This Row],[MOTORISTA e MATRICULA]])</f>
        <v>45540  JULIO EDER NERES DA SILVA- 1767</v>
      </c>
    </row>
    <row r="1139" spans="1:12" ht="41.25" hidden="1" customHeight="1">
      <c r="A1139" s="152">
        <v>45492</v>
      </c>
      <c r="B1139" s="146">
        <v>16300</v>
      </c>
      <c r="C1139" s="147">
        <v>0.25</v>
      </c>
      <c r="D1139" s="148" t="s">
        <v>11</v>
      </c>
      <c r="E1139" s="153" t="s">
        <v>150</v>
      </c>
      <c r="F1139" s="149"/>
      <c r="G1139" s="149" t="str">
        <f t="shared" si="49"/>
        <v>1</v>
      </c>
      <c r="H1139" s="150">
        <f t="shared" si="50"/>
        <v>18</v>
      </c>
      <c r="I1139" s="149" t="s">
        <v>582</v>
      </c>
      <c r="J1139" s="151" t="str" cm="1">
        <f t="array" ref="J1139">_xlfn.XLOOKUP(D1139,justificativas_motivos,justificativas_texto,"",1,1)</f>
        <v>MOTORISTA CUMPRINDO HORÁRIO NA ESCALA ATUAL</v>
      </c>
      <c r="L1139" s="119" t="str">
        <f>_xlfn.CONCAT(cr_impAlm[[#This Row],[DATA]],cr_impAlm[[#This Row],[MOTORISTA e MATRICULA]])</f>
        <v>45540ELISEU TORRES DE OLIVEIRA - 561</v>
      </c>
    </row>
    <row r="1140" spans="1:12" ht="41.25" hidden="1" customHeight="1">
      <c r="A1140" s="152">
        <v>45492</v>
      </c>
      <c r="B1140" s="146">
        <v>17400</v>
      </c>
      <c r="C1140" s="147">
        <v>0.3</v>
      </c>
      <c r="D1140" s="148" t="s">
        <v>11</v>
      </c>
      <c r="E1140" s="153" t="s">
        <v>101</v>
      </c>
      <c r="F1140" s="149"/>
      <c r="G1140" s="149" t="str">
        <f t="shared" si="49"/>
        <v>1</v>
      </c>
      <c r="H1140" s="150">
        <f t="shared" si="50"/>
        <v>18</v>
      </c>
      <c r="I1140" s="149" t="str" cm="1">
        <f t="array" ref="I1140">_xlfn.XLOOKUP(C1140,imp_horarios,imp_trechos_janta,"",-1,1)</f>
        <v>BELEM X GOIANIA 07:12</v>
      </c>
      <c r="J1140" s="151" t="str" cm="1">
        <f t="array" ref="J1140">_xlfn.XLOOKUP(D1140,justificativas_motivos,justificativas_texto,"",1,1)</f>
        <v>MOTORISTA CUMPRINDO HORÁRIO NA ESCALA ATUAL</v>
      </c>
      <c r="L1140" s="119" t="str">
        <f>_xlfn.CONCAT(cr_impAlm[[#This Row],[DATA]],cr_impAlm[[#This Row],[MOTORISTA e MATRICULA]])</f>
        <v>45540ADAIL DA SILVA DOS SANTOS - 1103</v>
      </c>
    </row>
    <row r="1141" spans="1:12" ht="41.25" hidden="1" customHeight="1">
      <c r="A1141" s="152">
        <v>45492</v>
      </c>
      <c r="B1141" s="146">
        <v>17400</v>
      </c>
      <c r="C1141" s="147">
        <v>0.3</v>
      </c>
      <c r="D1141" s="148" t="s">
        <v>11</v>
      </c>
      <c r="E1141" s="153" t="s">
        <v>58</v>
      </c>
      <c r="F1141" s="149"/>
      <c r="G1141" s="149" t="str">
        <f t="shared" si="49"/>
        <v>1</v>
      </c>
      <c r="H1141" s="150">
        <f t="shared" si="50"/>
        <v>18</v>
      </c>
      <c r="I1141" s="149" t="str" cm="1">
        <f t="array" ref="I1141">_xlfn.XLOOKUP(C1141,imp_horarios,imp_trechos_janta,"",-1,1)</f>
        <v>BELEM X GOIANIA 07:12</v>
      </c>
      <c r="J1141" s="151" t="str" cm="1">
        <f t="array" ref="J1141">_xlfn.XLOOKUP(D1141,justificativas_motivos,justificativas_texto,"",1,1)</f>
        <v>MOTORISTA CUMPRINDO HORÁRIO NA ESCALA ATUAL</v>
      </c>
      <c r="L1141" s="119" t="str">
        <f>_xlfn.CONCAT(cr_impAlm[[#This Row],[DATA]],cr_impAlm[[#This Row],[MOTORISTA e MATRICULA]])</f>
        <v>45540NELIO ALENCAR DOS SANTOS - 1759</v>
      </c>
    </row>
    <row r="1142" spans="1:12" ht="41.25" hidden="1" customHeight="1">
      <c r="A1142" s="152">
        <v>45492</v>
      </c>
      <c r="B1142" s="146">
        <v>19017</v>
      </c>
      <c r="C1142" s="147">
        <v>0.33333333333333331</v>
      </c>
      <c r="D1142" s="148" t="s">
        <v>11</v>
      </c>
      <c r="E1142" s="153" t="s">
        <v>29</v>
      </c>
      <c r="F1142" s="149"/>
      <c r="G1142" s="149" t="str">
        <f t="shared" si="49"/>
        <v>1</v>
      </c>
      <c r="H1142" s="150">
        <f t="shared" si="50"/>
        <v>18</v>
      </c>
      <c r="I1142" s="149" t="str" cm="1">
        <f t="array" ref="I1142">_xlfn.XLOOKUP(C1142,imp_horarios,imp_trechos_janta,"",-1,1)</f>
        <v>SAO LUIS X GOIANIA 08:00</v>
      </c>
      <c r="J1142" s="151" t="str" cm="1">
        <f t="array" ref="J1142">_xlfn.XLOOKUP(D1142,justificativas_motivos,justificativas_texto,"",1,1)</f>
        <v>MOTORISTA CUMPRINDO HORÁRIO NA ESCALA ATUAL</v>
      </c>
      <c r="L1142" s="119" t="str">
        <f>_xlfn.CONCAT(cr_impAlm[[#This Row],[DATA]],cr_impAlm[[#This Row],[MOTORISTA e MATRICULA]])</f>
        <v>45540LOURIVAL FRANCISCO DA COSTA - 5826</v>
      </c>
    </row>
    <row r="1143" spans="1:12" ht="41.25" hidden="1" customHeight="1">
      <c r="A1143" s="152">
        <v>45492</v>
      </c>
      <c r="B1143" s="146">
        <v>19017</v>
      </c>
      <c r="C1143" s="147">
        <v>0.33333333333333331</v>
      </c>
      <c r="D1143" s="148" t="s">
        <v>11</v>
      </c>
      <c r="E1143" s="153" t="s">
        <v>27</v>
      </c>
      <c r="F1143" s="149"/>
      <c r="G1143" s="149" t="str">
        <f t="shared" si="49"/>
        <v>1</v>
      </c>
      <c r="H1143" s="150">
        <f t="shared" si="50"/>
        <v>18</v>
      </c>
      <c r="I1143" s="149" t="str" cm="1">
        <f t="array" ref="I1143">_xlfn.XLOOKUP(C1143,imp_horarios,imp_trechos_janta,"",-1,1)</f>
        <v>SAO LUIS X GOIANIA 08:00</v>
      </c>
      <c r="J1143" s="151" t="str" cm="1">
        <f t="array" ref="J1143">_xlfn.XLOOKUP(D1143,justificativas_motivos,justificativas_texto,"",1,1)</f>
        <v>MOTORISTA CUMPRINDO HORÁRIO NA ESCALA ATUAL</v>
      </c>
      <c r="L1143" s="119" t="str">
        <f>_xlfn.CONCAT(cr_impAlm[[#This Row],[DATA]],cr_impAlm[[#This Row],[MOTORISTA e MATRICULA]])</f>
        <v>45540GERALDO MARTINS DOS SANTOS - 5610</v>
      </c>
    </row>
    <row r="1144" spans="1:12" ht="41.25" hidden="1" customHeight="1">
      <c r="A1144" s="152">
        <v>45492</v>
      </c>
      <c r="B1144" s="146">
        <v>16700</v>
      </c>
      <c r="C1144" s="147">
        <v>0.75</v>
      </c>
      <c r="D1144" s="148" t="s">
        <v>11</v>
      </c>
      <c r="E1144" s="149" t="s">
        <v>171</v>
      </c>
      <c r="F1144" s="149"/>
      <c r="G1144" s="149" t="str">
        <f t="shared" si="49"/>
        <v>1</v>
      </c>
      <c r="H1144" s="150">
        <f t="shared" si="50"/>
        <v>18</v>
      </c>
      <c r="I1144" s="149" t="str" cm="1">
        <f t="array" ref="I1144">_xlfn.XLOOKUP(C1144,imp_horarios,imp_trechos_janta,"",-1,1)</f>
        <v>GOIANIA X TERESINA 18:00</v>
      </c>
      <c r="J1144" s="151" t="str" cm="1">
        <f t="array" ref="J1144">_xlfn.XLOOKUP(D1144,justificativas_motivos,justificativas_texto,"",1,1)</f>
        <v>MOTORISTA CUMPRINDO HORÁRIO NA ESCALA ATUAL</v>
      </c>
      <c r="L1144" s="119" t="str">
        <f>_xlfn.CONCAT(cr_impAlm[[#This Row],[DATA]],cr_impAlm[[#This Row],[MOTORISTA e MATRICULA]])</f>
        <v>45540ANTONIO FERNANDO DA SILVA - 5740</v>
      </c>
    </row>
    <row r="1145" spans="1:12" ht="41.25" hidden="1" customHeight="1">
      <c r="A1145" s="152">
        <v>45492</v>
      </c>
      <c r="B1145" s="146">
        <v>16700</v>
      </c>
      <c r="C1145" s="147">
        <v>0.75</v>
      </c>
      <c r="D1145" s="148" t="s">
        <v>11</v>
      </c>
      <c r="E1145" s="149" t="s">
        <v>153</v>
      </c>
      <c r="F1145" s="149"/>
      <c r="G1145" s="149" t="str">
        <f t="shared" si="49"/>
        <v>1</v>
      </c>
      <c r="H1145" s="150">
        <f t="shared" si="50"/>
        <v>18</v>
      </c>
      <c r="I1145" s="149" t="str" cm="1">
        <f t="array" ref="I1145">_xlfn.XLOOKUP(C1145,imp_horarios,imp_trechos_janta,"",-1,1)</f>
        <v>GOIANIA X TERESINA 18:00</v>
      </c>
      <c r="J1145" s="151" t="str" cm="1">
        <f t="array" ref="J1145">_xlfn.XLOOKUP(D1145,justificativas_motivos,justificativas_texto,"",1,1)</f>
        <v>MOTORISTA CUMPRINDO HORÁRIO NA ESCALA ATUAL</v>
      </c>
      <c r="L1145" s="119" t="str">
        <f>_xlfn.CONCAT(cr_impAlm[[#This Row],[DATA]],cr_impAlm[[#This Row],[MOTORISTA e MATRICULA]])</f>
        <v>45540AGNALDO ALVES DE CARVALHO - 5623</v>
      </c>
    </row>
    <row r="1146" spans="1:12" ht="41.25" hidden="1" customHeight="1">
      <c r="A1146" s="152">
        <v>45492</v>
      </c>
      <c r="B1146" s="146">
        <v>16000</v>
      </c>
      <c r="C1146" s="147">
        <v>0.77083333333333337</v>
      </c>
      <c r="D1146" s="148" t="s">
        <v>11</v>
      </c>
      <c r="E1146" s="149" t="s">
        <v>95</v>
      </c>
      <c r="F1146" s="149"/>
      <c r="G1146" s="149" t="str">
        <f t="shared" si="49"/>
        <v>1</v>
      </c>
      <c r="H1146" s="150">
        <f t="shared" si="50"/>
        <v>18</v>
      </c>
      <c r="I1146" s="149" t="s">
        <v>388</v>
      </c>
      <c r="J1146" s="151" t="str" cm="1">
        <f t="array" ref="J1146">_xlfn.XLOOKUP(D1146,justificativas_motivos,justificativas_texto,"",1,1)</f>
        <v>MOTORISTA CUMPRINDO HORÁRIO NA ESCALA ATUAL</v>
      </c>
      <c r="L1146" s="119" t="str">
        <f>_xlfn.CONCAT(cr_impAlm[[#This Row],[DATA]],cr_impAlm[[#This Row],[MOTORISTA e MATRICULA]])</f>
        <v>45540CLEYTON CEZAR DA SILVA - 5741</v>
      </c>
    </row>
    <row r="1147" spans="1:12" ht="41.25" hidden="1" customHeight="1">
      <c r="A1147" s="152">
        <v>45492</v>
      </c>
      <c r="B1147" s="146">
        <v>16000</v>
      </c>
      <c r="C1147" s="147">
        <v>0.77083333333333337</v>
      </c>
      <c r="D1147" s="148" t="s">
        <v>11</v>
      </c>
      <c r="E1147" s="149" t="s">
        <v>168</v>
      </c>
      <c r="F1147" s="149"/>
      <c r="G1147" s="149" t="str">
        <f t="shared" si="49"/>
        <v>1</v>
      </c>
      <c r="H1147" s="150">
        <f t="shared" si="50"/>
        <v>18</v>
      </c>
      <c r="I1147" s="149" t="s">
        <v>388</v>
      </c>
      <c r="J1147" s="151" t="str" cm="1">
        <f t="array" ref="J1147">_xlfn.XLOOKUP(D1147,justificativas_motivos,justificativas_texto,"",1,1)</f>
        <v>MOTORISTA CUMPRINDO HORÁRIO NA ESCALA ATUAL</v>
      </c>
      <c r="L1147" s="119" t="str">
        <f>_xlfn.CONCAT(cr_impAlm[[#This Row],[DATA]],cr_impAlm[[#This Row],[MOTORISTA e MATRICULA]])</f>
        <v>45541AGNALDO ALVES DE CARVALHO - 5623</v>
      </c>
    </row>
    <row r="1148" spans="1:12" ht="41.25" hidden="1" customHeight="1">
      <c r="A1148" s="152">
        <v>45492</v>
      </c>
      <c r="B1148" s="146">
        <v>19024</v>
      </c>
      <c r="C1148" s="147">
        <v>0.79166666666666663</v>
      </c>
      <c r="D1148" s="148" t="s">
        <v>11</v>
      </c>
      <c r="E1148" s="149" t="s">
        <v>98</v>
      </c>
      <c r="F1148" s="149"/>
      <c r="G1148" s="149" t="str">
        <f t="shared" si="49"/>
        <v>1</v>
      </c>
      <c r="H1148" s="150">
        <f t="shared" si="50"/>
        <v>18</v>
      </c>
      <c r="I1148" s="149" t="s">
        <v>79</v>
      </c>
      <c r="J1148" s="151" t="str" cm="1">
        <f t="array" ref="J1148">_xlfn.XLOOKUP(D1148,justificativas_motivos,justificativas_texto,"",1,1)</f>
        <v>MOTORISTA CUMPRINDO HORÁRIO NA ESCALA ATUAL</v>
      </c>
      <c r="L1148" s="119" t="str">
        <f>_xlfn.CONCAT(cr_impAlm[[#This Row],[DATA]],cr_impAlm[[#This Row],[MOTORISTA e MATRICULA]])</f>
        <v>45541CLEYTON CEZAR DA SILVA - 5741</v>
      </c>
    </row>
    <row r="1149" spans="1:12" ht="41.25" hidden="1" customHeight="1">
      <c r="A1149" s="152">
        <v>45492</v>
      </c>
      <c r="B1149" s="146">
        <v>19024</v>
      </c>
      <c r="C1149" s="147">
        <v>0.79166666666666663</v>
      </c>
      <c r="D1149" s="148" t="s">
        <v>11</v>
      </c>
      <c r="E1149" s="149" t="s">
        <v>96</v>
      </c>
      <c r="F1149" s="149"/>
      <c r="G1149" s="149" t="str">
        <f t="shared" si="49"/>
        <v>1</v>
      </c>
      <c r="H1149" s="150">
        <f t="shared" si="50"/>
        <v>18</v>
      </c>
      <c r="I1149" s="149" t="s">
        <v>79</v>
      </c>
      <c r="J1149" s="151" t="str" cm="1">
        <f t="array" ref="J1149">_xlfn.XLOOKUP(D1149,justificativas_motivos,justificativas_texto,"",1,1)</f>
        <v>MOTORISTA CUMPRINDO HORÁRIO NA ESCALA ATUAL</v>
      </c>
      <c r="L1149" s="119" t="str">
        <f>_xlfn.CONCAT(cr_impAlm[[#This Row],[DATA]],cr_impAlm[[#This Row],[MOTORISTA e MATRICULA]])</f>
        <v>45541MANOEL SEVERINO DE SOUZA - 5200</v>
      </c>
    </row>
    <row r="1150" spans="1:12" ht="41.25" hidden="1" customHeight="1">
      <c r="A1150" s="152">
        <v>45492</v>
      </c>
      <c r="B1150" s="146">
        <v>19010</v>
      </c>
      <c r="C1150" s="147">
        <v>0.83333333333333337</v>
      </c>
      <c r="D1150" s="148" t="s">
        <v>11</v>
      </c>
      <c r="E1150" s="149" t="s">
        <v>115</v>
      </c>
      <c r="F1150" s="149"/>
      <c r="G1150" s="149" t="str">
        <f t="shared" si="49"/>
        <v>1</v>
      </c>
      <c r="H1150" s="150">
        <f t="shared" si="50"/>
        <v>18</v>
      </c>
      <c r="I1150" s="149" t="str" cm="1">
        <f t="array" ref="I1150">_xlfn.XLOOKUP(C1150,imp_horarios,imp_trechos_janta,"",-1,1)</f>
        <v>GOIANIA X SAO LUIS 20:00</v>
      </c>
      <c r="J1150" s="151" t="str" cm="1">
        <f t="array" ref="J1150">_xlfn.XLOOKUP(D1150,justificativas_motivos,justificativas_texto,"",1,1)</f>
        <v>MOTORISTA CUMPRINDO HORÁRIO NA ESCALA ATUAL</v>
      </c>
      <c r="L1150" s="119" t="str">
        <f>_xlfn.CONCAT(cr_impAlm[[#This Row],[DATA]],cr_impAlm[[#This Row],[MOTORISTA e MATRICULA]])</f>
        <v>45541VALDIR ALVES MIRANDA - 1364</v>
      </c>
    </row>
    <row r="1151" spans="1:12" ht="41.25" hidden="1" customHeight="1">
      <c r="A1151" s="144">
        <v>45492</v>
      </c>
      <c r="B1151" s="135">
        <v>19010</v>
      </c>
      <c r="C1151" s="133">
        <v>0.83333333333333337</v>
      </c>
      <c r="D1151" s="136" t="s">
        <v>11</v>
      </c>
      <c r="E1151" s="132" t="s">
        <v>114</v>
      </c>
      <c r="F1151" s="132"/>
      <c r="G1151" s="132" t="str">
        <f t="shared" si="49"/>
        <v>1</v>
      </c>
      <c r="H1151" s="137">
        <f t="shared" si="50"/>
        <v>18</v>
      </c>
      <c r="I1151" s="132" t="str" cm="1">
        <f t="array" ref="I1151">_xlfn.XLOOKUP(C1151,imp_horarios,imp_trechos_janta,"",-1,1)</f>
        <v>GOIANIA X SAO LUIS 20:00</v>
      </c>
      <c r="J1151" s="145" t="str" cm="1">
        <f t="array" ref="J1151">_xlfn.XLOOKUP(D1151,justificativas_motivos,justificativas_texto,"",1,1)</f>
        <v>MOTORISTA CUMPRINDO HORÁRIO NA ESCALA ATUAL</v>
      </c>
      <c r="L1151" s="119" t="str">
        <f>_xlfn.CONCAT(cr_impAlm[[#This Row],[DATA]],cr_impAlm[[#This Row],[MOTORISTA e MATRICULA]])</f>
        <v>45541MARCOS SUEL SALES PINTO - 5529</v>
      </c>
    </row>
    <row r="1152" spans="1:12" ht="41.25" hidden="1" customHeight="1">
      <c r="A1152" s="144">
        <v>45493</v>
      </c>
      <c r="B1152" s="135">
        <v>15400</v>
      </c>
      <c r="C1152" s="133">
        <v>0.87847222222222221</v>
      </c>
      <c r="D1152" s="136" t="s">
        <v>11</v>
      </c>
      <c r="E1152" s="132" t="s">
        <v>261</v>
      </c>
      <c r="F1152" s="132"/>
      <c r="G1152" s="132" t="str">
        <f t="shared" si="49"/>
        <v>1</v>
      </c>
      <c r="H1152" s="137">
        <f t="shared" si="50"/>
        <v>18</v>
      </c>
      <c r="I1152" s="132" t="str" cm="1">
        <f t="array" ref="I1152">_xlfn.XLOOKUP(C1152,imp_horarios,imp_trechos_janta,"",-1,1)</f>
        <v>BELEM X GOIANIA 21:05</v>
      </c>
      <c r="J1152" s="145" t="str" cm="1">
        <f t="array" ref="J1152">_xlfn.XLOOKUP(D1152,justificativas_motivos,justificativas_texto,"",1,1)</f>
        <v>MOTORISTA CUMPRINDO HORÁRIO NA ESCALA ATUAL</v>
      </c>
      <c r="L1152" s="119" t="str">
        <f>_xlfn.CONCAT(cr_impAlm[[#This Row],[DATA]],cr_impAlm[[#This Row],[MOTORISTA e MATRICULA]])</f>
        <v>45541EVANDRO BEZERRA LOPES - 5588</v>
      </c>
    </row>
    <row r="1153" spans="1:12" ht="41.25" hidden="1" customHeight="1">
      <c r="A1153" s="144">
        <v>45493</v>
      </c>
      <c r="B1153" s="135">
        <v>15400</v>
      </c>
      <c r="C1153" s="133">
        <v>0.87847222222222221</v>
      </c>
      <c r="D1153" s="136" t="s">
        <v>11</v>
      </c>
      <c r="E1153" s="132" t="s">
        <v>168</v>
      </c>
      <c r="F1153" s="132"/>
      <c r="G1153" s="132" t="str">
        <f t="shared" si="49"/>
        <v>1</v>
      </c>
      <c r="H1153" s="137">
        <f t="shared" si="50"/>
        <v>18</v>
      </c>
      <c r="I1153" s="132" t="str" cm="1">
        <f t="array" ref="I1153">_xlfn.XLOOKUP(C1153,imp_horarios,imp_trechos_janta,"",-1,1)</f>
        <v>BELEM X GOIANIA 21:05</v>
      </c>
      <c r="J1153" s="145" t="str" cm="1">
        <f t="array" ref="J1153">_xlfn.XLOOKUP(D1153,justificativas_motivos,justificativas_texto,"",1,1)</f>
        <v>MOTORISTA CUMPRINDO HORÁRIO NA ESCALA ATUAL</v>
      </c>
      <c r="L1153" s="119" t="str">
        <f>_xlfn.CONCAT(cr_impAlm[[#This Row],[DATA]],cr_impAlm[[#This Row],[MOTORISTA e MATRICULA]])</f>
        <v>45541GENIVALDO ANTONIO DE SOUZA - 1082</v>
      </c>
    </row>
    <row r="1154" spans="1:12" ht="41.25" hidden="1" customHeight="1">
      <c r="A1154" s="144">
        <v>45493</v>
      </c>
      <c r="B1154" s="135">
        <v>16700</v>
      </c>
      <c r="C1154" s="133">
        <v>0.25</v>
      </c>
      <c r="D1154" s="136" t="s">
        <v>11</v>
      </c>
      <c r="E1154" s="132" t="s">
        <v>147</v>
      </c>
      <c r="F1154" s="132"/>
      <c r="G1154" s="132" t="str">
        <f t="shared" si="49"/>
        <v>1</v>
      </c>
      <c r="H1154" s="137">
        <f t="shared" si="50"/>
        <v>18</v>
      </c>
      <c r="I1154" s="132" t="str" cm="1">
        <f t="array" ref="I1154">_xlfn.XLOOKUP(C1154,imp_horarios,imp_trechos_janta,"",-1,1)</f>
        <v>IMPERATRIZ X GOIANIA 06:00</v>
      </c>
      <c r="J1154" s="145" t="str" cm="1">
        <f t="array" ref="J1154">_xlfn.XLOOKUP(D1154,justificativas_motivos,justificativas_texto,"",1,1)</f>
        <v>MOTORISTA CUMPRINDO HORÁRIO NA ESCALA ATUAL</v>
      </c>
      <c r="L1154" s="119" t="str">
        <f>_xlfn.CONCAT(cr_impAlm[[#This Row],[DATA]],cr_impAlm[[#This Row],[MOTORISTA e MATRICULA]])</f>
        <v>45541JEFERSON BATISTA KRAUSER - 5820</v>
      </c>
    </row>
    <row r="1155" spans="1:12" ht="41.25" hidden="1" customHeight="1">
      <c r="A1155" s="144">
        <v>45493</v>
      </c>
      <c r="B1155" s="135">
        <v>16700</v>
      </c>
      <c r="C1155" s="133">
        <v>0.25</v>
      </c>
      <c r="D1155" s="136" t="s">
        <v>11</v>
      </c>
      <c r="E1155" s="132" t="s">
        <v>96</v>
      </c>
      <c r="F1155" s="132"/>
      <c r="G1155" s="132" t="str">
        <f t="shared" si="49"/>
        <v>1</v>
      </c>
      <c r="H1155" s="137">
        <f t="shared" si="50"/>
        <v>18</v>
      </c>
      <c r="I1155" s="132" t="str" cm="1">
        <f t="array" ref="I1155">_xlfn.XLOOKUP(C1155,imp_horarios,imp_trechos_janta,"",-1,1)</f>
        <v>IMPERATRIZ X GOIANIA 06:00</v>
      </c>
      <c r="J1155" s="145" t="str" cm="1">
        <f t="array" ref="J1155">_xlfn.XLOOKUP(D1155,justificativas_motivos,justificativas_texto,"",1,1)</f>
        <v>MOTORISTA CUMPRINDO HORÁRIO NA ESCALA ATUAL</v>
      </c>
      <c r="L1155" s="119" t="str">
        <f>_xlfn.CONCAT(cr_impAlm[[#This Row],[DATA]],cr_impAlm[[#This Row],[MOTORISTA e MATRICULA]])</f>
        <v>45541ADAIR VIEIRA DA SILVA - 2034</v>
      </c>
    </row>
    <row r="1156" spans="1:12" ht="41.25" hidden="1" customHeight="1">
      <c r="A1156" s="144">
        <v>45493</v>
      </c>
      <c r="B1156" s="135">
        <v>19004</v>
      </c>
      <c r="C1156" s="133">
        <v>0.3</v>
      </c>
      <c r="D1156" s="136" t="s">
        <v>11</v>
      </c>
      <c r="E1156" s="132" t="s">
        <v>155</v>
      </c>
      <c r="F1156" s="132"/>
      <c r="G1156" s="132" t="str">
        <f t="shared" si="49"/>
        <v>1</v>
      </c>
      <c r="H1156" s="137">
        <f t="shared" si="50"/>
        <v>18</v>
      </c>
      <c r="I1156" s="132" t="str" cm="1">
        <f t="array" ref="I1156">_xlfn.XLOOKUP(C1156,imp_horarios,imp_trechos_janta,"",-1,1)</f>
        <v>BELEM X GOIANIA 07:12</v>
      </c>
      <c r="J1156" s="145" t="str" cm="1">
        <f t="array" ref="J1156">_xlfn.XLOOKUP(D1156,justificativas_motivos,justificativas_texto,"",1,1)</f>
        <v>MOTORISTA CUMPRINDO HORÁRIO NA ESCALA ATUAL</v>
      </c>
      <c r="L1156" s="119" t="str">
        <f>_xlfn.CONCAT(cr_impAlm[[#This Row],[DATA]],cr_impAlm[[#This Row],[MOTORISTA e MATRICULA]])</f>
        <v>45541CLEITON ALENCAR DA ROCHA - 1146</v>
      </c>
    </row>
    <row r="1157" spans="1:12" ht="41.25" hidden="1" customHeight="1">
      <c r="A1157" s="144">
        <v>45493</v>
      </c>
      <c r="B1157" s="135">
        <v>19004</v>
      </c>
      <c r="C1157" s="133">
        <v>0.3</v>
      </c>
      <c r="D1157" s="136" t="s">
        <v>11</v>
      </c>
      <c r="E1157" s="132" t="s">
        <v>114</v>
      </c>
      <c r="F1157" s="132"/>
      <c r="G1157" s="132" t="str">
        <f t="shared" si="49"/>
        <v>1</v>
      </c>
      <c r="H1157" s="137">
        <f t="shared" si="50"/>
        <v>18</v>
      </c>
      <c r="I1157" s="132" t="str" cm="1">
        <f t="array" ref="I1157">_xlfn.XLOOKUP(C1157,imp_horarios,imp_trechos_janta,"",-1,1)</f>
        <v>BELEM X GOIANIA 07:12</v>
      </c>
      <c r="J1157" s="145" t="str" cm="1">
        <f t="array" ref="J1157">_xlfn.XLOOKUP(D1157,justificativas_motivos,justificativas_texto,"",1,1)</f>
        <v>MOTORISTA CUMPRINDO HORÁRIO NA ESCALA ATUAL</v>
      </c>
      <c r="L1157" s="119" t="str">
        <f>_xlfn.CONCAT(cr_impAlm[[#This Row],[DATA]],cr_impAlm[[#This Row],[MOTORISTA e MATRICULA]])</f>
        <v>45541ADAIL DA SILVA DOS SANTOS - 1103</v>
      </c>
    </row>
    <row r="1158" spans="1:12" ht="41.25" hidden="1" customHeight="1">
      <c r="A1158" s="144">
        <v>45493</v>
      </c>
      <c r="B1158" s="135">
        <v>15300</v>
      </c>
      <c r="C1158" s="133">
        <v>0.33333333333333331</v>
      </c>
      <c r="D1158" s="136" t="s">
        <v>11</v>
      </c>
      <c r="E1158" s="132" t="s">
        <v>207</v>
      </c>
      <c r="F1158" s="132"/>
      <c r="G1158" s="132" t="str">
        <f t="shared" si="49"/>
        <v>1</v>
      </c>
      <c r="H1158" s="137">
        <f t="shared" si="50"/>
        <v>18</v>
      </c>
      <c r="I1158" s="132" t="str" cm="1">
        <f t="array" ref="I1158">_xlfn.XLOOKUP(C1158,imp_horarios,imp_trechos_janta,"",-1,1)</f>
        <v>SAO LUIS X GOIANIA 08:00</v>
      </c>
      <c r="J1158" s="145" t="str" cm="1">
        <f t="array" ref="J1158">_xlfn.XLOOKUP(D1158,justificativas_motivos,justificativas_texto,"",1,1)</f>
        <v>MOTORISTA CUMPRINDO HORÁRIO NA ESCALA ATUAL</v>
      </c>
      <c r="L1158" s="119" t="str">
        <f>_xlfn.CONCAT(cr_impAlm[[#This Row],[DATA]],cr_impAlm[[#This Row],[MOTORISTA e MATRICULA]])</f>
        <v>45542ADAIR VIEIRA DA SILVA - 2034</v>
      </c>
    </row>
    <row r="1159" spans="1:12" ht="41.25" hidden="1" customHeight="1">
      <c r="A1159" s="144">
        <v>45493</v>
      </c>
      <c r="B1159" s="135">
        <v>15300</v>
      </c>
      <c r="C1159" s="133">
        <v>0.33333333333333331</v>
      </c>
      <c r="D1159" s="136" t="s">
        <v>11</v>
      </c>
      <c r="E1159" s="132" t="s">
        <v>208</v>
      </c>
      <c r="F1159" s="132"/>
      <c r="G1159" s="132" t="str">
        <f t="shared" si="49"/>
        <v>1</v>
      </c>
      <c r="H1159" s="137">
        <f t="shared" si="50"/>
        <v>18</v>
      </c>
      <c r="I1159" s="132" t="str" cm="1">
        <f t="array" ref="I1159">_xlfn.XLOOKUP(C1159,imp_horarios,imp_trechos_janta,"",-1,1)</f>
        <v>SAO LUIS X GOIANIA 08:00</v>
      </c>
      <c r="J1159" s="145" t="str" cm="1">
        <f t="array" ref="J1159">_xlfn.XLOOKUP(D1159,justificativas_motivos,justificativas_texto,"",1,1)</f>
        <v>MOTORISTA CUMPRINDO HORÁRIO NA ESCALA ATUAL</v>
      </c>
      <c r="L1159" s="119" t="str">
        <f>_xlfn.CONCAT(cr_impAlm[[#This Row],[DATA]],cr_impAlm[[#This Row],[MOTORISTA e MATRICULA]])</f>
        <v>45542CLEITON ALENCAR DA ROCHA - 1146</v>
      </c>
    </row>
    <row r="1160" spans="1:12" ht="41.25" hidden="1" customHeight="1">
      <c r="A1160" s="144">
        <v>45493</v>
      </c>
      <c r="B1160" s="135">
        <v>19002</v>
      </c>
      <c r="C1160" s="133">
        <v>0.39583333333333331</v>
      </c>
      <c r="D1160" s="136" t="s">
        <v>11</v>
      </c>
      <c r="E1160" s="132" t="s">
        <v>262</v>
      </c>
      <c r="F1160" s="132"/>
      <c r="G1160" s="132" t="str">
        <f t="shared" si="49"/>
        <v>1</v>
      </c>
      <c r="H1160" s="137">
        <f t="shared" si="50"/>
        <v>18</v>
      </c>
      <c r="I1160" s="132" t="str" cm="1">
        <f t="array" ref="I1160">_xlfn.XLOOKUP(C1160,imp_horarios,imp_trechos_janta,"",-1,1)</f>
        <v>GOIANIA X BELEM 09:30</v>
      </c>
      <c r="J1160" s="145" t="str" cm="1">
        <f t="array" ref="J1160">_xlfn.XLOOKUP(D1160,justificativas_motivos,justificativas_texto,"",1,1)</f>
        <v>MOTORISTA CUMPRINDO HORÁRIO NA ESCALA ATUAL</v>
      </c>
      <c r="L1160" s="119" t="str">
        <f>_xlfn.CONCAT(cr_impAlm[[#This Row],[DATA]],cr_impAlm[[#This Row],[MOTORISTA e MATRICULA]])</f>
        <v>45542VALDIR PEREIRA DE SOUZA - 85</v>
      </c>
    </row>
    <row r="1161" spans="1:12" ht="41.25" hidden="1" customHeight="1">
      <c r="A1161" s="144">
        <v>45493</v>
      </c>
      <c r="B1161" s="135">
        <v>19002</v>
      </c>
      <c r="C1161" s="133">
        <v>0.39583333333333331</v>
      </c>
      <c r="D1161" s="136" t="s">
        <v>11</v>
      </c>
      <c r="E1161" s="132" t="s">
        <v>89</v>
      </c>
      <c r="F1161" s="132"/>
      <c r="G1161" s="132" t="str">
        <f t="shared" si="49"/>
        <v>1</v>
      </c>
      <c r="H1161" s="137">
        <f t="shared" si="50"/>
        <v>18</v>
      </c>
      <c r="I1161" s="132" t="str" cm="1">
        <f t="array" ref="I1161">_xlfn.XLOOKUP(C1161,imp_horarios,imp_trechos_janta,"",-1,1)</f>
        <v>GOIANIA X BELEM 09:30</v>
      </c>
      <c r="J1161" s="145" t="str" cm="1">
        <f t="array" ref="J1161">_xlfn.XLOOKUP(D1161,justificativas_motivos,justificativas_texto,"",1,1)</f>
        <v>MOTORISTA CUMPRINDO HORÁRIO NA ESCALA ATUAL</v>
      </c>
      <c r="L1161" s="119" t="str">
        <f>_xlfn.CONCAT(cr_impAlm[[#This Row],[DATA]],cr_impAlm[[#This Row],[MOTORISTA e MATRICULA]])</f>
        <v>45542GEYSILOM CARDOSO FAGUNDES FURTADO - 5770</v>
      </c>
    </row>
    <row r="1162" spans="1:12" ht="41.25" hidden="1" customHeight="1">
      <c r="A1162" s="144">
        <v>45493</v>
      </c>
      <c r="B1162" s="135">
        <v>19008</v>
      </c>
      <c r="C1162" s="133">
        <v>0.75</v>
      </c>
      <c r="D1162" s="136" t="s">
        <v>231</v>
      </c>
      <c r="E1162" s="132" t="s">
        <v>180</v>
      </c>
      <c r="F1162" s="132"/>
      <c r="G1162" s="132" t="str">
        <f t="shared" si="49"/>
        <v>1</v>
      </c>
      <c r="H1162" s="137">
        <f t="shared" si="50"/>
        <v>18</v>
      </c>
      <c r="I1162" s="132" t="str" cm="1">
        <f t="array" ref="I1162">_xlfn.XLOOKUP(C1162,imp_horarios,imp_trechos_janta,"",-1,1)</f>
        <v>GOIANIA X TERESINA 18:00</v>
      </c>
      <c r="J1162" s="145" t="str" cm="1">
        <f t="array" ref="J1162">_xlfn.XLOOKUP(D1162,justificativas_motivos,justificativas_texto,"",1,1)</f>
        <v>MOTORISTA CUMPRINDO ESCALA EXTRA</v>
      </c>
      <c r="L1162" s="119" t="str">
        <f>_xlfn.CONCAT(cr_impAlm[[#This Row],[DATA]],cr_impAlm[[#This Row],[MOTORISTA e MATRICULA]])</f>
        <v>45542JOAO BATISTA DA SILVA - 1823</v>
      </c>
    </row>
    <row r="1163" spans="1:12" ht="41.25" hidden="1" customHeight="1">
      <c r="A1163" s="144">
        <v>45493</v>
      </c>
      <c r="B1163" s="135">
        <v>19008</v>
      </c>
      <c r="C1163" s="133">
        <v>0.75</v>
      </c>
      <c r="D1163" s="136" t="s">
        <v>231</v>
      </c>
      <c r="E1163" s="132" t="s">
        <v>85</v>
      </c>
      <c r="F1163" s="132"/>
      <c r="G1163" s="132" t="str">
        <f t="shared" si="49"/>
        <v>1</v>
      </c>
      <c r="H1163" s="137">
        <f t="shared" si="50"/>
        <v>18</v>
      </c>
      <c r="I1163" s="132" t="str" cm="1">
        <f t="array" ref="I1163">_xlfn.XLOOKUP(C1163,imp_horarios,imp_trechos_janta,"",-1,1)</f>
        <v>GOIANIA X TERESINA 18:00</v>
      </c>
      <c r="J1163" s="145" t="str" cm="1">
        <f t="array" ref="J1163">_xlfn.XLOOKUP(D1163,justificativas_motivos,justificativas_texto,"",1,1)</f>
        <v>MOTORISTA CUMPRINDO ESCALA EXTRA</v>
      </c>
      <c r="L1163" s="119" t="str">
        <f>_xlfn.CONCAT(cr_impAlm[[#This Row],[DATA]],cr_impAlm[[#This Row],[MOTORISTA e MATRICULA]])</f>
        <v>45542  GENIVAL MIRANDA LEITE- 1953</v>
      </c>
    </row>
    <row r="1164" spans="1:12" ht="41.25" hidden="1" customHeight="1">
      <c r="A1164" s="144">
        <v>45493</v>
      </c>
      <c r="B1164" s="135">
        <v>16800</v>
      </c>
      <c r="C1164" s="133">
        <v>0.75</v>
      </c>
      <c r="D1164" s="136" t="s">
        <v>11</v>
      </c>
      <c r="E1164" s="132" t="s">
        <v>124</v>
      </c>
      <c r="F1164" s="132"/>
      <c r="G1164" s="132" t="str">
        <f t="shared" si="49"/>
        <v>1</v>
      </c>
      <c r="H1164" s="137">
        <f t="shared" si="50"/>
        <v>18</v>
      </c>
      <c r="I1164" s="132" t="str" cm="1">
        <f t="array" ref="I1164">_xlfn.XLOOKUP(C1164,imp_horarios,imp_trechos_janta,"",-1,1)</f>
        <v>GOIANIA X TERESINA 18:00</v>
      </c>
      <c r="J1164" s="145" t="str" cm="1">
        <f t="array" ref="J1164">_xlfn.XLOOKUP(D1164,justificativas_motivos,justificativas_texto,"",1,1)</f>
        <v>MOTORISTA CUMPRINDO HORÁRIO NA ESCALA ATUAL</v>
      </c>
      <c r="L1164" s="119" t="str">
        <f>_xlfn.CONCAT(cr_impAlm[[#This Row],[DATA]],cr_impAlm[[#This Row],[MOTORISTA e MATRICULA]])</f>
        <v>45542VALDIR NUNES DA SILVA - 2989</v>
      </c>
    </row>
    <row r="1165" spans="1:12" ht="41.25" hidden="1" customHeight="1">
      <c r="A1165" s="144">
        <v>45493</v>
      </c>
      <c r="B1165" s="135">
        <v>16800</v>
      </c>
      <c r="C1165" s="133">
        <v>0.75</v>
      </c>
      <c r="D1165" s="136" t="s">
        <v>11</v>
      </c>
      <c r="E1165" s="132" t="s">
        <v>123</v>
      </c>
      <c r="F1165" s="149"/>
      <c r="G1165" s="132" t="str">
        <f t="shared" si="49"/>
        <v>1</v>
      </c>
      <c r="H1165" s="137">
        <f t="shared" si="50"/>
        <v>18</v>
      </c>
      <c r="I1165" s="149" t="str" cm="1">
        <f t="array" ref="I1165">_xlfn.XLOOKUP(C1165,imp_horarios,imp_trechos_janta,"",-1,1)</f>
        <v>GOIANIA X TERESINA 18:00</v>
      </c>
      <c r="J1165" s="145" t="str" cm="1">
        <f t="array" ref="J1165">_xlfn.XLOOKUP(D1165,justificativas_motivos,justificativas_texto,"",1,1)</f>
        <v>MOTORISTA CUMPRINDO HORÁRIO NA ESCALA ATUAL</v>
      </c>
      <c r="L1165" s="119" t="str">
        <f>_xlfn.CONCAT(cr_impAlm[[#This Row],[DATA]],cr_impAlm[[#This Row],[MOTORISTA e MATRICULA]])</f>
        <v>45542JOSENILTON FRANCISCO LIMA - 3037</v>
      </c>
    </row>
    <row r="1166" spans="1:12" ht="41.25" hidden="1" customHeight="1">
      <c r="A1166" s="144">
        <v>45493</v>
      </c>
      <c r="B1166" s="135">
        <v>15900</v>
      </c>
      <c r="C1166" s="133">
        <v>0.79166666666666663</v>
      </c>
      <c r="D1166" s="136" t="s">
        <v>11</v>
      </c>
      <c r="E1166" s="149" t="s">
        <v>126</v>
      </c>
      <c r="F1166" s="149"/>
      <c r="G1166" s="132" t="str">
        <f t="shared" si="49"/>
        <v>1</v>
      </c>
      <c r="H1166" s="137">
        <f t="shared" si="50"/>
        <v>18</v>
      </c>
      <c r="I1166" s="149" t="s">
        <v>79</v>
      </c>
      <c r="J1166" s="151" t="str" cm="1">
        <f t="array" ref="J1166">_xlfn.XLOOKUP(D1166,justificativas_motivos,justificativas_texto,"",1,1)</f>
        <v>MOTORISTA CUMPRINDO HORÁRIO NA ESCALA ATUAL</v>
      </c>
      <c r="L1166" s="119" t="str">
        <f>_xlfn.CONCAT(cr_impAlm[[#This Row],[DATA]],cr_impAlm[[#This Row],[MOTORISTA e MATRICULA]])</f>
        <v>45542JUNIOR CARLOS DE OLIVEIRA - 1118</v>
      </c>
    </row>
    <row r="1167" spans="1:12" ht="41.25" hidden="1" customHeight="1">
      <c r="A1167" s="152">
        <v>45493</v>
      </c>
      <c r="B1167" s="146">
        <v>15900</v>
      </c>
      <c r="C1167" s="147">
        <v>0.79166666666666663</v>
      </c>
      <c r="D1167" s="148" t="s">
        <v>11</v>
      </c>
      <c r="E1167" s="149" t="s">
        <v>194</v>
      </c>
      <c r="F1167" s="149"/>
      <c r="G1167" s="149" t="str">
        <f t="shared" si="49"/>
        <v>1</v>
      </c>
      <c r="H1167" s="150">
        <f t="shared" si="50"/>
        <v>18</v>
      </c>
      <c r="I1167" s="149" t="s">
        <v>79</v>
      </c>
      <c r="J1167" s="151" t="str" cm="1">
        <f t="array" ref="J1167">_xlfn.XLOOKUP(D1167,justificativas_motivos,justificativas_texto,"",1,1)</f>
        <v>MOTORISTA CUMPRINDO HORÁRIO NA ESCALA ATUAL</v>
      </c>
      <c r="L1167" s="119" t="str">
        <f>_xlfn.CONCAT(cr_impAlm[[#This Row],[DATA]],cr_impAlm[[#This Row],[MOTORISTA e MATRICULA]])</f>
        <v>45542EVANDRO CARLOS ARAUJO LIMA - 569</v>
      </c>
    </row>
    <row r="1168" spans="1:12" ht="41.25" hidden="1" customHeight="1">
      <c r="A1168" s="152">
        <v>45494</v>
      </c>
      <c r="B1168" s="146">
        <v>19003</v>
      </c>
      <c r="C1168" s="147">
        <v>0.85416666666666663</v>
      </c>
      <c r="D1168" s="148" t="s">
        <v>11</v>
      </c>
      <c r="E1168" s="153" t="s">
        <v>180</v>
      </c>
      <c r="F1168" s="149"/>
      <c r="G1168" s="149" t="str">
        <f t="shared" si="49"/>
        <v>1</v>
      </c>
      <c r="H1168" s="150">
        <f t="shared" si="50"/>
        <v>18</v>
      </c>
      <c r="I1168" s="149" t="s">
        <v>583</v>
      </c>
      <c r="J1168" s="151" t="str" cm="1">
        <f t="array" ref="J1168">_xlfn.XLOOKUP(D1168,justificativas_motivos,justificativas_texto,"",1,1)</f>
        <v>MOTORISTA CUMPRINDO HORÁRIO NA ESCALA ATUAL</v>
      </c>
      <c r="L1168" s="119" t="str">
        <f>_xlfn.CONCAT(cr_impAlm[[#This Row],[DATA]],cr_impAlm[[#This Row],[MOTORISTA e MATRICULA]])</f>
        <v>45543EVANDRO CARLOS ARAUJO LIMA - 569</v>
      </c>
    </row>
    <row r="1169" spans="1:12" ht="41.25" hidden="1" customHeight="1">
      <c r="A1169" s="152">
        <v>45494</v>
      </c>
      <c r="B1169" s="146">
        <v>19003</v>
      </c>
      <c r="C1169" s="147">
        <v>0.85416666666666663</v>
      </c>
      <c r="D1169" s="148" t="s">
        <v>11</v>
      </c>
      <c r="E1169" s="153" t="s">
        <v>85</v>
      </c>
      <c r="F1169" s="149"/>
      <c r="G1169" s="149" t="str">
        <f t="shared" si="49"/>
        <v>1</v>
      </c>
      <c r="H1169" s="150">
        <f t="shared" si="50"/>
        <v>18</v>
      </c>
      <c r="I1169" s="149" t="s">
        <v>583</v>
      </c>
      <c r="J1169" s="151" t="str" cm="1">
        <f t="array" ref="J1169">_xlfn.XLOOKUP(D1169,justificativas_motivos,justificativas_texto,"",1,1)</f>
        <v>MOTORISTA CUMPRINDO HORÁRIO NA ESCALA ATUAL</v>
      </c>
      <c r="L1169" s="119" t="str">
        <f>_xlfn.CONCAT(cr_impAlm[[#This Row],[DATA]],cr_impAlm[[#This Row],[MOTORISTA e MATRICULA]])</f>
        <v>45543ROBERTO SOARES RUFINO - 5539</v>
      </c>
    </row>
    <row r="1170" spans="1:12" ht="41.25" hidden="1" customHeight="1">
      <c r="A1170" s="152">
        <v>45494</v>
      </c>
      <c r="B1170" s="146">
        <v>19024</v>
      </c>
      <c r="C1170" s="147">
        <v>0.87847222222222221</v>
      </c>
      <c r="D1170" s="148" t="s">
        <v>11</v>
      </c>
      <c r="E1170" s="153" t="s">
        <v>124</v>
      </c>
      <c r="F1170" s="149"/>
      <c r="G1170" s="149" t="str">
        <f t="shared" si="49"/>
        <v>1</v>
      </c>
      <c r="H1170" s="150">
        <f t="shared" si="50"/>
        <v>18</v>
      </c>
      <c r="I1170" s="149" t="str" cm="1">
        <f t="array" ref="I1170">_xlfn.XLOOKUP(C1170,imp_horarios,imp_trechos_janta,"",-1,1)</f>
        <v>BELEM X GOIANIA 21:05</v>
      </c>
      <c r="J1170" s="151" t="str" cm="1">
        <f t="array" ref="J1170">_xlfn.XLOOKUP(D1170,justificativas_motivos,justificativas_texto,"",1,1)</f>
        <v>MOTORISTA CUMPRINDO HORÁRIO NA ESCALA ATUAL</v>
      </c>
      <c r="L1170" s="119" t="str">
        <f>_xlfn.CONCAT(cr_impAlm[[#This Row],[DATA]],cr_impAlm[[#This Row],[MOTORISTA e MATRICULA]])</f>
        <v>45543GERALDO DE OLIVEIRA GOMES - 1360</v>
      </c>
    </row>
    <row r="1171" spans="1:12" ht="41.25" hidden="1" customHeight="1">
      <c r="A1171" s="152">
        <v>45494</v>
      </c>
      <c r="B1171" s="146">
        <v>19024</v>
      </c>
      <c r="C1171" s="147">
        <v>0.87847222222222221</v>
      </c>
      <c r="D1171" s="148" t="s">
        <v>11</v>
      </c>
      <c r="E1171" s="153" t="s">
        <v>123</v>
      </c>
      <c r="F1171" s="149"/>
      <c r="G1171" s="149" t="str">
        <f t="shared" si="49"/>
        <v>1</v>
      </c>
      <c r="H1171" s="150">
        <f t="shared" si="50"/>
        <v>18</v>
      </c>
      <c r="I1171" s="132" t="str" cm="1">
        <f t="array" ref="I1171">_xlfn.XLOOKUP(C1171,imp_horarios,imp_trechos_janta,"",-1,1)</f>
        <v>BELEM X GOIANIA 21:05</v>
      </c>
      <c r="J1171" s="151" t="str" cm="1">
        <f t="array" ref="J1171">_xlfn.XLOOKUP(D1171,justificativas_motivos,justificativas_texto,"",1,1)</f>
        <v>MOTORISTA CUMPRINDO HORÁRIO NA ESCALA ATUAL</v>
      </c>
      <c r="L1171" s="119" t="str">
        <f>_xlfn.CONCAT(cr_impAlm[[#This Row],[DATA]],cr_impAlm[[#This Row],[MOTORISTA e MATRICULA]])</f>
        <v>45543JUNIOR CARLOS DE OLIVEIRA - 1118</v>
      </c>
    </row>
    <row r="1172" spans="1:12" ht="41.25" hidden="1" customHeight="1">
      <c r="A1172" s="152">
        <v>45494</v>
      </c>
      <c r="B1172" s="146">
        <v>19011</v>
      </c>
      <c r="C1172" s="147">
        <v>0.25</v>
      </c>
      <c r="D1172" s="148" t="s">
        <v>11</v>
      </c>
      <c r="E1172" s="153" t="s">
        <v>126</v>
      </c>
      <c r="F1172" s="149"/>
      <c r="G1172" s="149" t="str">
        <f t="shared" si="49"/>
        <v>1</v>
      </c>
      <c r="H1172" s="150">
        <f t="shared" si="50"/>
        <v>18</v>
      </c>
      <c r="I1172" s="132" t="s">
        <v>582</v>
      </c>
      <c r="J1172" s="151" t="str" cm="1">
        <f t="array" ref="J1172">_xlfn.XLOOKUP(D1172,justificativas_motivos,justificativas_texto,"",1,1)</f>
        <v>MOTORISTA CUMPRINDO HORÁRIO NA ESCALA ATUAL</v>
      </c>
      <c r="L1172" s="119" t="str">
        <f>_xlfn.CONCAT(cr_impAlm[[#This Row],[DATA]],cr_impAlm[[#This Row],[MOTORISTA e MATRICULA]])</f>
        <v>45543GESMAR DE SOUZA - 574</v>
      </c>
    </row>
    <row r="1173" spans="1:12" ht="41.25" hidden="1" customHeight="1">
      <c r="A1173" s="152">
        <v>45494</v>
      </c>
      <c r="B1173" s="146">
        <v>19011</v>
      </c>
      <c r="C1173" s="147">
        <v>0.25</v>
      </c>
      <c r="D1173" s="148" t="s">
        <v>11</v>
      </c>
      <c r="E1173" s="153" t="s">
        <v>194</v>
      </c>
      <c r="F1173" s="149"/>
      <c r="G1173" s="149" t="str">
        <f t="shared" si="49"/>
        <v>1</v>
      </c>
      <c r="H1173" s="150">
        <f t="shared" si="50"/>
        <v>18</v>
      </c>
      <c r="I1173" s="149" t="s">
        <v>582</v>
      </c>
      <c r="J1173" s="151" t="str" cm="1">
        <f t="array" ref="J1173">_xlfn.XLOOKUP(D1173,justificativas_motivos,justificativas_texto,"",1,1)</f>
        <v>MOTORISTA CUMPRINDO HORÁRIO NA ESCALA ATUAL</v>
      </c>
      <c r="L1173" s="119" t="str">
        <f>_xlfn.CONCAT(cr_impAlm[[#This Row],[DATA]],cr_impAlm[[#This Row],[MOTORISTA e MATRICULA]])</f>
        <v>45543  VALDEIR DA COSTA- 5351</v>
      </c>
    </row>
    <row r="1174" spans="1:12" ht="41.25" hidden="1" customHeight="1">
      <c r="A1174" s="152">
        <v>45494</v>
      </c>
      <c r="B1174" s="146">
        <v>16500</v>
      </c>
      <c r="C1174" s="147">
        <v>0.3</v>
      </c>
      <c r="D1174" s="148" t="s">
        <v>11</v>
      </c>
      <c r="E1174" s="153" t="s">
        <v>118</v>
      </c>
      <c r="F1174" s="149"/>
      <c r="G1174" s="149" t="str">
        <f t="shared" si="49"/>
        <v>1</v>
      </c>
      <c r="H1174" s="150">
        <f t="shared" si="50"/>
        <v>18</v>
      </c>
      <c r="I1174" s="149" t="str" cm="1">
        <f t="array" ref="I1174">_xlfn.XLOOKUP(C1174,imp_horarios,imp_trechos_janta,"",-1,1)</f>
        <v>BELEM X GOIANIA 07:12</v>
      </c>
      <c r="J1174" s="151" t="str" cm="1">
        <f t="array" ref="J1174">_xlfn.XLOOKUP(D1174,justificativas_motivos,justificativas_texto,"",1,1)</f>
        <v>MOTORISTA CUMPRINDO HORÁRIO NA ESCALA ATUAL</v>
      </c>
      <c r="L1174" s="119" t="str">
        <f>_xlfn.CONCAT(cr_impAlm[[#This Row],[DATA]],cr_impAlm[[#This Row],[MOTORISTA e MATRICULA]])</f>
        <v>45543WENDER PEDRO DA SILVA - 1596</v>
      </c>
    </row>
    <row r="1175" spans="1:12" ht="41.25" hidden="1" customHeight="1">
      <c r="A1175" s="152">
        <v>45494</v>
      </c>
      <c r="B1175" s="146">
        <v>16500</v>
      </c>
      <c r="C1175" s="147">
        <v>0.3</v>
      </c>
      <c r="D1175" s="148" t="s">
        <v>11</v>
      </c>
      <c r="E1175" s="153" t="s">
        <v>15</v>
      </c>
      <c r="F1175" s="149"/>
      <c r="G1175" s="149" t="str">
        <f t="shared" si="49"/>
        <v>1</v>
      </c>
      <c r="H1175" s="150">
        <f t="shared" si="50"/>
        <v>18</v>
      </c>
      <c r="I1175" s="149" t="str" cm="1">
        <f t="array" ref="I1175">_xlfn.XLOOKUP(C1175,imp_horarios,imp_trechos_janta,"",-1,1)</f>
        <v>BELEM X GOIANIA 07:12</v>
      </c>
      <c r="J1175" s="151" t="str" cm="1">
        <f t="array" ref="J1175">_xlfn.XLOOKUP(D1175,justificativas_motivos,justificativas_texto,"",1,1)</f>
        <v>MOTORISTA CUMPRINDO HORÁRIO NA ESCALA ATUAL</v>
      </c>
      <c r="L1175" s="119" t="str">
        <f>_xlfn.CONCAT(cr_impAlm[[#This Row],[DATA]],cr_impAlm[[#This Row],[MOTORISTA e MATRICULA]])</f>
        <v>45543LUCIANO CARNEIRO ALVES - 5757</v>
      </c>
    </row>
    <row r="1176" spans="1:12" ht="41.25" hidden="1" customHeight="1">
      <c r="A1176" s="152">
        <v>45494</v>
      </c>
      <c r="B1176" s="146">
        <v>16800</v>
      </c>
      <c r="C1176" s="147">
        <v>0.39583333333333331</v>
      </c>
      <c r="D1176" s="148" t="s">
        <v>11</v>
      </c>
      <c r="E1176" s="153" t="s">
        <v>141</v>
      </c>
      <c r="F1176" s="149"/>
      <c r="G1176" s="149" t="str">
        <f t="shared" si="49"/>
        <v>1</v>
      </c>
      <c r="H1176" s="150">
        <f t="shared" si="50"/>
        <v>18</v>
      </c>
      <c r="I1176" s="149" t="str" cm="1">
        <f t="array" ref="I1176">_xlfn.XLOOKUP(C1176,imp_horarios,imp_trechos_janta,"",-1,1)</f>
        <v>GOIANIA X BELEM 09:30</v>
      </c>
      <c r="J1176" s="151" t="str" cm="1">
        <f t="array" ref="J1176">_xlfn.XLOOKUP(D1176,justificativas_motivos,justificativas_texto,"",1,1)</f>
        <v>MOTORISTA CUMPRINDO HORÁRIO NA ESCALA ATUAL</v>
      </c>
      <c r="L1176" s="119" t="str">
        <f>_xlfn.CONCAT(cr_impAlm[[#This Row],[DATA]],cr_impAlm[[#This Row],[MOTORISTA e MATRICULA]])</f>
        <v>45543FRANCISCO DAS CHAGAS DOS SANTOS ANGELO - 5299</v>
      </c>
    </row>
    <row r="1177" spans="1:12" ht="41.25" hidden="1" customHeight="1">
      <c r="A1177" s="152">
        <v>45494</v>
      </c>
      <c r="B1177" s="146">
        <v>16800</v>
      </c>
      <c r="C1177" s="147">
        <v>0.39583333333333331</v>
      </c>
      <c r="D1177" s="148" t="s">
        <v>11</v>
      </c>
      <c r="E1177" s="153" t="s">
        <v>188</v>
      </c>
      <c r="F1177" s="149"/>
      <c r="G1177" s="149" t="str">
        <f t="shared" si="49"/>
        <v>1</v>
      </c>
      <c r="H1177" s="150">
        <f t="shared" si="50"/>
        <v>18</v>
      </c>
      <c r="I1177" s="132" t="str" cm="1">
        <f t="array" ref="I1177">_xlfn.XLOOKUP(C1177,imp_horarios,imp_trechos_janta,"",-1,1)</f>
        <v>GOIANIA X BELEM 09:30</v>
      </c>
      <c r="J1177" s="151" t="str" cm="1">
        <f t="array" ref="J1177">_xlfn.XLOOKUP(D1177,justificativas_motivos,justificativas_texto,"",1,1)</f>
        <v>MOTORISTA CUMPRINDO HORÁRIO NA ESCALA ATUAL</v>
      </c>
      <c r="L1177" s="119" t="str">
        <f>_xlfn.CONCAT(cr_impAlm[[#This Row],[DATA]],cr_impAlm[[#This Row],[MOTORISTA e MATRICULA]])</f>
        <v>45543GENIVAN LEAL TEIXEIRA - 5302</v>
      </c>
    </row>
    <row r="1178" spans="1:12" ht="41.25" hidden="1" customHeight="1">
      <c r="A1178" s="152">
        <v>45494</v>
      </c>
      <c r="B1178" s="146">
        <v>15500</v>
      </c>
      <c r="C1178" s="147">
        <v>0.75</v>
      </c>
      <c r="D1178" s="148" t="s">
        <v>11</v>
      </c>
      <c r="E1178" s="149" t="s">
        <v>62</v>
      </c>
      <c r="F1178" s="149"/>
      <c r="G1178" s="149" t="str">
        <f t="shared" si="49"/>
        <v>1</v>
      </c>
      <c r="H1178" s="150">
        <f t="shared" si="50"/>
        <v>18</v>
      </c>
      <c r="I1178" s="129" t="s">
        <v>99</v>
      </c>
      <c r="J1178" s="151" t="str" cm="1">
        <f t="array" ref="J1178">_xlfn.XLOOKUP(D1178,justificativas_motivos,justificativas_texto,"",1,1)</f>
        <v>MOTORISTA CUMPRINDO HORÁRIO NA ESCALA ATUAL</v>
      </c>
      <c r="L1178" s="119" t="str">
        <f>_xlfn.CONCAT(cr_impAlm[[#This Row],[DATA]],cr_impAlm[[#This Row],[MOTORISTA e MATRICULA]])</f>
        <v>45544GESMAR DE SOUZA - 574</v>
      </c>
    </row>
    <row r="1179" spans="1:12" ht="41.25" hidden="1" customHeight="1">
      <c r="A1179" s="152">
        <v>45494</v>
      </c>
      <c r="B1179" s="146">
        <v>15500</v>
      </c>
      <c r="C1179" s="147">
        <v>0.75</v>
      </c>
      <c r="D1179" s="148" t="s">
        <v>11</v>
      </c>
      <c r="E1179" s="149" t="s">
        <v>63</v>
      </c>
      <c r="F1179" s="149"/>
      <c r="G1179" s="149" t="str">
        <f t="shared" ref="G1179:G1242" si="51">IF(E1179="MOTORISTA","","1")</f>
        <v>1</v>
      </c>
      <c r="H1179" s="150">
        <f t="shared" ref="H1179:H1242" si="52">IF(E1179="MOTORISTA","",18)</f>
        <v>18</v>
      </c>
      <c r="I1179" s="153" t="s">
        <v>99</v>
      </c>
      <c r="J1179" s="151" t="str" cm="1">
        <f t="array" ref="J1179">_xlfn.XLOOKUP(D1179,justificativas_motivos,justificativas_texto,"",1,1)</f>
        <v>MOTORISTA CUMPRINDO HORÁRIO NA ESCALA ATUAL</v>
      </c>
      <c r="L1179" s="119" t="str">
        <f>_xlfn.CONCAT(cr_impAlm[[#This Row],[DATA]],cr_impAlm[[#This Row],[MOTORISTA e MATRICULA]])</f>
        <v>45544  VALDEIR DA COSTA- 5351</v>
      </c>
    </row>
    <row r="1180" spans="1:12" ht="41.25" hidden="1" customHeight="1">
      <c r="A1180" s="152">
        <v>45494</v>
      </c>
      <c r="B1180" s="146">
        <v>16400</v>
      </c>
      <c r="C1180" s="147">
        <v>0.77083333333333337</v>
      </c>
      <c r="D1180" s="148" t="s">
        <v>11</v>
      </c>
      <c r="E1180" s="149" t="s">
        <v>80</v>
      </c>
      <c r="F1180" s="149"/>
      <c r="G1180" s="149" t="str">
        <f t="shared" si="51"/>
        <v>1</v>
      </c>
      <c r="H1180" s="150">
        <f t="shared" si="52"/>
        <v>18</v>
      </c>
      <c r="I1180" s="153" t="s">
        <v>585</v>
      </c>
      <c r="J1180" s="151" t="str" cm="1">
        <f t="array" ref="J1180">_xlfn.XLOOKUP(D1180,justificativas_motivos,justificativas_texto,"",1,1)</f>
        <v>MOTORISTA CUMPRINDO HORÁRIO NA ESCALA ATUAL</v>
      </c>
      <c r="L1180" s="119" t="str">
        <f>_xlfn.CONCAT(cr_impAlm[[#This Row],[DATA]],cr_impAlm[[#This Row],[MOTORISTA e MATRICULA]])</f>
        <v>45544WENDER PEDRO DA SILVA - 1596</v>
      </c>
    </row>
    <row r="1181" spans="1:12" ht="41.25" hidden="1" customHeight="1">
      <c r="A1181" s="152">
        <v>45494</v>
      </c>
      <c r="B1181" s="146">
        <v>16400</v>
      </c>
      <c r="C1181" s="147">
        <v>0.77083333333333337</v>
      </c>
      <c r="D1181" s="148" t="s">
        <v>11</v>
      </c>
      <c r="E1181" s="149" t="s">
        <v>78</v>
      </c>
      <c r="F1181" s="149"/>
      <c r="G1181" s="149" t="str">
        <f t="shared" si="51"/>
        <v>1</v>
      </c>
      <c r="H1181" s="150">
        <f t="shared" si="52"/>
        <v>18</v>
      </c>
      <c r="I1181" s="153" t="s">
        <v>585</v>
      </c>
      <c r="J1181" s="151" t="str" cm="1">
        <f t="array" ref="J1181">_xlfn.XLOOKUP(D1181,justificativas_motivos,justificativas_texto,"",1,1)</f>
        <v>MOTORISTA CUMPRINDO HORÁRIO NA ESCALA ATUAL</v>
      </c>
      <c r="L1181" s="119" t="str">
        <f>_xlfn.CONCAT(cr_impAlm[[#This Row],[DATA]],cr_impAlm[[#This Row],[MOTORISTA e MATRICULA]])</f>
        <v>45544LUCIANO CARNEIRO ALVES - 5757</v>
      </c>
    </row>
    <row r="1182" spans="1:12" ht="41.25" hidden="1" customHeight="1">
      <c r="A1182" s="152">
        <v>45494</v>
      </c>
      <c r="B1182" s="146">
        <v>19025</v>
      </c>
      <c r="C1182" s="147">
        <v>0.79166666666666663</v>
      </c>
      <c r="D1182" s="148" t="s">
        <v>11</v>
      </c>
      <c r="E1182" s="149" t="s">
        <v>133</v>
      </c>
      <c r="F1182" s="149"/>
      <c r="G1182" s="149" t="str">
        <f t="shared" si="51"/>
        <v>1</v>
      </c>
      <c r="H1182" s="150">
        <f t="shared" si="52"/>
        <v>18</v>
      </c>
      <c r="I1182" s="149" t="s">
        <v>79</v>
      </c>
      <c r="J1182" s="151" t="str" cm="1">
        <f t="array" ref="J1182">_xlfn.XLOOKUP(D1182,justificativas_motivos,justificativas_texto,"",1,1)</f>
        <v>MOTORISTA CUMPRINDO HORÁRIO NA ESCALA ATUAL</v>
      </c>
      <c r="L1182" s="119" t="str">
        <f>_xlfn.CONCAT(cr_impAlm[[#This Row],[DATA]],cr_impAlm[[#This Row],[MOTORISTA e MATRICULA]])</f>
        <v>45544GONCALO ALVES BEZERRA - 748</v>
      </c>
    </row>
    <row r="1183" spans="1:12" ht="41.25" hidden="1" customHeight="1">
      <c r="A1183" s="152">
        <v>45494</v>
      </c>
      <c r="B1183" s="146">
        <v>19025</v>
      </c>
      <c r="C1183" s="147">
        <v>0.79166666666666663</v>
      </c>
      <c r="D1183" s="148" t="s">
        <v>11</v>
      </c>
      <c r="E1183" s="149" t="s">
        <v>189</v>
      </c>
      <c r="F1183" s="132"/>
      <c r="G1183" s="149" t="str">
        <f t="shared" si="51"/>
        <v>1</v>
      </c>
      <c r="H1183" s="150">
        <f t="shared" si="52"/>
        <v>18</v>
      </c>
      <c r="I1183" s="149" t="s">
        <v>79</v>
      </c>
      <c r="J1183" s="151" t="str" cm="1">
        <f t="array" ref="J1183">_xlfn.XLOOKUP(D1183,justificativas_motivos,justificativas_texto,"",1,1)</f>
        <v>MOTORISTA CUMPRINDO HORÁRIO NA ESCALA ATUAL</v>
      </c>
      <c r="L1183" s="119" t="str">
        <f>_xlfn.CONCAT(cr_impAlm[[#This Row],[DATA]],cr_impAlm[[#This Row],[MOTORISTA e MATRICULA]])</f>
        <v>45544JOAO BATISTA DA SILVA - 1410</v>
      </c>
    </row>
    <row r="1184" spans="1:12" ht="41.25" hidden="1" customHeight="1">
      <c r="A1184" s="152">
        <v>45495</v>
      </c>
      <c r="B1184" s="146">
        <v>19012</v>
      </c>
      <c r="C1184" s="147">
        <v>0.85416666666666663</v>
      </c>
      <c r="D1184" s="148" t="s">
        <v>11</v>
      </c>
      <c r="E1184" s="149" t="s">
        <v>78</v>
      </c>
      <c r="F1184" s="132"/>
      <c r="G1184" s="149" t="str">
        <f t="shared" si="51"/>
        <v>1</v>
      </c>
      <c r="H1184" s="150">
        <f t="shared" si="52"/>
        <v>18</v>
      </c>
      <c r="I1184" s="149" t="s">
        <v>583</v>
      </c>
      <c r="J1184" s="145" t="str" cm="1">
        <f t="array" ref="J1184">_xlfn.XLOOKUP(D1184,justificativas_motivos,justificativas_texto,"",1,1)</f>
        <v>MOTORISTA CUMPRINDO HORÁRIO NA ESCALA ATUAL</v>
      </c>
      <c r="L1184" s="119" t="str">
        <f>_xlfn.CONCAT(cr_impAlm[[#This Row],[DATA]],cr_impAlm[[#This Row],[MOTORISTA e MATRICULA]])</f>
        <v>45544MARCOS SUEL VICENTE DE SOUZA - 5536</v>
      </c>
    </row>
    <row r="1185" spans="1:12" ht="41.25" hidden="1" customHeight="1">
      <c r="A1185" s="152">
        <v>45495</v>
      </c>
      <c r="B1185" s="146">
        <f>B1184</f>
        <v>19012</v>
      </c>
      <c r="C1185" s="147">
        <f>C1184</f>
        <v>0.85416666666666663</v>
      </c>
      <c r="D1185" s="148" t="s">
        <v>11</v>
      </c>
      <c r="E1185" s="132" t="s">
        <v>80</v>
      </c>
      <c r="F1185" s="132"/>
      <c r="G1185" s="149" t="str">
        <f t="shared" si="51"/>
        <v>1</v>
      </c>
      <c r="H1185" s="150">
        <f t="shared" si="52"/>
        <v>18</v>
      </c>
      <c r="I1185" s="149" t="s">
        <v>583</v>
      </c>
      <c r="J1185" s="145" t="str" cm="1">
        <f t="array" ref="J1185">_xlfn.XLOOKUP(D1185,justificativas_motivos,justificativas_texto,"",1,1)</f>
        <v>MOTORISTA CUMPRINDO HORÁRIO NA ESCALA ATUAL</v>
      </c>
      <c r="L1185" s="119" t="str">
        <f>_xlfn.CONCAT(cr_impAlm[[#This Row],[DATA]],cr_impAlm[[#This Row],[MOTORISTA e MATRICULA]])</f>
        <v>45544JOSE SOARES DA SILVA FILHO - 3093</v>
      </c>
    </row>
    <row r="1186" spans="1:12" ht="41.25" hidden="1" customHeight="1">
      <c r="A1186" s="152">
        <v>45495</v>
      </c>
      <c r="B1186" s="146">
        <v>19008</v>
      </c>
      <c r="C1186" s="147">
        <v>0.87847222222222221</v>
      </c>
      <c r="D1186" s="148" t="s">
        <v>11</v>
      </c>
      <c r="E1186" s="132" t="s">
        <v>184</v>
      </c>
      <c r="F1186" s="132"/>
      <c r="G1186" s="149" t="str">
        <f t="shared" si="51"/>
        <v>1</v>
      </c>
      <c r="H1186" s="150">
        <f t="shared" si="52"/>
        <v>18</v>
      </c>
      <c r="I1186" s="149" t="str" cm="1">
        <f t="array" ref="I1186">_xlfn.XLOOKUP(C1186,imp_horarios,imp_trechos_janta,"",-1,1)</f>
        <v>BELEM X GOIANIA 21:05</v>
      </c>
      <c r="J1186" s="145" t="str" cm="1">
        <f t="array" ref="J1186">_xlfn.XLOOKUP(D1186,justificativas_motivos,justificativas_texto,"",1,1)</f>
        <v>MOTORISTA CUMPRINDO HORÁRIO NA ESCALA ATUAL</v>
      </c>
      <c r="L1186" s="119" t="str">
        <f>_xlfn.CONCAT(cr_impAlm[[#This Row],[DATA]],cr_impAlm[[#This Row],[MOTORISTA e MATRICULA]])</f>
        <v>45544WILMAR JOSE DE SOUZA - 1763</v>
      </c>
    </row>
    <row r="1187" spans="1:12" ht="41.25" hidden="1" customHeight="1">
      <c r="A1187" s="152">
        <v>45495</v>
      </c>
      <c r="B1187" s="146">
        <f>B1186</f>
        <v>19008</v>
      </c>
      <c r="C1187" s="147">
        <f>C1186</f>
        <v>0.87847222222222221</v>
      </c>
      <c r="D1187" s="148" t="s">
        <v>11</v>
      </c>
      <c r="E1187" s="132" t="s">
        <v>63</v>
      </c>
      <c r="F1187" s="132"/>
      <c r="G1187" s="149" t="str">
        <f t="shared" si="51"/>
        <v>1</v>
      </c>
      <c r="H1187" s="150">
        <f t="shared" si="52"/>
        <v>18</v>
      </c>
      <c r="I1187" s="149" t="str" cm="1">
        <f t="array" ref="I1187">_xlfn.XLOOKUP(C1187,imp_horarios,imp_trechos_janta,"",-1,1)</f>
        <v>BELEM X GOIANIA 21:05</v>
      </c>
      <c r="J1187" s="145" t="str" cm="1">
        <f t="array" ref="J1187">_xlfn.XLOOKUP(D1187,justificativas_motivos,justificativas_texto,"",1,1)</f>
        <v>MOTORISTA CUMPRINDO HORÁRIO NA ESCALA ATUAL</v>
      </c>
      <c r="L1187" s="119" t="str">
        <f>_xlfn.CONCAT(cr_impAlm[[#This Row],[DATA]],cr_impAlm[[#This Row],[MOTORISTA e MATRICULA]])</f>
        <v>45544VALDIVINO GONCALVES DA SILVA - 5724</v>
      </c>
    </row>
    <row r="1188" spans="1:12" ht="41.25" hidden="1" customHeight="1">
      <c r="A1188" s="152">
        <v>45495</v>
      </c>
      <c r="B1188" s="146">
        <v>19011</v>
      </c>
      <c r="C1188" s="147">
        <v>0.25</v>
      </c>
      <c r="D1188" s="148" t="s">
        <v>11</v>
      </c>
      <c r="E1188" s="132" t="s">
        <v>133</v>
      </c>
      <c r="F1188" s="132"/>
      <c r="G1188" s="149" t="str">
        <f t="shared" si="51"/>
        <v>1</v>
      </c>
      <c r="H1188" s="150">
        <f t="shared" si="52"/>
        <v>18</v>
      </c>
      <c r="I1188" s="149" t="str" cm="1">
        <f t="array" ref="I1188">_xlfn.XLOOKUP(C1188,imp_horarios,imp_trechos_janta,"",-1,1)</f>
        <v>IMPERATRIZ X GOIANIA 06:00</v>
      </c>
      <c r="J1188" s="145" t="str" cm="1">
        <f t="array" ref="J1188">_xlfn.XLOOKUP(D1188,justificativas_motivos,justificativas_texto,"",1,1)</f>
        <v>MOTORISTA CUMPRINDO HORÁRIO NA ESCALA ATUAL</v>
      </c>
      <c r="L1188" s="119" t="str">
        <f>_xlfn.CONCAT(cr_impAlm[[#This Row],[DATA]],cr_impAlm[[#This Row],[MOTORISTA e MATRICULA]])</f>
        <v>45544ROBERTO PEREIRA DE MATOS - 5538</v>
      </c>
    </row>
    <row r="1189" spans="1:12" ht="41.25" hidden="1" customHeight="1">
      <c r="A1189" s="152">
        <v>45495</v>
      </c>
      <c r="B1189" s="146">
        <f>B1188</f>
        <v>19011</v>
      </c>
      <c r="C1189" s="147">
        <f>C1188</f>
        <v>0.25</v>
      </c>
      <c r="D1189" s="148" t="s">
        <v>11</v>
      </c>
      <c r="E1189" s="132" t="s">
        <v>189</v>
      </c>
      <c r="F1189" s="132"/>
      <c r="G1189" s="149" t="str">
        <f t="shared" si="51"/>
        <v>1</v>
      </c>
      <c r="H1189" s="150">
        <f t="shared" si="52"/>
        <v>18</v>
      </c>
      <c r="I1189" s="149" t="str" cm="1">
        <f t="array" ref="I1189">_xlfn.XLOOKUP(C1189,imp_horarios,imp_trechos_janta,"",-1,1)</f>
        <v>IMPERATRIZ X GOIANIA 06:00</v>
      </c>
      <c r="J1189" s="145" t="str" cm="1">
        <f t="array" ref="J1189">_xlfn.XLOOKUP(D1189,justificativas_motivos,justificativas_texto,"",1,1)</f>
        <v>MOTORISTA CUMPRINDO HORÁRIO NA ESCALA ATUAL</v>
      </c>
      <c r="L1189" s="119" t="str">
        <f>_xlfn.CONCAT(cr_impAlm[[#This Row],[DATA]],cr_impAlm[[#This Row],[MOTORISTA e MATRICULA]])</f>
        <v>45544VALDECY RIBEIRO CAETANO - 5743</v>
      </c>
    </row>
    <row r="1190" spans="1:12" ht="41.25" hidden="1" customHeight="1">
      <c r="A1190" s="152">
        <v>45495</v>
      </c>
      <c r="B1190" s="146">
        <v>19020</v>
      </c>
      <c r="C1190" s="147">
        <v>0.3</v>
      </c>
      <c r="D1190" s="148" t="s">
        <v>11</v>
      </c>
      <c r="E1190" s="132" t="s">
        <v>167</v>
      </c>
      <c r="F1190" s="132"/>
      <c r="G1190" s="149" t="str">
        <f t="shared" si="51"/>
        <v>1</v>
      </c>
      <c r="H1190" s="150">
        <f t="shared" si="52"/>
        <v>18</v>
      </c>
      <c r="I1190" s="149" t="str" cm="1">
        <f t="array" ref="I1190">_xlfn.XLOOKUP(C1190,imp_horarios,imp_trechos_janta,"",-1,1)</f>
        <v>BELEM X GOIANIA 07:12</v>
      </c>
      <c r="J1190" s="145" t="str" cm="1">
        <f t="array" ref="J1190">_xlfn.XLOOKUP(D1190,justificativas_motivos,justificativas_texto,"",1,1)</f>
        <v>MOTORISTA CUMPRINDO HORÁRIO NA ESCALA ATUAL</v>
      </c>
      <c r="L1190" s="119" t="str">
        <f>_xlfn.CONCAT(cr_impAlm[[#This Row],[DATA]],cr_impAlm[[#This Row],[MOTORISTA e MATRICULA]])</f>
        <v>45544FRANCISCO PESSOA DE CARVALHO - 5276</v>
      </c>
    </row>
    <row r="1191" spans="1:12" ht="41.25" hidden="1" customHeight="1">
      <c r="A1191" s="152">
        <v>45495</v>
      </c>
      <c r="B1191" s="146">
        <f>B1190</f>
        <v>19020</v>
      </c>
      <c r="C1191" s="147">
        <f>C1190</f>
        <v>0.3</v>
      </c>
      <c r="D1191" s="148" t="s">
        <v>11</v>
      </c>
      <c r="E1191" s="132" t="s">
        <v>140</v>
      </c>
      <c r="F1191" s="132"/>
      <c r="G1191" s="149" t="str">
        <f t="shared" si="51"/>
        <v>1</v>
      </c>
      <c r="H1191" s="150">
        <f t="shared" si="52"/>
        <v>18</v>
      </c>
      <c r="I1191" s="149" t="str" cm="1">
        <f t="array" ref="I1191">_xlfn.XLOOKUP(C1191,imp_horarios,imp_trechos_janta,"",-1,1)</f>
        <v>BELEM X GOIANIA 07:12</v>
      </c>
      <c r="J1191" s="145" t="str" cm="1">
        <f t="array" ref="J1191">_xlfn.XLOOKUP(D1191,justificativas_motivos,justificativas_texto,"",1,1)</f>
        <v>MOTORISTA CUMPRINDO HORÁRIO NA ESCALA ATUAL</v>
      </c>
      <c r="L1191" s="119" t="str">
        <f>_xlfn.CONCAT(cr_impAlm[[#This Row],[DATA]],cr_impAlm[[#This Row],[MOTORISTA e MATRICULA]])</f>
        <v>45544FRANK HUDSON MACHADO DE BRITO - 5267</v>
      </c>
    </row>
    <row r="1192" spans="1:12" ht="41.25" hidden="1" customHeight="1">
      <c r="A1192" s="152">
        <v>45495</v>
      </c>
      <c r="B1192" s="146">
        <v>19013</v>
      </c>
      <c r="C1192" s="147">
        <v>0.39583333333333331</v>
      </c>
      <c r="D1192" s="148" t="s">
        <v>11</v>
      </c>
      <c r="E1192" s="132" t="s">
        <v>30</v>
      </c>
      <c r="F1192" s="132"/>
      <c r="G1192" s="149" t="str">
        <f t="shared" si="51"/>
        <v>1</v>
      </c>
      <c r="H1192" s="150">
        <f t="shared" si="52"/>
        <v>18</v>
      </c>
      <c r="I1192" s="149" t="str" cm="1">
        <f t="array" ref="I1192">_xlfn.XLOOKUP(C1192,imp_horarios,imp_trechos_janta,"",-1,1)</f>
        <v>GOIANIA X BELEM 09:30</v>
      </c>
      <c r="J1192" s="145" t="str" cm="1">
        <f t="array" ref="J1192">_xlfn.XLOOKUP(D1192,justificativas_motivos,justificativas_texto,"",1,1)</f>
        <v>MOTORISTA CUMPRINDO HORÁRIO NA ESCALA ATUAL</v>
      </c>
      <c r="L1192" s="119" t="str">
        <f>_xlfn.CONCAT(cr_impAlm[[#This Row],[DATA]],cr_impAlm[[#This Row],[MOTORISTA e MATRICULA]])</f>
        <v>45544ADAIL DA SILVA DOS SANTOS - 1103</v>
      </c>
    </row>
    <row r="1193" spans="1:12" ht="41.25" hidden="1" customHeight="1">
      <c r="A1193" s="152">
        <v>45495</v>
      </c>
      <c r="B1193" s="146">
        <f>B1192</f>
        <v>19013</v>
      </c>
      <c r="C1193" s="147">
        <f>C1192</f>
        <v>0.39583333333333331</v>
      </c>
      <c r="D1193" s="148" t="s">
        <v>11</v>
      </c>
      <c r="E1193" s="132" t="s">
        <v>31</v>
      </c>
      <c r="F1193" s="132"/>
      <c r="G1193" s="149" t="str">
        <f t="shared" si="51"/>
        <v>1</v>
      </c>
      <c r="H1193" s="150">
        <f t="shared" si="52"/>
        <v>18</v>
      </c>
      <c r="I1193" s="149" t="str" cm="1">
        <f t="array" ref="I1193">_xlfn.XLOOKUP(C1193,imp_horarios,imp_trechos_janta,"",-1,1)</f>
        <v>GOIANIA X BELEM 09:30</v>
      </c>
      <c r="J1193" s="145" t="str" cm="1">
        <f t="array" ref="J1193">_xlfn.XLOOKUP(D1193,justificativas_motivos,justificativas_texto,"",1,1)</f>
        <v>MOTORISTA CUMPRINDO HORÁRIO NA ESCALA ATUAL</v>
      </c>
      <c r="L1193" s="119" t="str">
        <f>_xlfn.CONCAT(cr_impAlm[[#This Row],[DATA]],cr_impAlm[[#This Row],[MOTORISTA e MATRICULA]])</f>
        <v>45545WILMAR JOSE DE SOUZA - 1763</v>
      </c>
    </row>
    <row r="1194" spans="1:12" ht="41.25" hidden="1" customHeight="1">
      <c r="A1194" s="152">
        <v>45495</v>
      </c>
      <c r="B1194" s="146">
        <v>15800</v>
      </c>
      <c r="C1194" s="147">
        <v>0.75</v>
      </c>
      <c r="D1194" s="148" t="s">
        <v>11</v>
      </c>
      <c r="E1194" s="132" t="s">
        <v>134</v>
      </c>
      <c r="F1194" s="132"/>
      <c r="G1194" s="149" t="str">
        <f t="shared" si="51"/>
        <v>1</v>
      </c>
      <c r="H1194" s="150">
        <f t="shared" si="52"/>
        <v>18</v>
      </c>
      <c r="I1194" s="149" t="str" cm="1">
        <f t="array" ref="I1194">_xlfn.XLOOKUP(C1194,imp_horarios,imp_trechos_janta,"",-1,1)</f>
        <v>GOIANIA X TERESINA 18:00</v>
      </c>
      <c r="J1194" s="145" t="str" cm="1">
        <f t="array" ref="J1194">_xlfn.XLOOKUP(D1194,justificativas_motivos,justificativas_texto,"",1,1)</f>
        <v>MOTORISTA CUMPRINDO HORÁRIO NA ESCALA ATUAL</v>
      </c>
      <c r="L1194" s="119" t="str">
        <f>_xlfn.CONCAT(cr_impAlm[[#This Row],[DATA]],cr_impAlm[[#This Row],[MOTORISTA e MATRICULA]])</f>
        <v>45545VALDIVINO GONCALVES DA SILVA - 5724</v>
      </c>
    </row>
    <row r="1195" spans="1:12" ht="41.25" hidden="1" customHeight="1">
      <c r="A1195" s="152">
        <v>45495</v>
      </c>
      <c r="B1195" s="146">
        <f>B1194</f>
        <v>15800</v>
      </c>
      <c r="C1195" s="147">
        <f>C1194</f>
        <v>0.75</v>
      </c>
      <c r="D1195" s="148" t="s">
        <v>11</v>
      </c>
      <c r="E1195" s="132" t="s">
        <v>196</v>
      </c>
      <c r="F1195" s="132"/>
      <c r="G1195" s="149" t="str">
        <f t="shared" si="51"/>
        <v>1</v>
      </c>
      <c r="H1195" s="150">
        <f t="shared" si="52"/>
        <v>18</v>
      </c>
      <c r="I1195" s="149" t="str" cm="1">
        <f t="array" ref="I1195">_xlfn.XLOOKUP(C1195,imp_horarios,imp_trechos_janta,"",-1,1)</f>
        <v>GOIANIA X TERESINA 18:00</v>
      </c>
      <c r="J1195" s="145" t="str" cm="1">
        <f t="array" ref="J1195">_xlfn.XLOOKUP(D1195,justificativas_motivos,justificativas_texto,"",1,1)</f>
        <v>MOTORISTA CUMPRINDO HORÁRIO NA ESCALA ATUAL</v>
      </c>
      <c r="L1195" s="119" t="str">
        <f>_xlfn.CONCAT(cr_impAlm[[#This Row],[DATA]],cr_impAlm[[#This Row],[MOTORISTA e MATRICULA]])</f>
        <v>45545ROBERTO PEREIRA DE MATOS - 5538</v>
      </c>
    </row>
    <row r="1196" spans="1:12" ht="41.25" hidden="1" customHeight="1">
      <c r="A1196" s="152">
        <v>45495</v>
      </c>
      <c r="B1196" s="146">
        <v>20020</v>
      </c>
      <c r="C1196" s="147">
        <v>0.79166666666666663</v>
      </c>
      <c r="D1196" s="148" t="s">
        <v>11</v>
      </c>
      <c r="E1196" s="132" t="s">
        <v>83</v>
      </c>
      <c r="F1196" s="132"/>
      <c r="G1196" s="149" t="str">
        <f t="shared" si="51"/>
        <v>1</v>
      </c>
      <c r="H1196" s="150">
        <f t="shared" si="52"/>
        <v>18</v>
      </c>
      <c r="I1196" s="149" t="s">
        <v>79</v>
      </c>
      <c r="J1196" s="145" t="str" cm="1">
        <f t="array" ref="J1196">_xlfn.XLOOKUP(D1196,justificativas_motivos,justificativas_texto,"",1,1)</f>
        <v>MOTORISTA CUMPRINDO HORÁRIO NA ESCALA ATUAL</v>
      </c>
      <c r="L1196" s="119" t="str">
        <f>_xlfn.CONCAT(cr_impAlm[[#This Row],[DATA]],cr_impAlm[[#This Row],[MOTORISTA e MATRICULA]])</f>
        <v>45545VALDECY RIBEIRO CAETANO - 5743</v>
      </c>
    </row>
    <row r="1197" spans="1:12" ht="41.25" hidden="1" customHeight="1">
      <c r="A1197" s="152">
        <v>45495</v>
      </c>
      <c r="B1197" s="146">
        <f>B1196</f>
        <v>20020</v>
      </c>
      <c r="C1197" s="147">
        <f>C1196</f>
        <v>0.79166666666666663</v>
      </c>
      <c r="D1197" s="148" t="s">
        <v>11</v>
      </c>
      <c r="E1197" s="132" t="s">
        <v>93</v>
      </c>
      <c r="F1197" s="149"/>
      <c r="G1197" s="149" t="str">
        <f t="shared" si="51"/>
        <v>1</v>
      </c>
      <c r="H1197" s="150">
        <f t="shared" si="52"/>
        <v>18</v>
      </c>
      <c r="I1197" s="149" t="s">
        <v>79</v>
      </c>
      <c r="J1197" s="145" t="str" cm="1">
        <f t="array" ref="J1197">_xlfn.XLOOKUP(D1197,justificativas_motivos,justificativas_texto,"",1,1)</f>
        <v>MOTORISTA CUMPRINDO HORÁRIO NA ESCALA ATUAL</v>
      </c>
      <c r="L1197" s="119" t="str">
        <f>_xlfn.CONCAT(cr_impAlm[[#This Row],[DATA]],cr_impAlm[[#This Row],[MOTORISTA e MATRICULA]])</f>
        <v>45545JOCIVANE BARBOSA DE OLIVEIRA - 5207</v>
      </c>
    </row>
    <row r="1198" spans="1:12" ht="41.25" hidden="1" customHeight="1">
      <c r="A1198" s="152">
        <v>45495</v>
      </c>
      <c r="B1198" s="146">
        <v>19017</v>
      </c>
      <c r="C1198" s="147">
        <v>0.83333333333333337</v>
      </c>
      <c r="D1198" s="148" t="s">
        <v>11</v>
      </c>
      <c r="E1198" s="149" t="s">
        <v>69</v>
      </c>
      <c r="F1198" s="149"/>
      <c r="G1198" s="149" t="str">
        <f t="shared" si="51"/>
        <v>1</v>
      </c>
      <c r="H1198" s="150">
        <f t="shared" si="52"/>
        <v>18</v>
      </c>
      <c r="I1198" s="149" t="str" cm="1">
        <f t="array" ref="I1198">_xlfn.XLOOKUP(C1198,imp_horarios,imp_trechos_janta,"",-1,1)</f>
        <v>GOIANIA X SAO LUIS 20:00</v>
      </c>
      <c r="J1198" s="151" t="str" cm="1">
        <f t="array" ref="J1198">_xlfn.XLOOKUP(D1198,justificativas_motivos,justificativas_texto,"",1,1)</f>
        <v>MOTORISTA CUMPRINDO HORÁRIO NA ESCALA ATUAL</v>
      </c>
      <c r="L1198" s="119" t="str">
        <f>_xlfn.CONCAT(cr_impAlm[[#This Row],[DATA]],cr_impAlm[[#This Row],[MOTORISTA e MATRICULA]])</f>
        <v>45545ENIO GOMES DE SOUZA - 5825</v>
      </c>
    </row>
    <row r="1199" spans="1:12" ht="41.25" hidden="1" customHeight="1">
      <c r="A1199" s="152">
        <v>45495</v>
      </c>
      <c r="B1199" s="146">
        <f>B1198</f>
        <v>19017</v>
      </c>
      <c r="C1199" s="147">
        <f>C1198</f>
        <v>0.83333333333333337</v>
      </c>
      <c r="D1199" s="148" t="s">
        <v>11</v>
      </c>
      <c r="E1199" s="149" t="s">
        <v>40</v>
      </c>
      <c r="F1199" s="149"/>
      <c r="G1199" s="149" t="str">
        <f t="shared" si="51"/>
        <v>1</v>
      </c>
      <c r="H1199" s="150">
        <f t="shared" si="52"/>
        <v>18</v>
      </c>
      <c r="I1199" s="149" t="str" cm="1">
        <f t="array" ref="I1199">_xlfn.XLOOKUP(C1199,imp_horarios,imp_trechos_janta,"",-1,1)</f>
        <v>GOIANIA X SAO LUIS 20:00</v>
      </c>
      <c r="J1199" s="151" t="str" cm="1">
        <f t="array" ref="J1199">_xlfn.XLOOKUP(D1199,justificativas_motivos,justificativas_texto,"",1,1)</f>
        <v>MOTORISTA CUMPRINDO HORÁRIO NA ESCALA ATUAL</v>
      </c>
      <c r="L1199" s="119" t="str">
        <f>_xlfn.CONCAT(cr_impAlm[[#This Row],[DATA]],cr_impAlm[[#This Row],[MOTORISTA e MATRICULA]])</f>
        <v>45545ADAIL DA SILVA DOS SANTOS - 1103</v>
      </c>
    </row>
    <row r="1200" spans="1:12" ht="41.25" hidden="1" customHeight="1">
      <c r="A1200" s="152">
        <v>45496</v>
      </c>
      <c r="B1200" s="146">
        <v>19025</v>
      </c>
      <c r="C1200" s="147">
        <v>0.87847222222222221</v>
      </c>
      <c r="D1200" s="148" t="s">
        <v>11</v>
      </c>
      <c r="E1200" s="153" t="s">
        <v>134</v>
      </c>
      <c r="F1200" s="149"/>
      <c r="G1200" s="149" t="str">
        <f t="shared" si="51"/>
        <v>1</v>
      </c>
      <c r="H1200" s="150">
        <f t="shared" si="52"/>
        <v>18</v>
      </c>
      <c r="I1200" s="149" t="str" cm="1">
        <f t="array" ref="I1200">_xlfn.XLOOKUP(C1200,imp_horarios,imp_trechos_janta,"",-1,1)</f>
        <v>BELEM X GOIANIA 21:05</v>
      </c>
      <c r="J1200" s="151" t="str" cm="1">
        <f t="array" ref="J1200">_xlfn.XLOOKUP(D1200,justificativas_motivos,justificativas_texto,"",1,1)</f>
        <v>MOTORISTA CUMPRINDO HORÁRIO NA ESCALA ATUAL</v>
      </c>
      <c r="L1200" s="119" t="str">
        <f>_xlfn.CONCAT(cr_impAlm[[#This Row],[DATA]],cr_impAlm[[#This Row],[MOTORISTA e MATRICULA]])</f>
        <v>45546JOVENIR SOARES DE MATOS - 5173</v>
      </c>
    </row>
    <row r="1201" spans="1:12" ht="41.25" hidden="1" customHeight="1">
      <c r="A1201" s="152">
        <v>45496</v>
      </c>
      <c r="B1201" s="146">
        <v>19025</v>
      </c>
      <c r="C1201" s="147">
        <v>0.87847222222222221</v>
      </c>
      <c r="D1201" s="148" t="s">
        <v>11</v>
      </c>
      <c r="E1201" s="153" t="s">
        <v>19</v>
      </c>
      <c r="F1201" s="149"/>
      <c r="G1201" s="149" t="str">
        <f t="shared" si="51"/>
        <v>1</v>
      </c>
      <c r="H1201" s="150">
        <f t="shared" si="52"/>
        <v>18</v>
      </c>
      <c r="I1201" s="149" t="str" cm="1">
        <f t="array" ref="I1201">_xlfn.XLOOKUP(C1201,imp_horarios,imp_trechos_janta,"",-1,1)</f>
        <v>BELEM X GOIANIA 21:05</v>
      </c>
      <c r="J1201" s="151" t="str" cm="1">
        <f t="array" ref="J1201">_xlfn.XLOOKUP(D1201,justificativas_motivos,justificativas_texto,"",1,1)</f>
        <v>MOTORISTA CUMPRINDO HORÁRIO NA ESCALA ATUAL</v>
      </c>
      <c r="L1201" s="119" t="str">
        <f>_xlfn.CONCAT(cr_impAlm[[#This Row],[DATA]],cr_impAlm[[#This Row],[MOTORISTA e MATRICULA]])</f>
        <v>45546ALESON DOS SANTOS MOTA - 5818</v>
      </c>
    </row>
    <row r="1202" spans="1:12" ht="41.25" hidden="1" customHeight="1">
      <c r="A1202" s="152">
        <v>45496</v>
      </c>
      <c r="B1202" s="146">
        <v>19015</v>
      </c>
      <c r="C1202" s="147">
        <v>0.3</v>
      </c>
      <c r="D1202" s="148" t="s">
        <v>11</v>
      </c>
      <c r="E1202" s="153" t="s">
        <v>83</v>
      </c>
      <c r="F1202" s="149"/>
      <c r="G1202" s="149" t="str">
        <f t="shared" si="51"/>
        <v>1</v>
      </c>
      <c r="H1202" s="150">
        <f t="shared" si="52"/>
        <v>18</v>
      </c>
      <c r="I1202" s="149" t="str" cm="1">
        <f t="array" ref="I1202">_xlfn.XLOOKUP(C1202,imp_horarios,imp_trechos_janta,"",-1,1)</f>
        <v>BELEM X GOIANIA 07:12</v>
      </c>
      <c r="J1202" s="151" t="str" cm="1">
        <f t="array" ref="J1202">_xlfn.XLOOKUP(D1202,justificativas_motivos,justificativas_texto,"",1,1)</f>
        <v>MOTORISTA CUMPRINDO HORÁRIO NA ESCALA ATUAL</v>
      </c>
      <c r="L1202" s="119" t="str">
        <f>_xlfn.CONCAT(cr_impAlm[[#This Row],[DATA]],cr_impAlm[[#This Row],[MOTORISTA e MATRICULA]])</f>
        <v>45546NELIO ALENCAR DOS SANTOS - 1759</v>
      </c>
    </row>
    <row r="1203" spans="1:12" ht="41.25" hidden="1" customHeight="1">
      <c r="A1203" s="152">
        <v>45496</v>
      </c>
      <c r="B1203" s="146">
        <v>19015</v>
      </c>
      <c r="C1203" s="147">
        <v>0.3</v>
      </c>
      <c r="D1203" s="148" t="s">
        <v>11</v>
      </c>
      <c r="E1203" s="153" t="s">
        <v>93</v>
      </c>
      <c r="F1203" s="149"/>
      <c r="G1203" s="149" t="str">
        <f t="shared" si="51"/>
        <v>1</v>
      </c>
      <c r="H1203" s="150">
        <f t="shared" si="52"/>
        <v>18</v>
      </c>
      <c r="I1203" s="149" t="str" cm="1">
        <f t="array" ref="I1203">_xlfn.XLOOKUP(C1203,imp_horarios,imp_trechos_janta,"",-1,1)</f>
        <v>BELEM X GOIANIA 07:12</v>
      </c>
      <c r="J1203" s="151" t="str" cm="1">
        <f t="array" ref="J1203">_xlfn.XLOOKUP(D1203,justificativas_motivos,justificativas_texto,"",1,1)</f>
        <v>MOTORISTA CUMPRINDO HORÁRIO NA ESCALA ATUAL</v>
      </c>
      <c r="L1203" s="119" t="str">
        <f>_xlfn.CONCAT(cr_impAlm[[#This Row],[DATA]],cr_impAlm[[#This Row],[MOTORISTA e MATRICULA]])</f>
        <v>45546LOURIVAL FRANCISCO DA COSTA - 5826</v>
      </c>
    </row>
    <row r="1204" spans="1:12" ht="41.25" hidden="1" customHeight="1">
      <c r="A1204" s="152">
        <v>45496</v>
      </c>
      <c r="B1204" s="146">
        <v>19001</v>
      </c>
      <c r="C1204" s="147">
        <v>0.33333333333333331</v>
      </c>
      <c r="D1204" s="148" t="s">
        <v>11</v>
      </c>
      <c r="E1204" s="153" t="s">
        <v>69</v>
      </c>
      <c r="F1204" s="149"/>
      <c r="G1204" s="149" t="str">
        <f t="shared" si="51"/>
        <v>1</v>
      </c>
      <c r="H1204" s="150">
        <f t="shared" si="52"/>
        <v>18</v>
      </c>
      <c r="I1204" s="149" t="str" cm="1">
        <f t="array" ref="I1204">_xlfn.XLOOKUP(C1204,imp_horarios,imp_trechos_janta,"",-1,1)</f>
        <v>SAO LUIS X GOIANIA 08:00</v>
      </c>
      <c r="J1204" s="151" t="str" cm="1">
        <f t="array" ref="J1204">_xlfn.XLOOKUP(D1204,justificativas_motivos,justificativas_texto,"",1,1)</f>
        <v>MOTORISTA CUMPRINDO HORÁRIO NA ESCALA ATUAL</v>
      </c>
      <c r="L1204" s="119" t="str">
        <f>_xlfn.CONCAT(cr_impAlm[[#This Row],[DATA]],cr_impAlm[[#This Row],[MOTORISTA e MATRICULA]])</f>
        <v>45546ADAIL DA SILVA DOS SANTOS - 1103</v>
      </c>
    </row>
    <row r="1205" spans="1:12" ht="41.25" hidden="1" customHeight="1">
      <c r="A1205" s="152">
        <v>45496</v>
      </c>
      <c r="B1205" s="146">
        <v>19001</v>
      </c>
      <c r="C1205" s="147">
        <v>0.33333333333333331</v>
      </c>
      <c r="D1205" s="148" t="s">
        <v>11</v>
      </c>
      <c r="E1205" s="153" t="s">
        <v>40</v>
      </c>
      <c r="F1205" s="149"/>
      <c r="G1205" s="149" t="str">
        <f t="shared" si="51"/>
        <v>1</v>
      </c>
      <c r="H1205" s="150">
        <f t="shared" si="52"/>
        <v>18</v>
      </c>
      <c r="I1205" s="149" t="str" cm="1">
        <f t="array" ref="I1205">_xlfn.XLOOKUP(C1205,imp_horarios,imp_trechos_janta,"",-1,1)</f>
        <v>SAO LUIS X GOIANIA 08:00</v>
      </c>
      <c r="J1205" s="151" t="str" cm="1">
        <f t="array" ref="J1205">_xlfn.XLOOKUP(D1205,justificativas_motivos,justificativas_texto,"",1,1)</f>
        <v>MOTORISTA CUMPRINDO HORÁRIO NA ESCALA ATUAL</v>
      </c>
      <c r="L1205" s="119" t="str">
        <f>_xlfn.CONCAT(cr_impAlm[[#This Row],[DATA]],cr_impAlm[[#This Row],[MOTORISTA e MATRICULA]])</f>
        <v>45546LEIDIOMAR CAETANO DA SILCA - 5594</v>
      </c>
    </row>
    <row r="1206" spans="1:12" ht="41.25" hidden="1" customHeight="1">
      <c r="A1206" s="152">
        <v>45496</v>
      </c>
      <c r="B1206" s="146">
        <v>17400</v>
      </c>
      <c r="C1206" s="147">
        <v>0.39583333333333331</v>
      </c>
      <c r="D1206" s="148" t="s">
        <v>11</v>
      </c>
      <c r="E1206" s="153" t="s">
        <v>113</v>
      </c>
      <c r="F1206" s="149"/>
      <c r="G1206" s="149" t="str">
        <f t="shared" si="51"/>
        <v>1</v>
      </c>
      <c r="H1206" s="150">
        <f t="shared" si="52"/>
        <v>18</v>
      </c>
      <c r="I1206" s="149" t="str" cm="1">
        <f t="array" ref="I1206">_xlfn.XLOOKUP(C1206,imp_horarios,imp_trechos_janta,"",-1,1)</f>
        <v>GOIANIA X BELEM 09:30</v>
      </c>
      <c r="J1206" s="151" t="str" cm="1">
        <f t="array" ref="J1206">_xlfn.XLOOKUP(D1206,justificativas_motivos,justificativas_texto,"",1,1)</f>
        <v>MOTORISTA CUMPRINDO HORÁRIO NA ESCALA ATUAL</v>
      </c>
      <c r="L1206" s="119" t="str">
        <f>_xlfn.CONCAT(cr_impAlm[[#This Row],[DATA]],cr_impAlm[[#This Row],[MOTORISTA e MATRICULA]])</f>
        <v>45546PAULO TRINDADE DE ALMEIDA -5742</v>
      </c>
    </row>
    <row r="1207" spans="1:12" ht="41.25" hidden="1" customHeight="1">
      <c r="A1207" s="152">
        <v>45496</v>
      </c>
      <c r="B1207" s="146">
        <v>17400</v>
      </c>
      <c r="C1207" s="133">
        <v>0.39583333333333331</v>
      </c>
      <c r="D1207" s="148" t="s">
        <v>11</v>
      </c>
      <c r="E1207" s="153" t="s">
        <v>112</v>
      </c>
      <c r="F1207" s="149"/>
      <c r="G1207" s="149" t="str">
        <f t="shared" si="51"/>
        <v>1</v>
      </c>
      <c r="H1207" s="150">
        <f t="shared" si="52"/>
        <v>18</v>
      </c>
      <c r="I1207" s="149" t="str" cm="1">
        <f t="array" ref="I1207">_xlfn.XLOOKUP(C1207,imp_horarios,imp_trechos_janta,"",-1,1)</f>
        <v>GOIANIA X BELEM 09:30</v>
      </c>
      <c r="J1207" s="151" t="str" cm="1">
        <f t="array" ref="J1207">_xlfn.XLOOKUP(D1207,justificativas_motivos,justificativas_texto,"",1,1)</f>
        <v>MOTORISTA CUMPRINDO HORÁRIO NA ESCALA ATUAL</v>
      </c>
      <c r="L1207" s="119" t="str">
        <f>_xlfn.CONCAT(cr_impAlm[[#This Row],[DATA]],cr_impAlm[[#This Row],[MOTORISTA e MATRICULA]])</f>
        <v>45546JOSE CARLOS CAIXETA - 2673</v>
      </c>
    </row>
    <row r="1208" spans="1:12" ht="41.25" hidden="1" customHeight="1">
      <c r="A1208" s="152">
        <v>45496</v>
      </c>
      <c r="B1208" s="146">
        <v>17700</v>
      </c>
      <c r="C1208" s="133" t="s">
        <v>220</v>
      </c>
      <c r="D1208" s="148" t="s">
        <v>11</v>
      </c>
      <c r="E1208" s="153" t="s">
        <v>264</v>
      </c>
      <c r="F1208" s="149"/>
      <c r="G1208" s="149" t="str">
        <f t="shared" si="51"/>
        <v>1</v>
      </c>
      <c r="H1208" s="150">
        <f t="shared" si="52"/>
        <v>18</v>
      </c>
      <c r="I1208" s="149" t="s">
        <v>584</v>
      </c>
      <c r="J1208" s="151" t="str" cm="1">
        <f t="array" ref="J1208">_xlfn.XLOOKUP(D1208,justificativas_motivos,justificativas_texto,"",1,1)</f>
        <v>MOTORISTA CUMPRINDO HORÁRIO NA ESCALA ATUAL</v>
      </c>
      <c r="L1208" s="119" t="str">
        <f>_xlfn.CONCAT(cr_impAlm[[#This Row],[DATA]],cr_impAlm[[#This Row],[MOTORISTA e MATRICULA]])</f>
        <v>45546JOSE PINHEIRO DA SILVA - 5628</v>
      </c>
    </row>
    <row r="1209" spans="1:12" ht="41.25" hidden="1" customHeight="1">
      <c r="A1209" s="152">
        <v>45496</v>
      </c>
      <c r="B1209" s="146">
        <v>17700</v>
      </c>
      <c r="C1209" s="147" t="s">
        <v>220</v>
      </c>
      <c r="D1209" s="148" t="s">
        <v>11</v>
      </c>
      <c r="E1209" s="153" t="s">
        <v>223</v>
      </c>
      <c r="F1209" s="149"/>
      <c r="G1209" s="149" t="str">
        <f t="shared" si="51"/>
        <v>1</v>
      </c>
      <c r="H1209" s="150">
        <f t="shared" si="52"/>
        <v>18</v>
      </c>
      <c r="I1209" s="149" t="s">
        <v>584</v>
      </c>
      <c r="J1209" s="151" t="str" cm="1">
        <f t="array" ref="J1209">_xlfn.XLOOKUP(D1209,justificativas_motivos,justificativas_texto,"",1,1)</f>
        <v>MOTORISTA CUMPRINDO HORÁRIO NA ESCALA ATUAL</v>
      </c>
      <c r="L1209" s="119" t="str">
        <f>_xlfn.CONCAT(cr_impAlm[[#This Row],[DATA]],cr_impAlm[[#This Row],[MOTORISTA e MATRICULA]])</f>
        <v>45547EMIVAL GOMES DE MELO - 5673</v>
      </c>
    </row>
    <row r="1210" spans="1:12" ht="41.25" hidden="1" customHeight="1">
      <c r="A1210" s="152">
        <v>45496</v>
      </c>
      <c r="B1210" s="146">
        <v>19006</v>
      </c>
      <c r="C1210" s="147">
        <v>0.75</v>
      </c>
      <c r="D1210" s="148" t="s">
        <v>11</v>
      </c>
      <c r="E1210" s="149" t="s">
        <v>87</v>
      </c>
      <c r="F1210" s="149"/>
      <c r="G1210" s="149" t="str">
        <f t="shared" si="51"/>
        <v>1</v>
      </c>
      <c r="H1210" s="150">
        <f t="shared" si="52"/>
        <v>18</v>
      </c>
      <c r="I1210" s="149" t="s">
        <v>387</v>
      </c>
      <c r="J1210" s="151" t="str" cm="1">
        <f t="array" ref="J1210">_xlfn.XLOOKUP(D1210,justificativas_motivos,justificativas_texto,"",1,1)</f>
        <v>MOTORISTA CUMPRINDO HORÁRIO NA ESCALA ATUAL</v>
      </c>
      <c r="L1210" s="119" t="str">
        <f>_xlfn.CONCAT(cr_impAlm[[#This Row],[DATA]],cr_impAlm[[#This Row],[MOTORISTA e MATRICULA]])</f>
        <v>45547JOAO ANIVAIR DE QUEIROZ - 5608</v>
      </c>
    </row>
    <row r="1211" spans="1:12" ht="41.25" hidden="1" customHeight="1">
      <c r="A1211" s="152">
        <v>45496</v>
      </c>
      <c r="B1211" s="146">
        <v>19006</v>
      </c>
      <c r="C1211" s="147">
        <v>0.75</v>
      </c>
      <c r="D1211" s="148" t="s">
        <v>11</v>
      </c>
      <c r="E1211" s="149" t="s">
        <v>86</v>
      </c>
      <c r="F1211" s="149"/>
      <c r="G1211" s="149" t="str">
        <f t="shared" si="51"/>
        <v>1</v>
      </c>
      <c r="H1211" s="150">
        <f t="shared" si="52"/>
        <v>18</v>
      </c>
      <c r="I1211" s="149" t="s">
        <v>387</v>
      </c>
      <c r="J1211" s="151" t="str" cm="1">
        <f t="array" ref="J1211">_xlfn.XLOOKUP(D1211,justificativas_motivos,justificativas_texto,"",1,1)</f>
        <v>MOTORISTA CUMPRINDO HORÁRIO NA ESCALA ATUAL</v>
      </c>
      <c r="L1211" s="119" t="str">
        <f>_xlfn.CONCAT(cr_impAlm[[#This Row],[DATA]],cr_impAlm[[#This Row],[MOTORISTA e MATRICULA]])</f>
        <v>45547ROGER FREITAS - 5665</v>
      </c>
    </row>
    <row r="1212" spans="1:12" ht="41.25" hidden="1" customHeight="1">
      <c r="A1212" s="152">
        <v>45496</v>
      </c>
      <c r="B1212" s="146">
        <v>19004</v>
      </c>
      <c r="C1212" s="147">
        <v>0.79166666666666663</v>
      </c>
      <c r="D1212" s="148" t="s">
        <v>11</v>
      </c>
      <c r="E1212" s="149" t="s">
        <v>171</v>
      </c>
      <c r="F1212" s="149"/>
      <c r="G1212" s="149" t="str">
        <f t="shared" si="51"/>
        <v>1</v>
      </c>
      <c r="H1212" s="150">
        <f t="shared" si="52"/>
        <v>18</v>
      </c>
      <c r="I1212" s="149" t="s">
        <v>79</v>
      </c>
      <c r="J1212" s="151" t="str" cm="1">
        <f t="array" ref="J1212">_xlfn.XLOOKUP(D1212,justificativas_motivos,justificativas_texto,"",1,1)</f>
        <v>MOTORISTA CUMPRINDO HORÁRIO NA ESCALA ATUAL</v>
      </c>
      <c r="L1212" s="119" t="str">
        <f>_xlfn.CONCAT(cr_impAlm[[#This Row],[DATA]],cr_impAlm[[#This Row],[MOTORISTA e MATRICULA]])</f>
        <v>45547RONILDO SCHAEFER - 5710</v>
      </c>
    </row>
    <row r="1213" spans="1:12" ht="41.25" hidden="1" customHeight="1">
      <c r="A1213" s="152">
        <v>45496</v>
      </c>
      <c r="B1213" s="146">
        <v>19004</v>
      </c>
      <c r="C1213" s="147">
        <v>0.79166666666666663</v>
      </c>
      <c r="D1213" s="148" t="s">
        <v>11</v>
      </c>
      <c r="E1213" s="149" t="s">
        <v>153</v>
      </c>
      <c r="F1213" s="149"/>
      <c r="G1213" s="149" t="str">
        <f t="shared" si="51"/>
        <v>1</v>
      </c>
      <c r="H1213" s="150">
        <f t="shared" si="52"/>
        <v>18</v>
      </c>
      <c r="I1213" s="149" t="s">
        <v>79</v>
      </c>
      <c r="J1213" s="151" t="str" cm="1">
        <f t="array" ref="J1213">_xlfn.XLOOKUP(D1213,justificativas_motivos,justificativas_texto,"",1,1)</f>
        <v>MOTORISTA CUMPRINDO HORÁRIO NA ESCALA ATUAL</v>
      </c>
      <c r="L1213" s="119" t="str">
        <f>_xlfn.CONCAT(cr_impAlm[[#This Row],[DATA]],cr_impAlm[[#This Row],[MOTORISTA e MATRICULA]])</f>
        <v>45547AURICELIO SILVA DO CARMO - 5755</v>
      </c>
    </row>
    <row r="1214" spans="1:12" ht="41.25" hidden="1" customHeight="1">
      <c r="A1214" s="152">
        <v>45496</v>
      </c>
      <c r="B1214" s="146">
        <v>16000</v>
      </c>
      <c r="C1214" s="147">
        <v>0.83333333333333337</v>
      </c>
      <c r="D1214" s="148" t="s">
        <v>11</v>
      </c>
      <c r="E1214" s="149" t="s">
        <v>216</v>
      </c>
      <c r="F1214" s="149"/>
      <c r="G1214" s="149" t="str">
        <f t="shared" si="51"/>
        <v>1</v>
      </c>
      <c r="H1214" s="150">
        <f t="shared" si="52"/>
        <v>18</v>
      </c>
      <c r="I1214" s="149" t="str" cm="1">
        <f t="array" ref="I1214">_xlfn.XLOOKUP(C1214,imp_horarios,imp_trechos_janta,"",-1,1)</f>
        <v>GOIANIA X SAO LUIS 20:00</v>
      </c>
      <c r="J1214" s="151" t="str" cm="1">
        <f t="array" ref="J1214">_xlfn.XLOOKUP(D1214,justificativas_motivos,justificativas_texto,"",1,1)</f>
        <v>MOTORISTA CUMPRINDO HORÁRIO NA ESCALA ATUAL</v>
      </c>
      <c r="L1214" s="119" t="str">
        <f>_xlfn.CONCAT(cr_impAlm[[#This Row],[DATA]],cr_impAlm[[#This Row],[MOTORISTA e MATRICULA]])</f>
        <v>45547ANTONIO MAGNO FERREIRA DA SILVA - 5789</v>
      </c>
    </row>
    <row r="1215" spans="1:12" ht="41.25" hidden="1" customHeight="1">
      <c r="A1215" s="152">
        <v>45496</v>
      </c>
      <c r="B1215" s="146">
        <v>16000</v>
      </c>
      <c r="C1215" s="147">
        <v>0.83333333333333337</v>
      </c>
      <c r="D1215" s="148" t="s">
        <v>11</v>
      </c>
      <c r="E1215" s="149" t="s">
        <v>157</v>
      </c>
      <c r="F1215" s="132"/>
      <c r="G1215" s="149" t="str">
        <f t="shared" si="51"/>
        <v>1</v>
      </c>
      <c r="H1215" s="150">
        <f t="shared" si="52"/>
        <v>18</v>
      </c>
      <c r="I1215" s="149" t="str" cm="1">
        <f t="array" ref="I1215">_xlfn.XLOOKUP(C1215,imp_horarios,imp_trechos_janta,"",-1,1)</f>
        <v>GOIANIA X SAO LUIS 20:00</v>
      </c>
      <c r="J1215" s="151" t="str" cm="1">
        <f t="array" ref="J1215">_xlfn.XLOOKUP(D1215,justificativas_motivos,justificativas_texto,"",1,1)</f>
        <v>MOTORISTA CUMPRINDO HORÁRIO NA ESCALA ATUAL</v>
      </c>
      <c r="L1215" s="119" t="str">
        <f>_xlfn.CONCAT(cr_impAlm[[#This Row],[DATA]],cr_impAlm[[#This Row],[MOTORISTA e MATRICULA]])</f>
        <v>45547ROSEAN MOURA DOS SANTOS - 5659</v>
      </c>
    </row>
    <row r="1216" spans="1:12" ht="41.25" hidden="1" customHeight="1">
      <c r="A1216" s="152">
        <v>45497</v>
      </c>
      <c r="B1216" s="146">
        <v>16900</v>
      </c>
      <c r="C1216" s="147">
        <v>0.33333333333333331</v>
      </c>
      <c r="D1216" s="148" t="s">
        <v>11</v>
      </c>
      <c r="E1216" s="149" t="s">
        <v>66</v>
      </c>
      <c r="F1216" s="132"/>
      <c r="G1216" s="149" t="str">
        <f t="shared" si="51"/>
        <v>1</v>
      </c>
      <c r="H1216" s="150">
        <f t="shared" si="52"/>
        <v>18</v>
      </c>
      <c r="I1216" s="149" t="str" cm="1">
        <f t="array" ref="I1216">_xlfn.XLOOKUP(C1216,imp_horarios,imp_trechos_janta,"",-1,1)</f>
        <v>SAO LUIS X GOIANIA 08:00</v>
      </c>
      <c r="J1216" s="145" t="str" cm="1">
        <f t="array" ref="J1216">_xlfn.XLOOKUP(D1216,justificativas_motivos,justificativas_texto,"",1,1)</f>
        <v>MOTORISTA CUMPRINDO HORÁRIO NA ESCALA ATUAL</v>
      </c>
      <c r="L1216" s="119" t="str">
        <f>_xlfn.CONCAT(cr_impAlm[[#This Row],[DATA]],cr_impAlm[[#This Row],[MOTORISTA e MATRICULA]])</f>
        <v>45547RAIMUNDO NONATO MAGALHAES DO NASCIMENTO - 5662</v>
      </c>
    </row>
    <row r="1217" spans="1:12" ht="41.25" hidden="1" customHeight="1">
      <c r="A1217" s="152">
        <v>45497</v>
      </c>
      <c r="B1217" s="135">
        <v>16900</v>
      </c>
      <c r="C1217" s="133">
        <v>0.33333333333333331</v>
      </c>
      <c r="D1217" s="136" t="s">
        <v>11</v>
      </c>
      <c r="E1217" s="132" t="s">
        <v>164</v>
      </c>
      <c r="F1217" s="132"/>
      <c r="G1217" s="149" t="str">
        <f t="shared" si="51"/>
        <v>1</v>
      </c>
      <c r="H1217" s="150">
        <f t="shared" si="52"/>
        <v>18</v>
      </c>
      <c r="I1217" s="149" t="str" cm="1">
        <f t="array" ref="I1217">_xlfn.XLOOKUP(C1217,imp_horarios,imp_trechos_janta,"",-1,1)</f>
        <v>SAO LUIS X GOIANIA 08:00</v>
      </c>
      <c r="J1217" s="145" t="str" cm="1">
        <f t="array" ref="J1217">_xlfn.XLOOKUP(D1217,justificativas_motivos,justificativas_texto,"",1,1)</f>
        <v>MOTORISTA CUMPRINDO HORÁRIO NA ESCALA ATUAL</v>
      </c>
      <c r="L1217" s="119" t="str">
        <f>_xlfn.CONCAT(cr_impAlm[[#This Row],[DATA]],cr_impAlm[[#This Row],[MOTORISTA e MATRICULA]])</f>
        <v>45547ADAIL DA SILVA DOS SANTOS - 1103</v>
      </c>
    </row>
    <row r="1218" spans="1:12" ht="41.25" hidden="1" customHeight="1">
      <c r="A1218" s="152">
        <v>45497</v>
      </c>
      <c r="B1218" s="135">
        <v>20014</v>
      </c>
      <c r="C1218" s="133">
        <v>0.3</v>
      </c>
      <c r="D1218" s="136" t="s">
        <v>11</v>
      </c>
      <c r="E1218" s="132" t="s">
        <v>171</v>
      </c>
      <c r="F1218" s="132"/>
      <c r="G1218" s="149" t="str">
        <f t="shared" si="51"/>
        <v>1</v>
      </c>
      <c r="H1218" s="150">
        <f t="shared" si="52"/>
        <v>18</v>
      </c>
      <c r="I1218" s="149" t="str" cm="1">
        <f t="array" ref="I1218">_xlfn.XLOOKUP(C1218,imp_horarios,imp_trechos_janta,"",-1,1)</f>
        <v>BELEM X GOIANIA 07:12</v>
      </c>
      <c r="J1218" s="145" t="str" cm="1">
        <f t="array" ref="J1218">_xlfn.XLOOKUP(D1218,justificativas_motivos,justificativas_texto,"",1,1)</f>
        <v>MOTORISTA CUMPRINDO HORÁRIO NA ESCALA ATUAL</v>
      </c>
      <c r="L1218" s="119" t="str">
        <f>_xlfn.CONCAT(cr_impAlm[[#This Row],[DATA]],cr_impAlm[[#This Row],[MOTORISTA e MATRICULA]])</f>
        <v>45548EDUARDO ANTONIO DA SILVA - 2678</v>
      </c>
    </row>
    <row r="1219" spans="1:12" ht="41.25" hidden="1" customHeight="1">
      <c r="A1219" s="152">
        <v>45497</v>
      </c>
      <c r="B1219" s="135">
        <v>20014</v>
      </c>
      <c r="C1219" s="133">
        <v>0.3</v>
      </c>
      <c r="D1219" s="136" t="s">
        <v>11</v>
      </c>
      <c r="E1219" s="132" t="s">
        <v>153</v>
      </c>
      <c r="F1219" s="132"/>
      <c r="G1219" s="149" t="str">
        <f t="shared" si="51"/>
        <v>1</v>
      </c>
      <c r="H1219" s="150">
        <f t="shared" si="52"/>
        <v>18</v>
      </c>
      <c r="I1219" s="149" t="str" cm="1">
        <f t="array" ref="I1219">_xlfn.XLOOKUP(C1219,imp_horarios,imp_trechos_janta,"",-1,1)</f>
        <v>BELEM X GOIANIA 07:12</v>
      </c>
      <c r="J1219" s="145" t="str" cm="1">
        <f t="array" ref="J1219">_xlfn.XLOOKUP(D1219,justificativas_motivos,justificativas_texto,"",1,1)</f>
        <v>MOTORISTA CUMPRINDO HORÁRIO NA ESCALA ATUAL</v>
      </c>
      <c r="L1219" s="119" t="str">
        <f>_xlfn.CONCAT(cr_impAlm[[#This Row],[DATA]],cr_impAlm[[#This Row],[MOTORISTA e MATRICULA]])</f>
        <v>45548EURIPEDES BARSANULFO DIAS ROSA - 1951</v>
      </c>
    </row>
    <row r="1220" spans="1:12" ht="41.25" hidden="1" customHeight="1">
      <c r="A1220" s="152">
        <v>45497</v>
      </c>
      <c r="B1220" s="135">
        <v>20020</v>
      </c>
      <c r="C1220" s="133">
        <v>0.87847222222222221</v>
      </c>
      <c r="D1220" s="136" t="s">
        <v>11</v>
      </c>
      <c r="E1220" s="132" t="s">
        <v>156</v>
      </c>
      <c r="F1220" s="132"/>
      <c r="G1220" s="149" t="str">
        <f t="shared" si="51"/>
        <v>1</v>
      </c>
      <c r="H1220" s="150">
        <f t="shared" si="52"/>
        <v>18</v>
      </c>
      <c r="I1220" s="149" t="str" cm="1">
        <f t="array" ref="I1220">_xlfn.XLOOKUP(C1220,imp_horarios,imp_trechos_janta,"",-1,1)</f>
        <v>BELEM X GOIANIA 21:05</v>
      </c>
      <c r="J1220" s="145" t="str" cm="1">
        <f t="array" ref="J1220">_xlfn.XLOOKUP(D1220,justificativas_motivos,justificativas_texto,"",1,1)</f>
        <v>MOTORISTA CUMPRINDO HORÁRIO NA ESCALA ATUAL</v>
      </c>
      <c r="L1220" s="119" t="str">
        <f>_xlfn.CONCAT(cr_impAlm[[#This Row],[DATA]],cr_impAlm[[#This Row],[MOTORISTA e MATRICULA]])</f>
        <v>45548JOSE CARLOS DA SILVA - 979</v>
      </c>
    </row>
    <row r="1221" spans="1:12" ht="41.25" hidden="1" customHeight="1">
      <c r="A1221" s="152">
        <v>45497</v>
      </c>
      <c r="B1221" s="135">
        <v>20020</v>
      </c>
      <c r="C1221" s="133">
        <v>0.87847222222222221</v>
      </c>
      <c r="D1221" s="136" t="s">
        <v>11</v>
      </c>
      <c r="E1221" s="132" t="s">
        <v>157</v>
      </c>
      <c r="F1221" s="132"/>
      <c r="G1221" s="149" t="str">
        <f t="shared" si="51"/>
        <v>1</v>
      </c>
      <c r="H1221" s="150">
        <f t="shared" si="52"/>
        <v>18</v>
      </c>
      <c r="I1221" s="149" t="str" cm="1">
        <f t="array" ref="I1221">_xlfn.XLOOKUP(C1221,imp_horarios,imp_trechos_janta,"",-1,1)</f>
        <v>BELEM X GOIANIA 21:05</v>
      </c>
      <c r="J1221" s="145" t="str" cm="1">
        <f t="array" ref="J1221">_xlfn.XLOOKUP(D1221,justificativas_motivos,justificativas_texto,"",1,1)</f>
        <v>MOTORISTA CUMPRINDO HORÁRIO NA ESCALA ATUAL</v>
      </c>
      <c r="L1221" s="119" t="str">
        <f>_xlfn.CONCAT(cr_impAlm[[#This Row],[DATA]],cr_impAlm[[#This Row],[MOTORISTA e MATRICULA]])</f>
        <v>45548WILLIAN DE SOUZA BANDEIRA - 2025</v>
      </c>
    </row>
    <row r="1222" spans="1:12" ht="41.25" hidden="1" customHeight="1">
      <c r="A1222" s="152">
        <v>45497</v>
      </c>
      <c r="B1222" s="135">
        <v>19022</v>
      </c>
      <c r="C1222" s="133">
        <v>0.39583333333333331</v>
      </c>
      <c r="D1222" s="136" t="s">
        <v>11</v>
      </c>
      <c r="E1222" s="132" t="s">
        <v>110</v>
      </c>
      <c r="F1222" s="132"/>
      <c r="G1222" s="149" t="str">
        <f t="shared" si="51"/>
        <v>1</v>
      </c>
      <c r="H1222" s="150">
        <f t="shared" si="52"/>
        <v>18</v>
      </c>
      <c r="I1222" s="149" t="str" cm="1">
        <f t="array" ref="I1222">_xlfn.XLOOKUP(C1222,imp_horarios,imp_trechos_janta,"",-1,1)</f>
        <v>GOIANIA X BELEM 09:30</v>
      </c>
      <c r="J1222" s="145" t="str" cm="1">
        <f t="array" ref="J1222">_xlfn.XLOOKUP(D1222,justificativas_motivos,justificativas_texto,"",1,1)</f>
        <v>MOTORISTA CUMPRINDO HORÁRIO NA ESCALA ATUAL</v>
      </c>
      <c r="L1222" s="119" t="str">
        <f>_xlfn.CONCAT(cr_impAlm[[#This Row],[DATA]],cr_impAlm[[#This Row],[MOTORISTA e MATRICULA]])</f>
        <v>45548ALCENILDE BARBOSA ARAUJO - 1745</v>
      </c>
    </row>
    <row r="1223" spans="1:12" ht="41.25" hidden="1" customHeight="1">
      <c r="A1223" s="152">
        <v>45497</v>
      </c>
      <c r="B1223" s="135">
        <v>19022</v>
      </c>
      <c r="C1223" s="133">
        <v>0.39583333333333331</v>
      </c>
      <c r="D1223" s="136" t="s">
        <v>11</v>
      </c>
      <c r="E1223" s="132" t="s">
        <v>111</v>
      </c>
      <c r="F1223" s="132"/>
      <c r="G1223" s="149" t="str">
        <f t="shared" si="51"/>
        <v>1</v>
      </c>
      <c r="H1223" s="150">
        <f t="shared" si="52"/>
        <v>18</v>
      </c>
      <c r="I1223" s="149" t="str" cm="1">
        <f t="array" ref="I1223">_xlfn.XLOOKUP(C1223,imp_horarios,imp_trechos_janta,"",-1,1)</f>
        <v>GOIANIA X BELEM 09:30</v>
      </c>
      <c r="J1223" s="145" t="str" cm="1">
        <f t="array" ref="J1223">_xlfn.XLOOKUP(D1223,justificativas_motivos,justificativas_texto,"",1,1)</f>
        <v>MOTORISTA CUMPRINDO HORÁRIO NA ESCALA ATUAL</v>
      </c>
      <c r="L1223" s="119" t="str">
        <f>_xlfn.CONCAT(cr_impAlm[[#This Row],[DATA]],cr_impAlm[[#This Row],[MOTORISTA e MATRICULA]])</f>
        <v>45548AILTON LEITE ORTIZ DE CAMARGO - 1642</v>
      </c>
    </row>
    <row r="1224" spans="1:12" ht="41.25" hidden="1" customHeight="1">
      <c r="A1224" s="152">
        <v>45497</v>
      </c>
      <c r="B1224" s="135" t="s">
        <v>137</v>
      </c>
      <c r="C1224" s="133" t="s">
        <v>137</v>
      </c>
      <c r="D1224" s="136" t="s">
        <v>137</v>
      </c>
      <c r="E1224" s="132" t="s">
        <v>95</v>
      </c>
      <c r="F1224" s="132"/>
      <c r="G1224" s="149" t="str">
        <f t="shared" si="51"/>
        <v>1</v>
      </c>
      <c r="H1224" s="150">
        <f t="shared" si="52"/>
        <v>18</v>
      </c>
      <c r="I1224" s="149" t="str" cm="1">
        <f t="array" ref="I1224">_xlfn.XLOOKUP(C1224,imp_horarios,imp_trechos_janta,"",-1,1)</f>
        <v>ESPERA</v>
      </c>
      <c r="J1224" s="145" t="str" cm="1">
        <f t="array" ref="J1224">_xlfn.XLOOKUP(D1224,justificativas_motivos,justificativas_texto,"",1,1)</f>
        <v>MOTORISTA NA GARAGEM EM ESPERA PARA DISPONIBILIDADE DE HORARIOS</v>
      </c>
      <c r="L1224" s="119" t="str">
        <f>_xlfn.CONCAT(cr_impAlm[[#This Row],[DATA]],cr_impAlm[[#This Row],[MOTORISTA e MATRICULA]])</f>
        <v>45548ADAIL DA SILVA DOS SANTOS - 1103</v>
      </c>
    </row>
    <row r="1225" spans="1:12" ht="41.25" hidden="1" customHeight="1">
      <c r="A1225" s="152">
        <v>45497</v>
      </c>
      <c r="B1225" s="135" t="s">
        <v>137</v>
      </c>
      <c r="C1225" s="133" t="s">
        <v>137</v>
      </c>
      <c r="D1225" s="136" t="s">
        <v>137</v>
      </c>
      <c r="E1225" s="132" t="s">
        <v>168</v>
      </c>
      <c r="F1225" s="132"/>
      <c r="G1225" s="149" t="str">
        <f t="shared" si="51"/>
        <v>1</v>
      </c>
      <c r="H1225" s="150">
        <f t="shared" si="52"/>
        <v>18</v>
      </c>
      <c r="I1225" s="149" t="str" cm="1">
        <f t="array" ref="I1225">_xlfn.XLOOKUP(C1225,imp_horarios,imp_trechos_janta,"",-1,1)</f>
        <v>ESPERA</v>
      </c>
      <c r="J1225" s="145" t="str" cm="1">
        <f t="array" ref="J1225">_xlfn.XLOOKUP(D1225,justificativas_motivos,justificativas_texto,"",1,1)</f>
        <v>MOTORISTA NA GARAGEM EM ESPERA PARA DISPONIBILIDADE DE HORARIOS</v>
      </c>
      <c r="L1225" s="119" t="str">
        <f>_xlfn.CONCAT(cr_impAlm[[#This Row],[DATA]],cr_impAlm[[#This Row],[MOTORISTA e MATRICULA]])</f>
        <v>45549PEDRINHO MARCELINO BATISTA - 5629</v>
      </c>
    </row>
    <row r="1226" spans="1:12" ht="41.25" hidden="1" customHeight="1">
      <c r="A1226" s="152">
        <v>45497</v>
      </c>
      <c r="B1226" s="135">
        <v>16800</v>
      </c>
      <c r="C1226" s="133">
        <v>0.75</v>
      </c>
      <c r="D1226" s="136" t="s">
        <v>11</v>
      </c>
      <c r="E1226" s="132" t="s">
        <v>26</v>
      </c>
      <c r="F1226" s="132"/>
      <c r="G1226" s="149" t="str">
        <f t="shared" si="51"/>
        <v>1</v>
      </c>
      <c r="H1226" s="150">
        <f t="shared" si="52"/>
        <v>18</v>
      </c>
      <c r="I1226" s="149" t="str" cm="1">
        <f t="array" ref="I1226">_xlfn.XLOOKUP(C1226,imp_horarios,imp_trechos_janta,"",-1,1)</f>
        <v>GOIANIA X TERESINA 18:00</v>
      </c>
      <c r="J1226" s="145" t="str" cm="1">
        <f t="array" ref="J1226">_xlfn.XLOOKUP(D1226,justificativas_motivos,justificativas_texto,"",1,1)</f>
        <v>MOTORISTA CUMPRINDO HORÁRIO NA ESCALA ATUAL</v>
      </c>
      <c r="L1226" s="119" t="str">
        <f>_xlfn.CONCAT(cr_impAlm[[#This Row],[DATA]],cr_impAlm[[#This Row],[MOTORISTA e MATRICULA]])</f>
        <v>45549VALTER PEREIRA MACIEL - 5630</v>
      </c>
    </row>
    <row r="1227" spans="1:12" ht="41.25" hidden="1" customHeight="1">
      <c r="A1227" s="152">
        <v>45497</v>
      </c>
      <c r="B1227" s="135">
        <v>16800</v>
      </c>
      <c r="C1227" s="133">
        <v>0.75</v>
      </c>
      <c r="D1227" s="136" t="s">
        <v>11</v>
      </c>
      <c r="E1227" s="132" t="s">
        <v>24</v>
      </c>
      <c r="F1227" s="149"/>
      <c r="G1227" s="149" t="str">
        <f t="shared" si="51"/>
        <v>1</v>
      </c>
      <c r="H1227" s="150">
        <f t="shared" si="52"/>
        <v>18</v>
      </c>
      <c r="I1227" s="149" t="str" cm="1">
        <f t="array" ref="I1227">_xlfn.XLOOKUP(C1227,imp_horarios,imp_trechos_janta,"",-1,1)</f>
        <v>GOIANIA X TERESINA 18:00</v>
      </c>
      <c r="J1227" s="145" t="str" cm="1">
        <f t="array" ref="J1227">_xlfn.XLOOKUP(D1227,justificativas_motivos,justificativas_texto,"",1,1)</f>
        <v>MOTORISTA CUMPRINDO HORÁRIO NA ESCALA ATUAL</v>
      </c>
      <c r="L1227" s="119" t="str">
        <f>_xlfn.CONCAT(cr_impAlm[[#This Row],[DATA]],cr_impAlm[[#This Row],[MOTORISTA e MATRICULA]])</f>
        <v>45549VALTERSON ANTONIO CORREIA - 3004</v>
      </c>
    </row>
    <row r="1228" spans="1:12" ht="41.25" hidden="1" customHeight="1">
      <c r="A1228" s="152">
        <v>45497</v>
      </c>
      <c r="B1228" s="135">
        <v>15700</v>
      </c>
      <c r="C1228" s="133">
        <v>0.79166666666666663</v>
      </c>
      <c r="D1228" s="136" t="s">
        <v>11</v>
      </c>
      <c r="E1228" s="149" t="s">
        <v>265</v>
      </c>
      <c r="F1228" s="149"/>
      <c r="G1228" s="149" t="str">
        <f t="shared" si="51"/>
        <v>1</v>
      </c>
      <c r="H1228" s="150">
        <f t="shared" si="52"/>
        <v>18</v>
      </c>
      <c r="I1228" s="149" t="s">
        <v>79</v>
      </c>
      <c r="J1228" s="151" t="str" cm="1">
        <f t="array" ref="J1228">_xlfn.XLOOKUP(D1228,justificativas_motivos,justificativas_texto,"",1,1)</f>
        <v>MOTORISTA CUMPRINDO HORÁRIO NA ESCALA ATUAL</v>
      </c>
      <c r="L1228" s="119" t="str">
        <f>_xlfn.CONCAT(cr_impAlm[[#This Row],[DATA]],cr_impAlm[[#This Row],[MOTORISTA e MATRICULA]])</f>
        <v>45549SILVIO SILVA DE OLIVEIRA - 5793</v>
      </c>
    </row>
    <row r="1229" spans="1:12" ht="41.25" hidden="1" customHeight="1">
      <c r="A1229" s="152">
        <v>45497</v>
      </c>
      <c r="B1229" s="146">
        <v>15700</v>
      </c>
      <c r="C1229" s="147">
        <v>0.79166666666666663</v>
      </c>
      <c r="D1229" s="148" t="s">
        <v>11</v>
      </c>
      <c r="E1229" s="132" t="s">
        <v>232</v>
      </c>
      <c r="F1229" s="149"/>
      <c r="G1229" s="149" t="str">
        <f t="shared" si="51"/>
        <v>1</v>
      </c>
      <c r="H1229" s="150">
        <f t="shared" si="52"/>
        <v>18</v>
      </c>
      <c r="I1229" s="149" t="s">
        <v>79</v>
      </c>
      <c r="J1229" s="151" t="str" cm="1">
        <f t="array" ref="J1229">_xlfn.XLOOKUP(D1229,justificativas_motivos,justificativas_texto,"",1,1)</f>
        <v>MOTORISTA CUMPRINDO HORÁRIO NA ESCALA ATUAL</v>
      </c>
      <c r="L1229" s="119" t="str">
        <f>_xlfn.CONCAT(cr_impAlm[[#This Row],[DATA]],cr_impAlm[[#This Row],[MOTORISTA e MATRICULA]])</f>
        <v>45549OLISMAR BATISTA DE DEUS - 5293</v>
      </c>
    </row>
    <row r="1230" spans="1:12" ht="41.25" hidden="1" customHeight="1">
      <c r="A1230" s="152">
        <v>45498</v>
      </c>
      <c r="B1230" s="146">
        <v>19018</v>
      </c>
      <c r="C1230" s="147">
        <v>0.85416666666666663</v>
      </c>
      <c r="D1230" s="148" t="s">
        <v>11</v>
      </c>
      <c r="E1230" s="132" t="s">
        <v>95</v>
      </c>
      <c r="F1230" s="149"/>
      <c r="G1230" s="149" t="str">
        <f t="shared" si="51"/>
        <v>1</v>
      </c>
      <c r="H1230" s="150">
        <f t="shared" si="52"/>
        <v>18</v>
      </c>
      <c r="I1230" s="149" t="s">
        <v>583</v>
      </c>
      <c r="J1230" s="151" t="str" cm="1">
        <f t="array" ref="J1230">_xlfn.XLOOKUP(D1230,justificativas_motivos,justificativas_texto,"",1,1)</f>
        <v>MOTORISTA CUMPRINDO HORÁRIO NA ESCALA ATUAL</v>
      </c>
      <c r="L1230" s="119" t="str">
        <f>_xlfn.CONCAT(cr_impAlm[[#This Row],[DATA]],cr_impAlm[[#This Row],[MOTORISTA e MATRICULA]])</f>
        <v>45549JOAO AMARAL DA SILVA JUNIOR - 5290</v>
      </c>
    </row>
    <row r="1231" spans="1:12" ht="41.25" hidden="1" customHeight="1">
      <c r="A1231" s="152">
        <v>45498</v>
      </c>
      <c r="B1231" s="146">
        <v>19018</v>
      </c>
      <c r="C1231" s="147">
        <v>0.85416666666666663</v>
      </c>
      <c r="D1231" s="148" t="s">
        <v>11</v>
      </c>
      <c r="E1231" s="132" t="s">
        <v>168</v>
      </c>
      <c r="F1231" s="149"/>
      <c r="G1231" s="149" t="str">
        <f t="shared" si="51"/>
        <v>1</v>
      </c>
      <c r="H1231" s="150">
        <f t="shared" si="52"/>
        <v>18</v>
      </c>
      <c r="I1231" s="149" t="s">
        <v>583</v>
      </c>
      <c r="J1231" s="151" t="str" cm="1">
        <f t="array" ref="J1231">_xlfn.XLOOKUP(D1231,justificativas_motivos,justificativas_texto,"",1,1)</f>
        <v>MOTORISTA CUMPRINDO HORÁRIO NA ESCALA ATUAL</v>
      </c>
      <c r="L1231" s="119" t="str">
        <f>_xlfn.CONCAT(cr_impAlm[[#This Row],[DATA]],cr_impAlm[[#This Row],[MOTORISTA e MATRICULA]])</f>
        <v>45550GERALDO DE OLIVEIRA GOMES - 1360</v>
      </c>
    </row>
    <row r="1232" spans="1:12" ht="41.25" hidden="1" customHeight="1">
      <c r="A1232" s="152">
        <v>45498</v>
      </c>
      <c r="B1232" s="146">
        <v>19004</v>
      </c>
      <c r="C1232" s="147">
        <v>0.87847222222222221</v>
      </c>
      <c r="D1232" s="148" t="s">
        <v>11</v>
      </c>
      <c r="E1232" s="132" t="s">
        <v>26</v>
      </c>
      <c r="F1232" s="149"/>
      <c r="G1232" s="149" t="str">
        <f t="shared" si="51"/>
        <v>1</v>
      </c>
      <c r="H1232" s="150">
        <f t="shared" si="52"/>
        <v>18</v>
      </c>
      <c r="I1232" s="149" t="str" cm="1">
        <f t="array" ref="I1232">_xlfn.XLOOKUP(C1232,imp_horarios,imp_trechos_janta,"",-1,1)</f>
        <v>BELEM X GOIANIA 21:05</v>
      </c>
      <c r="J1232" s="151" t="str" cm="1">
        <f t="array" ref="J1232">_xlfn.XLOOKUP(D1232,justificativas_motivos,justificativas_texto,"",1,1)</f>
        <v>MOTORISTA CUMPRINDO HORÁRIO NA ESCALA ATUAL</v>
      </c>
      <c r="L1232" s="119" t="str">
        <f>_xlfn.CONCAT(cr_impAlm[[#This Row],[DATA]],cr_impAlm[[#This Row],[MOTORISTA e MATRICULA]])</f>
        <v>45550ROBERTO SOARES RUFINO - 5539</v>
      </c>
    </row>
    <row r="1233" spans="1:12" ht="41.25" hidden="1" customHeight="1">
      <c r="A1233" s="152">
        <v>45498</v>
      </c>
      <c r="B1233" s="146">
        <v>19004</v>
      </c>
      <c r="C1233" s="147">
        <v>0.87847222222222221</v>
      </c>
      <c r="D1233" s="148" t="s">
        <v>11</v>
      </c>
      <c r="E1233" s="132" t="s">
        <v>24</v>
      </c>
      <c r="F1233" s="149"/>
      <c r="G1233" s="149" t="str">
        <f t="shared" si="51"/>
        <v>1</v>
      </c>
      <c r="H1233" s="150">
        <f t="shared" si="52"/>
        <v>18</v>
      </c>
      <c r="I1233" s="149" t="str" cm="1">
        <f t="array" ref="I1233">_xlfn.XLOOKUP(C1233,imp_horarios,imp_trechos_janta,"",-1,1)</f>
        <v>BELEM X GOIANIA 21:05</v>
      </c>
      <c r="J1233" s="151" t="str" cm="1">
        <f t="array" ref="J1233">_xlfn.XLOOKUP(D1233,justificativas_motivos,justificativas_texto,"",1,1)</f>
        <v>MOTORISTA CUMPRINDO HORÁRIO NA ESCALA ATUAL</v>
      </c>
      <c r="L1233" s="119" t="str">
        <f>_xlfn.CONCAT(cr_impAlm[[#This Row],[DATA]],cr_impAlm[[#This Row],[MOTORISTA e MATRICULA]])</f>
        <v>45550JUSCELINO PIRES GONCALVES - 1343</v>
      </c>
    </row>
    <row r="1234" spans="1:12" ht="41.25" hidden="1" customHeight="1">
      <c r="A1234" s="152">
        <v>45498</v>
      </c>
      <c r="B1234" s="146">
        <v>20010</v>
      </c>
      <c r="C1234" s="147">
        <v>0.3</v>
      </c>
      <c r="D1234" s="148" t="s">
        <v>11</v>
      </c>
      <c r="E1234" s="149" t="s">
        <v>265</v>
      </c>
      <c r="F1234" s="149"/>
      <c r="G1234" s="149" t="str">
        <f t="shared" si="51"/>
        <v>1</v>
      </c>
      <c r="H1234" s="150">
        <f t="shared" si="52"/>
        <v>18</v>
      </c>
      <c r="I1234" s="149" t="str" cm="1">
        <f t="array" ref="I1234">_xlfn.XLOOKUP(C1234,imp_horarios,imp_trechos_janta,"",-1,1)</f>
        <v>BELEM X GOIANIA 07:12</v>
      </c>
      <c r="J1234" s="151" t="str" cm="1">
        <f t="array" ref="J1234">_xlfn.XLOOKUP(D1234,justificativas_motivos,justificativas_texto,"",1,1)</f>
        <v>MOTORISTA CUMPRINDO HORÁRIO NA ESCALA ATUAL</v>
      </c>
      <c r="L1234" s="119" t="str">
        <f>_xlfn.CONCAT(cr_impAlm[[#This Row],[DATA]],cr_impAlm[[#This Row],[MOTORISTA e MATRICULA]])</f>
        <v>45550MARCIO JOSE DA CRUZ - 5530</v>
      </c>
    </row>
    <row r="1235" spans="1:12" ht="41.25" hidden="1" customHeight="1">
      <c r="A1235" s="152">
        <v>45498</v>
      </c>
      <c r="B1235" s="146">
        <v>20010</v>
      </c>
      <c r="C1235" s="147">
        <v>0.3</v>
      </c>
      <c r="D1235" s="148" t="s">
        <v>11</v>
      </c>
      <c r="E1235" s="149" t="s">
        <v>232</v>
      </c>
      <c r="F1235" s="149"/>
      <c r="G1235" s="149" t="str">
        <f t="shared" si="51"/>
        <v>1</v>
      </c>
      <c r="H1235" s="150">
        <f t="shared" si="52"/>
        <v>18</v>
      </c>
      <c r="I1235" s="149" t="str" cm="1">
        <f t="array" ref="I1235">_xlfn.XLOOKUP(C1235,imp_horarios,imp_trechos_janta,"",-1,1)</f>
        <v>BELEM X GOIANIA 07:12</v>
      </c>
      <c r="J1235" s="151" t="str" cm="1">
        <f t="array" ref="J1235">_xlfn.XLOOKUP(D1235,justificativas_motivos,justificativas_texto,"",1,1)</f>
        <v>MOTORISTA CUMPRINDO HORÁRIO NA ESCALA ATUAL</v>
      </c>
      <c r="L1235" s="119" t="str">
        <f>_xlfn.CONCAT(cr_impAlm[[#This Row],[DATA]],cr_impAlm[[#This Row],[MOTORISTA e MATRICULA]])</f>
        <v>45550ADALTON ALMEIDA DE SOUZA - 1941</v>
      </c>
    </row>
    <row r="1236" spans="1:12" ht="41.25" hidden="1" customHeight="1">
      <c r="A1236" s="152">
        <v>45498</v>
      </c>
      <c r="B1236" s="146">
        <v>16400</v>
      </c>
      <c r="C1236" s="147">
        <v>0.39583333333333331</v>
      </c>
      <c r="D1236" s="148" t="s">
        <v>11</v>
      </c>
      <c r="E1236" s="153" t="s">
        <v>68</v>
      </c>
      <c r="F1236" s="149"/>
      <c r="G1236" s="149" t="str">
        <f t="shared" si="51"/>
        <v>1</v>
      </c>
      <c r="H1236" s="150">
        <f t="shared" si="52"/>
        <v>18</v>
      </c>
      <c r="I1236" s="149" t="str" cm="1">
        <f t="array" ref="I1236">_xlfn.XLOOKUP(C1236,imp_horarios,imp_trechos_janta,"",-1,1)</f>
        <v>GOIANIA X BELEM 09:30</v>
      </c>
      <c r="J1236" s="151" t="str" cm="1">
        <f t="array" ref="J1236">_xlfn.XLOOKUP(D1236,justificativas_motivos,justificativas_texto,"",1,1)</f>
        <v>MOTORISTA CUMPRINDO HORÁRIO NA ESCALA ATUAL</v>
      </c>
      <c r="L1236" s="119" t="str">
        <f>_xlfn.CONCAT(cr_impAlm[[#This Row],[DATA]],cr_impAlm[[#This Row],[MOTORISTA e MATRICULA]])</f>
        <v>45550LEON RODRIGUES LOPES - 5533</v>
      </c>
    </row>
    <row r="1237" spans="1:12" ht="41.25" hidden="1" customHeight="1">
      <c r="A1237" s="152">
        <v>45498</v>
      </c>
      <c r="B1237" s="146">
        <v>16400</v>
      </c>
      <c r="C1237" s="147">
        <v>0.39583333333333331</v>
      </c>
      <c r="D1237" s="148" t="s">
        <v>11</v>
      </c>
      <c r="E1237" s="153" t="s">
        <v>185</v>
      </c>
      <c r="F1237" s="149"/>
      <c r="G1237" s="149" t="str">
        <f t="shared" si="51"/>
        <v>1</v>
      </c>
      <c r="H1237" s="150">
        <f t="shared" si="52"/>
        <v>18</v>
      </c>
      <c r="I1237" s="149" t="str" cm="1">
        <f t="array" ref="I1237">_xlfn.XLOOKUP(C1237,imp_horarios,imp_trechos_janta,"",-1,1)</f>
        <v>GOIANIA X BELEM 09:30</v>
      </c>
      <c r="J1237" s="151" t="str" cm="1">
        <f t="array" ref="J1237">_xlfn.XLOOKUP(D1237,justificativas_motivos,justificativas_texto,"",1,1)</f>
        <v>MOTORISTA CUMPRINDO HORÁRIO NA ESCALA ATUAL</v>
      </c>
      <c r="L1237" s="119" t="str">
        <f>_xlfn.CONCAT(cr_impAlm[[#This Row],[DATA]],cr_impAlm[[#This Row],[MOTORISTA e MATRICULA]])</f>
        <v>45550FRANCISCO PESSOA DE CARVALHO - 5276</v>
      </c>
    </row>
    <row r="1238" spans="1:12" ht="41.25" hidden="1" customHeight="1">
      <c r="A1238" s="152">
        <v>45498</v>
      </c>
      <c r="B1238" s="146" t="s">
        <v>137</v>
      </c>
      <c r="C1238" s="147" t="s">
        <v>137</v>
      </c>
      <c r="D1238" s="148" t="s">
        <v>137</v>
      </c>
      <c r="E1238" s="153" t="s">
        <v>114</v>
      </c>
      <c r="F1238" s="149"/>
      <c r="G1238" s="149" t="str">
        <f t="shared" si="51"/>
        <v>1</v>
      </c>
      <c r="H1238" s="150">
        <f t="shared" si="52"/>
        <v>18</v>
      </c>
      <c r="I1238" s="149" t="str" cm="1">
        <f t="array" ref="I1238">_xlfn.XLOOKUP(C1238,imp_horarios,imp_trechos_janta,"",-1,1)</f>
        <v>ESPERA</v>
      </c>
      <c r="J1238" s="151" t="str" cm="1">
        <f t="array" ref="J1238">_xlfn.XLOOKUP(D1238,justificativas_motivos,justificativas_texto,"",1,1)</f>
        <v>MOTORISTA NA GARAGEM EM ESPERA PARA DISPONIBILIDADE DE HORARIOS</v>
      </c>
      <c r="L1238" s="119" t="str">
        <f>_xlfn.CONCAT(cr_impAlm[[#This Row],[DATA]],cr_impAlm[[#This Row],[MOTORISTA e MATRICULA]])</f>
        <v>45550FRANK HUDSON MACHADO DE BRITO - 5267</v>
      </c>
    </row>
    <row r="1239" spans="1:12" ht="41.25" hidden="1" customHeight="1">
      <c r="A1239" s="152">
        <v>45498</v>
      </c>
      <c r="B1239" s="146" t="s">
        <v>137</v>
      </c>
      <c r="C1239" s="133" t="s">
        <v>137</v>
      </c>
      <c r="D1239" s="148" t="s">
        <v>137</v>
      </c>
      <c r="E1239" s="153" t="s">
        <v>115</v>
      </c>
      <c r="F1239" s="149"/>
      <c r="G1239" s="149" t="str">
        <f t="shared" si="51"/>
        <v>1</v>
      </c>
      <c r="H1239" s="150">
        <f t="shared" si="52"/>
        <v>18</v>
      </c>
      <c r="I1239" s="149" t="str" cm="1">
        <f t="array" ref="I1239">_xlfn.XLOOKUP(C1239,imp_horarios,imp_trechos_janta,"",-1,1)</f>
        <v>ESPERA</v>
      </c>
      <c r="J1239" s="151" t="str" cm="1">
        <f t="array" ref="J1239">_xlfn.XLOOKUP(D1239,justificativas_motivos,justificativas_texto,"",1,1)</f>
        <v>MOTORISTA NA GARAGEM EM ESPERA PARA DISPONIBILIDADE DE HORARIOS</v>
      </c>
      <c r="L1239" s="119" t="str">
        <f>_xlfn.CONCAT(cr_impAlm[[#This Row],[DATA]],cr_impAlm[[#This Row],[MOTORISTA e MATRICULA]])</f>
        <v>45551LAZARO VIEIRA DA SILVA - 5428</v>
      </c>
    </row>
    <row r="1240" spans="1:12" ht="41.25" hidden="1" customHeight="1">
      <c r="A1240" s="152">
        <v>45498</v>
      </c>
      <c r="B1240" s="146">
        <v>16300</v>
      </c>
      <c r="C1240" s="133" t="s">
        <v>220</v>
      </c>
      <c r="D1240" s="148" t="s">
        <v>11</v>
      </c>
      <c r="E1240" s="153" t="s">
        <v>259</v>
      </c>
      <c r="F1240" s="149"/>
      <c r="G1240" s="149" t="str">
        <f t="shared" si="51"/>
        <v>1</v>
      </c>
      <c r="H1240" s="150">
        <f t="shared" si="52"/>
        <v>18</v>
      </c>
      <c r="I1240" s="149" t="s">
        <v>584</v>
      </c>
      <c r="J1240" s="151" t="str" cm="1">
        <f t="array" ref="J1240">_xlfn.XLOOKUP(D1240,justificativas_motivos,justificativas_texto,"",1,1)</f>
        <v>MOTORISTA CUMPRINDO HORÁRIO NA ESCALA ATUAL</v>
      </c>
      <c r="L1240" s="119" t="str">
        <f>_xlfn.CONCAT(cr_impAlm[[#This Row],[DATA]],cr_impAlm[[#This Row],[MOTORISTA e MATRICULA]])</f>
        <v>45551WALDERNI SEBASTIAO - 5582</v>
      </c>
    </row>
    <row r="1241" spans="1:12" ht="41.25" hidden="1" customHeight="1">
      <c r="A1241" s="152">
        <v>45498</v>
      </c>
      <c r="B1241" s="146">
        <v>16300</v>
      </c>
      <c r="C1241" s="147" t="s">
        <v>220</v>
      </c>
      <c r="D1241" s="148" t="s">
        <v>11</v>
      </c>
      <c r="E1241" s="153" t="s">
        <v>258</v>
      </c>
      <c r="F1241" s="149"/>
      <c r="G1241" s="149" t="str">
        <f t="shared" si="51"/>
        <v>1</v>
      </c>
      <c r="H1241" s="150">
        <f t="shared" si="52"/>
        <v>18</v>
      </c>
      <c r="I1241" s="149" t="s">
        <v>584</v>
      </c>
      <c r="J1241" s="151" t="str" cm="1">
        <f t="array" ref="J1241">_xlfn.XLOOKUP(D1241,justificativas_motivos,justificativas_texto,"",1,1)</f>
        <v>MOTORISTA CUMPRINDO HORÁRIO NA ESCALA ATUAL</v>
      </c>
      <c r="L1241" s="119" t="str">
        <f>_xlfn.CONCAT(cr_impAlm[[#This Row],[DATA]],cr_impAlm[[#This Row],[MOTORISTA e MATRICULA]])</f>
        <v>45551GONCALO ALVES BEZERRA - 748</v>
      </c>
    </row>
    <row r="1242" spans="1:12" ht="41.25" hidden="1" customHeight="1">
      <c r="A1242" s="152">
        <v>45498</v>
      </c>
      <c r="B1242" s="146">
        <v>20015</v>
      </c>
      <c r="C1242" s="147">
        <v>0.75</v>
      </c>
      <c r="D1242" s="148" t="s">
        <v>11</v>
      </c>
      <c r="E1242" s="149" t="s">
        <v>42</v>
      </c>
      <c r="F1242" s="149"/>
      <c r="G1242" s="149" t="str">
        <f t="shared" si="51"/>
        <v>1</v>
      </c>
      <c r="H1242" s="150">
        <f t="shared" si="52"/>
        <v>18</v>
      </c>
      <c r="I1242" s="149" t="str" cm="1">
        <f t="array" ref="I1242">_xlfn.XLOOKUP(C1242,imp_horarios,imp_trechos_janta,"",-1,1)</f>
        <v>GOIANIA X TERESINA 18:00</v>
      </c>
      <c r="J1242" s="151" t="str" cm="1">
        <f t="array" ref="J1242">_xlfn.XLOOKUP(D1242,justificativas_motivos,justificativas_texto,"",1,1)</f>
        <v>MOTORISTA CUMPRINDO HORÁRIO NA ESCALA ATUAL</v>
      </c>
      <c r="L1242" s="119" t="str">
        <f>_xlfn.CONCAT(cr_impAlm[[#This Row],[DATA]],cr_impAlm[[#This Row],[MOTORISTA e MATRICULA]])</f>
        <v>45551JOAO BATISTA DA SILVA - 1410</v>
      </c>
    </row>
    <row r="1243" spans="1:12" ht="41.25" hidden="1" customHeight="1">
      <c r="A1243" s="152">
        <v>45498</v>
      </c>
      <c r="B1243" s="146">
        <v>20015</v>
      </c>
      <c r="C1243" s="147">
        <v>0.75</v>
      </c>
      <c r="D1243" s="148" t="s">
        <v>11</v>
      </c>
      <c r="E1243" s="149" t="s">
        <v>43</v>
      </c>
      <c r="F1243" s="149"/>
      <c r="G1243" s="149" t="str">
        <f t="shared" ref="G1243:G1306" si="53">IF(E1243="MOTORISTA","","1")</f>
        <v>1</v>
      </c>
      <c r="H1243" s="150">
        <f t="shared" ref="H1243:H1306" si="54">IF(E1243="MOTORISTA","",18)</f>
        <v>18</v>
      </c>
      <c r="I1243" s="149" t="str" cm="1">
        <f t="array" ref="I1243">_xlfn.XLOOKUP(C1243,imp_horarios,imp_trechos_janta,"",-1,1)</f>
        <v>GOIANIA X TERESINA 18:00</v>
      </c>
      <c r="J1243" s="151" t="str" cm="1">
        <f t="array" ref="J1243">_xlfn.XLOOKUP(D1243,justificativas_motivos,justificativas_texto,"",1,1)</f>
        <v>MOTORISTA CUMPRINDO HORÁRIO NA ESCALA ATUAL</v>
      </c>
      <c r="L1243" s="119" t="str">
        <f>_xlfn.CONCAT(cr_impAlm[[#This Row],[DATA]],cr_impAlm[[#This Row],[MOTORISTA e MATRICULA]])</f>
        <v>45551ADALTON ALMEIDA DE SOUZA - 1941</v>
      </c>
    </row>
    <row r="1244" spans="1:12" ht="41.25" hidden="1" customHeight="1">
      <c r="A1244" s="152">
        <v>45498</v>
      </c>
      <c r="B1244" s="146">
        <v>19020</v>
      </c>
      <c r="C1244" s="147">
        <v>0.79166666666666663</v>
      </c>
      <c r="D1244" s="148" t="s">
        <v>11</v>
      </c>
      <c r="E1244" s="149" t="s">
        <v>124</v>
      </c>
      <c r="F1244" s="149"/>
      <c r="G1244" s="149" t="str">
        <f t="shared" si="53"/>
        <v>1</v>
      </c>
      <c r="H1244" s="150">
        <f t="shared" si="54"/>
        <v>18</v>
      </c>
      <c r="I1244" s="149" t="s">
        <v>79</v>
      </c>
      <c r="J1244" s="151" t="str" cm="1">
        <f t="array" ref="J1244">_xlfn.XLOOKUP(D1244,justificativas_motivos,justificativas_texto,"",1,1)</f>
        <v>MOTORISTA CUMPRINDO HORÁRIO NA ESCALA ATUAL</v>
      </c>
      <c r="L1244" s="119" t="str">
        <f>_xlfn.CONCAT(cr_impAlm[[#This Row],[DATA]],cr_impAlm[[#This Row],[MOTORISTA e MATRICULA]])</f>
        <v>45551LEON RODRIGUES LOPES - 5533</v>
      </c>
    </row>
    <row r="1245" spans="1:12" ht="41.25" hidden="1" customHeight="1">
      <c r="A1245" s="144">
        <v>45498</v>
      </c>
      <c r="B1245" s="135">
        <v>19020</v>
      </c>
      <c r="C1245" s="133">
        <v>0.79166666666666663</v>
      </c>
      <c r="D1245" s="148" t="s">
        <v>11</v>
      </c>
      <c r="E1245" s="132" t="s">
        <v>123</v>
      </c>
      <c r="F1245" s="132"/>
      <c r="G1245" s="132" t="str">
        <f t="shared" si="53"/>
        <v>1</v>
      </c>
      <c r="H1245" s="137">
        <f t="shared" si="54"/>
        <v>18</v>
      </c>
      <c r="I1245" s="132" t="s">
        <v>79</v>
      </c>
      <c r="J1245" s="145" t="str" cm="1">
        <f t="array" ref="J1245">_xlfn.XLOOKUP(D1245,justificativas_motivos,justificativas_texto,"",1,1)</f>
        <v>MOTORISTA CUMPRINDO HORÁRIO NA ESCALA ATUAL</v>
      </c>
      <c r="L1245" s="119" t="str">
        <f>_xlfn.CONCAT(cr_impAlm[[#This Row],[DATA]],cr_impAlm[[#This Row],[MOTORISTA e MATRICULA]])</f>
        <v>45551KEITH NOLAN CARNEIRO BARBOSA - 5653</v>
      </c>
    </row>
    <row r="1246" spans="1:12" ht="41.25" hidden="1" customHeight="1">
      <c r="A1246" s="144">
        <v>45499</v>
      </c>
      <c r="B1246" s="135">
        <v>20017</v>
      </c>
      <c r="C1246" s="133">
        <v>0.84166666666666667</v>
      </c>
      <c r="D1246" s="148" t="s">
        <v>11</v>
      </c>
      <c r="E1246" s="132" t="s">
        <v>155</v>
      </c>
      <c r="F1246" s="132"/>
      <c r="G1246" s="132" t="str">
        <f t="shared" si="53"/>
        <v>1</v>
      </c>
      <c r="H1246" s="137">
        <f t="shared" si="54"/>
        <v>18</v>
      </c>
      <c r="I1246" s="132" t="str" cm="1">
        <f t="array" ref="I1246">_xlfn.XLOOKUP(C1246,imp_horarios,imp_trechos_janta,"",-1,1)</f>
        <v>GOIANIA X SAO LUIS 20:00</v>
      </c>
      <c r="J1246" s="145" t="str" cm="1">
        <f t="array" ref="J1246">_xlfn.XLOOKUP(D1246,justificativas_motivos,justificativas_texto,"",1,1)</f>
        <v>MOTORISTA CUMPRINDO HORÁRIO NA ESCALA ATUAL</v>
      </c>
      <c r="L1246" s="119" t="str">
        <f>_xlfn.CONCAT(cr_impAlm[[#This Row],[DATA]],cr_impAlm[[#This Row],[MOTORISTA e MATRICULA]])</f>
        <v>45551IVAN VIEIRA DO NASCIMENTO - 5304</v>
      </c>
    </row>
    <row r="1247" spans="1:12" ht="41.25" hidden="1" customHeight="1">
      <c r="A1247" s="144">
        <v>45499</v>
      </c>
      <c r="B1247" s="135">
        <v>20017</v>
      </c>
      <c r="C1247" s="133">
        <v>0.84166666666666667</v>
      </c>
      <c r="D1247" s="148" t="s">
        <v>11</v>
      </c>
      <c r="E1247" s="132" t="s">
        <v>114</v>
      </c>
      <c r="F1247" s="132"/>
      <c r="G1247" s="132" t="str">
        <f t="shared" si="53"/>
        <v>1</v>
      </c>
      <c r="H1247" s="137">
        <f t="shared" si="54"/>
        <v>18</v>
      </c>
      <c r="I1247" s="132" t="str" cm="1">
        <f t="array" ref="I1247">_xlfn.XLOOKUP(C1247,imp_horarios,imp_trechos_janta,"",-1,1)</f>
        <v>GOIANIA X SAO LUIS 20:00</v>
      </c>
      <c r="J1247" s="145" t="str" cm="1">
        <f t="array" ref="J1247">_xlfn.XLOOKUP(D1247,justificativas_motivos,justificativas_texto,"",1,1)</f>
        <v>MOTORISTA CUMPRINDO HORÁRIO NA ESCALA ATUAL</v>
      </c>
      <c r="L1247" s="119" t="str">
        <f>_xlfn.CONCAT(cr_impAlm[[#This Row],[DATA]],cr_impAlm[[#This Row],[MOTORISTA e MATRICULA]])</f>
        <v>45551MAURICIO CARLOS BARROSO - 901</v>
      </c>
    </row>
    <row r="1248" spans="1:12" ht="41.25" hidden="1" customHeight="1">
      <c r="A1248" s="144">
        <v>45499</v>
      </c>
      <c r="B1248" s="135">
        <v>15700</v>
      </c>
      <c r="C1248" s="133">
        <v>0.87847222222222221</v>
      </c>
      <c r="D1248" s="148" t="s">
        <v>11</v>
      </c>
      <c r="E1248" s="132" t="s">
        <v>42</v>
      </c>
      <c r="F1248" s="132"/>
      <c r="G1248" s="132" t="str">
        <f t="shared" si="53"/>
        <v>1</v>
      </c>
      <c r="H1248" s="137">
        <f t="shared" si="54"/>
        <v>18</v>
      </c>
      <c r="I1248" s="132" t="str" cm="1">
        <f t="array" ref="I1248">_xlfn.XLOOKUP(C1248,imp_horarios,imp_trechos_janta,"",-1,1)</f>
        <v>BELEM X GOIANIA 21:05</v>
      </c>
      <c r="J1248" s="145" t="str" cm="1">
        <f t="array" ref="J1248">_xlfn.XLOOKUP(D1248,justificativas_motivos,justificativas_texto,"",1,1)</f>
        <v>MOTORISTA CUMPRINDO HORÁRIO NA ESCALA ATUAL</v>
      </c>
      <c r="L1248" s="119" t="str">
        <f>_xlfn.CONCAT(cr_impAlm[[#This Row],[DATA]],cr_impAlm[[#This Row],[MOTORISTA e MATRICULA]])</f>
        <v>45551ROSIVALDO FERREIRA DA SILVA - 5429</v>
      </c>
    </row>
    <row r="1249" spans="1:12" ht="41.25" hidden="1" customHeight="1">
      <c r="A1249" s="144">
        <v>45499</v>
      </c>
      <c r="B1249" s="135">
        <v>15700</v>
      </c>
      <c r="C1249" s="133">
        <v>0.87847222222222221</v>
      </c>
      <c r="D1249" s="148" t="s">
        <v>11</v>
      </c>
      <c r="E1249" s="132" t="s">
        <v>43</v>
      </c>
      <c r="F1249" s="132"/>
      <c r="G1249" s="132" t="str">
        <f t="shared" si="53"/>
        <v>1</v>
      </c>
      <c r="H1249" s="137">
        <f t="shared" si="54"/>
        <v>18</v>
      </c>
      <c r="I1249" s="132" t="str" cm="1">
        <f t="array" ref="I1249">_xlfn.XLOOKUP(C1249,imp_horarios,imp_trechos_janta,"",-1,1)</f>
        <v>BELEM X GOIANIA 21:05</v>
      </c>
      <c r="J1249" s="145" t="str" cm="1">
        <f t="array" ref="J1249">_xlfn.XLOOKUP(D1249,justificativas_motivos,justificativas_texto,"",1,1)</f>
        <v>MOTORISTA CUMPRINDO HORÁRIO NA ESCALA ATUAL</v>
      </c>
      <c r="L1249" s="119" t="str">
        <f>_xlfn.CONCAT(cr_impAlm[[#This Row],[DATA]],cr_impAlm[[#This Row],[MOTORISTA e MATRICULA]])</f>
        <v>45551ADAIL DA SILVA DOS SANTOS - 1103</v>
      </c>
    </row>
    <row r="1250" spans="1:12" ht="41.25" hidden="1" customHeight="1">
      <c r="A1250" s="144">
        <v>45499</v>
      </c>
      <c r="B1250" s="135">
        <v>19012</v>
      </c>
      <c r="C1250" s="133">
        <v>0.3</v>
      </c>
      <c r="D1250" s="148" t="s">
        <v>11</v>
      </c>
      <c r="E1250" s="132" t="s">
        <v>124</v>
      </c>
      <c r="F1250" s="132"/>
      <c r="G1250" s="132" t="str">
        <f t="shared" si="53"/>
        <v>1</v>
      </c>
      <c r="H1250" s="137">
        <f t="shared" si="54"/>
        <v>18</v>
      </c>
      <c r="I1250" s="132" t="str" cm="1">
        <f t="array" ref="I1250">_xlfn.XLOOKUP(C1250,imp_horarios,imp_trechos_janta,"",-1,1)</f>
        <v>BELEM X GOIANIA 07:12</v>
      </c>
      <c r="J1250" s="145" t="str" cm="1">
        <f t="array" ref="J1250">_xlfn.XLOOKUP(D1250,justificativas_motivos,justificativas_texto,"",1,1)</f>
        <v>MOTORISTA CUMPRINDO HORÁRIO NA ESCALA ATUAL</v>
      </c>
      <c r="L1250" s="119" t="str">
        <f>_xlfn.CONCAT(cr_impAlm[[#This Row],[DATA]],cr_impAlm[[#This Row],[MOTORISTA e MATRICULA]])</f>
        <v>45552RICARDO VIEIRA GERVASIO - 5297</v>
      </c>
    </row>
    <row r="1251" spans="1:12" ht="41.25" hidden="1" customHeight="1">
      <c r="A1251" s="144">
        <v>45499</v>
      </c>
      <c r="B1251" s="135">
        <v>19012</v>
      </c>
      <c r="C1251" s="133">
        <v>0.3</v>
      </c>
      <c r="D1251" s="148" t="s">
        <v>11</v>
      </c>
      <c r="E1251" s="132" t="s">
        <v>123</v>
      </c>
      <c r="F1251" s="132"/>
      <c r="G1251" s="132" t="str">
        <f t="shared" si="53"/>
        <v>1</v>
      </c>
      <c r="H1251" s="137">
        <f t="shared" si="54"/>
        <v>18</v>
      </c>
      <c r="I1251" s="132" t="str" cm="1">
        <f t="array" ref="I1251">_xlfn.XLOOKUP(C1251,imp_horarios,imp_trechos_janta,"",-1,1)</f>
        <v>BELEM X GOIANIA 07:12</v>
      </c>
      <c r="J1251" s="145" t="str" cm="1">
        <f t="array" ref="J1251">_xlfn.XLOOKUP(D1251,justificativas_motivos,justificativas_texto,"",1,1)</f>
        <v>MOTORISTA CUMPRINDO HORÁRIO NA ESCALA ATUAL</v>
      </c>
      <c r="L1251" s="119" t="str">
        <f>_xlfn.CONCAT(cr_impAlm[[#This Row],[DATA]],cr_impAlm[[#This Row],[MOTORISTA e MATRICULA]])</f>
        <v>45552WESLEY RODRIGUES DE OLIVEIRA - 5540</v>
      </c>
    </row>
    <row r="1252" spans="1:12" ht="41.25" hidden="1" customHeight="1">
      <c r="A1252" s="144">
        <v>45499</v>
      </c>
      <c r="B1252" s="135">
        <v>14300</v>
      </c>
      <c r="C1252" s="133">
        <v>0.39583333333333331</v>
      </c>
      <c r="D1252" s="148" t="s">
        <v>11</v>
      </c>
      <c r="E1252" s="132" t="s">
        <v>121</v>
      </c>
      <c r="F1252" s="132"/>
      <c r="G1252" s="132" t="str">
        <f t="shared" si="53"/>
        <v>1</v>
      </c>
      <c r="H1252" s="137">
        <f t="shared" si="54"/>
        <v>18</v>
      </c>
      <c r="I1252" s="132" t="str" cm="1">
        <f t="array" ref="I1252">_xlfn.XLOOKUP(C1252,imp_horarios,imp_trechos_janta,"",-1,1)</f>
        <v>GOIANIA X BELEM 09:30</v>
      </c>
      <c r="J1252" s="145" t="str" cm="1">
        <f t="array" ref="J1252">_xlfn.XLOOKUP(D1252,justificativas_motivos,justificativas_texto,"",1,1)</f>
        <v>MOTORISTA CUMPRINDO HORÁRIO NA ESCALA ATUAL</v>
      </c>
      <c r="L1252" s="119" t="str">
        <f>_xlfn.CONCAT(cr_impAlm[[#This Row],[DATA]],cr_impAlm[[#This Row],[MOTORISTA e MATRICULA]])</f>
        <v>45552VALDIR ALVES MIRANDA - 1364</v>
      </c>
    </row>
    <row r="1253" spans="1:12" ht="41.25" hidden="1" customHeight="1">
      <c r="A1253" s="144">
        <v>45499</v>
      </c>
      <c r="B1253" s="135">
        <v>14300</v>
      </c>
      <c r="C1253" s="133">
        <v>0.39583333333333331</v>
      </c>
      <c r="D1253" s="148" t="s">
        <v>11</v>
      </c>
      <c r="E1253" s="132" t="s">
        <v>163</v>
      </c>
      <c r="F1253" s="132"/>
      <c r="G1253" s="132" t="str">
        <f t="shared" si="53"/>
        <v>1</v>
      </c>
      <c r="H1253" s="137">
        <f t="shared" si="54"/>
        <v>18</v>
      </c>
      <c r="I1253" s="132" t="str" cm="1">
        <f t="array" ref="I1253">_xlfn.XLOOKUP(C1253,imp_horarios,imp_trechos_janta,"",-1,1)</f>
        <v>GOIANIA X BELEM 09:30</v>
      </c>
      <c r="J1253" s="145" t="str" cm="1">
        <f t="array" ref="J1253">_xlfn.XLOOKUP(D1253,justificativas_motivos,justificativas_texto,"",1,1)</f>
        <v>MOTORISTA CUMPRINDO HORÁRIO NA ESCALA ATUAL</v>
      </c>
      <c r="L1253" s="119" t="str">
        <f>_xlfn.CONCAT(cr_impAlm[[#This Row],[DATA]],cr_impAlm[[#This Row],[MOTORISTA e MATRICULA]])</f>
        <v>45552MANOEL SEVERINO DE SOUZA - 5200</v>
      </c>
    </row>
    <row r="1254" spans="1:12" ht="41.25" hidden="1" customHeight="1">
      <c r="A1254" s="144">
        <v>45499</v>
      </c>
      <c r="B1254" s="135">
        <v>15300</v>
      </c>
      <c r="C1254" s="133">
        <v>0.75</v>
      </c>
      <c r="D1254" s="148" t="s">
        <v>11</v>
      </c>
      <c r="E1254" s="132" t="s">
        <v>62</v>
      </c>
      <c r="F1254" s="132"/>
      <c r="G1254" s="132" t="str">
        <f t="shared" si="53"/>
        <v>1</v>
      </c>
      <c r="H1254" s="137">
        <f t="shared" si="54"/>
        <v>18</v>
      </c>
      <c r="I1254" s="132" t="str" cm="1">
        <f t="array" ref="I1254">_xlfn.XLOOKUP(C1254,imp_horarios,imp_trechos_janta,"",-1,1)</f>
        <v>GOIANIA X TERESINA 18:00</v>
      </c>
      <c r="J1254" s="145" t="str" cm="1">
        <f t="array" ref="J1254">_xlfn.XLOOKUP(D1254,justificativas_motivos,justificativas_texto,"",1,1)</f>
        <v>MOTORISTA CUMPRINDO HORÁRIO NA ESCALA ATUAL</v>
      </c>
      <c r="L1254" s="119" t="str">
        <f>_xlfn.CONCAT(cr_impAlm[[#This Row],[DATA]],cr_impAlm[[#This Row],[MOTORISTA e MATRICULA]])</f>
        <v>45552ADAIL DA SILVA DOS SANTOS - 1103</v>
      </c>
    </row>
    <row r="1255" spans="1:12" ht="41.25" hidden="1" customHeight="1">
      <c r="A1255" s="144">
        <v>45499</v>
      </c>
      <c r="B1255" s="135">
        <v>15300</v>
      </c>
      <c r="C1255" s="133">
        <v>0.75</v>
      </c>
      <c r="D1255" s="148" t="s">
        <v>11</v>
      </c>
      <c r="E1255" s="132" t="s">
        <v>63</v>
      </c>
      <c r="F1255" s="132"/>
      <c r="G1255" s="132" t="str">
        <f t="shared" si="53"/>
        <v>1</v>
      </c>
      <c r="H1255" s="137">
        <f t="shared" si="54"/>
        <v>18</v>
      </c>
      <c r="I1255" s="149" t="str" cm="1">
        <f t="array" ref="I1255">_xlfn.XLOOKUP(C1255,imp_horarios,imp_trechos_janta,"",-1,1)</f>
        <v>GOIANIA X TERESINA 18:00</v>
      </c>
      <c r="J1255" s="145" t="str" cm="1">
        <f t="array" ref="J1255">_xlfn.XLOOKUP(D1255,justificativas_motivos,justificativas_texto,"",1,1)</f>
        <v>MOTORISTA CUMPRINDO HORÁRIO NA ESCALA ATUAL</v>
      </c>
      <c r="L1255" s="119" t="str">
        <f>_xlfn.CONCAT(cr_impAlm[[#This Row],[DATA]],cr_impAlm[[#This Row],[MOTORISTA e MATRICULA]])</f>
        <v>45552ALESON DOS SANTOS MOTA - 5818</v>
      </c>
    </row>
    <row r="1256" spans="1:12" ht="41.25" hidden="1" customHeight="1">
      <c r="A1256" s="144">
        <v>45499</v>
      </c>
      <c r="B1256" s="135">
        <v>19001</v>
      </c>
      <c r="C1256" s="133">
        <v>0.79166666666666663</v>
      </c>
      <c r="D1256" s="148" t="s">
        <v>11</v>
      </c>
      <c r="E1256" s="132" t="s">
        <v>78</v>
      </c>
      <c r="F1256" s="132"/>
      <c r="G1256" s="132" t="str">
        <f t="shared" si="53"/>
        <v>1</v>
      </c>
      <c r="H1256" s="137">
        <f t="shared" si="54"/>
        <v>18</v>
      </c>
      <c r="I1256" s="149" t="s">
        <v>79</v>
      </c>
      <c r="J1256" s="145" t="str" cm="1">
        <f t="array" ref="J1256">_xlfn.XLOOKUP(D1256,justificativas_motivos,justificativas_texto,"",1,1)</f>
        <v>MOTORISTA CUMPRINDO HORÁRIO NA ESCALA ATUAL</v>
      </c>
      <c r="L1256" s="119" t="str">
        <f>_xlfn.CONCAT(cr_impAlm[[#This Row],[DATA]],cr_impAlm[[#This Row],[MOTORISTA e MATRICULA]])</f>
        <v>45553JOSE EVANGELISTA DA SILVA - 5199</v>
      </c>
    </row>
    <row r="1257" spans="1:12" ht="41.25" hidden="1" customHeight="1">
      <c r="A1257" s="144">
        <v>45499</v>
      </c>
      <c r="B1257" s="135">
        <v>19001</v>
      </c>
      <c r="C1257" s="133">
        <v>0.79166666666666663</v>
      </c>
      <c r="D1257" s="148" t="s">
        <v>11</v>
      </c>
      <c r="E1257" s="132" t="s">
        <v>80</v>
      </c>
      <c r="F1257" s="149"/>
      <c r="G1257" s="132" t="str">
        <f t="shared" si="53"/>
        <v>1</v>
      </c>
      <c r="H1257" s="137">
        <f t="shared" si="54"/>
        <v>18</v>
      </c>
      <c r="I1257" s="132" t="s">
        <v>79</v>
      </c>
      <c r="J1257" s="145" t="str" cm="1">
        <f t="array" ref="J1257">_xlfn.XLOOKUP(D1257,justificativas_motivos,justificativas_texto,"",1,1)</f>
        <v>MOTORISTA CUMPRINDO HORÁRIO NA ESCALA ATUAL</v>
      </c>
      <c r="L1257" s="119" t="str">
        <f>_xlfn.CONCAT(cr_impAlm[[#This Row],[DATA]],cr_impAlm[[#This Row],[MOTORISTA e MATRICULA]])</f>
        <v>45553  IVANILSON BARBOSA PEREIRA- 5434</v>
      </c>
    </row>
    <row r="1258" spans="1:12" ht="41.25" hidden="1" customHeight="1">
      <c r="A1258" s="144">
        <v>45499</v>
      </c>
      <c r="B1258" s="135">
        <v>17400</v>
      </c>
      <c r="C1258" s="133">
        <v>0.83333333333333337</v>
      </c>
      <c r="D1258" s="148" t="s">
        <v>11</v>
      </c>
      <c r="E1258" s="149" t="s">
        <v>180</v>
      </c>
      <c r="F1258" s="149"/>
      <c r="G1258" s="132" t="str">
        <f t="shared" si="53"/>
        <v>1</v>
      </c>
      <c r="H1258" s="137">
        <f t="shared" si="54"/>
        <v>18</v>
      </c>
      <c r="I1258" s="132" t="str" cm="1">
        <f t="array" ref="I1258">_xlfn.XLOOKUP(C1258,imp_horarios,imp_trechos_janta,"",-1,1)</f>
        <v>GOIANIA X SAO LUIS 20:00</v>
      </c>
      <c r="J1258" s="151" t="str" cm="1">
        <f t="array" ref="J1258">_xlfn.XLOOKUP(D1258,justificativas_motivos,justificativas_texto,"",1,1)</f>
        <v>MOTORISTA CUMPRINDO HORÁRIO NA ESCALA ATUAL</v>
      </c>
      <c r="L1258" s="119" t="str">
        <f>_xlfn.CONCAT(cr_impAlm[[#This Row],[DATA]],cr_impAlm[[#This Row],[MOTORISTA e MATRICULA]])</f>
        <v>45553JOCIVANE BARBOSA DE OLIVEIRA - 5207</v>
      </c>
    </row>
    <row r="1259" spans="1:12" ht="41.25" hidden="1" customHeight="1">
      <c r="A1259" s="152">
        <v>45499</v>
      </c>
      <c r="B1259" s="146">
        <v>17400</v>
      </c>
      <c r="C1259" s="147">
        <v>0.83333333333333337</v>
      </c>
      <c r="D1259" s="148" t="s">
        <v>11</v>
      </c>
      <c r="E1259" s="149" t="s">
        <v>266</v>
      </c>
      <c r="F1259" s="149"/>
      <c r="G1259" s="149" t="str">
        <f t="shared" si="53"/>
        <v>1</v>
      </c>
      <c r="H1259" s="150">
        <f t="shared" si="54"/>
        <v>18</v>
      </c>
      <c r="I1259" s="149" t="str" cm="1">
        <f t="array" ref="I1259">_xlfn.XLOOKUP(C1259,imp_horarios,imp_trechos_janta,"",-1,1)</f>
        <v>GOIANIA X SAO LUIS 20:00</v>
      </c>
      <c r="J1259" s="151" t="str" cm="1">
        <f t="array" ref="J1259">_xlfn.XLOOKUP(D1259,justificativas_motivos,justificativas_texto,"",1,1)</f>
        <v>MOTORISTA CUMPRINDO HORÁRIO NA ESCALA ATUAL</v>
      </c>
      <c r="L1259" s="119" t="str">
        <f>_xlfn.CONCAT(cr_impAlm[[#This Row],[DATA]],cr_impAlm[[#This Row],[MOTORISTA e MATRICULA]])</f>
        <v>45553ENIO GOMES DE SOUZA - 5825</v>
      </c>
    </row>
    <row r="1260" spans="1:12" ht="41.25" hidden="1" customHeight="1">
      <c r="A1260" s="152">
        <v>45500</v>
      </c>
      <c r="B1260" s="146">
        <v>19020</v>
      </c>
      <c r="C1260" s="147">
        <v>0.87847222222222221</v>
      </c>
      <c r="D1260" s="148" t="s">
        <v>11</v>
      </c>
      <c r="E1260" s="153" t="s">
        <v>62</v>
      </c>
      <c r="F1260" s="149"/>
      <c r="G1260" s="149" t="str">
        <f t="shared" si="53"/>
        <v>1</v>
      </c>
      <c r="H1260" s="150">
        <f t="shared" si="54"/>
        <v>18</v>
      </c>
      <c r="I1260" s="149" t="str" cm="1">
        <f t="array" ref="I1260">_xlfn.XLOOKUP(C1260,imp_horarios,imp_trechos_janta,"",-1,1)</f>
        <v>BELEM X GOIANIA 21:05</v>
      </c>
      <c r="J1260" s="151" t="str" cm="1">
        <f t="array" ref="J1260">_xlfn.XLOOKUP(D1260,justificativas_motivos,justificativas_texto,"",1,1)</f>
        <v>MOTORISTA CUMPRINDO HORÁRIO NA ESCALA ATUAL</v>
      </c>
      <c r="L1260" s="119" t="str">
        <f>_xlfn.CONCAT(cr_impAlm[[#This Row],[DATA]],cr_impAlm[[#This Row],[MOTORISTA e MATRICULA]])</f>
        <v>45553JADILSON LIMA VIEIRA - 1108</v>
      </c>
    </row>
    <row r="1261" spans="1:12" ht="41.25" hidden="1" customHeight="1">
      <c r="A1261" s="152">
        <v>45500</v>
      </c>
      <c r="B1261" s="146">
        <v>19020</v>
      </c>
      <c r="C1261" s="147">
        <v>0.87847222222222221</v>
      </c>
      <c r="D1261" s="148" t="s">
        <v>11</v>
      </c>
      <c r="E1261" s="153" t="s">
        <v>63</v>
      </c>
      <c r="F1261" s="149"/>
      <c r="G1261" s="149" t="str">
        <f t="shared" si="53"/>
        <v>1</v>
      </c>
      <c r="H1261" s="150">
        <f t="shared" si="54"/>
        <v>18</v>
      </c>
      <c r="I1261" s="149" t="str" cm="1">
        <f t="array" ref="I1261">_xlfn.XLOOKUP(C1261,imp_horarios,imp_trechos_janta,"",-1,1)</f>
        <v>BELEM X GOIANIA 21:05</v>
      </c>
      <c r="J1261" s="151" t="str" cm="1">
        <f t="array" ref="J1261">_xlfn.XLOOKUP(D1261,justificativas_motivos,justificativas_texto,"",1,1)</f>
        <v>MOTORISTA CUMPRINDO HORÁRIO NA ESCALA ATUAL</v>
      </c>
      <c r="L1261" s="119" t="str">
        <f>_xlfn.CONCAT(cr_impAlm[[#This Row],[DATA]],cr_impAlm[[#This Row],[MOTORISTA e MATRICULA]])</f>
        <v>45553JOSE CARLOS FERREIRA - 1202</v>
      </c>
    </row>
    <row r="1262" spans="1:12" ht="41.25" hidden="1" customHeight="1">
      <c r="A1262" s="152">
        <v>45500</v>
      </c>
      <c r="B1262" s="146">
        <v>20022</v>
      </c>
      <c r="C1262" s="147">
        <v>0.3</v>
      </c>
      <c r="D1262" s="148" t="s">
        <v>11</v>
      </c>
      <c r="E1262" s="153" t="s">
        <v>80</v>
      </c>
      <c r="F1262" s="149"/>
      <c r="G1262" s="149" t="str">
        <f t="shared" si="53"/>
        <v>1</v>
      </c>
      <c r="H1262" s="150">
        <f t="shared" si="54"/>
        <v>18</v>
      </c>
      <c r="I1262" s="149" t="str" cm="1">
        <f t="array" ref="I1262">_xlfn.XLOOKUP(C1262,imp_horarios,imp_trechos_janta,"",-1,1)</f>
        <v>BELEM X GOIANIA 07:12</v>
      </c>
      <c r="J1262" s="151" t="str" cm="1">
        <f t="array" ref="J1262">_xlfn.XLOOKUP(D1262,justificativas_motivos,justificativas_texto,"",1,1)</f>
        <v>MOTORISTA CUMPRINDO HORÁRIO NA ESCALA ATUAL</v>
      </c>
      <c r="L1262" s="119" t="str">
        <f>_xlfn.CONCAT(cr_impAlm[[#This Row],[DATA]],cr_impAlm[[#This Row],[MOTORISTA e MATRICULA]])</f>
        <v>45553ADAIL DA SILVA DOS SANTOS - 1103</v>
      </c>
    </row>
    <row r="1263" spans="1:12" ht="41.25" hidden="1" customHeight="1">
      <c r="A1263" s="152">
        <v>45500</v>
      </c>
      <c r="B1263" s="146">
        <v>20022</v>
      </c>
      <c r="C1263" s="147">
        <v>0.3</v>
      </c>
      <c r="D1263" s="148" t="s">
        <v>11</v>
      </c>
      <c r="E1263" s="153" t="s">
        <v>78</v>
      </c>
      <c r="F1263" s="149"/>
      <c r="G1263" s="149" t="str">
        <f t="shared" si="53"/>
        <v>1</v>
      </c>
      <c r="H1263" s="150">
        <f t="shared" si="54"/>
        <v>18</v>
      </c>
      <c r="I1263" s="149" t="str" cm="1">
        <f t="array" ref="I1263">_xlfn.XLOOKUP(C1263,imp_horarios,imp_trechos_janta,"",-1,1)</f>
        <v>BELEM X GOIANIA 07:12</v>
      </c>
      <c r="J1263" s="151" t="str" cm="1">
        <f t="array" ref="J1263">_xlfn.XLOOKUP(D1263,justificativas_motivos,justificativas_texto,"",1,1)</f>
        <v>MOTORISTA CUMPRINDO HORÁRIO NA ESCALA ATUAL</v>
      </c>
      <c r="L1263" s="119" t="str">
        <f>_xlfn.CONCAT(cr_impAlm[[#This Row],[DATA]],cr_impAlm[[#This Row],[MOTORISTA e MATRICULA]])</f>
        <v>45554CLAYTON SANTOS AIRES PEREIRA - 5209</v>
      </c>
    </row>
    <row r="1264" spans="1:12" ht="41.25" hidden="1" customHeight="1">
      <c r="A1264" s="152">
        <v>45500</v>
      </c>
      <c r="B1264" s="146">
        <v>14300</v>
      </c>
      <c r="C1264" s="147">
        <v>0.39583333333333331</v>
      </c>
      <c r="D1264" s="148" t="s">
        <v>11</v>
      </c>
      <c r="E1264" s="153" t="s">
        <v>60</v>
      </c>
      <c r="F1264" s="149"/>
      <c r="G1264" s="149" t="str">
        <f t="shared" si="53"/>
        <v>1</v>
      </c>
      <c r="H1264" s="150">
        <f t="shared" si="54"/>
        <v>18</v>
      </c>
      <c r="I1264" s="149" t="str" cm="1">
        <f t="array" ref="I1264">_xlfn.XLOOKUP(C1264,imp_horarios,imp_trechos_janta,"",-1,1)</f>
        <v>GOIANIA X BELEM 09:30</v>
      </c>
      <c r="J1264" s="151" t="str" cm="1">
        <f t="array" ref="J1264">_xlfn.XLOOKUP(D1264,justificativas_motivos,justificativas_texto,"",1,1)</f>
        <v>MOTORISTA CUMPRINDO HORÁRIO NA ESCALA ATUAL</v>
      </c>
      <c r="L1264" s="119" t="str">
        <f>_xlfn.CONCAT(cr_impAlm[[#This Row],[DATA]],cr_impAlm[[#This Row],[MOTORISTA e MATRICULA]])</f>
        <v>45554GILBERTE WAGNER CALDEIRA - 5707</v>
      </c>
    </row>
    <row r="1265" spans="1:12" ht="41.25" hidden="1" customHeight="1">
      <c r="A1265" s="152">
        <v>45500</v>
      </c>
      <c r="B1265" s="146">
        <v>14300</v>
      </c>
      <c r="C1265" s="147">
        <v>0.39583333333333331</v>
      </c>
      <c r="D1265" s="148" t="s">
        <v>11</v>
      </c>
      <c r="E1265" s="129" t="s">
        <v>61</v>
      </c>
      <c r="F1265" s="149"/>
      <c r="G1265" s="149" t="str">
        <f t="shared" si="53"/>
        <v>1</v>
      </c>
      <c r="H1265" s="150">
        <f t="shared" si="54"/>
        <v>18</v>
      </c>
      <c r="I1265" s="149" t="str" cm="1">
        <f t="array" ref="I1265">_xlfn.XLOOKUP(C1265,imp_horarios,imp_trechos_janta,"",-1,1)</f>
        <v>GOIANIA X BELEM 09:30</v>
      </c>
      <c r="J1265" s="151" t="str" cm="1">
        <f t="array" ref="J1265">_xlfn.XLOOKUP(D1265,justificativas_motivos,justificativas_texto,"",1,1)</f>
        <v>MOTORISTA CUMPRINDO HORÁRIO NA ESCALA ATUAL</v>
      </c>
      <c r="L1265" s="119" t="str">
        <f>_xlfn.CONCAT(cr_impAlm[[#This Row],[DATA]],cr_impAlm[[#This Row],[MOTORISTA e MATRICULA]])</f>
        <v>45554  MARCUS AUGUSTO DE CARVALHO- 2398</v>
      </c>
    </row>
    <row r="1266" spans="1:12" ht="41.25" hidden="1" customHeight="1">
      <c r="A1266" s="152">
        <v>45500</v>
      </c>
      <c r="B1266" s="146">
        <v>16600</v>
      </c>
      <c r="C1266" s="147">
        <v>0.33333333333333331</v>
      </c>
      <c r="D1266" s="148" t="s">
        <v>11</v>
      </c>
      <c r="E1266" s="129" t="s">
        <v>180</v>
      </c>
      <c r="F1266" s="149"/>
      <c r="G1266" s="149" t="str">
        <f t="shared" si="53"/>
        <v>1</v>
      </c>
      <c r="H1266" s="150">
        <f t="shared" si="54"/>
        <v>18</v>
      </c>
      <c r="I1266" s="149" t="str" cm="1">
        <f t="array" ref="I1266">_xlfn.XLOOKUP(C1266,imp_horarios,imp_trechos_janta,"",-1,1)</f>
        <v>SAO LUIS X GOIANIA 08:00</v>
      </c>
      <c r="J1266" s="151" t="str" cm="1">
        <f t="array" ref="J1266">_xlfn.XLOOKUP(D1266,justificativas_motivos,justificativas_texto,"",1,1)</f>
        <v>MOTORISTA CUMPRINDO HORÁRIO NA ESCALA ATUAL</v>
      </c>
      <c r="L1266" s="119" t="str">
        <f>_xlfn.CONCAT(cr_impAlm[[#This Row],[DATA]],cr_impAlm[[#This Row],[MOTORISTA e MATRICULA]])</f>
        <v>45554LUIS CARLOS VIEIRA DE MELO SOUZA - 5535</v>
      </c>
    </row>
    <row r="1267" spans="1:12" ht="41.25" hidden="1" customHeight="1">
      <c r="A1267" s="152">
        <v>45500</v>
      </c>
      <c r="B1267" s="146">
        <v>16600</v>
      </c>
      <c r="C1267" s="147">
        <v>0.33333333333333331</v>
      </c>
      <c r="D1267" s="148" t="s">
        <v>11</v>
      </c>
      <c r="E1267" s="153" t="s">
        <v>266</v>
      </c>
      <c r="F1267" s="149"/>
      <c r="G1267" s="149" t="str">
        <f t="shared" si="53"/>
        <v>1</v>
      </c>
      <c r="H1267" s="150">
        <f t="shared" si="54"/>
        <v>18</v>
      </c>
      <c r="I1267" s="149" t="str" cm="1">
        <f t="array" ref="I1267">_xlfn.XLOOKUP(C1267,imp_horarios,imp_trechos_janta,"",-1,1)</f>
        <v>SAO LUIS X GOIANIA 08:00</v>
      </c>
      <c r="J1267" s="151" t="str" cm="1">
        <f t="array" ref="J1267">_xlfn.XLOOKUP(D1267,justificativas_motivos,justificativas_texto,"",1,1)</f>
        <v>MOTORISTA CUMPRINDO HORÁRIO NA ESCALA ATUAL</v>
      </c>
      <c r="L1267" s="119" t="str">
        <f>_xlfn.CONCAT(cr_impAlm[[#This Row],[DATA]],cr_impAlm[[#This Row],[MOTORISTA e MATRICULA]])</f>
        <v>45554RAFAEL JOSE TOME DE LIMA - 5537</v>
      </c>
    </row>
    <row r="1268" spans="1:12" ht="41.25" hidden="1" customHeight="1">
      <c r="A1268" s="152">
        <v>45500</v>
      </c>
      <c r="B1268" s="146" t="s">
        <v>137</v>
      </c>
      <c r="C1268" s="147" t="s">
        <v>137</v>
      </c>
      <c r="D1268" s="148" t="s">
        <v>11</v>
      </c>
      <c r="E1268" s="153" t="s">
        <v>23</v>
      </c>
      <c r="F1268" s="149"/>
      <c r="G1268" s="149" t="str">
        <f t="shared" si="53"/>
        <v>1</v>
      </c>
      <c r="H1268" s="150">
        <f t="shared" si="54"/>
        <v>18</v>
      </c>
      <c r="I1268" s="149" t="str" cm="1">
        <f t="array" ref="I1268">_xlfn.XLOOKUP(C1268,imp_horarios,imp_trechos_janta,"",-1,1)</f>
        <v>ESPERA</v>
      </c>
      <c r="J1268" s="151" t="str" cm="1">
        <f t="array" ref="J1268">_xlfn.XLOOKUP(D1268,justificativas_motivos,justificativas_texto,"",1,1)</f>
        <v>MOTORISTA CUMPRINDO HORÁRIO NA ESCALA ATUAL</v>
      </c>
      <c r="L1268" s="119" t="str">
        <f>_xlfn.CONCAT(cr_impAlm[[#This Row],[DATA]],cr_impAlm[[#This Row],[MOTORISTA e MATRICULA]])</f>
        <v>45554JOAO DA SILVA MORAIS - 2978</v>
      </c>
    </row>
    <row r="1269" spans="1:12" ht="41.25" hidden="1" customHeight="1">
      <c r="A1269" s="152">
        <v>45500</v>
      </c>
      <c r="B1269" s="146" t="s">
        <v>137</v>
      </c>
      <c r="C1269" s="147" t="s">
        <v>137</v>
      </c>
      <c r="D1269" s="148" t="s">
        <v>11</v>
      </c>
      <c r="E1269" s="153" t="s">
        <v>84</v>
      </c>
      <c r="F1269" s="149"/>
      <c r="G1269" s="149" t="str">
        <f t="shared" si="53"/>
        <v>1</v>
      </c>
      <c r="H1269" s="150">
        <f t="shared" si="54"/>
        <v>18</v>
      </c>
      <c r="I1269" s="149" t="str" cm="1">
        <f t="array" ref="I1269">_xlfn.XLOOKUP(C1269,imp_horarios,imp_trechos_janta,"",-1,1)</f>
        <v>ESPERA</v>
      </c>
      <c r="J1269" s="151" t="str" cm="1">
        <f t="array" ref="J1269">_xlfn.XLOOKUP(D1269,justificativas_motivos,justificativas_texto,"",1,1)</f>
        <v>MOTORISTA CUMPRINDO HORÁRIO NA ESCALA ATUAL</v>
      </c>
      <c r="L1269" s="119" t="str">
        <f>_xlfn.CONCAT(cr_impAlm[[#This Row],[DATA]],cr_impAlm[[#This Row],[MOTORISTA e MATRICULA]])</f>
        <v>45554MARCOS SUEL VICENTE DE SOUZA - 5536</v>
      </c>
    </row>
    <row r="1270" spans="1:12" ht="41.25" hidden="1" customHeight="1">
      <c r="A1270" s="152">
        <v>45500</v>
      </c>
      <c r="B1270" s="146">
        <v>19022</v>
      </c>
      <c r="C1270" s="147">
        <v>0.79166666666666663</v>
      </c>
      <c r="D1270" s="148" t="s">
        <v>11</v>
      </c>
      <c r="E1270" s="149" t="s">
        <v>14</v>
      </c>
      <c r="F1270" s="149"/>
      <c r="G1270" s="149" t="str">
        <f t="shared" si="53"/>
        <v>1</v>
      </c>
      <c r="H1270" s="150">
        <f t="shared" si="54"/>
        <v>18</v>
      </c>
      <c r="I1270" s="149" t="s">
        <v>79</v>
      </c>
      <c r="J1270" s="151" t="str" cm="1">
        <f t="array" ref="J1270">_xlfn.XLOOKUP(D1270,justificativas_motivos,justificativas_texto,"",1,1)</f>
        <v>MOTORISTA CUMPRINDO HORÁRIO NA ESCALA ATUAL</v>
      </c>
      <c r="L1270" s="119" t="str">
        <f>_xlfn.CONCAT(cr_impAlm[[#This Row],[DATA]],cr_impAlm[[#This Row],[MOTORISTA e MATRICULA]])</f>
        <v>45554JOSE SOARES DA SILVA FILHO - 3093</v>
      </c>
    </row>
    <row r="1271" spans="1:12" ht="41.25" hidden="1" customHeight="1">
      <c r="A1271" s="152">
        <v>45500</v>
      </c>
      <c r="B1271" s="146">
        <v>19022</v>
      </c>
      <c r="C1271" s="147">
        <v>0.79166666666666663</v>
      </c>
      <c r="D1271" s="148" t="s">
        <v>11</v>
      </c>
      <c r="E1271" s="153" t="s">
        <v>254</v>
      </c>
      <c r="F1271" s="149"/>
      <c r="G1271" s="149" t="str">
        <f t="shared" si="53"/>
        <v>1</v>
      </c>
      <c r="H1271" s="150">
        <f t="shared" si="54"/>
        <v>18</v>
      </c>
      <c r="I1271" s="149" t="s">
        <v>79</v>
      </c>
      <c r="J1271" s="151" t="str" cm="1">
        <f t="array" ref="J1271">_xlfn.XLOOKUP(D1271,justificativas_motivos,justificativas_texto,"",1,1)</f>
        <v>MOTORISTA CUMPRINDO HORÁRIO NA ESCALA ATUAL</v>
      </c>
      <c r="L1271" s="119" t="str">
        <f>_xlfn.CONCAT(cr_impAlm[[#This Row],[DATA]],cr_impAlm[[#This Row],[MOTORISTA e MATRICULA]])</f>
        <v>45554ADAIL DA SILVA DOS SANTOS - 1103</v>
      </c>
    </row>
    <row r="1272" spans="1:12" ht="41.25" hidden="1" customHeight="1">
      <c r="A1272" s="152">
        <v>45500</v>
      </c>
      <c r="B1272" s="146">
        <v>20014</v>
      </c>
      <c r="C1272" s="147">
        <v>0.83333333333333337</v>
      </c>
      <c r="D1272" s="148" t="s">
        <v>11</v>
      </c>
      <c r="E1272" s="149" t="s">
        <v>34</v>
      </c>
      <c r="F1272" s="149"/>
      <c r="G1272" s="149" t="str">
        <f t="shared" si="53"/>
        <v>1</v>
      </c>
      <c r="H1272" s="150">
        <f t="shared" si="54"/>
        <v>18</v>
      </c>
      <c r="I1272" s="149" t="str" cm="1">
        <f t="array" ref="I1272">_xlfn.XLOOKUP(C1272,imp_horarios,imp_trechos_janta,"",-1,1)</f>
        <v>GOIANIA X SAO LUIS 20:00</v>
      </c>
      <c r="J1272" s="151" t="str" cm="1">
        <f t="array" ref="J1272">_xlfn.XLOOKUP(D1272,justificativas_motivos,justificativas_texto,"",1,1)</f>
        <v>MOTORISTA CUMPRINDO HORÁRIO NA ESCALA ATUAL</v>
      </c>
      <c r="L1272" s="119" t="str">
        <f>_xlfn.CONCAT(cr_impAlm[[#This Row],[DATA]],cr_impAlm[[#This Row],[MOTORISTA e MATRICULA]])</f>
        <v>45555JOAO FLAVIO DE SOUSA SILVA - 5270</v>
      </c>
    </row>
    <row r="1273" spans="1:12" ht="41.25" hidden="1" customHeight="1">
      <c r="A1273" s="152">
        <v>45500</v>
      </c>
      <c r="B1273" s="146">
        <v>20014</v>
      </c>
      <c r="C1273" s="147">
        <v>0.83333333333333337</v>
      </c>
      <c r="D1273" s="136" t="s">
        <v>11</v>
      </c>
      <c r="E1273" s="149" t="s">
        <v>37</v>
      </c>
      <c r="F1273" s="132"/>
      <c r="G1273" s="149" t="str">
        <f t="shared" si="53"/>
        <v>1</v>
      </c>
      <c r="H1273" s="150">
        <f t="shared" si="54"/>
        <v>18</v>
      </c>
      <c r="I1273" s="149" t="str" cm="1">
        <f t="array" ref="I1273">_xlfn.XLOOKUP(C1273,imp_horarios,imp_trechos_janta,"",-1,1)</f>
        <v>GOIANIA X SAO LUIS 20:00</v>
      </c>
      <c r="J1273" s="151" t="str" cm="1">
        <f t="array" ref="J1273">_xlfn.XLOOKUP(D1273,justificativas_motivos,justificativas_texto,"",1,1)</f>
        <v>MOTORISTA CUMPRINDO HORÁRIO NA ESCALA ATUAL</v>
      </c>
      <c r="L1273" s="119" t="str">
        <f>_xlfn.CONCAT(cr_impAlm[[#This Row],[DATA]],cr_impAlm[[#This Row],[MOTORISTA e MATRICULA]])</f>
        <v>45555FRANCISCO DAS CHAGAS SILVA - 5656</v>
      </c>
    </row>
    <row r="1274" spans="1:12" ht="41.25" hidden="1" customHeight="1">
      <c r="A1274" s="152">
        <v>45501</v>
      </c>
      <c r="B1274" s="146">
        <v>19001</v>
      </c>
      <c r="C1274" s="147">
        <v>0.87847222222222221</v>
      </c>
      <c r="D1274" s="136" t="s">
        <v>11</v>
      </c>
      <c r="E1274" s="149" t="s">
        <v>23</v>
      </c>
      <c r="F1274" s="132"/>
      <c r="G1274" s="149" t="str">
        <f t="shared" si="53"/>
        <v>1</v>
      </c>
      <c r="H1274" s="150">
        <f t="shared" si="54"/>
        <v>18</v>
      </c>
      <c r="I1274" s="149" t="str" cm="1">
        <f t="array" ref="I1274">_xlfn.XLOOKUP(C1274,imp_horarios,imp_trechos_janta,"",-1,1)</f>
        <v>BELEM X GOIANIA 21:05</v>
      </c>
      <c r="J1274" s="145" t="str" cm="1">
        <f t="array" ref="J1274">_xlfn.XLOOKUP(D1274,justificativas_motivos,justificativas_texto,"",1,1)</f>
        <v>MOTORISTA CUMPRINDO HORÁRIO NA ESCALA ATUAL</v>
      </c>
      <c r="L1274" s="119" t="str">
        <f>_xlfn.CONCAT(cr_impAlm[[#This Row],[DATA]],cr_impAlm[[#This Row],[MOTORISTA e MATRICULA]])</f>
        <v>45555ISAC DIAS DA COSTA - 5179</v>
      </c>
    </row>
    <row r="1275" spans="1:12" ht="41.25" hidden="1" customHeight="1">
      <c r="A1275" s="152">
        <v>45501</v>
      </c>
      <c r="B1275" s="135">
        <v>19001</v>
      </c>
      <c r="C1275" s="133">
        <v>0.87847222222222221</v>
      </c>
      <c r="D1275" s="136" t="s">
        <v>11</v>
      </c>
      <c r="E1275" s="132" t="s">
        <v>84</v>
      </c>
      <c r="F1275" s="132"/>
      <c r="G1275" s="149" t="str">
        <f t="shared" si="53"/>
        <v>1</v>
      </c>
      <c r="H1275" s="150">
        <f t="shared" si="54"/>
        <v>18</v>
      </c>
      <c r="I1275" s="149" t="str" cm="1">
        <f t="array" ref="I1275">_xlfn.XLOOKUP(C1275,imp_horarios,imp_trechos_janta,"",-1,1)</f>
        <v>BELEM X GOIANIA 21:05</v>
      </c>
      <c r="J1275" s="145" t="str" cm="1">
        <f t="array" ref="J1275">_xlfn.XLOOKUP(D1275,justificativas_motivos,justificativas_texto,"",1,1)</f>
        <v>MOTORISTA CUMPRINDO HORÁRIO NA ESCALA ATUAL</v>
      </c>
      <c r="L1275" s="119" t="str">
        <f>_xlfn.CONCAT(cr_impAlm[[#This Row],[DATA]],cr_impAlm[[#This Row],[MOTORISTA e MATRICULA]])</f>
        <v>45555GILMAR ALVES DE MARIA - 5627</v>
      </c>
    </row>
    <row r="1276" spans="1:12" ht="41.25" hidden="1" customHeight="1">
      <c r="A1276" s="152">
        <v>45501</v>
      </c>
      <c r="B1276" s="135">
        <v>14400</v>
      </c>
      <c r="C1276" s="133">
        <v>0.3</v>
      </c>
      <c r="D1276" s="136" t="s">
        <v>11</v>
      </c>
      <c r="E1276" s="132" t="s">
        <v>14</v>
      </c>
      <c r="F1276" s="132"/>
      <c r="G1276" s="149" t="str">
        <f t="shared" si="53"/>
        <v>1</v>
      </c>
      <c r="H1276" s="150">
        <f t="shared" si="54"/>
        <v>18</v>
      </c>
      <c r="I1276" s="149" t="str" cm="1">
        <f t="array" ref="I1276">_xlfn.XLOOKUP(C1276,imp_horarios,imp_trechos_janta,"",-1,1)</f>
        <v>BELEM X GOIANIA 07:12</v>
      </c>
      <c r="J1276" s="145" t="str" cm="1">
        <f t="array" ref="J1276">_xlfn.XLOOKUP(D1276,justificativas_motivos,justificativas_texto,"",1,1)</f>
        <v>MOTORISTA CUMPRINDO HORÁRIO NA ESCALA ATUAL</v>
      </c>
      <c r="L1276" s="119" t="str">
        <f>_xlfn.CONCAT(cr_impAlm[[#This Row],[DATA]],cr_impAlm[[#This Row],[MOTORISTA e MATRICULA]])</f>
        <v>45555VILMAR JOSE CAMILO - 948</v>
      </c>
    </row>
    <row r="1277" spans="1:12" ht="41.25" hidden="1" customHeight="1">
      <c r="A1277" s="152">
        <v>45501</v>
      </c>
      <c r="B1277" s="135">
        <v>14400</v>
      </c>
      <c r="C1277" s="133">
        <v>0.3</v>
      </c>
      <c r="D1277" s="136" t="s">
        <v>11</v>
      </c>
      <c r="E1277" s="132" t="s">
        <v>254</v>
      </c>
      <c r="F1277" s="132"/>
      <c r="G1277" s="149" t="str">
        <f t="shared" si="53"/>
        <v>1</v>
      </c>
      <c r="H1277" s="150">
        <f t="shared" si="54"/>
        <v>18</v>
      </c>
      <c r="I1277" s="149" t="str" cm="1">
        <f t="array" ref="I1277">_xlfn.XLOOKUP(C1277,imp_horarios,imp_trechos_janta,"",-1,1)</f>
        <v>BELEM X GOIANIA 07:12</v>
      </c>
      <c r="J1277" s="145" t="str" cm="1">
        <f t="array" ref="J1277">_xlfn.XLOOKUP(D1277,justificativas_motivos,justificativas_texto,"",1,1)</f>
        <v>MOTORISTA CUMPRINDO HORÁRIO NA ESCALA ATUAL</v>
      </c>
      <c r="L1277" s="119" t="str">
        <f>_xlfn.CONCAT(cr_impAlm[[#This Row],[DATA]],cr_impAlm[[#This Row],[MOTORISTA e MATRICULA]])</f>
        <v>45555ADMILSON BRAGA ALVES - 2656</v>
      </c>
    </row>
    <row r="1278" spans="1:12" ht="41.25" hidden="1" customHeight="1">
      <c r="A1278" s="152">
        <v>45501</v>
      </c>
      <c r="B1278" s="135">
        <v>19019</v>
      </c>
      <c r="C1278" s="133">
        <v>0.33333333333333331</v>
      </c>
      <c r="D1278" s="136" t="s">
        <v>11</v>
      </c>
      <c r="E1278" s="132" t="s">
        <v>34</v>
      </c>
      <c r="F1278" s="132"/>
      <c r="G1278" s="149" t="str">
        <f t="shared" si="53"/>
        <v>1</v>
      </c>
      <c r="H1278" s="150">
        <f t="shared" si="54"/>
        <v>18</v>
      </c>
      <c r="I1278" s="149" t="str" cm="1">
        <f t="array" ref="I1278">_xlfn.XLOOKUP(C1278,imp_horarios,imp_trechos_janta,"",-1,1)</f>
        <v>SAO LUIS X GOIANIA 08:00</v>
      </c>
      <c r="J1278" s="145" t="str" cm="1">
        <f t="array" ref="J1278">_xlfn.XLOOKUP(D1278,justificativas_motivos,justificativas_texto,"",1,1)</f>
        <v>MOTORISTA CUMPRINDO HORÁRIO NA ESCALA ATUAL</v>
      </c>
      <c r="L1278" s="119" t="str">
        <f>_xlfn.CONCAT(cr_impAlm[[#This Row],[DATA]],cr_impAlm[[#This Row],[MOTORISTA e MATRICULA]])</f>
        <v>45555VALDIR PEREIRA DE SOUZA - 85</v>
      </c>
    </row>
    <row r="1279" spans="1:12" ht="41.25" hidden="1" customHeight="1">
      <c r="A1279" s="152">
        <v>45501</v>
      </c>
      <c r="B1279" s="135">
        <v>19019</v>
      </c>
      <c r="C1279" s="133">
        <v>0.33333333333333331</v>
      </c>
      <c r="D1279" s="136" t="s">
        <v>11</v>
      </c>
      <c r="E1279" s="132" t="s">
        <v>37</v>
      </c>
      <c r="F1279" s="132"/>
      <c r="G1279" s="149" t="str">
        <f t="shared" si="53"/>
        <v>1</v>
      </c>
      <c r="H1279" s="150">
        <f t="shared" si="54"/>
        <v>18</v>
      </c>
      <c r="I1279" s="149" t="str" cm="1">
        <f t="array" ref="I1279">_xlfn.XLOOKUP(C1279,imp_horarios,imp_trechos_janta,"",-1,1)</f>
        <v>SAO LUIS X GOIANIA 08:00</v>
      </c>
      <c r="J1279" s="145" t="str" cm="1">
        <f t="array" ref="J1279">_xlfn.XLOOKUP(D1279,justificativas_motivos,justificativas_texto,"",1,1)</f>
        <v>MOTORISTA CUMPRINDO HORÁRIO NA ESCALA ATUAL</v>
      </c>
      <c r="L1279" s="119" t="str">
        <f>_xlfn.CONCAT(cr_impAlm[[#This Row],[DATA]],cr_impAlm[[#This Row],[MOTORISTA e MATRICULA]])</f>
        <v>45555WOLNEY EDUARDO DE OLIVEIRA - 5607</v>
      </c>
    </row>
    <row r="1280" spans="1:12" ht="41.25" hidden="1" customHeight="1">
      <c r="A1280" s="152">
        <v>45501</v>
      </c>
      <c r="B1280" s="135">
        <v>17700</v>
      </c>
      <c r="C1280" s="133">
        <v>0.39583333333333331</v>
      </c>
      <c r="D1280" s="136" t="s">
        <v>11</v>
      </c>
      <c r="E1280" s="132" t="s">
        <v>267</v>
      </c>
      <c r="F1280" s="132"/>
      <c r="G1280" s="149" t="str">
        <f t="shared" si="53"/>
        <v>1</v>
      </c>
      <c r="H1280" s="150">
        <f t="shared" si="54"/>
        <v>18</v>
      </c>
      <c r="I1280" s="149" t="str" cm="1">
        <f t="array" ref="I1280">_xlfn.XLOOKUP(C1280,imp_horarios,imp_trechos_janta,"",-1,1)</f>
        <v>GOIANIA X BELEM 09:30</v>
      </c>
      <c r="J1280" s="145" t="str" cm="1">
        <f t="array" ref="J1280">_xlfn.XLOOKUP(D1280,justificativas_motivos,justificativas_texto,"",1,1)</f>
        <v>MOTORISTA CUMPRINDO HORÁRIO NA ESCALA ATUAL</v>
      </c>
      <c r="L1280" s="119" t="str">
        <f>_xlfn.CONCAT(cr_impAlm[[#This Row],[DATA]],cr_impAlm[[#This Row],[MOTORISTA e MATRICULA]])</f>
        <v>45555ADAIL DA SILVA DOS SANTOS - 1103</v>
      </c>
    </row>
    <row r="1281" spans="1:12" ht="41.25" hidden="1" customHeight="1">
      <c r="A1281" s="152">
        <v>45501</v>
      </c>
      <c r="B1281" s="135">
        <v>17700</v>
      </c>
      <c r="C1281" s="133">
        <v>0.39583333333333331</v>
      </c>
      <c r="D1281" s="136" t="s">
        <v>11</v>
      </c>
      <c r="E1281" s="132" t="s">
        <v>186</v>
      </c>
      <c r="F1281" s="132"/>
      <c r="G1281" s="149" t="str">
        <f t="shared" si="53"/>
        <v>1</v>
      </c>
      <c r="H1281" s="150">
        <f t="shared" si="54"/>
        <v>18</v>
      </c>
      <c r="I1281" s="149" t="str" cm="1">
        <f t="array" ref="I1281">_xlfn.XLOOKUP(C1281,imp_horarios,imp_trechos_janta,"",-1,1)</f>
        <v>GOIANIA X BELEM 09:30</v>
      </c>
      <c r="J1281" s="145" t="str" cm="1">
        <f t="array" ref="J1281">_xlfn.XLOOKUP(D1281,justificativas_motivos,justificativas_texto,"",1,1)</f>
        <v>MOTORISTA CUMPRINDO HORÁRIO NA ESCALA ATUAL</v>
      </c>
      <c r="L1281" s="119" t="str">
        <f>_xlfn.CONCAT(cr_impAlm[[#This Row],[DATA]],cr_impAlm[[#This Row],[MOTORISTA e MATRICULA]])</f>
        <v>45556EURIPEDES BORGES DOS SANTOS - 5017</v>
      </c>
    </row>
    <row r="1282" spans="1:12" ht="41.25" hidden="1" customHeight="1">
      <c r="A1282" s="152">
        <v>45501</v>
      </c>
      <c r="B1282" s="160" t="s">
        <v>137</v>
      </c>
      <c r="C1282" s="161" t="s">
        <v>137</v>
      </c>
      <c r="D1282" s="136" t="s">
        <v>137</v>
      </c>
      <c r="E1282" s="132" t="s">
        <v>70</v>
      </c>
      <c r="F1282" s="132"/>
      <c r="G1282" s="149" t="str">
        <f t="shared" si="53"/>
        <v>1</v>
      </c>
      <c r="H1282" s="150">
        <f t="shared" si="54"/>
        <v>18</v>
      </c>
      <c r="I1282" s="149" t="str" cm="1">
        <f t="array" ref="I1282">_xlfn.XLOOKUP(C1282,imp_horarios,imp_trechos_janta,"",-1,1)</f>
        <v>ESPERA</v>
      </c>
      <c r="J1282" s="145" t="str" cm="1">
        <f t="array" ref="J1282">_xlfn.XLOOKUP(D1282,justificativas_motivos,justificativas_texto,"",1,1)</f>
        <v>MOTORISTA NA GARAGEM EM ESPERA PARA DISPONIBILIDADE DE HORARIOS</v>
      </c>
      <c r="L1282" s="119" t="str">
        <f>_xlfn.CONCAT(cr_impAlm[[#This Row],[DATA]],cr_impAlm[[#This Row],[MOTORISTA e MATRICULA]])</f>
        <v>45556GEYSILOM CARDOSO FAGUNDES FURTADO - 5770</v>
      </c>
    </row>
    <row r="1283" spans="1:12" ht="41.25" hidden="1" customHeight="1">
      <c r="A1283" s="152">
        <v>45501</v>
      </c>
      <c r="B1283" s="160" t="s">
        <v>137</v>
      </c>
      <c r="C1283" s="161" t="s">
        <v>137</v>
      </c>
      <c r="D1283" s="136" t="s">
        <v>137</v>
      </c>
      <c r="E1283" s="132" t="s">
        <v>236</v>
      </c>
      <c r="F1283" s="132"/>
      <c r="G1283" s="149" t="str">
        <f t="shared" si="53"/>
        <v>1</v>
      </c>
      <c r="H1283" s="150">
        <f t="shared" si="54"/>
        <v>18</v>
      </c>
      <c r="I1283" s="149" t="str" cm="1">
        <f t="array" ref="I1283">_xlfn.XLOOKUP(C1283,imp_horarios,imp_trechos_janta,"",-1,1)</f>
        <v>ESPERA</v>
      </c>
      <c r="J1283" s="145" t="str" cm="1">
        <f t="array" ref="J1283">_xlfn.XLOOKUP(D1283,justificativas_motivos,justificativas_texto,"",1,1)</f>
        <v>MOTORISTA NA GARAGEM EM ESPERA PARA DISPONIBILIDADE DE HORARIOS</v>
      </c>
      <c r="L1283" s="119" t="str">
        <f>_xlfn.CONCAT(cr_impAlm[[#This Row],[DATA]],cr_impAlm[[#This Row],[MOTORISTA e MATRICULA]])</f>
        <v>45556ADAILTON DA SILVA RODRIGUES MENDONCA - 2662</v>
      </c>
    </row>
    <row r="1284" spans="1:12" ht="41.25" hidden="1" customHeight="1">
      <c r="A1284" s="152">
        <v>45501</v>
      </c>
      <c r="B1284" s="135">
        <v>20010</v>
      </c>
      <c r="C1284" s="133">
        <v>0.75</v>
      </c>
      <c r="D1284" s="136" t="s">
        <v>11</v>
      </c>
      <c r="E1284" s="132" t="s">
        <v>52</v>
      </c>
      <c r="F1284" s="132"/>
      <c r="G1284" s="149" t="str">
        <f t="shared" si="53"/>
        <v>1</v>
      </c>
      <c r="H1284" s="150">
        <f t="shared" si="54"/>
        <v>18</v>
      </c>
      <c r="I1284" s="149" t="str" cm="1">
        <f t="array" ref="I1284">_xlfn.XLOOKUP(C1284,imp_horarios,imp_trechos_janta,"",-1,1)</f>
        <v>GOIANIA X TERESINA 18:00</v>
      </c>
      <c r="J1284" s="145" t="str" cm="1">
        <f t="array" ref="J1284">_xlfn.XLOOKUP(D1284,justificativas_motivos,justificativas_texto,"",1,1)</f>
        <v>MOTORISTA CUMPRINDO HORÁRIO NA ESCALA ATUAL</v>
      </c>
      <c r="L1284" s="119" t="str">
        <f>_xlfn.CONCAT(cr_impAlm[[#This Row],[DATA]],cr_impAlm[[#This Row],[MOTORISTA e MATRICULA]])</f>
        <v>45556MARCELO DOS REIS ALVES - 5220</v>
      </c>
    </row>
    <row r="1285" spans="1:12" ht="41.25" hidden="1" customHeight="1">
      <c r="A1285" s="152">
        <v>45501</v>
      </c>
      <c r="B1285" s="135">
        <v>20010</v>
      </c>
      <c r="C1285" s="133">
        <v>0.75</v>
      </c>
      <c r="D1285" s="136" t="s">
        <v>11</v>
      </c>
      <c r="E1285" s="132" t="s">
        <v>125</v>
      </c>
      <c r="F1285" s="149"/>
      <c r="G1285" s="149" t="str">
        <f t="shared" si="53"/>
        <v>1</v>
      </c>
      <c r="H1285" s="150">
        <f t="shared" si="54"/>
        <v>18</v>
      </c>
      <c r="I1285" s="149" t="str" cm="1">
        <f t="array" ref="I1285">_xlfn.XLOOKUP(C1285,imp_horarios,imp_trechos_janta,"",-1,1)</f>
        <v>GOIANIA X TERESINA 18:00</v>
      </c>
      <c r="J1285" s="145" t="str" cm="1">
        <f t="array" ref="J1285">_xlfn.XLOOKUP(D1285,justificativas_motivos,justificativas_texto,"",1,1)</f>
        <v>MOTORISTA CUMPRINDO HORÁRIO NA ESCALA ATUAL</v>
      </c>
      <c r="L1285" s="119" t="str">
        <f>_xlfn.CONCAT(cr_impAlm[[#This Row],[DATA]],cr_impAlm[[#This Row],[MOTORISTA e MATRICULA]])</f>
        <v>45556WARLEY DA SILVA NOQUEIRA - 5823</v>
      </c>
    </row>
    <row r="1286" spans="1:12" ht="41.25" hidden="1" customHeight="1">
      <c r="A1286" s="152">
        <v>45501</v>
      </c>
      <c r="B1286" s="135">
        <v>19004</v>
      </c>
      <c r="C1286" s="133">
        <v>0.79166666666666663</v>
      </c>
      <c r="D1286" s="136" t="s">
        <v>11</v>
      </c>
      <c r="E1286" s="149" t="s">
        <v>119</v>
      </c>
      <c r="F1286" s="149"/>
      <c r="G1286" s="149" t="str">
        <f t="shared" si="53"/>
        <v>1</v>
      </c>
      <c r="H1286" s="150">
        <f t="shared" si="54"/>
        <v>18</v>
      </c>
      <c r="I1286" s="149" t="s">
        <v>79</v>
      </c>
      <c r="J1286" s="151" t="str" cm="1">
        <f t="array" ref="J1286">_xlfn.XLOOKUP(D1286,justificativas_motivos,justificativas_texto,"",1,1)</f>
        <v>MOTORISTA CUMPRINDO HORÁRIO NA ESCALA ATUAL</v>
      </c>
      <c r="L1286" s="119" t="str">
        <f>_xlfn.CONCAT(cr_impAlm[[#This Row],[DATA]],cr_impAlm[[#This Row],[MOTORISTA e MATRICULA]])</f>
        <v>45556GILMAR RODRIGUES DE LIMA - 5819</v>
      </c>
    </row>
    <row r="1287" spans="1:12" ht="41.25" hidden="1" customHeight="1">
      <c r="A1287" s="152">
        <v>45501</v>
      </c>
      <c r="B1287" s="146">
        <v>19004</v>
      </c>
      <c r="C1287" s="147">
        <v>0.79166666666666663</v>
      </c>
      <c r="D1287" s="148" t="s">
        <v>11</v>
      </c>
      <c r="E1287" s="149" t="s">
        <v>217</v>
      </c>
      <c r="F1287" s="149"/>
      <c r="G1287" s="149" t="str">
        <f t="shared" si="53"/>
        <v>1</v>
      </c>
      <c r="H1287" s="150">
        <f t="shared" si="54"/>
        <v>18</v>
      </c>
      <c r="I1287" s="149" t="s">
        <v>79</v>
      </c>
      <c r="J1287" s="151" t="str" cm="1">
        <f t="array" ref="J1287">_xlfn.XLOOKUP(D1287,justificativas_motivos,justificativas_texto,"",1,1)</f>
        <v>MOTORISTA CUMPRINDO HORÁRIO NA ESCALA ATUAL</v>
      </c>
      <c r="L1287" s="119" t="str">
        <f>_xlfn.CONCAT(cr_impAlm[[#This Row],[DATA]],cr_impAlm[[#This Row],[MOTORISTA e MATRICULA]])</f>
        <v>45556JACINTO BATISTA DE SOUSA - 5271</v>
      </c>
    </row>
    <row r="1288" spans="1:12" ht="41.25" hidden="1" customHeight="1">
      <c r="A1288" s="152">
        <v>45502</v>
      </c>
      <c r="B1288" s="146">
        <v>19022</v>
      </c>
      <c r="C1288" s="147">
        <v>0.87847222222222221</v>
      </c>
      <c r="D1288" s="148" t="s">
        <v>11</v>
      </c>
      <c r="E1288" s="153" t="s">
        <v>52</v>
      </c>
      <c r="F1288" s="149"/>
      <c r="G1288" s="149" t="str">
        <f t="shared" si="53"/>
        <v>1</v>
      </c>
      <c r="H1288" s="150">
        <f t="shared" si="54"/>
        <v>18</v>
      </c>
      <c r="I1288" s="149" t="str" cm="1">
        <f t="array" ref="I1288">_xlfn.XLOOKUP(C1288,imp_horarios,imp_trechos_janta,"",-1,1)</f>
        <v>BELEM X GOIANIA 21:05</v>
      </c>
      <c r="J1288" s="151" t="str" cm="1">
        <f t="array" ref="J1288">_xlfn.XLOOKUP(D1288,justificativas_motivos,justificativas_texto,"",1,1)</f>
        <v>MOTORISTA CUMPRINDO HORÁRIO NA ESCALA ATUAL</v>
      </c>
      <c r="L1288" s="119" t="str">
        <f>_xlfn.CONCAT(cr_impAlm[[#This Row],[DATA]],cr_impAlm[[#This Row],[MOTORISTA e MATRICULA]])</f>
        <v>45556WASHINGTON ALVES BRITO - 1553</v>
      </c>
    </row>
    <row r="1289" spans="1:12" ht="41.25" hidden="1" customHeight="1">
      <c r="A1289" s="152">
        <v>45502</v>
      </c>
      <c r="B1289" s="146">
        <v>19022</v>
      </c>
      <c r="C1289" s="147">
        <v>0.87847222222222221</v>
      </c>
      <c r="D1289" s="148" t="s">
        <v>11</v>
      </c>
      <c r="E1289" s="153" t="s">
        <v>125</v>
      </c>
      <c r="F1289" s="149"/>
      <c r="G1289" s="149" t="str">
        <f t="shared" si="53"/>
        <v>1</v>
      </c>
      <c r="H1289" s="150">
        <f t="shared" si="54"/>
        <v>18</v>
      </c>
      <c r="I1289" s="149" t="str" cm="1">
        <f t="array" ref="I1289">_xlfn.XLOOKUP(C1289,imp_horarios,imp_trechos_janta,"",-1,1)</f>
        <v>BELEM X GOIANIA 21:05</v>
      </c>
      <c r="J1289" s="151" t="str" cm="1">
        <f t="array" ref="J1289">_xlfn.XLOOKUP(D1289,justificativas_motivos,justificativas_texto,"",1,1)</f>
        <v>MOTORISTA CUMPRINDO HORÁRIO NA ESCALA ATUAL</v>
      </c>
      <c r="L1289" s="119" t="str">
        <f>_xlfn.CONCAT(cr_impAlm[[#This Row],[DATA]],cr_impAlm[[#This Row],[MOTORISTA e MATRICULA]])</f>
        <v>45557  LAZARO VIEIRA DA SILVA- 5428</v>
      </c>
    </row>
    <row r="1290" spans="1:12" ht="41.25" hidden="1" customHeight="1">
      <c r="A1290" s="152">
        <v>45502</v>
      </c>
      <c r="B1290" s="146">
        <v>20015</v>
      </c>
      <c r="C1290" s="147">
        <v>0.85416666666666663</v>
      </c>
      <c r="D1290" s="148" t="s">
        <v>11</v>
      </c>
      <c r="E1290" s="153" t="s">
        <v>70</v>
      </c>
      <c r="F1290" s="149"/>
      <c r="G1290" s="149" t="str">
        <f t="shared" si="53"/>
        <v>1</v>
      </c>
      <c r="H1290" s="150">
        <f t="shared" si="54"/>
        <v>18</v>
      </c>
      <c r="I1290" s="149" t="s">
        <v>583</v>
      </c>
      <c r="J1290" s="151" t="str" cm="1">
        <f t="array" ref="J1290">_xlfn.XLOOKUP(D1290,justificativas_motivos,justificativas_texto,"",1,1)</f>
        <v>MOTORISTA CUMPRINDO HORÁRIO NA ESCALA ATUAL</v>
      </c>
      <c r="L1290" s="119" t="str">
        <f>_xlfn.CONCAT(cr_impAlm[[#This Row],[DATA]],cr_impAlm[[#This Row],[MOTORISTA e MATRICULA]])</f>
        <v>45557ROSIVALDO FERREIRA DA SILVA - 5429</v>
      </c>
    </row>
    <row r="1291" spans="1:12" ht="41.25" hidden="1" customHeight="1">
      <c r="A1291" s="152">
        <v>45502</v>
      </c>
      <c r="B1291" s="146">
        <v>20015</v>
      </c>
      <c r="C1291" s="147">
        <v>0.85416666666666663</v>
      </c>
      <c r="D1291" s="148" t="s">
        <v>11</v>
      </c>
      <c r="E1291" s="153" t="s">
        <v>236</v>
      </c>
      <c r="F1291" s="149"/>
      <c r="G1291" s="149" t="str">
        <f t="shared" si="53"/>
        <v>1</v>
      </c>
      <c r="H1291" s="150">
        <f t="shared" si="54"/>
        <v>18</v>
      </c>
      <c r="I1291" s="149" t="s">
        <v>583</v>
      </c>
      <c r="J1291" s="151" t="str" cm="1">
        <f t="array" ref="J1291">_xlfn.XLOOKUP(D1291,justificativas_motivos,justificativas_texto,"",1,1)</f>
        <v>MOTORISTA CUMPRINDO HORÁRIO NA ESCALA ATUAL</v>
      </c>
      <c r="L1291" s="119" t="str">
        <f>_xlfn.CONCAT(cr_impAlm[[#This Row],[DATA]],cr_impAlm[[#This Row],[MOTORISTA e MATRICULA]])</f>
        <v>45557ROGER FREITAS - 5665</v>
      </c>
    </row>
    <row r="1292" spans="1:12" ht="41.25" hidden="1" customHeight="1">
      <c r="A1292" s="152">
        <v>45502</v>
      </c>
      <c r="B1292" s="146" t="s">
        <v>137</v>
      </c>
      <c r="C1292" s="147" t="s">
        <v>137</v>
      </c>
      <c r="D1292" s="148" t="s">
        <v>137</v>
      </c>
      <c r="E1292" s="153" t="s">
        <v>148</v>
      </c>
      <c r="F1292" s="149"/>
      <c r="G1292" s="149" t="str">
        <f t="shared" si="53"/>
        <v>1</v>
      </c>
      <c r="H1292" s="150">
        <f t="shared" si="54"/>
        <v>18</v>
      </c>
      <c r="I1292" s="149" t="str" cm="1">
        <f t="array" ref="I1292">_xlfn.XLOOKUP(C1292,imp_horarios,imp_trechos_janta,"",-1,1)</f>
        <v>ESPERA</v>
      </c>
      <c r="J1292" s="151" t="str" cm="1">
        <f t="array" ref="J1292">_xlfn.XLOOKUP(D1292,justificativas_motivos,justificativas_texto,"",1,1)</f>
        <v>MOTORISTA NA GARAGEM EM ESPERA PARA DISPONIBILIDADE DE HORARIOS</v>
      </c>
      <c r="L1292" s="119" t="str">
        <f>_xlfn.CONCAT(cr_impAlm[[#This Row],[DATA]],cr_impAlm[[#This Row],[MOTORISTA e MATRICULA]])</f>
        <v>45557RONILDO SCHAEFER - 5710</v>
      </c>
    </row>
    <row r="1293" spans="1:12" ht="41.25" hidden="1" customHeight="1">
      <c r="A1293" s="152">
        <v>45502</v>
      </c>
      <c r="B1293" s="146" t="s">
        <v>137</v>
      </c>
      <c r="C1293" s="147" t="s">
        <v>137</v>
      </c>
      <c r="D1293" s="148" t="s">
        <v>137</v>
      </c>
      <c r="E1293" s="153" t="s">
        <v>233</v>
      </c>
      <c r="F1293" s="149"/>
      <c r="G1293" s="149" t="str">
        <f t="shared" si="53"/>
        <v>1</v>
      </c>
      <c r="H1293" s="150">
        <f t="shared" si="54"/>
        <v>18</v>
      </c>
      <c r="I1293" s="149" t="str" cm="1">
        <f t="array" ref="I1293">_xlfn.XLOOKUP(C1293,imp_horarios,imp_trechos_janta,"",-1,1)</f>
        <v>ESPERA</v>
      </c>
      <c r="J1293" s="151" t="str" cm="1">
        <f t="array" ref="J1293">_xlfn.XLOOKUP(D1293,justificativas_motivos,justificativas_texto,"",1,1)</f>
        <v>MOTORISTA NA GARAGEM EM ESPERA PARA DISPONIBILIDADE DE HORARIOS</v>
      </c>
      <c r="L1293" s="119" t="str">
        <f>_xlfn.CONCAT(cr_impAlm[[#This Row],[DATA]],cr_impAlm[[#This Row],[MOTORISTA e MATRICULA]])</f>
        <v>45557ALCENILDE BARBOSA ARAUJO - 1745</v>
      </c>
    </row>
    <row r="1294" spans="1:12" ht="41.25" hidden="1" customHeight="1">
      <c r="A1294" s="152">
        <v>45502</v>
      </c>
      <c r="B1294" s="146">
        <v>16900</v>
      </c>
      <c r="C1294" s="147">
        <v>0.39583333333333331</v>
      </c>
      <c r="D1294" s="148" t="s">
        <v>11</v>
      </c>
      <c r="E1294" s="153" t="s">
        <v>87</v>
      </c>
      <c r="F1294" s="149"/>
      <c r="G1294" s="149" t="str">
        <f t="shared" si="53"/>
        <v>1</v>
      </c>
      <c r="H1294" s="150">
        <f t="shared" si="54"/>
        <v>18</v>
      </c>
      <c r="I1294" s="149" t="str" cm="1">
        <f t="array" ref="I1294">_xlfn.XLOOKUP(C1294,imp_horarios,imp_trechos_janta,"",-1,1)</f>
        <v>GOIANIA X BELEM 09:30</v>
      </c>
      <c r="J1294" s="151" t="str" cm="1">
        <f t="array" ref="J1294">_xlfn.XLOOKUP(D1294,justificativas_motivos,justificativas_texto,"",1,1)</f>
        <v>MOTORISTA CUMPRINDO HORÁRIO NA ESCALA ATUAL</v>
      </c>
      <c r="L1294" s="119" t="str">
        <f>_xlfn.CONCAT(cr_impAlm[[#This Row],[DATA]],cr_impAlm[[#This Row],[MOTORISTA e MATRICULA]])</f>
        <v>45557AILTON LEITE ORTIZ DE CAMARGO - 1642</v>
      </c>
    </row>
    <row r="1295" spans="1:12" ht="41.25" hidden="1" customHeight="1">
      <c r="A1295" s="152">
        <v>45502</v>
      </c>
      <c r="B1295" s="146">
        <v>16900</v>
      </c>
      <c r="C1295" s="147">
        <v>0.39583333333333331</v>
      </c>
      <c r="D1295" s="148" t="s">
        <v>11</v>
      </c>
      <c r="E1295" s="153" t="s">
        <v>86</v>
      </c>
      <c r="F1295" s="149"/>
      <c r="G1295" s="149" t="str">
        <f t="shared" si="53"/>
        <v>1</v>
      </c>
      <c r="H1295" s="150">
        <f t="shared" si="54"/>
        <v>18</v>
      </c>
      <c r="I1295" s="149" t="str" cm="1">
        <f t="array" ref="I1295">_xlfn.XLOOKUP(C1295,imp_horarios,imp_trechos_janta,"",-1,1)</f>
        <v>GOIANIA X BELEM 09:30</v>
      </c>
      <c r="J1295" s="151" t="str" cm="1">
        <f t="array" ref="J1295">_xlfn.XLOOKUP(D1295,justificativas_motivos,justificativas_texto,"",1,1)</f>
        <v>MOTORISTA CUMPRINDO HORÁRIO NA ESCALA ATUAL</v>
      </c>
      <c r="L1295" s="119" t="str">
        <f>_xlfn.CONCAT(cr_impAlm[[#This Row],[DATA]],cr_impAlm[[#This Row],[MOTORISTA e MATRICULA]])</f>
        <v>45557ANTONIO DIAS DE OLIVEIRA - 5309</v>
      </c>
    </row>
    <row r="1296" spans="1:12" ht="41.25" hidden="1" customHeight="1">
      <c r="A1296" s="152">
        <v>45502</v>
      </c>
      <c r="B1296" s="146">
        <v>19013</v>
      </c>
      <c r="C1296" s="147">
        <v>0.3</v>
      </c>
      <c r="D1296" s="148" t="s">
        <v>11</v>
      </c>
      <c r="E1296" s="153" t="s">
        <v>119</v>
      </c>
      <c r="F1296" s="149"/>
      <c r="G1296" s="149" t="str">
        <f t="shared" si="53"/>
        <v>1</v>
      </c>
      <c r="H1296" s="150">
        <f t="shared" si="54"/>
        <v>18</v>
      </c>
      <c r="I1296" s="149" t="str" cm="1">
        <f t="array" ref="I1296">_xlfn.XLOOKUP(C1296,imp_horarios,imp_trechos_janta,"",-1,1)</f>
        <v>BELEM X GOIANIA 07:12</v>
      </c>
      <c r="J1296" s="151" t="str" cm="1">
        <f t="array" ref="J1296">_xlfn.XLOOKUP(D1296,justificativas_motivos,justificativas_texto,"",1,1)</f>
        <v>MOTORISTA CUMPRINDO HORÁRIO NA ESCALA ATUAL</v>
      </c>
      <c r="L1296" s="119" t="str">
        <f>_xlfn.CONCAT(cr_impAlm[[#This Row],[DATA]],cr_impAlm[[#This Row],[MOTORISTA e MATRICULA]])</f>
        <v>45557EURIPEDES BARSANULFO DIAS ROSA - 1951</v>
      </c>
    </row>
    <row r="1297" spans="1:12" ht="41.25" hidden="1" customHeight="1">
      <c r="A1297" s="152">
        <v>45502</v>
      </c>
      <c r="B1297" s="146">
        <v>19013</v>
      </c>
      <c r="C1297" s="147">
        <v>0.3</v>
      </c>
      <c r="D1297" s="148" t="s">
        <v>11</v>
      </c>
      <c r="E1297" s="153" t="s">
        <v>217</v>
      </c>
      <c r="F1297" s="149"/>
      <c r="G1297" s="149" t="str">
        <f t="shared" si="53"/>
        <v>1</v>
      </c>
      <c r="H1297" s="150">
        <f t="shared" si="54"/>
        <v>18</v>
      </c>
      <c r="I1297" s="149" t="str" cm="1">
        <f t="array" ref="I1297">_xlfn.XLOOKUP(C1297,imp_horarios,imp_trechos_janta,"",-1,1)</f>
        <v>BELEM X GOIANIA 07:12</v>
      </c>
      <c r="J1297" s="151" t="str" cm="1">
        <f t="array" ref="J1297">_xlfn.XLOOKUP(D1297,justificativas_motivos,justificativas_texto,"",1,1)</f>
        <v>MOTORISTA CUMPRINDO HORÁRIO NA ESCALA ATUAL</v>
      </c>
      <c r="L1297" s="119" t="str">
        <f>_xlfn.CONCAT(cr_impAlm[[#This Row],[DATA]],cr_impAlm[[#This Row],[MOTORISTA e MATRICULA]])</f>
        <v>45558ANTONIO DIAS DE OLIVEIRA - 5309</v>
      </c>
    </row>
    <row r="1298" spans="1:12" ht="41.25" hidden="1" customHeight="1">
      <c r="A1298" s="152">
        <v>45502</v>
      </c>
      <c r="B1298" s="146">
        <v>20017</v>
      </c>
      <c r="C1298" s="147">
        <v>0.75</v>
      </c>
      <c r="D1298" s="148" t="s">
        <v>11</v>
      </c>
      <c r="E1298" s="149" t="s">
        <v>177</v>
      </c>
      <c r="F1298" s="149"/>
      <c r="G1298" s="149" t="str">
        <f t="shared" si="53"/>
        <v>1</v>
      </c>
      <c r="H1298" s="150">
        <f t="shared" si="54"/>
        <v>18</v>
      </c>
      <c r="I1298" s="149" t="str" cm="1">
        <f t="array" ref="I1298">_xlfn.XLOOKUP(C1298,imp_horarios,imp_trechos_janta,"",-1,1)</f>
        <v>GOIANIA X TERESINA 18:00</v>
      </c>
      <c r="J1298" s="151" t="str" cm="1">
        <f t="array" ref="J1298">_xlfn.XLOOKUP(D1298,justificativas_motivos,justificativas_texto,"",1,1)</f>
        <v>MOTORISTA CUMPRINDO HORÁRIO NA ESCALA ATUAL</v>
      </c>
      <c r="L1298" s="119" t="str">
        <f>_xlfn.CONCAT(cr_impAlm[[#This Row],[DATA]],cr_impAlm[[#This Row],[MOTORISTA e MATRICULA]])</f>
        <v>45558EURIPEDES BARSANULFO DIAS ROSA - 1951</v>
      </c>
    </row>
    <row r="1299" spans="1:12" ht="41.25" hidden="1" customHeight="1">
      <c r="A1299" s="152">
        <v>45502</v>
      </c>
      <c r="B1299" s="146">
        <v>20017</v>
      </c>
      <c r="C1299" s="147">
        <v>0.75</v>
      </c>
      <c r="D1299" s="148" t="s">
        <v>11</v>
      </c>
      <c r="E1299" s="149" t="s">
        <v>586</v>
      </c>
      <c r="F1299" s="149"/>
      <c r="G1299" s="149" t="str">
        <f t="shared" si="53"/>
        <v>1</v>
      </c>
      <c r="H1299" s="150">
        <f t="shared" si="54"/>
        <v>18</v>
      </c>
      <c r="I1299" s="149" t="str" cm="1">
        <f t="array" ref="I1299">_xlfn.XLOOKUP(C1299,imp_horarios,imp_trechos_janta,"",-1,1)</f>
        <v>GOIANIA X TERESINA 18:00</v>
      </c>
      <c r="J1299" s="151" t="str" cm="1">
        <f t="array" ref="J1299">_xlfn.XLOOKUP(D1299,justificativas_motivos,justificativas_texto,"",1,1)</f>
        <v>MOTORISTA CUMPRINDO HORÁRIO NA ESCALA ATUAL</v>
      </c>
      <c r="L1299" s="119" t="str">
        <f>_xlfn.CONCAT(cr_impAlm[[#This Row],[DATA]],cr_impAlm[[#This Row],[MOTORISTA e MATRICULA]])</f>
        <v>45558GERALDO MARTINS DOS SANTOS - 5610</v>
      </c>
    </row>
    <row r="1300" spans="1:12" ht="41.25" hidden="1" customHeight="1">
      <c r="A1300" s="152">
        <v>45502</v>
      </c>
      <c r="B1300" s="146">
        <v>19006</v>
      </c>
      <c r="C1300" s="147">
        <v>0.79166666666666663</v>
      </c>
      <c r="D1300" s="148" t="s">
        <v>11</v>
      </c>
      <c r="E1300" s="149" t="s">
        <v>30</v>
      </c>
      <c r="F1300" s="149"/>
      <c r="G1300" s="149" t="str">
        <f t="shared" si="53"/>
        <v>1</v>
      </c>
      <c r="H1300" s="150">
        <f t="shared" si="54"/>
        <v>18</v>
      </c>
      <c r="I1300" s="149" t="s">
        <v>79</v>
      </c>
      <c r="J1300" s="151" t="str" cm="1">
        <f t="array" ref="J1300">_xlfn.XLOOKUP(D1300,justificativas_motivos,justificativas_texto,"",1,1)</f>
        <v>MOTORISTA CUMPRINDO HORÁRIO NA ESCALA ATUAL</v>
      </c>
      <c r="L1300" s="119" t="str">
        <f>_xlfn.CONCAT(cr_impAlm[[#This Row],[DATA]],cr_impAlm[[#This Row],[MOTORISTA e MATRICULA]])</f>
        <v>45558ANTONIO FERNANDO DA SILVA - 5740</v>
      </c>
    </row>
    <row r="1301" spans="1:12" ht="41.25" hidden="1" customHeight="1">
      <c r="A1301" s="152">
        <v>45502</v>
      </c>
      <c r="B1301" s="146">
        <v>19006</v>
      </c>
      <c r="C1301" s="147">
        <v>0.79166666666666663</v>
      </c>
      <c r="D1301" s="148" t="s">
        <v>11</v>
      </c>
      <c r="E1301" s="149" t="s">
        <v>31</v>
      </c>
      <c r="F1301" s="149"/>
      <c r="G1301" s="149" t="str">
        <f t="shared" si="53"/>
        <v>1</v>
      </c>
      <c r="H1301" s="150">
        <f t="shared" si="54"/>
        <v>18</v>
      </c>
      <c r="I1301" s="149" t="s">
        <v>79</v>
      </c>
      <c r="J1301" s="151" t="str" cm="1">
        <f t="array" ref="J1301">_xlfn.XLOOKUP(D1301,justificativas_motivos,justificativas_texto,"",1,1)</f>
        <v>MOTORISTA CUMPRINDO HORÁRIO NA ESCALA ATUAL</v>
      </c>
      <c r="L1301" s="119" t="str">
        <f>_xlfn.CONCAT(cr_impAlm[[#This Row],[DATA]],cr_impAlm[[#This Row],[MOTORISTA e MATRICULA]])</f>
        <v>45558ADIR CASSIMIRO DA SILVA - 5672</v>
      </c>
    </row>
    <row r="1302" spans="1:12" ht="41.25" hidden="1" customHeight="1">
      <c r="A1302" s="152">
        <v>45503</v>
      </c>
      <c r="B1302" s="146">
        <v>19004</v>
      </c>
      <c r="C1302" s="147">
        <v>0.87847222222222221</v>
      </c>
      <c r="D1302" s="148" t="s">
        <v>11</v>
      </c>
      <c r="E1302" s="153" t="s">
        <v>177</v>
      </c>
      <c r="F1302" s="149"/>
      <c r="G1302" s="149" t="str">
        <f t="shared" si="53"/>
        <v>1</v>
      </c>
      <c r="H1302" s="150">
        <f t="shared" si="54"/>
        <v>18</v>
      </c>
      <c r="I1302" s="149" t="str" cm="1">
        <f t="array" ref="I1302">_xlfn.XLOOKUP(C1302,imp_horarios,imp_trechos_janta,"",-1,1)</f>
        <v>BELEM X GOIANIA 21:05</v>
      </c>
      <c r="J1302" s="151" t="str" cm="1">
        <f t="array" ref="J1302">_xlfn.XLOOKUP(D1302,justificativas_motivos,justificativas_texto,"",1,1)</f>
        <v>MOTORISTA CUMPRINDO HORÁRIO NA ESCALA ATUAL</v>
      </c>
      <c r="L1302" s="119" t="str">
        <f>_xlfn.CONCAT(cr_impAlm[[#This Row],[DATA]],cr_impAlm[[#This Row],[MOTORISTA e MATRICULA]])</f>
        <v>45558CRISTIANO ALVES DE AVILA - 5847</v>
      </c>
    </row>
    <row r="1303" spans="1:12" ht="41.25" hidden="1" customHeight="1">
      <c r="A1303" s="152">
        <v>45503</v>
      </c>
      <c r="B1303" s="146">
        <v>19004</v>
      </c>
      <c r="C1303" s="147">
        <v>0.87847222222222221</v>
      </c>
      <c r="D1303" s="148" t="s">
        <v>11</v>
      </c>
      <c r="E1303" s="153" t="s">
        <v>17</v>
      </c>
      <c r="F1303" s="149"/>
      <c r="G1303" s="149" t="str">
        <f t="shared" si="53"/>
        <v>1</v>
      </c>
      <c r="H1303" s="150">
        <f t="shared" si="54"/>
        <v>18</v>
      </c>
      <c r="I1303" s="149" t="str" cm="1">
        <f t="array" ref="I1303">_xlfn.XLOOKUP(C1303,imp_horarios,imp_trechos_janta,"",-1,1)</f>
        <v>BELEM X GOIANIA 21:05</v>
      </c>
      <c r="J1303" s="151" t="str" cm="1">
        <f t="array" ref="J1303">_xlfn.XLOOKUP(D1303,justificativas_motivos,justificativas_texto,"",1,1)</f>
        <v>MOTORISTA CUMPRINDO HORÁRIO NA ESCALA ATUAL</v>
      </c>
      <c r="L1303" s="119" t="str">
        <f>_xlfn.CONCAT(cr_impAlm[[#This Row],[DATA]],cr_impAlm[[#This Row],[MOTORISTA e MATRICULA]])</f>
        <v>45558MARCOS SUEL SALES PINTO - 5424</v>
      </c>
    </row>
    <row r="1304" spans="1:12" ht="41.25" hidden="1" customHeight="1">
      <c r="A1304" s="152">
        <v>45503</v>
      </c>
      <c r="B1304" s="146">
        <v>20013</v>
      </c>
      <c r="C1304" s="147">
        <v>0.3</v>
      </c>
      <c r="D1304" s="148" t="s">
        <v>11</v>
      </c>
      <c r="E1304" s="153" t="s">
        <v>30</v>
      </c>
      <c r="F1304" s="149"/>
      <c r="G1304" s="149" t="str">
        <f t="shared" si="53"/>
        <v>1</v>
      </c>
      <c r="H1304" s="150">
        <f t="shared" si="54"/>
        <v>18</v>
      </c>
      <c r="I1304" s="149" t="str" cm="1">
        <f t="array" ref="I1304">_xlfn.XLOOKUP(C1304,imp_horarios,imp_trechos_janta,"",-1,1)</f>
        <v>BELEM X GOIANIA 07:12</v>
      </c>
      <c r="J1304" s="151" t="str" cm="1">
        <f t="array" ref="J1304">_xlfn.XLOOKUP(D1304,justificativas_motivos,justificativas_texto,"",1,1)</f>
        <v>MOTORISTA CUMPRINDO HORÁRIO NA ESCALA ATUAL</v>
      </c>
      <c r="L1304" s="119" t="str">
        <f>_xlfn.CONCAT(cr_impAlm[[#This Row],[DATA]],cr_impAlm[[#This Row],[MOTORISTA e MATRICULA]])</f>
        <v>45558EVANDRO BEZERRA LOPES - 5588</v>
      </c>
    </row>
    <row r="1305" spans="1:12" ht="41.25" hidden="1" customHeight="1">
      <c r="A1305" s="152">
        <v>45503</v>
      </c>
      <c r="B1305" s="146">
        <v>20013</v>
      </c>
      <c r="C1305" s="147">
        <v>0.3</v>
      </c>
      <c r="D1305" s="148" t="s">
        <v>11</v>
      </c>
      <c r="E1305" s="153" t="s">
        <v>31</v>
      </c>
      <c r="F1305" s="149"/>
      <c r="G1305" s="149" t="str">
        <f t="shared" si="53"/>
        <v>1</v>
      </c>
      <c r="H1305" s="150">
        <f t="shared" si="54"/>
        <v>18</v>
      </c>
      <c r="I1305" s="149" t="str" cm="1">
        <f t="array" ref="I1305">_xlfn.XLOOKUP(C1305,imp_horarios,imp_trechos_janta,"",-1,1)</f>
        <v>BELEM X GOIANIA 07:12</v>
      </c>
      <c r="J1305" s="151" t="str" cm="1">
        <f t="array" ref="J1305">_xlfn.XLOOKUP(D1305,justificativas_motivos,justificativas_texto,"",1,1)</f>
        <v>MOTORISTA CUMPRINDO HORÁRIO NA ESCALA ATUAL</v>
      </c>
      <c r="L1305" s="119" t="str">
        <f>_xlfn.CONCAT(cr_impAlm[[#This Row],[DATA]],cr_impAlm[[#This Row],[MOTORISTA e MATRICULA]])</f>
        <v>45558JOSE MARQUES DE SOUZA - 5771</v>
      </c>
    </row>
    <row r="1306" spans="1:12" ht="41.25" hidden="1" customHeight="1">
      <c r="A1306" s="152">
        <v>45503</v>
      </c>
      <c r="B1306" s="146">
        <v>19015</v>
      </c>
      <c r="C1306" s="147">
        <v>0.85416666666666663</v>
      </c>
      <c r="D1306" s="148" t="s">
        <v>11</v>
      </c>
      <c r="E1306" s="153" t="s">
        <v>148</v>
      </c>
      <c r="F1306" s="149"/>
      <c r="G1306" s="149" t="str">
        <f t="shared" si="53"/>
        <v>1</v>
      </c>
      <c r="H1306" s="150">
        <f t="shared" si="54"/>
        <v>18</v>
      </c>
      <c r="I1306" s="149" t="s">
        <v>583</v>
      </c>
      <c r="J1306" s="151" t="str" cm="1">
        <f t="array" ref="J1306">_xlfn.XLOOKUP(D1306,justificativas_motivos,justificativas_texto,"",1,1)</f>
        <v>MOTORISTA CUMPRINDO HORÁRIO NA ESCALA ATUAL</v>
      </c>
      <c r="L1306" s="119" t="str">
        <f>_xlfn.CONCAT(cr_impAlm[[#This Row],[DATA]],cr_impAlm[[#This Row],[MOTORISTA e MATRICULA]])</f>
        <v>45558ALEXSANDRO PEREIRA DA SILVA - 5286</v>
      </c>
    </row>
    <row r="1307" spans="1:12" ht="41.25" hidden="1" customHeight="1">
      <c r="A1307" s="152">
        <v>45503</v>
      </c>
      <c r="B1307" s="146">
        <v>19015</v>
      </c>
      <c r="C1307" s="147">
        <v>0.85416666666666663</v>
      </c>
      <c r="D1307" s="148" t="s">
        <v>11</v>
      </c>
      <c r="E1307" s="153" t="s">
        <v>233</v>
      </c>
      <c r="F1307" s="149"/>
      <c r="G1307" s="149" t="str">
        <f t="shared" ref="G1307:G1370" si="55">IF(E1307="MOTORISTA","","1")</f>
        <v>1</v>
      </c>
      <c r="H1307" s="150">
        <f t="shared" ref="H1307:H1370" si="56">IF(E1307="MOTORISTA","",18)</f>
        <v>18</v>
      </c>
      <c r="I1307" s="149" t="s">
        <v>583</v>
      </c>
      <c r="J1307" s="151" t="str" cm="1">
        <f t="array" ref="J1307">_xlfn.XLOOKUP(D1307,justificativas_motivos,justificativas_texto,"",1,1)</f>
        <v>MOTORISTA CUMPRINDO HORÁRIO NA ESCALA ATUAL</v>
      </c>
      <c r="L1307" s="119" t="str">
        <f>_xlfn.CONCAT(cr_impAlm[[#This Row],[DATA]],cr_impAlm[[#This Row],[MOTORISTA e MATRICULA]])</f>
        <v>45558ADAIL DA SILVA DOS SANTOS - 1103</v>
      </c>
    </row>
    <row r="1308" spans="1:12" ht="41.25" hidden="1" customHeight="1">
      <c r="A1308" s="152">
        <v>45503</v>
      </c>
      <c r="B1308" s="146">
        <v>20010</v>
      </c>
      <c r="C1308" s="147">
        <v>0.39583333333333331</v>
      </c>
      <c r="D1308" s="148" t="s">
        <v>11</v>
      </c>
      <c r="E1308" s="153" t="s">
        <v>127</v>
      </c>
      <c r="F1308" s="149"/>
      <c r="G1308" s="149" t="str">
        <f t="shared" si="55"/>
        <v>1</v>
      </c>
      <c r="H1308" s="150">
        <f t="shared" si="56"/>
        <v>18</v>
      </c>
      <c r="I1308" s="149" t="str" cm="1">
        <f t="array" ref="I1308">_xlfn.XLOOKUP(C1308,imp_horarios,imp_trechos_janta,"",-1,1)</f>
        <v>GOIANIA X BELEM 09:30</v>
      </c>
      <c r="J1308" s="151" t="str" cm="1">
        <f t="array" ref="J1308">_xlfn.XLOOKUP(D1308,justificativas_motivos,justificativas_texto,"",1,1)</f>
        <v>MOTORISTA CUMPRINDO HORÁRIO NA ESCALA ATUAL</v>
      </c>
      <c r="L1308" s="119" t="str">
        <f>_xlfn.CONCAT(cr_impAlm[[#This Row],[DATA]],cr_impAlm[[#This Row],[MOTORISTA e MATRICULA]])</f>
        <v>45559MARCOS SUEL SALES PINTO - 5424</v>
      </c>
    </row>
    <row r="1309" spans="1:12" ht="41.25" hidden="1" customHeight="1">
      <c r="A1309" s="152">
        <v>45503</v>
      </c>
      <c r="B1309" s="146">
        <v>20010</v>
      </c>
      <c r="C1309" s="133">
        <v>0.39583333333333331</v>
      </c>
      <c r="D1309" s="148" t="s">
        <v>11</v>
      </c>
      <c r="E1309" s="153" t="s">
        <v>128</v>
      </c>
      <c r="F1309" s="149"/>
      <c r="G1309" s="149" t="str">
        <f t="shared" si="55"/>
        <v>1</v>
      </c>
      <c r="H1309" s="150">
        <f t="shared" si="56"/>
        <v>18</v>
      </c>
      <c r="I1309" s="149" t="str" cm="1">
        <f t="array" ref="I1309">_xlfn.XLOOKUP(C1309,imp_horarios,imp_trechos_janta,"",-1,1)</f>
        <v>GOIANIA X BELEM 09:30</v>
      </c>
      <c r="J1309" s="151" t="str" cm="1">
        <f t="array" ref="J1309">_xlfn.XLOOKUP(D1309,justificativas_motivos,justificativas_texto,"",1,1)</f>
        <v>MOTORISTA CUMPRINDO HORÁRIO NA ESCALA ATUAL</v>
      </c>
      <c r="L1309" s="119" t="str">
        <f>_xlfn.CONCAT(cr_impAlm[[#This Row],[DATA]],cr_impAlm[[#This Row],[MOTORISTA e MATRICULA]])</f>
        <v>45559EVANDRO BEZERRA LOPES - 5588</v>
      </c>
    </row>
    <row r="1310" spans="1:12" ht="41.25" hidden="1" customHeight="1">
      <c r="A1310" s="152">
        <v>45503</v>
      </c>
      <c r="B1310" s="146">
        <v>16100</v>
      </c>
      <c r="C1310" s="133" t="s">
        <v>220</v>
      </c>
      <c r="D1310" s="148" t="s">
        <v>11</v>
      </c>
      <c r="E1310" s="153" t="s">
        <v>229</v>
      </c>
      <c r="F1310" s="149"/>
      <c r="G1310" s="149" t="str">
        <f t="shared" si="55"/>
        <v>1</v>
      </c>
      <c r="H1310" s="150">
        <f t="shared" si="56"/>
        <v>18</v>
      </c>
      <c r="I1310" s="149" t="s">
        <v>584</v>
      </c>
      <c r="J1310" s="151" t="str" cm="1">
        <f t="array" ref="J1310">_xlfn.XLOOKUP(D1310,justificativas_motivos,justificativas_texto,"",1,1)</f>
        <v>MOTORISTA CUMPRINDO HORÁRIO NA ESCALA ATUAL</v>
      </c>
      <c r="L1310" s="119" t="str">
        <f>_xlfn.CONCAT(cr_impAlm[[#This Row],[DATA]],cr_impAlm[[#This Row],[MOTORISTA e MATRICULA]])</f>
        <v>45559VALDIR NUNES DA SILVA - 2989</v>
      </c>
    </row>
    <row r="1311" spans="1:12" ht="41.25" hidden="1" customHeight="1">
      <c r="A1311" s="152">
        <v>45503</v>
      </c>
      <c r="B1311" s="146">
        <v>16100</v>
      </c>
      <c r="C1311" s="147" t="s">
        <v>220</v>
      </c>
      <c r="D1311" s="148" t="s">
        <v>11</v>
      </c>
      <c r="E1311" s="153" t="s">
        <v>270</v>
      </c>
      <c r="F1311" s="149"/>
      <c r="G1311" s="149" t="str">
        <f t="shared" si="55"/>
        <v>1</v>
      </c>
      <c r="H1311" s="150">
        <f t="shared" si="56"/>
        <v>18</v>
      </c>
      <c r="I1311" s="149" t="s">
        <v>584</v>
      </c>
      <c r="J1311" s="151" t="str" cm="1">
        <f t="array" ref="J1311">_xlfn.XLOOKUP(D1311,justificativas_motivos,justificativas_texto,"",1,1)</f>
        <v>MOTORISTA CUMPRINDO HORÁRIO NA ESCALA ATUAL</v>
      </c>
      <c r="L1311" s="119" t="str">
        <f>_xlfn.CONCAT(cr_impAlm[[#This Row],[DATA]],cr_impAlm[[#This Row],[MOTORISTA e MATRICULA]])</f>
        <v>45559JOSENILTON FRANCISCO LIMA - 3037</v>
      </c>
    </row>
    <row r="1312" spans="1:12" ht="41.25" hidden="1" customHeight="1">
      <c r="A1312" s="152">
        <v>45503</v>
      </c>
      <c r="B1312" s="146">
        <v>16700</v>
      </c>
      <c r="C1312" s="147">
        <v>0.75</v>
      </c>
      <c r="D1312" s="148" t="s">
        <v>11</v>
      </c>
      <c r="E1312" s="149" t="s">
        <v>64</v>
      </c>
      <c r="F1312" s="149"/>
      <c r="G1312" s="149" t="str">
        <f t="shared" si="55"/>
        <v>1</v>
      </c>
      <c r="H1312" s="150">
        <f t="shared" si="56"/>
        <v>18</v>
      </c>
      <c r="I1312" s="149" t="str" cm="1">
        <f t="array" ref="I1312">_xlfn.XLOOKUP(C1312,imp_horarios,imp_trechos_janta,"",-1,1)</f>
        <v>GOIANIA X TERESINA 18:00</v>
      </c>
      <c r="J1312" s="151" t="str" cm="1">
        <f t="array" ref="J1312">_xlfn.XLOOKUP(D1312,justificativas_motivos,justificativas_texto,"",1,1)</f>
        <v>MOTORISTA CUMPRINDO HORÁRIO NA ESCALA ATUAL</v>
      </c>
      <c r="L1312" s="119" t="str">
        <f>_xlfn.CONCAT(cr_impAlm[[#This Row],[DATA]],cr_impAlm[[#This Row],[MOTORISTA e MATRICULA]])</f>
        <v>45559JOAO ANIVAIR DE QUEIROZ - 5608</v>
      </c>
    </row>
    <row r="1313" spans="1:12" ht="41.25" hidden="1" customHeight="1">
      <c r="A1313" s="152">
        <v>45503</v>
      </c>
      <c r="B1313" s="146">
        <v>16700</v>
      </c>
      <c r="C1313" s="147">
        <v>0.75</v>
      </c>
      <c r="D1313" s="148" t="s">
        <v>11</v>
      </c>
      <c r="E1313" s="149" t="s">
        <v>65</v>
      </c>
      <c r="F1313" s="149"/>
      <c r="G1313" s="149" t="str">
        <f t="shared" si="55"/>
        <v>1</v>
      </c>
      <c r="H1313" s="150">
        <f t="shared" si="56"/>
        <v>18</v>
      </c>
      <c r="I1313" s="149" t="str" cm="1">
        <f t="array" ref="I1313">_xlfn.XLOOKUP(C1313,imp_horarios,imp_trechos_janta,"",-1,1)</f>
        <v>GOIANIA X TERESINA 18:00</v>
      </c>
      <c r="J1313" s="151" t="str" cm="1">
        <f t="array" ref="J1313">_xlfn.XLOOKUP(D1313,justificativas_motivos,justificativas_texto,"",1,1)</f>
        <v>MOTORISTA CUMPRINDO HORÁRIO NA ESCALA ATUAL</v>
      </c>
      <c r="L1313" s="119" t="str">
        <f>_xlfn.CONCAT(cr_impAlm[[#This Row],[DATA]],cr_impAlm[[#This Row],[MOTORISTA e MATRICULA]])</f>
        <v>45559AGNALDO ALVES DE CARVALHO - 5623</v>
      </c>
    </row>
    <row r="1314" spans="1:12" ht="41.25" hidden="1" customHeight="1">
      <c r="A1314" s="152">
        <v>45503</v>
      </c>
      <c r="B1314" s="146">
        <v>19020</v>
      </c>
      <c r="C1314" s="147">
        <v>0.79166666666666663</v>
      </c>
      <c r="D1314" s="148" t="s">
        <v>11</v>
      </c>
      <c r="E1314" s="149" t="s">
        <v>66</v>
      </c>
      <c r="F1314" s="149"/>
      <c r="G1314" s="149" t="str">
        <f t="shared" si="55"/>
        <v>1</v>
      </c>
      <c r="H1314" s="150">
        <f t="shared" si="56"/>
        <v>18</v>
      </c>
      <c r="I1314" s="149" t="s">
        <v>79</v>
      </c>
      <c r="J1314" s="151" t="str" cm="1">
        <f t="array" ref="J1314">_xlfn.XLOOKUP(D1314,justificativas_motivos,justificativas_texto,"",1,1)</f>
        <v>MOTORISTA CUMPRINDO HORÁRIO NA ESCALA ATUAL</v>
      </c>
      <c r="L1314" s="119" t="str">
        <f>_xlfn.CONCAT(cr_impAlm[[#This Row],[DATA]],cr_impAlm[[#This Row],[MOTORISTA e MATRICULA]])</f>
        <v>45559ADAIL DA SILVA DOS SANTOS - 1103</v>
      </c>
    </row>
    <row r="1315" spans="1:12" ht="41.25" hidden="1" customHeight="1">
      <c r="A1315" s="152">
        <v>45503</v>
      </c>
      <c r="B1315" s="146">
        <v>19020</v>
      </c>
      <c r="C1315" s="147">
        <v>0.79166666666666663</v>
      </c>
      <c r="D1315" s="148" t="s">
        <v>11</v>
      </c>
      <c r="E1315" s="149" t="s">
        <v>164</v>
      </c>
      <c r="F1315" s="149"/>
      <c r="G1315" s="149" t="str">
        <f t="shared" si="55"/>
        <v>1</v>
      </c>
      <c r="H1315" s="150">
        <f t="shared" si="56"/>
        <v>18</v>
      </c>
      <c r="I1315" s="149" t="s">
        <v>79</v>
      </c>
      <c r="J1315" s="151" t="str" cm="1">
        <f t="array" ref="J1315">_xlfn.XLOOKUP(D1315,justificativas_motivos,justificativas_texto,"",1,1)</f>
        <v>MOTORISTA CUMPRINDO HORÁRIO NA ESCALA ATUAL</v>
      </c>
      <c r="L1315" s="119" t="str">
        <f>_xlfn.CONCAT(cr_impAlm[[#This Row],[DATA]],cr_impAlm[[#This Row],[MOTORISTA e MATRICULA]])</f>
        <v>45560GENIVALDO ANTONIO DE SOUZA - 1082</v>
      </c>
    </row>
    <row r="1316" spans="1:12" ht="41.25" hidden="1" customHeight="1">
      <c r="A1316" s="152">
        <v>45503</v>
      </c>
      <c r="B1316" s="146">
        <v>14300</v>
      </c>
      <c r="C1316" s="147">
        <v>0.83333333333333337</v>
      </c>
      <c r="D1316" s="148" t="s">
        <v>11</v>
      </c>
      <c r="E1316" s="149" t="s">
        <v>150</v>
      </c>
      <c r="F1316" s="149"/>
      <c r="G1316" s="149" t="str">
        <f t="shared" si="55"/>
        <v>1</v>
      </c>
      <c r="H1316" s="150">
        <f t="shared" si="56"/>
        <v>18</v>
      </c>
      <c r="I1316" s="149" t="str" cm="1">
        <f t="array" ref="I1316">_xlfn.XLOOKUP(C1316,imp_horarios,imp_trechos_janta,"",-1,1)</f>
        <v>GOIANIA X SAO LUIS 20:00</v>
      </c>
      <c r="J1316" s="151" t="str" cm="1">
        <f t="array" ref="J1316">_xlfn.XLOOKUP(D1316,justificativas_motivos,justificativas_texto,"",1,1)</f>
        <v>MOTORISTA CUMPRINDO HORÁRIO NA ESCALA ATUAL</v>
      </c>
      <c r="L1316" s="119" t="str">
        <f>_xlfn.CONCAT(cr_impAlm[[#This Row],[DATA]],cr_impAlm[[#This Row],[MOTORISTA e MATRICULA]])</f>
        <v>45560JEFERSON BATISTA KRAUSER - 5820</v>
      </c>
    </row>
    <row r="1317" spans="1:12" ht="41.25" hidden="1" customHeight="1">
      <c r="A1317" s="152">
        <v>45503</v>
      </c>
      <c r="B1317" s="146">
        <v>14300</v>
      </c>
      <c r="C1317" s="147">
        <v>0.83333333333333337</v>
      </c>
      <c r="D1317" s="148" t="s">
        <v>11</v>
      </c>
      <c r="E1317" s="149" t="s">
        <v>166</v>
      </c>
      <c r="F1317" s="149"/>
      <c r="G1317" s="149" t="str">
        <f t="shared" si="55"/>
        <v>1</v>
      </c>
      <c r="H1317" s="150">
        <f t="shared" si="56"/>
        <v>18</v>
      </c>
      <c r="I1317" s="149" t="str" cm="1">
        <f t="array" ref="I1317">_xlfn.XLOOKUP(C1317,imp_horarios,imp_trechos_janta,"",-1,1)</f>
        <v>GOIANIA X SAO LUIS 20:00</v>
      </c>
      <c r="J1317" s="151" t="str" cm="1">
        <f t="array" ref="J1317">_xlfn.XLOOKUP(D1317,justificativas_motivos,justificativas_texto,"",1,1)</f>
        <v>MOTORISTA CUMPRINDO HORÁRIO NA ESCALA ATUAL</v>
      </c>
      <c r="L1317" s="119" t="str">
        <f>_xlfn.CONCAT(cr_impAlm[[#This Row],[DATA]],cr_impAlm[[#This Row],[MOTORISTA e MATRICULA]])</f>
        <v>45560VALTERSON ANTONIO CORREIA - 3004</v>
      </c>
    </row>
    <row r="1318" spans="1:12" ht="41.25" hidden="1" customHeight="1">
      <c r="A1318" s="152">
        <v>45504</v>
      </c>
      <c r="B1318" s="146">
        <v>16300</v>
      </c>
      <c r="C1318" s="147">
        <v>0.39583333333333331</v>
      </c>
      <c r="D1318" s="148" t="s">
        <v>11</v>
      </c>
      <c r="E1318" s="149" t="s">
        <v>48</v>
      </c>
      <c r="F1318" s="149"/>
      <c r="G1318" s="149" t="str">
        <f t="shared" si="55"/>
        <v>1</v>
      </c>
      <c r="H1318" s="150">
        <f t="shared" si="56"/>
        <v>18</v>
      </c>
      <c r="I1318" s="149" t="str" cm="1">
        <f t="array" ref="I1318">_xlfn.XLOOKUP(C1318,imp_horarios,imp_trechos_janta,"",-1,1)</f>
        <v>GOIANIA X BELEM 09:30</v>
      </c>
      <c r="J1318" s="151" t="str" cm="1">
        <f t="array" ref="J1318">_xlfn.XLOOKUP(D1318,justificativas_motivos,justificativas_texto,"",1,1)</f>
        <v>MOTORISTA CUMPRINDO HORÁRIO NA ESCALA ATUAL</v>
      </c>
      <c r="L1318" s="119" t="str">
        <f>_xlfn.CONCAT(cr_impAlm[[#This Row],[DATA]],cr_impAlm[[#This Row],[MOTORISTA e MATRICULA]])</f>
        <v>45560SILVIO SILVA DE OLIVEIRA - 5793</v>
      </c>
    </row>
    <row r="1319" spans="1:12" ht="41.25" hidden="1" customHeight="1">
      <c r="A1319" s="152">
        <v>45504</v>
      </c>
      <c r="B1319" s="146">
        <v>16300</v>
      </c>
      <c r="C1319" s="147">
        <v>0.39583333333333331</v>
      </c>
      <c r="D1319" s="148" t="s">
        <v>11</v>
      </c>
      <c r="E1319" s="149" t="s">
        <v>50</v>
      </c>
      <c r="F1319" s="149"/>
      <c r="G1319" s="149" t="str">
        <f t="shared" si="55"/>
        <v>1</v>
      </c>
      <c r="H1319" s="150">
        <f t="shared" si="56"/>
        <v>18</v>
      </c>
      <c r="I1319" s="149" t="str" cm="1">
        <f t="array" ref="I1319">_xlfn.XLOOKUP(C1319,imp_horarios,imp_trechos_janta,"",-1,1)</f>
        <v>GOIANIA X BELEM 09:30</v>
      </c>
      <c r="J1319" s="151" t="str" cm="1">
        <f t="array" ref="J1319">_xlfn.XLOOKUP(D1319,justificativas_motivos,justificativas_texto,"",1,1)</f>
        <v>MOTORISTA CUMPRINDO HORÁRIO NA ESCALA ATUAL</v>
      </c>
      <c r="L1319" s="119" t="str">
        <f>_xlfn.CONCAT(cr_impAlm[[#This Row],[DATA]],cr_impAlm[[#This Row],[MOTORISTA e MATRICULA]])</f>
        <v>45560EDIMAR FRANCISCO ALEIXO - 5593</v>
      </c>
    </row>
    <row r="1320" spans="1:12" ht="41.25" hidden="1" customHeight="1">
      <c r="A1320" s="152">
        <v>45504</v>
      </c>
      <c r="B1320" s="146">
        <v>19006</v>
      </c>
      <c r="C1320" s="147">
        <v>0.87847222222222221</v>
      </c>
      <c r="D1320" s="148" t="s">
        <v>11</v>
      </c>
      <c r="E1320" s="149" t="s">
        <v>64</v>
      </c>
      <c r="F1320" s="149"/>
      <c r="G1320" s="149" t="str">
        <f t="shared" si="55"/>
        <v>1</v>
      </c>
      <c r="H1320" s="150">
        <f t="shared" si="56"/>
        <v>18</v>
      </c>
      <c r="I1320" s="149" t="str" cm="1">
        <f t="array" ref="I1320">_xlfn.XLOOKUP(C1320,imp_horarios,imp_trechos_janta,"",-1,1)</f>
        <v>BELEM X GOIANIA 21:05</v>
      </c>
      <c r="J1320" s="151" t="str" cm="1">
        <f t="array" ref="J1320">_xlfn.XLOOKUP(D1320,justificativas_motivos,justificativas_texto,"",1,1)</f>
        <v>MOTORISTA CUMPRINDO HORÁRIO NA ESCALA ATUAL</v>
      </c>
      <c r="L1320" s="119" t="str">
        <f>_xlfn.CONCAT(cr_impAlm[[#This Row],[DATA]],cr_impAlm[[#This Row],[MOTORISTA e MATRICULA]])</f>
        <v>45560EDUARDO ANTONIO DA SILVA - 2678</v>
      </c>
    </row>
    <row r="1321" spans="1:12" ht="41.25" hidden="1" customHeight="1">
      <c r="A1321" s="152">
        <v>45504</v>
      </c>
      <c r="B1321" s="146">
        <v>19006</v>
      </c>
      <c r="C1321" s="147">
        <v>0.87847222222222221</v>
      </c>
      <c r="D1321" s="148" t="s">
        <v>11</v>
      </c>
      <c r="E1321" s="149" t="s">
        <v>65</v>
      </c>
      <c r="F1321" s="149"/>
      <c r="G1321" s="149" t="str">
        <f t="shared" si="55"/>
        <v>1</v>
      </c>
      <c r="H1321" s="150">
        <f t="shared" si="56"/>
        <v>18</v>
      </c>
      <c r="I1321" s="149" t="str" cm="1">
        <f t="array" ref="I1321">_xlfn.XLOOKUP(C1321,imp_horarios,imp_trechos_janta,"",-1,1)</f>
        <v>BELEM X GOIANIA 21:05</v>
      </c>
      <c r="J1321" s="151" t="str" cm="1">
        <f t="array" ref="J1321">_xlfn.XLOOKUP(D1321,justificativas_motivos,justificativas_texto,"",1,1)</f>
        <v>MOTORISTA CUMPRINDO HORÁRIO NA ESCALA ATUAL</v>
      </c>
      <c r="L1321" s="119" t="str">
        <f>_xlfn.CONCAT(cr_impAlm[[#This Row],[DATA]],cr_impAlm[[#This Row],[MOTORISTA e MATRICULA]])</f>
        <v>45560ADAIL DA SILVA DOS SANTOS - 1103</v>
      </c>
    </row>
    <row r="1322" spans="1:12" ht="41.25" hidden="1" customHeight="1">
      <c r="A1322" s="152">
        <v>45504</v>
      </c>
      <c r="B1322" s="146">
        <v>19012</v>
      </c>
      <c r="C1322" s="147">
        <v>0.3</v>
      </c>
      <c r="D1322" s="148" t="s">
        <v>11</v>
      </c>
      <c r="E1322" s="149" t="s">
        <v>66</v>
      </c>
      <c r="F1322" s="149"/>
      <c r="G1322" s="149" t="str">
        <f t="shared" si="55"/>
        <v>1</v>
      </c>
      <c r="H1322" s="150">
        <f t="shared" si="56"/>
        <v>18</v>
      </c>
      <c r="I1322" s="149" t="str" cm="1">
        <f t="array" ref="I1322">_xlfn.XLOOKUP(C1322,imp_horarios,imp_trechos_janta,"",-1,1)</f>
        <v>BELEM X GOIANIA 07:12</v>
      </c>
      <c r="J1322" s="151" t="str" cm="1">
        <f t="array" ref="J1322">_xlfn.XLOOKUP(D1322,justificativas_motivos,justificativas_texto,"",1,1)</f>
        <v>MOTORISTA CUMPRINDO HORÁRIO NA ESCALA ATUAL</v>
      </c>
      <c r="L1322" s="119" t="str">
        <f>_xlfn.CONCAT(cr_impAlm[[#This Row],[DATA]],cr_impAlm[[#This Row],[MOTORISTA e MATRICULA]])</f>
        <v>45561GILMAR ALVES DE MARIA - 5627</v>
      </c>
    </row>
    <row r="1323" spans="1:12" ht="41.25" hidden="1" customHeight="1">
      <c r="A1323" s="152">
        <v>45504</v>
      </c>
      <c r="B1323" s="146">
        <v>19012</v>
      </c>
      <c r="C1323" s="147">
        <v>0.3</v>
      </c>
      <c r="D1323" s="148" t="s">
        <v>11</v>
      </c>
      <c r="E1323" s="149" t="s">
        <v>164</v>
      </c>
      <c r="F1323" s="149"/>
      <c r="G1323" s="149" t="str">
        <f t="shared" si="55"/>
        <v>1</v>
      </c>
      <c r="H1323" s="150">
        <f t="shared" si="56"/>
        <v>18</v>
      </c>
      <c r="I1323" s="149" t="str" cm="1">
        <f t="array" ref="I1323">_xlfn.XLOOKUP(C1323,imp_horarios,imp_trechos_janta,"",-1,1)</f>
        <v>BELEM X GOIANIA 07:12</v>
      </c>
      <c r="J1323" s="151" t="str" cm="1">
        <f t="array" ref="J1323">_xlfn.XLOOKUP(D1323,justificativas_motivos,justificativas_texto,"",1,1)</f>
        <v>MOTORISTA CUMPRINDO HORÁRIO NA ESCALA ATUAL</v>
      </c>
      <c r="L1323" s="119" t="str">
        <f>_xlfn.CONCAT(cr_impAlm[[#This Row],[DATA]],cr_impAlm[[#This Row],[MOTORISTA e MATRICULA]])</f>
        <v>45561ISAC DIAS DA COSTA - 5179</v>
      </c>
    </row>
    <row r="1324" spans="1:12" ht="41.25" hidden="1" customHeight="1">
      <c r="A1324" s="152">
        <v>45504</v>
      </c>
      <c r="B1324" s="146">
        <v>221301</v>
      </c>
      <c r="C1324" s="147">
        <v>0.33333333333333331</v>
      </c>
      <c r="D1324" s="148" t="s">
        <v>11</v>
      </c>
      <c r="E1324" s="149" t="s">
        <v>150</v>
      </c>
      <c r="F1324" s="149"/>
      <c r="G1324" s="149" t="str">
        <f t="shared" si="55"/>
        <v>1</v>
      </c>
      <c r="H1324" s="150">
        <f t="shared" si="56"/>
        <v>18</v>
      </c>
      <c r="I1324" s="149" t="str" cm="1">
        <f t="array" ref="I1324">_xlfn.XLOOKUP(C1324,imp_horarios,imp_trechos_janta,"",-1,1)</f>
        <v>SAO LUIS X GOIANIA 08:00</v>
      </c>
      <c r="J1324" s="151" t="str" cm="1">
        <f t="array" ref="J1324">_xlfn.XLOOKUP(D1324,justificativas_motivos,justificativas_texto,"",1,1)</f>
        <v>MOTORISTA CUMPRINDO HORÁRIO NA ESCALA ATUAL</v>
      </c>
      <c r="L1324" s="119" t="str">
        <f>_xlfn.CONCAT(cr_impAlm[[#This Row],[DATA]],cr_impAlm[[#This Row],[MOTORISTA e MATRICULA]])</f>
        <v>45561EDINANDES LUIZ DA SILVA - 2651</v>
      </c>
    </row>
    <row r="1325" spans="1:12" ht="41.25" hidden="1" customHeight="1">
      <c r="A1325" s="152">
        <v>45504</v>
      </c>
      <c r="B1325" s="146">
        <v>221301</v>
      </c>
      <c r="C1325" s="147">
        <v>0.33333333333333331</v>
      </c>
      <c r="D1325" s="148" t="s">
        <v>11</v>
      </c>
      <c r="E1325" s="149" t="s">
        <v>166</v>
      </c>
      <c r="F1325" s="149"/>
      <c r="G1325" s="149" t="str">
        <f t="shared" si="55"/>
        <v>1</v>
      </c>
      <c r="H1325" s="150">
        <f t="shared" si="56"/>
        <v>18</v>
      </c>
      <c r="I1325" s="149" t="str" cm="1">
        <f t="array" ref="I1325">_xlfn.XLOOKUP(C1325,imp_horarios,imp_trechos_janta,"",-1,1)</f>
        <v>SAO LUIS X GOIANIA 08:00</v>
      </c>
      <c r="J1325" s="151" t="str" cm="1">
        <f t="array" ref="J1325">_xlfn.XLOOKUP(D1325,justificativas_motivos,justificativas_texto,"",1,1)</f>
        <v>MOTORISTA CUMPRINDO HORÁRIO NA ESCALA ATUAL</v>
      </c>
      <c r="L1325" s="119" t="str">
        <f>_xlfn.CONCAT(cr_impAlm[[#This Row],[DATA]],cr_impAlm[[#This Row],[MOTORISTA e MATRICULA]])</f>
        <v>45561COSME CAVALCANTE DA SILVA - 3002</v>
      </c>
    </row>
    <row r="1326" spans="1:12" ht="41.25" hidden="1" customHeight="1">
      <c r="A1326" s="152">
        <v>45504</v>
      </c>
      <c r="B1326" s="146">
        <v>19010</v>
      </c>
      <c r="C1326" s="147">
        <v>0.75</v>
      </c>
      <c r="D1326" s="148" t="s">
        <v>11</v>
      </c>
      <c r="E1326" s="153" t="s">
        <v>271</v>
      </c>
      <c r="F1326" s="149"/>
      <c r="G1326" s="149" t="str">
        <f t="shared" si="55"/>
        <v>1</v>
      </c>
      <c r="H1326" s="150">
        <f t="shared" si="56"/>
        <v>18</v>
      </c>
      <c r="I1326" s="149" t="str" cm="1">
        <f t="array" ref="I1326">_xlfn.XLOOKUP(C1326,imp_horarios,imp_trechos_janta,"",-1,1)</f>
        <v>GOIANIA X TERESINA 18:00</v>
      </c>
      <c r="J1326" s="151" t="str" cm="1">
        <f t="array" ref="J1326">_xlfn.XLOOKUP(D1326,justificativas_motivos,justificativas_texto,"",1,1)</f>
        <v>MOTORISTA CUMPRINDO HORÁRIO NA ESCALA ATUAL</v>
      </c>
      <c r="L1326" s="119" t="str">
        <f>_xlfn.CONCAT(cr_impAlm[[#This Row],[DATA]],cr_impAlm[[#This Row],[MOTORISTA e MATRICULA]])</f>
        <v>45561GERALDO DE OLIVEIRA GOMES - 1360</v>
      </c>
    </row>
    <row r="1327" spans="1:12" ht="41.25" hidden="1" customHeight="1">
      <c r="A1327" s="152">
        <v>45504</v>
      </c>
      <c r="B1327" s="146">
        <v>19010</v>
      </c>
      <c r="C1327" s="147">
        <v>0.75</v>
      </c>
      <c r="D1327" s="148" t="s">
        <v>11</v>
      </c>
      <c r="E1327" s="153" t="s">
        <v>237</v>
      </c>
      <c r="F1327" s="149"/>
      <c r="G1327" s="149" t="str">
        <f t="shared" si="55"/>
        <v>1</v>
      </c>
      <c r="H1327" s="150">
        <f t="shared" si="56"/>
        <v>18</v>
      </c>
      <c r="I1327" s="149" t="str" cm="1">
        <f t="array" ref="I1327">_xlfn.XLOOKUP(C1327,imp_horarios,imp_trechos_janta,"",-1,1)</f>
        <v>GOIANIA X TERESINA 18:00</v>
      </c>
      <c r="J1327" s="151" t="str" cm="1">
        <f t="array" ref="J1327">_xlfn.XLOOKUP(D1327,justificativas_motivos,justificativas_texto,"",1,1)</f>
        <v>MOTORISTA CUMPRINDO HORÁRIO NA ESCALA ATUAL</v>
      </c>
      <c r="L1327" s="119" t="str">
        <f>_xlfn.CONCAT(cr_impAlm[[#This Row],[DATA]],cr_impAlm[[#This Row],[MOTORISTA e MATRICULA]])</f>
        <v>45561ROBERTO SOARES RUFINO - 5539</v>
      </c>
    </row>
    <row r="1328" spans="1:12" ht="41.25" hidden="1" customHeight="1">
      <c r="A1328" s="152">
        <v>45504</v>
      </c>
      <c r="B1328" s="146">
        <v>19016</v>
      </c>
      <c r="C1328" s="147">
        <v>0.79166666666666663</v>
      </c>
      <c r="D1328" s="148" t="s">
        <v>11</v>
      </c>
      <c r="E1328" s="149" t="s">
        <v>26</v>
      </c>
      <c r="F1328" s="149"/>
      <c r="G1328" s="149" t="str">
        <f t="shared" si="55"/>
        <v>1</v>
      </c>
      <c r="H1328" s="150">
        <f t="shared" si="56"/>
        <v>18</v>
      </c>
      <c r="I1328" s="149" t="s">
        <v>79</v>
      </c>
      <c r="J1328" s="151" t="str" cm="1">
        <f t="array" ref="J1328">_xlfn.XLOOKUP(D1328,justificativas_motivos,justificativas_texto,"",1,1)</f>
        <v>MOTORISTA CUMPRINDO HORÁRIO NA ESCALA ATUAL</v>
      </c>
      <c r="L1328" s="119" t="str">
        <f>_xlfn.CONCAT(cr_impAlm[[#This Row],[DATA]],cr_impAlm[[#This Row],[MOTORISTA e MATRICULA]])</f>
        <v>45561JOSE CARLOS CAIXETA - 2673</v>
      </c>
    </row>
    <row r="1329" spans="1:12" ht="41.25" hidden="1" customHeight="1">
      <c r="A1329" s="152">
        <v>45504</v>
      </c>
      <c r="B1329" s="146">
        <v>19016</v>
      </c>
      <c r="C1329" s="147">
        <v>0.79166666666666663</v>
      </c>
      <c r="D1329" s="148" t="s">
        <v>11</v>
      </c>
      <c r="E1329" s="149" t="s">
        <v>24</v>
      </c>
      <c r="F1329" s="149"/>
      <c r="G1329" s="149" t="str">
        <f t="shared" si="55"/>
        <v>1</v>
      </c>
      <c r="H1329" s="150">
        <f t="shared" si="56"/>
        <v>18</v>
      </c>
      <c r="I1329" s="149" t="s">
        <v>79</v>
      </c>
      <c r="J1329" s="151" t="str" cm="1">
        <f t="array" ref="J1329">_xlfn.XLOOKUP(D1329,justificativas_motivos,justificativas_texto,"",1,1)</f>
        <v>MOTORISTA CUMPRINDO HORÁRIO NA ESCALA ATUAL</v>
      </c>
      <c r="L1329" s="119" t="str">
        <f>_xlfn.CONCAT(cr_impAlm[[#This Row],[DATA]],cr_impAlm[[#This Row],[MOTORISTA e MATRICULA]])</f>
        <v>45561JOSE PINHEIRO DA SILVA - 5628</v>
      </c>
    </row>
    <row r="1330" spans="1:12" ht="41.25" hidden="1" customHeight="1">
      <c r="A1330" s="152">
        <v>45504</v>
      </c>
      <c r="B1330" s="146">
        <v>19014</v>
      </c>
      <c r="C1330" s="147">
        <v>0.83333333333333337</v>
      </c>
      <c r="D1330" s="148" t="s">
        <v>11</v>
      </c>
      <c r="E1330" s="149" t="s">
        <v>96</v>
      </c>
      <c r="F1330" s="149"/>
      <c r="G1330" s="149" t="str">
        <f t="shared" si="55"/>
        <v>1</v>
      </c>
      <c r="H1330" s="150">
        <f t="shared" si="56"/>
        <v>18</v>
      </c>
      <c r="I1330" s="149" t="str" cm="1">
        <f t="array" ref="I1330">_xlfn.XLOOKUP(C1330,imp_horarios,imp_trechos_janta,"",-1,1)</f>
        <v>GOIANIA X SAO LUIS 20:00</v>
      </c>
      <c r="J1330" s="151" t="str" cm="1">
        <f t="array" ref="J1330">_xlfn.XLOOKUP(D1330,justificativas_motivos,justificativas_texto,"",1,1)</f>
        <v>MOTORISTA CUMPRINDO HORÁRIO NA ESCALA ATUAL</v>
      </c>
      <c r="L1330" s="119" t="str">
        <f>_xlfn.CONCAT(cr_impAlm[[#This Row],[DATA]],cr_impAlm[[#This Row],[MOTORISTA e MATRICULA]])</f>
        <v>45561ADAIL DA SILVA DOS SANTOS - 1103</v>
      </c>
    </row>
    <row r="1331" spans="1:12" ht="41.25" hidden="1" customHeight="1">
      <c r="A1331" s="144">
        <v>45504</v>
      </c>
      <c r="B1331" s="135">
        <v>19014</v>
      </c>
      <c r="C1331" s="133">
        <v>0.83333333333333337</v>
      </c>
      <c r="D1331" s="148" t="s">
        <v>11</v>
      </c>
      <c r="E1331" s="132" t="s">
        <v>98</v>
      </c>
      <c r="F1331" s="132"/>
      <c r="G1331" s="149" t="str">
        <f t="shared" si="55"/>
        <v>1</v>
      </c>
      <c r="H1331" s="150">
        <f t="shared" si="56"/>
        <v>18</v>
      </c>
      <c r="I1331" s="149" t="str" cm="1">
        <f t="array" ref="I1331">_xlfn.XLOOKUP(C1331,imp_horarios,imp_trechos_janta,"",-1,1)</f>
        <v>GOIANIA X SAO LUIS 20:00</v>
      </c>
      <c r="J1331" s="145" t="str" cm="1">
        <f t="array" ref="J1331">_xlfn.XLOOKUP(D1331,justificativas_motivos,justificativas_texto,"",1,1)</f>
        <v>MOTORISTA CUMPRINDO HORÁRIO NA ESCALA ATUAL</v>
      </c>
      <c r="L1331" s="119" t="str">
        <f>_xlfn.CONCAT(cr_impAlm[[#This Row],[DATA]],cr_impAlm[[#This Row],[MOTORISTA e MATRICULA]])</f>
        <v>45562JUNIOR CARLOS DE OLIVEIRA - 1118</v>
      </c>
    </row>
    <row r="1332" spans="1:12" ht="41.25" hidden="1" customHeight="1">
      <c r="A1332" s="144">
        <v>45505</v>
      </c>
      <c r="B1332" s="135">
        <v>19020</v>
      </c>
      <c r="C1332" s="133">
        <v>0.875</v>
      </c>
      <c r="D1332" s="148" t="s">
        <v>11</v>
      </c>
      <c r="E1332" s="132" t="s">
        <v>26</v>
      </c>
      <c r="F1332" s="132"/>
      <c r="G1332" s="149" t="str">
        <f t="shared" si="55"/>
        <v>1</v>
      </c>
      <c r="H1332" s="150">
        <f t="shared" si="56"/>
        <v>18</v>
      </c>
      <c r="I1332" s="149" t="str" cm="1">
        <f t="array" ref="I1332">_xlfn.XLOOKUP(C1332,imp_horarios,imp_trechos_janta,"",-1,1)</f>
        <v>FORTALEZA X SINOP 20:30</v>
      </c>
      <c r="J1332" s="145" t="str" cm="1">
        <f t="array" ref="J1332">_xlfn.XLOOKUP(D1332,justificativas_motivos,justificativas_texto,"",1,1)</f>
        <v>MOTORISTA CUMPRINDO HORÁRIO NA ESCALA ATUAL</v>
      </c>
      <c r="L1332" s="119" t="str">
        <f>_xlfn.CONCAT(cr_impAlm[[#This Row],[DATA]],cr_impAlm[[#This Row],[MOTORISTA e MATRICULA]])</f>
        <v>45562EVANDRO CARLOS ARAUJO LIMA - 569</v>
      </c>
    </row>
    <row r="1333" spans="1:12" ht="41.25" hidden="1" customHeight="1">
      <c r="A1333" s="144">
        <v>45505</v>
      </c>
      <c r="B1333" s="135">
        <f>B1332</f>
        <v>19020</v>
      </c>
      <c r="C1333" s="133">
        <f>C1332</f>
        <v>0.875</v>
      </c>
      <c r="D1333" s="148" t="s">
        <v>11</v>
      </c>
      <c r="E1333" s="132" t="s">
        <v>24</v>
      </c>
      <c r="F1333" s="132"/>
      <c r="G1333" s="149" t="str">
        <f t="shared" si="55"/>
        <v>1</v>
      </c>
      <c r="H1333" s="150">
        <f t="shared" si="56"/>
        <v>18</v>
      </c>
      <c r="I1333" s="149" t="str" cm="1">
        <f t="array" ref="I1333">_xlfn.XLOOKUP(C1333,imp_horarios,imp_trechos_janta,"",-1,1)</f>
        <v>FORTALEZA X SINOP 20:30</v>
      </c>
      <c r="J1333" s="145" t="str" cm="1">
        <f t="array" ref="J1333">_xlfn.XLOOKUP(D1333,justificativas_motivos,justificativas_texto,"",1,1)</f>
        <v>MOTORISTA CUMPRINDO HORÁRIO NA ESCALA ATUAL</v>
      </c>
      <c r="L1333" s="119" t="str">
        <f>_xlfn.CONCAT(cr_impAlm[[#This Row],[DATA]],cr_impAlm[[#This Row],[MOTORISTA e MATRICULA]])</f>
        <v>45562RICARDO VIEIRA GERVASIO - 5297</v>
      </c>
    </row>
    <row r="1334" spans="1:12" ht="41.25" hidden="1" customHeight="1">
      <c r="A1334" s="144">
        <v>45505</v>
      </c>
      <c r="B1334" s="135">
        <v>19002</v>
      </c>
      <c r="C1334" s="133">
        <v>0.3</v>
      </c>
      <c r="D1334" s="148" t="s">
        <v>11</v>
      </c>
      <c r="E1334" s="132" t="s">
        <v>96</v>
      </c>
      <c r="F1334" s="132"/>
      <c r="G1334" s="149" t="str">
        <f t="shared" si="55"/>
        <v>1</v>
      </c>
      <c r="H1334" s="150">
        <f t="shared" si="56"/>
        <v>18</v>
      </c>
      <c r="I1334" s="149" t="str" cm="1">
        <f t="array" ref="I1334">_xlfn.XLOOKUP(C1334,imp_horarios,imp_trechos_janta,"",-1,1)</f>
        <v>BELEM X GOIANIA 07:12</v>
      </c>
      <c r="J1334" s="145" t="str" cm="1">
        <f t="array" ref="J1334">_xlfn.XLOOKUP(D1334,justificativas_motivos,justificativas_texto,"",1,1)</f>
        <v>MOTORISTA CUMPRINDO HORÁRIO NA ESCALA ATUAL</v>
      </c>
      <c r="L1334" s="119" t="str">
        <f>_xlfn.CONCAT(cr_impAlm[[#This Row],[DATA]],cr_impAlm[[#This Row],[MOTORISTA e MATRICULA]])</f>
        <v>45562WESLEY RODRIGUES DE OLIVEIRA - 5540</v>
      </c>
    </row>
    <row r="1335" spans="1:12" ht="41.25" hidden="1" customHeight="1">
      <c r="A1335" s="144">
        <v>45505</v>
      </c>
      <c r="B1335" s="135">
        <f>B1334</f>
        <v>19002</v>
      </c>
      <c r="C1335" s="133">
        <f>C1334</f>
        <v>0.3</v>
      </c>
      <c r="D1335" s="148" t="s">
        <v>11</v>
      </c>
      <c r="E1335" s="132" t="s">
        <v>147</v>
      </c>
      <c r="F1335" s="132"/>
      <c r="G1335" s="149" t="str">
        <f t="shared" si="55"/>
        <v>1</v>
      </c>
      <c r="H1335" s="150">
        <f t="shared" si="56"/>
        <v>18</v>
      </c>
      <c r="I1335" s="149" t="str" cm="1">
        <f t="array" ref="I1335">_xlfn.XLOOKUP(C1335,imp_horarios,imp_trechos_janta,"",-1,1)</f>
        <v>BELEM X GOIANIA 07:12</v>
      </c>
      <c r="J1335" s="145" t="str" cm="1">
        <f t="array" ref="J1335">_xlfn.XLOOKUP(D1335,justificativas_motivos,justificativas_texto,"",1,1)</f>
        <v>MOTORISTA CUMPRINDO HORÁRIO NA ESCALA ATUAL</v>
      </c>
      <c r="L1335" s="119" t="str">
        <f>_xlfn.CONCAT(cr_impAlm[[#This Row],[DATA]],cr_impAlm[[#This Row],[MOTORISTA e MATRICULA]])</f>
        <v>45562NELIO ALENCAR DOS SANTOS - 1759</v>
      </c>
    </row>
    <row r="1336" spans="1:12" ht="41.25" hidden="1" customHeight="1">
      <c r="A1336" s="144">
        <v>45505</v>
      </c>
      <c r="B1336" s="135">
        <v>15800</v>
      </c>
      <c r="C1336" s="133">
        <v>0.33333333333333331</v>
      </c>
      <c r="D1336" s="148" t="s">
        <v>11</v>
      </c>
      <c r="E1336" s="132" t="s">
        <v>116</v>
      </c>
      <c r="F1336" s="132"/>
      <c r="G1336" s="149" t="str">
        <f t="shared" si="55"/>
        <v>1</v>
      </c>
      <c r="H1336" s="150">
        <f t="shared" si="56"/>
        <v>18</v>
      </c>
      <c r="I1336" s="149" t="str" cm="1">
        <f t="array" ref="I1336">_xlfn.XLOOKUP(C1336,imp_horarios,imp_trechos_janta,"",-1,1)</f>
        <v>SAO LUIS X GOIANIA 08:00</v>
      </c>
      <c r="J1336" s="145" t="str" cm="1">
        <f t="array" ref="J1336">_xlfn.XLOOKUP(D1336,justificativas_motivos,justificativas_texto,"",1,1)</f>
        <v>MOTORISTA CUMPRINDO HORÁRIO NA ESCALA ATUAL</v>
      </c>
      <c r="L1336" s="119" t="str">
        <f>_xlfn.CONCAT(cr_impAlm[[#This Row],[DATA]],cr_impAlm[[#This Row],[MOTORISTA e MATRICULA]])</f>
        <v>45562LOURIVAL FRANCISCO DA COSTA -5826</v>
      </c>
    </row>
    <row r="1337" spans="1:12" ht="41.25" hidden="1" customHeight="1">
      <c r="A1337" s="144">
        <v>45505</v>
      </c>
      <c r="B1337" s="135">
        <f>B1336</f>
        <v>15800</v>
      </c>
      <c r="C1337" s="133">
        <f>C1336</f>
        <v>0.33333333333333331</v>
      </c>
      <c r="D1337" s="148" t="s">
        <v>11</v>
      </c>
      <c r="E1337" s="132" t="s">
        <v>117</v>
      </c>
      <c r="F1337" s="132"/>
      <c r="G1337" s="149" t="str">
        <f t="shared" si="55"/>
        <v>1</v>
      </c>
      <c r="H1337" s="150">
        <f t="shared" si="56"/>
        <v>18</v>
      </c>
      <c r="I1337" s="149" t="str" cm="1">
        <f t="array" ref="I1337">_xlfn.XLOOKUP(C1337,imp_horarios,imp_trechos_janta,"",-1,1)</f>
        <v>SAO LUIS X GOIANIA 08:00</v>
      </c>
      <c r="J1337" s="145" t="str" cm="1">
        <f t="array" ref="J1337">_xlfn.XLOOKUP(D1337,justificativas_motivos,justificativas_texto,"",1,1)</f>
        <v>MOTORISTA CUMPRINDO HORÁRIO NA ESCALA ATUAL</v>
      </c>
      <c r="L1337" s="119" t="str">
        <f>_xlfn.CONCAT(cr_impAlm[[#This Row],[DATA]],cr_impAlm[[#This Row],[MOTORISTA e MATRICULA]])</f>
        <v>45562JADILSON LIMA VIEIRA - 1108</v>
      </c>
    </row>
    <row r="1338" spans="1:12" ht="41.25" hidden="1" customHeight="1">
      <c r="A1338" s="144">
        <v>45505</v>
      </c>
      <c r="B1338" s="135">
        <v>17400</v>
      </c>
      <c r="C1338" s="133">
        <v>0.39583333333333331</v>
      </c>
      <c r="D1338" s="148" t="s">
        <v>11</v>
      </c>
      <c r="E1338" s="132" t="s">
        <v>126</v>
      </c>
      <c r="F1338" s="132"/>
      <c r="G1338" s="149" t="str">
        <f t="shared" si="55"/>
        <v>1</v>
      </c>
      <c r="H1338" s="150">
        <f t="shared" si="56"/>
        <v>18</v>
      </c>
      <c r="I1338" s="149" t="str" cm="1">
        <f t="array" ref="I1338">_xlfn.XLOOKUP(C1338,imp_horarios,imp_trechos_janta,"",-1,1)</f>
        <v>GOIANIA X BELEM 09:30</v>
      </c>
      <c r="J1338" s="145" t="str" cm="1">
        <f t="array" ref="J1338">_xlfn.XLOOKUP(D1338,justificativas_motivos,justificativas_texto,"",1,1)</f>
        <v>MOTORISTA CUMPRINDO HORÁRIO NA ESCALA ATUAL</v>
      </c>
      <c r="L1338" s="119" t="str">
        <f>_xlfn.CONCAT(cr_impAlm[[#This Row],[DATA]],cr_impAlm[[#This Row],[MOTORISTA e MATRICULA]])</f>
        <v>45562JOSE CARLOS FERREIRA - 1202</v>
      </c>
    </row>
    <row r="1339" spans="1:12" ht="41.25" hidden="1" customHeight="1">
      <c r="A1339" s="144">
        <v>45505</v>
      </c>
      <c r="B1339" s="135">
        <f>B1338</f>
        <v>17400</v>
      </c>
      <c r="C1339" s="147">
        <f>C1338</f>
        <v>0.39583333333333331</v>
      </c>
      <c r="D1339" s="148" t="s">
        <v>11</v>
      </c>
      <c r="E1339" s="149" t="s">
        <v>194</v>
      </c>
      <c r="F1339" s="149"/>
      <c r="G1339" s="149" t="str">
        <f t="shared" si="55"/>
        <v>1</v>
      </c>
      <c r="H1339" s="150">
        <f t="shared" si="56"/>
        <v>18</v>
      </c>
      <c r="I1339" s="149" t="str" cm="1">
        <f t="array" ref="I1339">_xlfn.XLOOKUP(C1339,imp_horarios,imp_trechos_janta,"",-1,1)</f>
        <v>GOIANIA X BELEM 09:30</v>
      </c>
      <c r="J1339" s="151" t="str" cm="1">
        <f t="array" ref="J1339">_xlfn.XLOOKUP(D1339,justificativas_motivos,justificativas_texto,"",1,1)</f>
        <v>MOTORISTA CUMPRINDO HORÁRIO NA ESCALA ATUAL</v>
      </c>
      <c r="L1339" s="119" t="str">
        <f>_xlfn.CONCAT(cr_impAlm[[#This Row],[DATA]],cr_impAlm[[#This Row],[MOTORISTA e MATRICULA]])</f>
        <v>45562ADAIL DA SILVA DOS SANTOS - 1103</v>
      </c>
    </row>
    <row r="1340" spans="1:12" ht="41.25" hidden="1" customHeight="1">
      <c r="A1340" s="144">
        <v>45505</v>
      </c>
      <c r="B1340" s="135">
        <v>19021</v>
      </c>
      <c r="C1340" s="133">
        <v>0.75</v>
      </c>
      <c r="D1340" s="148" t="s">
        <v>11</v>
      </c>
      <c r="E1340" s="149" t="s">
        <v>47</v>
      </c>
      <c r="F1340" s="149"/>
      <c r="G1340" s="149" t="str">
        <f t="shared" si="55"/>
        <v>1</v>
      </c>
      <c r="H1340" s="150">
        <f t="shared" si="56"/>
        <v>18</v>
      </c>
      <c r="I1340" s="149" t="str" cm="1">
        <f t="array" ref="I1340">_xlfn.XLOOKUP(C1340,imp_horarios,imp_trechos_janta,"",-1,1)</f>
        <v>GOIANIA X TERESINA 18:00</v>
      </c>
      <c r="J1340" s="151" t="str" cm="1">
        <f t="array" ref="J1340">_xlfn.XLOOKUP(D1340,justificativas_motivos,justificativas_texto,"",1,1)</f>
        <v>MOTORISTA CUMPRINDO HORÁRIO NA ESCALA ATUAL</v>
      </c>
      <c r="L1340" s="119" t="str">
        <f>_xlfn.CONCAT(cr_impAlm[[#This Row],[DATA]],cr_impAlm[[#This Row],[MOTORISTA e MATRICULA]])</f>
        <v>45563JADILSON LIMA VIEIRA - 1108</v>
      </c>
    </row>
    <row r="1341" spans="1:12" ht="41.25" hidden="1" customHeight="1">
      <c r="A1341" s="144">
        <v>45505</v>
      </c>
      <c r="B1341" s="135">
        <f>B1340</f>
        <v>19021</v>
      </c>
      <c r="C1341" s="147">
        <f>C1340</f>
        <v>0.75</v>
      </c>
      <c r="D1341" s="148" t="s">
        <v>11</v>
      </c>
      <c r="E1341" s="149" t="s">
        <v>165</v>
      </c>
      <c r="F1341" s="149"/>
      <c r="G1341" s="149" t="str">
        <f t="shared" si="55"/>
        <v>1</v>
      </c>
      <c r="H1341" s="150">
        <f t="shared" si="56"/>
        <v>18</v>
      </c>
      <c r="I1341" s="149" t="str" cm="1">
        <f t="array" ref="I1341">_xlfn.XLOOKUP(C1341,imp_horarios,imp_trechos_janta,"",-1,1)</f>
        <v>GOIANIA X TERESINA 18:00</v>
      </c>
      <c r="J1341" s="151" t="str" cm="1">
        <f t="array" ref="J1341">_xlfn.XLOOKUP(D1341,justificativas_motivos,justificativas_texto,"",1,1)</f>
        <v>MOTORISTA CUMPRINDO HORÁRIO NA ESCALA ATUAL</v>
      </c>
      <c r="L1341" s="119" t="str">
        <f>_xlfn.CONCAT(cr_impAlm[[#This Row],[DATA]],cr_impAlm[[#This Row],[MOTORISTA e MATRICULA]])</f>
        <v>45563JOSE CARLOS FERREIRA - 1202</v>
      </c>
    </row>
    <row r="1342" spans="1:12" ht="41.25" hidden="1" customHeight="1">
      <c r="A1342" s="144">
        <v>45505</v>
      </c>
      <c r="B1342" s="135">
        <v>19022</v>
      </c>
      <c r="C1342" s="133">
        <v>0.79166666666666663</v>
      </c>
      <c r="D1342" s="148" t="s">
        <v>11</v>
      </c>
      <c r="E1342" s="149" t="s">
        <v>62</v>
      </c>
      <c r="F1342" s="149"/>
      <c r="G1342" s="149" t="str">
        <f t="shared" si="55"/>
        <v>1</v>
      </c>
      <c r="H1342" s="150">
        <f t="shared" si="56"/>
        <v>18</v>
      </c>
      <c r="I1342" s="149" t="s">
        <v>79</v>
      </c>
      <c r="J1342" s="151" t="str" cm="1">
        <f t="array" ref="J1342">_xlfn.XLOOKUP(D1342,justificativas_motivos,justificativas_texto,"",1,1)</f>
        <v>MOTORISTA CUMPRINDO HORÁRIO NA ESCALA ATUAL</v>
      </c>
      <c r="L1342" s="119" t="str">
        <f>_xlfn.CONCAT(cr_impAlm[[#This Row],[DATA]],cr_impAlm[[#This Row],[MOTORISTA e MATRICULA]])</f>
        <v>45563ELISEU TORRES DE OLIVEIRA - 561</v>
      </c>
    </row>
    <row r="1343" spans="1:12" ht="41.25" hidden="1" customHeight="1">
      <c r="A1343" s="152">
        <v>45505</v>
      </c>
      <c r="B1343" s="146">
        <f>B1342</f>
        <v>19022</v>
      </c>
      <c r="C1343" s="147">
        <f>C1342</f>
        <v>0.79166666666666663</v>
      </c>
      <c r="D1343" s="148" t="s">
        <v>11</v>
      </c>
      <c r="E1343" s="149" t="s">
        <v>63</v>
      </c>
      <c r="F1343" s="149"/>
      <c r="G1343" s="149" t="str">
        <f t="shared" si="55"/>
        <v>1</v>
      </c>
      <c r="H1343" s="150">
        <f t="shared" si="56"/>
        <v>18</v>
      </c>
      <c r="I1343" s="149" t="s">
        <v>79</v>
      </c>
      <c r="J1343" s="151" t="str" cm="1">
        <f t="array" ref="J1343">_xlfn.XLOOKUP(D1343,justificativas_motivos,justificativas_texto,"",1,1)</f>
        <v>MOTORISTA CUMPRINDO HORÁRIO NA ESCALA ATUAL</v>
      </c>
      <c r="L1343" s="119" t="str">
        <f>_xlfn.CONCAT(cr_impAlm[[#This Row],[DATA]],cr_impAlm[[#This Row],[MOTORISTA e MATRICULA]])</f>
        <v>45563JULIO EDER NERES DA SILVA - 1767</v>
      </c>
    </row>
    <row r="1344" spans="1:12" ht="41.25" hidden="1" customHeight="1">
      <c r="A1344" s="152">
        <v>45505</v>
      </c>
      <c r="B1344" s="146">
        <v>14300</v>
      </c>
      <c r="C1344" s="147">
        <v>0.84166666666666667</v>
      </c>
      <c r="D1344" s="148" t="s">
        <v>11</v>
      </c>
      <c r="E1344" s="153" t="s">
        <v>271</v>
      </c>
      <c r="F1344" s="149"/>
      <c r="G1344" s="149" t="str">
        <f t="shared" si="55"/>
        <v>1</v>
      </c>
      <c r="H1344" s="150">
        <f t="shared" si="56"/>
        <v>18</v>
      </c>
      <c r="I1344" s="149" t="s">
        <v>49</v>
      </c>
      <c r="J1344" s="151" t="str" cm="1">
        <f t="array" ref="J1344">_xlfn.XLOOKUP(D1344,justificativas_motivos,justificativas_texto,"",1,1)</f>
        <v>MOTORISTA CUMPRINDO HORÁRIO NA ESCALA ATUAL</v>
      </c>
      <c r="L1344" s="119" t="str">
        <f>_xlfn.CONCAT(cr_impAlm[[#This Row],[DATA]],cr_impAlm[[#This Row],[MOTORISTA e MATRICULA]])</f>
        <v>45563HILTON RODRIGUES DA COSTA - 866</v>
      </c>
    </row>
    <row r="1345" spans="1:12" ht="41.25" hidden="1" customHeight="1">
      <c r="A1345" s="152">
        <v>45505</v>
      </c>
      <c r="B1345" s="135">
        <v>14300</v>
      </c>
      <c r="C1345" s="133">
        <v>0.84166666666666667</v>
      </c>
      <c r="D1345" s="136" t="s">
        <v>11</v>
      </c>
      <c r="E1345" s="129" t="s">
        <v>237</v>
      </c>
      <c r="F1345" s="132"/>
      <c r="G1345" s="132" t="str">
        <f t="shared" si="55"/>
        <v>1</v>
      </c>
      <c r="H1345" s="137">
        <f t="shared" si="56"/>
        <v>18</v>
      </c>
      <c r="I1345" s="132" t="s">
        <v>49</v>
      </c>
      <c r="J1345" s="145" t="str" cm="1">
        <f t="array" ref="J1345">_xlfn.XLOOKUP(D1345,justificativas_motivos,justificativas_texto,"",1,1)</f>
        <v>MOTORISTA CUMPRINDO HORÁRIO NA ESCALA ATUAL</v>
      </c>
      <c r="L1345" s="119" t="str">
        <f>_xlfn.CONCAT(cr_impAlm[[#This Row],[DATA]],cr_impAlm[[#This Row],[MOTORISTA e MATRICULA]])</f>
        <v>45563DJALMA SOARES GUIMARAES - 1948</v>
      </c>
    </row>
    <row r="1346" spans="1:12" ht="41.25" hidden="1" customHeight="1">
      <c r="A1346" s="152">
        <v>45505</v>
      </c>
      <c r="B1346" s="146" t="s">
        <v>71</v>
      </c>
      <c r="C1346" s="147" t="s">
        <v>72</v>
      </c>
      <c r="D1346" s="148" t="s">
        <v>105</v>
      </c>
      <c r="E1346" s="153" t="s">
        <v>587</v>
      </c>
      <c r="F1346" s="149"/>
      <c r="G1346" s="149" t="str">
        <f t="shared" si="55"/>
        <v>1</v>
      </c>
      <c r="H1346" s="150">
        <f t="shared" si="56"/>
        <v>18</v>
      </c>
      <c r="I1346" s="149" t="str" cm="1">
        <f t="array" ref="I1346">_xlfn.XLOOKUP(C1346,imp_horarios,imp_trechos_janta,"",-1,1)</f>
        <v>PASSE</v>
      </c>
      <c r="J1346" s="151" t="str" cm="1">
        <f t="array" ref="J1346">_xlfn.XLOOKUP(D1346,justificativas_motivos,justificativas_texto,"",1,1)</f>
        <v>MOTORISTA PRESTANDO SERVICO DE PLANTAO NA GARAGEM</v>
      </c>
      <c r="L1346" s="119" t="str">
        <f>_xlfn.CONCAT(cr_impAlm[[#This Row],[DATA]],cr_impAlm[[#This Row],[MOTORISTA e MATRICULA]])</f>
        <v>45563IDEIR BISPO DE SANTANA - 2543</v>
      </c>
    </row>
    <row r="1347" spans="1:12" ht="41.25" hidden="1" customHeight="1">
      <c r="A1347" s="162">
        <v>45506</v>
      </c>
      <c r="B1347" s="146">
        <v>19024</v>
      </c>
      <c r="C1347" s="147">
        <v>0.85416666666666663</v>
      </c>
      <c r="D1347" s="148" t="s">
        <v>11</v>
      </c>
      <c r="E1347" s="153" t="s">
        <v>126</v>
      </c>
      <c r="F1347" s="149"/>
      <c r="G1347" s="149" t="str">
        <f t="shared" si="55"/>
        <v>1</v>
      </c>
      <c r="H1347" s="150">
        <f t="shared" si="56"/>
        <v>18</v>
      </c>
      <c r="I1347" s="149" t="s">
        <v>583</v>
      </c>
      <c r="J1347" s="151" t="str" cm="1">
        <f t="array" ref="J1347">_xlfn.XLOOKUP(D1347,justificativas_motivos,justificativas_texto,"",1,1)</f>
        <v>MOTORISTA CUMPRINDO HORÁRIO NA ESCALA ATUAL</v>
      </c>
      <c r="L1347" s="119" t="str">
        <f>_xlfn.CONCAT(cr_impAlm[[#This Row],[DATA]],cr_impAlm[[#This Row],[MOTORISTA e MATRICULA]])</f>
        <v>45563JOAO ANIVAIR DE QUEIROZ - 5608</v>
      </c>
    </row>
    <row r="1348" spans="1:12" ht="41.25" hidden="1" customHeight="1">
      <c r="A1348" s="162">
        <v>45506</v>
      </c>
      <c r="B1348" s="146">
        <f>B1347</f>
        <v>19024</v>
      </c>
      <c r="C1348" s="147">
        <f>C1347</f>
        <v>0.85416666666666663</v>
      </c>
      <c r="D1348" s="148" t="s">
        <v>11</v>
      </c>
      <c r="E1348" s="153" t="s">
        <v>194</v>
      </c>
      <c r="F1348" s="149"/>
      <c r="G1348" s="149" t="str">
        <f t="shared" si="55"/>
        <v>1</v>
      </c>
      <c r="H1348" s="150">
        <f t="shared" si="56"/>
        <v>18</v>
      </c>
      <c r="I1348" s="163" t="s">
        <v>583</v>
      </c>
      <c r="J1348" s="151" t="str" cm="1">
        <f t="array" ref="J1348">_xlfn.XLOOKUP(D1348,justificativas_motivos,justificativas_texto,"",1,1)</f>
        <v>MOTORISTA CUMPRINDO HORÁRIO NA ESCALA ATUAL</v>
      </c>
      <c r="L1348" s="119" t="str">
        <f>_xlfn.CONCAT(cr_impAlm[[#This Row],[DATA]],cr_impAlm[[#This Row],[MOTORISTA e MATRICULA]])</f>
        <v>45564RAFAEL JOSE TOME DE LIMA - 5537</v>
      </c>
    </row>
    <row r="1349" spans="1:12" ht="41.25" hidden="1" customHeight="1">
      <c r="A1349" s="162">
        <v>45506</v>
      </c>
      <c r="B1349" s="146">
        <v>19016</v>
      </c>
      <c r="C1349" s="147">
        <v>0.87847222222222221</v>
      </c>
      <c r="D1349" s="148" t="s">
        <v>11</v>
      </c>
      <c r="E1349" s="153" t="s">
        <v>47</v>
      </c>
      <c r="F1349" s="149"/>
      <c r="G1349" s="149" t="str">
        <f t="shared" si="55"/>
        <v>1</v>
      </c>
      <c r="H1349" s="150">
        <f t="shared" si="56"/>
        <v>18</v>
      </c>
      <c r="I1349" s="149" t="str" cm="1">
        <f t="array" ref="I1349">_xlfn.XLOOKUP(C1349,imp_horarios,imp_trechos_janta,"",-1,1)</f>
        <v>BELEM X GOIANIA 21:05</v>
      </c>
      <c r="J1349" s="151" t="str" cm="1">
        <f t="array" ref="J1349">_xlfn.XLOOKUP(D1349,justificativas_motivos,justificativas_texto,"",1,1)</f>
        <v>MOTORISTA CUMPRINDO HORÁRIO NA ESCALA ATUAL</v>
      </c>
      <c r="L1349" s="119" t="str">
        <f>_xlfn.CONCAT(cr_impAlm[[#This Row],[DATA]],cr_impAlm[[#This Row],[MOTORISTA e MATRICULA]])</f>
        <v>45564JOAO DA SILVA MORAIS - 2978</v>
      </c>
    </row>
    <row r="1350" spans="1:12" ht="41.25" hidden="1" customHeight="1">
      <c r="A1350" s="162">
        <v>45506</v>
      </c>
      <c r="B1350" s="146">
        <f>B1349</f>
        <v>19016</v>
      </c>
      <c r="C1350" s="147">
        <v>0.87847222222222221</v>
      </c>
      <c r="D1350" s="148" t="s">
        <v>11</v>
      </c>
      <c r="E1350" s="153" t="s">
        <v>165</v>
      </c>
      <c r="F1350" s="149"/>
      <c r="G1350" s="149" t="str">
        <f t="shared" si="55"/>
        <v>1</v>
      </c>
      <c r="H1350" s="150">
        <f t="shared" si="56"/>
        <v>18</v>
      </c>
      <c r="I1350" s="149" t="str" cm="1">
        <f t="array" ref="I1350">_xlfn.XLOOKUP(C1350,imp_horarios,imp_trechos_janta,"",-1,1)</f>
        <v>BELEM X GOIANIA 21:05</v>
      </c>
      <c r="J1350" s="151" t="str" cm="1">
        <f t="array" ref="J1350">_xlfn.XLOOKUP(D1350,justificativas_motivos,justificativas_texto,"",1,1)</f>
        <v>MOTORISTA CUMPRINDO HORÁRIO NA ESCALA ATUAL</v>
      </c>
      <c r="L1350" s="119" t="str">
        <f>_xlfn.CONCAT(cr_impAlm[[#This Row],[DATA]],cr_impAlm[[#This Row],[MOTORISTA e MATRICULA]])</f>
        <v>45564GERALDO MARTINS DOS SANTOS - 5610</v>
      </c>
    </row>
    <row r="1351" spans="1:12" ht="41.25" hidden="1" customHeight="1">
      <c r="A1351" s="162">
        <v>45506</v>
      </c>
      <c r="B1351" s="146">
        <v>19007</v>
      </c>
      <c r="C1351" s="147">
        <v>0.3</v>
      </c>
      <c r="D1351" s="148" t="s">
        <v>11</v>
      </c>
      <c r="E1351" s="153" t="s">
        <v>62</v>
      </c>
      <c r="F1351" s="149"/>
      <c r="G1351" s="149" t="str">
        <f t="shared" si="55"/>
        <v>1</v>
      </c>
      <c r="H1351" s="150">
        <f t="shared" si="56"/>
        <v>18</v>
      </c>
      <c r="I1351" s="149" t="str" cm="1">
        <f t="array" ref="I1351">_xlfn.XLOOKUP(C1351,imp_horarios,imp_trechos_janta,"",-1,1)</f>
        <v>BELEM X GOIANIA 07:12</v>
      </c>
      <c r="J1351" s="151" t="str" cm="1">
        <f t="array" ref="J1351">_xlfn.XLOOKUP(D1351,justificativas_motivos,justificativas_texto,"",1,1)</f>
        <v>MOTORISTA CUMPRINDO HORÁRIO NA ESCALA ATUAL</v>
      </c>
      <c r="L1351" s="119" t="str">
        <f>_xlfn.CONCAT(cr_impAlm[[#This Row],[DATA]],cr_impAlm[[#This Row],[MOTORISTA e MATRICULA]])</f>
        <v>45564ANTONIO FERNANDO DA SILVA - 5740</v>
      </c>
    </row>
    <row r="1352" spans="1:12" ht="41.25" hidden="1" customHeight="1">
      <c r="A1352" s="162">
        <v>45506</v>
      </c>
      <c r="B1352" s="146">
        <f>B1351</f>
        <v>19007</v>
      </c>
      <c r="C1352" s="147">
        <v>0.3</v>
      </c>
      <c r="D1352" s="148" t="s">
        <v>11</v>
      </c>
      <c r="E1352" s="153" t="s">
        <v>63</v>
      </c>
      <c r="F1352" s="149"/>
      <c r="G1352" s="149" t="str">
        <f t="shared" si="55"/>
        <v>1</v>
      </c>
      <c r="H1352" s="150">
        <f t="shared" si="56"/>
        <v>18</v>
      </c>
      <c r="I1352" s="149" t="str" cm="1">
        <f t="array" ref="I1352">_xlfn.XLOOKUP(C1352,imp_horarios,imp_trechos_janta,"",-1,1)</f>
        <v>BELEM X GOIANIA 07:12</v>
      </c>
      <c r="J1352" s="151" t="str" cm="1">
        <f t="array" ref="J1352">_xlfn.XLOOKUP(D1352,justificativas_motivos,justificativas_texto,"",1,1)</f>
        <v>MOTORISTA CUMPRINDO HORÁRIO NA ESCALA ATUAL</v>
      </c>
      <c r="L1352" s="119" t="str">
        <f>_xlfn.CONCAT(cr_impAlm[[#This Row],[DATA]],cr_impAlm[[#This Row],[MOTORISTA e MATRICULA]])</f>
        <v>45564ANTONIO LINDOMAR DAS CHAGAS - 5175</v>
      </c>
    </row>
    <row r="1353" spans="1:12" ht="41.25" hidden="1" customHeight="1">
      <c r="A1353" s="162">
        <v>45506</v>
      </c>
      <c r="B1353" s="146">
        <v>17400</v>
      </c>
      <c r="C1353" s="147">
        <v>0.39583333333333331</v>
      </c>
      <c r="D1353" s="148" t="s">
        <v>11</v>
      </c>
      <c r="E1353" s="153" t="s">
        <v>133</v>
      </c>
      <c r="F1353" s="149"/>
      <c r="G1353" s="149" t="str">
        <f t="shared" si="55"/>
        <v>1</v>
      </c>
      <c r="H1353" s="150">
        <f t="shared" si="56"/>
        <v>18</v>
      </c>
      <c r="I1353" s="149" t="str" cm="1">
        <f t="array" ref="I1353">_xlfn.XLOOKUP(C1353,imp_horarios,imp_trechos_janta,"",-1,1)</f>
        <v>GOIANIA X BELEM 09:30</v>
      </c>
      <c r="J1353" s="151" t="str" cm="1">
        <f t="array" ref="J1353">_xlfn.XLOOKUP(D1353,justificativas_motivos,justificativas_texto,"",1,1)</f>
        <v>MOTORISTA CUMPRINDO HORÁRIO NA ESCALA ATUAL</v>
      </c>
      <c r="L1353" s="119" t="str">
        <f>_xlfn.CONCAT(cr_impAlm[[#This Row],[DATA]],cr_impAlm[[#This Row],[MOTORISTA e MATRICULA]])</f>
        <v>45564JESUS JOSE RODRIGUES - 5821</v>
      </c>
    </row>
    <row r="1354" spans="1:12" ht="41.25" hidden="1" customHeight="1">
      <c r="A1354" s="162">
        <v>45506</v>
      </c>
      <c r="B1354" s="146">
        <f>B1353</f>
        <v>17400</v>
      </c>
      <c r="C1354" s="147">
        <v>0.39583333333333331</v>
      </c>
      <c r="D1354" s="148" t="s">
        <v>11</v>
      </c>
      <c r="E1354" s="153" t="s">
        <v>189</v>
      </c>
      <c r="F1354" s="149"/>
      <c r="G1354" s="149" t="str">
        <f t="shared" si="55"/>
        <v>1</v>
      </c>
      <c r="H1354" s="150">
        <f t="shared" si="56"/>
        <v>18</v>
      </c>
      <c r="I1354" s="149" t="str" cm="1">
        <f t="array" ref="I1354">_xlfn.XLOOKUP(C1354,imp_horarios,imp_trechos_janta,"",-1,1)</f>
        <v>GOIANIA X BELEM 09:30</v>
      </c>
      <c r="J1354" s="151" t="str" cm="1">
        <f t="array" ref="J1354">_xlfn.XLOOKUP(D1354,justificativas_motivos,justificativas_texto,"",1,1)</f>
        <v>MOTORISTA CUMPRINDO HORÁRIO NA ESCALA ATUAL</v>
      </c>
      <c r="L1354" s="119" t="str">
        <f>_xlfn.CONCAT(cr_impAlm[[#This Row],[DATA]],cr_impAlm[[#This Row],[MOTORISTA e MATRICULA]])</f>
        <v>45564ADAILTON DA SILVA RODRIGUES MENDONCA - 2662</v>
      </c>
    </row>
    <row r="1355" spans="1:12" ht="41.25" hidden="1" customHeight="1">
      <c r="A1355" s="162">
        <v>45506</v>
      </c>
      <c r="B1355" s="146" t="s">
        <v>137</v>
      </c>
      <c r="C1355" s="147" t="s">
        <v>137</v>
      </c>
      <c r="D1355" s="147" t="s">
        <v>137</v>
      </c>
      <c r="E1355" s="153" t="s">
        <v>104</v>
      </c>
      <c r="F1355" s="149"/>
      <c r="G1355" s="149" t="str">
        <f t="shared" si="55"/>
        <v>1</v>
      </c>
      <c r="H1355" s="150">
        <f t="shared" si="56"/>
        <v>18</v>
      </c>
      <c r="I1355" s="149" t="str" cm="1">
        <f t="array" ref="I1355">_xlfn.XLOOKUP(C1355,imp_horarios,imp_trechos_janta,"",-1,1)</f>
        <v>ESPERA</v>
      </c>
      <c r="J1355" s="151" t="str" cm="1">
        <f t="array" ref="J1355">_xlfn.XLOOKUP(D1355,justificativas_motivos,justificativas_texto,"",1,1)</f>
        <v>MOTORISTA NA GARAGEM EM ESPERA PARA DISPONIBILIDADE DE HORARIOS</v>
      </c>
      <c r="L1355" s="119" t="str">
        <f>_xlfn.CONCAT(cr_impAlm[[#This Row],[DATA]],cr_impAlm[[#This Row],[MOTORISTA e MATRICULA]])</f>
        <v>45564MARCELO DOS REIS ALVES - 5220</v>
      </c>
    </row>
    <row r="1356" spans="1:12" ht="41.25" hidden="1" customHeight="1">
      <c r="A1356" s="162">
        <v>45506</v>
      </c>
      <c r="B1356" s="146" t="s">
        <v>137</v>
      </c>
      <c r="C1356" s="147" t="s">
        <v>137</v>
      </c>
      <c r="D1356" s="147" t="s">
        <v>137</v>
      </c>
      <c r="E1356" s="153" t="s">
        <v>103</v>
      </c>
      <c r="F1356" s="149"/>
      <c r="G1356" s="149" t="str">
        <f t="shared" si="55"/>
        <v>1</v>
      </c>
      <c r="H1356" s="150">
        <f t="shared" si="56"/>
        <v>18</v>
      </c>
      <c r="I1356" s="149" t="str" cm="1">
        <f t="array" ref="I1356">_xlfn.XLOOKUP(C1356,imp_horarios,imp_trechos_janta,"",-1,1)</f>
        <v>ESPERA</v>
      </c>
      <c r="J1356" s="151" t="str" cm="1">
        <f t="array" ref="J1356">_xlfn.XLOOKUP(D1356,justificativas_motivos,justificativas_texto,"",1,1)</f>
        <v>MOTORISTA NA GARAGEM EM ESPERA PARA DISPONIBILIDADE DE HORARIOS</v>
      </c>
      <c r="L1356" s="119" t="str">
        <f>_xlfn.CONCAT(cr_impAlm[[#This Row],[DATA]],cr_impAlm[[#This Row],[MOTORISTA e MATRICULA]])</f>
        <v>45565ANTONIO LINDOMAR DAS CHAGAS - 5175</v>
      </c>
    </row>
    <row r="1357" spans="1:12" ht="41.25" hidden="1" customHeight="1">
      <c r="A1357" s="162">
        <v>45506</v>
      </c>
      <c r="B1357" s="146">
        <v>19004</v>
      </c>
      <c r="C1357" s="147">
        <v>0.75</v>
      </c>
      <c r="D1357" s="148" t="s">
        <v>11</v>
      </c>
      <c r="E1357" s="149" t="s">
        <v>69</v>
      </c>
      <c r="F1357" s="149"/>
      <c r="G1357" s="149" t="str">
        <f t="shared" si="55"/>
        <v>1</v>
      </c>
      <c r="H1357" s="150">
        <f t="shared" si="56"/>
        <v>18</v>
      </c>
      <c r="I1357" s="149" t="str" cm="1">
        <f t="array" ref="I1357">_xlfn.XLOOKUP(C1357,imp_horarios,imp_trechos_janta,"",-1,1)</f>
        <v>GOIANIA X TERESINA 18:00</v>
      </c>
      <c r="J1357" s="151" t="str" cm="1">
        <f t="array" ref="J1357">_xlfn.XLOOKUP(D1357,justificativas_motivos,justificativas_texto,"",1,1)</f>
        <v>MOTORISTA CUMPRINDO HORÁRIO NA ESCALA ATUAL</v>
      </c>
      <c r="L1357" s="119" t="str">
        <f>_xlfn.CONCAT(cr_impAlm[[#This Row],[DATA]],cr_impAlm[[#This Row],[MOTORISTA e MATRICULA]])</f>
        <v>45565JESUS JOSE RODRIGUES - 5821</v>
      </c>
    </row>
    <row r="1358" spans="1:12" ht="41.25" hidden="1" customHeight="1">
      <c r="A1358" s="162">
        <v>45506</v>
      </c>
      <c r="B1358" s="146">
        <v>19004</v>
      </c>
      <c r="C1358" s="147">
        <v>0.75</v>
      </c>
      <c r="D1358" s="148" t="s">
        <v>11</v>
      </c>
      <c r="E1358" s="149" t="s">
        <v>190</v>
      </c>
      <c r="F1358" s="149"/>
      <c r="G1358" s="149" t="str">
        <f t="shared" si="55"/>
        <v>1</v>
      </c>
      <c r="H1358" s="150">
        <f t="shared" si="56"/>
        <v>18</v>
      </c>
      <c r="I1358" s="149" t="str" cm="1">
        <f t="array" ref="I1358">_xlfn.XLOOKUP(C1358,imp_horarios,imp_trechos_janta,"",-1,1)</f>
        <v>GOIANIA X TERESINA 18:00</v>
      </c>
      <c r="J1358" s="151" t="str" cm="1">
        <f t="array" ref="J1358">_xlfn.XLOOKUP(D1358,justificativas_motivos,justificativas_texto,"",1,1)</f>
        <v>MOTORISTA CUMPRINDO HORÁRIO NA ESCALA ATUAL</v>
      </c>
      <c r="L1358" s="119" t="str">
        <f>_xlfn.CONCAT(cr_impAlm[[#This Row],[DATA]],cr_impAlm[[#This Row],[MOTORISTA e MATRICULA]])</f>
        <v>45565MARCELO DOS REIS ALVES - 5220</v>
      </c>
    </row>
    <row r="1359" spans="1:12" ht="41.25" hidden="1" customHeight="1">
      <c r="A1359" s="162">
        <v>45506</v>
      </c>
      <c r="B1359" s="146">
        <v>19015</v>
      </c>
      <c r="C1359" s="147">
        <v>0.79166666666666663</v>
      </c>
      <c r="D1359" s="148" t="s">
        <v>11</v>
      </c>
      <c r="E1359" s="149" t="s">
        <v>52</v>
      </c>
      <c r="F1359" s="149"/>
      <c r="G1359" s="149" t="str">
        <f t="shared" si="55"/>
        <v>1</v>
      </c>
      <c r="H1359" s="150">
        <f t="shared" si="56"/>
        <v>18</v>
      </c>
      <c r="I1359" s="149" t="s">
        <v>79</v>
      </c>
      <c r="J1359" s="151" t="str" cm="1">
        <f t="array" ref="J1359">_xlfn.XLOOKUP(D1359,justificativas_motivos,justificativas_texto,"",1,1)</f>
        <v>MOTORISTA CUMPRINDO HORÁRIO NA ESCALA ATUAL</v>
      </c>
      <c r="L1359" s="119" t="str">
        <f>_xlfn.CONCAT(cr_impAlm[[#This Row],[DATA]],cr_impAlm[[#This Row],[MOTORISTA e MATRICULA]])</f>
        <v>45565ADAILTON DA SILVA RODRIGUES MENDONCA - 2662</v>
      </c>
    </row>
    <row r="1360" spans="1:12" ht="41.25" hidden="1" customHeight="1">
      <c r="A1360" s="245">
        <v>45506</v>
      </c>
      <c r="B1360" s="135">
        <v>19015</v>
      </c>
      <c r="C1360" s="133">
        <v>0.79166666666666663</v>
      </c>
      <c r="D1360" s="136" t="s">
        <v>11</v>
      </c>
      <c r="E1360" s="132" t="s">
        <v>125</v>
      </c>
      <c r="F1360" s="132"/>
      <c r="G1360" s="132" t="str">
        <f t="shared" si="55"/>
        <v>1</v>
      </c>
      <c r="H1360" s="137">
        <f t="shared" si="56"/>
        <v>18</v>
      </c>
      <c r="I1360" s="132" t="s">
        <v>79</v>
      </c>
      <c r="J1360" s="145" t="str" cm="1">
        <f t="array" ref="J1360">_xlfn.XLOOKUP(D1360,justificativas_motivos,justificativas_texto,"",1,1)</f>
        <v>MOTORISTA CUMPRINDO HORÁRIO NA ESCALA ATUAL</v>
      </c>
      <c r="L1360" s="119" t="str">
        <f>_xlfn.CONCAT(cr_impAlm[[#This Row],[DATA]],cr_impAlm[[#This Row],[MOTORISTA e MATRICULA]])</f>
        <v>45565MANOEL SEVERINO DE SOUZA - 5200</v>
      </c>
    </row>
    <row r="1361" spans="1:12" ht="41.25" hidden="1" customHeight="1">
      <c r="A1361" s="144">
        <v>45507</v>
      </c>
      <c r="B1361" s="135">
        <v>19011</v>
      </c>
      <c r="C1361" s="133">
        <v>0.85416666666666663</v>
      </c>
      <c r="D1361" s="136" t="s">
        <v>11</v>
      </c>
      <c r="E1361" s="132" t="s">
        <v>104</v>
      </c>
      <c r="F1361" s="132"/>
      <c r="G1361" s="132" t="str">
        <f t="shared" si="55"/>
        <v>1</v>
      </c>
      <c r="H1361" s="137">
        <f t="shared" si="56"/>
        <v>18</v>
      </c>
      <c r="I1361" s="132" t="s">
        <v>583</v>
      </c>
      <c r="J1361" s="145" t="str" cm="1">
        <f t="array" ref="J1361">_xlfn.XLOOKUP(D1361,justificativas_motivos,justificativas_texto,"",1,1)</f>
        <v>MOTORISTA CUMPRINDO HORÁRIO NA ESCALA ATUAL</v>
      </c>
      <c r="L1361" s="119" t="str">
        <f>_xlfn.CONCAT(cr_impAlm[[#This Row],[DATA]],cr_impAlm[[#This Row],[MOTORISTA e MATRICULA]])</f>
        <v>45565VALDIR ALVES MIRANDA - 1364</v>
      </c>
    </row>
    <row r="1362" spans="1:12" ht="41.25" hidden="1" customHeight="1">
      <c r="A1362" s="144">
        <v>45507</v>
      </c>
      <c r="B1362" s="135">
        <v>19011</v>
      </c>
      <c r="C1362" s="133">
        <f>C1361</f>
        <v>0.85416666666666663</v>
      </c>
      <c r="D1362" s="136" t="s">
        <v>11</v>
      </c>
      <c r="E1362" s="132" t="s">
        <v>103</v>
      </c>
      <c r="F1362" s="132"/>
      <c r="G1362" s="132" t="str">
        <f t="shared" si="55"/>
        <v>1</v>
      </c>
      <c r="H1362" s="137">
        <f t="shared" si="56"/>
        <v>18</v>
      </c>
      <c r="I1362" s="132" t="s">
        <v>583</v>
      </c>
      <c r="J1362" s="145" t="str" cm="1">
        <f t="array" ref="J1362">_xlfn.XLOOKUP(D1362,justificativas_motivos,justificativas_texto,"",1,1)</f>
        <v>MOTORISTA CUMPRINDO HORÁRIO NA ESCALA ATUAL</v>
      </c>
      <c r="L1362" s="119" t="str">
        <f>_xlfn.CONCAT(cr_impAlm[[#This Row],[DATA]],cr_impAlm[[#This Row],[MOTORISTA e MATRICULA]])</f>
        <v>45565OLISMAR BATISTA DE DEUS - 5293</v>
      </c>
    </row>
    <row r="1363" spans="1:12" ht="41.25" hidden="1" customHeight="1">
      <c r="A1363" s="144">
        <v>45507</v>
      </c>
      <c r="B1363" s="135">
        <v>19022</v>
      </c>
      <c r="C1363" s="133">
        <v>0.87847222222222221</v>
      </c>
      <c r="D1363" s="136" t="s">
        <v>11</v>
      </c>
      <c r="E1363" s="132" t="s">
        <v>274</v>
      </c>
      <c r="F1363" s="132"/>
      <c r="G1363" s="132" t="str">
        <f t="shared" si="55"/>
        <v>1</v>
      </c>
      <c r="H1363" s="137">
        <f t="shared" si="56"/>
        <v>18</v>
      </c>
      <c r="I1363" s="132" t="str" cm="1">
        <f t="array" ref="I1363">_xlfn.XLOOKUP(C1363,imp_horarios,imp_trechos_janta,"",-1,1)</f>
        <v>BELEM X GOIANIA 21:05</v>
      </c>
      <c r="J1363" s="145" t="str" cm="1">
        <f t="array" ref="J1363">_xlfn.XLOOKUP(D1363,justificativas_motivos,justificativas_texto,"",1,1)</f>
        <v>MOTORISTA CUMPRINDO HORÁRIO NA ESCALA ATUAL</v>
      </c>
      <c r="L1363" s="119" t="str">
        <f>_xlfn.CONCAT(cr_impAlm[[#This Row],[DATA]],cr_impAlm[[#This Row],[MOTORISTA e MATRICULA]])</f>
        <v>45565JOAO AMARAL DA SILVA JUNIOR - 5290</v>
      </c>
    </row>
    <row r="1364" spans="1:12" ht="41.25" hidden="1" customHeight="1">
      <c r="A1364" s="144">
        <v>45507</v>
      </c>
      <c r="B1364" s="135">
        <v>19022</v>
      </c>
      <c r="C1364" s="133">
        <f>C1363</f>
        <v>0.87847222222222221</v>
      </c>
      <c r="D1364" s="136" t="s">
        <v>11</v>
      </c>
      <c r="E1364" s="132" t="s">
        <v>190</v>
      </c>
      <c r="F1364" s="132"/>
      <c r="G1364" s="132" t="str">
        <f t="shared" si="55"/>
        <v>1</v>
      </c>
      <c r="H1364" s="137">
        <f t="shared" si="56"/>
        <v>18</v>
      </c>
      <c r="I1364" s="132" t="str" cm="1">
        <f t="array" ref="I1364">_xlfn.XLOOKUP(C1364,imp_horarios,imp_trechos_janta,"",-1,1)</f>
        <v>BELEM X GOIANIA 21:05</v>
      </c>
      <c r="J1364" s="145" t="str" cm="1">
        <f t="array" ref="J1364">_xlfn.XLOOKUP(D1364,justificativas_motivos,justificativas_texto,"",1,1)</f>
        <v>MOTORISTA CUMPRINDO HORÁRIO NA ESCALA ATUAL</v>
      </c>
      <c r="L1364" s="119" t="str">
        <f>_xlfn.CONCAT(cr_impAlm[[#This Row],[DATA]],cr_impAlm[[#This Row],[MOTORISTA e MATRICULA]])</f>
        <v>45565VALDIR NUNES DA SILVA - 2989</v>
      </c>
    </row>
    <row r="1365" spans="1:12" ht="41.25" hidden="1" customHeight="1">
      <c r="A1365" s="144">
        <v>45507</v>
      </c>
      <c r="B1365" s="135">
        <v>19009</v>
      </c>
      <c r="C1365" s="133">
        <v>0.3</v>
      </c>
      <c r="D1365" s="136" t="s">
        <v>11</v>
      </c>
      <c r="E1365" s="132" t="s">
        <v>52</v>
      </c>
      <c r="F1365" s="132"/>
      <c r="G1365" s="132" t="str">
        <f t="shared" si="55"/>
        <v>1</v>
      </c>
      <c r="H1365" s="137">
        <f t="shared" si="56"/>
        <v>18</v>
      </c>
      <c r="I1365" s="132" t="str" cm="1">
        <f t="array" ref="I1365">_xlfn.XLOOKUP(C1365,imp_horarios,imp_trechos_janta,"",-1,1)</f>
        <v>BELEM X GOIANIA 07:12</v>
      </c>
      <c r="J1365" s="145" t="str" cm="1">
        <f t="array" ref="J1365">_xlfn.XLOOKUP(D1365,justificativas_motivos,justificativas_texto,"",1,1)</f>
        <v>MOTORISTA CUMPRINDO HORÁRIO NA ESCALA ATUAL</v>
      </c>
      <c r="L1365" s="119" t="str">
        <f>_xlfn.CONCAT(cr_impAlm[[#This Row],[DATA]],cr_impAlm[[#This Row],[MOTORISTA e MATRICULA]])</f>
        <v>45565JOSENILTON FRANCISCO LIMA - 3037</v>
      </c>
    </row>
    <row r="1366" spans="1:12" ht="41.25" hidden="1" customHeight="1">
      <c r="A1366" s="144">
        <v>45507</v>
      </c>
      <c r="B1366" s="135">
        <v>19009</v>
      </c>
      <c r="C1366" s="133">
        <f>C1365</f>
        <v>0.3</v>
      </c>
      <c r="D1366" s="136" t="s">
        <v>11</v>
      </c>
      <c r="E1366" s="132" t="s">
        <v>125</v>
      </c>
      <c r="F1366" s="132"/>
      <c r="G1366" s="132" t="str">
        <f t="shared" si="55"/>
        <v>1</v>
      </c>
      <c r="H1366" s="137">
        <f t="shared" si="56"/>
        <v>18</v>
      </c>
      <c r="I1366" s="132" t="str" cm="1">
        <f t="array" ref="I1366">_xlfn.XLOOKUP(C1366,imp_horarios,imp_trechos_janta,"",-1,1)</f>
        <v>BELEM X GOIANIA 07:12</v>
      </c>
      <c r="J1366" s="145" t="str" cm="1">
        <f t="array" ref="J1366">_xlfn.XLOOKUP(D1366,justificativas_motivos,justificativas_texto,"",1,1)</f>
        <v>MOTORISTA CUMPRINDO HORÁRIO NA ESCALA ATUAL</v>
      </c>
      <c r="L1366" s="119" t="str">
        <f>_xlfn.CONCAT(cr_impAlm[[#This Row],[DATA]],cr_impAlm[[#This Row],[MOTORISTA e MATRICULA]])</f>
        <v>45565JOSE CARLOS DA SILVA - 979</v>
      </c>
    </row>
    <row r="1367" spans="1:12" ht="41.25" hidden="1" customHeight="1">
      <c r="A1367" s="144">
        <v>45507</v>
      </c>
      <c r="B1367" s="135">
        <v>20018</v>
      </c>
      <c r="C1367" s="133">
        <v>0.39583333333333331</v>
      </c>
      <c r="D1367" s="136" t="s">
        <v>137</v>
      </c>
      <c r="E1367" s="132" t="s">
        <v>156</v>
      </c>
      <c r="F1367" s="132"/>
      <c r="G1367" s="132" t="str">
        <f t="shared" si="55"/>
        <v>1</v>
      </c>
      <c r="H1367" s="137">
        <f t="shared" si="56"/>
        <v>18</v>
      </c>
      <c r="I1367" s="132" t="str" cm="1">
        <f t="array" ref="I1367">_xlfn.XLOOKUP(C1367,imp_horarios,imp_trechos_janta,"",-1,1)</f>
        <v>GOIANIA X BELEM 09:30</v>
      </c>
      <c r="J1367" s="145" t="str" cm="1">
        <f t="array" ref="J1367">_xlfn.XLOOKUP(D1367,justificativas_motivos,justificativas_texto,"",1,1)</f>
        <v>MOTORISTA NA GARAGEM EM ESPERA PARA DISPONIBILIDADE DE HORARIOS</v>
      </c>
      <c r="L1367" s="119" t="str">
        <f>_xlfn.CONCAT(cr_impAlm[[#This Row],[DATA]],cr_impAlm[[#This Row],[MOTORISTA e MATRICULA]])</f>
        <v>45565WILLIAN DE SOUZA BANDEIRA - 2025</v>
      </c>
    </row>
    <row r="1368" spans="1:12" ht="41.25" hidden="1" customHeight="1">
      <c r="A1368" s="144">
        <v>45507</v>
      </c>
      <c r="B1368" s="135">
        <v>20018</v>
      </c>
      <c r="C1368" s="133">
        <v>0.39583333333333331</v>
      </c>
      <c r="D1368" s="136" t="s">
        <v>137</v>
      </c>
      <c r="E1368" s="132" t="s">
        <v>157</v>
      </c>
      <c r="F1368" s="132"/>
      <c r="G1368" s="132" t="str">
        <f t="shared" si="55"/>
        <v>1</v>
      </c>
      <c r="H1368" s="137">
        <f t="shared" si="56"/>
        <v>18</v>
      </c>
      <c r="I1368" s="149" t="str" cm="1">
        <f t="array" ref="I1368">_xlfn.XLOOKUP(C1368,imp_horarios,imp_trechos_janta,"",-1,1)</f>
        <v>GOIANIA X BELEM 09:30</v>
      </c>
      <c r="J1368" s="145" t="str" cm="1">
        <f t="array" ref="J1368">_xlfn.XLOOKUP(D1368,justificativas_motivos,justificativas_texto,"",1,1)</f>
        <v>MOTORISTA NA GARAGEM EM ESPERA PARA DISPONIBILIDADE DE HORARIOS</v>
      </c>
      <c r="L1368" s="119" t="str">
        <f>_xlfn.CONCAT(cr_impAlm[[#This Row],[DATA]],cr_impAlm[[#This Row],[MOTORISTA e MATRICULA]])</f>
        <v>45565ADAIL DA SILVA DOS SANTOS - 1103</v>
      </c>
    </row>
    <row r="1369" spans="1:12" ht="41.25" hidden="1" customHeight="1">
      <c r="A1369" s="144">
        <v>45507</v>
      </c>
      <c r="B1369" s="135">
        <v>16300</v>
      </c>
      <c r="C1369" s="133">
        <v>0.75</v>
      </c>
      <c r="D1369" s="136" t="s">
        <v>11</v>
      </c>
      <c r="E1369" s="132" t="s">
        <v>113</v>
      </c>
      <c r="F1369" s="132"/>
      <c r="G1369" s="132" t="str">
        <f t="shared" si="55"/>
        <v>1</v>
      </c>
      <c r="H1369" s="137">
        <f t="shared" si="56"/>
        <v>18</v>
      </c>
      <c r="I1369" s="149" t="str" cm="1">
        <f t="array" ref="I1369">_xlfn.XLOOKUP(C1369,imp_horarios,imp_trechos_janta,"",-1,1)</f>
        <v>GOIANIA X TERESINA 18:00</v>
      </c>
      <c r="J1369" s="145" t="str" cm="1">
        <f t="array" ref="J1369">_xlfn.XLOOKUP(D1369,justificativas_motivos,justificativas_texto,"",1,1)</f>
        <v>MOTORISTA CUMPRINDO HORÁRIO NA ESCALA ATUAL</v>
      </c>
      <c r="L1369" s="119" t="str">
        <f>_xlfn.CONCAT(cr_impAlm[[#This Row],[DATA]],cr_impAlm[[#This Row],[MOTORISTA e MATRICULA]])</f>
        <v>45566VALDIR NUNES DA SILVA - 2989</v>
      </c>
    </row>
    <row r="1370" spans="1:12" ht="41.25" hidden="1" customHeight="1">
      <c r="A1370" s="144">
        <v>45507</v>
      </c>
      <c r="B1370" s="135">
        <v>16300</v>
      </c>
      <c r="C1370" s="133">
        <v>0.75</v>
      </c>
      <c r="D1370" s="136" t="s">
        <v>11</v>
      </c>
      <c r="E1370" s="132" t="s">
        <v>176</v>
      </c>
      <c r="F1370" s="132"/>
      <c r="G1370" s="132" t="str">
        <f t="shared" si="55"/>
        <v>1</v>
      </c>
      <c r="H1370" s="137">
        <f t="shared" si="56"/>
        <v>18</v>
      </c>
      <c r="I1370" s="149" t="str" cm="1">
        <f t="array" ref="I1370">_xlfn.XLOOKUP(C1370,imp_horarios,imp_trechos_janta,"",-1,1)</f>
        <v>GOIANIA X TERESINA 18:00</v>
      </c>
      <c r="J1370" s="145" t="str" cm="1">
        <f t="array" ref="J1370">_xlfn.XLOOKUP(D1370,justificativas_motivos,justificativas_texto,"",1,1)</f>
        <v>MOTORISTA CUMPRINDO HORÁRIO NA ESCALA ATUAL</v>
      </c>
      <c r="L1370" s="119" t="str">
        <f>_xlfn.CONCAT(cr_impAlm[[#This Row],[DATA]],cr_impAlm[[#This Row],[MOTORISTA e MATRICULA]])</f>
        <v>45566JOSENILTON FRANCISCO LIMA - 3037</v>
      </c>
    </row>
    <row r="1371" spans="1:12" ht="41.25" hidden="1" customHeight="1">
      <c r="A1371" s="144">
        <v>45507</v>
      </c>
      <c r="B1371" s="135">
        <v>19025</v>
      </c>
      <c r="C1371" s="133">
        <v>0.79166666666666663</v>
      </c>
      <c r="D1371" s="136" t="s">
        <v>11</v>
      </c>
      <c r="E1371" s="132" t="s">
        <v>177</v>
      </c>
      <c r="F1371" s="132"/>
      <c r="G1371" s="132" t="str">
        <f t="shared" ref="G1371:G1434" si="57">IF(E1371="MOTORISTA","","1")</f>
        <v>1</v>
      </c>
      <c r="H1371" s="137">
        <f t="shared" ref="H1371:H1434" si="58">IF(E1371="MOTORISTA","",18)</f>
        <v>18</v>
      </c>
      <c r="I1371" s="149" t="s">
        <v>79</v>
      </c>
      <c r="J1371" s="145" t="str" cm="1">
        <f t="array" ref="J1371">_xlfn.XLOOKUP(D1371,justificativas_motivos,justificativas_texto,"",1,1)</f>
        <v>MOTORISTA CUMPRINDO HORÁRIO NA ESCALA ATUAL</v>
      </c>
      <c r="L1371" s="119" t="str">
        <f>_xlfn.CONCAT(cr_impAlm[[#This Row],[DATA]],cr_impAlm[[#This Row],[MOTORISTA e MATRICULA]])</f>
        <v>45566JOSE CARLOS DA SILVA - 979</v>
      </c>
    </row>
    <row r="1372" spans="1:12" ht="41.25" hidden="1" customHeight="1">
      <c r="A1372" s="144">
        <v>45507</v>
      </c>
      <c r="B1372" s="135">
        <v>19025</v>
      </c>
      <c r="C1372" s="133">
        <v>0.79166666666666663</v>
      </c>
      <c r="D1372" s="136" t="s">
        <v>11</v>
      </c>
      <c r="E1372" s="132" t="s">
        <v>17</v>
      </c>
      <c r="F1372" s="132"/>
      <c r="G1372" s="132" t="str">
        <f t="shared" si="57"/>
        <v>1</v>
      </c>
      <c r="H1372" s="137">
        <f t="shared" si="58"/>
        <v>18</v>
      </c>
      <c r="I1372" s="132" t="s">
        <v>79</v>
      </c>
      <c r="J1372" s="145" t="str" cm="1">
        <f t="array" ref="J1372">_xlfn.XLOOKUP(D1372,justificativas_motivos,justificativas_texto,"",1,1)</f>
        <v>MOTORISTA CUMPRINDO HORÁRIO NA ESCALA ATUAL</v>
      </c>
      <c r="L1372" s="119" t="str">
        <f>_xlfn.CONCAT(cr_impAlm[[#This Row],[DATA]],cr_impAlm[[#This Row],[MOTORISTA e MATRICULA]])</f>
        <v>45566WILLIAN DE SOUZA BANDEIRA - 2025</v>
      </c>
    </row>
    <row r="1373" spans="1:12" ht="41.25" hidden="1" customHeight="1">
      <c r="A1373" s="144">
        <v>45507</v>
      </c>
      <c r="B1373" s="135">
        <v>19012</v>
      </c>
      <c r="C1373" s="133">
        <v>0.83333333333333337</v>
      </c>
      <c r="D1373" s="136" t="s">
        <v>11</v>
      </c>
      <c r="E1373" s="132" t="s">
        <v>83</v>
      </c>
      <c r="F1373" s="132"/>
      <c r="G1373" s="132" t="str">
        <f t="shared" si="57"/>
        <v>1</v>
      </c>
      <c r="H1373" s="137">
        <f t="shared" si="58"/>
        <v>18</v>
      </c>
      <c r="I1373" s="132" t="str" cm="1">
        <f t="array" ref="I1373">_xlfn.XLOOKUP(C1373,imp_horarios,imp_trechos_janta,"",-1,1)</f>
        <v>GOIANIA X SAO LUIS 20:00</v>
      </c>
      <c r="J1373" s="145" t="str" cm="1">
        <f t="array" ref="J1373">_xlfn.XLOOKUP(D1373,justificativas_motivos,justificativas_texto,"",1,1)</f>
        <v>MOTORISTA CUMPRINDO HORÁRIO NA ESCALA ATUAL</v>
      </c>
      <c r="L1373" s="119" t="str">
        <f>_xlfn.CONCAT(cr_impAlm[[#This Row],[DATA]],cr_impAlm[[#This Row],[MOTORISTA e MATRICULA]])</f>
        <v>45566CARLOS ALBERTO DE LIMA - 2777</v>
      </c>
    </row>
    <row r="1374" spans="1:12" ht="41.25" hidden="1" customHeight="1">
      <c r="A1374" s="152">
        <v>45507</v>
      </c>
      <c r="B1374" s="146">
        <v>19012</v>
      </c>
      <c r="C1374" s="147">
        <v>0.83333333333333337</v>
      </c>
      <c r="D1374" s="148" t="s">
        <v>11</v>
      </c>
      <c r="E1374" s="149" t="s">
        <v>93</v>
      </c>
      <c r="F1374" s="149"/>
      <c r="G1374" s="149" t="str">
        <f t="shared" si="57"/>
        <v>1</v>
      </c>
      <c r="H1374" s="150">
        <f t="shared" si="58"/>
        <v>18</v>
      </c>
      <c r="I1374" s="149" t="str" cm="1">
        <f t="array" ref="I1374">_xlfn.XLOOKUP(C1374,imp_horarios,imp_trechos_janta,"",-1,1)</f>
        <v>GOIANIA X SAO LUIS 20:00</v>
      </c>
      <c r="J1374" s="151" t="str" cm="1">
        <f t="array" ref="J1374">_xlfn.XLOOKUP(D1374,justificativas_motivos,justificativas_texto,"",1,1)</f>
        <v>MOTORISTA CUMPRINDO HORÁRIO NA ESCALA ATUAL</v>
      </c>
      <c r="L1374" s="119" t="str">
        <f>_xlfn.CONCAT(cr_impAlm[[#This Row],[DATA]],cr_impAlm[[#This Row],[MOTORISTA e MATRICULA]])</f>
        <v>45566CLEITON ALENCAR DA ROCHA - 1146</v>
      </c>
    </row>
    <row r="1375" spans="1:12" ht="41.25" hidden="1" customHeight="1">
      <c r="A1375" s="152">
        <v>45508</v>
      </c>
      <c r="B1375" s="146">
        <v>20013</v>
      </c>
      <c r="C1375" s="147">
        <v>0.3</v>
      </c>
      <c r="D1375" s="148" t="s">
        <v>11</v>
      </c>
      <c r="E1375" s="153" t="s">
        <v>113</v>
      </c>
      <c r="F1375" s="149"/>
      <c r="G1375" s="149" t="str">
        <f t="shared" si="57"/>
        <v>1</v>
      </c>
      <c r="H1375" s="150">
        <f t="shared" si="58"/>
        <v>18</v>
      </c>
      <c r="I1375" s="149" t="str" cm="1">
        <f t="array" ref="I1375">_xlfn.XLOOKUP(C1375,imp_horarios,imp_trechos_janta,"",-1,1)</f>
        <v>BELEM X GOIANIA 07:12</v>
      </c>
      <c r="J1375" s="151" t="str" cm="1">
        <f t="array" ref="J1375">_xlfn.XLOOKUP(D1375,justificativas_motivos,justificativas_texto,"",1,1)</f>
        <v>MOTORISTA CUMPRINDO HORÁRIO NA ESCALA ATUAL</v>
      </c>
      <c r="L1375" s="119" t="str">
        <f>_xlfn.CONCAT(cr_impAlm[[#This Row],[DATA]],cr_impAlm[[#This Row],[MOTORISTA e MATRICULA]])</f>
        <v>45566JOAO BATISTA DA SILVA - 1410</v>
      </c>
    </row>
    <row r="1376" spans="1:12" ht="41.25" hidden="1" customHeight="1">
      <c r="A1376" s="152">
        <v>45508</v>
      </c>
      <c r="B1376" s="146">
        <v>2013</v>
      </c>
      <c r="C1376" s="147">
        <v>0.3</v>
      </c>
      <c r="D1376" s="148" t="s">
        <v>11</v>
      </c>
      <c r="E1376" s="153" t="s">
        <v>112</v>
      </c>
      <c r="F1376" s="149"/>
      <c r="G1376" s="149" t="str">
        <f t="shared" si="57"/>
        <v>1</v>
      </c>
      <c r="H1376" s="150">
        <f t="shared" si="58"/>
        <v>18</v>
      </c>
      <c r="I1376" s="149" t="str" cm="1">
        <f t="array" ref="I1376">_xlfn.XLOOKUP(C1376,imp_horarios,imp_trechos_janta,"",-1,1)</f>
        <v>BELEM X GOIANIA 07:12</v>
      </c>
      <c r="J1376" s="151" t="str" cm="1">
        <f t="array" ref="J1376">_xlfn.XLOOKUP(D1376,justificativas_motivos,justificativas_texto,"",1,1)</f>
        <v>MOTORISTA CUMPRINDO HORÁRIO NA ESCALA ATUAL</v>
      </c>
      <c r="L1376" s="119" t="str">
        <f>_xlfn.CONCAT(cr_impAlm[[#This Row],[DATA]],cr_impAlm[[#This Row],[MOTORISTA e MATRICULA]])</f>
        <v>45566GENIVAL MIRANDA LEITE - 1953</v>
      </c>
    </row>
    <row r="1377" spans="1:12" ht="41.25" hidden="1" customHeight="1">
      <c r="A1377" s="152">
        <v>45508</v>
      </c>
      <c r="B1377" s="146">
        <v>19005</v>
      </c>
      <c r="C1377" s="147">
        <v>0.33333333333333331</v>
      </c>
      <c r="D1377" s="148" t="s">
        <v>11</v>
      </c>
      <c r="E1377" s="153" t="s">
        <v>177</v>
      </c>
      <c r="F1377" s="149"/>
      <c r="G1377" s="149" t="str">
        <f t="shared" si="57"/>
        <v>1</v>
      </c>
      <c r="H1377" s="150">
        <f t="shared" si="58"/>
        <v>18</v>
      </c>
      <c r="I1377" s="149" t="str" cm="1">
        <f t="array" ref="I1377">_xlfn.XLOOKUP(C1377,imp_horarios,imp_trechos_janta,"",-1,1)</f>
        <v>SAO LUIS X GOIANIA 08:00</v>
      </c>
      <c r="J1377" s="151" t="str" cm="1">
        <f t="array" ref="J1377">_xlfn.XLOOKUP(D1377,justificativas_motivos,justificativas_texto,"",1,1)</f>
        <v>MOTORISTA CUMPRINDO HORÁRIO NA ESCALA ATUAL</v>
      </c>
      <c r="L1377" s="119" t="str">
        <f>_xlfn.CONCAT(cr_impAlm[[#This Row],[DATA]],cr_impAlm[[#This Row],[MOTORISTA e MATRICULA]])</f>
        <v>45566ADAIL DA SILVA DOS SANTOS - 1103</v>
      </c>
    </row>
    <row r="1378" spans="1:12" ht="41.25" hidden="1" customHeight="1">
      <c r="A1378" s="152">
        <v>45508</v>
      </c>
      <c r="B1378" s="146">
        <v>19005</v>
      </c>
      <c r="C1378" s="147">
        <v>0.33333333333333331</v>
      </c>
      <c r="D1378" s="148" t="s">
        <v>11</v>
      </c>
      <c r="E1378" s="153" t="s">
        <v>17</v>
      </c>
      <c r="F1378" s="149"/>
      <c r="G1378" s="149" t="str">
        <f t="shared" si="57"/>
        <v>1</v>
      </c>
      <c r="H1378" s="150">
        <f t="shared" si="58"/>
        <v>18</v>
      </c>
      <c r="I1378" s="149" t="str" cm="1">
        <f t="array" ref="I1378">_xlfn.XLOOKUP(C1378,imp_horarios,imp_trechos_janta,"",-1,1)</f>
        <v>SAO LUIS X GOIANIA 08:00</v>
      </c>
      <c r="J1378" s="151" t="str" cm="1">
        <f t="array" ref="J1378">_xlfn.XLOOKUP(D1378,justificativas_motivos,justificativas_texto,"",1,1)</f>
        <v>MOTORISTA CUMPRINDO HORÁRIO NA ESCALA ATUAL</v>
      </c>
      <c r="L1378" s="119" t="str">
        <f>_xlfn.CONCAT(cr_impAlm[[#This Row],[DATA]],cr_impAlm[[#This Row],[MOTORISTA e MATRICULA]])</f>
        <v>45566GILMAR RODRIGUES DE LIMA - 5819</v>
      </c>
    </row>
    <row r="1379" spans="1:12" ht="41.25" hidden="1" customHeight="1">
      <c r="A1379" s="152">
        <v>45508</v>
      </c>
      <c r="B1379" s="146">
        <v>16900</v>
      </c>
      <c r="C1379" s="147">
        <v>0.39583333333333331</v>
      </c>
      <c r="D1379" s="148" t="s">
        <v>11</v>
      </c>
      <c r="E1379" s="153" t="s">
        <v>83</v>
      </c>
      <c r="F1379" s="149"/>
      <c r="G1379" s="149" t="str">
        <f t="shared" si="57"/>
        <v>1</v>
      </c>
      <c r="H1379" s="150">
        <f t="shared" si="58"/>
        <v>18</v>
      </c>
      <c r="I1379" s="149" t="str" cm="1">
        <f t="array" ref="I1379">_xlfn.XLOOKUP(C1379,imp_horarios,imp_trechos_janta,"",-1,1)</f>
        <v>GOIANIA X BELEM 09:30</v>
      </c>
      <c r="J1379" s="151" t="str" cm="1">
        <f t="array" ref="J1379">_xlfn.XLOOKUP(D1379,justificativas_motivos,justificativas_texto,"",1,1)</f>
        <v>MOTORISTA CUMPRINDO HORÁRIO NA ESCALA ATUAL</v>
      </c>
      <c r="L1379" s="119" t="str">
        <f>_xlfn.CONCAT(cr_impAlm[[#This Row],[DATA]],cr_impAlm[[#This Row],[MOTORISTA e MATRICULA]])</f>
        <v>45566WARLEY DA SILVA NOQUEIRA - 5823</v>
      </c>
    </row>
    <row r="1380" spans="1:12" ht="41.25" hidden="1" customHeight="1">
      <c r="A1380" s="152">
        <v>45508</v>
      </c>
      <c r="B1380" s="146">
        <v>16900</v>
      </c>
      <c r="C1380" s="147">
        <v>0.39583333333333331</v>
      </c>
      <c r="D1380" s="148" t="s">
        <v>11</v>
      </c>
      <c r="E1380" s="153" t="s">
        <v>93</v>
      </c>
      <c r="F1380" s="149"/>
      <c r="G1380" s="149" t="str">
        <f t="shared" si="57"/>
        <v>1</v>
      </c>
      <c r="H1380" s="150">
        <f t="shared" si="58"/>
        <v>18</v>
      </c>
      <c r="I1380" s="149" t="str" cm="1">
        <f t="array" ref="I1380">_xlfn.XLOOKUP(C1380,imp_horarios,imp_trechos_janta,"",-1,1)</f>
        <v>GOIANIA X BELEM 09:30</v>
      </c>
      <c r="J1380" s="151" t="str" cm="1">
        <f t="array" ref="J1380">_xlfn.XLOOKUP(D1380,justificativas_motivos,justificativas_texto,"",1,1)</f>
        <v>MOTORISTA CUMPRINDO HORÁRIO NA ESCALA ATUAL</v>
      </c>
      <c r="L1380" s="119" t="str">
        <f>_xlfn.CONCAT(cr_impAlm[[#This Row],[DATA]],cr_impAlm[[#This Row],[MOTORISTA e MATRICULA]])</f>
        <v>45567ADAIR VIEIRA DA SILVA - 2034</v>
      </c>
    </row>
    <row r="1381" spans="1:12" ht="41.25" hidden="1" customHeight="1">
      <c r="A1381" s="152">
        <v>45508</v>
      </c>
      <c r="B1381" s="146" t="s">
        <v>137</v>
      </c>
      <c r="C1381" s="147" t="s">
        <v>137</v>
      </c>
      <c r="D1381" s="147" t="s">
        <v>137</v>
      </c>
      <c r="E1381" s="153" t="s">
        <v>70</v>
      </c>
      <c r="F1381" s="149"/>
      <c r="G1381" s="149" t="str">
        <f t="shared" si="57"/>
        <v>1</v>
      </c>
      <c r="H1381" s="150">
        <f t="shared" si="58"/>
        <v>18</v>
      </c>
      <c r="I1381" s="149" t="str" cm="1">
        <f t="array" ref="I1381">_xlfn.XLOOKUP(C1381,imp_horarios,imp_trechos_janta,"",-1,1)</f>
        <v>ESPERA</v>
      </c>
      <c r="J1381" s="151" t="str" cm="1">
        <f t="array" ref="J1381">_xlfn.XLOOKUP(D1381,justificativas_motivos,justificativas_texto,"",1,1)</f>
        <v>MOTORISTA NA GARAGEM EM ESPERA PARA DISPONIBILIDADE DE HORARIOS</v>
      </c>
      <c r="L1381" s="119" t="str">
        <f>_xlfn.CONCAT(cr_impAlm[[#This Row],[DATA]],cr_impAlm[[#This Row],[MOTORISTA e MATRICULA]])</f>
        <v>45567LEON RODRIGUES LOPES - 5533</v>
      </c>
    </row>
    <row r="1382" spans="1:12" ht="41.25" hidden="1" customHeight="1">
      <c r="A1382" s="152">
        <v>45508</v>
      </c>
      <c r="B1382" s="146" t="s">
        <v>137</v>
      </c>
      <c r="C1382" s="147" t="s">
        <v>137</v>
      </c>
      <c r="D1382" s="147" t="s">
        <v>137</v>
      </c>
      <c r="E1382" s="153" t="s">
        <v>89</v>
      </c>
      <c r="F1382" s="149"/>
      <c r="G1382" s="149" t="str">
        <f t="shared" si="57"/>
        <v>1</v>
      </c>
      <c r="H1382" s="150">
        <f t="shared" si="58"/>
        <v>18</v>
      </c>
      <c r="I1382" s="149" t="str" cm="1">
        <f t="array" ref="I1382">_xlfn.XLOOKUP(C1382,imp_horarios,imp_trechos_janta,"",-1,1)</f>
        <v>ESPERA</v>
      </c>
      <c r="J1382" s="151" t="str" cm="1">
        <f t="array" ref="J1382">_xlfn.XLOOKUP(D1382,justificativas_motivos,justificativas_texto,"",1,1)</f>
        <v>MOTORISTA NA GARAGEM EM ESPERA PARA DISPONIBILIDADE DE HORARIOS</v>
      </c>
      <c r="L1382" s="119" t="str">
        <f>_xlfn.CONCAT(cr_impAlm[[#This Row],[DATA]],cr_impAlm[[#This Row],[MOTORISTA e MATRICULA]])</f>
        <v>45567EVANDRO CARLOS ARAUJO LIMA - 569</v>
      </c>
    </row>
    <row r="1383" spans="1:12" ht="41.25" hidden="1" customHeight="1">
      <c r="A1383" s="152">
        <v>45508</v>
      </c>
      <c r="B1383" s="146">
        <v>19020</v>
      </c>
      <c r="C1383" s="147">
        <v>0.75</v>
      </c>
      <c r="D1383" s="148" t="s">
        <v>11</v>
      </c>
      <c r="E1383" s="149" t="s">
        <v>132</v>
      </c>
      <c r="F1383" s="149"/>
      <c r="G1383" s="149" t="str">
        <f t="shared" si="57"/>
        <v>1</v>
      </c>
      <c r="H1383" s="150">
        <f t="shared" si="58"/>
        <v>18</v>
      </c>
      <c r="I1383" s="149" t="str" cm="1">
        <f t="array" ref="I1383">_xlfn.XLOOKUP(C1383,imp_horarios,imp_trechos_janta,"",-1,1)</f>
        <v>GOIANIA X TERESINA 18:00</v>
      </c>
      <c r="J1383" s="151" t="str" cm="1">
        <f t="array" ref="J1383">_xlfn.XLOOKUP(D1383,justificativas_motivos,justificativas_texto,"",1,1)</f>
        <v>MOTORISTA CUMPRINDO HORÁRIO NA ESCALA ATUAL</v>
      </c>
      <c r="L1383" s="119" t="str">
        <f>_xlfn.CONCAT(cr_impAlm[[#This Row],[DATA]],cr_impAlm[[#This Row],[MOTORISTA e MATRICULA]])</f>
        <v>45567JUNIOR CARLOS DE OLIVEIRA - 1118</v>
      </c>
    </row>
    <row r="1384" spans="1:12" ht="41.25" hidden="1" customHeight="1">
      <c r="A1384" s="152">
        <v>45508</v>
      </c>
      <c r="B1384" s="146">
        <v>19020</v>
      </c>
      <c r="C1384" s="147">
        <v>0.75</v>
      </c>
      <c r="D1384" s="148" t="s">
        <v>11</v>
      </c>
      <c r="E1384" s="149" t="s">
        <v>131</v>
      </c>
      <c r="F1384" s="149"/>
      <c r="G1384" s="149" t="str">
        <f t="shared" si="57"/>
        <v>1</v>
      </c>
      <c r="H1384" s="150">
        <f t="shared" si="58"/>
        <v>18</v>
      </c>
      <c r="I1384" s="149" t="str" cm="1">
        <f t="array" ref="I1384">_xlfn.XLOOKUP(C1384,imp_horarios,imp_trechos_janta,"",-1,1)</f>
        <v>GOIANIA X TERESINA 18:00</v>
      </c>
      <c r="J1384" s="151" t="str" cm="1">
        <f t="array" ref="J1384">_xlfn.XLOOKUP(D1384,justificativas_motivos,justificativas_texto,"",1,1)</f>
        <v>MOTORISTA CUMPRINDO HORÁRIO NA ESCALA ATUAL</v>
      </c>
      <c r="L1384" s="119" t="str">
        <f>_xlfn.CONCAT(cr_impAlm[[#This Row],[DATA]],cr_impAlm[[#This Row],[MOTORISTA e MATRICULA]])</f>
        <v>45567WILSON MARTINS ROCHA - 105</v>
      </c>
    </row>
    <row r="1385" spans="1:12" ht="41.25" hidden="1" customHeight="1">
      <c r="A1385" s="152">
        <v>45508</v>
      </c>
      <c r="B1385" s="146">
        <v>19025</v>
      </c>
      <c r="C1385" s="147">
        <v>0.79166666666666663</v>
      </c>
      <c r="D1385" s="148" t="s">
        <v>11</v>
      </c>
      <c r="E1385" s="149" t="s">
        <v>65</v>
      </c>
      <c r="F1385" s="149"/>
      <c r="G1385" s="149" t="str">
        <f t="shared" si="57"/>
        <v>1</v>
      </c>
      <c r="H1385" s="150">
        <f t="shared" si="58"/>
        <v>18</v>
      </c>
      <c r="I1385" s="149" t="s">
        <v>79</v>
      </c>
      <c r="J1385" s="151" t="str" cm="1">
        <f t="array" ref="J1385">_xlfn.XLOOKUP(D1385,justificativas_motivos,justificativas_texto,"",1,1)</f>
        <v>MOTORISTA CUMPRINDO HORÁRIO NA ESCALA ATUAL</v>
      </c>
      <c r="L1385" s="119" t="str">
        <f>_xlfn.CONCAT(cr_impAlm[[#This Row],[DATA]],cr_impAlm[[#This Row],[MOTORISTA e MATRICULA]])</f>
        <v>45567GENIVALDO ANTONIO DE SOUZA - 1082</v>
      </c>
    </row>
    <row r="1386" spans="1:12" ht="41.25" hidden="1" customHeight="1">
      <c r="A1386" s="152">
        <v>45508</v>
      </c>
      <c r="B1386" s="146">
        <v>19025</v>
      </c>
      <c r="C1386" s="147">
        <v>0.79166666666666663</v>
      </c>
      <c r="D1386" s="148" t="s">
        <v>11</v>
      </c>
      <c r="E1386" s="149" t="s">
        <v>64</v>
      </c>
      <c r="F1386" s="149"/>
      <c r="G1386" s="149" t="str">
        <f t="shared" si="57"/>
        <v>1</v>
      </c>
      <c r="H1386" s="150">
        <f t="shared" si="58"/>
        <v>18</v>
      </c>
      <c r="I1386" s="149" t="s">
        <v>79</v>
      </c>
      <c r="J1386" s="151" t="str" cm="1">
        <f t="array" ref="J1386">_xlfn.XLOOKUP(D1386,justificativas_motivos,justificativas_texto,"",1,1)</f>
        <v>MOTORISTA CUMPRINDO HORÁRIO NA ESCALA ATUAL</v>
      </c>
      <c r="L1386" s="119" t="str">
        <f>_xlfn.CONCAT(cr_impAlm[[#This Row],[DATA]],cr_impAlm[[#This Row],[MOTORISTA e MATRICULA]])</f>
        <v>45567DIVINO FERREIRA DA SILVA - 1946</v>
      </c>
    </row>
    <row r="1387" spans="1:12" ht="41.25" hidden="1" customHeight="1">
      <c r="A1387" s="152">
        <v>45508</v>
      </c>
      <c r="B1387" s="146">
        <v>19002</v>
      </c>
      <c r="C1387" s="147">
        <v>0.83333333333333337</v>
      </c>
      <c r="D1387" s="148" t="s">
        <v>11</v>
      </c>
      <c r="E1387" s="149" t="s">
        <v>174</v>
      </c>
      <c r="F1387" s="149"/>
      <c r="G1387" s="149" t="str">
        <f t="shared" si="57"/>
        <v>1</v>
      </c>
      <c r="H1387" s="150">
        <f t="shared" si="58"/>
        <v>18</v>
      </c>
      <c r="I1387" s="149" t="str" cm="1">
        <f t="array" ref="I1387">_xlfn.XLOOKUP(C1387,imp_horarios,imp_trechos_janta,"",-1,1)</f>
        <v>GOIANIA X SAO LUIS 20:00</v>
      </c>
      <c r="J1387" s="151" t="str" cm="1">
        <f t="array" ref="J1387">_xlfn.XLOOKUP(D1387,justificativas_motivos,justificativas_texto,"",1,1)</f>
        <v>MOTORISTA CUMPRINDO HORÁRIO NA ESCALA ATUAL</v>
      </c>
      <c r="L1387" s="119" t="str">
        <f>_xlfn.CONCAT(cr_impAlm[[#This Row],[DATA]],cr_impAlm[[#This Row],[MOTORISTA e MATRICULA]])</f>
        <v>45567ANDRE LUIZ DA SILVA - 5188</v>
      </c>
    </row>
    <row r="1388" spans="1:12" ht="41.25" hidden="1" customHeight="1">
      <c r="A1388" s="152">
        <v>45508</v>
      </c>
      <c r="B1388" s="146">
        <v>19002</v>
      </c>
      <c r="C1388" s="147">
        <v>0.83333333333333337</v>
      </c>
      <c r="D1388" s="148" t="s">
        <v>11</v>
      </c>
      <c r="E1388" s="149" t="s">
        <v>135</v>
      </c>
      <c r="F1388" s="132"/>
      <c r="G1388" s="149" t="str">
        <f t="shared" si="57"/>
        <v>1</v>
      </c>
      <c r="H1388" s="150">
        <f t="shared" si="58"/>
        <v>18</v>
      </c>
      <c r="I1388" s="149" t="str" cm="1">
        <f t="array" ref="I1388">_xlfn.XLOOKUP(C1388,imp_horarios,imp_trechos_janta,"",-1,1)</f>
        <v>GOIANIA X SAO LUIS 20:00</v>
      </c>
      <c r="J1388" s="151" t="str" cm="1">
        <f t="array" ref="J1388">_xlfn.XLOOKUP(D1388,justificativas_motivos,justificativas_texto,"",1,1)</f>
        <v>MOTORISTA CUMPRINDO HORÁRIO NA ESCALA ATUAL</v>
      </c>
      <c r="L1388" s="119" t="str">
        <f>_xlfn.CONCAT(cr_impAlm[[#This Row],[DATA]],cr_impAlm[[#This Row],[MOTORISTA e MATRICULA]])</f>
        <v>45567ADAIL DA SILVA DOS SANTOS - 1103</v>
      </c>
    </row>
    <row r="1389" spans="1:12" ht="41.25" hidden="1" customHeight="1">
      <c r="A1389" s="152">
        <v>45509</v>
      </c>
      <c r="B1389" s="135">
        <v>19018</v>
      </c>
      <c r="C1389" s="133">
        <v>0.87847222222222221</v>
      </c>
      <c r="D1389" s="148" t="s">
        <v>11</v>
      </c>
      <c r="E1389" s="149" t="s">
        <v>89</v>
      </c>
      <c r="F1389" s="132"/>
      <c r="G1389" s="149" t="str">
        <f t="shared" si="57"/>
        <v>1</v>
      </c>
      <c r="H1389" s="150">
        <f t="shared" si="58"/>
        <v>18</v>
      </c>
      <c r="I1389" s="149" t="str" cm="1">
        <f t="array" ref="I1389">_xlfn.XLOOKUP(C1389,imp_horarios,imp_trechos_janta,"",-1,1)</f>
        <v>BELEM X GOIANIA 21:05</v>
      </c>
      <c r="J1389" s="151" t="str" cm="1">
        <f t="array" ref="J1389">_xlfn.XLOOKUP(D1389,justificativas_motivos,justificativas_texto,"",1,1)</f>
        <v>MOTORISTA CUMPRINDO HORÁRIO NA ESCALA ATUAL</v>
      </c>
      <c r="L1389" s="119" t="str">
        <f>_xlfn.CONCAT(cr_impAlm[[#This Row],[DATA]],cr_impAlm[[#This Row],[MOTORISTA e MATRICULA]])</f>
        <v>45567VALDIRLEI BORGES DA SILVA</v>
      </c>
    </row>
    <row r="1390" spans="1:12" ht="41.25" hidden="1" customHeight="1">
      <c r="A1390" s="152">
        <v>45509</v>
      </c>
      <c r="B1390" s="135">
        <f>B1389</f>
        <v>19018</v>
      </c>
      <c r="C1390" s="133">
        <v>0.87847222222222221</v>
      </c>
      <c r="D1390" s="148" t="s">
        <v>11</v>
      </c>
      <c r="E1390" s="132" t="s">
        <v>70</v>
      </c>
      <c r="F1390" s="132"/>
      <c r="G1390" s="149" t="str">
        <f t="shared" si="57"/>
        <v>1</v>
      </c>
      <c r="H1390" s="150">
        <f t="shared" si="58"/>
        <v>18</v>
      </c>
      <c r="I1390" s="149" t="str" cm="1">
        <f t="array" ref="I1390">_xlfn.XLOOKUP(C1390,imp_horarios,imp_trechos_janta,"",-1,1)</f>
        <v>BELEM X GOIANIA 21:05</v>
      </c>
      <c r="J1390" s="151" t="str" cm="1">
        <f t="array" ref="J1390">_xlfn.XLOOKUP(D1390,justificativas_motivos,justificativas_texto,"",1,1)</f>
        <v>MOTORISTA CUMPRINDO HORÁRIO NA ESCALA ATUAL</v>
      </c>
      <c r="L1390" s="119" t="str">
        <f>_xlfn.CONCAT(cr_impAlm[[#This Row],[DATA]],cr_impAlm[[#This Row],[MOTORISTA e MATRICULA]])</f>
        <v>45568WENDER PEDRO DA SILVA - 1596</v>
      </c>
    </row>
    <row r="1391" spans="1:12" ht="41.25" hidden="1" customHeight="1">
      <c r="A1391" s="152">
        <v>45509</v>
      </c>
      <c r="B1391" s="135">
        <v>19013</v>
      </c>
      <c r="C1391" s="133">
        <v>0.3</v>
      </c>
      <c r="D1391" s="148" t="s">
        <v>11</v>
      </c>
      <c r="E1391" s="132" t="s">
        <v>132</v>
      </c>
      <c r="F1391" s="132"/>
      <c r="G1391" s="149" t="str">
        <f t="shared" si="57"/>
        <v>1</v>
      </c>
      <c r="H1391" s="150">
        <f t="shared" si="58"/>
        <v>18</v>
      </c>
      <c r="I1391" s="149" t="str" cm="1">
        <f t="array" ref="I1391">_xlfn.XLOOKUP(C1391,imp_horarios,imp_trechos_janta,"",-1,1)</f>
        <v>BELEM X GOIANIA 07:12</v>
      </c>
      <c r="J1391" s="151" t="str" cm="1">
        <f t="array" ref="J1391">_xlfn.XLOOKUP(D1391,justificativas_motivos,justificativas_texto,"",1,1)</f>
        <v>MOTORISTA CUMPRINDO HORÁRIO NA ESCALA ATUAL</v>
      </c>
      <c r="L1391" s="119" t="str">
        <f>_xlfn.CONCAT(cr_impAlm[[#This Row],[DATA]],cr_impAlm[[#This Row],[MOTORISTA e MATRICULA]])</f>
        <v>45568LUCIANO CARNEIRO ALVES - 5757</v>
      </c>
    </row>
    <row r="1392" spans="1:12" ht="41.25" hidden="1" customHeight="1">
      <c r="A1392" s="152">
        <v>45509</v>
      </c>
      <c r="B1392" s="135">
        <f>B1391</f>
        <v>19013</v>
      </c>
      <c r="C1392" s="133">
        <v>0.3</v>
      </c>
      <c r="D1392" s="148" t="s">
        <v>11</v>
      </c>
      <c r="E1392" s="132" t="s">
        <v>131</v>
      </c>
      <c r="F1392" s="132"/>
      <c r="G1392" s="149" t="str">
        <f t="shared" si="57"/>
        <v>1</v>
      </c>
      <c r="H1392" s="150">
        <f t="shared" si="58"/>
        <v>18</v>
      </c>
      <c r="I1392" s="149" t="str" cm="1">
        <f t="array" ref="I1392">_xlfn.XLOOKUP(C1392,imp_horarios,imp_trechos_janta,"",-1,1)</f>
        <v>BELEM X GOIANIA 07:12</v>
      </c>
      <c r="J1392" s="151" t="str" cm="1">
        <f t="array" ref="J1392">_xlfn.XLOOKUP(D1392,justificativas_motivos,justificativas_texto,"",1,1)</f>
        <v>MOTORISTA CUMPRINDO HORÁRIO NA ESCALA ATUAL</v>
      </c>
      <c r="L1392" s="119" t="str">
        <f>_xlfn.CONCAT(cr_impAlm[[#This Row],[DATA]],cr_impAlm[[#This Row],[MOTORISTA e MATRICULA]])</f>
        <v>45568ELISEU TORRES DE OLIVEIRA - 561</v>
      </c>
    </row>
    <row r="1393" spans="1:12" ht="41.25" hidden="1" customHeight="1">
      <c r="A1393" s="152">
        <v>45509</v>
      </c>
      <c r="B1393" s="135">
        <v>221301</v>
      </c>
      <c r="C1393" s="133">
        <v>0.3125</v>
      </c>
      <c r="D1393" s="148" t="s">
        <v>231</v>
      </c>
      <c r="E1393" s="132" t="s">
        <v>65</v>
      </c>
      <c r="F1393" s="132"/>
      <c r="G1393" s="149" t="str">
        <f t="shared" si="57"/>
        <v>1</v>
      </c>
      <c r="H1393" s="150">
        <f t="shared" si="58"/>
        <v>18</v>
      </c>
      <c r="I1393" s="149" t="s">
        <v>588</v>
      </c>
      <c r="J1393" s="151" t="str" cm="1">
        <f t="array" ref="J1393">_xlfn.XLOOKUP(D1393,justificativas_motivos,justificativas_texto,"",1,1)</f>
        <v>MOTORISTA CUMPRINDO ESCALA EXTRA</v>
      </c>
      <c r="L1393" s="119" t="str">
        <f>_xlfn.CONCAT(cr_impAlm[[#This Row],[DATA]],cr_impAlm[[#This Row],[MOTORISTA e MATRICULA]])</f>
        <v>45568JULIO EDER NERES DA SILVA - 1767</v>
      </c>
    </row>
    <row r="1394" spans="1:12" ht="41.25" hidden="1" customHeight="1">
      <c r="A1394" s="152">
        <v>45509</v>
      </c>
      <c r="B1394" s="135">
        <f>B1393</f>
        <v>221301</v>
      </c>
      <c r="C1394" s="133">
        <v>0.3125</v>
      </c>
      <c r="D1394" s="148" t="s">
        <v>231</v>
      </c>
      <c r="E1394" s="132" t="s">
        <v>64</v>
      </c>
      <c r="F1394" s="132"/>
      <c r="G1394" s="149" t="str">
        <f t="shared" si="57"/>
        <v>1</v>
      </c>
      <c r="H1394" s="150">
        <f t="shared" si="58"/>
        <v>18</v>
      </c>
      <c r="I1394" s="149" t="s">
        <v>588</v>
      </c>
      <c r="J1394" s="151" t="str" cm="1">
        <f t="array" ref="J1394">_xlfn.XLOOKUP(D1394,justificativas_motivos,justificativas_texto,"",1,1)</f>
        <v>MOTORISTA CUMPRINDO ESCALA EXTRA</v>
      </c>
      <c r="L1394" s="119" t="str">
        <f>_xlfn.CONCAT(cr_impAlm[[#This Row],[DATA]],cr_impAlm[[#This Row],[MOTORISTA e MATRICULA]])</f>
        <v>45568CLAUDIO JOSE DO NASCIMENTO - 549</v>
      </c>
    </row>
    <row r="1395" spans="1:12" ht="41.25" hidden="1" customHeight="1">
      <c r="A1395" s="152">
        <v>45509</v>
      </c>
      <c r="B1395" s="135">
        <v>14700</v>
      </c>
      <c r="C1395" s="133">
        <v>0.33333333333333331</v>
      </c>
      <c r="D1395" s="148" t="s">
        <v>11</v>
      </c>
      <c r="E1395" s="132" t="s">
        <v>174</v>
      </c>
      <c r="F1395" s="132"/>
      <c r="G1395" s="149" t="str">
        <f t="shared" si="57"/>
        <v>1</v>
      </c>
      <c r="H1395" s="150">
        <f t="shared" si="58"/>
        <v>18</v>
      </c>
      <c r="I1395" s="149" t="str" cm="1">
        <f t="array" ref="I1395">_xlfn.XLOOKUP(C1395,imp_horarios,imp_trechos_janta,"",-1,1)</f>
        <v>SAO LUIS X GOIANIA 08:00</v>
      </c>
      <c r="J1395" s="151" t="str" cm="1">
        <f t="array" ref="J1395">_xlfn.XLOOKUP(D1395,justificativas_motivos,justificativas_texto,"",1,1)</f>
        <v>MOTORISTA CUMPRINDO HORÁRIO NA ESCALA ATUAL</v>
      </c>
      <c r="L1395" s="119" t="str">
        <f>_xlfn.CONCAT(cr_impAlm[[#This Row],[DATA]],cr_impAlm[[#This Row],[MOTORISTA e MATRICULA]])</f>
        <v>45568MARCELO RIZO SANTANA - 2048</v>
      </c>
    </row>
    <row r="1396" spans="1:12" ht="41.25" hidden="1" customHeight="1">
      <c r="A1396" s="152">
        <v>45509</v>
      </c>
      <c r="B1396" s="135">
        <f>B1395</f>
        <v>14700</v>
      </c>
      <c r="C1396" s="133">
        <v>0.33333333333333331</v>
      </c>
      <c r="D1396" s="148" t="s">
        <v>11</v>
      </c>
      <c r="E1396" s="132" t="s">
        <v>135</v>
      </c>
      <c r="F1396" s="132"/>
      <c r="G1396" s="149" t="str">
        <f t="shared" si="57"/>
        <v>1</v>
      </c>
      <c r="H1396" s="150">
        <f t="shared" si="58"/>
        <v>18</v>
      </c>
      <c r="I1396" s="149" t="str" cm="1">
        <f t="array" ref="I1396">_xlfn.XLOOKUP(C1396,imp_horarios,imp_trechos_janta,"",-1,1)</f>
        <v>SAO LUIS X GOIANIA 08:00</v>
      </c>
      <c r="J1396" s="151" t="str" cm="1">
        <f t="array" ref="J1396">_xlfn.XLOOKUP(D1396,justificativas_motivos,justificativas_texto,"",1,1)</f>
        <v>MOTORISTA CUMPRINDO HORÁRIO NA ESCALA ATUAL</v>
      </c>
      <c r="L1396" s="119" t="str">
        <f>_xlfn.CONCAT(cr_impAlm[[#This Row],[DATA]],cr_impAlm[[#This Row],[MOTORISTA e MATRICULA]])</f>
        <v>45568MARCUS AUGUSTO DE CARVALHO - 2398</v>
      </c>
    </row>
    <row r="1397" spans="1:12" ht="41.25" hidden="1" customHeight="1">
      <c r="A1397" s="152">
        <v>45509</v>
      </c>
      <c r="B1397" s="135">
        <v>19010</v>
      </c>
      <c r="C1397" s="133">
        <v>0.39583333333333331</v>
      </c>
      <c r="D1397" s="148" t="s">
        <v>11</v>
      </c>
      <c r="E1397" s="132" t="s">
        <v>130</v>
      </c>
      <c r="F1397" s="132"/>
      <c r="G1397" s="149" t="str">
        <f t="shared" si="57"/>
        <v>1</v>
      </c>
      <c r="H1397" s="150">
        <f t="shared" si="58"/>
        <v>18</v>
      </c>
      <c r="I1397" s="149" t="str" cm="1">
        <f t="array" ref="I1397">_xlfn.XLOOKUP(C1397,imp_horarios,imp_trechos_janta,"",-1,1)</f>
        <v>GOIANIA X BELEM 09:30</v>
      </c>
      <c r="J1397" s="151" t="str" cm="1">
        <f t="array" ref="J1397">_xlfn.XLOOKUP(D1397,justificativas_motivos,justificativas_texto,"",1,1)</f>
        <v>MOTORISTA CUMPRINDO HORÁRIO NA ESCALA ATUAL</v>
      </c>
      <c r="L1397" s="119" t="str">
        <f>_xlfn.CONCAT(cr_impAlm[[#This Row],[DATA]],cr_impAlm[[#This Row],[MOTORISTA e MATRICULA]])</f>
        <v>45568VANDERSON GURGEL DO AMARAL - 2734</v>
      </c>
    </row>
    <row r="1398" spans="1:12" ht="41.25" hidden="1" customHeight="1">
      <c r="A1398" s="152">
        <v>45509</v>
      </c>
      <c r="B1398" s="146">
        <f>B1397</f>
        <v>19010</v>
      </c>
      <c r="C1398" s="147">
        <v>0.39583333333333331</v>
      </c>
      <c r="D1398" s="148" t="s">
        <v>11</v>
      </c>
      <c r="E1398" s="132" t="s">
        <v>279</v>
      </c>
      <c r="F1398" s="132"/>
      <c r="G1398" s="149" t="str">
        <f t="shared" si="57"/>
        <v>1</v>
      </c>
      <c r="H1398" s="150">
        <f t="shared" si="58"/>
        <v>18</v>
      </c>
      <c r="I1398" s="149" t="str" cm="1">
        <f t="array" ref="I1398">_xlfn.XLOOKUP(C1398,imp_horarios,imp_trechos_janta,"",-1,1)</f>
        <v>GOIANIA X BELEM 09:30</v>
      </c>
      <c r="J1398" s="151" t="str" cm="1">
        <f t="array" ref="J1398">_xlfn.XLOOKUP(D1398,justificativas_motivos,justificativas_texto,"",1,1)</f>
        <v>MOTORISTA CUMPRINDO HORÁRIO NA ESCALA ATUAL</v>
      </c>
      <c r="L1398" s="119" t="str">
        <f>_xlfn.CONCAT(cr_impAlm[[#This Row],[DATA]],cr_impAlm[[#This Row],[MOTORISTA e MATRICULA]])</f>
        <v>45568ADAIL DA SILVA DOS SANTOS - 1103</v>
      </c>
    </row>
    <row r="1399" spans="1:12" ht="41.25" hidden="1" customHeight="1">
      <c r="A1399" s="152">
        <v>45509</v>
      </c>
      <c r="B1399" s="146" t="s">
        <v>137</v>
      </c>
      <c r="C1399" s="147" t="s">
        <v>137</v>
      </c>
      <c r="D1399" s="147" t="s">
        <v>137</v>
      </c>
      <c r="E1399" s="132" t="s">
        <v>35</v>
      </c>
      <c r="F1399" s="132"/>
      <c r="G1399" s="149" t="str">
        <f t="shared" si="57"/>
        <v>1</v>
      </c>
      <c r="H1399" s="150">
        <f t="shared" si="58"/>
        <v>18</v>
      </c>
      <c r="I1399" s="149" t="str" cm="1">
        <f t="array" ref="I1399">_xlfn.XLOOKUP(C1399,imp_horarios,imp_trechos_janta,"",-1,1)</f>
        <v>ESPERA</v>
      </c>
      <c r="J1399" s="151" t="str" cm="1">
        <f t="array" ref="J1399">_xlfn.XLOOKUP(D1399,justificativas_motivos,justificativas_texto,"",1,1)</f>
        <v>MOTORISTA NA GARAGEM EM ESPERA PARA DISPONIBILIDADE DE HORARIOS</v>
      </c>
      <c r="L1399" s="119" t="str">
        <f>_xlfn.CONCAT(cr_impAlm[[#This Row],[DATA]],cr_impAlm[[#This Row],[MOTORISTA e MATRICULA]])</f>
        <v>45568VALDIREI BORGES - 1722</v>
      </c>
    </row>
    <row r="1400" spans="1:12" ht="41.25" hidden="1" customHeight="1">
      <c r="A1400" s="152">
        <v>45509</v>
      </c>
      <c r="B1400" s="135" t="s">
        <v>137</v>
      </c>
      <c r="C1400" s="133" t="s">
        <v>137</v>
      </c>
      <c r="D1400" s="147" t="s">
        <v>137</v>
      </c>
      <c r="E1400" s="132" t="s">
        <v>232</v>
      </c>
      <c r="F1400" s="132"/>
      <c r="G1400" s="149" t="str">
        <f t="shared" si="57"/>
        <v>1</v>
      </c>
      <c r="H1400" s="150">
        <f t="shared" si="58"/>
        <v>18</v>
      </c>
      <c r="I1400" s="149" t="str" cm="1">
        <f t="array" ref="I1400">_xlfn.XLOOKUP(C1400,imp_horarios,imp_trechos_janta,"",-1,1)</f>
        <v>ESPERA</v>
      </c>
      <c r="J1400" s="151" t="str" cm="1">
        <f t="array" ref="J1400">_xlfn.XLOOKUP(D1400,justificativas_motivos,justificativas_texto,"",1,1)</f>
        <v>MOTORISTA NA GARAGEM EM ESPERA PARA DISPONIBILIDADE DE HORARIOS</v>
      </c>
      <c r="L1400" s="119" t="str">
        <f>_xlfn.CONCAT(cr_impAlm[[#This Row],[DATA]],cr_impAlm[[#This Row],[MOTORISTA e MATRICULA]])</f>
        <v>45569IDEIR BISPO DE SANTANA - 2543</v>
      </c>
    </row>
    <row r="1401" spans="1:12" ht="41.25" hidden="1" customHeight="1">
      <c r="A1401" s="152">
        <v>45509</v>
      </c>
      <c r="B1401" s="135">
        <v>19014</v>
      </c>
      <c r="C1401" s="133">
        <v>0.75</v>
      </c>
      <c r="D1401" s="148" t="s">
        <v>11</v>
      </c>
      <c r="E1401" s="132" t="s">
        <v>280</v>
      </c>
      <c r="F1401" s="132"/>
      <c r="G1401" s="149" t="str">
        <f t="shared" si="57"/>
        <v>1</v>
      </c>
      <c r="H1401" s="150">
        <f t="shared" si="58"/>
        <v>18</v>
      </c>
      <c r="I1401" s="149" t="str" cm="1">
        <f t="array" ref="I1401">_xlfn.XLOOKUP(C1401,imp_horarios,imp_trechos_janta,"",-1,1)</f>
        <v>GOIANIA X TERESINA 18:00</v>
      </c>
      <c r="J1401" s="151" t="str" cm="1">
        <f t="array" ref="J1401">_xlfn.XLOOKUP(D1401,justificativas_motivos,justificativas_texto,"",1,1)</f>
        <v>MOTORISTA CUMPRINDO HORÁRIO NA ESCALA ATUAL</v>
      </c>
      <c r="L1401" s="119" t="str">
        <f>_xlfn.CONCAT(cr_impAlm[[#This Row],[DATA]],cr_impAlm[[#This Row],[MOTORISTA e MATRICULA]])</f>
        <v>45569JEZANIAS GOIS DOS SANTOS - 5573</v>
      </c>
    </row>
    <row r="1402" spans="1:12" ht="41.25" hidden="1" customHeight="1">
      <c r="A1402" s="152">
        <v>45509</v>
      </c>
      <c r="B1402" s="135">
        <f>B1401</f>
        <v>19014</v>
      </c>
      <c r="C1402" s="133">
        <v>0.75</v>
      </c>
      <c r="D1402" s="148" t="s">
        <v>11</v>
      </c>
      <c r="E1402" s="132" t="s">
        <v>209</v>
      </c>
      <c r="F1402" s="132"/>
      <c r="G1402" s="149" t="str">
        <f t="shared" si="57"/>
        <v>1</v>
      </c>
      <c r="H1402" s="150">
        <f t="shared" si="58"/>
        <v>18</v>
      </c>
      <c r="I1402" s="149" t="str" cm="1">
        <f t="array" ref="I1402">_xlfn.XLOOKUP(C1402,imp_horarios,imp_trechos_janta,"",-1,1)</f>
        <v>GOIANIA X TERESINA 18:00</v>
      </c>
      <c r="J1402" s="151" t="str" cm="1">
        <f t="array" ref="J1402">_xlfn.XLOOKUP(D1402,justificativas_motivos,justificativas_texto,"",1,1)</f>
        <v>MOTORISTA CUMPRINDO HORÁRIO NA ESCALA ATUAL</v>
      </c>
      <c r="L1402" s="119" t="str">
        <f>_xlfn.CONCAT(cr_impAlm[[#This Row],[DATA]],cr_impAlm[[#This Row],[MOTORISTA e MATRICULA]])</f>
        <v>45569VALTER PEREIRA MACIEL - 5630</v>
      </c>
    </row>
    <row r="1403" spans="1:12" ht="41.25" hidden="1" customHeight="1">
      <c r="A1403" s="152">
        <v>45509</v>
      </c>
      <c r="B1403" s="135">
        <v>19016</v>
      </c>
      <c r="C1403" s="133">
        <v>0.79166666666666663</v>
      </c>
      <c r="D1403" s="148" t="s">
        <v>11</v>
      </c>
      <c r="E1403" s="132" t="s">
        <v>136</v>
      </c>
      <c r="F1403" s="132"/>
      <c r="G1403" s="149" t="str">
        <f t="shared" si="57"/>
        <v>1</v>
      </c>
      <c r="H1403" s="150">
        <f t="shared" si="58"/>
        <v>18</v>
      </c>
      <c r="I1403" s="149" t="s">
        <v>79</v>
      </c>
      <c r="J1403" s="151" t="str" cm="1">
        <f t="array" ref="J1403">_xlfn.XLOOKUP(D1403,justificativas_motivos,justificativas_texto,"",1,1)</f>
        <v>MOTORISTA CUMPRINDO HORÁRIO NA ESCALA ATUAL</v>
      </c>
      <c r="L1403" s="119" t="str">
        <f>_xlfn.CONCAT(cr_impAlm[[#This Row],[DATA]],cr_impAlm[[#This Row],[MOTORISTA e MATRICULA]])</f>
        <v>45569PEDRINHO MARCELINO BATISTA - 5629</v>
      </c>
    </row>
    <row r="1404" spans="1:12" ht="41.25" hidden="1" customHeight="1">
      <c r="A1404" s="152">
        <v>45509</v>
      </c>
      <c r="B1404" s="146">
        <f>B1403</f>
        <v>19016</v>
      </c>
      <c r="C1404" s="147">
        <v>0.79166666666666663</v>
      </c>
      <c r="D1404" s="148" t="s">
        <v>11</v>
      </c>
      <c r="E1404" s="132" t="s">
        <v>102</v>
      </c>
      <c r="F1404" s="149"/>
      <c r="G1404" s="149" t="str">
        <f t="shared" si="57"/>
        <v>1</v>
      </c>
      <c r="H1404" s="150">
        <f t="shared" si="58"/>
        <v>18</v>
      </c>
      <c r="I1404" s="149" t="s">
        <v>79</v>
      </c>
      <c r="J1404" s="151" t="str" cm="1">
        <f t="array" ref="J1404">_xlfn.XLOOKUP(D1404,justificativas_motivos,justificativas_texto,"",1,1)</f>
        <v>MOTORISTA CUMPRINDO HORÁRIO NA ESCALA ATUAL</v>
      </c>
      <c r="L1404" s="119" t="str">
        <f>_xlfn.CONCAT(cr_impAlm[[#This Row],[DATA]],cr_impAlm[[#This Row],[MOTORISTA e MATRICULA]])</f>
        <v>45569VALTERSON ANTONIO CORREIA - 3004</v>
      </c>
    </row>
    <row r="1405" spans="1:12" ht="41.25" hidden="1" customHeight="1">
      <c r="A1405" s="152">
        <v>45510</v>
      </c>
      <c r="B1405" s="146">
        <v>19025</v>
      </c>
      <c r="C1405" s="147">
        <v>0.87847222222222221</v>
      </c>
      <c r="D1405" s="148" t="s">
        <v>11</v>
      </c>
      <c r="E1405" s="132" t="s">
        <v>280</v>
      </c>
      <c r="F1405" s="149"/>
      <c r="G1405" s="149" t="str">
        <f t="shared" si="57"/>
        <v>1</v>
      </c>
      <c r="H1405" s="150">
        <f t="shared" si="58"/>
        <v>18</v>
      </c>
      <c r="I1405" s="149" t="str" cm="1">
        <f t="array" ref="I1405">_xlfn.XLOOKUP(C1405,imp_horarios,imp_trechos_janta,"",-1,1)</f>
        <v>BELEM X GOIANIA 21:05</v>
      </c>
      <c r="J1405" s="151" t="str" cm="1">
        <f t="array" ref="J1405">_xlfn.XLOOKUP(D1405,justificativas_motivos,justificativas_texto,"",1,1)</f>
        <v>MOTORISTA CUMPRINDO HORÁRIO NA ESCALA ATUAL</v>
      </c>
      <c r="L1405" s="119" t="str">
        <f>_xlfn.CONCAT(cr_impAlm[[#This Row],[DATA]],cr_impAlm[[#This Row],[MOTORISTA e MATRICULA]])</f>
        <v>45569SILVIO SILVA DE OLIVEIRA - 5793</v>
      </c>
    </row>
    <row r="1406" spans="1:12" ht="41.25" hidden="1" customHeight="1">
      <c r="A1406" s="152">
        <v>45510</v>
      </c>
      <c r="B1406" s="146">
        <v>19025</v>
      </c>
      <c r="C1406" s="147">
        <v>0.87847222222222221</v>
      </c>
      <c r="D1406" s="148" t="s">
        <v>11</v>
      </c>
      <c r="E1406" s="132" t="s">
        <v>209</v>
      </c>
      <c r="F1406" s="149"/>
      <c r="G1406" s="149" t="str">
        <f t="shared" si="57"/>
        <v>1</v>
      </c>
      <c r="H1406" s="150">
        <f t="shared" si="58"/>
        <v>18</v>
      </c>
      <c r="I1406" s="149" t="str" cm="1">
        <f t="array" ref="I1406">_xlfn.XLOOKUP(C1406,imp_horarios,imp_trechos_janta,"",-1,1)</f>
        <v>BELEM X GOIANIA 21:05</v>
      </c>
      <c r="J1406" s="151" t="str" cm="1">
        <f t="array" ref="J1406">_xlfn.XLOOKUP(D1406,justificativas_motivos,justificativas_texto,"",1,1)</f>
        <v>MOTORISTA CUMPRINDO HORÁRIO NA ESCALA ATUAL</v>
      </c>
      <c r="L1406" s="119" t="str">
        <f>_xlfn.CONCAT(cr_impAlm[[#This Row],[DATA]],cr_impAlm[[#This Row],[MOTORISTA e MATRICULA]])</f>
        <v>45569JOSE EVANGELISTA DA SILVA - 5199</v>
      </c>
    </row>
    <row r="1407" spans="1:12" ht="41.25" hidden="1" customHeight="1">
      <c r="A1407" s="152">
        <v>45510</v>
      </c>
      <c r="B1407" s="146">
        <v>19021</v>
      </c>
      <c r="C1407" s="147">
        <v>0.85416666666666663</v>
      </c>
      <c r="D1407" s="148" t="s">
        <v>11</v>
      </c>
      <c r="E1407" s="132" t="s">
        <v>35</v>
      </c>
      <c r="F1407" s="149"/>
      <c r="G1407" s="149" t="str">
        <f t="shared" si="57"/>
        <v>1</v>
      </c>
      <c r="H1407" s="150">
        <f t="shared" si="58"/>
        <v>18</v>
      </c>
      <c r="I1407" s="149" t="s">
        <v>583</v>
      </c>
      <c r="J1407" s="151" t="str" cm="1">
        <f t="array" ref="J1407">_xlfn.XLOOKUP(D1407,justificativas_motivos,justificativas_texto,"",1,1)</f>
        <v>MOTORISTA CUMPRINDO HORÁRIO NA ESCALA ATUAL</v>
      </c>
      <c r="L1407" s="119" t="str">
        <f>_xlfn.CONCAT(cr_impAlm[[#This Row],[DATA]],cr_impAlm[[#This Row],[MOTORISTA e MATRICULA]])</f>
        <v>45569  IVANILSON BARBOSA PEREIRA- 5434</v>
      </c>
    </row>
    <row r="1408" spans="1:12" ht="41.25" hidden="1" customHeight="1">
      <c r="A1408" s="152">
        <v>45510</v>
      </c>
      <c r="B1408" s="146">
        <v>19021</v>
      </c>
      <c r="C1408" s="147">
        <v>0.85416666666666663</v>
      </c>
      <c r="D1408" s="148" t="s">
        <v>11</v>
      </c>
      <c r="E1408" s="132" t="s">
        <v>232</v>
      </c>
      <c r="F1408" s="149"/>
      <c r="G1408" s="149" t="str">
        <f t="shared" si="57"/>
        <v>1</v>
      </c>
      <c r="H1408" s="150">
        <f t="shared" si="58"/>
        <v>18</v>
      </c>
      <c r="I1408" s="149" t="s">
        <v>583</v>
      </c>
      <c r="J1408" s="151" t="str" cm="1">
        <f t="array" ref="J1408">_xlfn.XLOOKUP(D1408,justificativas_motivos,justificativas_texto,"",1,1)</f>
        <v>MOTORISTA CUMPRINDO HORÁRIO NA ESCALA ATUAL</v>
      </c>
      <c r="L1408" s="119" t="str">
        <f>_xlfn.CONCAT(cr_impAlm[[#This Row],[DATA]],cr_impAlm[[#This Row],[MOTORISTA e MATRICULA]])</f>
        <v>45569ADAIL DA SILVA DOS SANTOS - 1103</v>
      </c>
    </row>
    <row r="1409" spans="1:12" ht="41.25" hidden="1" customHeight="1">
      <c r="A1409" s="152">
        <v>45510</v>
      </c>
      <c r="B1409" s="146">
        <v>19001</v>
      </c>
      <c r="C1409" s="147">
        <v>0.3</v>
      </c>
      <c r="D1409" s="148" t="s">
        <v>11</v>
      </c>
      <c r="E1409" s="132" t="s">
        <v>136</v>
      </c>
      <c r="F1409" s="149"/>
      <c r="G1409" s="149" t="str">
        <f t="shared" si="57"/>
        <v>1</v>
      </c>
      <c r="H1409" s="150">
        <f t="shared" si="58"/>
        <v>18</v>
      </c>
      <c r="I1409" s="149" t="str" cm="1">
        <f t="array" ref="I1409">_xlfn.XLOOKUP(C1409,imp_horarios,imp_trechos_janta,"",-1,1)</f>
        <v>BELEM X GOIANIA 07:12</v>
      </c>
      <c r="J1409" s="151" t="str" cm="1">
        <f t="array" ref="J1409">_xlfn.XLOOKUP(D1409,justificativas_motivos,justificativas_texto,"",1,1)</f>
        <v>MOTORISTA CUMPRINDO HORÁRIO NA ESCALA ATUAL</v>
      </c>
      <c r="L1409" s="119" t="str">
        <f>_xlfn.CONCAT(cr_impAlm[[#This Row],[DATA]],cr_impAlm[[#This Row],[MOTORISTA e MATRICULA]])</f>
        <v>45570ROBERTO PEREIRA DE MATOS - 5538</v>
      </c>
    </row>
    <row r="1410" spans="1:12" ht="41.25" hidden="1" customHeight="1">
      <c r="A1410" s="152">
        <v>45510</v>
      </c>
      <c r="B1410" s="146">
        <v>19001</v>
      </c>
      <c r="C1410" s="147">
        <v>0.3</v>
      </c>
      <c r="D1410" s="148" t="s">
        <v>11</v>
      </c>
      <c r="E1410" s="149" t="s">
        <v>102</v>
      </c>
      <c r="F1410" s="149"/>
      <c r="G1410" s="149" t="str">
        <f t="shared" si="57"/>
        <v>1</v>
      </c>
      <c r="H1410" s="150">
        <f t="shared" si="58"/>
        <v>18</v>
      </c>
      <c r="I1410" s="149" t="str" cm="1">
        <f t="array" ref="I1410">_xlfn.XLOOKUP(C1410,imp_horarios,imp_trechos_janta,"",-1,1)</f>
        <v>BELEM X GOIANIA 07:12</v>
      </c>
      <c r="J1410" s="151" t="str" cm="1">
        <f t="array" ref="J1410">_xlfn.XLOOKUP(D1410,justificativas_motivos,justificativas_texto,"",1,1)</f>
        <v>MOTORISTA CUMPRINDO HORÁRIO NA ESCALA ATUAL</v>
      </c>
      <c r="L1410" s="119" t="str">
        <f>_xlfn.CONCAT(cr_impAlm[[#This Row],[DATA]],cr_impAlm[[#This Row],[MOTORISTA e MATRICULA]])</f>
        <v>45570VALDECY RIBEIRO CAETANO - 5743</v>
      </c>
    </row>
    <row r="1411" spans="1:12" ht="41.25" hidden="1" customHeight="1">
      <c r="A1411" s="152">
        <v>45510</v>
      </c>
      <c r="B1411" s="146">
        <v>14200</v>
      </c>
      <c r="C1411" s="147">
        <v>0.75</v>
      </c>
      <c r="D1411" s="148" t="s">
        <v>11</v>
      </c>
      <c r="E1411" s="149" t="s">
        <v>160</v>
      </c>
      <c r="F1411" s="149"/>
      <c r="G1411" s="149" t="str">
        <f t="shared" si="57"/>
        <v>1</v>
      </c>
      <c r="H1411" s="150">
        <f t="shared" si="58"/>
        <v>18</v>
      </c>
      <c r="I1411" s="149" t="str" cm="1">
        <f t="array" ref="I1411">_xlfn.XLOOKUP(C1411,imp_horarios,imp_trechos_janta,"",-1,1)</f>
        <v>GOIANIA X TERESINA 18:00</v>
      </c>
      <c r="J1411" s="151" t="str" cm="1">
        <f t="array" ref="J1411">_xlfn.XLOOKUP(D1411,justificativas_motivos,justificativas_texto,"",1,1)</f>
        <v>MOTORISTA CUMPRINDO HORÁRIO NA ESCALA ATUAL</v>
      </c>
      <c r="L1411" s="119" t="str">
        <f>_xlfn.CONCAT(cr_impAlm[[#This Row],[DATA]],cr_impAlm[[#This Row],[MOTORISTA e MATRICULA]])</f>
        <v>45570ALEF DA CRUZ VIEIRA - 5291</v>
      </c>
    </row>
    <row r="1412" spans="1:12" ht="41.25" hidden="1" customHeight="1">
      <c r="A1412" s="152">
        <v>45510</v>
      </c>
      <c r="B1412" s="146">
        <v>14200</v>
      </c>
      <c r="C1412" s="147">
        <v>0.75</v>
      </c>
      <c r="D1412" s="148" t="s">
        <v>11</v>
      </c>
      <c r="E1412" s="149" t="s">
        <v>161</v>
      </c>
      <c r="F1412" s="149"/>
      <c r="G1412" s="149" t="str">
        <f t="shared" si="57"/>
        <v>1</v>
      </c>
      <c r="H1412" s="150">
        <f t="shared" si="58"/>
        <v>18</v>
      </c>
      <c r="I1412" s="149" t="str" cm="1">
        <f t="array" ref="I1412">_xlfn.XLOOKUP(C1412,imp_horarios,imp_trechos_janta,"",-1,1)</f>
        <v>GOIANIA X TERESINA 18:00</v>
      </c>
      <c r="J1412" s="151" t="str" cm="1">
        <f t="array" ref="J1412">_xlfn.XLOOKUP(D1412,justificativas_motivos,justificativas_texto,"",1,1)</f>
        <v>MOTORISTA CUMPRINDO HORÁRIO NA ESCALA ATUAL</v>
      </c>
      <c r="L1412" s="119" t="str">
        <f>_xlfn.CONCAT(cr_impAlm[[#This Row],[DATA]],cr_impAlm[[#This Row],[MOTORISTA e MATRICULA]])</f>
        <v>45570WALDIR DE ALMEIDA CORTE JUNIOR - 5283</v>
      </c>
    </row>
    <row r="1413" spans="1:12" ht="41.25" hidden="1" customHeight="1">
      <c r="A1413" s="152">
        <v>45510</v>
      </c>
      <c r="B1413" s="146">
        <v>19022</v>
      </c>
      <c r="C1413" s="147">
        <v>0.79166666666666663</v>
      </c>
      <c r="D1413" s="148" t="s">
        <v>11</v>
      </c>
      <c r="E1413" s="149" t="s">
        <v>95</v>
      </c>
      <c r="F1413" s="149"/>
      <c r="G1413" s="149" t="str">
        <f t="shared" si="57"/>
        <v>1</v>
      </c>
      <c r="H1413" s="150">
        <f t="shared" si="58"/>
        <v>18</v>
      </c>
      <c r="I1413" s="149" t="s">
        <v>79</v>
      </c>
      <c r="J1413" s="151" t="str" cm="1">
        <f t="array" ref="J1413">_xlfn.XLOOKUP(D1413,justificativas_motivos,justificativas_texto,"",1,1)</f>
        <v>MOTORISTA CUMPRINDO HORÁRIO NA ESCALA ATUAL</v>
      </c>
      <c r="L1413" s="119" t="str">
        <f>_xlfn.CONCAT(cr_impAlm[[#This Row],[DATA]],cr_impAlm[[#This Row],[MOTORISTA e MATRICULA]])</f>
        <v>45570  NEIRIVAL MOREIRA PINTO- 5432</v>
      </c>
    </row>
    <row r="1414" spans="1:12" ht="41.25" hidden="1" customHeight="1">
      <c r="A1414" s="144">
        <v>45510</v>
      </c>
      <c r="B1414" s="135">
        <v>19022</v>
      </c>
      <c r="C1414" s="133">
        <v>0.79166666666666663</v>
      </c>
      <c r="D1414" s="148" t="s">
        <v>11</v>
      </c>
      <c r="E1414" s="132" t="s">
        <v>168</v>
      </c>
      <c r="F1414" s="132"/>
      <c r="G1414" s="132" t="str">
        <f t="shared" si="57"/>
        <v>1</v>
      </c>
      <c r="H1414" s="137">
        <f t="shared" si="58"/>
        <v>18</v>
      </c>
      <c r="I1414" s="132" t="s">
        <v>79</v>
      </c>
      <c r="J1414" s="145" t="str" cm="1">
        <f t="array" ref="J1414">_xlfn.XLOOKUP(D1414,justificativas_motivos,justificativas_texto,"",1,1)</f>
        <v>MOTORISTA CUMPRINDO HORÁRIO NA ESCALA ATUAL</v>
      </c>
      <c r="L1414" s="119" t="str">
        <f>_xlfn.CONCAT(cr_impAlm[[#This Row],[DATA]],cr_impAlm[[#This Row],[MOTORISTA e MATRICULA]])</f>
        <v>45570CLEYTON CEZAR DA SILVA - 5741</v>
      </c>
    </row>
    <row r="1415" spans="1:12" ht="41.25" hidden="1" customHeight="1">
      <c r="A1415" s="144">
        <v>45511</v>
      </c>
      <c r="B1415" s="135">
        <v>19015</v>
      </c>
      <c r="C1415" s="133">
        <v>0.87847222222222221</v>
      </c>
      <c r="D1415" s="148" t="s">
        <v>11</v>
      </c>
      <c r="E1415" s="132" t="s">
        <v>95</v>
      </c>
      <c r="F1415" s="132"/>
      <c r="G1415" s="132" t="str">
        <f t="shared" si="57"/>
        <v>1</v>
      </c>
      <c r="H1415" s="137">
        <f t="shared" si="58"/>
        <v>18</v>
      </c>
      <c r="I1415" s="132" t="str" cm="1">
        <f t="array" ref="I1415">_xlfn.XLOOKUP(C1415,imp_horarios,imp_trechos_janta,"",-1,1)</f>
        <v>BELEM X GOIANIA 21:05</v>
      </c>
      <c r="J1415" s="145" t="str" cm="1">
        <f t="array" ref="J1415">_xlfn.XLOOKUP(D1415,justificativas_motivos,justificativas_texto,"",1,1)</f>
        <v>MOTORISTA CUMPRINDO HORÁRIO NA ESCALA ATUAL</v>
      </c>
      <c r="L1415" s="119" t="str">
        <f>_xlfn.CONCAT(cr_impAlm[[#This Row],[DATA]],cr_impAlm[[#This Row],[MOTORISTA e MATRICULA]])</f>
        <v>45570EDUARDO ANTONIO DA SILVA - 2678</v>
      </c>
    </row>
    <row r="1416" spans="1:12" ht="41.25" hidden="1" customHeight="1">
      <c r="A1416" s="144">
        <v>45511</v>
      </c>
      <c r="B1416" s="135">
        <v>19015</v>
      </c>
      <c r="C1416" s="133">
        <f>C1415</f>
        <v>0.87847222222222221</v>
      </c>
      <c r="D1416" s="148" t="s">
        <v>11</v>
      </c>
      <c r="E1416" s="132" t="s">
        <v>168</v>
      </c>
      <c r="F1416" s="132"/>
      <c r="G1416" s="132" t="str">
        <f t="shared" si="57"/>
        <v>1</v>
      </c>
      <c r="H1416" s="137">
        <f t="shared" si="58"/>
        <v>18</v>
      </c>
      <c r="I1416" s="132" t="str" cm="1">
        <f t="array" ref="I1416">_xlfn.XLOOKUP(C1416,imp_horarios,imp_trechos_janta,"",-1,1)</f>
        <v>BELEM X GOIANIA 21:05</v>
      </c>
      <c r="J1416" s="145" t="str" cm="1">
        <f t="array" ref="J1416">_xlfn.XLOOKUP(D1416,justificativas_motivos,justificativas_texto,"",1,1)</f>
        <v>MOTORISTA CUMPRINDO HORÁRIO NA ESCALA ATUAL</v>
      </c>
      <c r="L1416" s="119" t="str">
        <f>_xlfn.CONCAT(cr_impAlm[[#This Row],[DATA]],cr_impAlm[[#This Row],[MOTORISTA e MATRICULA]])</f>
        <v>45570WILLIAN DE SOUZA BANDEIRA - 2025</v>
      </c>
    </row>
    <row r="1417" spans="1:12" ht="41.25" hidden="1" customHeight="1">
      <c r="A1417" s="144">
        <v>45511</v>
      </c>
      <c r="B1417" s="135">
        <v>19016</v>
      </c>
      <c r="C1417" s="133">
        <v>0.3</v>
      </c>
      <c r="D1417" s="148" t="s">
        <v>11</v>
      </c>
      <c r="E1417" s="132" t="s">
        <v>81</v>
      </c>
      <c r="F1417" s="132"/>
      <c r="G1417" s="132" t="str">
        <f t="shared" si="57"/>
        <v>1</v>
      </c>
      <c r="H1417" s="137">
        <f t="shared" si="58"/>
        <v>18</v>
      </c>
      <c r="I1417" s="132" t="str" cm="1">
        <f t="array" ref="I1417">_xlfn.XLOOKUP(C1417,imp_horarios,imp_trechos_janta,"",-1,1)</f>
        <v>BELEM X GOIANIA 07:12</v>
      </c>
      <c r="J1417" s="145" t="str" cm="1">
        <f t="array" ref="J1417">_xlfn.XLOOKUP(D1417,justificativas_motivos,justificativas_texto,"",1,1)</f>
        <v>MOTORISTA CUMPRINDO HORÁRIO NA ESCALA ATUAL</v>
      </c>
      <c r="L1417" s="119" t="str">
        <f>_xlfn.CONCAT(cr_impAlm[[#This Row],[DATA]],cr_impAlm[[#This Row],[MOTORISTA e MATRICULA]])</f>
        <v>45571JOSE CARLOS DA SILVA - 979</v>
      </c>
    </row>
    <row r="1418" spans="1:12" ht="41.25" hidden="1" customHeight="1">
      <c r="A1418" s="144">
        <v>45511</v>
      </c>
      <c r="B1418" s="135">
        <v>19016</v>
      </c>
      <c r="C1418" s="133">
        <f>C1417</f>
        <v>0.3</v>
      </c>
      <c r="D1418" s="148" t="s">
        <v>11</v>
      </c>
      <c r="E1418" s="132" t="s">
        <v>238</v>
      </c>
      <c r="F1418" s="132"/>
      <c r="G1418" s="132" t="str">
        <f t="shared" si="57"/>
        <v>1</v>
      </c>
      <c r="H1418" s="137">
        <f t="shared" si="58"/>
        <v>18</v>
      </c>
      <c r="I1418" s="132" t="str" cm="1">
        <f t="array" ref="I1418">_xlfn.XLOOKUP(C1418,imp_horarios,imp_trechos_janta,"",-1,1)</f>
        <v>BELEM X GOIANIA 07:12</v>
      </c>
      <c r="J1418" s="145" t="str" cm="1">
        <f t="array" ref="J1418">_xlfn.XLOOKUP(D1418,justificativas_motivos,justificativas_texto,"",1,1)</f>
        <v>MOTORISTA CUMPRINDO HORÁRIO NA ESCALA ATUAL</v>
      </c>
      <c r="L1418" s="119" t="str">
        <f>_xlfn.CONCAT(cr_impAlm[[#This Row],[DATA]],cr_impAlm[[#This Row],[MOTORISTA e MATRICULA]])</f>
        <v>45571ELIAS JESUS DA COSTA - 5295</v>
      </c>
    </row>
    <row r="1419" spans="1:12" ht="41.25" hidden="1" customHeight="1">
      <c r="A1419" s="144">
        <v>45511</v>
      </c>
      <c r="B1419" s="135">
        <v>16300</v>
      </c>
      <c r="C1419" s="133">
        <v>0.39583333333333331</v>
      </c>
      <c r="D1419" s="148" t="s">
        <v>11</v>
      </c>
      <c r="E1419" s="132" t="s">
        <v>141</v>
      </c>
      <c r="F1419" s="132"/>
      <c r="G1419" s="132" t="str">
        <f t="shared" si="57"/>
        <v>1</v>
      </c>
      <c r="H1419" s="137">
        <f t="shared" si="58"/>
        <v>18</v>
      </c>
      <c r="I1419" s="132" t="str" cm="1">
        <f t="array" ref="I1419">_xlfn.XLOOKUP(C1419,imp_horarios,imp_trechos_janta,"",-1,1)</f>
        <v>GOIANIA X BELEM 09:30</v>
      </c>
      <c r="J1419" s="145" t="str" cm="1">
        <f t="array" ref="J1419">_xlfn.XLOOKUP(D1419,justificativas_motivos,justificativas_texto,"",1,1)</f>
        <v>MOTORISTA CUMPRINDO HORÁRIO NA ESCALA ATUAL</v>
      </c>
      <c r="L1419" s="119" t="str">
        <f>_xlfn.CONCAT(cr_impAlm[[#This Row],[DATA]],cr_impAlm[[#This Row],[MOTORISTA e MATRICULA]])</f>
        <v>45571COSME CAVALCANTE DA SILVA - 3002</v>
      </c>
    </row>
    <row r="1420" spans="1:12" ht="41.25" hidden="1" customHeight="1">
      <c r="A1420" s="144">
        <v>45511</v>
      </c>
      <c r="B1420" s="135">
        <v>16300</v>
      </c>
      <c r="C1420" s="133">
        <f>C1419</f>
        <v>0.39583333333333331</v>
      </c>
      <c r="D1420" s="148" t="s">
        <v>11</v>
      </c>
      <c r="E1420" s="132" t="s">
        <v>188</v>
      </c>
      <c r="F1420" s="132"/>
      <c r="G1420" s="132" t="str">
        <f t="shared" si="57"/>
        <v>1</v>
      </c>
      <c r="H1420" s="137">
        <f t="shared" si="58"/>
        <v>18</v>
      </c>
      <c r="I1420" s="149" t="str" cm="1">
        <f t="array" ref="I1420">_xlfn.XLOOKUP(C1420,imp_horarios,imp_trechos_janta,"",-1,1)</f>
        <v>GOIANIA X BELEM 09:30</v>
      </c>
      <c r="J1420" s="145" t="str" cm="1">
        <f t="array" ref="J1420">_xlfn.XLOOKUP(D1420,justificativas_motivos,justificativas_texto,"",1,1)</f>
        <v>MOTORISTA CUMPRINDO HORÁRIO NA ESCALA ATUAL</v>
      </c>
      <c r="L1420" s="119" t="str">
        <f>_xlfn.CONCAT(cr_impAlm[[#This Row],[DATA]],cr_impAlm[[#This Row],[MOTORISTA e MATRICULA]])</f>
        <v>45571EDINANDES LUIZ DA SILVA - 2651</v>
      </c>
    </row>
    <row r="1421" spans="1:12" ht="41.25" hidden="1" customHeight="1">
      <c r="A1421" s="144">
        <v>45511</v>
      </c>
      <c r="B1421" s="135">
        <v>16700</v>
      </c>
      <c r="C1421" s="133">
        <v>0.75</v>
      </c>
      <c r="D1421" s="148" t="s">
        <v>11</v>
      </c>
      <c r="E1421" s="132" t="s">
        <v>69</v>
      </c>
      <c r="F1421" s="132"/>
      <c r="G1421" s="132" t="str">
        <f t="shared" si="57"/>
        <v>1</v>
      </c>
      <c r="H1421" s="137">
        <f t="shared" si="58"/>
        <v>18</v>
      </c>
      <c r="I1421" s="149" t="str" cm="1">
        <f t="array" ref="I1421">_xlfn.XLOOKUP(C1421,imp_horarios,imp_trechos_janta,"",-1,1)</f>
        <v>GOIANIA X TERESINA 18:00</v>
      </c>
      <c r="J1421" s="145" t="str" cm="1">
        <f t="array" ref="J1421">_xlfn.XLOOKUP(D1421,justificativas_motivos,justificativas_texto,"",1,1)</f>
        <v>MOTORISTA CUMPRINDO HORÁRIO NA ESCALA ATUAL</v>
      </c>
      <c r="L1421" s="119" t="str">
        <f>_xlfn.CONCAT(cr_impAlm[[#This Row],[DATA]],cr_impAlm[[#This Row],[MOTORISTA e MATRICULA]])</f>
        <v>45571CLEOMAR ANTONIO SIMOES - 2988</v>
      </c>
    </row>
    <row r="1422" spans="1:12" ht="41.25" hidden="1" customHeight="1">
      <c r="A1422" s="144">
        <v>45511</v>
      </c>
      <c r="B1422" s="135">
        <v>16700</v>
      </c>
      <c r="C1422" s="133">
        <v>0.75</v>
      </c>
      <c r="D1422" s="148" t="s">
        <v>11</v>
      </c>
      <c r="E1422" s="132" t="s">
        <v>179</v>
      </c>
      <c r="F1422" s="132"/>
      <c r="G1422" s="132" t="str">
        <f t="shared" si="57"/>
        <v>1</v>
      </c>
      <c r="H1422" s="137">
        <f t="shared" si="58"/>
        <v>18</v>
      </c>
      <c r="I1422" s="149" t="str" cm="1">
        <f t="array" ref="I1422">_xlfn.XLOOKUP(C1422,imp_horarios,imp_trechos_janta,"",-1,1)</f>
        <v>GOIANIA X TERESINA 18:00</v>
      </c>
      <c r="J1422" s="145" t="str" cm="1">
        <f t="array" ref="J1422">_xlfn.XLOOKUP(D1422,justificativas_motivos,justificativas_texto,"",1,1)</f>
        <v>MOTORISTA CUMPRINDO HORÁRIO NA ESCALA ATUAL</v>
      </c>
      <c r="L1422" s="119" t="str">
        <f>_xlfn.CONCAT(cr_impAlm[[#This Row],[DATA]],cr_impAlm[[#This Row],[MOTORISTA e MATRICULA]])</f>
        <v>45571DIVINO EURIPEDES RIBEIRO - 5191</v>
      </c>
    </row>
    <row r="1423" spans="1:12" ht="41.25" hidden="1" customHeight="1">
      <c r="A1423" s="144">
        <v>45511</v>
      </c>
      <c r="B1423" s="135">
        <v>20018</v>
      </c>
      <c r="C1423" s="133">
        <v>0.79166666666666663</v>
      </c>
      <c r="D1423" s="148" t="s">
        <v>11</v>
      </c>
      <c r="E1423" s="132" t="s">
        <v>237</v>
      </c>
      <c r="F1423" s="132"/>
      <c r="G1423" s="132" t="str">
        <f t="shared" si="57"/>
        <v>1</v>
      </c>
      <c r="H1423" s="137">
        <f t="shared" si="58"/>
        <v>18</v>
      </c>
      <c r="I1423" s="149" t="s">
        <v>79</v>
      </c>
      <c r="J1423" s="145" t="str" cm="1">
        <f t="array" ref="J1423">_xlfn.XLOOKUP(D1423,justificativas_motivos,justificativas_texto,"",1,1)</f>
        <v>MOTORISTA CUMPRINDO HORÁRIO NA ESCALA ATUAL</v>
      </c>
      <c r="L1423" s="119" t="str">
        <f>_xlfn.CONCAT(cr_impAlm[[#This Row],[DATA]],cr_impAlm[[#This Row],[MOTORISTA e MATRICULA]])</f>
        <v>45571JUSCELINO PIRES GONCALVES - 1343</v>
      </c>
    </row>
    <row r="1424" spans="1:12" ht="41.25" hidden="1" customHeight="1">
      <c r="A1424" s="144">
        <v>45511</v>
      </c>
      <c r="B1424" s="135">
        <v>20018</v>
      </c>
      <c r="C1424" s="133">
        <v>0.79166666666666663</v>
      </c>
      <c r="D1424" s="148" t="s">
        <v>11</v>
      </c>
      <c r="E1424" s="132" t="s">
        <v>226</v>
      </c>
      <c r="F1424" s="132"/>
      <c r="G1424" s="132" t="str">
        <f t="shared" si="57"/>
        <v>1</v>
      </c>
      <c r="H1424" s="137">
        <f t="shared" si="58"/>
        <v>18</v>
      </c>
      <c r="I1424" s="132" t="s">
        <v>79</v>
      </c>
      <c r="J1424" s="145" t="str" cm="1">
        <f t="array" ref="J1424">_xlfn.XLOOKUP(D1424,justificativas_motivos,justificativas_texto,"",1,1)</f>
        <v>MOTORISTA CUMPRINDO HORÁRIO NA ESCALA ATUAL</v>
      </c>
      <c r="L1424" s="119" t="str">
        <f>_xlfn.CONCAT(cr_impAlm[[#This Row],[DATA]],cr_impAlm[[#This Row],[MOTORISTA e MATRICULA]])</f>
        <v>45571RICARDO VIEIRA GERVASIO - 5297</v>
      </c>
    </row>
    <row r="1425" spans="1:12" ht="41.25" hidden="1" customHeight="1">
      <c r="A1425" s="144">
        <v>45511</v>
      </c>
      <c r="B1425" s="135">
        <v>15500</v>
      </c>
      <c r="C1425" s="133">
        <v>0.83333333333333337</v>
      </c>
      <c r="D1425" s="148" t="s">
        <v>11</v>
      </c>
      <c r="E1425" s="132" t="s">
        <v>124</v>
      </c>
      <c r="F1425" s="132"/>
      <c r="G1425" s="132" t="str">
        <f t="shared" si="57"/>
        <v>1</v>
      </c>
      <c r="H1425" s="137">
        <f t="shared" si="58"/>
        <v>18</v>
      </c>
      <c r="I1425" s="132" t="str" cm="1">
        <f t="array" ref="I1425">_xlfn.XLOOKUP(C1425,imp_horarios,imp_trechos_janta,"",-1,1)</f>
        <v>GOIANIA X SAO LUIS 20:00</v>
      </c>
      <c r="J1425" s="145" t="str" cm="1">
        <f t="array" ref="J1425">_xlfn.XLOOKUP(D1425,justificativas_motivos,justificativas_texto,"",1,1)</f>
        <v>MOTORISTA CUMPRINDO HORÁRIO NA ESCALA ATUAL</v>
      </c>
      <c r="L1425" s="119" t="str">
        <f>_xlfn.CONCAT(cr_impAlm[[#This Row],[DATA]],cr_impAlm[[#This Row],[MOTORISTA e MATRICULA]])</f>
        <v>45571AURICELIO SILVA DO CARMO - 5755</v>
      </c>
    </row>
    <row r="1426" spans="1:12" ht="41.25" hidden="1" customHeight="1">
      <c r="A1426" s="152">
        <v>45511</v>
      </c>
      <c r="B1426" s="146">
        <v>15500</v>
      </c>
      <c r="C1426" s="147">
        <v>0.83333333333333337</v>
      </c>
      <c r="D1426" s="148" t="s">
        <v>11</v>
      </c>
      <c r="E1426" s="149" t="s">
        <v>123</v>
      </c>
      <c r="F1426" s="149"/>
      <c r="G1426" s="149" t="str">
        <f t="shared" si="57"/>
        <v>1</v>
      </c>
      <c r="H1426" s="150">
        <f t="shared" si="58"/>
        <v>18</v>
      </c>
      <c r="I1426" s="149" t="str" cm="1">
        <f t="array" ref="I1426">_xlfn.XLOOKUP(C1426,imp_horarios,imp_trechos_janta,"",-1,1)</f>
        <v>GOIANIA X SAO LUIS 20:00</v>
      </c>
      <c r="J1426" s="151" t="str" cm="1">
        <f t="array" ref="J1426">_xlfn.XLOOKUP(D1426,justificativas_motivos,justificativas_texto,"",1,1)</f>
        <v>MOTORISTA CUMPRINDO HORÁRIO NA ESCALA ATUAL</v>
      </c>
      <c r="L1426" s="119" t="str">
        <f>_xlfn.CONCAT(cr_impAlm[[#This Row],[DATA]],cr_impAlm[[#This Row],[MOTORISTA e MATRICULA]])</f>
        <v>45571IRISVAN DE JESUS - 5708</v>
      </c>
    </row>
    <row r="1427" spans="1:12" ht="41.25" hidden="1" customHeight="1">
      <c r="A1427" s="152">
        <v>45511</v>
      </c>
      <c r="B1427" s="146" t="s">
        <v>71</v>
      </c>
      <c r="C1427" s="147" t="s">
        <v>74</v>
      </c>
      <c r="D1427" s="148" t="s">
        <v>105</v>
      </c>
      <c r="E1427" s="129" t="s">
        <v>210</v>
      </c>
      <c r="F1427" s="149"/>
      <c r="G1427" s="149" t="str">
        <f t="shared" si="57"/>
        <v>1</v>
      </c>
      <c r="H1427" s="150">
        <f t="shared" si="58"/>
        <v>18</v>
      </c>
      <c r="I1427" s="153" t="s">
        <v>105</v>
      </c>
      <c r="J1427" s="164" t="s">
        <v>199</v>
      </c>
      <c r="L1427" s="119" t="str">
        <f>_xlfn.CONCAT(cr_impAlm[[#This Row],[DATA]],cr_impAlm[[#This Row],[MOTORISTA e MATRICULA]])</f>
        <v>45572AURICELIO SILVA DO CARMO - 5755</v>
      </c>
    </row>
    <row r="1428" spans="1:12" ht="41.25" hidden="1" customHeight="1">
      <c r="A1428" s="152">
        <v>45512</v>
      </c>
      <c r="B1428" s="146">
        <v>19022</v>
      </c>
      <c r="C1428" s="147">
        <v>0.87847222222222221</v>
      </c>
      <c r="D1428" s="148" t="s">
        <v>11</v>
      </c>
      <c r="E1428" s="132" t="s">
        <v>69</v>
      </c>
      <c r="F1428" s="149"/>
      <c r="G1428" s="149" t="str">
        <f t="shared" si="57"/>
        <v>1</v>
      </c>
      <c r="H1428" s="150">
        <f t="shared" si="58"/>
        <v>18</v>
      </c>
      <c r="I1428" s="149" t="str" cm="1">
        <f t="array" ref="I1428">_xlfn.XLOOKUP(C1428,imp_horarios,imp_trechos_janta,"",-1,1)</f>
        <v>BELEM X GOIANIA 21:05</v>
      </c>
      <c r="J1428" s="151" t="str" cm="1">
        <f t="array" ref="J1428">_xlfn.XLOOKUP(D1428,justificativas_motivos,justificativas_texto,"",1,1)</f>
        <v>MOTORISTA CUMPRINDO HORÁRIO NA ESCALA ATUAL</v>
      </c>
      <c r="L1428" s="119" t="str">
        <f>_xlfn.CONCAT(cr_impAlm[[#This Row],[DATA]],cr_impAlm[[#This Row],[MOTORISTA e MATRICULA]])</f>
        <v>45572IRISVAN DE JESUS - 5708</v>
      </c>
    </row>
    <row r="1429" spans="1:12" ht="41.25" hidden="1" customHeight="1">
      <c r="A1429" s="152">
        <v>45512</v>
      </c>
      <c r="B1429" s="146">
        <v>19022</v>
      </c>
      <c r="C1429" s="147">
        <v>0.87847222222222221</v>
      </c>
      <c r="D1429" s="148" t="s">
        <v>11</v>
      </c>
      <c r="E1429" s="132" t="s">
        <v>179</v>
      </c>
      <c r="F1429" s="149"/>
      <c r="G1429" s="149" t="str">
        <f t="shared" si="57"/>
        <v>1</v>
      </c>
      <c r="H1429" s="150">
        <f t="shared" si="58"/>
        <v>18</v>
      </c>
      <c r="I1429" s="149" t="str" cm="1">
        <f t="array" ref="I1429">_xlfn.XLOOKUP(C1429,imp_horarios,imp_trechos_janta,"",-1,1)</f>
        <v>BELEM X GOIANIA 21:05</v>
      </c>
      <c r="J1429" s="151" t="str" cm="1">
        <f t="array" ref="J1429">_xlfn.XLOOKUP(D1429,justificativas_motivos,justificativas_texto,"",1,1)</f>
        <v>MOTORISTA CUMPRINDO HORÁRIO NA ESCALA ATUAL</v>
      </c>
      <c r="L1429" s="119" t="str">
        <f>_xlfn.CONCAT(cr_impAlm[[#This Row],[DATA]],cr_impAlm[[#This Row],[MOTORISTA e MATRICULA]])</f>
        <v>45572JADILSON LIMA VIEIRA - 1108</v>
      </c>
    </row>
    <row r="1430" spans="1:12" ht="41.25" hidden="1" customHeight="1">
      <c r="A1430" s="152">
        <v>45512</v>
      </c>
      <c r="B1430" s="146">
        <v>19009</v>
      </c>
      <c r="C1430" s="147">
        <v>0.3</v>
      </c>
      <c r="D1430" s="148" t="s">
        <v>11</v>
      </c>
      <c r="E1430" s="132" t="s">
        <v>237</v>
      </c>
      <c r="F1430" s="149"/>
      <c r="G1430" s="149" t="str">
        <f t="shared" si="57"/>
        <v>1</v>
      </c>
      <c r="H1430" s="150">
        <f t="shared" si="58"/>
        <v>18</v>
      </c>
      <c r="I1430" s="149" t="str" cm="1">
        <f t="array" ref="I1430">_xlfn.XLOOKUP(C1430,imp_horarios,imp_trechos_janta,"",-1,1)</f>
        <v>BELEM X GOIANIA 07:12</v>
      </c>
      <c r="J1430" s="151" t="str" cm="1">
        <f t="array" ref="J1430">_xlfn.XLOOKUP(D1430,justificativas_motivos,justificativas_texto,"",1,1)</f>
        <v>MOTORISTA CUMPRINDO HORÁRIO NA ESCALA ATUAL</v>
      </c>
      <c r="L1430" s="119" t="str">
        <f>_xlfn.CONCAT(cr_impAlm[[#This Row],[DATA]],cr_impAlm[[#This Row],[MOTORISTA e MATRICULA]])</f>
        <v>45572JOSE CARLOS FERREIRA - 1202</v>
      </c>
    </row>
    <row r="1431" spans="1:12" ht="41.25" hidden="1" customHeight="1">
      <c r="A1431" s="152">
        <v>45512</v>
      </c>
      <c r="B1431" s="146">
        <v>19009</v>
      </c>
      <c r="C1431" s="147">
        <v>0.3</v>
      </c>
      <c r="D1431" s="148" t="s">
        <v>11</v>
      </c>
      <c r="E1431" s="132" t="s">
        <v>226</v>
      </c>
      <c r="F1431" s="149"/>
      <c r="G1431" s="149" t="str">
        <f t="shared" si="57"/>
        <v>1</v>
      </c>
      <c r="H1431" s="150">
        <f t="shared" si="58"/>
        <v>18</v>
      </c>
      <c r="I1431" s="149" t="str" cm="1">
        <f t="array" ref="I1431">_xlfn.XLOOKUP(C1431,imp_horarios,imp_trechos_janta,"",-1,1)</f>
        <v>BELEM X GOIANIA 07:12</v>
      </c>
      <c r="J1431" s="151" t="str" cm="1">
        <f t="array" ref="J1431">_xlfn.XLOOKUP(D1431,justificativas_motivos,justificativas_texto,"",1,1)</f>
        <v>MOTORISTA CUMPRINDO HORÁRIO NA ESCALA ATUAL</v>
      </c>
      <c r="L1431" s="119" t="str">
        <f>_xlfn.CONCAT(cr_impAlm[[#This Row],[DATA]],cr_impAlm[[#This Row],[MOTORISTA e MATRICULA]])</f>
        <v>45572ADAIR VIEIRA DA SILVA - 2034</v>
      </c>
    </row>
    <row r="1432" spans="1:12" ht="41.25" hidden="1" customHeight="1">
      <c r="A1432" s="152">
        <v>45512</v>
      </c>
      <c r="B1432" s="146">
        <v>15600</v>
      </c>
      <c r="C1432" s="147">
        <v>0.33333333333333331</v>
      </c>
      <c r="D1432" s="148" t="s">
        <v>11</v>
      </c>
      <c r="E1432" s="132" t="s">
        <v>124</v>
      </c>
      <c r="F1432" s="149"/>
      <c r="G1432" s="149" t="str">
        <f t="shared" si="57"/>
        <v>1</v>
      </c>
      <c r="H1432" s="150">
        <f t="shared" si="58"/>
        <v>18</v>
      </c>
      <c r="I1432" s="149" t="str" cm="1">
        <f t="array" ref="I1432">_xlfn.XLOOKUP(C1432,imp_horarios,imp_trechos_janta,"",-1,1)</f>
        <v>SAO LUIS X GOIANIA 08:00</v>
      </c>
      <c r="J1432" s="151" t="str" cm="1">
        <f t="array" ref="J1432">_xlfn.XLOOKUP(D1432,justificativas_motivos,justificativas_texto,"",1,1)</f>
        <v>MOTORISTA CUMPRINDO HORÁRIO NA ESCALA ATUAL</v>
      </c>
      <c r="L1432" s="119" t="str">
        <f>_xlfn.CONCAT(cr_impAlm[[#This Row],[DATA]],cr_impAlm[[#This Row],[MOTORISTA e MATRICULA]])</f>
        <v>45572LEON RODRIGUES LOPES - 5533</v>
      </c>
    </row>
    <row r="1433" spans="1:12" ht="41.25" hidden="1" customHeight="1">
      <c r="A1433" s="152">
        <v>45512</v>
      </c>
      <c r="B1433" s="146">
        <v>15600</v>
      </c>
      <c r="C1433" s="147">
        <v>0.33333333333333331</v>
      </c>
      <c r="D1433" s="148" t="s">
        <v>11</v>
      </c>
      <c r="E1433" s="149" t="s">
        <v>123</v>
      </c>
      <c r="F1433" s="149"/>
      <c r="G1433" s="149" t="str">
        <f t="shared" si="57"/>
        <v>1</v>
      </c>
      <c r="H1433" s="150">
        <f t="shared" si="58"/>
        <v>18</v>
      </c>
      <c r="I1433" s="149" t="str" cm="1">
        <f t="array" ref="I1433">_xlfn.XLOOKUP(C1433,imp_horarios,imp_trechos_janta,"",-1,1)</f>
        <v>SAO LUIS X GOIANIA 08:00</v>
      </c>
      <c r="J1433" s="151" t="str" cm="1">
        <f t="array" ref="J1433">_xlfn.XLOOKUP(D1433,justificativas_motivos,justificativas_texto,"",1,1)</f>
        <v>MOTORISTA CUMPRINDO HORÁRIO NA ESCALA ATUAL</v>
      </c>
      <c r="L1433" s="119" t="str">
        <f>_xlfn.CONCAT(cr_impAlm[[#This Row],[DATA]],cr_impAlm[[#This Row],[MOTORISTA e MATRICULA]])</f>
        <v>45572LUIZ CARLOS GOMES DA SILVA - 1961</v>
      </c>
    </row>
    <row r="1434" spans="1:12" ht="41.25" hidden="1" customHeight="1">
      <c r="A1434" s="152">
        <v>45512</v>
      </c>
      <c r="B1434" s="146">
        <v>14200</v>
      </c>
      <c r="C1434" s="147">
        <v>0.39583333333333331</v>
      </c>
      <c r="D1434" s="148" t="s">
        <v>11</v>
      </c>
      <c r="E1434" s="149" t="s">
        <v>171</v>
      </c>
      <c r="F1434" s="149"/>
      <c r="G1434" s="149" t="str">
        <f t="shared" si="57"/>
        <v>1</v>
      </c>
      <c r="H1434" s="150">
        <f t="shared" si="58"/>
        <v>18</v>
      </c>
      <c r="I1434" s="149" t="str" cm="1">
        <f t="array" ref="I1434">_xlfn.XLOOKUP(C1434,imp_horarios,imp_trechos_janta,"",-1,1)</f>
        <v>GOIANIA X BELEM 09:30</v>
      </c>
      <c r="J1434" s="151" t="str" cm="1">
        <f t="array" ref="J1434">_xlfn.XLOOKUP(D1434,justificativas_motivos,justificativas_texto,"",1,1)</f>
        <v>MOTORISTA CUMPRINDO HORÁRIO NA ESCALA ATUAL</v>
      </c>
      <c r="L1434" s="119" t="str">
        <f>_xlfn.CONCAT(cr_impAlm[[#This Row],[DATA]],cr_impAlm[[#This Row],[MOTORISTA e MATRICULA]])</f>
        <v>45572DELEY CARVALHO DE SOUZA - 5015</v>
      </c>
    </row>
    <row r="1435" spans="1:12" ht="41.25" hidden="1" customHeight="1">
      <c r="A1435" s="152">
        <v>45512</v>
      </c>
      <c r="B1435" s="146">
        <v>14200</v>
      </c>
      <c r="C1435" s="147">
        <v>0.39583333333333331</v>
      </c>
      <c r="D1435" s="148" t="s">
        <v>11</v>
      </c>
      <c r="E1435" s="149" t="s">
        <v>153</v>
      </c>
      <c r="F1435" s="149"/>
      <c r="G1435" s="149" t="str">
        <f t="shared" ref="G1435:G1498" si="59">IF(E1435="MOTORISTA","","1")</f>
        <v>1</v>
      </c>
      <c r="H1435" s="150">
        <f t="shared" ref="H1435:H1498" si="60">IF(E1435="MOTORISTA","",18)</f>
        <v>18</v>
      </c>
      <c r="I1435" s="149" t="str" cm="1">
        <f t="array" ref="I1435">_xlfn.XLOOKUP(C1435,imp_horarios,imp_trechos_janta,"",-1,1)</f>
        <v>GOIANIA X BELEM 09:30</v>
      </c>
      <c r="J1435" s="151" t="str" cm="1">
        <f t="array" ref="J1435">_xlfn.XLOOKUP(D1435,justificativas_motivos,justificativas_texto,"",1,1)</f>
        <v>MOTORISTA CUMPRINDO HORÁRIO NA ESCALA ATUAL</v>
      </c>
      <c r="L1435" s="119" t="str">
        <f>_xlfn.CONCAT(cr_impAlm[[#This Row],[DATA]],cr_impAlm[[#This Row],[MOTORISTA e MATRICULA]])</f>
        <v>45572EURIPEDES BORGES DOS SANTOS - 5017</v>
      </c>
    </row>
    <row r="1436" spans="1:12" ht="41.25" hidden="1" customHeight="1">
      <c r="A1436" s="152">
        <v>45512</v>
      </c>
      <c r="B1436" s="146">
        <v>14700</v>
      </c>
      <c r="C1436" s="147">
        <v>0.75</v>
      </c>
      <c r="D1436" s="148" t="s">
        <v>11</v>
      </c>
      <c r="E1436" s="149" t="s">
        <v>193</v>
      </c>
      <c r="F1436" s="149"/>
      <c r="G1436" s="149" t="str">
        <f t="shared" si="59"/>
        <v>1</v>
      </c>
      <c r="H1436" s="150">
        <f t="shared" si="60"/>
        <v>18</v>
      </c>
      <c r="I1436" s="149" t="str" cm="1">
        <f t="array" ref="I1436">_xlfn.XLOOKUP(C1436,imp_horarios,imp_trechos_janta,"",-1,1)</f>
        <v>GOIANIA X TERESINA 18:00</v>
      </c>
      <c r="J1436" s="151" t="str" cm="1">
        <f t="array" ref="J1436">_xlfn.XLOOKUP(D1436,justificativas_motivos,justificativas_texto,"",1,1)</f>
        <v>MOTORISTA CUMPRINDO HORÁRIO NA ESCALA ATUAL</v>
      </c>
      <c r="L1436" s="119" t="str">
        <f>_xlfn.CONCAT(cr_impAlm[[#This Row],[DATA]],cr_impAlm[[#This Row],[MOTORISTA e MATRICULA]])</f>
        <v>45572WALDERNI SEBASTIAO - 5582</v>
      </c>
    </row>
    <row r="1437" spans="1:12" ht="41.25" hidden="1" customHeight="1">
      <c r="A1437" s="152">
        <v>45512</v>
      </c>
      <c r="B1437" s="146">
        <v>14700</v>
      </c>
      <c r="C1437" s="147">
        <v>0.75</v>
      </c>
      <c r="D1437" s="148" t="s">
        <v>11</v>
      </c>
      <c r="E1437" s="149" t="s">
        <v>173</v>
      </c>
      <c r="F1437" s="149"/>
      <c r="G1437" s="149" t="str">
        <f t="shared" si="59"/>
        <v>1</v>
      </c>
      <c r="H1437" s="150">
        <f t="shared" si="60"/>
        <v>18</v>
      </c>
      <c r="I1437" s="149" t="str" cm="1">
        <f t="array" ref="I1437">_xlfn.XLOOKUP(C1437,imp_horarios,imp_trechos_janta,"",-1,1)</f>
        <v>GOIANIA X TERESINA 18:00</v>
      </c>
      <c r="J1437" s="151" t="str" cm="1">
        <f t="array" ref="J1437">_xlfn.XLOOKUP(D1437,justificativas_motivos,justificativas_texto,"",1,1)</f>
        <v>MOTORISTA CUMPRINDO HORÁRIO NA ESCALA ATUAL</v>
      </c>
      <c r="L1437" s="119" t="str">
        <f>_xlfn.CONCAT(cr_impAlm[[#This Row],[DATA]],cr_impAlm[[#This Row],[MOTORISTA e MATRICULA]])</f>
        <v>45572JOSE PEDRO DA SILVA FREITAS - 1357</v>
      </c>
    </row>
    <row r="1438" spans="1:12" ht="41.25" hidden="1" customHeight="1">
      <c r="A1438" s="152">
        <v>45512</v>
      </c>
      <c r="B1438" s="146">
        <v>19013</v>
      </c>
      <c r="C1438" s="147">
        <v>0.79166666666666663</v>
      </c>
      <c r="D1438" s="148" t="s">
        <v>11</v>
      </c>
      <c r="E1438" s="149" t="s">
        <v>139</v>
      </c>
      <c r="F1438" s="149"/>
      <c r="G1438" s="149" t="str">
        <f t="shared" si="59"/>
        <v>1</v>
      </c>
      <c r="H1438" s="150">
        <f t="shared" si="60"/>
        <v>18</v>
      </c>
      <c r="I1438" s="149" t="s">
        <v>79</v>
      </c>
      <c r="J1438" s="151" t="str" cm="1">
        <f t="array" ref="J1438">_xlfn.XLOOKUP(D1438,justificativas_motivos,justificativas_texto,"",1,1)</f>
        <v>MOTORISTA CUMPRINDO HORÁRIO NA ESCALA ATUAL</v>
      </c>
      <c r="L1438" s="119" t="str">
        <f>_xlfn.CONCAT(cr_impAlm[[#This Row],[DATA]],cr_impAlm[[#This Row],[MOTORISTA e MATRICULA]])</f>
        <v>45572CLEITON ALENCAR DA ROCHA - 1146</v>
      </c>
    </row>
    <row r="1439" spans="1:12" ht="41.25" hidden="1" customHeight="1">
      <c r="A1439" s="152">
        <v>45512</v>
      </c>
      <c r="B1439" s="146">
        <v>19013</v>
      </c>
      <c r="C1439" s="147">
        <v>0.79166666666666663</v>
      </c>
      <c r="D1439" s="148" t="s">
        <v>11</v>
      </c>
      <c r="E1439" s="149" t="s">
        <v>85</v>
      </c>
      <c r="F1439" s="149"/>
      <c r="G1439" s="149" t="str">
        <f t="shared" si="59"/>
        <v>1</v>
      </c>
      <c r="H1439" s="150">
        <f t="shared" si="60"/>
        <v>18</v>
      </c>
      <c r="I1439" s="149" t="s">
        <v>79</v>
      </c>
      <c r="J1439" s="151" t="str" cm="1">
        <f t="array" ref="J1439">_xlfn.XLOOKUP(D1439,justificativas_motivos,justificativas_texto,"",1,1)</f>
        <v>MOTORISTA CUMPRINDO HORÁRIO NA ESCALA ATUAL</v>
      </c>
      <c r="L1439" s="119" t="str">
        <f>_xlfn.CONCAT(cr_impAlm[[#This Row],[DATA]],cr_impAlm[[#This Row],[MOTORISTA e MATRICULA]])</f>
        <v>45572JOSE ALVES DE FREITAS NETO - 5027</v>
      </c>
    </row>
    <row r="1440" spans="1:12" ht="41.25" hidden="1" customHeight="1">
      <c r="A1440" s="152">
        <v>45512</v>
      </c>
      <c r="B1440" s="146">
        <v>221301</v>
      </c>
      <c r="C1440" s="147">
        <v>0.83333333333333337</v>
      </c>
      <c r="D1440" s="148" t="s">
        <v>11</v>
      </c>
      <c r="E1440" s="149" t="s">
        <v>119</v>
      </c>
      <c r="F1440" s="149"/>
      <c r="G1440" s="149" t="str">
        <f t="shared" si="59"/>
        <v>1</v>
      </c>
      <c r="H1440" s="150">
        <f t="shared" si="60"/>
        <v>18</v>
      </c>
      <c r="I1440" s="149" t="str" cm="1">
        <f t="array" ref="I1440">_xlfn.XLOOKUP(C1440,imp_horarios,imp_trechos_janta,"",-1,1)</f>
        <v>GOIANIA X SAO LUIS 20:00</v>
      </c>
      <c r="J1440" s="151" t="str" cm="1">
        <f t="array" ref="J1440">_xlfn.XLOOKUP(D1440,justificativas_motivos,justificativas_texto,"",1,1)</f>
        <v>MOTORISTA CUMPRINDO HORÁRIO NA ESCALA ATUAL</v>
      </c>
      <c r="L1440" s="119" t="str">
        <f>_xlfn.CONCAT(cr_impAlm[[#This Row],[DATA]],cr_impAlm[[#This Row],[MOTORISTA e MATRICULA]])</f>
        <v>45573EURIPEDES BORGES DOS SANTOS - 5017</v>
      </c>
    </row>
    <row r="1441" spans="1:12" ht="41.25" hidden="1" customHeight="1">
      <c r="A1441" s="152">
        <v>45512</v>
      </c>
      <c r="B1441" s="146">
        <v>221301</v>
      </c>
      <c r="C1441" s="147">
        <v>0.83333333333333337</v>
      </c>
      <c r="D1441" s="148" t="s">
        <v>11</v>
      </c>
      <c r="E1441" s="153" t="s">
        <v>260</v>
      </c>
      <c r="F1441" s="149"/>
      <c r="G1441" s="149" t="str">
        <f t="shared" si="59"/>
        <v>1</v>
      </c>
      <c r="H1441" s="150">
        <f t="shared" si="60"/>
        <v>18</v>
      </c>
      <c r="I1441" s="149" t="str" cm="1">
        <f t="array" ref="I1441">_xlfn.XLOOKUP(C1441,imp_horarios,imp_trechos_janta,"",-1,1)</f>
        <v>GOIANIA X SAO LUIS 20:00</v>
      </c>
      <c r="J1441" s="151" t="str" cm="1">
        <f t="array" ref="J1441">_xlfn.XLOOKUP(D1441,justificativas_motivos,justificativas_texto,"",1,1)</f>
        <v>MOTORISTA CUMPRINDO HORÁRIO NA ESCALA ATUAL</v>
      </c>
      <c r="L1441" s="119" t="str">
        <f>_xlfn.CONCAT(cr_impAlm[[#This Row],[DATA]],cr_impAlm[[#This Row],[MOTORISTA e MATRICULA]])</f>
        <v>45573WALDERNI SEBASTIAO - 5582</v>
      </c>
    </row>
    <row r="1442" spans="1:12" ht="41.25" hidden="1" customHeight="1">
      <c r="A1442" s="144">
        <v>45512</v>
      </c>
      <c r="B1442" s="135" t="s">
        <v>71</v>
      </c>
      <c r="C1442" s="147" t="s">
        <v>74</v>
      </c>
      <c r="D1442" s="148" t="s">
        <v>105</v>
      </c>
      <c r="E1442" s="129" t="s">
        <v>210</v>
      </c>
      <c r="F1442" s="132"/>
      <c r="G1442" s="132" t="str">
        <f t="shared" si="59"/>
        <v>1</v>
      </c>
      <c r="H1442" s="137">
        <f t="shared" si="60"/>
        <v>18</v>
      </c>
      <c r="I1442" s="129" t="s">
        <v>105</v>
      </c>
      <c r="J1442" s="201" t="s">
        <v>199</v>
      </c>
      <c r="L1442" s="119" t="str">
        <f>_xlfn.CONCAT(cr_impAlm[[#This Row],[DATA]],cr_impAlm[[#This Row],[MOTORISTA e MATRICULA]])</f>
        <v>45573JOSE PEDRO DA SILVA FREITAS - 1357</v>
      </c>
    </row>
    <row r="1443" spans="1:12" ht="41.25" hidden="1" customHeight="1">
      <c r="A1443" s="144">
        <v>45513</v>
      </c>
      <c r="B1443" s="135">
        <v>16500</v>
      </c>
      <c r="C1443" s="147">
        <v>0.87847222222222221</v>
      </c>
      <c r="D1443" s="148" t="s">
        <v>11</v>
      </c>
      <c r="E1443" s="132" t="s">
        <v>193</v>
      </c>
      <c r="F1443" s="132"/>
      <c r="G1443" s="132" t="str">
        <f t="shared" si="59"/>
        <v>1</v>
      </c>
      <c r="H1443" s="137">
        <f t="shared" si="60"/>
        <v>18</v>
      </c>
      <c r="I1443" s="132" t="str" cm="1">
        <f t="array" ref="I1443">_xlfn.XLOOKUP(C1443,imp_horarios,imp_trechos_janta,"",-1,1)</f>
        <v>BELEM X GOIANIA 21:05</v>
      </c>
      <c r="J1443" s="145" t="str" cm="1">
        <f t="array" ref="J1443">_xlfn.XLOOKUP(D1443,justificativas_motivos,justificativas_texto,"",1,1)</f>
        <v>MOTORISTA CUMPRINDO HORÁRIO NA ESCALA ATUAL</v>
      </c>
      <c r="L1443" s="119" t="str">
        <f>_xlfn.CONCAT(cr_impAlm[[#This Row],[DATA]],cr_impAlm[[#This Row],[MOTORISTA e MATRICULA]])</f>
        <v>45573CLEITON ALENCAR DA ROCHA - 1146</v>
      </c>
    </row>
    <row r="1444" spans="1:12" ht="41.25" hidden="1" customHeight="1">
      <c r="A1444" s="144">
        <v>45513</v>
      </c>
      <c r="B1444" s="135">
        <v>16500</v>
      </c>
      <c r="C1444" s="147">
        <v>0.87847222222222221</v>
      </c>
      <c r="D1444" s="148" t="s">
        <v>11</v>
      </c>
      <c r="E1444" s="132" t="s">
        <v>173</v>
      </c>
      <c r="F1444" s="132"/>
      <c r="G1444" s="132" t="str">
        <f t="shared" si="59"/>
        <v>1</v>
      </c>
      <c r="H1444" s="137">
        <f t="shared" si="60"/>
        <v>18</v>
      </c>
      <c r="I1444" s="132" t="str" cm="1">
        <f t="array" ref="I1444">_xlfn.XLOOKUP(C1444,imp_horarios,imp_trechos_janta,"",-1,1)</f>
        <v>BELEM X GOIANIA 21:05</v>
      </c>
      <c r="J1444" s="145" t="str" cm="1">
        <f t="array" ref="J1444">_xlfn.XLOOKUP(D1444,justificativas_motivos,justificativas_texto,"",1,1)</f>
        <v>MOTORISTA CUMPRINDO HORÁRIO NA ESCALA ATUAL</v>
      </c>
      <c r="L1444" s="119" t="str">
        <f>_xlfn.CONCAT(cr_impAlm[[#This Row],[DATA]],cr_impAlm[[#This Row],[MOTORISTA e MATRICULA]])</f>
        <v>45573WENDER PEDRO DA SILVA - 1596</v>
      </c>
    </row>
    <row r="1445" spans="1:12" ht="41.25" hidden="1" customHeight="1">
      <c r="A1445" s="144">
        <v>45513</v>
      </c>
      <c r="B1445" s="135">
        <v>19003</v>
      </c>
      <c r="C1445" s="147">
        <v>0.3</v>
      </c>
      <c r="D1445" s="148" t="s">
        <v>11</v>
      </c>
      <c r="E1445" s="132" t="s">
        <v>139</v>
      </c>
      <c r="F1445" s="132"/>
      <c r="G1445" s="132" t="str">
        <f t="shared" si="59"/>
        <v>1</v>
      </c>
      <c r="H1445" s="137">
        <f t="shared" si="60"/>
        <v>18</v>
      </c>
      <c r="I1445" s="132" t="str" cm="1">
        <f t="array" ref="I1445">_xlfn.XLOOKUP(C1445,imp_horarios,imp_trechos_janta,"",-1,1)</f>
        <v>BELEM X GOIANIA 07:12</v>
      </c>
      <c r="J1445" s="145" t="str" cm="1">
        <f t="array" ref="J1445">_xlfn.XLOOKUP(D1445,justificativas_motivos,justificativas_texto,"",1,1)</f>
        <v>MOTORISTA CUMPRINDO HORÁRIO NA ESCALA ATUAL</v>
      </c>
      <c r="L1445" s="119" t="str">
        <f>_xlfn.CONCAT(cr_impAlm[[#This Row],[DATA]],cr_impAlm[[#This Row],[MOTORISTA e MATRICULA]])</f>
        <v>45573LUCIANO CARNEIRO ALVES - 5757</v>
      </c>
    </row>
    <row r="1446" spans="1:12" ht="41.25" hidden="1" customHeight="1">
      <c r="A1446" s="144">
        <v>45513</v>
      </c>
      <c r="B1446" s="135">
        <v>19003</v>
      </c>
      <c r="C1446" s="147">
        <v>0.3</v>
      </c>
      <c r="D1446" s="148" t="s">
        <v>11</v>
      </c>
      <c r="E1446" s="132" t="s">
        <v>85</v>
      </c>
      <c r="F1446" s="132"/>
      <c r="G1446" s="132" t="str">
        <f t="shared" si="59"/>
        <v>1</v>
      </c>
      <c r="H1446" s="137">
        <f t="shared" si="60"/>
        <v>18</v>
      </c>
      <c r="I1446" s="132" t="str" cm="1">
        <f t="array" ref="I1446">_xlfn.XLOOKUP(C1446,imp_horarios,imp_trechos_janta,"",-1,1)</f>
        <v>BELEM X GOIANIA 07:12</v>
      </c>
      <c r="J1446" s="145" t="str" cm="1">
        <f t="array" ref="J1446">_xlfn.XLOOKUP(D1446,justificativas_motivos,justificativas_texto,"",1,1)</f>
        <v>MOTORISTA CUMPRINDO HORÁRIO NA ESCALA ATUAL</v>
      </c>
      <c r="L1446" s="119" t="str">
        <f>_xlfn.CONCAT(cr_impAlm[[#This Row],[DATA]],cr_impAlm[[#This Row],[MOTORISTA e MATRICULA]])</f>
        <v>45573ENIO GOMES DE SOUZA - 5825</v>
      </c>
    </row>
    <row r="1447" spans="1:12" ht="41.25" hidden="1" customHeight="1">
      <c r="A1447" s="144">
        <v>45513</v>
      </c>
      <c r="B1447" s="135">
        <v>14300</v>
      </c>
      <c r="C1447" s="147">
        <v>0.33333333333333331</v>
      </c>
      <c r="D1447" s="148" t="s">
        <v>11</v>
      </c>
      <c r="E1447" s="132" t="s">
        <v>119</v>
      </c>
      <c r="F1447" s="132"/>
      <c r="G1447" s="132" t="str">
        <f t="shared" si="59"/>
        <v>1</v>
      </c>
      <c r="H1447" s="137">
        <f t="shared" si="60"/>
        <v>18</v>
      </c>
      <c r="I1447" s="132" t="str" cm="1">
        <f t="array" ref="I1447">_xlfn.XLOOKUP(C1447,imp_horarios,imp_trechos_janta,"",-1,1)</f>
        <v>SAO LUIS X GOIANIA 08:00</v>
      </c>
      <c r="J1447" s="145" t="str" cm="1">
        <f t="array" ref="J1447">_xlfn.XLOOKUP(D1447,justificativas_motivos,justificativas_texto,"",1,1)</f>
        <v>MOTORISTA CUMPRINDO HORÁRIO NA ESCALA ATUAL</v>
      </c>
      <c r="L1447" s="119" t="str">
        <f>_xlfn.CONCAT(cr_impAlm[[#This Row],[DATA]],cr_impAlm[[#This Row],[MOTORISTA e MATRICULA]])</f>
        <v>45573ADAIL DA SILVA DOS SANTOS - 1103</v>
      </c>
    </row>
    <row r="1448" spans="1:12" ht="41.25" hidden="1" customHeight="1">
      <c r="A1448" s="144">
        <v>45513</v>
      </c>
      <c r="B1448" s="135">
        <v>14300</v>
      </c>
      <c r="C1448" s="147">
        <v>0.33333333333333331</v>
      </c>
      <c r="D1448" s="148" t="s">
        <v>11</v>
      </c>
      <c r="E1448" s="132" t="s">
        <v>217</v>
      </c>
      <c r="F1448" s="132"/>
      <c r="G1448" s="132" t="str">
        <f t="shared" si="59"/>
        <v>1</v>
      </c>
      <c r="H1448" s="137">
        <f t="shared" si="60"/>
        <v>18</v>
      </c>
      <c r="I1448" s="132" t="str" cm="1">
        <f t="array" ref="I1448">_xlfn.XLOOKUP(C1448,imp_horarios,imp_trechos_janta,"",-1,1)</f>
        <v>SAO LUIS X GOIANIA 08:00</v>
      </c>
      <c r="J1448" s="145" t="str" cm="1">
        <f t="array" ref="J1448">_xlfn.XLOOKUP(D1448,justificativas_motivos,justificativas_texto,"",1,1)</f>
        <v>MOTORISTA CUMPRINDO HORÁRIO NA ESCALA ATUAL</v>
      </c>
      <c r="L1448" s="119" t="str">
        <f>_xlfn.CONCAT(cr_impAlm[[#This Row],[DATA]],cr_impAlm[[#This Row],[MOTORISTA e MATRICULA]])</f>
        <v>45574JOSE ANTONIO INACIO VIEIRA - 5279</v>
      </c>
    </row>
    <row r="1449" spans="1:12" ht="41.25" hidden="1" customHeight="1">
      <c r="A1449" s="144">
        <v>45513</v>
      </c>
      <c r="B1449" s="135">
        <v>17700</v>
      </c>
      <c r="C1449" s="147">
        <v>0.39583333333333331</v>
      </c>
      <c r="D1449" s="148" t="s">
        <v>11</v>
      </c>
      <c r="E1449" s="132" t="s">
        <v>42</v>
      </c>
      <c r="F1449" s="132"/>
      <c r="G1449" s="132" t="str">
        <f t="shared" si="59"/>
        <v>1</v>
      </c>
      <c r="H1449" s="137">
        <f t="shared" si="60"/>
        <v>18</v>
      </c>
      <c r="I1449" s="132" t="str" cm="1">
        <f t="array" ref="I1449">_xlfn.XLOOKUP(C1449,imp_horarios,imp_trechos_janta,"",-1,1)</f>
        <v>GOIANIA X BELEM 09:30</v>
      </c>
      <c r="J1449" s="145" t="str" cm="1">
        <f t="array" ref="J1449">_xlfn.XLOOKUP(D1449,justificativas_motivos,justificativas_texto,"",1,1)</f>
        <v>MOTORISTA CUMPRINDO HORÁRIO NA ESCALA ATUAL</v>
      </c>
      <c r="L1449" s="119" t="str">
        <f>_xlfn.CONCAT(cr_impAlm[[#This Row],[DATA]],cr_impAlm[[#This Row],[MOTORISTA e MATRICULA]])</f>
        <v>45574ANTONIO MAGNO FERREIRA DA SILVA - 5789</v>
      </c>
    </row>
    <row r="1450" spans="1:12" ht="41.25" hidden="1" customHeight="1">
      <c r="A1450" s="144">
        <v>45513</v>
      </c>
      <c r="B1450" s="135">
        <v>17700</v>
      </c>
      <c r="C1450" s="133">
        <v>0.39583333333333331</v>
      </c>
      <c r="D1450" s="148" t="s">
        <v>11</v>
      </c>
      <c r="E1450" s="132" t="s">
        <v>43</v>
      </c>
      <c r="F1450" s="132"/>
      <c r="G1450" s="132" t="str">
        <f t="shared" si="59"/>
        <v>1</v>
      </c>
      <c r="H1450" s="137">
        <f t="shared" si="60"/>
        <v>18</v>
      </c>
      <c r="I1450" s="149" t="str" cm="1">
        <f t="array" ref="I1450">_xlfn.XLOOKUP(C1450,imp_horarios,imp_trechos_janta,"",-1,1)</f>
        <v>GOIANIA X BELEM 09:30</v>
      </c>
      <c r="J1450" s="145" t="str" cm="1">
        <f t="array" ref="J1450">_xlfn.XLOOKUP(D1450,justificativas_motivos,justificativas_texto,"",1,1)</f>
        <v>MOTORISTA CUMPRINDO HORÁRIO NA ESCALA ATUAL</v>
      </c>
      <c r="L1450" s="119" t="str">
        <f>_xlfn.CONCAT(cr_impAlm[[#This Row],[DATA]],cr_impAlm[[#This Row],[MOTORISTA e MATRICULA]])</f>
        <v>45574GILMAR ALVES DE MARIA - 5627</v>
      </c>
    </row>
    <row r="1451" spans="1:12" ht="41.25" hidden="1" customHeight="1">
      <c r="A1451" s="144">
        <v>45513</v>
      </c>
      <c r="B1451" s="135" t="s">
        <v>137</v>
      </c>
      <c r="C1451" s="133" t="s">
        <v>137</v>
      </c>
      <c r="D1451" s="148" t="s">
        <v>282</v>
      </c>
      <c r="E1451" s="132" t="s">
        <v>14</v>
      </c>
      <c r="F1451" s="132"/>
      <c r="G1451" s="132" t="str">
        <f t="shared" si="59"/>
        <v>1</v>
      </c>
      <c r="H1451" s="137">
        <f t="shared" si="60"/>
        <v>18</v>
      </c>
      <c r="I1451" s="149" t="str" cm="1">
        <f t="array" ref="I1451">_xlfn.XLOOKUP(C1451,imp_horarios,imp_trechos_janta,"",-1,1)</f>
        <v>ESPERA</v>
      </c>
      <c r="J1451" s="145" t="str" cm="1">
        <f t="array" ref="J1451">_xlfn.XLOOKUP(D1451,justificativas_motivos,justificativas_texto,"",1,1)</f>
        <v>MOTORISTA CUMPRINDO ESCALA EXTRA</v>
      </c>
      <c r="L1451" s="119" t="str">
        <f>_xlfn.CONCAT(cr_impAlm[[#This Row],[DATA]],cr_impAlm[[#This Row],[MOTORISTA e MATRICULA]])</f>
        <v>45574ISAC DIAS DA COSTA - 5179</v>
      </c>
    </row>
    <row r="1452" spans="1:12" ht="41.25" hidden="1" customHeight="1">
      <c r="A1452" s="144">
        <v>45513</v>
      </c>
      <c r="B1452" s="135" t="s">
        <v>137</v>
      </c>
      <c r="C1452" s="133" t="s">
        <v>137</v>
      </c>
      <c r="D1452" s="148" t="s">
        <v>282</v>
      </c>
      <c r="E1452" s="132" t="s">
        <v>254</v>
      </c>
      <c r="F1452" s="132"/>
      <c r="G1452" s="132" t="str">
        <f t="shared" si="59"/>
        <v>1</v>
      </c>
      <c r="H1452" s="137">
        <f t="shared" si="60"/>
        <v>18</v>
      </c>
      <c r="I1452" s="149" t="str" cm="1">
        <f t="array" ref="I1452">_xlfn.XLOOKUP(C1452,imp_horarios,imp_trechos_janta,"",-1,1)</f>
        <v>ESPERA</v>
      </c>
      <c r="J1452" s="145" t="str" cm="1">
        <f t="array" ref="J1452">_xlfn.XLOOKUP(D1452,justificativas_motivos,justificativas_texto,"",1,1)</f>
        <v>MOTORISTA CUMPRINDO ESCALA EXTRA</v>
      </c>
      <c r="L1452" s="119" t="str">
        <f>_xlfn.CONCAT(cr_impAlm[[#This Row],[DATA]],cr_impAlm[[#This Row],[MOTORISTA e MATRICULA]])</f>
        <v>45574  HILTON RODRIGUES DA COSTA- 866</v>
      </c>
    </row>
    <row r="1453" spans="1:12" ht="41.25" hidden="1" customHeight="1">
      <c r="A1453" s="144">
        <v>45513</v>
      </c>
      <c r="B1453" s="135">
        <v>12400</v>
      </c>
      <c r="C1453" s="147">
        <v>0.75</v>
      </c>
      <c r="D1453" s="148" t="s">
        <v>11</v>
      </c>
      <c r="E1453" s="132" t="s">
        <v>233</v>
      </c>
      <c r="F1453" s="132"/>
      <c r="G1453" s="132" t="str">
        <f t="shared" si="59"/>
        <v>1</v>
      </c>
      <c r="H1453" s="137">
        <f t="shared" si="60"/>
        <v>18</v>
      </c>
      <c r="I1453" s="149" t="str" cm="1">
        <f t="array" ref="I1453">_xlfn.XLOOKUP(C1453,imp_horarios,imp_trechos_janta,"",-1,1)</f>
        <v>GOIANIA X TERESINA 18:00</v>
      </c>
      <c r="J1453" s="145" t="str" cm="1">
        <f t="array" ref="J1453">_xlfn.XLOOKUP(D1453,justificativas_motivos,justificativas_texto,"",1,1)</f>
        <v>MOTORISTA CUMPRINDO HORÁRIO NA ESCALA ATUAL</v>
      </c>
      <c r="L1453" s="119" t="str">
        <f>_xlfn.CONCAT(cr_impAlm[[#This Row],[DATA]],cr_impAlm[[#This Row],[MOTORISTA e MATRICULA]])</f>
        <v>45574DJALMA SOARES GUIMARAES - 1948</v>
      </c>
    </row>
    <row r="1454" spans="1:12" ht="41.25" hidden="1" customHeight="1">
      <c r="A1454" s="144">
        <v>45513</v>
      </c>
      <c r="B1454" s="135">
        <v>12400</v>
      </c>
      <c r="C1454" s="133">
        <v>0.75</v>
      </c>
      <c r="D1454" s="148" t="s">
        <v>11</v>
      </c>
      <c r="E1454" s="132" t="s">
        <v>110</v>
      </c>
      <c r="F1454" s="132"/>
      <c r="G1454" s="132" t="str">
        <f t="shared" si="59"/>
        <v>1</v>
      </c>
      <c r="H1454" s="137">
        <f t="shared" si="60"/>
        <v>18</v>
      </c>
      <c r="I1454" s="149" t="str" cm="1">
        <f t="array" ref="I1454">_xlfn.XLOOKUP(C1454,imp_horarios,imp_trechos_janta,"",-1,1)</f>
        <v>GOIANIA X TERESINA 18:00</v>
      </c>
      <c r="J1454" s="145" t="str" cm="1">
        <f t="array" ref="J1454">_xlfn.XLOOKUP(D1454,justificativas_motivos,justificativas_texto,"",1,1)</f>
        <v>MOTORISTA CUMPRINDO HORÁRIO NA ESCALA ATUAL</v>
      </c>
      <c r="L1454" s="119" t="str">
        <f>_xlfn.CONCAT(cr_impAlm[[#This Row],[DATA]],cr_impAlm[[#This Row],[MOTORISTA e MATRICULA]])</f>
        <v>45574ADALTON ALMEIDA DE SOUZA - 1941</v>
      </c>
    </row>
    <row r="1455" spans="1:12" ht="41.25" hidden="1" customHeight="1">
      <c r="A1455" s="144">
        <v>45513</v>
      </c>
      <c r="B1455" s="135">
        <v>19019</v>
      </c>
      <c r="C1455" s="133">
        <v>0.79166666666666663</v>
      </c>
      <c r="D1455" s="148" t="s">
        <v>11</v>
      </c>
      <c r="E1455" s="132" t="s">
        <v>112</v>
      </c>
      <c r="F1455" s="132"/>
      <c r="G1455" s="132" t="str">
        <f t="shared" si="59"/>
        <v>1</v>
      </c>
      <c r="H1455" s="137">
        <f t="shared" si="60"/>
        <v>18</v>
      </c>
      <c r="I1455" s="149" t="s">
        <v>79</v>
      </c>
      <c r="J1455" s="145" t="str" cm="1">
        <f t="array" ref="J1455">_xlfn.XLOOKUP(D1455,justificativas_motivos,justificativas_texto,"",1,1)</f>
        <v>MOTORISTA CUMPRINDO HORÁRIO NA ESCALA ATUAL</v>
      </c>
      <c r="L1455" s="119" t="str">
        <f>_xlfn.CONCAT(cr_impAlm[[#This Row],[DATA]],cr_impAlm[[#This Row],[MOTORISTA e MATRICULA]])</f>
        <v>45574JOAO ROQUELINO PERES JUNIOR - 5552</v>
      </c>
    </row>
    <row r="1456" spans="1:12" ht="41.25" hidden="1" customHeight="1">
      <c r="A1456" s="152">
        <v>45513</v>
      </c>
      <c r="B1456" s="146">
        <v>19019</v>
      </c>
      <c r="C1456" s="147">
        <v>0.79166666666666663</v>
      </c>
      <c r="D1456" s="148" t="s">
        <v>11</v>
      </c>
      <c r="E1456" s="132" t="s">
        <v>113</v>
      </c>
      <c r="F1456" s="149"/>
      <c r="G1456" s="149" t="str">
        <f t="shared" si="59"/>
        <v>1</v>
      </c>
      <c r="H1456" s="150">
        <f t="shared" si="60"/>
        <v>18</v>
      </c>
      <c r="I1456" s="132" t="s">
        <v>79</v>
      </c>
      <c r="J1456" s="151" t="str" cm="1">
        <f t="array" ref="J1456">_xlfn.XLOOKUP(D1456,justificativas_motivos,justificativas_texto,"",1,1)</f>
        <v>MOTORISTA CUMPRINDO HORÁRIO NA ESCALA ATUAL</v>
      </c>
      <c r="L1456" s="119" t="str">
        <f>_xlfn.CONCAT(cr_impAlm[[#This Row],[DATA]],cr_impAlm[[#This Row],[MOTORISTA e MATRICULA]])</f>
        <v>45574ADAIL DA SILVA DOS SANTOS - 1103</v>
      </c>
    </row>
    <row r="1457" spans="1:12" ht="41.25" hidden="1" customHeight="1">
      <c r="A1457" s="152">
        <v>45514</v>
      </c>
      <c r="B1457" s="146">
        <v>19014</v>
      </c>
      <c r="C1457" s="147">
        <v>0.85416666666666663</v>
      </c>
      <c r="D1457" s="148" t="s">
        <v>11</v>
      </c>
      <c r="E1457" s="132" t="s">
        <v>14</v>
      </c>
      <c r="F1457" s="149"/>
      <c r="G1457" s="149" t="str">
        <f t="shared" si="59"/>
        <v>1</v>
      </c>
      <c r="H1457" s="150">
        <f t="shared" si="60"/>
        <v>18</v>
      </c>
      <c r="I1457" s="132" t="s">
        <v>583</v>
      </c>
      <c r="J1457" s="151" t="str" cm="1">
        <f t="array" ref="J1457">_xlfn.XLOOKUP(D1457,justificativas_motivos,justificativas_texto,"",1,1)</f>
        <v>MOTORISTA CUMPRINDO HORÁRIO NA ESCALA ATUAL</v>
      </c>
      <c r="L1457" s="119" t="str">
        <f>_xlfn.CONCAT(cr_impAlm[[#This Row],[DATA]],cr_impAlm[[#This Row],[MOTORISTA e MATRICULA]])</f>
        <v>45575JOAO AMARAL DA SILVA JUNIOR - 5290</v>
      </c>
    </row>
    <row r="1458" spans="1:12" ht="41.25" hidden="1" customHeight="1">
      <c r="A1458" s="152">
        <v>45514</v>
      </c>
      <c r="B1458" s="146">
        <v>19014</v>
      </c>
      <c r="C1458" s="147">
        <v>0.85416666666666663</v>
      </c>
      <c r="D1458" s="148" t="s">
        <v>11</v>
      </c>
      <c r="E1458" s="132" t="s">
        <v>254</v>
      </c>
      <c r="F1458" s="149"/>
      <c r="G1458" s="149" t="str">
        <f t="shared" si="59"/>
        <v>1</v>
      </c>
      <c r="H1458" s="150">
        <f t="shared" si="60"/>
        <v>18</v>
      </c>
      <c r="I1458" s="149" t="s">
        <v>583</v>
      </c>
      <c r="J1458" s="151" t="str" cm="1">
        <f t="array" ref="J1458">_xlfn.XLOOKUP(D1458,justificativas_motivos,justificativas_texto,"",1,1)</f>
        <v>MOTORISTA CUMPRINDO HORÁRIO NA ESCALA ATUAL</v>
      </c>
      <c r="L1458" s="119" t="str">
        <f>_xlfn.CONCAT(cr_impAlm[[#This Row],[DATA]],cr_impAlm[[#This Row],[MOTORISTA e MATRICULA]])</f>
        <v>45575GEYSILOM CARDOSO FAGUNDES FURTADO - 5770</v>
      </c>
    </row>
    <row r="1459" spans="1:12" ht="41.25" hidden="1" customHeight="1">
      <c r="A1459" s="152">
        <v>45514</v>
      </c>
      <c r="B1459" s="146">
        <v>19018</v>
      </c>
      <c r="C1459" s="147">
        <v>0.87847222222222221</v>
      </c>
      <c r="D1459" s="148" t="s">
        <v>11</v>
      </c>
      <c r="E1459" s="132" t="s">
        <v>233</v>
      </c>
      <c r="F1459" s="149"/>
      <c r="G1459" s="149" t="str">
        <f t="shared" si="59"/>
        <v>1</v>
      </c>
      <c r="H1459" s="150">
        <f t="shared" si="60"/>
        <v>18</v>
      </c>
      <c r="I1459" s="149" t="str" cm="1">
        <f t="array" ref="I1459">_xlfn.XLOOKUP(C1459,imp_horarios,imp_trechos_janta,"",-1,1)</f>
        <v>BELEM X GOIANIA 21:05</v>
      </c>
      <c r="J1459" s="151" t="str" cm="1">
        <f t="array" ref="J1459">_xlfn.XLOOKUP(D1459,justificativas_motivos,justificativas_texto,"",1,1)</f>
        <v>MOTORISTA CUMPRINDO HORÁRIO NA ESCALA ATUAL</v>
      </c>
      <c r="L1459" s="119" t="str">
        <f>_xlfn.CONCAT(cr_impAlm[[#This Row],[DATA]],cr_impAlm[[#This Row],[MOTORISTA e MATRICULA]])</f>
        <v>45575  VALDEIR DA COSTA- 5351</v>
      </c>
    </row>
    <row r="1460" spans="1:12" ht="41.25" hidden="1" customHeight="1">
      <c r="A1460" s="152">
        <v>45514</v>
      </c>
      <c r="B1460" s="146">
        <v>19018</v>
      </c>
      <c r="C1460" s="147">
        <v>0.87847222222222221</v>
      </c>
      <c r="D1460" s="148" t="s">
        <v>11</v>
      </c>
      <c r="E1460" s="132" t="s">
        <v>110</v>
      </c>
      <c r="F1460" s="149"/>
      <c r="G1460" s="149" t="str">
        <f t="shared" si="59"/>
        <v>1</v>
      </c>
      <c r="H1460" s="150">
        <f t="shared" si="60"/>
        <v>18</v>
      </c>
      <c r="I1460" s="149" t="str" cm="1">
        <f t="array" ref="I1460">_xlfn.XLOOKUP(C1460,imp_horarios,imp_trechos_janta,"",-1,1)</f>
        <v>BELEM X GOIANIA 21:05</v>
      </c>
      <c r="J1460" s="151" t="str" cm="1">
        <f t="array" ref="J1460">_xlfn.XLOOKUP(D1460,justificativas_motivos,justificativas_texto,"",1,1)</f>
        <v>MOTORISTA CUMPRINDO HORÁRIO NA ESCALA ATUAL</v>
      </c>
      <c r="L1460" s="119" t="str">
        <f>_xlfn.CONCAT(cr_impAlm[[#This Row],[DATA]],cr_impAlm[[#This Row],[MOTORISTA e MATRICULA]])</f>
        <v>45575GESMAR DE SOUZA - 574</v>
      </c>
    </row>
    <row r="1461" spans="1:12" ht="41.25" hidden="1" customHeight="1">
      <c r="A1461" s="152">
        <v>45514</v>
      </c>
      <c r="B1461" s="146">
        <v>19021</v>
      </c>
      <c r="C1461" s="147">
        <v>0.3</v>
      </c>
      <c r="D1461" s="148" t="s">
        <v>11</v>
      </c>
      <c r="E1461" s="132" t="s">
        <v>112</v>
      </c>
      <c r="F1461" s="149"/>
      <c r="G1461" s="149" t="str">
        <f t="shared" si="59"/>
        <v>1</v>
      </c>
      <c r="H1461" s="150">
        <f t="shared" si="60"/>
        <v>18</v>
      </c>
      <c r="I1461" s="149" t="str" cm="1">
        <f t="array" ref="I1461">_xlfn.XLOOKUP(C1461,imp_horarios,imp_trechos_janta,"",-1,1)</f>
        <v>BELEM X GOIANIA 07:12</v>
      </c>
      <c r="J1461" s="151" t="str" cm="1">
        <f t="array" ref="J1461">_xlfn.XLOOKUP(D1461,justificativas_motivos,justificativas_texto,"",1,1)</f>
        <v>MOTORISTA CUMPRINDO HORÁRIO NA ESCALA ATUAL</v>
      </c>
      <c r="L1461" s="119" t="str">
        <f>_xlfn.CONCAT(cr_impAlm[[#This Row],[DATA]],cr_impAlm[[#This Row],[MOTORISTA e MATRICULA]])</f>
        <v>45575ROBERTO PEREIRA DE MATOS - 5538</v>
      </c>
    </row>
    <row r="1462" spans="1:12" ht="41.25" hidden="1" customHeight="1">
      <c r="A1462" s="152">
        <v>45514</v>
      </c>
      <c r="B1462" s="146">
        <v>19021</v>
      </c>
      <c r="C1462" s="147">
        <v>0.3</v>
      </c>
      <c r="D1462" s="148" t="s">
        <v>11</v>
      </c>
      <c r="E1462" s="149" t="s">
        <v>113</v>
      </c>
      <c r="F1462" s="149"/>
      <c r="G1462" s="149" t="str">
        <f t="shared" si="59"/>
        <v>1</v>
      </c>
      <c r="H1462" s="150">
        <f t="shared" si="60"/>
        <v>18</v>
      </c>
      <c r="I1462" s="149" t="str" cm="1">
        <f t="array" ref="I1462">_xlfn.XLOOKUP(C1462,imp_horarios,imp_trechos_janta,"",-1,1)</f>
        <v>BELEM X GOIANIA 07:12</v>
      </c>
      <c r="J1462" s="151" t="str" cm="1">
        <f t="array" ref="J1462">_xlfn.XLOOKUP(D1462,justificativas_motivos,justificativas_texto,"",1,1)</f>
        <v>MOTORISTA CUMPRINDO HORÁRIO NA ESCALA ATUAL</v>
      </c>
      <c r="L1462" s="119" t="str">
        <f>_xlfn.CONCAT(cr_impAlm[[#This Row],[DATA]],cr_impAlm[[#This Row],[MOTORISTA e MATRICULA]])</f>
        <v>45575BRENO LACERDA SPERB - 5756</v>
      </c>
    </row>
    <row r="1463" spans="1:12" ht="41.25" hidden="1" customHeight="1">
      <c r="A1463" s="152">
        <v>45514</v>
      </c>
      <c r="B1463" s="146">
        <v>16800</v>
      </c>
      <c r="C1463" s="147">
        <v>0.39583333333333331</v>
      </c>
      <c r="D1463" s="148" t="s">
        <v>11</v>
      </c>
      <c r="E1463" s="149" t="s">
        <v>183</v>
      </c>
      <c r="F1463" s="149"/>
      <c r="G1463" s="149" t="str">
        <f t="shared" si="59"/>
        <v>1</v>
      </c>
      <c r="H1463" s="150">
        <f t="shared" si="60"/>
        <v>18</v>
      </c>
      <c r="I1463" s="149" t="str" cm="1">
        <f t="array" ref="I1463">_xlfn.XLOOKUP(C1463,imp_horarios,imp_trechos_janta,"",-1,1)</f>
        <v>GOIANIA X BELEM 09:30</v>
      </c>
      <c r="J1463" s="151" t="str" cm="1">
        <f t="array" ref="J1463">_xlfn.XLOOKUP(D1463,justificativas_motivos,justificativas_texto,"",1,1)</f>
        <v>MOTORISTA CUMPRINDO HORÁRIO NA ESCALA ATUAL</v>
      </c>
      <c r="L1463" s="119" t="str">
        <f>_xlfn.CONCAT(cr_impAlm[[#This Row],[DATA]],cr_impAlm[[#This Row],[MOTORISTA e MATRICULA]])</f>
        <v>45575JOAO MONTEIRO DA COSTA - 5187</v>
      </c>
    </row>
    <row r="1464" spans="1:12" ht="41.25" hidden="1" customHeight="1">
      <c r="A1464" s="152">
        <v>45514</v>
      </c>
      <c r="B1464" s="146">
        <v>16800</v>
      </c>
      <c r="C1464" s="147">
        <v>0.39583333333333331</v>
      </c>
      <c r="D1464" s="148" t="s">
        <v>11</v>
      </c>
      <c r="E1464" s="149" t="s">
        <v>230</v>
      </c>
      <c r="F1464" s="149"/>
      <c r="G1464" s="149" t="str">
        <f t="shared" si="59"/>
        <v>1</v>
      </c>
      <c r="H1464" s="150">
        <f t="shared" si="60"/>
        <v>18</v>
      </c>
      <c r="I1464" s="149" t="str" cm="1">
        <f t="array" ref="I1464">_xlfn.XLOOKUP(C1464,imp_horarios,imp_trechos_janta,"",-1,1)</f>
        <v>GOIANIA X BELEM 09:30</v>
      </c>
      <c r="J1464" s="151" t="str" cm="1">
        <f t="array" ref="J1464">_xlfn.XLOOKUP(D1464,justificativas_motivos,justificativas_texto,"",1,1)</f>
        <v>MOTORISTA CUMPRINDO HORÁRIO NA ESCALA ATUAL</v>
      </c>
      <c r="L1464" s="119" t="str">
        <f>_xlfn.CONCAT(cr_impAlm[[#This Row],[DATA]],cr_impAlm[[#This Row],[MOTORISTA e MATRICULA]])</f>
        <v>45575ANTONIO LINDOMAR DAS CHAGAS - 5175</v>
      </c>
    </row>
    <row r="1465" spans="1:12" ht="41.25" hidden="1" customHeight="1">
      <c r="A1465" s="152">
        <v>45514</v>
      </c>
      <c r="B1465" s="146">
        <v>19016</v>
      </c>
      <c r="C1465" s="147">
        <v>0.75</v>
      </c>
      <c r="D1465" s="148" t="s">
        <v>11</v>
      </c>
      <c r="E1465" s="149" t="s">
        <v>40</v>
      </c>
      <c r="F1465" s="149"/>
      <c r="G1465" s="149" t="str">
        <f t="shared" si="59"/>
        <v>1</v>
      </c>
      <c r="H1465" s="150">
        <f t="shared" si="60"/>
        <v>18</v>
      </c>
      <c r="I1465" s="149" t="str" cm="1">
        <f t="array" ref="I1465">_xlfn.XLOOKUP(C1465,imp_horarios,imp_trechos_janta,"",-1,1)</f>
        <v>GOIANIA X TERESINA 18:00</v>
      </c>
      <c r="J1465" s="151" t="str" cm="1">
        <f t="array" ref="J1465">_xlfn.XLOOKUP(D1465,justificativas_motivos,justificativas_texto,"",1,1)</f>
        <v>MOTORISTA CUMPRINDO HORÁRIO NA ESCALA ATUAL</v>
      </c>
      <c r="L1465" s="119" t="str">
        <f>_xlfn.CONCAT(cr_impAlm[[#This Row],[DATA]],cr_impAlm[[#This Row],[MOTORISTA e MATRICULA]])</f>
        <v>45575SEBASTIAO SERGIO DE OLIVEIRA - 3079</v>
      </c>
    </row>
    <row r="1466" spans="1:12" ht="41.25" hidden="1" customHeight="1">
      <c r="A1466" s="152">
        <v>45514</v>
      </c>
      <c r="B1466" s="146">
        <v>19016</v>
      </c>
      <c r="C1466" s="147">
        <v>0.75</v>
      </c>
      <c r="D1466" s="148" t="s">
        <v>11</v>
      </c>
      <c r="E1466" s="149" t="s">
        <v>41</v>
      </c>
      <c r="F1466" s="149"/>
      <c r="G1466" s="149" t="str">
        <f t="shared" si="59"/>
        <v>1</v>
      </c>
      <c r="H1466" s="150">
        <f t="shared" si="60"/>
        <v>18</v>
      </c>
      <c r="I1466" s="149" t="str" cm="1">
        <f t="array" ref="I1466">_xlfn.XLOOKUP(C1466,imp_horarios,imp_trechos_janta,"",-1,1)</f>
        <v>GOIANIA X TERESINA 18:00</v>
      </c>
      <c r="J1466" s="151" t="str" cm="1">
        <f t="array" ref="J1466">_xlfn.XLOOKUP(D1466,justificativas_motivos,justificativas_texto,"",1,1)</f>
        <v>MOTORISTA CUMPRINDO HORÁRIO NA ESCALA ATUAL</v>
      </c>
      <c r="L1466" s="119" t="str">
        <f>_xlfn.CONCAT(cr_impAlm[[#This Row],[DATA]],cr_impAlm[[#This Row],[MOTORISTA e MATRICULA]])</f>
        <v>45575REGISMAR ANTONIO TEODORO DA COSTA - 2966</v>
      </c>
    </row>
    <row r="1467" spans="1:12" ht="41.25" hidden="1" customHeight="1">
      <c r="A1467" s="152">
        <v>45514</v>
      </c>
      <c r="B1467" s="146">
        <v>20017</v>
      </c>
      <c r="C1467" s="147">
        <v>0.79166666666666663</v>
      </c>
      <c r="D1467" s="148" t="s">
        <v>11</v>
      </c>
      <c r="E1467" s="149" t="s">
        <v>131</v>
      </c>
      <c r="F1467" s="149"/>
      <c r="G1467" s="149" t="str">
        <f t="shared" si="59"/>
        <v>1</v>
      </c>
      <c r="H1467" s="150">
        <f t="shared" si="60"/>
        <v>18</v>
      </c>
      <c r="I1467" s="149" t="s">
        <v>79</v>
      </c>
      <c r="J1467" s="151" t="str" cm="1">
        <f t="array" ref="J1467">_xlfn.XLOOKUP(D1467,justificativas_motivos,justificativas_texto,"",1,1)</f>
        <v>MOTORISTA CUMPRINDO HORÁRIO NA ESCALA ATUAL</v>
      </c>
      <c r="L1467" s="119" t="str">
        <f>_xlfn.CONCAT(cr_impAlm[[#This Row],[DATA]],cr_impAlm[[#This Row],[MOTORISTA e MATRICULA]])</f>
        <v>45575ADAIL DA SILVA DOS SANTOS - 1103</v>
      </c>
    </row>
    <row r="1468" spans="1:12" ht="41.25" hidden="1" customHeight="1">
      <c r="A1468" s="144">
        <v>45514</v>
      </c>
      <c r="B1468" s="135">
        <v>20017</v>
      </c>
      <c r="C1468" s="133">
        <v>0.79166666666666663</v>
      </c>
      <c r="D1468" s="148" t="s">
        <v>11</v>
      </c>
      <c r="E1468" s="132" t="s">
        <v>132</v>
      </c>
      <c r="F1468" s="132"/>
      <c r="G1468" s="132" t="str">
        <f t="shared" si="59"/>
        <v>1</v>
      </c>
      <c r="H1468" s="137">
        <f t="shared" si="60"/>
        <v>18</v>
      </c>
      <c r="I1468" s="132" t="s">
        <v>79</v>
      </c>
      <c r="J1468" s="145" t="str" cm="1">
        <f t="array" ref="J1468">_xlfn.XLOOKUP(D1468,justificativas_motivos,justificativas_texto,"",1,1)</f>
        <v>MOTORISTA CUMPRINDO HORÁRIO NA ESCALA ATUAL</v>
      </c>
      <c r="L1468" s="119" t="str">
        <f>_xlfn.CONCAT(cr_impAlm[[#This Row],[DATA]],cr_impAlm[[#This Row],[MOTORISTA e MATRICULA]])</f>
        <v>45576VALDIR PEREIRA DE SOUZA - 85</v>
      </c>
    </row>
    <row r="1469" spans="1:12" ht="41.25" hidden="1" customHeight="1">
      <c r="A1469" s="144">
        <v>45515</v>
      </c>
      <c r="B1469" s="135">
        <v>19012</v>
      </c>
      <c r="C1469" s="133">
        <v>0.3</v>
      </c>
      <c r="D1469" s="148" t="s">
        <v>11</v>
      </c>
      <c r="E1469" s="132" t="s">
        <v>40</v>
      </c>
      <c r="F1469" s="132"/>
      <c r="G1469" s="132" t="str">
        <f t="shared" si="59"/>
        <v>1</v>
      </c>
      <c r="H1469" s="137">
        <f t="shared" si="60"/>
        <v>18</v>
      </c>
      <c r="I1469" s="132" t="str" cm="1">
        <f t="array" ref="I1469">_xlfn.XLOOKUP(C1469,imp_horarios,imp_trechos_janta,"",-1,1)</f>
        <v>BELEM X GOIANIA 07:12</v>
      </c>
      <c r="J1469" s="145" t="str" cm="1">
        <f t="array" ref="J1469">_xlfn.XLOOKUP(D1469,justificativas_motivos,justificativas_texto,"",1,1)</f>
        <v>MOTORISTA CUMPRINDO HORÁRIO NA ESCALA ATUAL</v>
      </c>
      <c r="L1469" s="119" t="str">
        <f>_xlfn.CONCAT(cr_impAlm[[#This Row],[DATA]],cr_impAlm[[#This Row],[MOTORISTA e MATRICULA]])</f>
        <v>45576WOLNEY EDUARDO DE OLIVEIRA - 5607</v>
      </c>
    </row>
    <row r="1470" spans="1:12" ht="41.25" hidden="1" customHeight="1">
      <c r="A1470" s="144">
        <v>45515</v>
      </c>
      <c r="B1470" s="135">
        <v>19012</v>
      </c>
      <c r="C1470" s="133">
        <v>0.3</v>
      </c>
      <c r="D1470" s="148" t="s">
        <v>11</v>
      </c>
      <c r="E1470" s="132" t="s">
        <v>41</v>
      </c>
      <c r="F1470" s="132"/>
      <c r="G1470" s="132" t="str">
        <f t="shared" si="59"/>
        <v>1</v>
      </c>
      <c r="H1470" s="137">
        <f t="shared" si="60"/>
        <v>18</v>
      </c>
      <c r="I1470" s="132" t="str" cm="1">
        <f t="array" ref="I1470">_xlfn.XLOOKUP(C1470,imp_horarios,imp_trechos_janta,"",-1,1)</f>
        <v>BELEM X GOIANIA 07:12</v>
      </c>
      <c r="J1470" s="145" t="str" cm="1">
        <f t="array" ref="J1470">_xlfn.XLOOKUP(D1470,justificativas_motivos,justificativas_texto,"",1,1)</f>
        <v>MOTORISTA CUMPRINDO HORÁRIO NA ESCALA ATUAL</v>
      </c>
      <c r="L1470" s="119" t="str">
        <f>_xlfn.CONCAT(cr_impAlm[[#This Row],[DATA]],cr_impAlm[[#This Row],[MOTORISTA e MATRICULA]])</f>
        <v>45576JOSE CARLOS DA SILVA - 979</v>
      </c>
    </row>
    <row r="1471" spans="1:12" ht="41.25" hidden="1" customHeight="1">
      <c r="A1471" s="144">
        <v>45515</v>
      </c>
      <c r="B1471" s="135">
        <v>14700</v>
      </c>
      <c r="C1471" s="133">
        <v>0.39583333333333331</v>
      </c>
      <c r="D1471" s="148" t="s">
        <v>11</v>
      </c>
      <c r="E1471" s="132" t="s">
        <v>131</v>
      </c>
      <c r="F1471" s="132"/>
      <c r="G1471" s="132" t="str">
        <f t="shared" si="59"/>
        <v>1</v>
      </c>
      <c r="H1471" s="137">
        <f t="shared" si="60"/>
        <v>18</v>
      </c>
      <c r="I1471" s="132" t="str" cm="1">
        <f t="array" ref="I1471">_xlfn.XLOOKUP(C1471,imp_horarios,imp_trechos_janta,"",-1,1)</f>
        <v>GOIANIA X BELEM 09:30</v>
      </c>
      <c r="J1471" s="145" t="str" cm="1">
        <f t="array" ref="J1471">_xlfn.XLOOKUP(D1471,justificativas_motivos,justificativas_texto,"",1,1)</f>
        <v>MOTORISTA CUMPRINDO HORÁRIO NA ESCALA ATUAL</v>
      </c>
      <c r="L1471" s="119" t="str">
        <f>_xlfn.CONCAT(cr_impAlm[[#This Row],[DATA]],cr_impAlm[[#This Row],[MOTORISTA e MATRICULA]])</f>
        <v>45576ELIAS JESUS DA COSTA - 5295</v>
      </c>
    </row>
    <row r="1472" spans="1:12" ht="41.25" hidden="1" customHeight="1">
      <c r="A1472" s="144">
        <v>45515</v>
      </c>
      <c r="B1472" s="146">
        <v>14700</v>
      </c>
      <c r="C1472" s="147">
        <v>0.39583333333333331</v>
      </c>
      <c r="D1472" s="148" t="s">
        <v>11</v>
      </c>
      <c r="E1472" s="132" t="s">
        <v>132</v>
      </c>
      <c r="F1472" s="132"/>
      <c r="G1472" s="132" t="str">
        <f t="shared" si="59"/>
        <v>1</v>
      </c>
      <c r="H1472" s="137">
        <f t="shared" si="60"/>
        <v>18</v>
      </c>
      <c r="I1472" s="132" t="str" cm="1">
        <f t="array" ref="I1472">_xlfn.XLOOKUP(C1472,imp_horarios,imp_trechos_janta,"",-1,1)</f>
        <v>GOIANIA X BELEM 09:30</v>
      </c>
      <c r="J1472" s="151" t="str" cm="1">
        <f t="array" ref="J1472">_xlfn.XLOOKUP(D1472,justificativas_motivos,justificativas_texto,"",1,1)</f>
        <v>MOTORISTA CUMPRINDO HORÁRIO NA ESCALA ATUAL</v>
      </c>
      <c r="L1472" s="119" t="str">
        <f>_xlfn.CONCAT(cr_impAlm[[#This Row],[DATA]],cr_impAlm[[#This Row],[MOTORISTA e MATRICULA]])</f>
        <v>45576VALDIR NUNES DA SILVA - 2989</v>
      </c>
    </row>
    <row r="1473" spans="1:12" ht="41.25" hidden="1" customHeight="1">
      <c r="A1473" s="144">
        <v>45515</v>
      </c>
      <c r="B1473" s="146" t="s">
        <v>137</v>
      </c>
      <c r="C1473" s="147" t="s">
        <v>137</v>
      </c>
      <c r="D1473" s="147" t="s">
        <v>137</v>
      </c>
      <c r="E1473" s="132" t="s">
        <v>163</v>
      </c>
      <c r="F1473" s="132"/>
      <c r="G1473" s="132" t="str">
        <f t="shared" si="59"/>
        <v>1</v>
      </c>
      <c r="H1473" s="137">
        <f t="shared" si="60"/>
        <v>18</v>
      </c>
      <c r="I1473" s="132" t="str" cm="1">
        <f t="array" ref="I1473">_xlfn.XLOOKUP(C1473,imp_horarios,imp_trechos_janta,"",-1,1)</f>
        <v>ESPERA</v>
      </c>
      <c r="J1473" s="151" t="str" cm="1">
        <f t="array" ref="J1473">_xlfn.XLOOKUP(D1473,justificativas_motivos,justificativas_texto,"",1,1)</f>
        <v>MOTORISTA NA GARAGEM EM ESPERA PARA DISPONIBILIDADE DE HORARIOS</v>
      </c>
      <c r="L1473" s="119" t="str">
        <f>_xlfn.CONCAT(cr_impAlm[[#This Row],[DATA]],cr_impAlm[[#This Row],[MOTORISTA e MATRICULA]])</f>
        <v>45576JOSENILTON FRANCISCO LIMA - 3037</v>
      </c>
    </row>
    <row r="1474" spans="1:12" ht="41.25" hidden="1" customHeight="1">
      <c r="A1474" s="144">
        <v>45515</v>
      </c>
      <c r="B1474" s="135" t="s">
        <v>137</v>
      </c>
      <c r="C1474" s="133" t="s">
        <v>137</v>
      </c>
      <c r="D1474" s="147" t="s">
        <v>137</v>
      </c>
      <c r="E1474" s="132" t="s">
        <v>121</v>
      </c>
      <c r="F1474" s="132"/>
      <c r="G1474" s="132" t="str">
        <f t="shared" si="59"/>
        <v>1</v>
      </c>
      <c r="H1474" s="137">
        <f t="shared" si="60"/>
        <v>18</v>
      </c>
      <c r="I1474" s="149" t="str" cm="1">
        <f t="array" ref="I1474">_xlfn.XLOOKUP(C1474,imp_horarios,imp_trechos_janta,"",-1,1)</f>
        <v>ESPERA</v>
      </c>
      <c r="J1474" s="145" t="str" cm="1">
        <f t="array" ref="J1474">_xlfn.XLOOKUP(D1474,justificativas_motivos,justificativas_texto,"",1,1)</f>
        <v>MOTORISTA NA GARAGEM EM ESPERA PARA DISPONIBILIDADE DE HORARIOS</v>
      </c>
      <c r="L1474" s="119" t="str">
        <f>_xlfn.CONCAT(cr_impAlm[[#This Row],[DATA]],cr_impAlm[[#This Row],[MOTORISTA e MATRICULA]])</f>
        <v>45576VILMAR JOSE CAMILO - 948</v>
      </c>
    </row>
    <row r="1475" spans="1:12" ht="41.25" hidden="1" customHeight="1">
      <c r="A1475" s="144">
        <v>45515</v>
      </c>
      <c r="B1475" s="135">
        <v>19009</v>
      </c>
      <c r="C1475" s="133">
        <v>0.75</v>
      </c>
      <c r="D1475" s="148" t="s">
        <v>11</v>
      </c>
      <c r="E1475" s="132" t="s">
        <v>27</v>
      </c>
      <c r="F1475" s="132"/>
      <c r="G1475" s="132" t="str">
        <f t="shared" si="59"/>
        <v>1</v>
      </c>
      <c r="H1475" s="137">
        <f t="shared" si="60"/>
        <v>18</v>
      </c>
      <c r="I1475" s="149" t="str" cm="1">
        <f t="array" ref="I1475">_xlfn.XLOOKUP(C1475,imp_horarios,imp_trechos_janta,"",-1,1)</f>
        <v>GOIANIA X TERESINA 18:00</v>
      </c>
      <c r="J1475" s="145" t="str" cm="1">
        <f t="array" ref="J1475">_xlfn.XLOOKUP(D1475,justificativas_motivos,justificativas_texto,"",1,1)</f>
        <v>MOTORISTA CUMPRINDO HORÁRIO NA ESCALA ATUAL</v>
      </c>
      <c r="L1475" s="119" t="str">
        <f>_xlfn.CONCAT(cr_impAlm[[#This Row],[DATA]],cr_impAlm[[#This Row],[MOTORISTA e MATRICULA]])</f>
        <v>45576ADMILSON BRAGA ALVES - 2656</v>
      </c>
    </row>
    <row r="1476" spans="1:12" ht="41.25" hidden="1" customHeight="1">
      <c r="A1476" s="144">
        <v>45515</v>
      </c>
      <c r="B1476" s="135">
        <v>19009</v>
      </c>
      <c r="C1476" s="133">
        <v>0.75</v>
      </c>
      <c r="D1476" s="148" t="s">
        <v>11</v>
      </c>
      <c r="E1476" s="132" t="s">
        <v>29</v>
      </c>
      <c r="F1476" s="132"/>
      <c r="G1476" s="132" t="str">
        <f t="shared" si="59"/>
        <v>1</v>
      </c>
      <c r="H1476" s="137">
        <f t="shared" si="60"/>
        <v>18</v>
      </c>
      <c r="I1476" s="149" t="str" cm="1">
        <f t="array" ref="I1476">_xlfn.XLOOKUP(C1476,imp_horarios,imp_trechos_janta,"",-1,1)</f>
        <v>GOIANIA X TERESINA 18:00</v>
      </c>
      <c r="J1476" s="145" t="str" cm="1">
        <f t="array" ref="J1476">_xlfn.XLOOKUP(D1476,justificativas_motivos,justificativas_texto,"",1,1)</f>
        <v>MOTORISTA CUMPRINDO HORÁRIO NA ESCALA ATUAL</v>
      </c>
      <c r="L1476" s="119" t="str">
        <f>_xlfn.CONCAT(cr_impAlm[[#This Row],[DATA]],cr_impAlm[[#This Row],[MOTORISTA e MATRICULA]])</f>
        <v>45576ADAIL DA SILVA DOS SANTOS - 1103</v>
      </c>
    </row>
    <row r="1477" spans="1:12" ht="41.25" hidden="1" customHeight="1">
      <c r="A1477" s="144">
        <v>45515</v>
      </c>
      <c r="B1477" s="135">
        <v>19017</v>
      </c>
      <c r="C1477" s="133">
        <v>0.79166666666666663</v>
      </c>
      <c r="D1477" s="148" t="s">
        <v>11</v>
      </c>
      <c r="E1477" s="132" t="s">
        <v>280</v>
      </c>
      <c r="F1477" s="132"/>
      <c r="G1477" s="132" t="str">
        <f t="shared" si="59"/>
        <v>1</v>
      </c>
      <c r="H1477" s="137">
        <f t="shared" si="60"/>
        <v>18</v>
      </c>
      <c r="I1477" s="149" t="s">
        <v>79</v>
      </c>
      <c r="J1477" s="145" t="str" cm="1">
        <f t="array" ref="J1477">_xlfn.XLOOKUP(D1477,justificativas_motivos,justificativas_texto,"",1,1)</f>
        <v>MOTORISTA CUMPRINDO HORÁRIO NA ESCALA ATUAL</v>
      </c>
      <c r="L1477" s="119" t="str">
        <f>_xlfn.CONCAT(cr_impAlm[[#This Row],[DATA]],cr_impAlm[[#This Row],[MOTORISTA e MATRICULA]])</f>
        <v>45576IZALMIR RODRIGUES COELHO - 958</v>
      </c>
    </row>
    <row r="1478" spans="1:12" ht="41.25" hidden="1" customHeight="1">
      <c r="A1478" s="144">
        <v>45515</v>
      </c>
      <c r="B1478" s="135">
        <v>19017</v>
      </c>
      <c r="C1478" s="133">
        <v>0.79166666666666663</v>
      </c>
      <c r="D1478" s="148" t="s">
        <v>11</v>
      </c>
      <c r="E1478" s="132" t="s">
        <v>209</v>
      </c>
      <c r="F1478" s="132"/>
      <c r="G1478" s="132" t="str">
        <f t="shared" si="59"/>
        <v>1</v>
      </c>
      <c r="H1478" s="137">
        <f t="shared" si="60"/>
        <v>18</v>
      </c>
      <c r="I1478" s="132" t="s">
        <v>79</v>
      </c>
      <c r="J1478" s="145" t="str" cm="1">
        <f t="array" ref="J1478">_xlfn.XLOOKUP(D1478,justificativas_motivos,justificativas_texto,"",1,1)</f>
        <v>MOTORISTA CUMPRINDO HORÁRIO NA ESCALA ATUAL</v>
      </c>
      <c r="L1478" s="119" t="str">
        <f>_xlfn.CONCAT(cr_impAlm[[#This Row],[DATA]],cr_impAlm[[#This Row],[MOTORISTA e MATRICULA]])</f>
        <v>45576FRANCISCO LINDONALDO DE SOUSA - 2971</v>
      </c>
    </row>
    <row r="1479" spans="1:12" ht="41.25" hidden="1" customHeight="1">
      <c r="A1479" s="144">
        <v>45515</v>
      </c>
      <c r="B1479" s="135">
        <v>15700</v>
      </c>
      <c r="C1479" s="133">
        <v>0.83333333333333337</v>
      </c>
      <c r="D1479" s="148" t="s">
        <v>11</v>
      </c>
      <c r="E1479" s="132" t="s">
        <v>30</v>
      </c>
      <c r="F1479" s="132"/>
      <c r="G1479" s="132" t="str">
        <f t="shared" si="59"/>
        <v>1</v>
      </c>
      <c r="H1479" s="137">
        <f t="shared" si="60"/>
        <v>18</v>
      </c>
      <c r="I1479" s="132" t="str" cm="1">
        <f t="array" ref="I1479">_xlfn.XLOOKUP(C1479,imp_horarios,imp_trechos_janta,"",-1,1)</f>
        <v>GOIANIA X SAO LUIS 20:00</v>
      </c>
      <c r="J1479" s="145" t="str" cm="1">
        <f t="array" ref="J1479">_xlfn.XLOOKUP(D1479,justificativas_motivos,justificativas_texto,"",1,1)</f>
        <v>MOTORISTA CUMPRINDO HORÁRIO NA ESCALA ATUAL</v>
      </c>
      <c r="L1479" s="119" t="str">
        <f>_xlfn.CONCAT(cr_impAlm[[#This Row],[DATA]],cr_impAlm[[#This Row],[MOTORISTA e MATRICULA]])</f>
        <v>45577LAZARO VIEIRA DA SILVA - 5428</v>
      </c>
    </row>
    <row r="1480" spans="1:12" ht="41.25" hidden="1" customHeight="1">
      <c r="A1480" s="152">
        <v>45515</v>
      </c>
      <c r="B1480" s="146">
        <v>15700</v>
      </c>
      <c r="C1480" s="147">
        <v>0.83333333333333337</v>
      </c>
      <c r="D1480" s="148" t="s">
        <v>11</v>
      </c>
      <c r="E1480" s="132" t="s">
        <v>31</v>
      </c>
      <c r="F1480" s="149"/>
      <c r="G1480" s="149" t="str">
        <f t="shared" si="59"/>
        <v>1</v>
      </c>
      <c r="H1480" s="150">
        <f t="shared" si="60"/>
        <v>18</v>
      </c>
      <c r="I1480" s="149" t="str" cm="1">
        <f t="array" ref="I1480">_xlfn.XLOOKUP(C1480,imp_horarios,imp_trechos_janta,"",-1,1)</f>
        <v>GOIANIA X SAO LUIS 20:00</v>
      </c>
      <c r="J1480" s="151" t="str" cm="1">
        <f t="array" ref="J1480">_xlfn.XLOOKUP(D1480,justificativas_motivos,justificativas_texto,"",1,1)</f>
        <v>MOTORISTA CUMPRINDO HORÁRIO NA ESCALA ATUAL</v>
      </c>
      <c r="L1480" s="119" t="str">
        <f>_xlfn.CONCAT(cr_impAlm[[#This Row],[DATA]],cr_impAlm[[#This Row],[MOTORISTA e MATRICULA]])</f>
        <v>45577ROSIVALDO FERREIRA DA SILVA - 5429</v>
      </c>
    </row>
    <row r="1481" spans="1:12" ht="41.25" hidden="1" customHeight="1">
      <c r="A1481" s="152">
        <v>45516</v>
      </c>
      <c r="B1481" s="146">
        <v>20017</v>
      </c>
      <c r="C1481" s="147">
        <v>0.87847222222222221</v>
      </c>
      <c r="D1481" s="148" t="s">
        <v>11</v>
      </c>
      <c r="E1481" s="132" t="s">
        <v>27</v>
      </c>
      <c r="F1481" s="149"/>
      <c r="G1481" s="149" t="str">
        <f t="shared" si="59"/>
        <v>1</v>
      </c>
      <c r="H1481" s="150">
        <f t="shared" si="60"/>
        <v>18</v>
      </c>
      <c r="I1481" s="149" t="str" cm="1">
        <f t="array" ref="I1481">_xlfn.XLOOKUP(C1481,imp_horarios,imp_trechos_janta,"",-1,1)</f>
        <v>BELEM X GOIANIA 21:05</v>
      </c>
      <c r="J1481" s="151" t="str" cm="1">
        <f t="array" ref="J1481">_xlfn.XLOOKUP(D1481,justificativas_motivos,justificativas_texto,"",1,1)</f>
        <v>MOTORISTA CUMPRINDO HORÁRIO NA ESCALA ATUAL</v>
      </c>
      <c r="L1481" s="119" t="str">
        <f>_xlfn.CONCAT(cr_impAlm[[#This Row],[DATA]],cr_impAlm[[#This Row],[MOTORISTA e MATRICULA]])</f>
        <v>45577JUSCELINO PIRES GONCALVES - 1343</v>
      </c>
    </row>
    <row r="1482" spans="1:12" ht="41.25" hidden="1" customHeight="1">
      <c r="A1482" s="152">
        <v>45516</v>
      </c>
      <c r="B1482" s="146">
        <v>20017</v>
      </c>
      <c r="C1482" s="147">
        <v>0.87847222222222221</v>
      </c>
      <c r="D1482" s="148" t="s">
        <v>11</v>
      </c>
      <c r="E1482" s="132" t="s">
        <v>29</v>
      </c>
      <c r="F1482" s="149"/>
      <c r="G1482" s="149" t="str">
        <f t="shared" si="59"/>
        <v>1</v>
      </c>
      <c r="H1482" s="150">
        <f t="shared" si="60"/>
        <v>18</v>
      </c>
      <c r="I1482" s="149" t="str" cm="1">
        <f t="array" ref="I1482">_xlfn.XLOOKUP(C1482,imp_horarios,imp_trechos_janta,"",-1,1)</f>
        <v>BELEM X GOIANIA 21:05</v>
      </c>
      <c r="J1482" s="151" t="str" cm="1">
        <f t="array" ref="J1482">_xlfn.XLOOKUP(D1482,justificativas_motivos,justificativas_texto,"",1,1)</f>
        <v>MOTORISTA CUMPRINDO HORÁRIO NA ESCALA ATUAL</v>
      </c>
      <c r="L1482" s="119" t="str">
        <f>_xlfn.CONCAT(cr_impAlm[[#This Row],[DATA]],cr_impAlm[[#This Row],[MOTORISTA e MATRICULA]])</f>
        <v>45577RICARDO VIEIRA GERVASIO - 5297</v>
      </c>
    </row>
    <row r="1483" spans="1:12" ht="41.25" hidden="1" customHeight="1">
      <c r="A1483" s="152">
        <v>45516</v>
      </c>
      <c r="B1483" s="146">
        <v>19015</v>
      </c>
      <c r="C1483" s="147">
        <v>0.3</v>
      </c>
      <c r="D1483" s="148" t="s">
        <v>11</v>
      </c>
      <c r="E1483" s="132" t="s">
        <v>280</v>
      </c>
      <c r="F1483" s="149"/>
      <c r="G1483" s="149" t="str">
        <f t="shared" si="59"/>
        <v>1</v>
      </c>
      <c r="H1483" s="150">
        <f t="shared" si="60"/>
        <v>18</v>
      </c>
      <c r="I1483" s="149" t="str" cm="1">
        <f t="array" ref="I1483">_xlfn.XLOOKUP(C1483,imp_horarios,imp_trechos_janta,"",-1,1)</f>
        <v>BELEM X GOIANIA 07:12</v>
      </c>
      <c r="J1483" s="151" t="str" cm="1">
        <f t="array" ref="J1483">_xlfn.XLOOKUP(D1483,justificativas_motivos,justificativas_texto,"",1,1)</f>
        <v>MOTORISTA CUMPRINDO HORÁRIO NA ESCALA ATUAL</v>
      </c>
      <c r="L1483" s="119" t="str">
        <f>_xlfn.CONCAT(cr_impAlm[[#This Row],[DATA]],cr_impAlm[[#This Row],[MOTORISTA e MATRICULA]])</f>
        <v>45577JOAO BATISTA DA SILVA - 1823</v>
      </c>
    </row>
    <row r="1484" spans="1:12" ht="41.25" hidden="1" customHeight="1">
      <c r="A1484" s="152">
        <v>45516</v>
      </c>
      <c r="B1484" s="146">
        <v>19015</v>
      </c>
      <c r="C1484" s="147">
        <v>0.3</v>
      </c>
      <c r="D1484" s="148" t="s">
        <v>11</v>
      </c>
      <c r="E1484" s="132" t="s">
        <v>209</v>
      </c>
      <c r="F1484" s="149"/>
      <c r="G1484" s="149" t="str">
        <f t="shared" si="59"/>
        <v>1</v>
      </c>
      <c r="H1484" s="150">
        <f t="shared" si="60"/>
        <v>18</v>
      </c>
      <c r="I1484" s="149" t="str" cm="1">
        <f t="array" ref="I1484">_xlfn.XLOOKUP(C1484,imp_horarios,imp_trechos_janta,"",-1,1)</f>
        <v>BELEM X GOIANIA 07:12</v>
      </c>
      <c r="J1484" s="151" t="str" cm="1">
        <f t="array" ref="J1484">_xlfn.XLOOKUP(D1484,justificativas_motivos,justificativas_texto,"",1,1)</f>
        <v>MOTORISTA CUMPRINDO HORÁRIO NA ESCALA ATUAL</v>
      </c>
      <c r="L1484" s="119" t="str">
        <f>_xlfn.CONCAT(cr_impAlm[[#This Row],[DATA]],cr_impAlm[[#This Row],[MOTORISTA e MATRICULA]])</f>
        <v>45577GENIVAL MIRANDA LEITE - 1953</v>
      </c>
    </row>
    <row r="1485" spans="1:12" ht="41.25" hidden="1" customHeight="1">
      <c r="A1485" s="152">
        <v>45516</v>
      </c>
      <c r="B1485" s="146">
        <v>16300</v>
      </c>
      <c r="C1485" s="147">
        <v>0.33333333333333331</v>
      </c>
      <c r="D1485" s="148" t="s">
        <v>11</v>
      </c>
      <c r="E1485" s="132" t="s">
        <v>30</v>
      </c>
      <c r="F1485" s="149"/>
      <c r="G1485" s="149" t="str">
        <f t="shared" si="59"/>
        <v>1</v>
      </c>
      <c r="H1485" s="150">
        <f t="shared" si="60"/>
        <v>18</v>
      </c>
      <c r="I1485" s="149" t="str" cm="1">
        <f t="array" ref="I1485">_xlfn.XLOOKUP(C1485,imp_horarios,imp_trechos_janta,"",-1,1)</f>
        <v>SAO LUIS X GOIANIA 08:00</v>
      </c>
      <c r="J1485" s="151" t="str" cm="1">
        <f t="array" ref="J1485">_xlfn.XLOOKUP(D1485,justificativas_motivos,justificativas_texto,"",1,1)</f>
        <v>MOTORISTA CUMPRINDO HORÁRIO NA ESCALA ATUAL</v>
      </c>
      <c r="L1485" s="119" t="str">
        <f>_xlfn.CONCAT(cr_impAlm[[#This Row],[DATA]],cr_impAlm[[#This Row],[MOTORISTA e MATRICULA]])</f>
        <v>45577JOSE CARLOS CAIXETA - 2673</v>
      </c>
    </row>
    <row r="1486" spans="1:12" ht="41.25" hidden="1" customHeight="1">
      <c r="A1486" s="152">
        <v>45516</v>
      </c>
      <c r="B1486" s="146">
        <v>16300</v>
      </c>
      <c r="C1486" s="147">
        <v>0.33333333333333331</v>
      </c>
      <c r="D1486" s="148" t="s">
        <v>11</v>
      </c>
      <c r="E1486" s="149" t="s">
        <v>31</v>
      </c>
      <c r="F1486" s="149"/>
      <c r="G1486" s="149" t="str">
        <f t="shared" si="59"/>
        <v>1</v>
      </c>
      <c r="H1486" s="150">
        <f t="shared" si="60"/>
        <v>18</v>
      </c>
      <c r="I1486" s="149" t="str" cm="1">
        <f t="array" ref="I1486">_xlfn.XLOOKUP(C1486,imp_horarios,imp_trechos_janta,"",-1,1)</f>
        <v>SAO LUIS X GOIANIA 08:00</v>
      </c>
      <c r="J1486" s="151" t="str" cm="1">
        <f t="array" ref="J1486">_xlfn.XLOOKUP(D1486,justificativas_motivos,justificativas_texto,"",1,1)</f>
        <v>MOTORISTA CUMPRINDO HORÁRIO NA ESCALA ATUAL</v>
      </c>
      <c r="L1486" s="119" t="str">
        <f>_xlfn.CONCAT(cr_impAlm[[#This Row],[DATA]],cr_impAlm[[#This Row],[MOTORISTA e MATRICULA]])</f>
        <v>45577ANDRE LUIZ DA SILVA - 5188</v>
      </c>
    </row>
    <row r="1487" spans="1:12" ht="41.25" hidden="1" customHeight="1">
      <c r="A1487" s="152">
        <v>45516</v>
      </c>
      <c r="B1487" s="146">
        <v>19001</v>
      </c>
      <c r="C1487" s="147">
        <v>0.39583333333333331</v>
      </c>
      <c r="D1487" s="148" t="s">
        <v>11</v>
      </c>
      <c r="E1487" s="153" t="s">
        <v>26</v>
      </c>
      <c r="F1487" s="149"/>
      <c r="G1487" s="149" t="str">
        <f t="shared" si="59"/>
        <v>1</v>
      </c>
      <c r="H1487" s="150">
        <f t="shared" si="60"/>
        <v>18</v>
      </c>
      <c r="I1487" s="149" t="str" cm="1">
        <f t="array" ref="I1487">_xlfn.XLOOKUP(C1487,imp_horarios,imp_trechos_janta,"",-1,1)</f>
        <v>GOIANIA X BELEM 09:30</v>
      </c>
      <c r="J1487" s="151" t="str" cm="1">
        <f t="array" ref="J1487">_xlfn.XLOOKUP(D1487,justificativas_motivos,justificativas_texto,"",1,1)</f>
        <v>MOTORISTA CUMPRINDO HORÁRIO NA ESCALA ATUAL</v>
      </c>
      <c r="L1487" s="119" t="str">
        <f>_xlfn.CONCAT(cr_impAlm[[#This Row],[DATA]],cr_impAlm[[#This Row],[MOTORISTA e MATRICULA]])</f>
        <v>45578NEURI BISPO DA SILVA - 2682</v>
      </c>
    </row>
    <row r="1488" spans="1:12" ht="41.25" hidden="1" customHeight="1">
      <c r="A1488" s="152">
        <v>45516</v>
      </c>
      <c r="B1488" s="146">
        <v>19001</v>
      </c>
      <c r="C1488" s="147">
        <v>0.39583333333333331</v>
      </c>
      <c r="D1488" s="148" t="s">
        <v>11</v>
      </c>
      <c r="E1488" s="153" t="s">
        <v>24</v>
      </c>
      <c r="F1488" s="149"/>
      <c r="G1488" s="149" t="str">
        <f t="shared" si="59"/>
        <v>1</v>
      </c>
      <c r="H1488" s="150">
        <f t="shared" si="60"/>
        <v>18</v>
      </c>
      <c r="I1488" s="132" t="str" cm="1">
        <f t="array" ref="I1488">_xlfn.XLOOKUP(C1488,imp_horarios,imp_trechos_janta,"",-1,1)</f>
        <v>GOIANIA X BELEM 09:30</v>
      </c>
      <c r="J1488" s="151" t="str" cm="1">
        <f t="array" ref="J1488">_xlfn.XLOOKUP(D1488,justificativas_motivos,justificativas_texto,"",1,1)</f>
        <v>MOTORISTA CUMPRINDO HORÁRIO NA ESCALA ATUAL</v>
      </c>
      <c r="L1488" s="119" t="str">
        <f>_xlfn.CONCAT(cr_impAlm[[#This Row],[DATA]],cr_impAlm[[#This Row],[MOTORISTA e MATRICULA]])</f>
        <v>45578CARLOS ALBERTO DE LIMA - 2777</v>
      </c>
    </row>
    <row r="1489" spans="1:12" ht="41.25" hidden="1" customHeight="1">
      <c r="A1489" s="152">
        <v>45516</v>
      </c>
      <c r="B1489" s="146">
        <v>19007</v>
      </c>
      <c r="C1489" s="147">
        <v>0.85416666666666663</v>
      </c>
      <c r="D1489" s="148" t="s">
        <v>11</v>
      </c>
      <c r="E1489" s="153" t="s">
        <v>40</v>
      </c>
      <c r="F1489" s="149"/>
      <c r="G1489" s="149" t="str">
        <f t="shared" si="59"/>
        <v>1</v>
      </c>
      <c r="H1489" s="150">
        <f t="shared" si="60"/>
        <v>18</v>
      </c>
      <c r="I1489" s="149" t="s">
        <v>583</v>
      </c>
      <c r="J1489" s="151" t="str" cm="1">
        <f t="array" ref="J1489">_xlfn.XLOOKUP(D1489,justificativas_motivos,justificativas_texto,"",1,1)</f>
        <v>MOTORISTA CUMPRINDO HORÁRIO NA ESCALA ATUAL</v>
      </c>
      <c r="L1489" s="119" t="str">
        <f>_xlfn.CONCAT(cr_impAlm[[#This Row],[DATA]],cr_impAlm[[#This Row],[MOTORISTA e MATRICULA]])</f>
        <v>45578WILSON MARTINS ROCHA - 105</v>
      </c>
    </row>
    <row r="1490" spans="1:12" ht="41.25" hidden="1" customHeight="1">
      <c r="A1490" s="152">
        <v>45516</v>
      </c>
      <c r="B1490" s="146" t="s">
        <v>71</v>
      </c>
      <c r="C1490" s="147" t="s">
        <v>74</v>
      </c>
      <c r="D1490" s="148" t="s">
        <v>105</v>
      </c>
      <c r="E1490" s="153" t="s">
        <v>283</v>
      </c>
      <c r="F1490" s="149"/>
      <c r="G1490" s="149" t="str">
        <f t="shared" si="59"/>
        <v>1</v>
      </c>
      <c r="H1490" s="150">
        <f t="shared" si="60"/>
        <v>18</v>
      </c>
      <c r="I1490" s="153" t="s">
        <v>105</v>
      </c>
      <c r="J1490" s="164" t="s">
        <v>199</v>
      </c>
      <c r="L1490" s="119" t="str">
        <f>_xlfn.CONCAT(cr_impAlm[[#This Row],[DATA]],cr_impAlm[[#This Row],[MOTORISTA e MATRICULA]])</f>
        <v>45578GENIVALDO ANTONIO DE SOUZA - 1082</v>
      </c>
    </row>
    <row r="1491" spans="1:12" ht="41.25" hidden="1" customHeight="1">
      <c r="A1491" s="152">
        <v>45516</v>
      </c>
      <c r="B1491" s="146">
        <v>16600</v>
      </c>
      <c r="C1491" s="147">
        <v>0.75</v>
      </c>
      <c r="D1491" s="148" t="s">
        <v>11</v>
      </c>
      <c r="E1491" s="149" t="s">
        <v>211</v>
      </c>
      <c r="F1491" s="149"/>
      <c r="G1491" s="149" t="str">
        <f t="shared" si="59"/>
        <v>1</v>
      </c>
      <c r="H1491" s="150">
        <f t="shared" si="60"/>
        <v>18</v>
      </c>
      <c r="I1491" s="149" t="str" cm="1">
        <f t="array" ref="I1491">_xlfn.XLOOKUP(C1491,imp_horarios,imp_trechos_janta,"",-1,1)</f>
        <v>GOIANIA X TERESINA 18:00</v>
      </c>
      <c r="J1491" s="151" t="str" cm="1">
        <f t="array" ref="J1491">_xlfn.XLOOKUP(D1491,justificativas_motivos,justificativas_texto,"",1,1)</f>
        <v>MOTORISTA CUMPRINDO HORÁRIO NA ESCALA ATUAL</v>
      </c>
      <c r="L1491" s="119" t="str">
        <f>_xlfn.CONCAT(cr_impAlm[[#This Row],[DATA]],cr_impAlm[[#This Row],[MOTORISTA e MATRICULA]])</f>
        <v>45578MARCUS AUGUSTO DE CARVALHO - 2398</v>
      </c>
    </row>
    <row r="1492" spans="1:12" ht="41.25" hidden="1" customHeight="1">
      <c r="A1492" s="152">
        <v>45516</v>
      </c>
      <c r="B1492" s="146">
        <v>16600</v>
      </c>
      <c r="C1492" s="147">
        <v>0.75</v>
      </c>
      <c r="D1492" s="148" t="s">
        <v>11</v>
      </c>
      <c r="E1492" s="149" t="s">
        <v>18</v>
      </c>
      <c r="F1492" s="149"/>
      <c r="G1492" s="149" t="str">
        <f t="shared" si="59"/>
        <v>1</v>
      </c>
      <c r="H1492" s="150">
        <f t="shared" si="60"/>
        <v>18</v>
      </c>
      <c r="I1492" s="149" t="str" cm="1">
        <f t="array" ref="I1492">_xlfn.XLOOKUP(C1492,imp_horarios,imp_trechos_janta,"",-1,1)</f>
        <v>GOIANIA X TERESINA 18:00</v>
      </c>
      <c r="J1492" s="151" t="str" cm="1">
        <f t="array" ref="J1492">_xlfn.XLOOKUP(D1492,justificativas_motivos,justificativas_texto,"",1,1)</f>
        <v>MOTORISTA CUMPRINDO HORÁRIO NA ESCALA ATUAL</v>
      </c>
      <c r="L1492" s="119" t="str">
        <f>_xlfn.CONCAT(cr_impAlm[[#This Row],[DATA]],cr_impAlm[[#This Row],[MOTORISTA e MATRICULA]])</f>
        <v>45578VANDERSON GURGEL DO AMARAL - 2734</v>
      </c>
    </row>
    <row r="1493" spans="1:12" ht="41.25" hidden="1" customHeight="1">
      <c r="A1493" s="152">
        <v>45516</v>
      </c>
      <c r="B1493" s="146">
        <v>19024</v>
      </c>
      <c r="C1493" s="147">
        <v>0.79166666666666663</v>
      </c>
      <c r="D1493" s="148" t="s">
        <v>11</v>
      </c>
      <c r="E1493" s="149" t="s">
        <v>204</v>
      </c>
      <c r="F1493" s="149"/>
      <c r="G1493" s="149" t="str">
        <f t="shared" si="59"/>
        <v>1</v>
      </c>
      <c r="H1493" s="150">
        <f t="shared" si="60"/>
        <v>18</v>
      </c>
      <c r="I1493" s="149" t="s">
        <v>79</v>
      </c>
      <c r="J1493" s="151" t="str" cm="1">
        <f t="array" ref="J1493">_xlfn.XLOOKUP(D1493,justificativas_motivos,justificativas_texto,"",1,1)</f>
        <v>MOTORISTA CUMPRINDO HORÁRIO NA ESCALA ATUAL</v>
      </c>
      <c r="L1493" s="119" t="str">
        <f>_xlfn.CONCAT(cr_impAlm[[#This Row],[DATA]],cr_impAlm[[#This Row],[MOTORISTA e MATRICULA]])</f>
        <v>45578ADAIR VIEIRA DA SILVA - 2034</v>
      </c>
    </row>
    <row r="1494" spans="1:12" ht="41.25" hidden="1" customHeight="1">
      <c r="A1494" s="144">
        <v>45516</v>
      </c>
      <c r="B1494" s="135">
        <v>19024</v>
      </c>
      <c r="C1494" s="133">
        <v>0.79166666666666663</v>
      </c>
      <c r="D1494" s="136" t="s">
        <v>11</v>
      </c>
      <c r="E1494" s="132" t="s">
        <v>203</v>
      </c>
      <c r="F1494" s="132"/>
      <c r="G1494" s="132" t="str">
        <f t="shared" si="59"/>
        <v>1</v>
      </c>
      <c r="H1494" s="137">
        <f t="shared" si="60"/>
        <v>18</v>
      </c>
      <c r="I1494" s="132" t="s">
        <v>79</v>
      </c>
      <c r="J1494" s="145" t="str" cm="1">
        <f t="array" ref="J1494">_xlfn.XLOOKUP(D1494,justificativas_motivos,justificativas_texto,"",1,1)</f>
        <v>MOTORISTA CUMPRINDO HORÁRIO NA ESCALA ATUAL</v>
      </c>
      <c r="L1494" s="119" t="str">
        <f>_xlfn.CONCAT(cr_impAlm[[#This Row],[DATA]],cr_impAlm[[#This Row],[MOTORISTA e MATRICULA]])</f>
        <v>45578FABIO DA SILVA ANDRADE - 4075</v>
      </c>
    </row>
    <row r="1495" spans="1:12" ht="41.25" hidden="1" customHeight="1">
      <c r="A1495" s="144">
        <v>45517</v>
      </c>
      <c r="B1495" s="135">
        <v>19017</v>
      </c>
      <c r="C1495" s="133">
        <v>0.87847222222222221</v>
      </c>
      <c r="D1495" s="136" t="s">
        <v>11</v>
      </c>
      <c r="E1495" s="132" t="s">
        <v>211</v>
      </c>
      <c r="F1495" s="132"/>
      <c r="G1495" s="132" t="str">
        <f t="shared" si="59"/>
        <v>1</v>
      </c>
      <c r="H1495" s="137">
        <f t="shared" si="60"/>
        <v>18</v>
      </c>
      <c r="I1495" s="132" t="str" cm="1">
        <f t="array" ref="I1495">_xlfn.XLOOKUP(C1495,imp_horarios,imp_trechos_janta,"",-1,1)</f>
        <v>BELEM X GOIANIA 21:05</v>
      </c>
      <c r="J1495" s="145" t="str" cm="1">
        <f t="array" ref="J1495">_xlfn.XLOOKUP(D1495,justificativas_motivos,justificativas_texto,"",1,1)</f>
        <v>MOTORISTA CUMPRINDO HORÁRIO NA ESCALA ATUAL</v>
      </c>
      <c r="L1495" s="119" t="str">
        <f>_xlfn.CONCAT(cr_impAlm[[#This Row],[DATA]],cr_impAlm[[#This Row],[MOTORISTA e MATRICULA]])</f>
        <v>45578JOVENIR SOARES DE MATOS - 5173</v>
      </c>
    </row>
    <row r="1496" spans="1:12" ht="41.25" hidden="1" customHeight="1">
      <c r="A1496" s="144">
        <v>45517</v>
      </c>
      <c r="B1496" s="135">
        <f>B1495</f>
        <v>19017</v>
      </c>
      <c r="C1496" s="133">
        <v>0.87847222222222221</v>
      </c>
      <c r="D1496" s="136" t="s">
        <v>11</v>
      </c>
      <c r="E1496" s="132" t="s">
        <v>18</v>
      </c>
      <c r="F1496" s="132"/>
      <c r="G1496" s="132" t="str">
        <f t="shared" si="59"/>
        <v>1</v>
      </c>
      <c r="H1496" s="137">
        <f t="shared" si="60"/>
        <v>18</v>
      </c>
      <c r="I1496" s="132" t="str" cm="1">
        <f t="array" ref="I1496">_xlfn.XLOOKUP(C1496,imp_horarios,imp_trechos_janta,"",-1,1)</f>
        <v>BELEM X GOIANIA 21:05</v>
      </c>
      <c r="J1496" s="145" t="str" cm="1">
        <f t="array" ref="J1496">_xlfn.XLOOKUP(D1496,justificativas_motivos,justificativas_texto,"",1,1)</f>
        <v>MOTORISTA CUMPRINDO HORÁRIO NA ESCALA ATUAL</v>
      </c>
      <c r="L1496" s="119" t="str">
        <f>_xlfn.CONCAT(cr_impAlm[[#This Row],[DATA]],cr_impAlm[[#This Row],[MOTORISTA e MATRICULA]])</f>
        <v>45578AELSON DOS SANTOS MOTA - 5818</v>
      </c>
    </row>
    <row r="1497" spans="1:12" ht="41.25" hidden="1" customHeight="1">
      <c r="A1497" s="144">
        <v>45517</v>
      </c>
      <c r="B1497" s="135">
        <v>19004</v>
      </c>
      <c r="C1497" s="133">
        <v>0.3</v>
      </c>
      <c r="D1497" s="136" t="s">
        <v>11</v>
      </c>
      <c r="E1497" s="132" t="s">
        <v>204</v>
      </c>
      <c r="F1497" s="132"/>
      <c r="G1497" s="132" t="str">
        <f t="shared" si="59"/>
        <v>1</v>
      </c>
      <c r="H1497" s="137">
        <f t="shared" si="60"/>
        <v>18</v>
      </c>
      <c r="I1497" s="132" t="str" cm="1">
        <f t="array" ref="I1497">_xlfn.XLOOKUP(C1497,imp_horarios,imp_trechos_janta,"",-1,1)</f>
        <v>BELEM X GOIANIA 07:12</v>
      </c>
      <c r="J1497" s="145" t="str" cm="1">
        <f t="array" ref="J1497">_xlfn.XLOOKUP(D1497,justificativas_motivos,justificativas_texto,"",1,1)</f>
        <v>MOTORISTA CUMPRINDO HORÁRIO NA ESCALA ATUAL</v>
      </c>
      <c r="L1497" s="119" t="str">
        <f>_xlfn.CONCAT(cr_impAlm[[#This Row],[DATA]],cr_impAlm[[#This Row],[MOTORISTA e MATRICULA]])</f>
        <v>45579ADAIR VIEIRA DA SILVA - 2034</v>
      </c>
    </row>
    <row r="1498" spans="1:12" ht="41.25" hidden="1" customHeight="1">
      <c r="A1498" s="144">
        <v>45517</v>
      </c>
      <c r="B1498" s="135">
        <f>B1497</f>
        <v>19004</v>
      </c>
      <c r="C1498" s="133">
        <v>0.3</v>
      </c>
      <c r="D1498" s="136" t="s">
        <v>11</v>
      </c>
      <c r="E1498" s="132" t="s">
        <v>203</v>
      </c>
      <c r="F1498" s="132"/>
      <c r="G1498" s="132" t="str">
        <f t="shared" si="59"/>
        <v>1</v>
      </c>
      <c r="H1498" s="137">
        <f t="shared" si="60"/>
        <v>18</v>
      </c>
      <c r="I1498" s="132" t="str" cm="1">
        <f t="array" ref="I1498">_xlfn.XLOOKUP(C1498,imp_horarios,imp_trechos_janta,"",-1,1)</f>
        <v>BELEM X GOIANIA 07:12</v>
      </c>
      <c r="J1498" s="145" t="str" cm="1">
        <f t="array" ref="J1498">_xlfn.XLOOKUP(D1498,justificativas_motivos,justificativas_texto,"",1,1)</f>
        <v>MOTORISTA CUMPRINDO HORÁRIO NA ESCALA ATUAL</v>
      </c>
      <c r="L1498" s="119" t="str">
        <f>_xlfn.CONCAT(cr_impAlm[[#This Row],[DATA]],cr_impAlm[[#This Row],[MOTORISTA e MATRICULA]])</f>
        <v>45579FABIO DA SILVA ANDRADE - 5966</v>
      </c>
    </row>
    <row r="1499" spans="1:12" ht="41.25" hidden="1" customHeight="1">
      <c r="A1499" s="144">
        <v>45517</v>
      </c>
      <c r="B1499" s="135">
        <v>19025</v>
      </c>
      <c r="C1499" s="133">
        <v>0.33333333333333331</v>
      </c>
      <c r="D1499" s="136" t="s">
        <v>11</v>
      </c>
      <c r="E1499" s="132" t="s">
        <v>193</v>
      </c>
      <c r="F1499" s="132"/>
      <c r="G1499" s="132" t="str">
        <f t="shared" ref="G1499:G1562" si="61">IF(E1499="MOTORISTA","","1")</f>
        <v>1</v>
      </c>
      <c r="H1499" s="137">
        <f t="shared" ref="H1499:H1562" si="62">IF(E1499="MOTORISTA","",18)</f>
        <v>18</v>
      </c>
      <c r="I1499" s="132" t="str" cm="1">
        <f t="array" ref="I1499">_xlfn.XLOOKUP(C1499,imp_horarios,imp_trechos_janta,"",-1,1)</f>
        <v>SAO LUIS X GOIANIA 08:00</v>
      </c>
      <c r="J1499" s="145" t="str" cm="1">
        <f t="array" ref="J1499">_xlfn.XLOOKUP(D1499,justificativas_motivos,justificativas_texto,"",1,1)</f>
        <v>MOTORISTA CUMPRINDO HORÁRIO NA ESCALA ATUAL</v>
      </c>
      <c r="L1499" s="119" t="str">
        <f>_xlfn.CONCAT(cr_impAlm[[#This Row],[DATA]],cr_impAlm[[#This Row],[MOTORISTA e MATRICULA]])</f>
        <v>45579JOVENIR SOARES DE MATOS - 5173</v>
      </c>
    </row>
    <row r="1500" spans="1:12" ht="41.25" hidden="1" customHeight="1">
      <c r="A1500" s="144">
        <v>45517</v>
      </c>
      <c r="B1500" s="135">
        <f>B1499</f>
        <v>19025</v>
      </c>
      <c r="C1500" s="133">
        <v>0.33333333333333331</v>
      </c>
      <c r="D1500" s="136" t="s">
        <v>11</v>
      </c>
      <c r="E1500" s="132" t="s">
        <v>173</v>
      </c>
      <c r="F1500" s="132"/>
      <c r="G1500" s="132" t="str">
        <f t="shared" si="61"/>
        <v>1</v>
      </c>
      <c r="H1500" s="137">
        <f t="shared" si="62"/>
        <v>18</v>
      </c>
      <c r="I1500" s="132" t="str" cm="1">
        <f t="array" ref="I1500">_xlfn.XLOOKUP(C1500,imp_horarios,imp_trechos_janta,"",-1,1)</f>
        <v>SAO LUIS X GOIANIA 08:00</v>
      </c>
      <c r="J1500" s="145" t="str" cm="1">
        <f t="array" ref="J1500">_xlfn.XLOOKUP(D1500,justificativas_motivos,justificativas_texto,"",1,1)</f>
        <v>MOTORISTA CUMPRINDO HORÁRIO NA ESCALA ATUAL</v>
      </c>
      <c r="L1500" s="119" t="str">
        <f>_xlfn.CONCAT(cr_impAlm[[#This Row],[DATA]],cr_impAlm[[#This Row],[MOTORISTA e MATRICULA]])</f>
        <v>45579ALESON DOS SANTOS MOTA - 5818</v>
      </c>
    </row>
    <row r="1501" spans="1:12" ht="41.25" hidden="1" customHeight="1">
      <c r="A1501" s="144">
        <v>45517</v>
      </c>
      <c r="B1501" s="135">
        <v>12400</v>
      </c>
      <c r="C1501" s="133">
        <v>0.39583333333333331</v>
      </c>
      <c r="D1501" s="136" t="s">
        <v>11</v>
      </c>
      <c r="E1501" s="132" t="s">
        <v>160</v>
      </c>
      <c r="F1501" s="132"/>
      <c r="G1501" s="132" t="str">
        <f t="shared" si="61"/>
        <v>1</v>
      </c>
      <c r="H1501" s="137">
        <f t="shared" si="62"/>
        <v>18</v>
      </c>
      <c r="I1501" s="132" t="str" cm="1">
        <f t="array" ref="I1501">_xlfn.XLOOKUP(C1501,imp_horarios,imp_trechos_janta,"",-1,1)</f>
        <v>GOIANIA X BELEM 09:30</v>
      </c>
      <c r="J1501" s="145" t="str" cm="1">
        <f t="array" ref="J1501">_xlfn.XLOOKUP(D1501,justificativas_motivos,justificativas_texto,"",1,1)</f>
        <v>MOTORISTA CUMPRINDO HORÁRIO NA ESCALA ATUAL</v>
      </c>
      <c r="L1501" s="119" t="str">
        <f>_xlfn.CONCAT(cr_impAlm[[#This Row],[DATA]],cr_impAlm[[#This Row],[MOTORISTA e MATRICULA]])</f>
        <v>45579EURIPEDES BORGES DOS SANTOS - 5017</v>
      </c>
    </row>
    <row r="1502" spans="1:12" ht="41.25" hidden="1" customHeight="1">
      <c r="A1502" s="144">
        <v>45517</v>
      </c>
      <c r="B1502" s="135">
        <f>B1501</f>
        <v>12400</v>
      </c>
      <c r="C1502" s="133">
        <v>0.39583333333333331</v>
      </c>
      <c r="D1502" s="136" t="s">
        <v>11</v>
      </c>
      <c r="E1502" s="132" t="s">
        <v>161</v>
      </c>
      <c r="F1502" s="132"/>
      <c r="G1502" s="132" t="str">
        <f t="shared" si="61"/>
        <v>1</v>
      </c>
      <c r="H1502" s="137">
        <f t="shared" si="62"/>
        <v>18</v>
      </c>
      <c r="I1502" s="149" t="str" cm="1">
        <f t="array" ref="I1502">_xlfn.XLOOKUP(C1502,imp_horarios,imp_trechos_janta,"",-1,1)</f>
        <v>GOIANIA X BELEM 09:30</v>
      </c>
      <c r="J1502" s="145" t="str" cm="1">
        <f t="array" ref="J1502">_xlfn.XLOOKUP(D1502,justificativas_motivos,justificativas_texto,"",1,1)</f>
        <v>MOTORISTA CUMPRINDO HORÁRIO NA ESCALA ATUAL</v>
      </c>
      <c r="L1502" s="119" t="str">
        <f>_xlfn.CONCAT(cr_impAlm[[#This Row],[DATA]],cr_impAlm[[#This Row],[MOTORISTA e MATRICULA]])</f>
        <v>45579IDEIR BISPO DE SANTANA - 2543</v>
      </c>
    </row>
    <row r="1503" spans="1:12" ht="41.25" hidden="1" customHeight="1">
      <c r="A1503" s="144">
        <v>45517</v>
      </c>
      <c r="B1503" s="135">
        <v>15300</v>
      </c>
      <c r="C1503" s="133">
        <v>0.75</v>
      </c>
      <c r="D1503" s="136" t="s">
        <v>11</v>
      </c>
      <c r="E1503" s="132" t="s">
        <v>58</v>
      </c>
      <c r="F1503" s="132"/>
      <c r="G1503" s="132" t="str">
        <f t="shared" si="61"/>
        <v>1</v>
      </c>
      <c r="H1503" s="137">
        <f t="shared" si="62"/>
        <v>18</v>
      </c>
      <c r="I1503" s="149" t="str" cm="1">
        <f t="array" ref="I1503">_xlfn.XLOOKUP(C1503,imp_horarios,imp_trechos_janta,"",-1,1)</f>
        <v>GOIANIA X TERESINA 18:00</v>
      </c>
      <c r="J1503" s="145" t="str" cm="1">
        <f t="array" ref="J1503">_xlfn.XLOOKUP(D1503,justificativas_motivos,justificativas_texto,"",1,1)</f>
        <v>MOTORISTA CUMPRINDO HORÁRIO NA ESCALA ATUAL</v>
      </c>
      <c r="L1503" s="119" t="str">
        <f>_xlfn.CONCAT(cr_impAlm[[#This Row],[DATA]],cr_impAlm[[#This Row],[MOTORISTA e MATRICULA]])</f>
        <v>45579JADILSON LIMA VIEIRA - 1108</v>
      </c>
    </row>
    <row r="1504" spans="1:12" ht="41.25" hidden="1" customHeight="1">
      <c r="A1504" s="144">
        <v>45517</v>
      </c>
      <c r="B1504" s="135">
        <v>15300</v>
      </c>
      <c r="C1504" s="133">
        <v>0.75</v>
      </c>
      <c r="D1504" s="136" t="s">
        <v>11</v>
      </c>
      <c r="E1504" s="132" t="s">
        <v>101</v>
      </c>
      <c r="F1504" s="132"/>
      <c r="G1504" s="132" t="str">
        <f t="shared" si="61"/>
        <v>1</v>
      </c>
      <c r="H1504" s="137">
        <f t="shared" si="62"/>
        <v>18</v>
      </c>
      <c r="I1504" s="149" t="str" cm="1">
        <f t="array" ref="I1504">_xlfn.XLOOKUP(C1504,imp_horarios,imp_trechos_janta,"",-1,1)</f>
        <v>GOIANIA X TERESINA 18:00</v>
      </c>
      <c r="J1504" s="145" t="str" cm="1">
        <f t="array" ref="J1504">_xlfn.XLOOKUP(D1504,justificativas_motivos,justificativas_texto,"",1,1)</f>
        <v>MOTORISTA CUMPRINDO HORÁRIO NA ESCALA ATUAL</v>
      </c>
      <c r="L1504" s="119" t="str">
        <f>_xlfn.CONCAT(cr_impAlm[[#This Row],[DATA]],cr_impAlm[[#This Row],[MOTORISTA e MATRICULA]])</f>
        <v>45579JOSE CARLOS FERREIRA - 1202</v>
      </c>
    </row>
    <row r="1505" spans="1:12" ht="41.25" hidden="1" customHeight="1">
      <c r="A1505" s="144">
        <v>45517</v>
      </c>
      <c r="B1505" s="135">
        <v>19018</v>
      </c>
      <c r="C1505" s="133">
        <v>0.79166666666666663</v>
      </c>
      <c r="D1505" s="136" t="s">
        <v>11</v>
      </c>
      <c r="E1505" s="132" t="s">
        <v>225</v>
      </c>
      <c r="F1505" s="132"/>
      <c r="G1505" s="132" t="str">
        <f t="shared" si="61"/>
        <v>1</v>
      </c>
      <c r="H1505" s="137">
        <f t="shared" si="62"/>
        <v>18</v>
      </c>
      <c r="I1505" s="149" t="s">
        <v>79</v>
      </c>
      <c r="J1505" s="145" t="str" cm="1">
        <f t="array" ref="J1505">_xlfn.XLOOKUP(D1505,justificativas_motivos,justificativas_texto,"",1,1)</f>
        <v>MOTORISTA CUMPRINDO HORÁRIO NA ESCALA ATUAL</v>
      </c>
      <c r="L1505" s="119" t="str">
        <f>_xlfn.CONCAT(cr_impAlm[[#This Row],[DATA]],cr_impAlm[[#This Row],[MOTORISTA e MATRICULA]])</f>
        <v>45579CLAUDIO JOSE DO NASCIMENTO - 549</v>
      </c>
    </row>
    <row r="1506" spans="1:12" ht="41.25" hidden="1" customHeight="1">
      <c r="A1506" s="152">
        <v>45517</v>
      </c>
      <c r="B1506" s="146">
        <v>19018</v>
      </c>
      <c r="C1506" s="147">
        <v>0.79166666666666663</v>
      </c>
      <c r="D1506" s="148" t="s">
        <v>11</v>
      </c>
      <c r="E1506" s="149" t="s">
        <v>140</v>
      </c>
      <c r="F1506" s="149"/>
      <c r="G1506" s="149" t="str">
        <f t="shared" si="61"/>
        <v>1</v>
      </c>
      <c r="H1506" s="150">
        <f t="shared" si="62"/>
        <v>18</v>
      </c>
      <c r="I1506" s="149" t="s">
        <v>79</v>
      </c>
      <c r="J1506" s="151" t="str" cm="1">
        <f t="array" ref="J1506">_xlfn.XLOOKUP(D1506,justificativas_motivos,justificativas_texto,"",1,1)</f>
        <v>MOTORISTA CUMPRINDO HORÁRIO NA ESCALA ATUAL</v>
      </c>
      <c r="L1506" s="119" t="str">
        <f>_xlfn.CONCAT(cr_impAlm[[#This Row],[DATA]],cr_impAlm[[#This Row],[MOTORISTA e MATRICULA]])</f>
        <v>45579MARCELO RIZO SANTANA - 2048</v>
      </c>
    </row>
    <row r="1507" spans="1:12" ht="41.25" hidden="1" customHeight="1">
      <c r="A1507" s="152">
        <v>45517</v>
      </c>
      <c r="B1507" s="135" t="s">
        <v>71</v>
      </c>
      <c r="C1507" s="133" t="s">
        <v>74</v>
      </c>
      <c r="D1507" s="136" t="s">
        <v>105</v>
      </c>
      <c r="E1507" s="132" t="s">
        <v>210</v>
      </c>
      <c r="F1507" s="132"/>
      <c r="G1507" s="132" t="str">
        <f t="shared" si="61"/>
        <v>1</v>
      </c>
      <c r="H1507" s="137">
        <f t="shared" si="62"/>
        <v>18</v>
      </c>
      <c r="I1507" s="129" t="s">
        <v>105</v>
      </c>
      <c r="J1507" s="201" t="s">
        <v>199</v>
      </c>
      <c r="L1507" s="119" t="str">
        <f>_xlfn.CONCAT(cr_impAlm[[#This Row],[DATA]],cr_impAlm[[#This Row],[MOTORISTA e MATRICULA]])</f>
        <v>45579ALCENILDE BARBOSA ARAUJO - 1745</v>
      </c>
    </row>
    <row r="1508" spans="1:12" ht="41.25" hidden="1" customHeight="1">
      <c r="A1508" s="152">
        <v>45517</v>
      </c>
      <c r="B1508" s="146">
        <v>20011</v>
      </c>
      <c r="C1508" s="147">
        <v>0.85416666666666663</v>
      </c>
      <c r="D1508" s="148" t="s">
        <v>20</v>
      </c>
      <c r="E1508" s="132" t="s">
        <v>411</v>
      </c>
      <c r="F1508" s="149"/>
      <c r="G1508" s="149" t="str">
        <f t="shared" si="61"/>
        <v>1</v>
      </c>
      <c r="H1508" s="150">
        <f t="shared" si="62"/>
        <v>18</v>
      </c>
      <c r="I1508" s="149" t="s">
        <v>583</v>
      </c>
      <c r="J1508" s="151" t="s">
        <v>277</v>
      </c>
      <c r="L1508" s="119" t="str">
        <f>_xlfn.CONCAT(cr_impAlm[[#This Row],[DATA]],cr_impAlm[[#This Row],[MOTORISTA e MATRICULA]])</f>
        <v>45579GEYSILOM CARDOSO FAGUNDES FURTADO - 5770</v>
      </c>
    </row>
    <row r="1509" spans="1:12" ht="41.25" hidden="1" customHeight="1">
      <c r="A1509" s="152">
        <v>45518</v>
      </c>
      <c r="B1509" s="146">
        <v>19022</v>
      </c>
      <c r="C1509" s="147">
        <v>0.85416666666666663</v>
      </c>
      <c r="D1509" s="148" t="s">
        <v>11</v>
      </c>
      <c r="E1509" s="132" t="s">
        <v>36</v>
      </c>
      <c r="F1509" s="149"/>
      <c r="G1509" s="149" t="str">
        <f t="shared" si="61"/>
        <v>1</v>
      </c>
      <c r="H1509" s="150">
        <f t="shared" si="62"/>
        <v>18</v>
      </c>
      <c r="I1509" s="149" t="s">
        <v>583</v>
      </c>
      <c r="J1509" s="151" t="str" cm="1">
        <f t="array" ref="J1509">_xlfn.XLOOKUP(D1509,justificativas_motivos,justificativas_texto,"",1,1)</f>
        <v>MOTORISTA CUMPRINDO HORÁRIO NA ESCALA ATUAL</v>
      </c>
      <c r="L1509" s="119" t="str">
        <f>_xlfn.CONCAT(cr_impAlm[[#This Row],[DATA]],cr_impAlm[[#This Row],[MOTORISTA e MATRICULA]])</f>
        <v>45579ADAIL DA SILVA DOS SANTOS - 1103</v>
      </c>
    </row>
    <row r="1510" spans="1:12" ht="41.25" hidden="1" customHeight="1">
      <c r="A1510" s="152">
        <v>45518</v>
      </c>
      <c r="B1510" s="146">
        <v>19022</v>
      </c>
      <c r="C1510" s="147">
        <v>0.85416666666666663</v>
      </c>
      <c r="D1510" s="148" t="s">
        <v>11</v>
      </c>
      <c r="E1510" s="132" t="s">
        <v>101</v>
      </c>
      <c r="F1510" s="149"/>
      <c r="G1510" s="149" t="str">
        <f t="shared" si="61"/>
        <v>1</v>
      </c>
      <c r="H1510" s="150">
        <f t="shared" si="62"/>
        <v>18</v>
      </c>
      <c r="I1510" s="149" t="s">
        <v>583</v>
      </c>
      <c r="J1510" s="151" t="str" cm="1">
        <f t="array" ref="J1510">_xlfn.XLOOKUP(D1510,justificativas_motivos,justificativas_texto,"",1,1)</f>
        <v>MOTORISTA CUMPRINDO HORÁRIO NA ESCALA ATUAL</v>
      </c>
      <c r="L1510" s="119" t="str">
        <f>_xlfn.CONCAT(cr_impAlm[[#This Row],[DATA]],cr_impAlm[[#This Row],[MOTORISTA e MATRICULA]])</f>
        <v>45580AILTON LEITE ORTIZ DE CAMARGO - 1642</v>
      </c>
    </row>
    <row r="1511" spans="1:12" ht="41.25" hidden="1" customHeight="1">
      <c r="A1511" s="152">
        <v>45518</v>
      </c>
      <c r="B1511" s="146">
        <v>19024</v>
      </c>
      <c r="C1511" s="147">
        <v>0.87847222222222221</v>
      </c>
      <c r="D1511" s="148" t="s">
        <v>11</v>
      </c>
      <c r="E1511" s="132" t="s">
        <v>225</v>
      </c>
      <c r="F1511" s="149"/>
      <c r="G1511" s="149" t="str">
        <f t="shared" si="61"/>
        <v>1</v>
      </c>
      <c r="H1511" s="150">
        <f t="shared" si="62"/>
        <v>18</v>
      </c>
      <c r="I1511" s="149" t="str" cm="1">
        <f t="array" ref="I1511">_xlfn.XLOOKUP(C1511,imp_horarios,imp_trechos_janta,"",-1,1)</f>
        <v>BELEM X GOIANIA 21:05</v>
      </c>
      <c r="J1511" s="151" t="str" cm="1">
        <f t="array" ref="J1511">_xlfn.XLOOKUP(D1511,justificativas_motivos,justificativas_texto,"",1,1)</f>
        <v>MOTORISTA CUMPRINDO HORÁRIO NA ESCALA ATUAL</v>
      </c>
      <c r="L1511" s="119" t="str">
        <f>_xlfn.CONCAT(cr_impAlm[[#This Row],[DATA]],cr_impAlm[[#This Row],[MOTORISTA e MATRICULA]])</f>
        <v>45580ALCENILDE BARBOSA ARAUJO - 1745</v>
      </c>
    </row>
    <row r="1512" spans="1:12" ht="41.25" hidden="1" customHeight="1">
      <c r="A1512" s="152">
        <v>45518</v>
      </c>
      <c r="B1512" s="146">
        <v>19024</v>
      </c>
      <c r="C1512" s="147">
        <v>0.87847222222222221</v>
      </c>
      <c r="D1512" s="148" t="s">
        <v>11</v>
      </c>
      <c r="E1512" s="149" t="s">
        <v>140</v>
      </c>
      <c r="F1512" s="149"/>
      <c r="G1512" s="149" t="str">
        <f t="shared" si="61"/>
        <v>1</v>
      </c>
      <c r="H1512" s="150">
        <f t="shared" si="62"/>
        <v>18</v>
      </c>
      <c r="I1512" s="149" t="str" cm="1">
        <f t="array" ref="I1512">_xlfn.XLOOKUP(C1512,imp_horarios,imp_trechos_janta,"",-1,1)</f>
        <v>BELEM X GOIANIA 21:05</v>
      </c>
      <c r="J1512" s="151" t="str" cm="1">
        <f t="array" ref="J1512">_xlfn.XLOOKUP(D1512,justificativas_motivos,justificativas_texto,"",1,1)</f>
        <v>MOTORISTA CUMPRINDO HORÁRIO NA ESCALA ATUAL</v>
      </c>
      <c r="L1512" s="119" t="str">
        <f>_xlfn.CONCAT(cr_impAlm[[#This Row],[DATA]],cr_impAlm[[#This Row],[MOTORISTA e MATRICULA]])</f>
        <v>45580GEYSILOM CARDOSO FAGUNDES FURTADO - 5770</v>
      </c>
    </row>
    <row r="1513" spans="1:12" ht="41.25" hidden="1" customHeight="1">
      <c r="A1513" s="152">
        <v>45518</v>
      </c>
      <c r="B1513" s="146">
        <v>19019</v>
      </c>
      <c r="C1513" s="147">
        <v>0.3</v>
      </c>
      <c r="D1513" s="148" t="s">
        <v>11</v>
      </c>
      <c r="E1513" s="153" t="s">
        <v>266</v>
      </c>
      <c r="F1513" s="149"/>
      <c r="G1513" s="149" t="str">
        <f t="shared" si="61"/>
        <v>1</v>
      </c>
      <c r="H1513" s="150">
        <f t="shared" si="62"/>
        <v>18</v>
      </c>
      <c r="I1513" s="149" t="str" cm="1">
        <f t="array" ref="I1513">_xlfn.XLOOKUP(C1513,imp_horarios,imp_trechos_janta,"",-1,1)</f>
        <v>BELEM X GOIANIA 07:12</v>
      </c>
      <c r="J1513" s="151" t="str" cm="1">
        <f t="array" ref="J1513">_xlfn.XLOOKUP(D1513,justificativas_motivos,justificativas_texto,"",1,1)</f>
        <v>MOTORISTA CUMPRINDO HORÁRIO NA ESCALA ATUAL</v>
      </c>
      <c r="L1513" s="119" t="str">
        <f>_xlfn.CONCAT(cr_impAlm[[#This Row],[DATA]],cr_impAlm[[#This Row],[MOTORISTA e MATRICULA]])</f>
        <v>45580JOAO AMARAL DA SILVA JUNIOR - 5290</v>
      </c>
    </row>
    <row r="1514" spans="1:12" ht="41.25" hidden="1" customHeight="1">
      <c r="A1514" s="152">
        <v>45518</v>
      </c>
      <c r="B1514" s="146">
        <v>19019</v>
      </c>
      <c r="C1514" s="147">
        <v>0.3</v>
      </c>
      <c r="D1514" s="148" t="s">
        <v>11</v>
      </c>
      <c r="E1514" s="153" t="s">
        <v>286</v>
      </c>
      <c r="F1514" s="149"/>
      <c r="G1514" s="149" t="str">
        <f t="shared" si="61"/>
        <v>1</v>
      </c>
      <c r="H1514" s="150">
        <f t="shared" si="62"/>
        <v>18</v>
      </c>
      <c r="I1514" s="149" t="str" cm="1">
        <f t="array" ref="I1514">_xlfn.XLOOKUP(C1514,imp_horarios,imp_trechos_janta,"",-1,1)</f>
        <v>BELEM X GOIANIA 07:12</v>
      </c>
      <c r="J1514" s="151" t="str" cm="1">
        <f t="array" ref="J1514">_xlfn.XLOOKUP(D1514,justificativas_motivos,justificativas_texto,"",1,1)</f>
        <v>MOTORISTA CUMPRINDO HORÁRIO NA ESCALA ATUAL</v>
      </c>
      <c r="L1514" s="119" t="str">
        <f>_xlfn.CONCAT(cr_impAlm[[#This Row],[DATA]],cr_impAlm[[#This Row],[MOTORISTA e MATRICULA]])</f>
        <v>45580WENDER PEDRO DA SILVA - 1596</v>
      </c>
    </row>
    <row r="1515" spans="1:12" ht="41.25" hidden="1" customHeight="1">
      <c r="A1515" s="152">
        <v>45518</v>
      </c>
      <c r="B1515" s="146">
        <v>14200</v>
      </c>
      <c r="C1515" s="147">
        <v>0.39583333333333331</v>
      </c>
      <c r="D1515" s="148" t="s">
        <v>11</v>
      </c>
      <c r="E1515" s="153" t="s">
        <v>62</v>
      </c>
      <c r="F1515" s="149"/>
      <c r="G1515" s="149" t="str">
        <f t="shared" si="61"/>
        <v>1</v>
      </c>
      <c r="H1515" s="150">
        <f t="shared" si="62"/>
        <v>18</v>
      </c>
      <c r="I1515" s="149" t="str" cm="1">
        <f t="array" ref="I1515">_xlfn.XLOOKUP(C1515,imp_horarios,imp_trechos_janta,"",-1,1)</f>
        <v>GOIANIA X BELEM 09:30</v>
      </c>
      <c r="J1515" s="151" t="str" cm="1">
        <f t="array" ref="J1515">_xlfn.XLOOKUP(D1515,justificativas_motivos,justificativas_texto,"",1,1)</f>
        <v>MOTORISTA CUMPRINDO HORÁRIO NA ESCALA ATUAL</v>
      </c>
      <c r="L1515" s="119" t="str">
        <f>_xlfn.CONCAT(cr_impAlm[[#This Row],[DATA]],cr_impAlm[[#This Row],[MOTORISTA e MATRICULA]])</f>
        <v>45580LUCIANO CARNEIRO ALVES - 5757</v>
      </c>
    </row>
    <row r="1516" spans="1:12" ht="41.25" hidden="1" customHeight="1">
      <c r="A1516" s="152">
        <v>45518</v>
      </c>
      <c r="B1516" s="146">
        <v>14200</v>
      </c>
      <c r="C1516" s="147">
        <v>0.39583333333333331</v>
      </c>
      <c r="D1516" s="148" t="s">
        <v>11</v>
      </c>
      <c r="E1516" s="153" t="s">
        <v>63</v>
      </c>
      <c r="F1516" s="149"/>
      <c r="G1516" s="149" t="str">
        <f t="shared" si="61"/>
        <v>1</v>
      </c>
      <c r="H1516" s="150">
        <f t="shared" si="62"/>
        <v>18</v>
      </c>
      <c r="I1516" s="149" t="str" cm="1">
        <f t="array" ref="I1516">_xlfn.XLOOKUP(C1516,imp_horarios,imp_trechos_janta,"",-1,1)</f>
        <v>GOIANIA X BELEM 09:30</v>
      </c>
      <c r="J1516" s="151" t="str" cm="1">
        <f t="array" ref="J1516">_xlfn.XLOOKUP(D1516,justificativas_motivos,justificativas_texto,"",1,1)</f>
        <v>MOTORISTA CUMPRINDO HORÁRIO NA ESCALA ATUAL</v>
      </c>
      <c r="L1516" s="119" t="str">
        <f>_xlfn.CONCAT(cr_impAlm[[#This Row],[DATA]],cr_impAlm[[#This Row],[MOTORISTA e MATRICULA]])</f>
        <v>45580VALTERSON ANTONIO CORREIA - 3004</v>
      </c>
    </row>
    <row r="1517" spans="1:12" ht="41.25" hidden="1" customHeight="1">
      <c r="A1517" s="152">
        <v>45518</v>
      </c>
      <c r="B1517" s="146">
        <v>17700</v>
      </c>
      <c r="C1517" s="147">
        <v>0.75</v>
      </c>
      <c r="D1517" s="148" t="s">
        <v>11</v>
      </c>
      <c r="E1517" s="149" t="s">
        <v>142</v>
      </c>
      <c r="F1517" s="149"/>
      <c r="G1517" s="149" t="str">
        <f t="shared" si="61"/>
        <v>1</v>
      </c>
      <c r="H1517" s="150">
        <f t="shared" si="62"/>
        <v>18</v>
      </c>
      <c r="I1517" s="149" t="str" cm="1">
        <f t="array" ref="I1517">_xlfn.XLOOKUP(C1517,imp_horarios,imp_trechos_janta,"",-1,1)</f>
        <v>GOIANIA X TERESINA 18:00</v>
      </c>
      <c r="J1517" s="151" t="str" cm="1">
        <f t="array" ref="J1517">_xlfn.XLOOKUP(D1517,justificativas_motivos,justificativas_texto,"",1,1)</f>
        <v>MOTORISTA CUMPRINDO HORÁRIO NA ESCALA ATUAL</v>
      </c>
      <c r="L1517" s="119" t="str">
        <f>_xlfn.CONCAT(cr_impAlm[[#This Row],[DATA]],cr_impAlm[[#This Row],[MOTORISTA e MATRICULA]])</f>
        <v>45580SILVIO SILVA DE OLIVEIRA - 5793</v>
      </c>
    </row>
    <row r="1518" spans="1:12" ht="41.25" hidden="1" customHeight="1">
      <c r="A1518" s="152">
        <v>45518</v>
      </c>
      <c r="B1518" s="146">
        <v>17700</v>
      </c>
      <c r="C1518" s="147">
        <v>0.75</v>
      </c>
      <c r="D1518" s="148" t="s">
        <v>11</v>
      </c>
      <c r="E1518" s="149" t="s">
        <v>108</v>
      </c>
      <c r="F1518" s="149"/>
      <c r="G1518" s="149" t="str">
        <f t="shared" si="61"/>
        <v>1</v>
      </c>
      <c r="H1518" s="150">
        <f t="shared" si="62"/>
        <v>18</v>
      </c>
      <c r="I1518" s="149" t="str" cm="1">
        <f t="array" ref="I1518">_xlfn.XLOOKUP(C1518,imp_horarios,imp_trechos_janta,"",-1,1)</f>
        <v>GOIANIA X TERESINA 18:00</v>
      </c>
      <c r="J1518" s="151" t="str" cm="1">
        <f t="array" ref="J1518">_xlfn.XLOOKUP(D1518,justificativas_motivos,justificativas_texto,"",1,1)</f>
        <v>MOTORISTA CUMPRINDO HORÁRIO NA ESCALA ATUAL</v>
      </c>
      <c r="L1518" s="119" t="str">
        <f>_xlfn.CONCAT(cr_impAlm[[#This Row],[DATA]],cr_impAlm[[#This Row],[MOTORISTA e MATRICULA]])</f>
        <v>45580ADAIL DA SILVA DOS SANTOS - 1103</v>
      </c>
    </row>
    <row r="1519" spans="1:12" ht="41.25" hidden="1" customHeight="1">
      <c r="A1519" s="152">
        <v>45518</v>
      </c>
      <c r="B1519" s="146">
        <v>20013</v>
      </c>
      <c r="C1519" s="147">
        <v>0.79166666666666663</v>
      </c>
      <c r="D1519" s="148" t="s">
        <v>11</v>
      </c>
      <c r="E1519" s="149" t="s">
        <v>111</v>
      </c>
      <c r="F1519" s="149"/>
      <c r="G1519" s="149" t="str">
        <f t="shared" si="61"/>
        <v>1</v>
      </c>
      <c r="H1519" s="150">
        <f t="shared" si="62"/>
        <v>18</v>
      </c>
      <c r="I1519" s="149" t="s">
        <v>79</v>
      </c>
      <c r="J1519" s="151" t="str" cm="1">
        <f t="array" ref="J1519">_xlfn.XLOOKUP(D1519,justificativas_motivos,justificativas_texto,"",1,1)</f>
        <v>MOTORISTA CUMPRINDO HORÁRIO NA ESCALA ATUAL</v>
      </c>
      <c r="L1519" s="119" t="str">
        <f>_xlfn.CONCAT(cr_impAlm[[#This Row],[DATA]],cr_impAlm[[#This Row],[MOTORISTA e MATRICULA]])</f>
        <v>45580JOSE AILTON XAVIER MAIA - 1176</v>
      </c>
    </row>
    <row r="1520" spans="1:12" ht="41.25" hidden="1" customHeight="1">
      <c r="A1520" s="144">
        <v>45518</v>
      </c>
      <c r="B1520" s="135">
        <v>20013</v>
      </c>
      <c r="C1520" s="133">
        <v>0.79166666666666663</v>
      </c>
      <c r="D1520" s="136" t="s">
        <v>11</v>
      </c>
      <c r="E1520" s="132" t="s">
        <v>110</v>
      </c>
      <c r="F1520" s="132"/>
      <c r="G1520" s="132" t="str">
        <f t="shared" si="61"/>
        <v>1</v>
      </c>
      <c r="H1520" s="137">
        <f t="shared" si="62"/>
        <v>18</v>
      </c>
      <c r="I1520" s="132" t="s">
        <v>79</v>
      </c>
      <c r="J1520" s="145" t="str" cm="1">
        <f t="array" ref="J1520">_xlfn.XLOOKUP(D1520,justificativas_motivos,justificativas_texto,"",1,1)</f>
        <v>MOTORISTA CUMPRINDO HORÁRIO NA ESCALA ATUAL</v>
      </c>
      <c r="L1520" s="119" t="str">
        <f>_xlfn.CONCAT(cr_impAlm[[#This Row],[DATA]],cr_impAlm[[#This Row],[MOTORISTA e MATRICULA]])</f>
        <v>45581VALDIVINO GONCALVES DA SILVA - 5724</v>
      </c>
    </row>
    <row r="1521" spans="1:12" ht="41.25" hidden="1" customHeight="1">
      <c r="A1521" s="144">
        <v>45519</v>
      </c>
      <c r="B1521" s="135">
        <v>19016</v>
      </c>
      <c r="C1521" s="133">
        <v>0.85416666666666663</v>
      </c>
      <c r="D1521" s="136" t="s">
        <v>11</v>
      </c>
      <c r="E1521" s="132" t="s">
        <v>142</v>
      </c>
      <c r="F1521" s="132"/>
      <c r="G1521" s="132" t="str">
        <f t="shared" si="61"/>
        <v>1</v>
      </c>
      <c r="H1521" s="137">
        <f t="shared" si="62"/>
        <v>18</v>
      </c>
      <c r="I1521" s="132" t="s">
        <v>583</v>
      </c>
      <c r="J1521" s="145" t="str" cm="1">
        <f t="array" ref="J1521">_xlfn.XLOOKUP(D1521,justificativas_motivos,justificativas_texto,"",1,1)</f>
        <v>MOTORISTA CUMPRINDO HORÁRIO NA ESCALA ATUAL</v>
      </c>
      <c r="L1521" s="119" t="str">
        <f>_xlfn.CONCAT(cr_impAlm[[#This Row],[DATA]],cr_impAlm[[#This Row],[MOTORISTA e MATRICULA]])</f>
        <v>45581VALDIR PEREIRA DE SOUZA - 85</v>
      </c>
    </row>
    <row r="1522" spans="1:12" ht="41.25" hidden="1" customHeight="1">
      <c r="A1522" s="144">
        <v>45519</v>
      </c>
      <c r="B1522" s="135">
        <f>B1521</f>
        <v>19016</v>
      </c>
      <c r="C1522" s="133">
        <v>0.85416666666666663</v>
      </c>
      <c r="D1522" s="136" t="s">
        <v>11</v>
      </c>
      <c r="E1522" s="132" t="s">
        <v>108</v>
      </c>
      <c r="F1522" s="132"/>
      <c r="G1522" s="132" t="str">
        <f t="shared" si="61"/>
        <v>1</v>
      </c>
      <c r="H1522" s="137">
        <f t="shared" si="62"/>
        <v>18</v>
      </c>
      <c r="I1522" s="132" t="s">
        <v>583</v>
      </c>
      <c r="J1522" s="145" t="str" cm="1">
        <f t="array" ref="J1522">_xlfn.XLOOKUP(D1522,justificativas_motivos,justificativas_texto,"",1,1)</f>
        <v>MOTORISTA CUMPRINDO HORÁRIO NA ESCALA ATUAL</v>
      </c>
      <c r="L1522" s="119" t="str">
        <f>_xlfn.CONCAT(cr_impAlm[[#This Row],[DATA]],cr_impAlm[[#This Row],[MOTORISTA e MATRICULA]])</f>
        <v>45581WOLNEY EDUARDO DE OLIVEIRA - 5607</v>
      </c>
    </row>
    <row r="1523" spans="1:12" ht="41.25" hidden="1" customHeight="1">
      <c r="A1523" s="144">
        <v>45519</v>
      </c>
      <c r="B1523" s="135">
        <v>19018</v>
      </c>
      <c r="C1523" s="133">
        <v>0.87847222222222221</v>
      </c>
      <c r="D1523" s="136" t="s">
        <v>11</v>
      </c>
      <c r="E1523" s="132" t="s">
        <v>111</v>
      </c>
      <c r="F1523" s="132"/>
      <c r="G1523" s="132" t="str">
        <f t="shared" si="61"/>
        <v>1</v>
      </c>
      <c r="H1523" s="137">
        <f t="shared" si="62"/>
        <v>18</v>
      </c>
      <c r="I1523" s="132" t="str" cm="1">
        <f t="array" ref="I1523">_xlfn.XLOOKUP(C1523,imp_horarios,imp_trechos_janta,"",-1,1)</f>
        <v>BELEM X GOIANIA 21:05</v>
      </c>
      <c r="J1523" s="145" t="str" cm="1">
        <f t="array" ref="J1523">_xlfn.XLOOKUP(D1523,justificativas_motivos,justificativas_texto,"",1,1)</f>
        <v>MOTORISTA CUMPRINDO HORÁRIO NA ESCALA ATUAL</v>
      </c>
      <c r="L1523" s="119" t="str">
        <f>_xlfn.CONCAT(cr_impAlm[[#This Row],[DATA]],cr_impAlm[[#This Row],[MOTORISTA e MATRICULA]])</f>
        <v>45581CLEYTON CEZAR DA SILVA - 5741</v>
      </c>
    </row>
    <row r="1524" spans="1:12" ht="41.25" hidden="1" customHeight="1">
      <c r="A1524" s="144">
        <v>45519</v>
      </c>
      <c r="B1524" s="135">
        <f>B1523</f>
        <v>19018</v>
      </c>
      <c r="C1524" s="133">
        <v>0.87847222222222221</v>
      </c>
      <c r="D1524" s="136" t="s">
        <v>11</v>
      </c>
      <c r="E1524" s="132" t="s">
        <v>110</v>
      </c>
      <c r="F1524" s="132"/>
      <c r="G1524" s="132" t="str">
        <f t="shared" si="61"/>
        <v>1</v>
      </c>
      <c r="H1524" s="137">
        <f t="shared" si="62"/>
        <v>18</v>
      </c>
      <c r="I1524" s="132" t="str" cm="1">
        <f t="array" ref="I1524">_xlfn.XLOOKUP(C1524,imp_horarios,imp_trechos_janta,"",-1,1)</f>
        <v>BELEM X GOIANIA 21:05</v>
      </c>
      <c r="J1524" s="145" t="str" cm="1">
        <f t="array" ref="J1524">_xlfn.XLOOKUP(D1524,justificativas_motivos,justificativas_texto,"",1,1)</f>
        <v>MOTORISTA CUMPRINDO HORÁRIO NA ESCALA ATUAL</v>
      </c>
      <c r="L1524" s="119" t="str">
        <f>_xlfn.CONCAT(cr_impAlm[[#This Row],[DATA]],cr_impAlm[[#This Row],[MOTORISTA e MATRICULA]])</f>
        <v>45581ANTONIO MAGNO FERREIRA DA SILVA - 5789</v>
      </c>
    </row>
    <row r="1525" spans="1:12" ht="41.25" hidden="1" customHeight="1">
      <c r="A1525" s="144">
        <v>45519</v>
      </c>
      <c r="B1525" s="135">
        <v>19019</v>
      </c>
      <c r="C1525" s="133">
        <v>0.3</v>
      </c>
      <c r="D1525" s="136" t="s">
        <v>11</v>
      </c>
      <c r="E1525" s="132" t="s">
        <v>78</v>
      </c>
      <c r="F1525" s="132"/>
      <c r="G1525" s="132" t="str">
        <f t="shared" si="61"/>
        <v>1</v>
      </c>
      <c r="H1525" s="137">
        <f t="shared" si="62"/>
        <v>18</v>
      </c>
      <c r="I1525" s="132" t="str" cm="1">
        <f t="array" ref="I1525">_xlfn.XLOOKUP(C1525,imp_horarios,imp_trechos_janta,"",-1,1)</f>
        <v>BELEM X GOIANIA 07:12</v>
      </c>
      <c r="J1525" s="145" t="str" cm="1">
        <f t="array" ref="J1525">_xlfn.XLOOKUP(D1525,justificativas_motivos,justificativas_texto,"",1,1)</f>
        <v>MOTORISTA CUMPRINDO HORÁRIO NA ESCALA ATUAL</v>
      </c>
      <c r="L1525" s="119" t="str">
        <f>_xlfn.CONCAT(cr_impAlm[[#This Row],[DATA]],cr_impAlm[[#This Row],[MOTORISTA e MATRICULA]])</f>
        <v>45581CRISTIANO ALVES DE AVILA - 5847</v>
      </c>
    </row>
    <row r="1526" spans="1:12" ht="41.25" hidden="1" customHeight="1">
      <c r="A1526" s="144">
        <v>45519</v>
      </c>
      <c r="B1526" s="135">
        <f>B1525</f>
        <v>19019</v>
      </c>
      <c r="C1526" s="133">
        <v>0.3</v>
      </c>
      <c r="D1526" s="136" t="s">
        <v>11</v>
      </c>
      <c r="E1526" s="132" t="s">
        <v>127</v>
      </c>
      <c r="F1526" s="132"/>
      <c r="G1526" s="132" t="str">
        <f t="shared" si="61"/>
        <v>1</v>
      </c>
      <c r="H1526" s="137">
        <f t="shared" si="62"/>
        <v>18</v>
      </c>
      <c r="I1526" s="132" t="str" cm="1">
        <f t="array" ref="I1526">_xlfn.XLOOKUP(C1526,imp_horarios,imp_trechos_janta,"",-1,1)</f>
        <v>BELEM X GOIANIA 07:12</v>
      </c>
      <c r="J1526" s="145" t="str" cm="1">
        <f t="array" ref="J1526">_xlfn.XLOOKUP(D1526,justificativas_motivos,justificativas_texto,"",1,1)</f>
        <v>MOTORISTA CUMPRINDO HORÁRIO NA ESCALA ATUAL</v>
      </c>
      <c r="L1526" s="119" t="str">
        <f>_xlfn.CONCAT(cr_impAlm[[#This Row],[DATA]],cr_impAlm[[#This Row],[MOTORISTA e MATRICULA]])</f>
        <v>45581JULIAIDSON PEREIRA DOS SANTOS - 5958</v>
      </c>
    </row>
    <row r="1527" spans="1:12" ht="41.25" hidden="1" customHeight="1">
      <c r="A1527" s="144">
        <v>45519</v>
      </c>
      <c r="B1527" s="135">
        <v>19022</v>
      </c>
      <c r="C1527" s="133">
        <v>0.39583333333333331</v>
      </c>
      <c r="D1527" s="136" t="s">
        <v>11</v>
      </c>
      <c r="E1527" s="132" t="s">
        <v>35</v>
      </c>
      <c r="F1527" s="132"/>
      <c r="G1527" s="132" t="str">
        <f t="shared" si="61"/>
        <v>1</v>
      </c>
      <c r="H1527" s="137">
        <f t="shared" si="62"/>
        <v>18</v>
      </c>
      <c r="I1527" s="132" t="str" cm="1">
        <f t="array" ref="I1527">_xlfn.XLOOKUP(C1527,imp_horarios,imp_trechos_janta,"",-1,1)</f>
        <v>GOIANIA X BELEM 09:30</v>
      </c>
      <c r="J1527" s="145" t="str" cm="1">
        <f t="array" ref="J1527">_xlfn.XLOOKUP(D1527,justificativas_motivos,justificativas_texto,"",1,1)</f>
        <v>MOTORISTA CUMPRINDO HORÁRIO NA ESCALA ATUAL</v>
      </c>
      <c r="L1527" s="119" t="str">
        <f>_xlfn.CONCAT(cr_impAlm[[#This Row],[DATA]],cr_impAlm[[#This Row],[MOTORISTA e MATRICULA]])</f>
        <v>45581ADAIL DA SILVA DOS SANTOS - 1103</v>
      </c>
    </row>
    <row r="1528" spans="1:12" ht="41.25" hidden="1" customHeight="1">
      <c r="A1528" s="144">
        <v>45519</v>
      </c>
      <c r="B1528" s="135">
        <f>B1527</f>
        <v>19022</v>
      </c>
      <c r="C1528" s="133">
        <v>0.39583333333333331</v>
      </c>
      <c r="D1528" s="136" t="s">
        <v>11</v>
      </c>
      <c r="E1528" s="132" t="s">
        <v>232</v>
      </c>
      <c r="F1528" s="132"/>
      <c r="G1528" s="132" t="str">
        <f t="shared" si="61"/>
        <v>1</v>
      </c>
      <c r="H1528" s="137">
        <f t="shared" si="62"/>
        <v>18</v>
      </c>
      <c r="I1528" s="149" t="str" cm="1">
        <f t="array" ref="I1528">_xlfn.XLOOKUP(C1528,imp_horarios,imp_trechos_janta,"",-1,1)</f>
        <v>GOIANIA X BELEM 09:30</v>
      </c>
      <c r="J1528" s="145" t="str" cm="1">
        <f t="array" ref="J1528">_xlfn.XLOOKUP(D1528,justificativas_motivos,justificativas_texto,"",1,1)</f>
        <v>MOTORISTA CUMPRINDO HORÁRIO NA ESCALA ATUAL</v>
      </c>
      <c r="L1528" s="119" t="str">
        <f>_xlfn.CONCAT(cr_impAlm[[#This Row],[DATA]],cr_impAlm[[#This Row],[MOTORISTA e MATRICULA]])</f>
        <v>45581JOSE AILTON XAVIER MAIA - 1176</v>
      </c>
    </row>
    <row r="1529" spans="1:12" ht="41.25" hidden="1" customHeight="1">
      <c r="A1529" s="144">
        <v>45519</v>
      </c>
      <c r="B1529" s="135">
        <v>19006</v>
      </c>
      <c r="C1529" s="133">
        <v>0.79166666666666663</v>
      </c>
      <c r="D1529" s="136" t="s">
        <v>11</v>
      </c>
      <c r="E1529" s="132" t="s">
        <v>177</v>
      </c>
      <c r="F1529" s="132"/>
      <c r="G1529" s="132" t="str">
        <f t="shared" si="61"/>
        <v>1</v>
      </c>
      <c r="H1529" s="137">
        <f t="shared" si="62"/>
        <v>18</v>
      </c>
      <c r="I1529" s="149" t="s">
        <v>79</v>
      </c>
      <c r="J1529" s="145" t="str" cm="1">
        <f t="array" ref="J1529">_xlfn.XLOOKUP(D1529,justificativas_motivos,justificativas_texto,"",1,1)</f>
        <v>MOTORISTA CUMPRINDO HORÁRIO NA ESCALA ATUAL</v>
      </c>
      <c r="L1529" s="119" t="str">
        <f>_xlfn.CONCAT(cr_impAlm[[#This Row],[DATA]],cr_impAlm[[#This Row],[MOTORISTA e MATRICULA]])</f>
        <v>45582  VALDEIR DA COSTA- 5351</v>
      </c>
    </row>
    <row r="1530" spans="1:12" ht="41.25" hidden="1" customHeight="1">
      <c r="A1530" s="144">
        <v>45519</v>
      </c>
      <c r="B1530" s="135">
        <v>19006</v>
      </c>
      <c r="C1530" s="133">
        <v>0.79166666666666663</v>
      </c>
      <c r="D1530" s="136" t="s">
        <v>11</v>
      </c>
      <c r="E1530" s="132" t="s">
        <v>17</v>
      </c>
      <c r="F1530" s="132"/>
      <c r="G1530" s="132" t="str">
        <f t="shared" si="61"/>
        <v>1</v>
      </c>
      <c r="H1530" s="137">
        <f t="shared" si="62"/>
        <v>18</v>
      </c>
      <c r="I1530" s="132" t="s">
        <v>79</v>
      </c>
      <c r="J1530" s="145" t="str" cm="1">
        <f t="array" ref="J1530">_xlfn.XLOOKUP(D1530,justificativas_motivos,justificativas_texto,"",1,1)</f>
        <v>MOTORISTA CUMPRINDO HORÁRIO NA ESCALA ATUAL</v>
      </c>
      <c r="L1530" s="119" t="str">
        <f>_xlfn.CONCAT(cr_impAlm[[#This Row],[DATA]],cr_impAlm[[#This Row],[MOTORISTA e MATRICULA]])</f>
        <v>45582GESMAR DE SOUZA - 574</v>
      </c>
    </row>
    <row r="1531" spans="1:12" ht="41.25" hidden="1" customHeight="1">
      <c r="A1531" s="152">
        <v>45519</v>
      </c>
      <c r="B1531" s="146">
        <v>20017</v>
      </c>
      <c r="C1531" s="147">
        <v>0.83333333333333337</v>
      </c>
      <c r="D1531" s="148" t="s">
        <v>11</v>
      </c>
      <c r="E1531" s="149" t="s">
        <v>65</v>
      </c>
      <c r="F1531" s="149"/>
      <c r="G1531" s="149" t="str">
        <f t="shared" si="61"/>
        <v>1</v>
      </c>
      <c r="H1531" s="150">
        <f t="shared" si="62"/>
        <v>18</v>
      </c>
      <c r="I1531" s="149" t="str" cm="1">
        <f t="array" ref="I1531">_xlfn.XLOOKUP(C1531,imp_horarios,imp_trechos_janta,"",-1,1)</f>
        <v>GOIANIA X SAO LUIS 20:00</v>
      </c>
      <c r="J1531" s="151" t="str" cm="1">
        <f t="array" ref="J1531">_xlfn.XLOOKUP(D1531,justificativas_motivos,justificativas_texto,"",1,1)</f>
        <v>MOTORISTA CUMPRINDO HORÁRIO NA ESCALA ATUAL</v>
      </c>
      <c r="L1531" s="119" t="str">
        <f>_xlfn.CONCAT(cr_impAlm[[#This Row],[DATA]],cr_impAlm[[#This Row],[MOTORISTA e MATRICULA]])</f>
        <v>45582CLEOMAR ANTONIO SIMOES - 2988</v>
      </c>
    </row>
    <row r="1532" spans="1:12" ht="41.25" hidden="1" customHeight="1">
      <c r="A1532" s="152">
        <v>45519</v>
      </c>
      <c r="B1532" s="146">
        <v>20017</v>
      </c>
      <c r="C1532" s="147">
        <v>0.83333333333333337</v>
      </c>
      <c r="D1532" s="148" t="s">
        <v>11</v>
      </c>
      <c r="E1532" s="149" t="s">
        <v>64</v>
      </c>
      <c r="F1532" s="149"/>
      <c r="G1532" s="149" t="str">
        <f t="shared" si="61"/>
        <v>1</v>
      </c>
      <c r="H1532" s="150">
        <f t="shared" si="62"/>
        <v>18</v>
      </c>
      <c r="I1532" s="149" t="str" cm="1">
        <f t="array" ref="I1532">_xlfn.XLOOKUP(C1532,imp_horarios,imp_trechos_janta,"",-1,1)</f>
        <v>GOIANIA X SAO LUIS 20:00</v>
      </c>
      <c r="J1532" s="151" t="str" cm="1">
        <f t="array" ref="J1532">_xlfn.XLOOKUP(D1532,justificativas_motivos,justificativas_texto,"",1,1)</f>
        <v>MOTORISTA CUMPRINDO HORÁRIO NA ESCALA ATUAL</v>
      </c>
      <c r="L1532" s="119" t="str">
        <f>_xlfn.CONCAT(cr_impAlm[[#This Row],[DATA]],cr_impAlm[[#This Row],[MOTORISTA e MATRICULA]])</f>
        <v>45582DIVINO EURIPEDES RIBEIRO - 5191</v>
      </c>
    </row>
    <row r="1533" spans="1:12" ht="41.25" hidden="1" customHeight="1">
      <c r="A1533" s="152">
        <v>45520</v>
      </c>
      <c r="B1533" s="146">
        <v>16500</v>
      </c>
      <c r="C1533" s="147">
        <v>0.33333333333333331</v>
      </c>
      <c r="D1533" s="148" t="s">
        <v>11</v>
      </c>
      <c r="E1533" s="153" t="s">
        <v>150</v>
      </c>
      <c r="F1533" s="149"/>
      <c r="G1533" s="149" t="str">
        <f t="shared" si="61"/>
        <v>1</v>
      </c>
      <c r="H1533" s="150">
        <f t="shared" si="62"/>
        <v>18</v>
      </c>
      <c r="I1533" s="149" t="str" cm="1">
        <f t="array" ref="I1533">_xlfn.XLOOKUP(C1533,imp_horarios,imp_trechos_janta,"",-1,1)</f>
        <v>SAO LUIS X GOIANIA 08:00</v>
      </c>
      <c r="J1533" s="151" t="str" cm="1">
        <f t="array" ref="J1533">_xlfn.XLOOKUP(D1533,justificativas_motivos,justificativas_texto,"",1,1)</f>
        <v>MOTORISTA CUMPRINDO HORÁRIO NA ESCALA ATUAL</v>
      </c>
      <c r="L1533" s="119" t="str">
        <f>_xlfn.CONCAT(cr_impAlm[[#This Row],[DATA]],cr_impAlm[[#This Row],[MOTORISTA e MATRICULA]])</f>
        <v>45582ADAILTON DA SILVA RODRIGUES MENDONCA - 2662</v>
      </c>
    </row>
    <row r="1534" spans="1:12" ht="41.25" hidden="1" customHeight="1">
      <c r="A1534" s="152">
        <v>45520</v>
      </c>
      <c r="B1534" s="146">
        <v>16500</v>
      </c>
      <c r="C1534" s="147">
        <v>0.33333333333333331</v>
      </c>
      <c r="D1534" s="148" t="s">
        <v>11</v>
      </c>
      <c r="E1534" s="129" t="s">
        <v>166</v>
      </c>
      <c r="F1534" s="149"/>
      <c r="G1534" s="149" t="str">
        <f t="shared" si="61"/>
        <v>1</v>
      </c>
      <c r="H1534" s="150">
        <f t="shared" si="62"/>
        <v>18</v>
      </c>
      <c r="I1534" s="149" t="str" cm="1">
        <f t="array" ref="I1534">_xlfn.XLOOKUP(C1534,imp_horarios,imp_trechos_janta,"",-1,1)</f>
        <v>SAO LUIS X GOIANIA 08:00</v>
      </c>
      <c r="J1534" s="151" t="str" cm="1">
        <f t="array" ref="J1534">_xlfn.XLOOKUP(D1534,justificativas_motivos,justificativas_texto,"",1,1)</f>
        <v>MOTORISTA CUMPRINDO HORÁRIO NA ESCALA ATUAL</v>
      </c>
      <c r="L1534" s="119" t="str">
        <f>_xlfn.CONCAT(cr_impAlm[[#This Row],[DATA]],cr_impAlm[[#This Row],[MOTORISTA e MATRICULA]])</f>
        <v>45582MARCELO DOS REIS ALVES - 5220</v>
      </c>
    </row>
    <row r="1535" spans="1:12" ht="41.25" hidden="1" customHeight="1">
      <c r="A1535" s="152">
        <v>45520</v>
      </c>
      <c r="B1535" s="146">
        <v>20013</v>
      </c>
      <c r="C1535" s="147">
        <v>0.87847222222222221</v>
      </c>
      <c r="D1535" s="148" t="s">
        <v>11</v>
      </c>
      <c r="E1535" s="132" t="s">
        <v>177</v>
      </c>
      <c r="F1535" s="149"/>
      <c r="G1535" s="149" t="str">
        <f t="shared" si="61"/>
        <v>1</v>
      </c>
      <c r="H1535" s="150">
        <f t="shared" si="62"/>
        <v>18</v>
      </c>
      <c r="I1535" s="149" t="str" cm="1">
        <f t="array" ref="I1535">_xlfn.XLOOKUP(C1535,imp_horarios,imp_trechos_janta,"",-1,1)</f>
        <v>BELEM X GOIANIA 21:05</v>
      </c>
      <c r="J1535" s="151" t="str" cm="1">
        <f t="array" ref="J1535">_xlfn.XLOOKUP(D1535,justificativas_motivos,justificativas_texto,"",1,1)</f>
        <v>MOTORISTA CUMPRINDO HORÁRIO NA ESCALA ATUAL</v>
      </c>
      <c r="L1535" s="119" t="str">
        <f>_xlfn.CONCAT(cr_impAlm[[#This Row],[DATA]],cr_impAlm[[#This Row],[MOTORISTA e MATRICULA]])</f>
        <v>45582ADAIL DA SILVA DOS SANTOS - 1103</v>
      </c>
    </row>
    <row r="1536" spans="1:12" ht="41.25" hidden="1" customHeight="1">
      <c r="A1536" s="152">
        <v>45520</v>
      </c>
      <c r="B1536" s="146">
        <v>20013</v>
      </c>
      <c r="C1536" s="147">
        <v>0.87847222222222221</v>
      </c>
      <c r="D1536" s="148" t="s">
        <v>11</v>
      </c>
      <c r="E1536" s="132" t="s">
        <v>17</v>
      </c>
      <c r="F1536" s="149"/>
      <c r="G1536" s="149" t="str">
        <f t="shared" si="61"/>
        <v>1</v>
      </c>
      <c r="H1536" s="150">
        <f t="shared" si="62"/>
        <v>18</v>
      </c>
      <c r="I1536" s="149" t="str" cm="1">
        <f t="array" ref="I1536">_xlfn.XLOOKUP(C1536,imp_horarios,imp_trechos_janta,"",-1,1)</f>
        <v>BELEM X GOIANIA 21:05</v>
      </c>
      <c r="J1536" s="151" t="str" cm="1">
        <f t="array" ref="J1536">_xlfn.XLOOKUP(D1536,justificativas_motivos,justificativas_texto,"",1,1)</f>
        <v>MOTORISTA CUMPRINDO HORÁRIO NA ESCALA ATUAL</v>
      </c>
      <c r="L1536" s="119" t="str">
        <f>_xlfn.CONCAT(cr_impAlm[[#This Row],[DATA]],cr_impAlm[[#This Row],[MOTORISTA e MATRICULA]])</f>
        <v>45582JOSE AILTON XAVIER MAIA - 1176</v>
      </c>
    </row>
    <row r="1537" spans="1:12" ht="41.25" hidden="1" customHeight="1">
      <c r="A1537" s="152">
        <v>45520</v>
      </c>
      <c r="B1537" s="146">
        <v>20022</v>
      </c>
      <c r="C1537" s="147">
        <v>0.3</v>
      </c>
      <c r="D1537" s="148" t="s">
        <v>11</v>
      </c>
      <c r="E1537" s="149" t="s">
        <v>65</v>
      </c>
      <c r="F1537" s="149"/>
      <c r="G1537" s="149" t="str">
        <f t="shared" si="61"/>
        <v>1</v>
      </c>
      <c r="H1537" s="150">
        <f t="shared" si="62"/>
        <v>18</v>
      </c>
      <c r="I1537" s="149" t="str" cm="1">
        <f t="array" ref="I1537">_xlfn.XLOOKUP(C1537,imp_horarios,imp_trechos_janta,"",-1,1)</f>
        <v>BELEM X GOIANIA 07:12</v>
      </c>
      <c r="J1537" s="151" t="str" cm="1">
        <f t="array" ref="J1537">_xlfn.XLOOKUP(D1537,justificativas_motivos,justificativas_texto,"",1,1)</f>
        <v>MOTORISTA CUMPRINDO HORÁRIO NA ESCALA ATUAL</v>
      </c>
      <c r="L1537" s="119" t="str">
        <f>_xlfn.CONCAT(cr_impAlm[[#This Row],[DATA]],cr_impAlm[[#This Row],[MOTORISTA e MATRICULA]])</f>
        <v>45583  LAZARO VIEIRA DA SILVA- 5428</v>
      </c>
    </row>
    <row r="1538" spans="1:12" ht="41.25" hidden="1" customHeight="1">
      <c r="A1538" s="152">
        <v>45520</v>
      </c>
      <c r="B1538" s="146">
        <v>20022</v>
      </c>
      <c r="C1538" s="147">
        <v>0.3</v>
      </c>
      <c r="D1538" s="148" t="s">
        <v>11</v>
      </c>
      <c r="E1538" s="149" t="s">
        <v>64</v>
      </c>
      <c r="F1538" s="149"/>
      <c r="G1538" s="149" t="str">
        <f t="shared" si="61"/>
        <v>1</v>
      </c>
      <c r="H1538" s="150">
        <f t="shared" si="62"/>
        <v>18</v>
      </c>
      <c r="I1538" s="149" t="str" cm="1">
        <f t="array" ref="I1538">_xlfn.XLOOKUP(C1538,imp_horarios,imp_trechos_janta,"",-1,1)</f>
        <v>BELEM X GOIANIA 07:12</v>
      </c>
      <c r="J1538" s="151" t="str" cm="1">
        <f t="array" ref="J1538">_xlfn.XLOOKUP(D1538,justificativas_motivos,justificativas_texto,"",1,1)</f>
        <v>MOTORISTA CUMPRINDO HORÁRIO NA ESCALA ATUAL</v>
      </c>
      <c r="L1538" s="119" t="str">
        <f>_xlfn.CONCAT(cr_impAlm[[#This Row],[DATA]],cr_impAlm[[#This Row],[MOTORISTA e MATRICULA]])</f>
        <v>45583ROSIVALDO FERREIRA DA SILVA - 5429</v>
      </c>
    </row>
    <row r="1539" spans="1:12" ht="41.25" hidden="1" customHeight="1">
      <c r="A1539" s="152">
        <v>45520</v>
      </c>
      <c r="B1539" s="146">
        <v>15700</v>
      </c>
      <c r="C1539" s="147">
        <v>0.75</v>
      </c>
      <c r="D1539" s="148" t="s">
        <v>11</v>
      </c>
      <c r="E1539" s="149" t="s">
        <v>109</v>
      </c>
      <c r="F1539" s="149"/>
      <c r="G1539" s="149" t="str">
        <f t="shared" si="61"/>
        <v>1</v>
      </c>
      <c r="H1539" s="150">
        <f t="shared" si="62"/>
        <v>18</v>
      </c>
      <c r="I1539" s="149" t="str" cm="1">
        <f t="array" ref="I1539">_xlfn.XLOOKUP(C1539,imp_horarios,imp_trechos_janta,"",-1,1)</f>
        <v>GOIANIA X TERESINA 18:00</v>
      </c>
      <c r="J1539" s="151" t="str" cm="1">
        <f t="array" ref="J1539">_xlfn.XLOOKUP(D1539,justificativas_motivos,justificativas_texto,"",1,1)</f>
        <v>MOTORISTA CUMPRINDO HORÁRIO NA ESCALA ATUAL</v>
      </c>
      <c r="L1539" s="119" t="str">
        <f>_xlfn.CONCAT(cr_impAlm[[#This Row],[DATA]],cr_impAlm[[#This Row],[MOTORISTA e MATRICULA]])</f>
        <v>45583EDINANDES LUIZ DA SILVA - 2651</v>
      </c>
    </row>
    <row r="1540" spans="1:12" ht="41.25" hidden="1" customHeight="1">
      <c r="A1540" s="152">
        <v>45520</v>
      </c>
      <c r="B1540" s="146">
        <v>15700</v>
      </c>
      <c r="C1540" s="147">
        <v>0.75</v>
      </c>
      <c r="D1540" s="148" t="s">
        <v>11</v>
      </c>
      <c r="E1540" s="149" t="s">
        <v>190</v>
      </c>
      <c r="F1540" s="149"/>
      <c r="G1540" s="149" t="str">
        <f t="shared" si="61"/>
        <v>1</v>
      </c>
      <c r="H1540" s="150">
        <f t="shared" si="62"/>
        <v>18</v>
      </c>
      <c r="I1540" s="149" t="str" cm="1">
        <f t="array" ref="I1540">_xlfn.XLOOKUP(C1540,imp_horarios,imp_trechos_janta,"",-1,1)</f>
        <v>GOIANIA X TERESINA 18:00</v>
      </c>
      <c r="J1540" s="151" t="str" cm="1">
        <f t="array" ref="J1540">_xlfn.XLOOKUP(D1540,justificativas_motivos,justificativas_texto,"",1,1)</f>
        <v>MOTORISTA CUMPRINDO HORÁRIO NA ESCALA ATUAL</v>
      </c>
      <c r="L1540" s="119" t="str">
        <f>_xlfn.CONCAT(cr_impAlm[[#This Row],[DATA]],cr_impAlm[[#This Row],[MOTORISTA e MATRICULA]])</f>
        <v>45583COSME CAVALCANTE DA SILVA - 3002</v>
      </c>
    </row>
    <row r="1541" spans="1:12" ht="41.25" hidden="1" customHeight="1">
      <c r="A1541" s="152">
        <v>45520</v>
      </c>
      <c r="B1541" s="146">
        <v>20010</v>
      </c>
      <c r="C1541" s="147">
        <v>0.79166666666666663</v>
      </c>
      <c r="D1541" s="148" t="s">
        <v>11</v>
      </c>
      <c r="E1541" s="149" t="s">
        <v>19</v>
      </c>
      <c r="F1541" s="149"/>
      <c r="G1541" s="149" t="str">
        <f t="shared" si="61"/>
        <v>1</v>
      </c>
      <c r="H1541" s="150">
        <f t="shared" si="62"/>
        <v>18</v>
      </c>
      <c r="I1541" s="149" t="s">
        <v>79</v>
      </c>
      <c r="J1541" s="151" t="str" cm="1">
        <f t="array" ref="J1541">_xlfn.XLOOKUP(D1541,justificativas_motivos,justificativas_texto,"",1,1)</f>
        <v>MOTORISTA CUMPRINDO HORÁRIO NA ESCALA ATUAL</v>
      </c>
      <c r="L1541" s="119" t="str">
        <f>_xlfn.CONCAT(cr_impAlm[[#This Row],[DATA]],cr_impAlm[[#This Row],[MOTORISTA e MATRICULA]])</f>
        <v>45583CELSO VIEIRA DA SILVA - 5244</v>
      </c>
    </row>
    <row r="1542" spans="1:12" ht="41.25" hidden="1" customHeight="1">
      <c r="A1542" s="152">
        <v>45520</v>
      </c>
      <c r="B1542" s="146">
        <v>20010</v>
      </c>
      <c r="C1542" s="147">
        <v>0.79166666666666663</v>
      </c>
      <c r="D1542" s="148" t="s">
        <v>11</v>
      </c>
      <c r="E1542" s="149" t="s">
        <v>36</v>
      </c>
      <c r="F1542" s="149"/>
      <c r="G1542" s="149" t="str">
        <f t="shared" si="61"/>
        <v>1</v>
      </c>
      <c r="H1542" s="150">
        <f t="shared" si="62"/>
        <v>18</v>
      </c>
      <c r="I1542" s="149" t="s">
        <v>79</v>
      </c>
      <c r="J1542" s="151" t="str" cm="1">
        <f t="array" ref="J1542">_xlfn.XLOOKUP(D1542,justificativas_motivos,justificativas_texto,"",1,1)</f>
        <v>MOTORISTA CUMPRINDO HORÁRIO NA ESCALA ATUAL</v>
      </c>
      <c r="L1542" s="119" t="str">
        <f>_xlfn.CONCAT(cr_impAlm[[#This Row],[DATA]],cr_impAlm[[#This Row],[MOTORISTA e MATRICULA]])</f>
        <v>45583JOAO BRANDAO DE BRITO - 5245</v>
      </c>
    </row>
    <row r="1543" spans="1:12" ht="41.25" hidden="1" customHeight="1">
      <c r="A1543" s="152">
        <v>45520</v>
      </c>
      <c r="B1543" s="146">
        <v>19020</v>
      </c>
      <c r="C1543" s="147">
        <v>0.83333333333333337</v>
      </c>
      <c r="D1543" s="148" t="s">
        <v>11</v>
      </c>
      <c r="E1543" s="149" t="s">
        <v>133</v>
      </c>
      <c r="F1543" s="149"/>
      <c r="G1543" s="149" t="str">
        <f t="shared" si="61"/>
        <v>1</v>
      </c>
      <c r="H1543" s="150">
        <f t="shared" si="62"/>
        <v>18</v>
      </c>
      <c r="I1543" s="149" t="str" cm="1">
        <f t="array" ref="I1543">_xlfn.XLOOKUP(C1543,imp_horarios,imp_trechos_janta,"",-1,1)</f>
        <v>GOIANIA X SAO LUIS 20:00</v>
      </c>
      <c r="J1543" s="151" t="str" cm="1">
        <f t="array" ref="J1543">_xlfn.XLOOKUP(D1543,justificativas_motivos,justificativas_texto,"",1,1)</f>
        <v>MOTORISTA CUMPRINDO HORÁRIO NA ESCALA ATUAL</v>
      </c>
      <c r="L1543" s="119" t="str">
        <f>_xlfn.CONCAT(cr_impAlm[[#This Row],[DATA]],cr_impAlm[[#This Row],[MOTORISTA e MATRICULA]])</f>
        <v>45583ADAIL DA SILVA DOS SANTOS - 1103</v>
      </c>
    </row>
    <row r="1544" spans="1:12" ht="41.25" hidden="1" customHeight="1">
      <c r="A1544" s="144">
        <v>45520</v>
      </c>
      <c r="B1544" s="135">
        <v>19020</v>
      </c>
      <c r="C1544" s="133">
        <v>0.83333333333333337</v>
      </c>
      <c r="D1544" s="148" t="s">
        <v>11</v>
      </c>
      <c r="E1544" s="132" t="s">
        <v>189</v>
      </c>
      <c r="F1544" s="132"/>
      <c r="G1544" s="132" t="str">
        <f t="shared" si="61"/>
        <v>1</v>
      </c>
      <c r="H1544" s="137">
        <f t="shared" si="62"/>
        <v>18</v>
      </c>
      <c r="I1544" s="132" t="str" cm="1">
        <f t="array" ref="I1544">_xlfn.XLOOKUP(C1544,imp_horarios,imp_trechos_janta,"",-1,1)</f>
        <v>GOIANIA X SAO LUIS 20:00</v>
      </c>
      <c r="J1544" s="145" t="str" cm="1">
        <f t="array" ref="J1544">_xlfn.XLOOKUP(D1544,justificativas_motivos,justificativas_texto,"",1,1)</f>
        <v>MOTORISTA CUMPRINDO HORÁRIO NA ESCALA ATUAL</v>
      </c>
      <c r="L1544" s="119" t="str">
        <f>_xlfn.CONCAT(cr_impAlm[[#This Row],[DATA]],cr_impAlm[[#This Row],[MOTORISTA e MATRICULA]])</f>
        <v>45584MARCUS AUGUSTO DE CARVALHO - 2398</v>
      </c>
    </row>
    <row r="1545" spans="1:12" ht="41.25" hidden="1" customHeight="1">
      <c r="A1545" s="144">
        <v>45521</v>
      </c>
      <c r="B1545" s="135">
        <v>20010</v>
      </c>
      <c r="C1545" s="133">
        <v>0.85416666666666663</v>
      </c>
      <c r="D1545" s="148" t="s">
        <v>11</v>
      </c>
      <c r="E1545" s="149" t="s">
        <v>196</v>
      </c>
      <c r="F1545" s="149"/>
      <c r="G1545" s="149" t="str">
        <f t="shared" si="61"/>
        <v>1</v>
      </c>
      <c r="H1545" s="150">
        <f t="shared" si="62"/>
        <v>18</v>
      </c>
      <c r="I1545" s="149" t="str" cm="1">
        <f t="array" ref="I1545">_xlfn.XLOOKUP(C1545,imp_horarios,imp_trechos_janta,"",-1,1)</f>
        <v>IMPERATRIZ X SÃO LUIS 20:15</v>
      </c>
      <c r="J1545" s="151" t="str" cm="1">
        <f t="array" ref="J1545">_xlfn.XLOOKUP(D1545,justificativas_motivos,justificativas_texto,"",1,1)</f>
        <v>MOTORISTA CUMPRINDO HORÁRIO NA ESCALA ATUAL</v>
      </c>
      <c r="L1545" s="119" t="str">
        <f>_xlfn.CONCAT(cr_impAlm[[#This Row],[DATA]],cr_impAlm[[#This Row],[MOTORISTA e MATRICULA]])</f>
        <v>45584VANDERSON GURGEL DO AMARAL - 2734</v>
      </c>
    </row>
    <row r="1546" spans="1:12" ht="41.25" hidden="1" customHeight="1">
      <c r="A1546" s="144">
        <v>45521</v>
      </c>
      <c r="B1546" s="135">
        <v>20010</v>
      </c>
      <c r="C1546" s="133">
        <v>0.85416666666666663</v>
      </c>
      <c r="D1546" s="148" t="s">
        <v>11</v>
      </c>
      <c r="E1546" s="132" t="s">
        <v>36</v>
      </c>
      <c r="F1546" s="132"/>
      <c r="G1546" s="132" t="str">
        <f t="shared" si="61"/>
        <v>1</v>
      </c>
      <c r="H1546" s="137">
        <f t="shared" si="62"/>
        <v>18</v>
      </c>
      <c r="I1546" s="132" t="str" cm="1">
        <f t="array" ref="I1546">_xlfn.XLOOKUP(C1546,imp_horarios,imp_trechos_janta,"",-1,1)</f>
        <v>IMPERATRIZ X SÃO LUIS 20:15</v>
      </c>
      <c r="J1546" s="145" t="str" cm="1">
        <f t="array" ref="J1546">_xlfn.XLOOKUP(D1546,justificativas_motivos,justificativas_texto,"",1,1)</f>
        <v>MOTORISTA CUMPRINDO HORÁRIO NA ESCALA ATUAL</v>
      </c>
      <c r="L1546" s="119" t="str">
        <f>_xlfn.CONCAT(cr_impAlm[[#This Row],[DATA]],cr_impAlm[[#This Row],[MOTORISTA e MATRICULA]])</f>
        <v>45584DELEY CARVALHO DE SOUZA - 5624</v>
      </c>
    </row>
    <row r="1547" spans="1:12" ht="41.25" hidden="1" customHeight="1">
      <c r="A1547" s="144">
        <v>45521</v>
      </c>
      <c r="B1547" s="135">
        <v>19020</v>
      </c>
      <c r="C1547" s="133">
        <v>0.87847222222222221</v>
      </c>
      <c r="D1547" s="148" t="s">
        <v>11</v>
      </c>
      <c r="E1547" s="149" t="s">
        <v>133</v>
      </c>
      <c r="F1547" s="149"/>
      <c r="G1547" s="149" t="str">
        <f t="shared" si="61"/>
        <v>1</v>
      </c>
      <c r="H1547" s="150">
        <f t="shared" si="62"/>
        <v>18</v>
      </c>
      <c r="I1547" s="149" t="str" cm="1">
        <f t="array" ref="I1547">_xlfn.XLOOKUP(C1547,imp_horarios,imp_trechos_janta,"",-1,1)</f>
        <v>BELEM X GOIANIA 21:05</v>
      </c>
      <c r="J1547" s="151" t="str" cm="1">
        <f t="array" ref="J1547">_xlfn.XLOOKUP(D1547,justificativas_motivos,justificativas_texto,"",1,1)</f>
        <v>MOTORISTA CUMPRINDO HORÁRIO NA ESCALA ATUAL</v>
      </c>
      <c r="L1547" s="119" t="str">
        <f>_xlfn.CONCAT(cr_impAlm[[#This Row],[DATA]],cr_impAlm[[#This Row],[MOTORISTA e MATRICULA]])</f>
        <v>45584LUIZ CARLOS GOMES DA SILVA - 1961</v>
      </c>
    </row>
    <row r="1548" spans="1:12" ht="41.25" hidden="1" customHeight="1">
      <c r="A1548" s="144">
        <v>45521</v>
      </c>
      <c r="B1548" s="135">
        <v>19020</v>
      </c>
      <c r="C1548" s="133">
        <v>0.87847222222222221</v>
      </c>
      <c r="D1548" s="148" t="s">
        <v>11</v>
      </c>
      <c r="E1548" s="132" t="s">
        <v>189</v>
      </c>
      <c r="F1548" s="132"/>
      <c r="G1548" s="132" t="str">
        <f t="shared" si="61"/>
        <v>1</v>
      </c>
      <c r="H1548" s="137">
        <f t="shared" si="62"/>
        <v>18</v>
      </c>
      <c r="I1548" s="132" t="str" cm="1">
        <f t="array" ref="I1548">_xlfn.XLOOKUP(C1548,imp_horarios,imp_trechos_janta,"",-1,1)</f>
        <v>BELEM X GOIANIA 21:05</v>
      </c>
      <c r="J1548" s="145" t="str" cm="1">
        <f t="array" ref="J1548">_xlfn.XLOOKUP(D1548,justificativas_motivos,justificativas_texto,"",1,1)</f>
        <v>MOTORISTA CUMPRINDO HORÁRIO NA ESCALA ATUAL</v>
      </c>
      <c r="L1548" s="119" t="str">
        <f>_xlfn.CONCAT(cr_impAlm[[#This Row],[DATA]],cr_impAlm[[#This Row],[MOTORISTA e MATRICULA]])</f>
        <v>45584JADILSON LIMA VIEIRA - 1108</v>
      </c>
    </row>
    <row r="1549" spans="1:12" ht="41.25" hidden="1" customHeight="1">
      <c r="A1549" s="144">
        <v>45521</v>
      </c>
      <c r="B1549" s="135">
        <v>20011</v>
      </c>
      <c r="C1549" s="133">
        <v>0.3</v>
      </c>
      <c r="D1549" s="148" t="s">
        <v>11</v>
      </c>
      <c r="E1549" s="149" t="s">
        <v>289</v>
      </c>
      <c r="F1549" s="149"/>
      <c r="G1549" s="149" t="str">
        <f t="shared" si="61"/>
        <v>1</v>
      </c>
      <c r="H1549" s="150">
        <f t="shared" si="62"/>
        <v>18</v>
      </c>
      <c r="I1549" s="149" t="str" cm="1">
        <f t="array" ref="I1549">_xlfn.XLOOKUP(C1549,imp_horarios,imp_trechos_janta,"",-1,1)</f>
        <v>BELEM X GOIANIA 07:12</v>
      </c>
      <c r="J1549" s="151" t="str" cm="1">
        <f t="array" ref="J1549">_xlfn.XLOOKUP(D1549,justificativas_motivos,justificativas_texto,"",1,1)</f>
        <v>MOTORISTA CUMPRINDO HORÁRIO NA ESCALA ATUAL</v>
      </c>
      <c r="L1549" s="119" t="str">
        <f>_xlfn.CONCAT(cr_impAlm[[#This Row],[DATA]],cr_impAlm[[#This Row],[MOTORISTA e MATRICULA]])</f>
        <v>45584JOSE CARLOS FERREIRA - 1202</v>
      </c>
    </row>
    <row r="1550" spans="1:12" ht="41.25" hidden="1" customHeight="1">
      <c r="A1550" s="144">
        <v>45521</v>
      </c>
      <c r="B1550" s="135">
        <v>20011</v>
      </c>
      <c r="C1550" s="133">
        <v>0.3</v>
      </c>
      <c r="D1550" s="148" t="s">
        <v>11</v>
      </c>
      <c r="E1550" s="132" t="s">
        <v>168</v>
      </c>
      <c r="F1550" s="132"/>
      <c r="G1550" s="132" t="str">
        <f t="shared" si="61"/>
        <v>1</v>
      </c>
      <c r="H1550" s="137">
        <f t="shared" si="62"/>
        <v>18</v>
      </c>
      <c r="I1550" s="132" t="str" cm="1">
        <f t="array" ref="I1550">_xlfn.XLOOKUP(C1550,imp_horarios,imp_trechos_janta,"",-1,1)</f>
        <v>BELEM X GOIANIA 07:12</v>
      </c>
      <c r="J1550" s="145" t="str" cm="1">
        <f t="array" ref="J1550">_xlfn.XLOOKUP(D1550,justificativas_motivos,justificativas_texto,"",1,1)</f>
        <v>MOTORISTA CUMPRINDO HORÁRIO NA ESCALA ATUAL</v>
      </c>
      <c r="L1550" s="119" t="str">
        <f>_xlfn.CONCAT(cr_impAlm[[#This Row],[DATA]],cr_impAlm[[#This Row],[MOTORISTA e MATRICULA]])</f>
        <v>45585HILTON RODRIGUES DA COSTA - 866</v>
      </c>
    </row>
    <row r="1551" spans="1:12" ht="41.25" hidden="1" customHeight="1">
      <c r="A1551" s="144">
        <v>45521</v>
      </c>
      <c r="B1551" s="135">
        <v>19021</v>
      </c>
      <c r="C1551" s="133">
        <v>0.39583333333333331</v>
      </c>
      <c r="D1551" s="148" t="s">
        <v>11</v>
      </c>
      <c r="E1551" s="149" t="s">
        <v>141</v>
      </c>
      <c r="F1551" s="149"/>
      <c r="G1551" s="149" t="str">
        <f t="shared" si="61"/>
        <v>1</v>
      </c>
      <c r="H1551" s="150">
        <f t="shared" si="62"/>
        <v>18</v>
      </c>
      <c r="I1551" s="149" t="str" cm="1">
        <f t="array" ref="I1551">_xlfn.XLOOKUP(C1551,imp_horarios,imp_trechos_janta,"",-1,1)</f>
        <v>GOIANIA X BELEM 09:30</v>
      </c>
      <c r="J1551" s="151" t="str" cm="1">
        <f t="array" ref="J1551">_xlfn.XLOOKUP(D1551,justificativas_motivos,justificativas_texto,"",1,1)</f>
        <v>MOTORISTA CUMPRINDO HORÁRIO NA ESCALA ATUAL</v>
      </c>
      <c r="L1551" s="119" t="str">
        <f>_xlfn.CONCAT(cr_impAlm[[#This Row],[DATA]],cr_impAlm[[#This Row],[MOTORISTA e MATRICULA]])</f>
        <v>45585DJALMA SOARES GUIMARAES - 1948</v>
      </c>
    </row>
    <row r="1552" spans="1:12" ht="41.25" hidden="1" customHeight="1">
      <c r="A1552" s="144">
        <v>45521</v>
      </c>
      <c r="B1552" s="135">
        <v>19021</v>
      </c>
      <c r="C1552" s="133">
        <v>0.39583333333333331</v>
      </c>
      <c r="D1552" s="148" t="s">
        <v>11</v>
      </c>
      <c r="E1552" s="132" t="s">
        <v>237</v>
      </c>
      <c r="F1552" s="132"/>
      <c r="G1552" s="132" t="str">
        <f t="shared" si="61"/>
        <v>1</v>
      </c>
      <c r="H1552" s="137">
        <f t="shared" si="62"/>
        <v>18</v>
      </c>
      <c r="I1552" s="132" t="str" cm="1">
        <f t="array" ref="I1552">_xlfn.XLOOKUP(C1552,imp_horarios,imp_trechos_janta,"",-1,1)</f>
        <v>GOIANIA X BELEM 09:30</v>
      </c>
      <c r="J1552" s="145" t="str" cm="1">
        <f t="array" ref="J1552">_xlfn.XLOOKUP(D1552,justificativas_motivos,justificativas_texto,"",1,1)</f>
        <v>MOTORISTA CUMPRINDO HORÁRIO NA ESCALA ATUAL</v>
      </c>
      <c r="L1552" s="119" t="str">
        <f>_xlfn.CONCAT(cr_impAlm[[#This Row],[DATA]],cr_impAlm[[#This Row],[MOTORISTA e MATRICULA]])</f>
        <v>45585JOSE PEDRO DA SILVA FREITAS - 1357</v>
      </c>
    </row>
    <row r="1553" spans="1:12" ht="41.25" hidden="1" customHeight="1">
      <c r="A1553" s="144">
        <v>45521</v>
      </c>
      <c r="B1553" s="135">
        <v>12400</v>
      </c>
      <c r="C1553" s="133">
        <v>0.75</v>
      </c>
      <c r="D1553" s="148" t="s">
        <v>11</v>
      </c>
      <c r="E1553" s="149" t="s">
        <v>114</v>
      </c>
      <c r="F1553" s="149"/>
      <c r="G1553" s="149" t="str">
        <f t="shared" si="61"/>
        <v>1</v>
      </c>
      <c r="H1553" s="150">
        <f t="shared" si="62"/>
        <v>18</v>
      </c>
      <c r="I1553" s="149" t="str" cm="1">
        <f t="array" ref="I1553">_xlfn.XLOOKUP(C1553,imp_horarios,imp_trechos_janta,"",-1,1)</f>
        <v>GOIANIA X TERESINA 18:00</v>
      </c>
      <c r="J1553" s="151" t="str" cm="1">
        <f t="array" ref="J1553">_xlfn.XLOOKUP(D1553,justificativas_motivos,justificativas_texto,"",1,1)</f>
        <v>MOTORISTA CUMPRINDO HORÁRIO NA ESCALA ATUAL</v>
      </c>
      <c r="L1553" s="119" t="str">
        <f>_xlfn.CONCAT(cr_impAlm[[#This Row],[DATA]],cr_impAlm[[#This Row],[MOTORISTA e MATRICULA]])</f>
        <v>45585CLEITON ALENCAR DA ROCHA - 1146</v>
      </c>
    </row>
    <row r="1554" spans="1:12" ht="41.25" hidden="1" customHeight="1">
      <c r="A1554" s="152">
        <v>45521</v>
      </c>
      <c r="B1554" s="146">
        <v>12400</v>
      </c>
      <c r="C1554" s="147">
        <v>0.75</v>
      </c>
      <c r="D1554" s="148" t="s">
        <v>11</v>
      </c>
      <c r="E1554" s="149" t="s">
        <v>155</v>
      </c>
      <c r="F1554" s="149"/>
      <c r="G1554" s="149" t="str">
        <f t="shared" si="61"/>
        <v>1</v>
      </c>
      <c r="H1554" s="150">
        <f t="shared" si="62"/>
        <v>18</v>
      </c>
      <c r="I1554" s="149" t="str" cm="1">
        <f t="array" ref="I1554">_xlfn.XLOOKUP(C1554,imp_horarios,imp_trechos_janta,"",-1,1)</f>
        <v>GOIANIA X TERESINA 18:00</v>
      </c>
      <c r="J1554" s="151" t="str" cm="1">
        <f t="array" ref="J1554">_xlfn.XLOOKUP(D1554,justificativas_motivos,justificativas_texto,"",1,1)</f>
        <v>MOTORISTA CUMPRINDO HORÁRIO NA ESCALA ATUAL</v>
      </c>
      <c r="L1554" s="119" t="str">
        <f>_xlfn.CONCAT(cr_impAlm[[#This Row],[DATA]],cr_impAlm[[#This Row],[MOTORISTA e MATRICULA]])</f>
        <v>45585EDIMAR FRANCISCO ALEIXO - 5593</v>
      </c>
    </row>
    <row r="1555" spans="1:12" ht="41.25" hidden="1" customHeight="1">
      <c r="A1555" s="152">
        <v>45521</v>
      </c>
      <c r="B1555" s="146">
        <v>14200</v>
      </c>
      <c r="C1555" s="147">
        <v>0.79166666666666663</v>
      </c>
      <c r="D1555" s="148" t="s">
        <v>11</v>
      </c>
      <c r="E1555" s="149" t="s">
        <v>207</v>
      </c>
      <c r="F1555" s="149"/>
      <c r="G1555" s="149" t="str">
        <f t="shared" si="61"/>
        <v>1</v>
      </c>
      <c r="H1555" s="150">
        <f t="shared" si="62"/>
        <v>18</v>
      </c>
      <c r="I1555" s="149" t="str" cm="1">
        <f t="array" ref="I1555">_xlfn.XLOOKUP(C1555,imp_horarios,imp_trechos_janta,"",-1,1)</f>
        <v>GOIANIA X TERESINA 18:00</v>
      </c>
      <c r="J1555" s="151" t="str" cm="1">
        <f t="array" ref="J1555">_xlfn.XLOOKUP(D1555,justificativas_motivos,justificativas_texto,"",1,1)</f>
        <v>MOTORISTA CUMPRINDO HORÁRIO NA ESCALA ATUAL</v>
      </c>
      <c r="L1555" s="119" t="str">
        <f>_xlfn.CONCAT(cr_impAlm[[#This Row],[DATA]],cr_impAlm[[#This Row],[MOTORISTA e MATRICULA]])</f>
        <v>45585DJALMA NOGUEIRA DOS SANTOS - 5956</v>
      </c>
    </row>
    <row r="1556" spans="1:12" ht="41.25" hidden="1" customHeight="1">
      <c r="A1556" s="152">
        <v>45521</v>
      </c>
      <c r="B1556" s="146">
        <v>14200</v>
      </c>
      <c r="C1556" s="147">
        <v>0.79166666666666663</v>
      </c>
      <c r="D1556" s="148" t="s">
        <v>11</v>
      </c>
      <c r="E1556" s="132" t="s">
        <v>208</v>
      </c>
      <c r="F1556" s="149"/>
      <c r="G1556" s="149" t="str">
        <f t="shared" si="61"/>
        <v>1</v>
      </c>
      <c r="H1556" s="150">
        <f t="shared" si="62"/>
        <v>18</v>
      </c>
      <c r="I1556" s="149" t="str" cm="1">
        <f t="array" ref="I1556">_xlfn.XLOOKUP(C1556,imp_horarios,imp_trechos_janta,"",-1,1)</f>
        <v>GOIANIA X TERESINA 18:00</v>
      </c>
      <c r="J1556" s="151" t="str" cm="1">
        <f t="array" ref="J1556">_xlfn.XLOOKUP(D1556,justificativas_motivos,justificativas_texto,"",1,1)</f>
        <v>MOTORISTA CUMPRINDO HORÁRIO NA ESCALA ATUAL</v>
      </c>
      <c r="L1556" s="119" t="str">
        <f>_xlfn.CONCAT(cr_impAlm[[#This Row],[DATA]],cr_impAlm[[#This Row],[MOTORISTA e MATRICULA]])</f>
        <v>45586JOSE PINHEIRO DA SILVA - 5628</v>
      </c>
    </row>
    <row r="1557" spans="1:12" ht="41.25" hidden="1" customHeight="1">
      <c r="A1557" s="152">
        <v>45522</v>
      </c>
      <c r="B1557" s="146">
        <v>20011</v>
      </c>
      <c r="C1557" s="147">
        <v>0.3</v>
      </c>
      <c r="D1557" s="148" t="s">
        <v>11</v>
      </c>
      <c r="E1557" s="149" t="s">
        <v>114</v>
      </c>
      <c r="F1557" s="149"/>
      <c r="G1557" s="149" t="str">
        <f t="shared" si="61"/>
        <v>1</v>
      </c>
      <c r="H1557" s="150">
        <f t="shared" si="62"/>
        <v>18</v>
      </c>
      <c r="I1557" s="149" t="str" cm="1">
        <f t="array" ref="I1557">_xlfn.XLOOKUP(C1557,imp_horarios,imp_trechos_janta,"",-1,1)</f>
        <v>BELEM X GOIANIA 07:12</v>
      </c>
      <c r="J1557" s="151" t="str" cm="1">
        <f t="array" ref="J1557">_xlfn.XLOOKUP(D1557,justificativas_motivos,justificativas_texto,"",1,1)</f>
        <v>MOTORISTA CUMPRINDO HORÁRIO NA ESCALA ATUAL</v>
      </c>
      <c r="L1557" s="119" t="str">
        <f>_xlfn.CONCAT(cr_impAlm[[#This Row],[DATA]],cr_impAlm[[#This Row],[MOTORISTA e MATRICULA]])</f>
        <v>45586DIVINO FERREIRA DA SILVA - 1946</v>
      </c>
    </row>
    <row r="1558" spans="1:12" ht="41.25" hidden="1" customHeight="1">
      <c r="A1558" s="152">
        <v>45522</v>
      </c>
      <c r="B1558" s="146">
        <v>20011</v>
      </c>
      <c r="C1558" s="147">
        <v>0.3</v>
      </c>
      <c r="D1558" s="148" t="s">
        <v>11</v>
      </c>
      <c r="E1558" s="149" t="s">
        <v>155</v>
      </c>
      <c r="F1558" s="149"/>
      <c r="G1558" s="149" t="str">
        <f t="shared" si="61"/>
        <v>1</v>
      </c>
      <c r="H1558" s="150">
        <f t="shared" si="62"/>
        <v>18</v>
      </c>
      <c r="I1558" s="149" t="str" cm="1">
        <f t="array" ref="I1558">_xlfn.XLOOKUP(C1558,imp_horarios,imp_trechos_janta,"",-1,1)</f>
        <v>BELEM X GOIANIA 07:12</v>
      </c>
      <c r="J1558" s="151" t="str" cm="1">
        <f t="array" ref="J1558">_xlfn.XLOOKUP(D1558,justificativas_motivos,justificativas_texto,"",1,1)</f>
        <v>MOTORISTA CUMPRINDO HORÁRIO NA ESCALA ATUAL</v>
      </c>
      <c r="L1558" s="119" t="str">
        <f>_xlfn.CONCAT(cr_impAlm[[#This Row],[DATA]],cr_impAlm[[#This Row],[MOTORISTA e MATRICULA]])</f>
        <v>45586ANTONIO LINDOMAR DAS CHAGAS - 5175</v>
      </c>
    </row>
    <row r="1559" spans="1:12" ht="41.25" hidden="1" customHeight="1">
      <c r="A1559" s="152">
        <v>45522</v>
      </c>
      <c r="B1559" s="146">
        <v>17700</v>
      </c>
      <c r="C1559" s="147">
        <v>0.39583333333333331</v>
      </c>
      <c r="D1559" s="148" t="s">
        <v>11</v>
      </c>
      <c r="E1559" s="149" t="s">
        <v>207</v>
      </c>
      <c r="F1559" s="149"/>
      <c r="G1559" s="149" t="str">
        <f t="shared" si="61"/>
        <v>1</v>
      </c>
      <c r="H1559" s="150">
        <f t="shared" si="62"/>
        <v>18</v>
      </c>
      <c r="I1559" s="149" t="str" cm="1">
        <f t="array" ref="I1559">_xlfn.XLOOKUP(C1559,imp_horarios,imp_trechos_janta,"",-1,1)</f>
        <v>GOIANIA X BELEM 09:30</v>
      </c>
      <c r="J1559" s="151" t="str" cm="1">
        <f t="array" ref="J1559">_xlfn.XLOOKUP(D1559,justificativas_motivos,justificativas_texto,"",1,1)</f>
        <v>MOTORISTA CUMPRINDO HORÁRIO NA ESCALA ATUAL</v>
      </c>
      <c r="L1559" s="119" t="str">
        <f>_xlfn.CONCAT(cr_impAlm[[#This Row],[DATA]],cr_impAlm[[#This Row],[MOTORISTA e MATRICULA]])</f>
        <v>45586GERALDO DE OLIVEIRA GOMES - 1360</v>
      </c>
    </row>
    <row r="1560" spans="1:12" ht="41.25" hidden="1" customHeight="1">
      <c r="A1560" s="152">
        <v>45522</v>
      </c>
      <c r="B1560" s="146">
        <v>17700</v>
      </c>
      <c r="C1560" s="147">
        <v>0.39583333333333331</v>
      </c>
      <c r="D1560" s="148" t="s">
        <v>11</v>
      </c>
      <c r="E1560" s="149" t="s">
        <v>208</v>
      </c>
      <c r="F1560" s="149"/>
      <c r="G1560" s="149" t="str">
        <f t="shared" si="61"/>
        <v>1</v>
      </c>
      <c r="H1560" s="150">
        <f t="shared" si="62"/>
        <v>18</v>
      </c>
      <c r="I1560" s="149" t="str" cm="1">
        <f t="array" ref="I1560">_xlfn.XLOOKUP(C1560,imp_horarios,imp_trechos_janta,"",-1,1)</f>
        <v>GOIANIA X BELEM 09:30</v>
      </c>
      <c r="J1560" s="151" t="str" cm="1">
        <f t="array" ref="J1560">_xlfn.XLOOKUP(D1560,justificativas_motivos,justificativas_texto,"",1,1)</f>
        <v>MOTORISTA CUMPRINDO HORÁRIO NA ESCALA ATUAL</v>
      </c>
      <c r="L1560" s="119" t="str">
        <f>_xlfn.CONCAT(cr_impAlm[[#This Row],[DATA]],cr_impAlm[[#This Row],[MOTORISTA e MATRICULA]])</f>
        <v>45586WENDER PEDRO DA SILVA - 1596</v>
      </c>
    </row>
    <row r="1561" spans="1:12" ht="41.25" hidden="1" customHeight="1">
      <c r="A1561" s="152">
        <v>45522</v>
      </c>
      <c r="B1561" s="146" t="s">
        <v>137</v>
      </c>
      <c r="C1561" s="147" t="s">
        <v>137</v>
      </c>
      <c r="D1561" s="148" t="s">
        <v>11</v>
      </c>
      <c r="E1561" s="153" t="s">
        <v>37</v>
      </c>
      <c r="F1561" s="149"/>
      <c r="G1561" s="149" t="str">
        <f t="shared" si="61"/>
        <v>1</v>
      </c>
      <c r="H1561" s="150">
        <f t="shared" si="62"/>
        <v>18</v>
      </c>
      <c r="I1561" s="149" t="str" cm="1">
        <f t="array" ref="I1561">_xlfn.XLOOKUP(C1561,imp_horarios,imp_trechos_janta,"",-1,1)</f>
        <v>ESPERA</v>
      </c>
      <c r="J1561" s="151" t="str" cm="1">
        <f t="array" ref="J1561">_xlfn.XLOOKUP(D1561,justificativas_motivos,justificativas_texto,"",1,1)</f>
        <v>MOTORISTA CUMPRINDO HORÁRIO NA ESCALA ATUAL</v>
      </c>
      <c r="L1561" s="119" t="str">
        <f>_xlfn.CONCAT(cr_impAlm[[#This Row],[DATA]],cr_impAlm[[#This Row],[MOTORISTA e MATRICULA]])</f>
        <v>45586LUCIANO CARNEIRO ALVES - 5757</v>
      </c>
    </row>
    <row r="1562" spans="1:12" ht="41.25" hidden="1" customHeight="1">
      <c r="A1562" s="152">
        <v>45522</v>
      </c>
      <c r="B1562" s="146" t="s">
        <v>137</v>
      </c>
      <c r="C1562" s="147" t="s">
        <v>137</v>
      </c>
      <c r="D1562" s="148" t="s">
        <v>11</v>
      </c>
      <c r="E1562" s="153" t="s">
        <v>95</v>
      </c>
      <c r="F1562" s="149"/>
      <c r="G1562" s="149" t="str">
        <f t="shared" si="61"/>
        <v>1</v>
      </c>
      <c r="H1562" s="150">
        <f t="shared" si="62"/>
        <v>18</v>
      </c>
      <c r="I1562" s="149" t="str" cm="1">
        <f t="array" ref="I1562">_xlfn.XLOOKUP(C1562,imp_horarios,imp_trechos_janta,"",-1,1)</f>
        <v>ESPERA</v>
      </c>
      <c r="J1562" s="151" t="str" cm="1">
        <f t="array" ref="J1562">_xlfn.XLOOKUP(D1562,justificativas_motivos,justificativas_texto,"",1,1)</f>
        <v>MOTORISTA CUMPRINDO HORÁRIO NA ESCALA ATUAL</v>
      </c>
      <c r="L1562" s="119" t="str">
        <f>_xlfn.CONCAT(cr_impAlm[[#This Row],[DATA]],cr_impAlm[[#This Row],[MOTORISTA e MATRICULA]])</f>
        <v>45586ROBERTO PEREIRA DE MATOS - 5538</v>
      </c>
    </row>
    <row r="1563" spans="1:12" ht="41.25" hidden="1" customHeight="1">
      <c r="A1563" s="152">
        <v>45522</v>
      </c>
      <c r="B1563" s="146" t="s">
        <v>137</v>
      </c>
      <c r="C1563" s="147" t="s">
        <v>137</v>
      </c>
      <c r="D1563" s="148" t="s">
        <v>11</v>
      </c>
      <c r="E1563" s="153" t="s">
        <v>290</v>
      </c>
      <c r="F1563" s="149"/>
      <c r="G1563" s="149" t="str">
        <f t="shared" ref="G1563:G1626" si="63">IF(E1563="MOTORISTA","","1")</f>
        <v>1</v>
      </c>
      <c r="H1563" s="150">
        <f t="shared" ref="H1563:H1626" si="64">IF(E1563="MOTORISTA","",18)</f>
        <v>18</v>
      </c>
      <c r="I1563" s="149" t="str" cm="1">
        <f t="array" ref="I1563">_xlfn.XLOOKUP(C1563,imp_horarios,imp_trechos_janta,"",-1,1)</f>
        <v>ESPERA</v>
      </c>
      <c r="J1563" s="151" t="str" cm="1">
        <f t="array" ref="J1563">_xlfn.XLOOKUP(D1563,justificativas_motivos,justificativas_texto,"",1,1)</f>
        <v>MOTORISTA CUMPRINDO HORÁRIO NA ESCALA ATUAL</v>
      </c>
      <c r="L1563" s="119" t="str">
        <f>_xlfn.CONCAT(cr_impAlm[[#This Row],[DATA]],cr_impAlm[[#This Row],[MOTORISTA e MATRICULA]])</f>
        <v>45586VALDECY RIBEIRO CAETANO - 5743</v>
      </c>
    </row>
    <row r="1564" spans="1:12" ht="41.25" hidden="1" customHeight="1">
      <c r="A1564" s="152">
        <v>45522</v>
      </c>
      <c r="B1564" s="146" t="s">
        <v>137</v>
      </c>
      <c r="C1564" s="147" t="s">
        <v>137</v>
      </c>
      <c r="D1564" s="148" t="s">
        <v>11</v>
      </c>
      <c r="E1564" s="153" t="s">
        <v>41</v>
      </c>
      <c r="F1564" s="149"/>
      <c r="G1564" s="149" t="str">
        <f t="shared" si="63"/>
        <v>1</v>
      </c>
      <c r="H1564" s="150">
        <f t="shared" si="64"/>
        <v>18</v>
      </c>
      <c r="I1564" s="149" t="str" cm="1">
        <f t="array" ref="I1564">_xlfn.XLOOKUP(C1564,imp_horarios,imp_trechos_janta,"",-1,1)</f>
        <v>ESPERA</v>
      </c>
      <c r="J1564" s="151" t="str" cm="1">
        <f t="array" ref="J1564">_xlfn.XLOOKUP(D1564,justificativas_motivos,justificativas_texto,"",1,1)</f>
        <v>MOTORISTA CUMPRINDO HORÁRIO NA ESCALA ATUAL</v>
      </c>
      <c r="L1564" s="119" t="str">
        <f>_xlfn.CONCAT(cr_impAlm[[#This Row],[DATA]],cr_impAlm[[#This Row],[MOTORISTA e MATRICULA]])</f>
        <v>45586ADAIL DA SILVA DOS SANTOS - 1103</v>
      </c>
    </row>
    <row r="1565" spans="1:12" ht="41.25" hidden="1" customHeight="1">
      <c r="A1565" s="152">
        <v>45522</v>
      </c>
      <c r="B1565" s="146">
        <v>15600</v>
      </c>
      <c r="C1565" s="147">
        <v>0.75</v>
      </c>
      <c r="D1565" s="148" t="s">
        <v>11</v>
      </c>
      <c r="E1565" s="149" t="s">
        <v>68</v>
      </c>
      <c r="F1565" s="149"/>
      <c r="G1565" s="149" t="str">
        <f t="shared" si="63"/>
        <v>1</v>
      </c>
      <c r="H1565" s="150">
        <f t="shared" si="64"/>
        <v>18</v>
      </c>
      <c r="I1565" s="149" t="str" cm="1">
        <f t="array" ref="I1565">_xlfn.XLOOKUP(C1565,imp_horarios,imp_trechos_janta,"",-1,1)</f>
        <v>GOIANIA X TERESINA 18:00</v>
      </c>
      <c r="J1565" s="151" t="str" cm="1">
        <f t="array" ref="J1565">_xlfn.XLOOKUP(D1565,justificativas_motivos,justificativas_texto,"",1,1)</f>
        <v>MOTORISTA CUMPRINDO HORÁRIO NA ESCALA ATUAL</v>
      </c>
      <c r="L1565" s="119" t="str">
        <f>_xlfn.CONCAT(cr_impAlm[[#This Row],[DATA]],cr_impAlm[[#This Row],[MOTORISTA e MATRICULA]])</f>
        <v>45587VILMAR JOSE CAMILO - 948</v>
      </c>
    </row>
    <row r="1566" spans="1:12" ht="41.25" hidden="1" customHeight="1">
      <c r="A1566" s="152">
        <v>45522</v>
      </c>
      <c r="B1566" s="146">
        <v>15600</v>
      </c>
      <c r="C1566" s="147">
        <v>0.75</v>
      </c>
      <c r="D1566" s="148" t="s">
        <v>11</v>
      </c>
      <c r="E1566" s="149" t="s">
        <v>185</v>
      </c>
      <c r="F1566" s="149"/>
      <c r="G1566" s="149" t="str">
        <f t="shared" si="63"/>
        <v>1</v>
      </c>
      <c r="H1566" s="150">
        <f t="shared" si="64"/>
        <v>18</v>
      </c>
      <c r="I1566" s="149" t="str" cm="1">
        <f t="array" ref="I1566">_xlfn.XLOOKUP(C1566,imp_horarios,imp_trechos_janta,"",-1,1)</f>
        <v>GOIANIA X TERESINA 18:00</v>
      </c>
      <c r="J1566" s="151" t="str" cm="1">
        <f t="array" ref="J1566">_xlfn.XLOOKUP(D1566,justificativas_motivos,justificativas_texto,"",1,1)</f>
        <v>MOTORISTA CUMPRINDO HORÁRIO NA ESCALA ATUAL</v>
      </c>
      <c r="L1566" s="119" t="str">
        <f>_xlfn.CONCAT(cr_impAlm[[#This Row],[DATA]],cr_impAlm[[#This Row],[MOTORISTA e MATRICULA]])</f>
        <v>45587ADMILSON BRAGA ALVES - 2656</v>
      </c>
    </row>
    <row r="1567" spans="1:12" ht="41.25" hidden="1" customHeight="1">
      <c r="A1567" s="152">
        <v>45522</v>
      </c>
      <c r="B1567" s="146">
        <v>19008</v>
      </c>
      <c r="C1567" s="147">
        <v>0.79166666666666663</v>
      </c>
      <c r="D1567" s="148" t="s">
        <v>11</v>
      </c>
      <c r="E1567" s="149" t="s">
        <v>27</v>
      </c>
      <c r="F1567" s="149"/>
      <c r="G1567" s="149" t="str">
        <f t="shared" si="63"/>
        <v>1</v>
      </c>
      <c r="H1567" s="150">
        <f t="shared" si="64"/>
        <v>18</v>
      </c>
      <c r="I1567" s="149" t="str" cm="1">
        <f t="array" ref="I1567">_xlfn.XLOOKUP(C1567,imp_horarios,imp_trechos_janta,"",-1,1)</f>
        <v>GOIANIA X TERESINA 18:00</v>
      </c>
      <c r="J1567" s="151" t="str" cm="1">
        <f t="array" ref="J1567">_xlfn.XLOOKUP(D1567,justificativas_motivos,justificativas_texto,"",1,1)</f>
        <v>MOTORISTA CUMPRINDO HORÁRIO NA ESCALA ATUAL</v>
      </c>
      <c r="L1567" s="119" t="str">
        <f>_xlfn.CONCAT(cr_impAlm[[#This Row],[DATA]],cr_impAlm[[#This Row],[MOTORISTA e MATRICULA]])</f>
        <v>45587VALDIR NUNES DA SILVA - 2989</v>
      </c>
    </row>
    <row r="1568" spans="1:12" ht="41.25" hidden="1" customHeight="1">
      <c r="A1568" s="144">
        <v>45522</v>
      </c>
      <c r="B1568" s="135">
        <v>19008</v>
      </c>
      <c r="C1568" s="133">
        <v>0.79166666666666663</v>
      </c>
      <c r="D1568" s="136" t="s">
        <v>11</v>
      </c>
      <c r="E1568" s="129" t="s">
        <v>29</v>
      </c>
      <c r="F1568" s="132"/>
      <c r="G1568" s="132" t="str">
        <f t="shared" si="63"/>
        <v>1</v>
      </c>
      <c r="H1568" s="137">
        <f t="shared" si="64"/>
        <v>18</v>
      </c>
      <c r="I1568" s="132" t="str" cm="1">
        <f t="array" ref="I1568">_xlfn.XLOOKUP(C1568,imp_horarios,imp_trechos_janta,"",-1,1)</f>
        <v>GOIANIA X TERESINA 18:00</v>
      </c>
      <c r="J1568" s="145" t="str" cm="1">
        <f t="array" ref="J1568">_xlfn.XLOOKUP(D1568,justificativas_motivos,justificativas_texto,"",1,1)</f>
        <v>MOTORISTA CUMPRINDO HORÁRIO NA ESCALA ATUAL</v>
      </c>
      <c r="L1568" s="119" t="str">
        <f>_xlfn.CONCAT(cr_impAlm[[#This Row],[DATA]],cr_impAlm[[#This Row],[MOTORISTA e MATRICULA]])</f>
        <v>45587JOSENILTON FRANCISCO LIMA - 3037</v>
      </c>
    </row>
    <row r="1569" spans="1:12" ht="41.25" hidden="1" customHeight="1">
      <c r="A1569" s="144">
        <v>45523</v>
      </c>
      <c r="B1569" s="135">
        <v>20016</v>
      </c>
      <c r="C1569" s="133">
        <v>0.85416666666666663</v>
      </c>
      <c r="D1569" s="136" t="s">
        <v>11</v>
      </c>
      <c r="E1569" s="132" t="s">
        <v>37</v>
      </c>
      <c r="F1569" s="132"/>
      <c r="G1569" s="132" t="str">
        <f t="shared" si="63"/>
        <v>1</v>
      </c>
      <c r="H1569" s="137">
        <f t="shared" si="64"/>
        <v>18</v>
      </c>
      <c r="I1569" s="132" t="s">
        <v>583</v>
      </c>
      <c r="J1569" s="145" t="str" cm="1">
        <f t="array" ref="J1569">_xlfn.XLOOKUP(D1569,justificativas_motivos,justificativas_texto,"",1,1)</f>
        <v>MOTORISTA CUMPRINDO HORÁRIO NA ESCALA ATUAL</v>
      </c>
      <c r="L1569" s="119" t="str">
        <f>_xlfn.CONCAT(cr_impAlm[[#This Row],[DATA]],cr_impAlm[[#This Row],[MOTORISTA e MATRICULA]])</f>
        <v>45587ADAILTON DA SILVA RODRIGUES MENDONCA - 2662</v>
      </c>
    </row>
    <row r="1570" spans="1:12" ht="41.25" hidden="1" customHeight="1">
      <c r="A1570" s="144">
        <v>45523</v>
      </c>
      <c r="B1570" s="135">
        <f>B1569</f>
        <v>20016</v>
      </c>
      <c r="C1570" s="133">
        <v>0.85416666666666663</v>
      </c>
      <c r="D1570" s="136" t="s">
        <v>11</v>
      </c>
      <c r="E1570" s="132" t="s">
        <v>95</v>
      </c>
      <c r="F1570" s="132"/>
      <c r="G1570" s="132" t="str">
        <f t="shared" si="63"/>
        <v>1</v>
      </c>
      <c r="H1570" s="137">
        <f t="shared" si="64"/>
        <v>18</v>
      </c>
      <c r="I1570" s="132" t="s">
        <v>583</v>
      </c>
      <c r="J1570" s="145" t="str" cm="1">
        <f t="array" ref="J1570">_xlfn.XLOOKUP(D1570,justificativas_motivos,justificativas_texto,"",1,1)</f>
        <v>MOTORISTA CUMPRINDO HORÁRIO NA ESCALA ATUAL</v>
      </c>
      <c r="L1570" s="119" t="str">
        <f>_xlfn.CONCAT(cr_impAlm[[#This Row],[DATA]],cr_impAlm[[#This Row],[MOTORISTA e MATRICULA]])</f>
        <v>45587MARCELO DOS REIS ALVES - 5220</v>
      </c>
    </row>
    <row r="1571" spans="1:12" ht="41.25" hidden="1" customHeight="1">
      <c r="A1571" s="144">
        <v>45523</v>
      </c>
      <c r="B1571" s="135">
        <v>14200</v>
      </c>
      <c r="C1571" s="133">
        <v>0.87847222222222221</v>
      </c>
      <c r="D1571" s="136" t="s">
        <v>11</v>
      </c>
      <c r="E1571" s="132" t="s">
        <v>290</v>
      </c>
      <c r="F1571" s="132"/>
      <c r="G1571" s="132" t="str">
        <f t="shared" si="63"/>
        <v>1</v>
      </c>
      <c r="H1571" s="137">
        <f t="shared" si="64"/>
        <v>18</v>
      </c>
      <c r="I1571" s="132" t="str" cm="1">
        <f t="array" ref="I1571">_xlfn.XLOOKUP(C1571,imp_horarios,imp_trechos_janta,"",-1,1)</f>
        <v>BELEM X GOIANIA 21:05</v>
      </c>
      <c r="J1571" s="145" t="str" cm="1">
        <f t="array" ref="J1571">_xlfn.XLOOKUP(D1571,justificativas_motivos,justificativas_texto,"",1,1)</f>
        <v>MOTORISTA CUMPRINDO HORÁRIO NA ESCALA ATUAL</v>
      </c>
      <c r="L1571" s="119" t="str">
        <f>_xlfn.CONCAT(cr_impAlm[[#This Row],[DATA]],cr_impAlm[[#This Row],[MOTORISTA e MATRICULA]])</f>
        <v>45587ADAIL DA SILVA DOS SANTOS - 1103</v>
      </c>
    </row>
    <row r="1572" spans="1:12" ht="41.25" hidden="1" customHeight="1">
      <c r="A1572" s="144">
        <v>45523</v>
      </c>
      <c r="B1572" s="135">
        <f>B1571</f>
        <v>14200</v>
      </c>
      <c r="C1572" s="133">
        <v>0.87847222222222221</v>
      </c>
      <c r="D1572" s="136" t="s">
        <v>11</v>
      </c>
      <c r="E1572" s="132" t="s">
        <v>41</v>
      </c>
      <c r="F1572" s="132"/>
      <c r="G1572" s="132" t="str">
        <f t="shared" si="63"/>
        <v>1</v>
      </c>
      <c r="H1572" s="137">
        <f t="shared" si="64"/>
        <v>18</v>
      </c>
      <c r="I1572" s="132" t="str" cm="1">
        <f t="array" ref="I1572">_xlfn.XLOOKUP(C1572,imp_horarios,imp_trechos_janta,"",-1,1)</f>
        <v>BELEM X GOIANIA 21:05</v>
      </c>
      <c r="J1572" s="145" t="str" cm="1">
        <f t="array" ref="J1572">_xlfn.XLOOKUP(D1572,justificativas_motivos,justificativas_texto,"",1,1)</f>
        <v>MOTORISTA CUMPRINDO HORÁRIO NA ESCALA ATUAL</v>
      </c>
      <c r="L1572" s="119" t="str">
        <f>_xlfn.CONCAT(cr_impAlm[[#This Row],[DATA]],cr_impAlm[[#This Row],[MOTORISTA e MATRICULA]])</f>
        <v>45588PEDRINHO MARCELINO BATISTA - 5629</v>
      </c>
    </row>
    <row r="1573" spans="1:12" ht="41.25" hidden="1" customHeight="1">
      <c r="A1573" s="144">
        <v>45523</v>
      </c>
      <c r="B1573" s="135">
        <v>19024</v>
      </c>
      <c r="C1573" s="133">
        <v>0.3</v>
      </c>
      <c r="D1573" s="136" t="s">
        <v>11</v>
      </c>
      <c r="E1573" s="132" t="s">
        <v>291</v>
      </c>
      <c r="F1573" s="132"/>
      <c r="G1573" s="132" t="str">
        <f t="shared" si="63"/>
        <v>1</v>
      </c>
      <c r="H1573" s="137">
        <f t="shared" si="64"/>
        <v>18</v>
      </c>
      <c r="I1573" s="132" t="str" cm="1">
        <f t="array" ref="I1573">_xlfn.XLOOKUP(C1573,imp_horarios,imp_trechos_janta,"",-1,1)</f>
        <v>BELEM X GOIANIA 07:12</v>
      </c>
      <c r="J1573" s="145" t="str" cm="1">
        <f t="array" ref="J1573">_xlfn.XLOOKUP(D1573,justificativas_motivos,justificativas_texto,"",1,1)</f>
        <v>MOTORISTA CUMPRINDO HORÁRIO NA ESCALA ATUAL</v>
      </c>
      <c r="L1573" s="119" t="str">
        <f>_xlfn.CONCAT(cr_impAlm[[#This Row],[DATA]],cr_impAlm[[#This Row],[MOTORISTA e MATRICULA]])</f>
        <v>45588VALTER PEREIRA MACIEL - 5630</v>
      </c>
    </row>
    <row r="1574" spans="1:12" ht="41.25" hidden="1" customHeight="1">
      <c r="A1574" s="144">
        <v>45523</v>
      </c>
      <c r="B1574" s="135">
        <f>B1573</f>
        <v>19024</v>
      </c>
      <c r="C1574" s="133">
        <v>0.3</v>
      </c>
      <c r="D1574" s="136" t="s">
        <v>11</v>
      </c>
      <c r="E1574" s="132" t="s">
        <v>185</v>
      </c>
      <c r="F1574" s="132"/>
      <c r="G1574" s="132" t="str">
        <f t="shared" si="63"/>
        <v>1</v>
      </c>
      <c r="H1574" s="137">
        <f t="shared" si="64"/>
        <v>18</v>
      </c>
      <c r="I1574" s="132" t="str" cm="1">
        <f t="array" ref="I1574">_xlfn.XLOOKUP(C1574,imp_horarios,imp_trechos_janta,"",-1,1)</f>
        <v>BELEM X GOIANIA 07:12</v>
      </c>
      <c r="J1574" s="145" t="str" cm="1">
        <f t="array" ref="J1574">_xlfn.XLOOKUP(D1574,justificativas_motivos,justificativas_texto,"",1,1)</f>
        <v>MOTORISTA CUMPRINDO HORÁRIO NA ESCALA ATUAL</v>
      </c>
      <c r="L1574" s="119" t="str">
        <f>_xlfn.CONCAT(cr_impAlm[[#This Row],[DATA]],cr_impAlm[[#This Row],[MOTORISTA e MATRICULA]])</f>
        <v>45588ISAC DIAS DA COSTA - 5179</v>
      </c>
    </row>
    <row r="1575" spans="1:12" ht="41.25" hidden="1" customHeight="1">
      <c r="A1575" s="144">
        <v>45523</v>
      </c>
      <c r="B1575" s="135">
        <v>17300</v>
      </c>
      <c r="C1575" s="133">
        <v>0.39583333333333331</v>
      </c>
      <c r="D1575" s="136" t="s">
        <v>11</v>
      </c>
      <c r="E1575" s="132" t="s">
        <v>27</v>
      </c>
      <c r="F1575" s="132"/>
      <c r="G1575" s="132" t="str">
        <f t="shared" si="63"/>
        <v>1</v>
      </c>
      <c r="H1575" s="137">
        <f t="shared" si="64"/>
        <v>18</v>
      </c>
      <c r="I1575" s="132" t="str" cm="1">
        <f t="array" ref="I1575">_xlfn.XLOOKUP(C1575,imp_horarios,imp_trechos_janta,"",-1,1)</f>
        <v>GOIANIA X BELEM 09:30</v>
      </c>
      <c r="J1575" s="145" t="str" cm="1">
        <f t="array" ref="J1575">_xlfn.XLOOKUP(D1575,justificativas_motivos,justificativas_texto,"",1,1)</f>
        <v>MOTORISTA CUMPRINDO HORÁRIO NA ESCALA ATUAL</v>
      </c>
      <c r="L1575" s="119" t="str">
        <f>_xlfn.CONCAT(cr_impAlm[[#This Row],[DATA]],cr_impAlm[[#This Row],[MOTORISTA e MATRICULA]])</f>
        <v>45588GILMAR ALVES DE MARIA - 5627</v>
      </c>
    </row>
    <row r="1576" spans="1:12" ht="41.25" hidden="1" customHeight="1">
      <c r="A1576" s="144">
        <v>45523</v>
      </c>
      <c r="B1576" s="135">
        <f>B1575</f>
        <v>17300</v>
      </c>
      <c r="C1576" s="133">
        <v>0.39583333333333331</v>
      </c>
      <c r="D1576" s="136" t="s">
        <v>11</v>
      </c>
      <c r="E1576" s="132" t="s">
        <v>29</v>
      </c>
      <c r="F1576" s="132"/>
      <c r="G1576" s="132" t="str">
        <f t="shared" si="63"/>
        <v>1</v>
      </c>
      <c r="H1576" s="137">
        <f t="shared" si="64"/>
        <v>18</v>
      </c>
      <c r="I1576" s="132" t="str" cm="1">
        <f t="array" ref="I1576">_xlfn.XLOOKUP(C1576,imp_horarios,imp_trechos_janta,"",-1,1)</f>
        <v>GOIANIA X BELEM 09:30</v>
      </c>
      <c r="J1576" s="145" t="str" cm="1">
        <f t="array" ref="J1576">_xlfn.XLOOKUP(D1576,justificativas_motivos,justificativas_texto,"",1,1)</f>
        <v>MOTORISTA CUMPRINDO HORÁRIO NA ESCALA ATUAL</v>
      </c>
      <c r="L1576" s="119" t="str">
        <f>_xlfn.CONCAT(cr_impAlm[[#This Row],[DATA]],cr_impAlm[[#This Row],[MOTORISTA e MATRICULA]])</f>
        <v>45588  MARCUS AUGUSTO DE CARVALHO- 2398</v>
      </c>
    </row>
    <row r="1577" spans="1:12" ht="41.25" hidden="1" customHeight="1">
      <c r="A1577" s="144">
        <v>45523</v>
      </c>
      <c r="B1577" s="135" t="s">
        <v>137</v>
      </c>
      <c r="C1577" s="135" t="s">
        <v>137</v>
      </c>
      <c r="D1577" s="135" t="s">
        <v>137</v>
      </c>
      <c r="E1577" s="132" t="s">
        <v>86</v>
      </c>
      <c r="F1577" s="132"/>
      <c r="G1577" s="132" t="str">
        <f t="shared" si="63"/>
        <v>1</v>
      </c>
      <c r="H1577" s="137">
        <f t="shared" si="64"/>
        <v>18</v>
      </c>
      <c r="I1577" s="132" t="str" cm="1">
        <f t="array" ref="I1577">_xlfn.XLOOKUP(C1577,imp_horarios,imp_trechos_janta,"",-1,1)</f>
        <v>ESPERA</v>
      </c>
      <c r="J1577" s="145" t="str" cm="1">
        <f t="array" ref="J1577">_xlfn.XLOOKUP(D1577,justificativas_motivos,justificativas_texto,"",1,1)</f>
        <v>MOTORISTA NA GARAGEM EM ESPERA PARA DISPONIBILIDADE DE HORARIOS</v>
      </c>
      <c r="L1577" s="119" t="str">
        <f>_xlfn.CONCAT(cr_impAlm[[#This Row],[DATA]],cr_impAlm[[#This Row],[MOTORISTA e MATRICULA]])</f>
        <v>45588VANDERSON GURGEL DO AMARAL - 2734</v>
      </c>
    </row>
    <row r="1578" spans="1:12" ht="41.25" hidden="1" customHeight="1">
      <c r="A1578" s="144">
        <v>45523</v>
      </c>
      <c r="B1578" s="135" t="s">
        <v>137</v>
      </c>
      <c r="C1578" s="135" t="s">
        <v>137</v>
      </c>
      <c r="D1578" s="135" t="s">
        <v>137</v>
      </c>
      <c r="E1578" s="132" t="s">
        <v>87</v>
      </c>
      <c r="F1578" s="132"/>
      <c r="G1578" s="132" t="str">
        <f t="shared" si="63"/>
        <v>1</v>
      </c>
      <c r="H1578" s="137">
        <f t="shared" si="64"/>
        <v>18</v>
      </c>
      <c r="I1578" s="132" t="str" cm="1">
        <f t="array" ref="I1578">_xlfn.XLOOKUP(C1578,imp_horarios,imp_trechos_janta,"",-1,1)</f>
        <v>ESPERA</v>
      </c>
      <c r="J1578" s="145" t="str" cm="1">
        <f t="array" ref="J1578">_xlfn.XLOOKUP(D1578,justificativas_motivos,justificativas_texto,"",1,1)</f>
        <v>MOTORISTA NA GARAGEM EM ESPERA PARA DISPONIBILIDADE DE HORARIOS</v>
      </c>
      <c r="L1578" s="119" t="str">
        <f>_xlfn.CONCAT(cr_impAlm[[#This Row],[DATA]],cr_impAlm[[#This Row],[MOTORISTA e MATRICULA]])</f>
        <v>45588ADAIL DA SILVA DOS SANTOS - 1103</v>
      </c>
    </row>
    <row r="1579" spans="1:12" ht="41.25" hidden="1" customHeight="1">
      <c r="A1579" s="144">
        <v>45523</v>
      </c>
      <c r="B1579" s="135" t="s">
        <v>137</v>
      </c>
      <c r="C1579" s="135" t="s">
        <v>137</v>
      </c>
      <c r="D1579" s="135" t="s">
        <v>137</v>
      </c>
      <c r="E1579" s="132" t="s">
        <v>174</v>
      </c>
      <c r="F1579" s="132"/>
      <c r="G1579" s="132" t="str">
        <f t="shared" si="63"/>
        <v>1</v>
      </c>
      <c r="H1579" s="137">
        <f t="shared" si="64"/>
        <v>18</v>
      </c>
      <c r="I1579" s="132" t="str" cm="1">
        <f t="array" ref="I1579">_xlfn.XLOOKUP(C1579,imp_horarios,imp_trechos_janta,"",-1,1)</f>
        <v>ESPERA</v>
      </c>
      <c r="J1579" s="145" t="str" cm="1">
        <f t="array" ref="J1579">_xlfn.XLOOKUP(D1579,justificativas_motivos,justificativas_texto,"",1,1)</f>
        <v>MOTORISTA NA GARAGEM EM ESPERA PARA DISPONIBILIDADE DE HORARIOS</v>
      </c>
      <c r="L1579" s="119" t="str">
        <f>_xlfn.CONCAT(cr_impAlm[[#This Row],[DATA]],cr_impAlm[[#This Row],[MOTORISTA e MATRICULA]])</f>
        <v>45589PAULO TRINDADE DE ALMEIDA - 5742</v>
      </c>
    </row>
    <row r="1580" spans="1:12" ht="41.25" hidden="1" customHeight="1">
      <c r="A1580" s="144">
        <v>45523</v>
      </c>
      <c r="B1580" s="135" t="s">
        <v>137</v>
      </c>
      <c r="C1580" s="135" t="s">
        <v>137</v>
      </c>
      <c r="D1580" s="135" t="s">
        <v>137</v>
      </c>
      <c r="E1580" s="132" t="s">
        <v>135</v>
      </c>
      <c r="F1580" s="132"/>
      <c r="G1580" s="132" t="str">
        <f t="shared" si="63"/>
        <v>1</v>
      </c>
      <c r="H1580" s="137">
        <f t="shared" si="64"/>
        <v>18</v>
      </c>
      <c r="I1580" s="132" t="str" cm="1">
        <f t="array" ref="I1580">_xlfn.XLOOKUP(C1580,imp_horarios,imp_trechos_janta,"",-1,1)</f>
        <v>ESPERA</v>
      </c>
      <c r="J1580" s="145" t="str" cm="1">
        <f t="array" ref="J1580">_xlfn.XLOOKUP(D1580,justificativas_motivos,justificativas_texto,"",1,1)</f>
        <v>MOTORISTA NA GARAGEM EM ESPERA PARA DISPONIBILIDADE DE HORARIOS</v>
      </c>
      <c r="L1580" s="119" t="str">
        <f>_xlfn.CONCAT(cr_impAlm[[#This Row],[DATA]],cr_impAlm[[#This Row],[MOTORISTA e MATRICULA]])</f>
        <v>45589JEZANIAS GOIS DOS SANTOS - 5573</v>
      </c>
    </row>
    <row r="1581" spans="1:12" ht="41.25" hidden="1" customHeight="1">
      <c r="A1581" s="144">
        <v>45523</v>
      </c>
      <c r="B1581" s="135">
        <v>20022</v>
      </c>
      <c r="C1581" s="133">
        <v>0.75</v>
      </c>
      <c r="D1581" s="136" t="s">
        <v>11</v>
      </c>
      <c r="E1581" s="132" t="s">
        <v>84</v>
      </c>
      <c r="F1581" s="132"/>
      <c r="G1581" s="132" t="str">
        <f t="shared" si="63"/>
        <v>1</v>
      </c>
      <c r="H1581" s="137">
        <f t="shared" si="64"/>
        <v>18</v>
      </c>
      <c r="I1581" s="132" t="str" cm="1">
        <f t="array" ref="I1581">_xlfn.XLOOKUP(C1581,imp_horarios,imp_trechos_janta,"",-1,1)</f>
        <v>GOIANIA X TERESINA 18:00</v>
      </c>
      <c r="J1581" s="145" t="str" cm="1">
        <f t="array" ref="J1581">_xlfn.XLOOKUP(D1581,justificativas_motivos,justificativas_texto,"",1,1)</f>
        <v>MOTORISTA CUMPRINDO HORÁRIO NA ESCALA ATUAL</v>
      </c>
      <c r="L1581" s="119" t="str">
        <f>_xlfn.CONCAT(cr_impAlm[[#This Row],[DATA]],cr_impAlm[[#This Row],[MOTORISTA e MATRICULA]])</f>
        <v>45589GENIVALDO ANTONIO DE SOUZA - 1082</v>
      </c>
    </row>
    <row r="1582" spans="1:12" ht="41.25" hidden="1" customHeight="1">
      <c r="A1582" s="144">
        <v>45523</v>
      </c>
      <c r="B1582" s="135">
        <v>20022</v>
      </c>
      <c r="C1582" s="133">
        <v>0.75</v>
      </c>
      <c r="D1582" s="136" t="s">
        <v>11</v>
      </c>
      <c r="E1582" s="132" t="s">
        <v>589</v>
      </c>
      <c r="F1582" s="132"/>
      <c r="G1582" s="132" t="str">
        <f t="shared" si="63"/>
        <v>1</v>
      </c>
      <c r="H1582" s="137">
        <f t="shared" si="64"/>
        <v>18</v>
      </c>
      <c r="I1582" s="132" t="str" cm="1">
        <f t="array" ref="I1582">_xlfn.XLOOKUP(C1582,imp_horarios,imp_trechos_janta,"",-1,1)</f>
        <v>GOIANIA X TERESINA 18:00</v>
      </c>
      <c r="J1582" s="145" t="str" cm="1">
        <f t="array" ref="J1582">_xlfn.XLOOKUP(D1582,justificativas_motivos,justificativas_texto,"",1,1)</f>
        <v>MOTORISTA CUMPRINDO HORÁRIO NA ESCALA ATUAL</v>
      </c>
      <c r="L1582" s="119" t="str">
        <f>_xlfn.CONCAT(cr_impAlm[[#This Row],[DATA]],cr_impAlm[[#This Row],[MOTORISTA e MATRICULA]])</f>
        <v>45589WILSON MARTINS ROCHA - 105</v>
      </c>
    </row>
    <row r="1583" spans="1:12" ht="41.25" hidden="1" customHeight="1">
      <c r="A1583" s="152">
        <v>45523</v>
      </c>
      <c r="B1583" s="146">
        <v>20020</v>
      </c>
      <c r="C1583" s="147">
        <v>0.79166666666666663</v>
      </c>
      <c r="D1583" s="148" t="s">
        <v>11</v>
      </c>
      <c r="E1583" s="149" t="s">
        <v>101</v>
      </c>
      <c r="F1583" s="149"/>
      <c r="G1583" s="149" t="str">
        <f t="shared" si="63"/>
        <v>1</v>
      </c>
      <c r="H1583" s="150">
        <f t="shared" si="64"/>
        <v>18</v>
      </c>
      <c r="I1583" s="132" t="s">
        <v>79</v>
      </c>
      <c r="J1583" s="151" t="str" cm="1">
        <f t="array" ref="J1583">_xlfn.XLOOKUP(D1583,justificativas_motivos,justificativas_texto,"",1,1)</f>
        <v>MOTORISTA CUMPRINDO HORÁRIO NA ESCALA ATUAL</v>
      </c>
      <c r="L1583" s="119" t="str">
        <f>_xlfn.CONCAT(cr_impAlm[[#This Row],[DATA]],cr_impAlm[[#This Row],[MOTORISTA e MATRICULA]])</f>
        <v>45589JOSE SOARES DA SILVA FILHO - 3093</v>
      </c>
    </row>
    <row r="1584" spans="1:12" ht="41.25" hidden="1" customHeight="1">
      <c r="A1584" s="152">
        <v>45523</v>
      </c>
      <c r="B1584" s="146">
        <v>20020</v>
      </c>
      <c r="C1584" s="147">
        <v>0.79166666666666663</v>
      </c>
      <c r="D1584" s="148" t="s">
        <v>11</v>
      </c>
      <c r="E1584" s="132" t="s">
        <v>181</v>
      </c>
      <c r="F1584" s="149"/>
      <c r="G1584" s="149" t="str">
        <f t="shared" si="63"/>
        <v>1</v>
      </c>
      <c r="H1584" s="150">
        <f t="shared" si="64"/>
        <v>18</v>
      </c>
      <c r="I1584" s="149" t="s">
        <v>79</v>
      </c>
      <c r="J1584" s="151" t="str" cm="1">
        <f t="array" ref="J1584">_xlfn.XLOOKUP(D1584,justificativas_motivos,justificativas_texto,"",1,1)</f>
        <v>MOTORISTA CUMPRINDO HORÁRIO NA ESCALA ATUAL</v>
      </c>
      <c r="L1584" s="119" t="str">
        <f>_xlfn.CONCAT(cr_impAlm[[#This Row],[DATA]],cr_impAlm[[#This Row],[MOTORISTA e MATRICULA]])</f>
        <v>45589MARCOS SUEL VICENTE DE SOUZA - 5536</v>
      </c>
    </row>
    <row r="1585" spans="1:12" ht="41.25" hidden="1" customHeight="1">
      <c r="A1585" s="152">
        <v>45524</v>
      </c>
      <c r="B1585" s="146">
        <v>19008</v>
      </c>
      <c r="C1585" s="147">
        <v>0.87847222222222221</v>
      </c>
      <c r="D1585" s="148" t="s">
        <v>11</v>
      </c>
      <c r="E1585" s="153" t="s">
        <v>86</v>
      </c>
      <c r="F1585" s="149"/>
      <c r="G1585" s="149" t="str">
        <f t="shared" si="63"/>
        <v>1</v>
      </c>
      <c r="H1585" s="150">
        <f t="shared" si="64"/>
        <v>18</v>
      </c>
      <c r="I1585" s="149" t="str" cm="1">
        <f t="array" ref="I1585">_xlfn.XLOOKUP(C1585,imp_horarios,imp_trechos_janta,"",-1,1)</f>
        <v>BELEM X GOIANIA 21:05</v>
      </c>
      <c r="J1585" s="151" t="str" cm="1">
        <f t="array" ref="J1585">_xlfn.XLOOKUP(D1585,justificativas_motivos,justificativas_texto,"",1,1)</f>
        <v>MOTORISTA CUMPRINDO HORÁRIO NA ESCALA ATUAL</v>
      </c>
      <c r="L1585" s="119" t="str">
        <f>_xlfn.CONCAT(cr_impAlm[[#This Row],[DATA]],cr_impAlm[[#This Row],[MOTORISTA e MATRICULA]])</f>
        <v>45589ADAIL DA SILVA DOS SANTOS - 1103</v>
      </c>
    </row>
    <row r="1586" spans="1:12" ht="41.25" hidden="1" customHeight="1">
      <c r="A1586" s="152">
        <v>45524</v>
      </c>
      <c r="B1586" s="146">
        <v>19008</v>
      </c>
      <c r="C1586" s="147">
        <v>0.87847222222222221</v>
      </c>
      <c r="D1586" s="148" t="s">
        <v>11</v>
      </c>
      <c r="E1586" s="129" t="s">
        <v>87</v>
      </c>
      <c r="F1586" s="149"/>
      <c r="G1586" s="149" t="str">
        <f t="shared" si="63"/>
        <v>1</v>
      </c>
      <c r="H1586" s="150">
        <f t="shared" si="64"/>
        <v>18</v>
      </c>
      <c r="I1586" s="149" t="str" cm="1">
        <f t="array" ref="I1586">_xlfn.XLOOKUP(C1586,imp_horarios,imp_trechos_janta,"",-1,1)</f>
        <v>BELEM X GOIANIA 21:05</v>
      </c>
      <c r="J1586" s="151" t="str" cm="1">
        <f t="array" ref="J1586">_xlfn.XLOOKUP(D1586,justificativas_motivos,justificativas_texto,"",1,1)</f>
        <v>MOTORISTA CUMPRINDO HORÁRIO NA ESCALA ATUAL</v>
      </c>
      <c r="L1586" s="119" t="str">
        <f>_xlfn.CONCAT(cr_impAlm[[#This Row],[DATA]],cr_impAlm[[#This Row],[MOTORISTA e MATRICULA]])</f>
        <v>45590VALDIR ALVES MIRANDA - 1364</v>
      </c>
    </row>
    <row r="1587" spans="1:12" ht="41.25" hidden="1" customHeight="1">
      <c r="A1587" s="152">
        <v>45524</v>
      </c>
      <c r="B1587" s="146">
        <v>20020</v>
      </c>
      <c r="C1587" s="147">
        <v>0.3</v>
      </c>
      <c r="D1587" s="148" t="s">
        <v>11</v>
      </c>
      <c r="E1587" s="153" t="s">
        <v>174</v>
      </c>
      <c r="F1587" s="149"/>
      <c r="G1587" s="149" t="str">
        <f t="shared" si="63"/>
        <v>1</v>
      </c>
      <c r="H1587" s="150">
        <f t="shared" si="64"/>
        <v>18</v>
      </c>
      <c r="I1587" s="149" t="str" cm="1">
        <f t="array" ref="I1587">_xlfn.XLOOKUP(C1587,imp_horarios,imp_trechos_janta,"",-1,1)</f>
        <v>BELEM X GOIANIA 07:12</v>
      </c>
      <c r="J1587" s="151" t="str" cm="1">
        <f t="array" ref="J1587">_xlfn.XLOOKUP(D1587,justificativas_motivos,justificativas_texto,"",1,1)</f>
        <v>MOTORISTA CUMPRINDO HORÁRIO NA ESCALA ATUAL</v>
      </c>
      <c r="L1587" s="119" t="str">
        <f>_xlfn.CONCAT(cr_impAlm[[#This Row],[DATA]],cr_impAlm[[#This Row],[MOTORISTA e MATRICULA]])</f>
        <v>45590JESUS JOSE RODRIGUES - 5821</v>
      </c>
    </row>
    <row r="1588" spans="1:12" ht="41.25" hidden="1" customHeight="1">
      <c r="A1588" s="152">
        <v>45524</v>
      </c>
      <c r="B1588" s="146">
        <v>20020</v>
      </c>
      <c r="C1588" s="147">
        <v>0.3</v>
      </c>
      <c r="D1588" s="148" t="s">
        <v>11</v>
      </c>
      <c r="E1588" s="153" t="s">
        <v>135</v>
      </c>
      <c r="F1588" s="149"/>
      <c r="G1588" s="149" t="str">
        <f t="shared" si="63"/>
        <v>1</v>
      </c>
      <c r="H1588" s="150">
        <f t="shared" si="64"/>
        <v>18</v>
      </c>
      <c r="I1588" s="149" t="str" cm="1">
        <f t="array" ref="I1588">_xlfn.XLOOKUP(C1588,imp_horarios,imp_trechos_janta,"",-1,1)</f>
        <v>BELEM X GOIANIA 07:12</v>
      </c>
      <c r="J1588" s="151" t="str" cm="1">
        <f t="array" ref="J1588">_xlfn.XLOOKUP(D1588,justificativas_motivos,justificativas_texto,"",1,1)</f>
        <v>MOTORISTA CUMPRINDO HORÁRIO NA ESCALA ATUAL</v>
      </c>
      <c r="L1588" s="119" t="str">
        <f>_xlfn.CONCAT(cr_impAlm[[#This Row],[DATA]],cr_impAlm[[#This Row],[MOTORISTA e MATRICULA]])</f>
        <v>45590JOAO BATISTA DA SILVA - 1823</v>
      </c>
    </row>
    <row r="1589" spans="1:12" ht="41.25" hidden="1" customHeight="1">
      <c r="A1589" s="152">
        <v>45524</v>
      </c>
      <c r="B1589" s="146">
        <v>19020</v>
      </c>
      <c r="C1589" s="147">
        <v>0.33333333333333331</v>
      </c>
      <c r="D1589" s="148" t="s">
        <v>11</v>
      </c>
      <c r="E1589" s="153" t="s">
        <v>23</v>
      </c>
      <c r="F1589" s="149"/>
      <c r="G1589" s="149" t="str">
        <f t="shared" si="63"/>
        <v>1</v>
      </c>
      <c r="H1589" s="150">
        <f t="shared" si="64"/>
        <v>18</v>
      </c>
      <c r="I1589" s="149" t="str" cm="1">
        <f t="array" ref="I1589">_xlfn.XLOOKUP(C1589,imp_horarios,imp_trechos_janta,"",-1,1)</f>
        <v>SAO LUIS X GOIANIA 08:00</v>
      </c>
      <c r="J1589" s="151" t="str" cm="1">
        <f t="array" ref="J1589">_xlfn.XLOOKUP(D1589,justificativas_motivos,justificativas_texto,"",1,1)</f>
        <v>MOTORISTA CUMPRINDO HORÁRIO NA ESCALA ATUAL</v>
      </c>
      <c r="L1589" s="119" t="str">
        <f>_xlfn.CONCAT(cr_impAlm[[#This Row],[DATA]],cr_impAlm[[#This Row],[MOTORISTA e MATRICULA]])</f>
        <v>45590  GENIVAL MIRANDA LEITE- 1953</v>
      </c>
    </row>
    <row r="1590" spans="1:12" ht="41.25" hidden="1" customHeight="1">
      <c r="A1590" s="152">
        <v>45524</v>
      </c>
      <c r="B1590" s="146">
        <v>19020</v>
      </c>
      <c r="C1590" s="147">
        <v>0.33333333333333331</v>
      </c>
      <c r="D1590" s="148" t="s">
        <v>11</v>
      </c>
      <c r="E1590" s="153" t="s">
        <v>84</v>
      </c>
      <c r="F1590" s="149"/>
      <c r="G1590" s="149" t="str">
        <f t="shared" si="63"/>
        <v>1</v>
      </c>
      <c r="H1590" s="150">
        <f t="shared" si="64"/>
        <v>18</v>
      </c>
      <c r="I1590" s="149" t="str" cm="1">
        <f t="array" ref="I1590">_xlfn.XLOOKUP(C1590,imp_horarios,imp_trechos_janta,"",-1,1)</f>
        <v>SAO LUIS X GOIANIA 08:00</v>
      </c>
      <c r="J1590" s="151" t="str" cm="1">
        <f t="array" ref="J1590">_xlfn.XLOOKUP(D1590,justificativas_motivos,justificativas_texto,"",1,1)</f>
        <v>MOTORISTA CUMPRINDO HORÁRIO NA ESCALA ATUAL</v>
      </c>
      <c r="L1590" s="119" t="str">
        <f>_xlfn.CONCAT(cr_impAlm[[#This Row],[DATA]],cr_impAlm[[#This Row],[MOTORISTA e MATRICULA]])</f>
        <v>45590ROBERTO SOARES RUFINO - 5539</v>
      </c>
    </row>
    <row r="1591" spans="1:12" ht="41.25" hidden="1" customHeight="1">
      <c r="A1591" s="152">
        <v>45524</v>
      </c>
      <c r="B1591" s="146">
        <v>19010</v>
      </c>
      <c r="C1591" s="147">
        <v>0.39583333333333331</v>
      </c>
      <c r="D1591" s="148" t="s">
        <v>11</v>
      </c>
      <c r="E1591" s="153" t="s">
        <v>101</v>
      </c>
      <c r="F1591" s="149"/>
      <c r="G1591" s="149" t="str">
        <f t="shared" si="63"/>
        <v>1</v>
      </c>
      <c r="H1591" s="150">
        <f t="shared" si="64"/>
        <v>18</v>
      </c>
      <c r="I1591" s="149" t="str" cm="1">
        <f t="array" ref="I1591">_xlfn.XLOOKUP(C1591,imp_horarios,imp_trechos_janta,"",-1,1)</f>
        <v>GOIANIA X BELEM 09:30</v>
      </c>
      <c r="J1591" s="151" t="str" cm="1">
        <f t="array" ref="J1591">_xlfn.XLOOKUP(D1591,justificativas_motivos,justificativas_texto,"",1,1)</f>
        <v>MOTORISTA CUMPRINDO HORÁRIO NA ESCALA ATUAL</v>
      </c>
      <c r="L1591" s="119" t="str">
        <f>_xlfn.CONCAT(cr_impAlm[[#This Row],[DATA]],cr_impAlm[[#This Row],[MOTORISTA e MATRICULA]])</f>
        <v>45590AMIRO MARGUES RODRIGUES- 5955</v>
      </c>
    </row>
    <row r="1592" spans="1:12" ht="41.25" hidden="1" customHeight="1">
      <c r="A1592" s="152">
        <v>45524</v>
      </c>
      <c r="B1592" s="146">
        <v>19010</v>
      </c>
      <c r="C1592" s="147">
        <v>0.39583333333333331</v>
      </c>
      <c r="D1592" s="148" t="s">
        <v>11</v>
      </c>
      <c r="E1592" s="153" t="s">
        <v>58</v>
      </c>
      <c r="F1592" s="149"/>
      <c r="G1592" s="149" t="str">
        <f t="shared" si="63"/>
        <v>1</v>
      </c>
      <c r="H1592" s="150">
        <f t="shared" si="64"/>
        <v>18</v>
      </c>
      <c r="I1592" s="149" t="str" cm="1">
        <f t="array" ref="I1592">_xlfn.XLOOKUP(C1592,imp_horarios,imp_trechos_janta,"",-1,1)</f>
        <v>GOIANIA X BELEM 09:30</v>
      </c>
      <c r="J1592" s="151" t="str" cm="1">
        <f t="array" ref="J1592">_xlfn.XLOOKUP(D1592,justificativas_motivos,justificativas_texto,"",1,1)</f>
        <v>MOTORISTA CUMPRINDO HORÁRIO NA ESCALA ATUAL</v>
      </c>
      <c r="L1592" s="119" t="str">
        <f>_xlfn.CONCAT(cr_impAlm[[#This Row],[DATA]],cr_impAlm[[#This Row],[MOTORISTA e MATRICULA]])</f>
        <v>45590CICERO FRANCINETE SILVA - 1625 / MONITOR</v>
      </c>
    </row>
    <row r="1593" spans="1:12" ht="41.25" hidden="1" customHeight="1">
      <c r="A1593" s="152">
        <v>45524</v>
      </c>
      <c r="B1593" s="146">
        <v>16300</v>
      </c>
      <c r="C1593" s="147">
        <v>0.75</v>
      </c>
      <c r="D1593" s="148" t="s">
        <v>11</v>
      </c>
      <c r="E1593" s="149" t="s">
        <v>35</v>
      </c>
      <c r="F1593" s="149"/>
      <c r="G1593" s="149" t="str">
        <f t="shared" si="63"/>
        <v>1</v>
      </c>
      <c r="H1593" s="150">
        <f t="shared" si="64"/>
        <v>18</v>
      </c>
      <c r="I1593" s="149" t="str" cm="1">
        <f t="array" ref="I1593">_xlfn.XLOOKUP(C1593,imp_horarios,imp_trechos_janta,"",-1,1)</f>
        <v>GOIANIA X TERESINA 18:00</v>
      </c>
      <c r="J1593" s="151" t="str" cm="1">
        <f t="array" ref="J1593">_xlfn.XLOOKUP(D1593,justificativas_motivos,justificativas_texto,"",1,1)</f>
        <v>MOTORISTA CUMPRINDO HORÁRIO NA ESCALA ATUAL</v>
      </c>
      <c r="L1593" s="119" t="str">
        <f>_xlfn.CONCAT(cr_impAlm[[#This Row],[DATA]],cr_impAlm[[#This Row],[MOTORISTA e MATRICULA]])</f>
        <v>45590ADAIL DA SILVA DOS SANTOS - 1103</v>
      </c>
    </row>
    <row r="1594" spans="1:12" ht="41.25" hidden="1" customHeight="1">
      <c r="A1594" s="152">
        <v>45524</v>
      </c>
      <c r="B1594" s="146">
        <v>16300</v>
      </c>
      <c r="C1594" s="147">
        <v>0.75</v>
      </c>
      <c r="D1594" s="148" t="s">
        <v>11</v>
      </c>
      <c r="E1594" s="149" t="s">
        <v>232</v>
      </c>
      <c r="F1594" s="149"/>
      <c r="G1594" s="149" t="str">
        <f t="shared" si="63"/>
        <v>1</v>
      </c>
      <c r="H1594" s="150">
        <f t="shared" si="64"/>
        <v>18</v>
      </c>
      <c r="I1594" s="132" t="str" cm="1">
        <f t="array" ref="I1594">_xlfn.XLOOKUP(C1594,imp_horarios,imp_trechos_janta,"",-1,1)</f>
        <v>GOIANIA X TERESINA 18:00</v>
      </c>
      <c r="J1594" s="151" t="str" cm="1">
        <f t="array" ref="J1594">_xlfn.XLOOKUP(D1594,justificativas_motivos,justificativas_texto,"",1,1)</f>
        <v>MOTORISTA CUMPRINDO HORÁRIO NA ESCALA ATUAL</v>
      </c>
      <c r="L1594" s="119" t="str">
        <f>_xlfn.CONCAT(cr_impAlm[[#This Row],[DATA]],cr_impAlm[[#This Row],[MOTORISTA e MATRICULA]])</f>
        <v>45591JOSE MARQUES DE SOUZA - 5771</v>
      </c>
    </row>
    <row r="1595" spans="1:12" ht="41.25" hidden="1" customHeight="1">
      <c r="A1595" s="152">
        <v>45524</v>
      </c>
      <c r="B1595" s="146">
        <v>19015</v>
      </c>
      <c r="C1595" s="147">
        <v>0.79166666666666663</v>
      </c>
      <c r="D1595" s="148" t="s">
        <v>11</v>
      </c>
      <c r="E1595" s="149" t="s">
        <v>108</v>
      </c>
      <c r="F1595" s="149"/>
      <c r="G1595" s="149" t="str">
        <f t="shared" si="63"/>
        <v>1</v>
      </c>
      <c r="H1595" s="150">
        <f t="shared" si="64"/>
        <v>18</v>
      </c>
      <c r="I1595" s="132" t="s">
        <v>79</v>
      </c>
      <c r="J1595" s="151" t="str" cm="1">
        <f t="array" ref="J1595">_xlfn.XLOOKUP(D1595,justificativas_motivos,justificativas_texto,"",1,1)</f>
        <v>MOTORISTA CUMPRINDO HORÁRIO NA ESCALA ATUAL</v>
      </c>
      <c r="L1595" s="119" t="str">
        <f>_xlfn.CONCAT(cr_impAlm[[#This Row],[DATA]],cr_impAlm[[#This Row],[MOTORISTA e MATRICULA]])</f>
        <v>45591VALDIVINO GONCALVES DA SILVA - 5724</v>
      </c>
    </row>
    <row r="1596" spans="1:12" ht="41.25" hidden="1" customHeight="1">
      <c r="A1596" s="152">
        <v>45524</v>
      </c>
      <c r="B1596" s="146">
        <v>19015</v>
      </c>
      <c r="C1596" s="147">
        <v>0.79166666666666663</v>
      </c>
      <c r="D1596" s="148" t="s">
        <v>11</v>
      </c>
      <c r="E1596" s="149" t="s">
        <v>142</v>
      </c>
      <c r="F1596" s="149"/>
      <c r="G1596" s="149" t="str">
        <f t="shared" si="63"/>
        <v>1</v>
      </c>
      <c r="H1596" s="150">
        <f t="shared" si="64"/>
        <v>18</v>
      </c>
      <c r="I1596" s="149" t="s">
        <v>79</v>
      </c>
      <c r="J1596" s="151" t="str" cm="1">
        <f t="array" ref="J1596">_xlfn.XLOOKUP(D1596,justificativas_motivos,justificativas_texto,"",1,1)</f>
        <v>MOTORISTA CUMPRINDO HORÁRIO NA ESCALA ATUAL</v>
      </c>
      <c r="L1596" s="119" t="str">
        <f>_xlfn.CONCAT(cr_impAlm[[#This Row],[DATA]],cr_impAlm[[#This Row],[MOTORISTA e MATRICULA]])</f>
        <v>45591ELISEU TORRES DE OLIVEIRA - 561</v>
      </c>
    </row>
    <row r="1597" spans="1:12" ht="41.25" hidden="1" customHeight="1">
      <c r="A1597" s="152">
        <v>45524</v>
      </c>
      <c r="B1597" s="146">
        <v>14700</v>
      </c>
      <c r="C1597" s="147">
        <v>0.83333333333333337</v>
      </c>
      <c r="D1597" s="148" t="s">
        <v>11</v>
      </c>
      <c r="E1597" s="149" t="s">
        <v>113</v>
      </c>
      <c r="F1597" s="149"/>
      <c r="G1597" s="149" t="str">
        <f t="shared" si="63"/>
        <v>1</v>
      </c>
      <c r="H1597" s="150">
        <f t="shared" si="64"/>
        <v>18</v>
      </c>
      <c r="I1597" s="149" t="str" cm="1">
        <f t="array" ref="I1597">_xlfn.XLOOKUP(C1597,imp_horarios,imp_trechos_janta,"",-1,1)</f>
        <v>GOIANIA X SAO LUIS 20:00</v>
      </c>
      <c r="J1597" s="151" t="str" cm="1">
        <f t="array" ref="J1597">_xlfn.XLOOKUP(D1597,justificativas_motivos,justificativas_texto,"",1,1)</f>
        <v>MOTORISTA CUMPRINDO HORÁRIO NA ESCALA ATUAL</v>
      </c>
      <c r="L1597" s="119" t="str">
        <f>_xlfn.CONCAT(cr_impAlm[[#This Row],[DATA]],cr_impAlm[[#This Row],[MOTORISTA e MATRICULA]])</f>
        <v>45591JULIO EDER NERES DA SILVA - 1767</v>
      </c>
    </row>
    <row r="1598" spans="1:12" ht="41.25" hidden="1" customHeight="1">
      <c r="A1598" s="144">
        <v>45524</v>
      </c>
      <c r="B1598" s="135">
        <v>14700</v>
      </c>
      <c r="C1598" s="133">
        <v>0.83333333333333337</v>
      </c>
      <c r="D1598" s="136" t="s">
        <v>11</v>
      </c>
      <c r="E1598" s="132" t="s">
        <v>112</v>
      </c>
      <c r="F1598" s="132"/>
      <c r="G1598" s="132" t="str">
        <f t="shared" si="63"/>
        <v>1</v>
      </c>
      <c r="H1598" s="137">
        <f t="shared" si="64"/>
        <v>18</v>
      </c>
      <c r="I1598" s="132" t="str" cm="1">
        <f t="array" ref="I1598">_xlfn.XLOOKUP(C1598,imp_horarios,imp_trechos_janta,"",-1,1)</f>
        <v>GOIANIA X SAO LUIS 20:00</v>
      </c>
      <c r="J1598" s="145" t="str" cm="1">
        <f t="array" ref="J1598">_xlfn.XLOOKUP(D1598,justificativas_motivos,justificativas_texto,"",1,1)</f>
        <v>MOTORISTA CUMPRINDO HORÁRIO NA ESCALA ATUAL</v>
      </c>
      <c r="L1598" s="119" t="str">
        <f>_xlfn.CONCAT(cr_impAlm[[#This Row],[DATA]],cr_impAlm[[#This Row],[MOTORISTA e MATRICULA]])</f>
        <v>45591CLAUDIO JOSE DO NASCIMENTO - 549</v>
      </c>
    </row>
    <row r="1599" spans="1:12" ht="41.25" hidden="1" customHeight="1">
      <c r="A1599" s="144">
        <v>45525</v>
      </c>
      <c r="B1599" s="135">
        <v>19012</v>
      </c>
      <c r="C1599" s="133">
        <v>0.3</v>
      </c>
      <c r="D1599" s="136" t="s">
        <v>11</v>
      </c>
      <c r="E1599" s="132" t="s">
        <v>35</v>
      </c>
      <c r="F1599" s="132"/>
      <c r="G1599" s="132" t="str">
        <f t="shared" si="63"/>
        <v>1</v>
      </c>
      <c r="H1599" s="137">
        <f t="shared" si="64"/>
        <v>18</v>
      </c>
      <c r="I1599" s="132" t="str" cm="1">
        <f t="array" ref="I1599">_xlfn.XLOOKUP(C1599,imp_horarios,imp_trechos_janta,"",-1,1)</f>
        <v>BELEM X GOIANIA 07:12</v>
      </c>
      <c r="J1599" s="145" t="str" cm="1">
        <f t="array" ref="J1599">_xlfn.XLOOKUP(D1599,justificativas_motivos,justificativas_texto,"",1,1)</f>
        <v>MOTORISTA CUMPRINDO HORÁRIO NA ESCALA ATUAL</v>
      </c>
      <c r="L1599" s="119" t="str">
        <f>_xlfn.CONCAT(cr_impAlm[[#This Row],[DATA]],cr_impAlm[[#This Row],[MOTORISTA e MATRICULA]])</f>
        <v>45591MARCELO RIZO SANTANA - 2048</v>
      </c>
    </row>
    <row r="1600" spans="1:12" ht="41.25" hidden="1" customHeight="1">
      <c r="A1600" s="144">
        <v>45525</v>
      </c>
      <c r="B1600" s="135">
        <v>19012</v>
      </c>
      <c r="C1600" s="133">
        <v>0.3</v>
      </c>
      <c r="D1600" s="136" t="s">
        <v>11</v>
      </c>
      <c r="E1600" s="132" t="s">
        <v>232</v>
      </c>
      <c r="F1600" s="132"/>
      <c r="G1600" s="132" t="str">
        <f t="shared" si="63"/>
        <v>1</v>
      </c>
      <c r="H1600" s="137">
        <f t="shared" si="64"/>
        <v>18</v>
      </c>
      <c r="I1600" s="132" t="str" cm="1">
        <f t="array" ref="I1600">_xlfn.XLOOKUP(C1600,imp_horarios,imp_trechos_janta,"",-1,1)</f>
        <v>BELEM X GOIANIA 07:12</v>
      </c>
      <c r="J1600" s="145" t="str" cm="1">
        <f t="array" ref="J1600">_xlfn.XLOOKUP(D1600,justificativas_motivos,justificativas_texto,"",1,1)</f>
        <v>MOTORISTA CUMPRINDO HORÁRIO NA ESCALA ATUAL</v>
      </c>
      <c r="L1600" s="119" t="str">
        <f>_xlfn.CONCAT(cr_impAlm[[#This Row],[DATA]],cr_impAlm[[#This Row],[MOTORISTA e MATRICULA]])</f>
        <v>45592ADMILSON BRAGA ALVES - 2656</v>
      </c>
    </row>
    <row r="1601" spans="1:12" ht="41.25" hidden="1" customHeight="1">
      <c r="A1601" s="144">
        <v>45525</v>
      </c>
      <c r="B1601" s="135">
        <v>17400</v>
      </c>
      <c r="C1601" s="133">
        <v>0.33333333333333331</v>
      </c>
      <c r="D1601" s="136" t="s">
        <v>11</v>
      </c>
      <c r="E1601" s="132" t="s">
        <v>108</v>
      </c>
      <c r="F1601" s="132"/>
      <c r="G1601" s="132" t="str">
        <f t="shared" si="63"/>
        <v>1</v>
      </c>
      <c r="H1601" s="137">
        <f t="shared" si="64"/>
        <v>18</v>
      </c>
      <c r="I1601" s="132" t="str" cm="1">
        <f t="array" ref="I1601">_xlfn.XLOOKUP(C1601,imp_horarios,imp_trechos_janta,"",-1,1)</f>
        <v>SAO LUIS X GOIANIA 08:00</v>
      </c>
      <c r="J1601" s="145" t="str" cm="1">
        <f t="array" ref="J1601">_xlfn.XLOOKUP(D1601,justificativas_motivos,justificativas_texto,"",1,1)</f>
        <v>MOTORISTA CUMPRINDO HORÁRIO NA ESCALA ATUAL</v>
      </c>
      <c r="L1601" s="119" t="str">
        <f>_xlfn.CONCAT(cr_impAlm[[#This Row],[DATA]],cr_impAlm[[#This Row],[MOTORISTA e MATRICULA]])</f>
        <v>45592WOLNEY EDUARDO DE OLIVEIRA - 5607</v>
      </c>
    </row>
    <row r="1602" spans="1:12" ht="41.25" hidden="1" customHeight="1">
      <c r="A1602" s="144">
        <v>45525</v>
      </c>
      <c r="B1602" s="135">
        <v>17400</v>
      </c>
      <c r="C1602" s="133">
        <v>0.33333333333333331</v>
      </c>
      <c r="D1602" s="136" t="s">
        <v>11</v>
      </c>
      <c r="E1602" s="132" t="s">
        <v>142</v>
      </c>
      <c r="F1602" s="132"/>
      <c r="G1602" s="132" t="str">
        <f t="shared" si="63"/>
        <v>1</v>
      </c>
      <c r="H1602" s="137">
        <f t="shared" si="64"/>
        <v>18</v>
      </c>
      <c r="I1602" s="132" t="str" cm="1">
        <f t="array" ref="I1602">_xlfn.XLOOKUP(C1602,imp_horarios,imp_trechos_janta,"",-1,1)</f>
        <v>SAO LUIS X GOIANIA 08:00</v>
      </c>
      <c r="J1602" s="145" t="str" cm="1">
        <f t="array" ref="J1602">_xlfn.XLOOKUP(D1602,justificativas_motivos,justificativas_texto,"",1,1)</f>
        <v>MOTORISTA CUMPRINDO HORÁRIO NA ESCALA ATUAL</v>
      </c>
      <c r="L1602" s="119" t="str">
        <f>_xlfn.CONCAT(cr_impAlm[[#This Row],[DATA]],cr_impAlm[[#This Row],[MOTORISTA e MATRICULA]])</f>
        <v>45592CLEYTON CEZAR DA SILVA  - 5741</v>
      </c>
    </row>
    <row r="1603" spans="1:12" ht="41.25" hidden="1" customHeight="1">
      <c r="A1603" s="144">
        <v>45525</v>
      </c>
      <c r="B1603" s="135">
        <v>15600</v>
      </c>
      <c r="C1603" s="133">
        <v>0.39583333333333331</v>
      </c>
      <c r="D1603" s="136" t="s">
        <v>11</v>
      </c>
      <c r="E1603" s="132" t="s">
        <v>113</v>
      </c>
      <c r="F1603" s="132"/>
      <c r="G1603" s="132" t="str">
        <f t="shared" si="63"/>
        <v>1</v>
      </c>
      <c r="H1603" s="137">
        <f t="shared" si="64"/>
        <v>18</v>
      </c>
      <c r="I1603" s="132" t="str" cm="1">
        <f t="array" ref="I1603">_xlfn.XLOOKUP(C1603,imp_horarios,imp_trechos_janta,"",-1,1)</f>
        <v>GOIANIA X BELEM 09:30</v>
      </c>
      <c r="J1603" s="145" t="str" cm="1">
        <f t="array" ref="J1603">_xlfn.XLOOKUP(D1603,justificativas_motivos,justificativas_texto,"",1,1)</f>
        <v>MOTORISTA CUMPRINDO HORÁRIO NA ESCALA ATUAL</v>
      </c>
      <c r="L1603" s="119" t="str">
        <f>_xlfn.CONCAT(cr_impAlm[[#This Row],[DATA]],cr_impAlm[[#This Row],[MOTORISTA e MATRICULA]])</f>
        <v>45592AGNALDO ALVES DE CARVALHO - 5623</v>
      </c>
    </row>
    <row r="1604" spans="1:12" ht="41.25" hidden="1" customHeight="1">
      <c r="A1604" s="144">
        <v>45525</v>
      </c>
      <c r="B1604" s="135">
        <v>15600</v>
      </c>
      <c r="C1604" s="133">
        <v>0.39583333333333331</v>
      </c>
      <c r="D1604" s="136" t="s">
        <v>11</v>
      </c>
      <c r="E1604" s="132" t="s">
        <v>176</v>
      </c>
      <c r="F1604" s="132"/>
      <c r="G1604" s="132" t="str">
        <f t="shared" si="63"/>
        <v>1</v>
      </c>
      <c r="H1604" s="137">
        <f t="shared" si="64"/>
        <v>18</v>
      </c>
      <c r="I1604" s="132" t="str" cm="1">
        <f t="array" ref="I1604">_xlfn.XLOOKUP(C1604,imp_horarios,imp_trechos_janta,"",-1,1)</f>
        <v>GOIANIA X BELEM 09:30</v>
      </c>
      <c r="J1604" s="145" t="str" cm="1">
        <f t="array" ref="J1604">_xlfn.XLOOKUP(D1604,justificativas_motivos,justificativas_texto,"",1,1)</f>
        <v>MOTORISTA CUMPRINDO HORÁRIO NA ESCALA ATUAL</v>
      </c>
      <c r="L1604" s="119" t="str">
        <f>_xlfn.CONCAT(cr_impAlm[[#This Row],[DATA]],cr_impAlm[[#This Row],[MOTORISTA e MATRICULA]])</f>
        <v>45592GERALDO MARTINS DOS SANTOS - 5610</v>
      </c>
    </row>
    <row r="1605" spans="1:12" ht="41.25" hidden="1" customHeight="1">
      <c r="A1605" s="144">
        <v>45525</v>
      </c>
      <c r="B1605" s="135" t="s">
        <v>137</v>
      </c>
      <c r="C1605" s="133" t="s">
        <v>137</v>
      </c>
      <c r="D1605" s="136" t="s">
        <v>137</v>
      </c>
      <c r="E1605" s="132" t="s">
        <v>139</v>
      </c>
      <c r="F1605" s="132"/>
      <c r="G1605" s="132" t="str">
        <f t="shared" si="63"/>
        <v>1</v>
      </c>
      <c r="H1605" s="137">
        <f t="shared" si="64"/>
        <v>18</v>
      </c>
      <c r="I1605" s="132" t="str" cm="1">
        <f t="array" ref="I1605">_xlfn.XLOOKUP(C1605,imp_horarios,imp_trechos_janta,"",-1,1)</f>
        <v>ESPERA</v>
      </c>
      <c r="J1605" s="145" t="str" cm="1">
        <f t="array" ref="J1605">_xlfn.XLOOKUP(D1605,justificativas_motivos,justificativas_texto,"",1,1)</f>
        <v>MOTORISTA NA GARAGEM EM ESPERA PARA DISPONIBILIDADE DE HORARIOS</v>
      </c>
      <c r="L1605" s="119" t="str">
        <f>_xlfn.CONCAT(cr_impAlm[[#This Row],[DATA]],cr_impAlm[[#This Row],[MOTORISTA e MATRICULA]])</f>
        <v>45592JOAO BATISTA DA SILVA - 1410</v>
      </c>
    </row>
    <row r="1606" spans="1:12" ht="41.25" hidden="1" customHeight="1">
      <c r="A1606" s="144">
        <v>45525</v>
      </c>
      <c r="B1606" s="135" t="s">
        <v>137</v>
      </c>
      <c r="C1606" s="133" t="s">
        <v>137</v>
      </c>
      <c r="D1606" s="136" t="s">
        <v>137</v>
      </c>
      <c r="E1606" s="132" t="s">
        <v>85</v>
      </c>
      <c r="F1606" s="132"/>
      <c r="G1606" s="132" t="str">
        <f t="shared" si="63"/>
        <v>1</v>
      </c>
      <c r="H1606" s="137">
        <f t="shared" si="64"/>
        <v>18</v>
      </c>
      <c r="I1606" s="132" t="str" cm="1">
        <f t="array" ref="I1606">_xlfn.XLOOKUP(C1606,imp_horarios,imp_trechos_janta,"",-1,1)</f>
        <v>ESPERA</v>
      </c>
      <c r="J1606" s="145" t="str" cm="1">
        <f t="array" ref="J1606">_xlfn.XLOOKUP(D1606,justificativas_motivos,justificativas_texto,"",1,1)</f>
        <v>MOTORISTA NA GARAGEM EM ESPERA PARA DISPONIBILIDADE DE HORARIOS</v>
      </c>
      <c r="L1606" s="119" t="str">
        <f>_xlfn.CONCAT(cr_impAlm[[#This Row],[DATA]],cr_impAlm[[#This Row],[MOTORISTA e MATRICULA]])</f>
        <v>45593JOSE CARLOS DA SILVA - 979</v>
      </c>
    </row>
    <row r="1607" spans="1:12" ht="41.25" hidden="1" customHeight="1">
      <c r="A1607" s="144">
        <v>45525</v>
      </c>
      <c r="B1607" s="135" t="s">
        <v>137</v>
      </c>
      <c r="C1607" s="133" t="s">
        <v>137</v>
      </c>
      <c r="D1607" s="136" t="s">
        <v>137</v>
      </c>
      <c r="E1607" s="132" t="s">
        <v>132</v>
      </c>
      <c r="F1607" s="132"/>
      <c r="G1607" s="132" t="str">
        <f t="shared" si="63"/>
        <v>1</v>
      </c>
      <c r="H1607" s="137">
        <f t="shared" si="64"/>
        <v>18</v>
      </c>
      <c r="I1607" s="132" t="str" cm="1">
        <f t="array" ref="I1607">_xlfn.XLOOKUP(C1607,imp_horarios,imp_trechos_janta,"",-1,1)</f>
        <v>ESPERA</v>
      </c>
      <c r="J1607" s="145" t="str" cm="1">
        <f t="array" ref="J1607">_xlfn.XLOOKUP(D1607,justificativas_motivos,justificativas_texto,"",1,1)</f>
        <v>MOTORISTA NA GARAGEM EM ESPERA PARA DISPONIBILIDADE DE HORARIOS</v>
      </c>
      <c r="L1607" s="119" t="str">
        <f>_xlfn.CONCAT(cr_impAlm[[#This Row],[DATA]],cr_impAlm[[#This Row],[MOTORISTA e MATRICULA]])</f>
        <v>45593JOVENIR SOARES DE MATOS - 5173</v>
      </c>
    </row>
    <row r="1608" spans="1:12" ht="41.25" hidden="1" customHeight="1">
      <c r="A1608" s="152">
        <v>45525</v>
      </c>
      <c r="B1608" s="146" t="s">
        <v>137</v>
      </c>
      <c r="C1608" s="147" t="s">
        <v>137</v>
      </c>
      <c r="D1608" s="148" t="s">
        <v>137</v>
      </c>
      <c r="E1608" s="149" t="s">
        <v>131</v>
      </c>
      <c r="F1608" s="149"/>
      <c r="G1608" s="149" t="str">
        <f t="shared" si="63"/>
        <v>1</v>
      </c>
      <c r="H1608" s="150">
        <f t="shared" si="64"/>
        <v>18</v>
      </c>
      <c r="I1608" s="149" t="str" cm="1">
        <f t="array" ref="I1608">_xlfn.XLOOKUP(C1608,imp_horarios,imp_trechos_janta,"",-1,1)</f>
        <v>ESPERA</v>
      </c>
      <c r="J1608" s="151" t="str" cm="1">
        <f t="array" ref="J1608">_xlfn.XLOOKUP(D1608,justificativas_motivos,justificativas_texto,"",1,1)</f>
        <v>MOTORISTA NA GARAGEM EM ESPERA PARA DISPONIBILIDADE DE HORARIOS</v>
      </c>
      <c r="L1608" s="119" t="str">
        <f>_xlfn.CONCAT(cr_impAlm[[#This Row],[DATA]],cr_impAlm[[#This Row],[MOTORISTA e MATRICULA]])</f>
        <v>45593HILTON RODRIGUES DA COSTA - 866</v>
      </c>
    </row>
    <row r="1609" spans="1:12" ht="41.25" hidden="1" customHeight="1">
      <c r="A1609" s="152">
        <v>45525</v>
      </c>
      <c r="B1609" s="146">
        <v>19013</v>
      </c>
      <c r="C1609" s="147">
        <v>0.79166666666666663</v>
      </c>
      <c r="D1609" s="148" t="s">
        <v>11</v>
      </c>
      <c r="E1609" s="149" t="s">
        <v>190</v>
      </c>
      <c r="F1609" s="149"/>
      <c r="G1609" s="149" t="str">
        <f t="shared" si="63"/>
        <v>1</v>
      </c>
      <c r="H1609" s="150">
        <f t="shared" si="64"/>
        <v>18</v>
      </c>
      <c r="I1609" s="149" t="str" cm="1">
        <f t="array" ref="I1609">_xlfn.XLOOKUP(C1609,imp_horarios,imp_trechos_janta,"",-1,1)</f>
        <v>GOIANIA X TERESINA 18:00</v>
      </c>
      <c r="J1609" s="151" t="str" cm="1">
        <f t="array" ref="J1609">_xlfn.XLOOKUP(D1609,justificativas_motivos,justificativas_texto,"",1,1)</f>
        <v>MOTORISTA CUMPRINDO HORÁRIO NA ESCALA ATUAL</v>
      </c>
      <c r="L1609" s="119" t="str">
        <f>_xlfn.CONCAT(cr_impAlm[[#This Row],[DATA]],cr_impAlm[[#This Row],[MOTORISTA e MATRICULA]])</f>
        <v>45593DJALMA SOARES GUIMARAES - 1948</v>
      </c>
    </row>
    <row r="1610" spans="1:12" ht="41.25" hidden="1" customHeight="1">
      <c r="A1610" s="152">
        <v>45525</v>
      </c>
      <c r="B1610" s="146">
        <v>19013</v>
      </c>
      <c r="C1610" s="147">
        <v>0.79166666666666663</v>
      </c>
      <c r="D1610" s="148" t="s">
        <v>11</v>
      </c>
      <c r="E1610" s="132" t="s">
        <v>109</v>
      </c>
      <c r="F1610" s="149"/>
      <c r="G1610" s="149" t="str">
        <f t="shared" si="63"/>
        <v>1</v>
      </c>
      <c r="H1610" s="150">
        <f t="shared" si="64"/>
        <v>18</v>
      </c>
      <c r="I1610" s="149" t="str" cm="1">
        <f t="array" ref="I1610">_xlfn.XLOOKUP(C1610,imp_horarios,imp_trechos_janta,"",-1,1)</f>
        <v>GOIANIA X TERESINA 18:00</v>
      </c>
      <c r="J1610" s="151" t="str" cm="1">
        <f t="array" ref="J1610">_xlfn.XLOOKUP(D1610,justificativas_motivos,justificativas_texto,"",1,1)</f>
        <v>MOTORISTA CUMPRINDO HORÁRIO NA ESCALA ATUAL</v>
      </c>
      <c r="L1610" s="119" t="str">
        <f>_xlfn.CONCAT(cr_impAlm[[#This Row],[DATA]],cr_impAlm[[#This Row],[MOTORISTA e MATRICULA]])</f>
        <v>45593CLEOMAR ANTONIO SIMOES - 2988</v>
      </c>
    </row>
    <row r="1611" spans="1:12" ht="41.25" hidden="1" customHeight="1">
      <c r="A1611" s="152">
        <v>45526</v>
      </c>
      <c r="B1611" s="146">
        <v>15300</v>
      </c>
      <c r="C1611" s="147">
        <v>0.85416666666666663</v>
      </c>
      <c r="D1611" s="148" t="s">
        <v>11</v>
      </c>
      <c r="E1611" s="132" t="s">
        <v>139</v>
      </c>
      <c r="F1611" s="149"/>
      <c r="G1611" s="149" t="str">
        <f t="shared" si="63"/>
        <v>1</v>
      </c>
      <c r="H1611" s="150">
        <f t="shared" si="64"/>
        <v>18</v>
      </c>
      <c r="I1611" s="149" t="s">
        <v>583</v>
      </c>
      <c r="J1611" s="151" t="str" cm="1">
        <f t="array" ref="J1611">_xlfn.XLOOKUP(D1611,justificativas_motivos,justificativas_texto,"",1,1)</f>
        <v>MOTORISTA CUMPRINDO HORÁRIO NA ESCALA ATUAL</v>
      </c>
      <c r="L1611" s="119" t="str">
        <f>_xlfn.CONCAT(cr_impAlm[[#This Row],[DATA]],cr_impAlm[[#This Row],[MOTORISTA e MATRICULA]])</f>
        <v>45593DIVINO EURIPEDES RIBEIRO - 5191</v>
      </c>
    </row>
    <row r="1612" spans="1:12" ht="41.25" hidden="1" customHeight="1">
      <c r="A1612" s="152">
        <v>45526</v>
      </c>
      <c r="B1612" s="146">
        <v>15300</v>
      </c>
      <c r="C1612" s="147">
        <v>0.85416666666666663</v>
      </c>
      <c r="D1612" s="148" t="s">
        <v>11</v>
      </c>
      <c r="E1612" s="132" t="s">
        <v>85</v>
      </c>
      <c r="F1612" s="149"/>
      <c r="G1612" s="149" t="str">
        <f t="shared" si="63"/>
        <v>1</v>
      </c>
      <c r="H1612" s="150">
        <f t="shared" si="64"/>
        <v>18</v>
      </c>
      <c r="I1612" s="149" t="s">
        <v>583</v>
      </c>
      <c r="J1612" s="151" t="str" cm="1">
        <f t="array" ref="J1612">_xlfn.XLOOKUP(D1612,justificativas_motivos,justificativas_texto,"",1,1)</f>
        <v>MOTORISTA CUMPRINDO HORÁRIO NA ESCALA ATUAL</v>
      </c>
      <c r="L1612" s="119" t="str">
        <f>_xlfn.CONCAT(cr_impAlm[[#This Row],[DATA]],cr_impAlm[[#This Row],[MOTORISTA e MATRICULA]])</f>
        <v>45593  NEIRIVAL MOREIRA PINTO- 5432</v>
      </c>
    </row>
    <row r="1613" spans="1:12" ht="41.25" hidden="1" customHeight="1">
      <c r="A1613" s="152">
        <v>45526</v>
      </c>
      <c r="B1613" s="146">
        <v>19011</v>
      </c>
      <c r="C1613" s="147">
        <v>0.87847222222222221</v>
      </c>
      <c r="D1613" s="148" t="s">
        <v>11</v>
      </c>
      <c r="E1613" s="132" t="s">
        <v>132</v>
      </c>
      <c r="F1613" s="149"/>
      <c r="G1613" s="149" t="str">
        <f t="shared" si="63"/>
        <v>1</v>
      </c>
      <c r="H1613" s="150">
        <f t="shared" si="64"/>
        <v>18</v>
      </c>
      <c r="I1613" s="149" t="str" cm="1">
        <f t="array" ref="I1613">_xlfn.XLOOKUP(C1613,imp_horarios,imp_trechos_janta,"",-1,1)</f>
        <v>BELEM X GOIANIA 21:05</v>
      </c>
      <c r="J1613" s="151" t="str" cm="1">
        <f t="array" ref="J1613">_xlfn.XLOOKUP(D1613,justificativas_motivos,justificativas_texto,"",1,1)</f>
        <v>MOTORISTA CUMPRINDO HORÁRIO NA ESCALA ATUAL</v>
      </c>
      <c r="L1613" s="119" t="str">
        <f>_xlfn.CONCAT(cr_impAlm[[#This Row],[DATA]],cr_impAlm[[#This Row],[MOTORISTA e MATRICULA]])</f>
        <v>45593VALDINAR ALVES DE FRANÇA 5959</v>
      </c>
    </row>
    <row r="1614" spans="1:12" ht="41.25" hidden="1" customHeight="1">
      <c r="A1614" s="152">
        <v>45526</v>
      </c>
      <c r="B1614" s="146">
        <v>19011</v>
      </c>
      <c r="C1614" s="147">
        <v>0.87847222222222221</v>
      </c>
      <c r="D1614" s="148" t="s">
        <v>11</v>
      </c>
      <c r="E1614" s="149" t="s">
        <v>131</v>
      </c>
      <c r="F1614" s="149"/>
      <c r="G1614" s="149" t="str">
        <f t="shared" si="63"/>
        <v>1</v>
      </c>
      <c r="H1614" s="150">
        <f t="shared" si="64"/>
        <v>18</v>
      </c>
      <c r="I1614" s="149" t="str" cm="1">
        <f t="array" ref="I1614">_xlfn.XLOOKUP(C1614,imp_horarios,imp_trechos_janta,"",-1,1)</f>
        <v>BELEM X GOIANIA 21:05</v>
      </c>
      <c r="J1614" s="151" t="str" cm="1">
        <f t="array" ref="J1614">_xlfn.XLOOKUP(D1614,justificativas_motivos,justificativas_texto,"",1,1)</f>
        <v>MOTORISTA CUMPRINDO HORÁRIO NA ESCALA ATUAL</v>
      </c>
      <c r="L1614" s="119" t="str">
        <f>_xlfn.CONCAT(cr_impAlm[[#This Row],[DATA]],cr_impAlm[[#This Row],[MOTORISTA e MATRICULA]])</f>
        <v>45593ADAIL DA SILVA DOS SANTOS - 1103</v>
      </c>
    </row>
    <row r="1615" spans="1:12" ht="41.25" hidden="1" customHeight="1">
      <c r="A1615" s="152">
        <v>45526</v>
      </c>
      <c r="B1615" s="146">
        <v>19014</v>
      </c>
      <c r="C1615" s="147">
        <v>0.3</v>
      </c>
      <c r="D1615" s="148" t="s">
        <v>11</v>
      </c>
      <c r="E1615" s="149" t="s">
        <v>190</v>
      </c>
      <c r="F1615" s="149"/>
      <c r="G1615" s="149" t="str">
        <f t="shared" si="63"/>
        <v>1</v>
      </c>
      <c r="H1615" s="150">
        <f t="shared" si="64"/>
        <v>18</v>
      </c>
      <c r="I1615" s="149" t="str" cm="1">
        <f t="array" ref="I1615">_xlfn.XLOOKUP(C1615,imp_horarios,imp_trechos_janta,"",-1,1)</f>
        <v>BELEM X GOIANIA 07:12</v>
      </c>
      <c r="J1615" s="151" t="str" cm="1">
        <f t="array" ref="J1615">_xlfn.XLOOKUP(D1615,justificativas_motivos,justificativas_texto,"",1,1)</f>
        <v>MOTORISTA CUMPRINDO HORÁRIO NA ESCALA ATUAL</v>
      </c>
      <c r="L1615" s="119" t="str">
        <f>_xlfn.CONCAT(cr_impAlm[[#This Row],[DATA]],cr_impAlm[[#This Row],[MOTORISTA e MATRICULA]])</f>
        <v>45593FRANCISCO MUNIZ DA SILVA NETO - 1667</v>
      </c>
    </row>
    <row r="1616" spans="1:12" ht="41.25" hidden="1" customHeight="1">
      <c r="A1616" s="152">
        <v>45526</v>
      </c>
      <c r="B1616" s="146">
        <v>19014</v>
      </c>
      <c r="C1616" s="147">
        <v>0.3</v>
      </c>
      <c r="D1616" s="148" t="s">
        <v>11</v>
      </c>
      <c r="E1616" s="149" t="s">
        <v>109</v>
      </c>
      <c r="F1616" s="149"/>
      <c r="G1616" s="149" t="str">
        <f t="shared" si="63"/>
        <v>1</v>
      </c>
      <c r="H1616" s="150">
        <f t="shared" si="64"/>
        <v>18</v>
      </c>
      <c r="I1616" s="149" t="str" cm="1">
        <f t="array" ref="I1616">_xlfn.XLOOKUP(C1616,imp_horarios,imp_trechos_janta,"",-1,1)</f>
        <v>BELEM X GOIANIA 07:12</v>
      </c>
      <c r="J1616" s="151" t="str" cm="1">
        <f t="array" ref="J1616">_xlfn.XLOOKUP(D1616,justificativas_motivos,justificativas_texto,"",1,1)</f>
        <v>MOTORISTA CUMPRINDO HORÁRIO NA ESCALA ATUAL</v>
      </c>
      <c r="L1616" s="119" t="str">
        <f>_xlfn.CONCAT(cr_impAlm[[#This Row],[DATA]],cr_impAlm[[#This Row],[MOTORISTA e MATRICULA]])</f>
        <v>45594ADAIL DA SILVA DOS SANTOS - 1103</v>
      </c>
    </row>
    <row r="1617" spans="1:12" ht="41.25" hidden="1" customHeight="1">
      <c r="A1617" s="152">
        <v>45526</v>
      </c>
      <c r="B1617" s="146">
        <v>221101</v>
      </c>
      <c r="C1617" s="147">
        <v>0.39583333333333331</v>
      </c>
      <c r="D1617" s="148" t="s">
        <v>11</v>
      </c>
      <c r="E1617" s="149" t="s">
        <v>138</v>
      </c>
      <c r="F1617" s="149"/>
      <c r="G1617" s="149" t="str">
        <f t="shared" si="63"/>
        <v>1</v>
      </c>
      <c r="H1617" s="150">
        <f t="shared" si="64"/>
        <v>18</v>
      </c>
      <c r="I1617" s="149" t="str" cm="1">
        <f t="array" ref="I1617">_xlfn.XLOOKUP(C1617,imp_horarios,imp_trechos_janta,"",-1,1)</f>
        <v>GOIANIA X BELEM 09:30</v>
      </c>
      <c r="J1617" s="151" t="str" cm="1">
        <f t="array" ref="J1617">_xlfn.XLOOKUP(D1617,justificativas_motivos,justificativas_texto,"",1,1)</f>
        <v>MOTORISTA CUMPRINDO HORÁRIO NA ESCALA ATUAL</v>
      </c>
      <c r="L1617" s="119" t="str">
        <f>_xlfn.CONCAT(cr_impAlm[[#This Row],[DATA]],cr_impAlm[[#This Row],[MOTORISTA e MATRICULA]])</f>
        <v>45594PAULO TRINDADE DE ALMEIDA - 5742</v>
      </c>
    </row>
    <row r="1618" spans="1:12" ht="41.25" hidden="1" customHeight="1">
      <c r="A1618" s="152">
        <v>45526</v>
      </c>
      <c r="B1618" s="146">
        <v>221101</v>
      </c>
      <c r="C1618" s="147">
        <v>0.39583333333333331</v>
      </c>
      <c r="D1618" s="148" t="s">
        <v>11</v>
      </c>
      <c r="E1618" s="149" t="s">
        <v>159</v>
      </c>
      <c r="F1618" s="149"/>
      <c r="G1618" s="149" t="str">
        <f t="shared" si="63"/>
        <v>1</v>
      </c>
      <c r="H1618" s="150">
        <f t="shared" si="64"/>
        <v>18</v>
      </c>
      <c r="I1618" s="149" t="str" cm="1">
        <f t="array" ref="I1618">_xlfn.XLOOKUP(C1618,imp_horarios,imp_trechos_janta,"",-1,1)</f>
        <v>GOIANIA X BELEM 09:30</v>
      </c>
      <c r="J1618" s="151" t="str" cm="1">
        <f t="array" ref="J1618">_xlfn.XLOOKUP(D1618,justificativas_motivos,justificativas_texto,"",1,1)</f>
        <v>MOTORISTA CUMPRINDO HORÁRIO NA ESCALA ATUAL</v>
      </c>
      <c r="L1618" s="119" t="str">
        <f>_xlfn.CONCAT(cr_impAlm[[#This Row],[DATA]],cr_impAlm[[#This Row],[MOTORISTA e MATRICULA]])</f>
        <v>45594JEZANIAS GOIS DOS SANTOS - 5573</v>
      </c>
    </row>
    <row r="1619" spans="1:12" ht="41.25" hidden="1" customHeight="1">
      <c r="A1619" s="152">
        <v>45526</v>
      </c>
      <c r="B1619" s="146" t="s">
        <v>137</v>
      </c>
      <c r="C1619" s="147" t="s">
        <v>137</v>
      </c>
      <c r="D1619" s="148" t="s">
        <v>137</v>
      </c>
      <c r="E1619" s="153" t="s">
        <v>48</v>
      </c>
      <c r="F1619" s="149"/>
      <c r="G1619" s="149" t="str">
        <f t="shared" si="63"/>
        <v>1</v>
      </c>
      <c r="H1619" s="150">
        <f t="shared" si="64"/>
        <v>18</v>
      </c>
      <c r="I1619" s="149" t="str" cm="1">
        <f t="array" ref="I1619">_xlfn.XLOOKUP(C1619,imp_horarios,imp_trechos_janta,"",-1,1)</f>
        <v>ESPERA</v>
      </c>
      <c r="J1619" s="151" t="str" cm="1">
        <f t="array" ref="J1619">_xlfn.XLOOKUP(D1619,justificativas_motivos,justificativas_texto,"",1,1)</f>
        <v>MOTORISTA NA GARAGEM EM ESPERA PARA DISPONIBILIDADE DE HORARIOS</v>
      </c>
      <c r="L1619" s="119" t="str">
        <f>_xlfn.CONCAT(cr_impAlm[[#This Row],[DATA]],cr_impAlm[[#This Row],[MOTORISTA e MATRICULA]])</f>
        <v>45594EDINANDES LUIZ DA SILVA - 2651</v>
      </c>
    </row>
    <row r="1620" spans="1:12" ht="41.25" hidden="1" customHeight="1">
      <c r="A1620" s="152">
        <v>45526</v>
      </c>
      <c r="B1620" s="146" t="s">
        <v>137</v>
      </c>
      <c r="C1620" s="147" t="s">
        <v>137</v>
      </c>
      <c r="D1620" s="148" t="s">
        <v>137</v>
      </c>
      <c r="E1620" s="153" t="s">
        <v>50</v>
      </c>
      <c r="F1620" s="149"/>
      <c r="G1620" s="149" t="str">
        <f t="shared" si="63"/>
        <v>1</v>
      </c>
      <c r="H1620" s="150">
        <f t="shared" si="64"/>
        <v>18</v>
      </c>
      <c r="I1620" s="149" t="str" cm="1">
        <f t="array" ref="I1620">_xlfn.XLOOKUP(C1620,imp_horarios,imp_trechos_janta,"",-1,1)</f>
        <v>ESPERA</v>
      </c>
      <c r="J1620" s="151" t="str" cm="1">
        <f t="array" ref="J1620">_xlfn.XLOOKUP(D1620,justificativas_motivos,justificativas_texto,"",1,1)</f>
        <v>MOTORISTA NA GARAGEM EM ESPERA PARA DISPONIBILIDADE DE HORARIOS</v>
      </c>
      <c r="L1620" s="119" t="str">
        <f>_xlfn.CONCAT(cr_impAlm[[#This Row],[DATA]],cr_impAlm[[#This Row],[MOTORISTA e MATRICULA]])</f>
        <v>45594COSME CAVALCANTE DA SILVA - 3002</v>
      </c>
    </row>
    <row r="1621" spans="1:12" ht="41.25" hidden="1" customHeight="1">
      <c r="A1621" s="152">
        <v>45526</v>
      </c>
      <c r="B1621" s="146">
        <v>12400</v>
      </c>
      <c r="C1621" s="147">
        <v>0.75</v>
      </c>
      <c r="D1621" s="148" t="s">
        <v>11</v>
      </c>
      <c r="E1621" s="149" t="s">
        <v>30</v>
      </c>
      <c r="F1621" s="149"/>
      <c r="G1621" s="149" t="str">
        <f t="shared" si="63"/>
        <v>1</v>
      </c>
      <c r="H1621" s="150">
        <f t="shared" si="64"/>
        <v>18</v>
      </c>
      <c r="I1621" s="149" t="str" cm="1">
        <f t="array" ref="I1621">_xlfn.XLOOKUP(C1621,imp_horarios,imp_trechos_janta,"",-1,1)</f>
        <v>GOIANIA X TERESINA 18:00</v>
      </c>
      <c r="J1621" s="151" t="str" cm="1">
        <f t="array" ref="J1621">_xlfn.XLOOKUP(D1621,justificativas_motivos,justificativas_texto,"",1,1)</f>
        <v>MOTORISTA CUMPRINDO HORÁRIO NA ESCALA ATUAL</v>
      </c>
      <c r="L1621" s="119" t="str">
        <f>_xlfn.CONCAT(cr_impAlm[[#This Row],[DATA]],cr_impAlm[[#This Row],[MOTORISTA e MATRICULA]])</f>
        <v>45594  NEIRIVAL MOREIRA PINTO- 5432</v>
      </c>
    </row>
    <row r="1622" spans="1:12" ht="41.25" hidden="1" customHeight="1">
      <c r="A1622" s="152">
        <v>45526</v>
      </c>
      <c r="B1622" s="146">
        <v>12400</v>
      </c>
      <c r="C1622" s="147">
        <v>0.75</v>
      </c>
      <c r="D1622" s="148" t="s">
        <v>11</v>
      </c>
      <c r="E1622" s="149" t="s">
        <v>31</v>
      </c>
      <c r="F1622" s="149"/>
      <c r="G1622" s="149" t="str">
        <f t="shared" si="63"/>
        <v>1</v>
      </c>
      <c r="H1622" s="150">
        <f t="shared" si="64"/>
        <v>18</v>
      </c>
      <c r="I1622" s="149" t="str" cm="1">
        <f t="array" ref="I1622">_xlfn.XLOOKUP(C1622,imp_horarios,imp_trechos_janta,"",-1,1)</f>
        <v>GOIANIA X TERESINA 18:00</v>
      </c>
      <c r="J1622" s="151" t="str" cm="1">
        <f t="array" ref="J1622">_xlfn.XLOOKUP(D1622,justificativas_motivos,justificativas_texto,"",1,1)</f>
        <v>MOTORISTA CUMPRINDO HORÁRIO NA ESCALA ATUAL</v>
      </c>
      <c r="L1622" s="119" t="str">
        <f>_xlfn.CONCAT(cr_impAlm[[#This Row],[DATA]],cr_impAlm[[#This Row],[MOTORISTA e MATRICULA]])</f>
        <v>45594VALDINAR ALVES DE FRANÇA 5959</v>
      </c>
    </row>
    <row r="1623" spans="1:12" ht="41.25" hidden="1" customHeight="1">
      <c r="A1623" s="152">
        <v>45526</v>
      </c>
      <c r="B1623" s="146">
        <v>15500</v>
      </c>
      <c r="C1623" s="147">
        <v>0.79166666666666663</v>
      </c>
      <c r="D1623" s="148" t="s">
        <v>11</v>
      </c>
      <c r="E1623" s="149" t="s">
        <v>128</v>
      </c>
      <c r="F1623" s="149"/>
      <c r="G1623" s="149" t="str">
        <f t="shared" si="63"/>
        <v>1</v>
      </c>
      <c r="H1623" s="150">
        <f t="shared" si="64"/>
        <v>18</v>
      </c>
      <c r="I1623" s="149" t="s">
        <v>79</v>
      </c>
      <c r="J1623" s="151" t="str" cm="1">
        <f t="array" ref="J1623">_xlfn.XLOOKUP(D1623,justificativas_motivos,justificativas_texto,"",1,1)</f>
        <v>MOTORISTA CUMPRINDO HORÁRIO NA ESCALA ATUAL</v>
      </c>
      <c r="L1623" s="119" t="str">
        <f>_xlfn.CONCAT(cr_impAlm[[#This Row],[DATA]],cr_impAlm[[#This Row],[MOTORISTA e MATRICULA]])</f>
        <v>45594FRANCISCO MUNIZ DA SILVA NETO - 1667</v>
      </c>
    </row>
    <row r="1624" spans="1:12" ht="41.25" hidden="1" customHeight="1">
      <c r="A1624" s="144">
        <v>45526</v>
      </c>
      <c r="B1624" s="135">
        <v>15500</v>
      </c>
      <c r="C1624" s="133">
        <v>0.79166666666666663</v>
      </c>
      <c r="D1624" s="136" t="s">
        <v>11</v>
      </c>
      <c r="E1624" s="132" t="s">
        <v>127</v>
      </c>
      <c r="F1624" s="132"/>
      <c r="G1624" s="132" t="str">
        <f t="shared" si="63"/>
        <v>1</v>
      </c>
      <c r="H1624" s="137">
        <f t="shared" si="64"/>
        <v>18</v>
      </c>
      <c r="I1624" s="132" t="s">
        <v>79</v>
      </c>
      <c r="J1624" s="145" t="str" cm="1">
        <f t="array" ref="J1624">_xlfn.XLOOKUP(D1624,justificativas_motivos,justificativas_texto,"",1,1)</f>
        <v>MOTORISTA CUMPRINDO HORÁRIO NA ESCALA ATUAL</v>
      </c>
      <c r="L1624" s="119" t="str">
        <f>_xlfn.CONCAT(cr_impAlm[[#This Row],[DATA]],cr_impAlm[[#This Row],[MOTORISTA e MATRICULA]])</f>
        <v>45595NEURI BISPO DA SILVA - 2682</v>
      </c>
    </row>
    <row r="1625" spans="1:12" ht="41.25" hidden="1" customHeight="1">
      <c r="A1625" s="144">
        <v>45527</v>
      </c>
      <c r="B1625" s="135">
        <v>19017</v>
      </c>
      <c r="C1625" s="133">
        <v>0.85416666666666663</v>
      </c>
      <c r="D1625" s="135" t="s">
        <v>137</v>
      </c>
      <c r="E1625" s="132" t="s">
        <v>50</v>
      </c>
      <c r="F1625" s="132"/>
      <c r="G1625" s="132" t="str">
        <f t="shared" si="63"/>
        <v>1</v>
      </c>
      <c r="H1625" s="137">
        <f t="shared" si="64"/>
        <v>18</v>
      </c>
      <c r="I1625" s="132" t="e" cm="1">
        <f t="array" ref="I1625">_xlfn.XLOOKUP(#REF!,imp_horarios,imp_trechos_janta,"",-1,1)</f>
        <v>#REF!</v>
      </c>
      <c r="J1625" s="145" t="str" cm="1">
        <f t="array" ref="J1625">_xlfn.XLOOKUP(D1625,justificativas_motivos,justificativas_texto,"",1,1)</f>
        <v>MOTORISTA NA GARAGEM EM ESPERA PARA DISPONIBILIDADE DE HORARIOS</v>
      </c>
      <c r="L1625" s="119" t="str">
        <f>_xlfn.CONCAT(cr_impAlm[[#This Row],[DATA]],cr_impAlm[[#This Row],[MOTORISTA e MATRICULA]])</f>
        <v>45595OLISMAR BATISTA DE DEUS - 5293</v>
      </c>
    </row>
    <row r="1626" spans="1:12" ht="41.25" hidden="1" customHeight="1">
      <c r="A1626" s="144">
        <v>45527</v>
      </c>
      <c r="B1626" s="135">
        <v>19017</v>
      </c>
      <c r="C1626" s="133">
        <v>0.85416666666666663</v>
      </c>
      <c r="D1626" s="135" t="s">
        <v>137</v>
      </c>
      <c r="E1626" s="132" t="s">
        <v>48</v>
      </c>
      <c r="F1626" s="132"/>
      <c r="G1626" s="132" t="str">
        <f t="shared" si="63"/>
        <v>1</v>
      </c>
      <c r="H1626" s="137">
        <f t="shared" si="64"/>
        <v>18</v>
      </c>
      <c r="I1626" s="132" t="str" cm="1">
        <f t="array" ref="I1626">_xlfn.XLOOKUP(C1626,imp_horarios,imp_trechos_janta,"",-1,1)</f>
        <v>IMPERATRIZ X SÃO LUIS 20:15</v>
      </c>
      <c r="J1626" s="145" t="str" cm="1">
        <f t="array" ref="J1626">_xlfn.XLOOKUP(D1626,justificativas_motivos,justificativas_texto,"",1,1)</f>
        <v>MOTORISTA NA GARAGEM EM ESPERA PARA DISPONIBILIDADE DE HORARIOS</v>
      </c>
      <c r="L1626" s="119" t="str">
        <f>_xlfn.CONCAT(cr_impAlm[[#This Row],[DATA]],cr_impAlm[[#This Row],[MOTORISTA e MATRICULA]])</f>
        <v>45595TIAGO MARTINS BERNARDES - 5260</v>
      </c>
    </row>
    <row r="1627" spans="1:12" ht="41.25" hidden="1" customHeight="1">
      <c r="A1627" s="144">
        <v>45527</v>
      </c>
      <c r="B1627" s="135">
        <v>19013</v>
      </c>
      <c r="C1627" s="133">
        <v>0.87847222222222221</v>
      </c>
      <c r="D1627" s="135" t="s">
        <v>137</v>
      </c>
      <c r="E1627" s="132" t="s">
        <v>30</v>
      </c>
      <c r="F1627" s="132"/>
      <c r="G1627" s="132" t="str">
        <f t="shared" ref="G1627:G1690" si="65">IF(E1627="MOTORISTA","","1")</f>
        <v>1</v>
      </c>
      <c r="H1627" s="137">
        <f t="shared" ref="H1627:H1690" si="66">IF(E1627="MOTORISTA","",18)</f>
        <v>18</v>
      </c>
      <c r="I1627" s="132" t="str" cm="1">
        <f t="array" ref="I1627">_xlfn.XLOOKUP(C1627,imp_horarios,imp_trechos_janta,"",-1,1)</f>
        <v>BELEM X GOIANIA 21:05</v>
      </c>
      <c r="J1627" s="145" t="str" cm="1">
        <f t="array" ref="J1627">_xlfn.XLOOKUP(D1627,justificativas_motivos,justificativas_texto,"",1,1)</f>
        <v>MOTORISTA NA GARAGEM EM ESPERA PARA DISPONIBILIDADE DE HORARIOS</v>
      </c>
      <c r="L1627" s="119" t="str">
        <f>_xlfn.CONCAT(cr_impAlm[[#This Row],[DATA]],cr_impAlm[[#This Row],[MOTORISTA e MATRICULA]])</f>
        <v>45595DELEY CARVALHO DE SOUZA - 5015</v>
      </c>
    </row>
    <row r="1628" spans="1:12" ht="41.25" hidden="1" customHeight="1">
      <c r="A1628" s="144">
        <v>45527</v>
      </c>
      <c r="B1628" s="135">
        <v>19013</v>
      </c>
      <c r="C1628" s="133">
        <v>0.87847222222222221</v>
      </c>
      <c r="D1628" s="146" t="s">
        <v>137</v>
      </c>
      <c r="E1628" s="132" t="s">
        <v>31</v>
      </c>
      <c r="F1628" s="132"/>
      <c r="G1628" s="132" t="str">
        <f t="shared" si="65"/>
        <v>1</v>
      </c>
      <c r="H1628" s="137">
        <f t="shared" si="66"/>
        <v>18</v>
      </c>
      <c r="I1628" s="132" t="str" cm="1">
        <f t="array" ref="I1628">_xlfn.XLOOKUP(C1628,imp_horarios,imp_trechos_janta,"",-1,1)</f>
        <v>BELEM X GOIANIA 21:05</v>
      </c>
      <c r="J1628" s="145" t="str" cm="1">
        <f t="array" ref="J1628">_xlfn.XLOOKUP(D1628,justificativas_motivos,justificativas_texto,"",1,1)</f>
        <v>MOTORISTA NA GARAGEM EM ESPERA PARA DISPONIBILIDADE DE HORARIOS</v>
      </c>
      <c r="L1628" s="119" t="str">
        <f>_xlfn.CONCAT(cr_impAlm[[#This Row],[DATA]],cr_impAlm[[#This Row],[MOTORISTA e MATRICULA]])</f>
        <v>45595ENIO GOMES DE SOUZA - 5825</v>
      </c>
    </row>
    <row r="1629" spans="1:12" ht="41.25" hidden="1" customHeight="1">
      <c r="A1629" s="144">
        <v>45527</v>
      </c>
      <c r="B1629" s="135">
        <v>19015</v>
      </c>
      <c r="C1629" s="133">
        <v>0.3</v>
      </c>
      <c r="D1629" s="148" t="s">
        <v>11</v>
      </c>
      <c r="E1629" s="132" t="s">
        <v>127</v>
      </c>
      <c r="F1629" s="132"/>
      <c r="G1629" s="132" t="str">
        <f t="shared" si="65"/>
        <v>1</v>
      </c>
      <c r="H1629" s="137">
        <f t="shared" si="66"/>
        <v>18</v>
      </c>
      <c r="I1629" s="132" t="str" cm="1">
        <f t="array" ref="I1629">_xlfn.XLOOKUP(C1625,imp_horarios,imp_trechos_janta,"",-1,1)</f>
        <v>IMPERATRIZ X SÃO LUIS 20:15</v>
      </c>
      <c r="J1629" s="145" t="str" cm="1">
        <f t="array" ref="J1629">_xlfn.XLOOKUP(D1629,justificativas_motivos,justificativas_texto,"",1,1)</f>
        <v>MOTORISTA CUMPRINDO HORÁRIO NA ESCALA ATUAL</v>
      </c>
      <c r="L1629" s="119" t="str">
        <f>_xlfn.CONCAT(cr_impAlm[[#This Row],[DATA]],cr_impAlm[[#This Row],[MOTORISTA e MATRICULA]])</f>
        <v>45595JOCIVANE BARBOSA DE OLIVEIRA - 5207</v>
      </c>
    </row>
    <row r="1630" spans="1:12" ht="41.25" hidden="1" customHeight="1">
      <c r="A1630" s="144">
        <v>45527</v>
      </c>
      <c r="B1630" s="135">
        <v>19015</v>
      </c>
      <c r="C1630" s="133">
        <v>0.3</v>
      </c>
      <c r="D1630" s="148" t="s">
        <v>11</v>
      </c>
      <c r="E1630" s="132" t="s">
        <v>234</v>
      </c>
      <c r="F1630" s="132"/>
      <c r="G1630" s="132" t="str">
        <f t="shared" si="65"/>
        <v>1</v>
      </c>
      <c r="H1630" s="137">
        <f t="shared" si="66"/>
        <v>18</v>
      </c>
      <c r="I1630" s="132" t="str" cm="1">
        <f t="array" ref="I1630">_xlfn.XLOOKUP(C1630,imp_horarios,imp_trechos_janta,"",-1,1)</f>
        <v>BELEM X GOIANIA 07:12</v>
      </c>
      <c r="J1630" s="145" t="str" cm="1">
        <f t="array" ref="J1630">_xlfn.XLOOKUP(D1630,justificativas_motivos,justificativas_texto,"",1,1)</f>
        <v>MOTORISTA CUMPRINDO HORÁRIO NA ESCALA ATUAL</v>
      </c>
      <c r="L1630" s="119" t="str">
        <f>_xlfn.CONCAT(cr_impAlm[[#This Row],[DATA]],cr_impAlm[[#This Row],[MOTORISTA e MATRICULA]])</f>
        <v>45595  JOAO BRANDAO DE BRITO- 5245</v>
      </c>
    </row>
    <row r="1631" spans="1:12" ht="41.25" hidden="1" customHeight="1">
      <c r="A1631" s="144">
        <v>45527</v>
      </c>
      <c r="B1631" s="135">
        <v>19022</v>
      </c>
      <c r="C1631" s="133">
        <v>0.39583333333333331</v>
      </c>
      <c r="D1631" s="148" t="s">
        <v>11</v>
      </c>
      <c r="E1631" s="132" t="s">
        <v>89</v>
      </c>
      <c r="F1631" s="132"/>
      <c r="G1631" s="132" t="str">
        <f t="shared" si="65"/>
        <v>1</v>
      </c>
      <c r="H1631" s="137">
        <f t="shared" si="66"/>
        <v>18</v>
      </c>
      <c r="I1631" s="132" t="str" cm="1">
        <f t="array" ref="I1631">_xlfn.XLOOKUP(C1631,imp_horarios,imp_trechos_janta,"",-1,1)</f>
        <v>GOIANIA X BELEM 09:30</v>
      </c>
      <c r="J1631" s="145" t="str" cm="1">
        <f t="array" ref="J1631">_xlfn.XLOOKUP(D1631,justificativas_motivos,justificativas_texto,"",1,1)</f>
        <v>MOTORISTA CUMPRINDO HORÁRIO NA ESCALA ATUAL</v>
      </c>
      <c r="L1631" s="119" t="str">
        <f>_xlfn.CONCAT(cr_impAlm[[#This Row],[DATA]],cr_impAlm[[#This Row],[MOTORISTA e MATRICULA]])</f>
        <v>45595CELSO VIEIRA DA SILVA - 5244</v>
      </c>
    </row>
    <row r="1632" spans="1:12" ht="41.25" hidden="1" customHeight="1">
      <c r="A1632" s="144">
        <v>45527</v>
      </c>
      <c r="B1632" s="135">
        <v>19022</v>
      </c>
      <c r="C1632" s="133">
        <v>0.39583333333333331</v>
      </c>
      <c r="D1632" s="148" t="s">
        <v>11</v>
      </c>
      <c r="E1632" s="132" t="s">
        <v>69</v>
      </c>
      <c r="F1632" s="132"/>
      <c r="G1632" s="132" t="str">
        <f t="shared" si="65"/>
        <v>1</v>
      </c>
      <c r="H1632" s="137">
        <f t="shared" si="66"/>
        <v>18</v>
      </c>
      <c r="I1632" s="132" t="str" cm="1">
        <f t="array" ref="I1632">_xlfn.XLOOKUP(C1632,imp_horarios,imp_trechos_janta,"",-1,1)</f>
        <v>GOIANIA X BELEM 09:30</v>
      </c>
      <c r="J1632" s="145" t="str" cm="1">
        <f t="array" ref="J1632">_xlfn.XLOOKUP(D1632,justificativas_motivos,justificativas_texto,"",1,1)</f>
        <v>MOTORISTA CUMPRINDO HORÁRIO NA ESCALA ATUAL</v>
      </c>
      <c r="L1632" s="119" t="str">
        <f>_xlfn.CONCAT(cr_impAlm[[#This Row],[DATA]],cr_impAlm[[#This Row],[MOTORISTA e MATRICULA]])</f>
        <v>45596  JOAO BRANDAO DE BRITO- 5245</v>
      </c>
    </row>
    <row r="1633" spans="1:12" ht="41.25" hidden="1" customHeight="1">
      <c r="A1633" s="144">
        <v>45527</v>
      </c>
      <c r="B1633" s="135">
        <v>19008</v>
      </c>
      <c r="C1633" s="133">
        <v>0.75</v>
      </c>
      <c r="D1633" s="148" t="s">
        <v>11</v>
      </c>
      <c r="E1633" s="132" t="s">
        <v>126</v>
      </c>
      <c r="F1633" s="132"/>
      <c r="G1633" s="132" t="str">
        <f t="shared" si="65"/>
        <v>1</v>
      </c>
      <c r="H1633" s="137">
        <f t="shared" si="66"/>
        <v>18</v>
      </c>
      <c r="I1633" s="132" t="str" cm="1">
        <f t="array" ref="I1633">_xlfn.XLOOKUP(C1633,imp_horarios,imp_trechos_janta,"",-1,1)</f>
        <v>GOIANIA X TERESINA 18:00</v>
      </c>
      <c r="J1633" s="145" t="str" cm="1">
        <f t="array" ref="J1633">_xlfn.XLOOKUP(D1633,justificativas_motivos,justificativas_texto,"",1,1)</f>
        <v>MOTORISTA CUMPRINDO HORÁRIO NA ESCALA ATUAL</v>
      </c>
      <c r="L1633" s="119" t="str">
        <f>_xlfn.CONCAT(cr_impAlm[[#This Row],[DATA]],cr_impAlm[[#This Row],[MOTORISTA e MATRICULA]])</f>
        <v>45596CELSO VIEIRA DA SILVA - 5244</v>
      </c>
    </row>
    <row r="1634" spans="1:12" ht="41.25" hidden="1" customHeight="1">
      <c r="A1634" s="144">
        <v>45527</v>
      </c>
      <c r="B1634" s="146">
        <v>19008</v>
      </c>
      <c r="C1634" s="147">
        <v>0.75</v>
      </c>
      <c r="D1634" s="148" t="s">
        <v>11</v>
      </c>
      <c r="E1634" s="149" t="s">
        <v>293</v>
      </c>
      <c r="F1634" s="132"/>
      <c r="G1634" s="149" t="str">
        <f t="shared" si="65"/>
        <v>1</v>
      </c>
      <c r="H1634" s="150">
        <f t="shared" si="66"/>
        <v>18</v>
      </c>
      <c r="I1634" s="149" t="str" cm="1">
        <f t="array" ref="I1634">_xlfn.XLOOKUP(C1634,imp_horarios,imp_trechos_janta,"",-1,1)</f>
        <v>GOIANIA X TERESINA 18:00</v>
      </c>
      <c r="J1634" s="151" t="str" cm="1">
        <f t="array" ref="J1634">_xlfn.XLOOKUP(D1634,justificativas_motivos,justificativas_texto,"",1,1)</f>
        <v>MOTORISTA CUMPRINDO HORÁRIO NA ESCALA ATUAL</v>
      </c>
      <c r="L1634" s="119" t="str">
        <f>_xlfn.CONCAT(cr_impAlm[[#This Row],[DATA]],cr_impAlm[[#This Row],[MOTORISTA e MATRICULA]])</f>
        <v>45596JOSE PEDRO DA SILVA FREITAS - 1357</v>
      </c>
    </row>
    <row r="1635" spans="1:12" ht="41.25" hidden="1" customHeight="1">
      <c r="A1635" s="144">
        <v>45527</v>
      </c>
      <c r="B1635" s="146">
        <v>19001</v>
      </c>
      <c r="C1635" s="147">
        <v>0.79166666666666663</v>
      </c>
      <c r="D1635" s="148" t="s">
        <v>11</v>
      </c>
      <c r="E1635" s="132" t="s">
        <v>114</v>
      </c>
      <c r="F1635" s="132"/>
      <c r="G1635" s="132" t="str">
        <f t="shared" si="65"/>
        <v>1</v>
      </c>
      <c r="H1635" s="137">
        <f t="shared" si="66"/>
        <v>18</v>
      </c>
      <c r="I1635" s="149" t="s">
        <v>79</v>
      </c>
      <c r="J1635" s="145" t="str" cm="1">
        <f t="array" ref="J1635">_xlfn.XLOOKUP(D1635,justificativas_motivos,justificativas_texto,"",1,1)</f>
        <v>MOTORISTA CUMPRINDO HORÁRIO NA ESCALA ATUAL</v>
      </c>
      <c r="L1635" s="119" t="str">
        <f>_xlfn.CONCAT(cr_impAlm[[#This Row],[DATA]],cr_impAlm[[#This Row],[MOTORISTA e MATRICULA]])</f>
        <v>45596CLEITON ALENCAR DA ROCHA - 1146</v>
      </c>
    </row>
    <row r="1636" spans="1:12" ht="41.25" hidden="1" customHeight="1">
      <c r="A1636" s="144">
        <v>45527</v>
      </c>
      <c r="B1636" s="146">
        <v>19001</v>
      </c>
      <c r="C1636" s="147">
        <v>0.79166666666666663</v>
      </c>
      <c r="D1636" s="148" t="s">
        <v>11</v>
      </c>
      <c r="E1636" s="149" t="s">
        <v>155</v>
      </c>
      <c r="F1636" s="149"/>
      <c r="G1636" s="149" t="str">
        <f t="shared" si="65"/>
        <v>1</v>
      </c>
      <c r="H1636" s="150">
        <f t="shared" si="66"/>
        <v>18</v>
      </c>
      <c r="I1636" s="149" t="s">
        <v>79</v>
      </c>
      <c r="J1636" s="151" t="str" cm="1">
        <f t="array" ref="J1636">_xlfn.XLOOKUP(D1636,justificativas_motivos,justificativas_texto,"",1,1)</f>
        <v>MOTORISTA CUMPRINDO HORÁRIO NA ESCALA ATUAL</v>
      </c>
      <c r="L1636" s="119" t="str">
        <f>_xlfn.CONCAT(cr_impAlm[[#This Row],[DATA]],cr_impAlm[[#This Row],[MOTORISTA e MATRICULA]])</f>
        <v>45596JOSE MARQUES DE SOUZA - 5771</v>
      </c>
    </row>
    <row r="1637" spans="1:12" ht="41.25" hidden="1" customHeight="1">
      <c r="A1637" s="144">
        <v>45527</v>
      </c>
      <c r="B1637" s="146">
        <v>15900</v>
      </c>
      <c r="C1637" s="147">
        <v>0.83333333333333337</v>
      </c>
      <c r="D1637" s="148" t="s">
        <v>11</v>
      </c>
      <c r="E1637" s="149" t="s">
        <v>207</v>
      </c>
      <c r="F1637" s="149"/>
      <c r="G1637" s="149" t="str">
        <f t="shared" si="65"/>
        <v>1</v>
      </c>
      <c r="H1637" s="150">
        <f t="shared" si="66"/>
        <v>18</v>
      </c>
      <c r="I1637" s="149" t="str" cm="1">
        <f t="array" ref="I1637">_xlfn.XLOOKUP(C1637,imp_horarios,imp_trechos_janta,"",-1,1)</f>
        <v>GOIANIA X SAO LUIS 20:00</v>
      </c>
      <c r="J1637" s="151" t="str" cm="1">
        <f t="array" ref="J1637">_xlfn.XLOOKUP(D1637,justificativas_motivos,justificativas_texto,"",1,1)</f>
        <v>MOTORISTA CUMPRINDO HORÁRIO NA ESCALA ATUAL</v>
      </c>
      <c r="L1637" s="119" t="str">
        <f>_xlfn.CONCAT(cr_impAlm[[#This Row],[DATA]],cr_impAlm[[#This Row],[MOTORISTA e MATRICULA]])</f>
        <v>45596VALDIVINO GONCALVES DA SILVA - 5724</v>
      </c>
    </row>
    <row r="1638" spans="1:12" ht="41.25" hidden="1" customHeight="1">
      <c r="A1638" s="152">
        <v>45527</v>
      </c>
      <c r="B1638" s="146">
        <v>15900</v>
      </c>
      <c r="C1638" s="147">
        <v>0.83333333333333337</v>
      </c>
      <c r="D1638" s="148" t="s">
        <v>11</v>
      </c>
      <c r="E1638" s="132" t="s">
        <v>208</v>
      </c>
      <c r="F1638" s="149"/>
      <c r="G1638" s="149" t="str">
        <f t="shared" si="65"/>
        <v>1</v>
      </c>
      <c r="H1638" s="150">
        <f t="shared" si="66"/>
        <v>18</v>
      </c>
      <c r="I1638" s="149" t="str" cm="1">
        <f t="array" ref="I1638">_xlfn.XLOOKUP(C1638,imp_horarios,imp_trechos_janta,"",-1,1)</f>
        <v>GOIANIA X SAO LUIS 20:00</v>
      </c>
      <c r="J1638" s="151" t="str" cm="1">
        <f t="array" ref="J1638">_xlfn.XLOOKUP(D1638,justificativas_motivos,justificativas_texto,"",1,1)</f>
        <v>MOTORISTA CUMPRINDO HORÁRIO NA ESCALA ATUAL</v>
      </c>
      <c r="L1638" s="119" t="str">
        <f>_xlfn.CONCAT(cr_impAlm[[#This Row],[DATA]],cr_impAlm[[#This Row],[MOTORISTA e MATRICULA]])</f>
        <v>45596WENDER PEDRO DA SILVA - 1596</v>
      </c>
    </row>
    <row r="1639" spans="1:12" ht="41.25" hidden="1" customHeight="1">
      <c r="A1639" s="152">
        <v>45528</v>
      </c>
      <c r="B1639" s="146">
        <v>15500</v>
      </c>
      <c r="C1639" s="147">
        <v>0.87847222222222221</v>
      </c>
      <c r="D1639" s="148" t="s">
        <v>11</v>
      </c>
      <c r="E1639" s="132" t="s">
        <v>126</v>
      </c>
      <c r="F1639" s="149"/>
      <c r="G1639" s="149" t="str">
        <f t="shared" si="65"/>
        <v>1</v>
      </c>
      <c r="H1639" s="150">
        <f t="shared" si="66"/>
        <v>18</v>
      </c>
      <c r="I1639" s="149" t="str" cm="1">
        <f t="array" ref="I1639">_xlfn.XLOOKUP(C1639,imp_horarios,imp_trechos_janta,"",-1,1)</f>
        <v>BELEM X GOIANIA 21:05</v>
      </c>
      <c r="J1639" s="151" t="str" cm="1">
        <f t="array" ref="J1639">_xlfn.XLOOKUP(D1639,justificativas_motivos,justificativas_texto,"",1,1)</f>
        <v>MOTORISTA CUMPRINDO HORÁRIO NA ESCALA ATUAL</v>
      </c>
      <c r="L1639" s="119" t="str">
        <f>_xlfn.CONCAT(cr_impAlm[[#This Row],[DATA]],cr_impAlm[[#This Row],[MOTORISTA e MATRICULA]])</f>
        <v>45596LUCIANO CARNEIRO ALVES - 5757</v>
      </c>
    </row>
    <row r="1640" spans="1:12" ht="41.25" hidden="1" customHeight="1">
      <c r="A1640" s="152">
        <v>45528</v>
      </c>
      <c r="B1640" s="146">
        <v>15500</v>
      </c>
      <c r="C1640" s="147">
        <v>0.87847222222222221</v>
      </c>
      <c r="D1640" s="148" t="s">
        <v>11</v>
      </c>
      <c r="E1640" s="149" t="s">
        <v>293</v>
      </c>
      <c r="F1640" s="149"/>
      <c r="G1640" s="149" t="str">
        <f t="shared" si="65"/>
        <v>1</v>
      </c>
      <c r="H1640" s="150">
        <f t="shared" si="66"/>
        <v>18</v>
      </c>
      <c r="I1640" s="149" t="str" cm="1">
        <f t="array" ref="I1640">_xlfn.XLOOKUP(C1640,imp_horarios,imp_trechos_janta,"",-1,1)</f>
        <v>BELEM X GOIANIA 21:05</v>
      </c>
      <c r="J1640" s="151" t="str" cm="1">
        <f t="array" ref="J1640">_xlfn.XLOOKUP(D1640,justificativas_motivos,justificativas_texto,"",1,1)</f>
        <v>MOTORISTA CUMPRINDO HORÁRIO NA ESCALA ATUAL</v>
      </c>
      <c r="L1640" s="119" t="str">
        <f>_xlfn.CONCAT(cr_impAlm[[#This Row],[DATA]],cr_impAlm[[#This Row],[MOTORISTA e MATRICULA]])</f>
        <v>45596ROGERIO TEODORO DE OLIVEIRA - 5999</v>
      </c>
    </row>
    <row r="1641" spans="1:12" ht="41.25" hidden="1" customHeight="1">
      <c r="A1641" s="152">
        <v>45528</v>
      </c>
      <c r="B1641" s="146">
        <v>19022</v>
      </c>
      <c r="C1641" s="147">
        <v>0.3</v>
      </c>
      <c r="D1641" s="148" t="s">
        <v>11</v>
      </c>
      <c r="E1641" s="132" t="s">
        <v>114</v>
      </c>
      <c r="F1641" s="149"/>
      <c r="G1641" s="149" t="str">
        <f t="shared" si="65"/>
        <v>1</v>
      </c>
      <c r="H1641" s="150">
        <f t="shared" si="66"/>
        <v>18</v>
      </c>
      <c r="I1641" s="149" t="str" cm="1">
        <f t="array" ref="I1641">_xlfn.XLOOKUP(C1641,imp_horarios,imp_trechos_janta,"",-1,1)</f>
        <v>BELEM X GOIANIA 07:12</v>
      </c>
      <c r="J1641" s="151" t="str" cm="1">
        <f t="array" ref="J1641">_xlfn.XLOOKUP(D1641,justificativas_motivos,justificativas_texto,"",1,1)</f>
        <v>MOTORISTA CUMPRINDO HORÁRIO NA ESCALA ATUAL</v>
      </c>
      <c r="L1641" s="119" t="str">
        <f>_xlfn.CONCAT(cr_impAlm[[#This Row],[DATA]],cr_impAlm[[#This Row],[MOTORISTA e MATRICULA]])</f>
        <v>45597WENDER PEDRO DA SILVA - 1596</v>
      </c>
    </row>
    <row r="1642" spans="1:12" ht="41.25" hidden="1" customHeight="1">
      <c r="A1642" s="152">
        <v>45528</v>
      </c>
      <c r="B1642" s="146">
        <v>19022</v>
      </c>
      <c r="C1642" s="147">
        <v>0.3</v>
      </c>
      <c r="D1642" s="148" t="s">
        <v>11</v>
      </c>
      <c r="E1642" s="149" t="s">
        <v>155</v>
      </c>
      <c r="F1642" s="149"/>
      <c r="G1642" s="149" t="str">
        <f t="shared" si="65"/>
        <v>1</v>
      </c>
      <c r="H1642" s="150">
        <f t="shared" si="66"/>
        <v>18</v>
      </c>
      <c r="I1642" s="149" t="str" cm="1">
        <f t="array" ref="I1642">_xlfn.XLOOKUP(C1642,imp_horarios,imp_trechos_janta,"",-1,1)</f>
        <v>BELEM X GOIANIA 07:12</v>
      </c>
      <c r="J1642" s="151" t="str" cm="1">
        <f t="array" ref="J1642">_xlfn.XLOOKUP(D1642,justificativas_motivos,justificativas_texto,"",1,1)</f>
        <v>MOTORISTA CUMPRINDO HORÁRIO NA ESCALA ATUAL</v>
      </c>
      <c r="L1642" s="119" t="str">
        <f>_xlfn.CONCAT(cr_impAlm[[#This Row],[DATA]],cr_impAlm[[#This Row],[MOTORISTA e MATRICULA]])</f>
        <v>45597LUCIANO CARNEIRO ALVES - 5757</v>
      </c>
    </row>
    <row r="1643" spans="1:12" ht="41.25" hidden="1" customHeight="1">
      <c r="A1643" s="152">
        <v>45528</v>
      </c>
      <c r="B1643" s="146">
        <v>19021</v>
      </c>
      <c r="C1643" s="147">
        <v>0.39583333333333331</v>
      </c>
      <c r="D1643" s="148" t="s">
        <v>11</v>
      </c>
      <c r="E1643" s="149" t="s">
        <v>207</v>
      </c>
      <c r="F1643" s="149"/>
      <c r="G1643" s="149" t="str">
        <f t="shared" si="65"/>
        <v>1</v>
      </c>
      <c r="H1643" s="150">
        <f t="shared" si="66"/>
        <v>18</v>
      </c>
      <c r="I1643" s="149" t="str" cm="1">
        <f t="array" ref="I1643">_xlfn.XLOOKUP(C1643,imp_horarios,imp_trechos_janta,"",-1,1)</f>
        <v>GOIANIA X BELEM 09:30</v>
      </c>
      <c r="J1643" s="151" t="str" cm="1">
        <f t="array" ref="J1643">_xlfn.XLOOKUP(D1643,justificativas_motivos,justificativas_texto,"",1,1)</f>
        <v>MOTORISTA CUMPRINDO HORÁRIO NA ESCALA ATUAL</v>
      </c>
      <c r="L1643" s="119" t="str">
        <f>_xlfn.CONCAT(cr_impAlm[[#This Row],[DATA]],cr_impAlm[[#This Row],[MOTORISTA e MATRICULA]])</f>
        <v>45597GERALDO DE OLIVEIRA GOMES - 1360</v>
      </c>
    </row>
    <row r="1644" spans="1:12" ht="41.25" hidden="1" customHeight="1">
      <c r="A1644" s="152">
        <v>45528</v>
      </c>
      <c r="B1644" s="146">
        <v>19021</v>
      </c>
      <c r="C1644" s="147">
        <v>0.39583333333333331</v>
      </c>
      <c r="D1644" s="148" t="s">
        <v>11</v>
      </c>
      <c r="E1644" s="149" t="s">
        <v>208</v>
      </c>
      <c r="F1644" s="149"/>
      <c r="G1644" s="149" t="str">
        <f t="shared" si="65"/>
        <v>1</v>
      </c>
      <c r="H1644" s="150">
        <f t="shared" si="66"/>
        <v>18</v>
      </c>
      <c r="I1644" s="149" t="str" cm="1">
        <f t="array" ref="I1644">_xlfn.XLOOKUP(C1644,imp_horarios,imp_trechos_janta,"",-1,1)</f>
        <v>GOIANIA X BELEM 09:30</v>
      </c>
      <c r="J1644" s="151" t="str" cm="1">
        <f t="array" ref="J1644">_xlfn.XLOOKUP(D1644,justificativas_motivos,justificativas_texto,"",1,1)</f>
        <v>MOTORISTA CUMPRINDO HORÁRIO NA ESCALA ATUAL</v>
      </c>
      <c r="L1644" s="119" t="str">
        <f>_xlfn.CONCAT(cr_impAlm[[#This Row],[DATA]],cr_impAlm[[#This Row],[MOTORISTA e MATRICULA]])</f>
        <v>45597ANTONIO LINDOMAR DAS CHAGAS - 5175</v>
      </c>
    </row>
    <row r="1645" spans="1:12" ht="41.25" hidden="1" customHeight="1">
      <c r="A1645" s="152">
        <v>45528</v>
      </c>
      <c r="B1645" s="146" t="s">
        <v>137</v>
      </c>
      <c r="C1645" s="147" t="s">
        <v>137</v>
      </c>
      <c r="D1645" s="148" t="s">
        <v>137</v>
      </c>
      <c r="E1645" s="153" t="s">
        <v>124</v>
      </c>
      <c r="F1645" s="149"/>
      <c r="G1645" s="149" t="str">
        <f t="shared" si="65"/>
        <v>1</v>
      </c>
      <c r="H1645" s="150">
        <f t="shared" si="66"/>
        <v>18</v>
      </c>
      <c r="I1645" s="149" t="str" cm="1">
        <f t="array" ref="I1645">_xlfn.XLOOKUP(C1645,imp_horarios,imp_trechos_janta,"",-1,1)</f>
        <v>ESPERA</v>
      </c>
      <c r="J1645" s="151" t="str" cm="1">
        <f t="array" ref="J1645">_xlfn.XLOOKUP(D1645,justificativas_motivos,justificativas_texto,"",1,1)</f>
        <v>MOTORISTA NA GARAGEM EM ESPERA PARA DISPONIBILIDADE DE HORARIOS</v>
      </c>
      <c r="L1645" s="119" t="str">
        <f>_xlfn.CONCAT(cr_impAlm[[#This Row],[DATA]],cr_impAlm[[#This Row],[MOTORISTA e MATRICULA]])</f>
        <v>45597VALDIR PEREIRA DE SOUZA - 85</v>
      </c>
    </row>
    <row r="1646" spans="1:12" ht="41.25" hidden="1" customHeight="1">
      <c r="A1646" s="152">
        <v>45528</v>
      </c>
      <c r="B1646" s="146" t="s">
        <v>137</v>
      </c>
      <c r="C1646" s="147" t="s">
        <v>137</v>
      </c>
      <c r="D1646" s="148" t="s">
        <v>137</v>
      </c>
      <c r="E1646" s="153" t="s">
        <v>123</v>
      </c>
      <c r="F1646" s="149"/>
      <c r="G1646" s="149" t="str">
        <f t="shared" si="65"/>
        <v>1</v>
      </c>
      <c r="H1646" s="150">
        <f t="shared" si="66"/>
        <v>18</v>
      </c>
      <c r="I1646" s="149" t="str" cm="1">
        <f t="array" ref="I1646">_xlfn.XLOOKUP(C1646,imp_horarios,imp_trechos_janta,"",-1,1)</f>
        <v>ESPERA</v>
      </c>
      <c r="J1646" s="151" t="str" cm="1">
        <f t="array" ref="J1646">_xlfn.XLOOKUP(D1646,justificativas_motivos,justificativas_texto,"",1,1)</f>
        <v>MOTORISTA NA GARAGEM EM ESPERA PARA DISPONIBILIDADE DE HORARIOS</v>
      </c>
      <c r="L1646" s="119" t="str">
        <f>_xlfn.CONCAT(cr_impAlm[[#This Row],[DATA]],cr_impAlm[[#This Row],[MOTORISTA e MATRICULA]])</f>
        <v>45597WOLNEY EDUARDO DE OLIVEIRA - 5607</v>
      </c>
    </row>
    <row r="1647" spans="1:12" ht="41.25" hidden="1" customHeight="1">
      <c r="A1647" s="152">
        <v>45528</v>
      </c>
      <c r="B1647" s="146">
        <v>19009</v>
      </c>
      <c r="C1647" s="147">
        <v>0.75</v>
      </c>
      <c r="D1647" s="148" t="s">
        <v>11</v>
      </c>
      <c r="E1647" s="149" t="s">
        <v>186</v>
      </c>
      <c r="F1647" s="149"/>
      <c r="G1647" s="149" t="str">
        <f t="shared" si="65"/>
        <v>1</v>
      </c>
      <c r="H1647" s="150">
        <f t="shared" si="66"/>
        <v>18</v>
      </c>
      <c r="I1647" s="149" t="str" cm="1">
        <f t="array" ref="I1647">_xlfn.XLOOKUP(C1647,imp_horarios,imp_trechos_janta,"",-1,1)</f>
        <v>GOIANIA X TERESINA 18:00</v>
      </c>
      <c r="J1647" s="151" t="str" cm="1">
        <f t="array" ref="J1647">_xlfn.XLOOKUP(D1647,justificativas_motivos,justificativas_texto,"",1,1)</f>
        <v>MOTORISTA CUMPRINDO HORÁRIO NA ESCALA ATUAL</v>
      </c>
      <c r="L1647" s="119" t="str">
        <f>_xlfn.CONCAT(cr_impAlm[[#This Row],[DATA]],cr_impAlm[[#This Row],[MOTORISTA e MATRICULA]])</f>
        <v>45597ROGERIO TEODORO DE OLIVEIRA - 5994</v>
      </c>
    </row>
    <row r="1648" spans="1:12" ht="41.25" hidden="1" customHeight="1">
      <c r="A1648" s="152">
        <v>45528</v>
      </c>
      <c r="B1648" s="146">
        <v>19009</v>
      </c>
      <c r="C1648" s="147">
        <v>0.75</v>
      </c>
      <c r="D1648" s="148" t="s">
        <v>11</v>
      </c>
      <c r="E1648" s="153" t="s">
        <v>267</v>
      </c>
      <c r="F1648" s="149"/>
      <c r="G1648" s="149" t="str">
        <f t="shared" si="65"/>
        <v>1</v>
      </c>
      <c r="H1648" s="150">
        <f t="shared" si="66"/>
        <v>18</v>
      </c>
      <c r="I1648" s="149" t="str" cm="1">
        <f t="array" ref="I1648">_xlfn.XLOOKUP(C1648,imp_horarios,imp_trechos_janta,"",-1,1)</f>
        <v>GOIANIA X TERESINA 18:00</v>
      </c>
      <c r="J1648" s="151" t="str" cm="1">
        <f t="array" ref="J1648">_xlfn.XLOOKUP(D1648,justificativas_motivos,justificativas_texto,"",1,1)</f>
        <v>MOTORISTA CUMPRINDO HORÁRIO NA ESCALA ATUAL</v>
      </c>
      <c r="L1648" s="119" t="str">
        <f>_xlfn.CONCAT(cr_impAlm[[#This Row],[DATA]],cr_impAlm[[#This Row],[MOTORISTA e MATRICULA]])</f>
        <v>45598CLAYTON SANTOS AIRES PEREIRA - 5209</v>
      </c>
    </row>
    <row r="1649" spans="1:12" ht="41.25" hidden="1" customHeight="1">
      <c r="A1649" s="152">
        <v>45528</v>
      </c>
      <c r="B1649" s="146">
        <v>20012</v>
      </c>
      <c r="C1649" s="147">
        <v>0.79166666666666663</v>
      </c>
      <c r="D1649" s="148" t="s">
        <v>11</v>
      </c>
      <c r="E1649" s="149" t="s">
        <v>68</v>
      </c>
      <c r="F1649" s="149"/>
      <c r="G1649" s="149" t="str">
        <f t="shared" si="65"/>
        <v>1</v>
      </c>
      <c r="H1649" s="150">
        <f t="shared" si="66"/>
        <v>18</v>
      </c>
      <c r="I1649" s="149" t="s">
        <v>79</v>
      </c>
      <c r="J1649" s="151" t="str" cm="1">
        <f t="array" ref="J1649">_xlfn.XLOOKUP(D1649,justificativas_motivos,justificativas_texto,"",1,1)</f>
        <v>MOTORISTA CUMPRINDO HORÁRIO NA ESCALA ATUAL</v>
      </c>
      <c r="L1649" s="119" t="str">
        <f>_xlfn.CONCAT(cr_impAlm[[#This Row],[DATA]],cr_impAlm[[#This Row],[MOTORISTA e MATRICULA]])</f>
        <v>45598RODRIGO RIBEIRO CASSIOLI - 5427</v>
      </c>
    </row>
    <row r="1650" spans="1:12" ht="41.25" hidden="1" customHeight="1">
      <c r="A1650" s="152">
        <v>45528</v>
      </c>
      <c r="B1650" s="146">
        <v>20012</v>
      </c>
      <c r="C1650" s="147">
        <v>0.79166666666666663</v>
      </c>
      <c r="D1650" s="148" t="s">
        <v>11</v>
      </c>
      <c r="E1650" s="149" t="s">
        <v>185</v>
      </c>
      <c r="F1650" s="149"/>
      <c r="G1650" s="149" t="str">
        <f t="shared" si="65"/>
        <v>1</v>
      </c>
      <c r="H1650" s="150">
        <f t="shared" si="66"/>
        <v>18</v>
      </c>
      <c r="I1650" s="149" t="s">
        <v>79</v>
      </c>
      <c r="J1650" s="151" t="str" cm="1">
        <f t="array" ref="J1650">_xlfn.XLOOKUP(D1650,justificativas_motivos,justificativas_texto,"",1,1)</f>
        <v>MOTORISTA CUMPRINDO HORÁRIO NA ESCALA ATUAL</v>
      </c>
      <c r="L1650" s="119" t="str">
        <f>_xlfn.CONCAT(cr_impAlm[[#This Row],[DATA]],cr_impAlm[[#This Row],[MOTORISTA e MATRICULA]])</f>
        <v>45598PEDRINHO MARCELINO BATISTA - 5013</v>
      </c>
    </row>
    <row r="1651" spans="1:12" ht="41.25" hidden="1" customHeight="1">
      <c r="A1651" s="152">
        <v>45528</v>
      </c>
      <c r="B1651" s="146">
        <v>20017</v>
      </c>
      <c r="C1651" s="147">
        <v>0.83333333333333337</v>
      </c>
      <c r="D1651" s="148" t="s">
        <v>11</v>
      </c>
      <c r="E1651" s="149" t="s">
        <v>111</v>
      </c>
      <c r="F1651" s="149"/>
      <c r="G1651" s="149" t="str">
        <f t="shared" si="65"/>
        <v>1</v>
      </c>
      <c r="H1651" s="150">
        <f t="shared" si="66"/>
        <v>18</v>
      </c>
      <c r="I1651" s="149" t="str" cm="1">
        <f t="array" ref="I1651">_xlfn.XLOOKUP(C1651,imp_horarios,imp_trechos_janta,"",-1,1)</f>
        <v>GOIANIA X SAO LUIS 20:00</v>
      </c>
      <c r="J1651" s="151" t="str" cm="1">
        <f t="array" ref="J1651">_xlfn.XLOOKUP(D1651,justificativas_motivos,justificativas_texto,"",1,1)</f>
        <v>MOTORISTA CUMPRINDO HORÁRIO NA ESCALA ATUAL</v>
      </c>
      <c r="L1651" s="119" t="str">
        <f>_xlfn.CONCAT(cr_impAlm[[#This Row],[DATA]],cr_impAlm[[#This Row],[MOTORISTA e MATRICULA]])</f>
        <v>45598VALTER PEREIRA MACIEL - 5630</v>
      </c>
    </row>
    <row r="1652" spans="1:12" ht="41.25" hidden="1" customHeight="1">
      <c r="A1652" s="144">
        <v>45528</v>
      </c>
      <c r="B1652" s="135">
        <v>20017</v>
      </c>
      <c r="C1652" s="133">
        <v>0.83333333333333337</v>
      </c>
      <c r="D1652" s="136" t="s">
        <v>11</v>
      </c>
      <c r="E1652" s="132" t="s">
        <v>110</v>
      </c>
      <c r="F1652" s="132"/>
      <c r="G1652" s="132" t="str">
        <f t="shared" si="65"/>
        <v>1</v>
      </c>
      <c r="H1652" s="137">
        <f t="shared" si="66"/>
        <v>18</v>
      </c>
      <c r="I1652" s="132" t="str" cm="1">
        <f t="array" ref="I1652">_xlfn.XLOOKUP(C1652,imp_horarios,imp_trechos_janta,"",-1,1)</f>
        <v>GOIANIA X SAO LUIS 20:00</v>
      </c>
      <c r="J1652" s="145" t="str" cm="1">
        <f t="array" ref="J1652">_xlfn.XLOOKUP(D1652,justificativas_motivos,justificativas_texto,"",1,1)</f>
        <v>MOTORISTA CUMPRINDO HORÁRIO NA ESCALA ATUAL</v>
      </c>
      <c r="L1652" s="119" t="str">
        <f>_xlfn.CONCAT(cr_impAlm[[#This Row],[DATA]],cr_impAlm[[#This Row],[MOTORISTA e MATRICULA]])</f>
        <v>45598JOSENILTON FRANCISCO LIMA - 3037</v>
      </c>
    </row>
    <row r="1653" spans="1:12" ht="41.25" hidden="1" customHeight="1">
      <c r="A1653" s="144">
        <v>45529</v>
      </c>
      <c r="B1653" s="135">
        <v>19007</v>
      </c>
      <c r="C1653" s="133">
        <v>0.3</v>
      </c>
      <c r="D1653" s="135" t="s">
        <v>137</v>
      </c>
      <c r="E1653" s="132" t="s">
        <v>124</v>
      </c>
      <c r="F1653" s="132"/>
      <c r="G1653" s="132" t="str">
        <f t="shared" si="65"/>
        <v>1</v>
      </c>
      <c r="H1653" s="137">
        <f t="shared" si="66"/>
        <v>18</v>
      </c>
      <c r="I1653" s="132" t="str" cm="1">
        <f t="array" ref="I1653">_xlfn.XLOOKUP(C1653,imp_horarios,imp_trechos_janta,"",-1,1)</f>
        <v>BELEM X GOIANIA 07:12</v>
      </c>
      <c r="J1653" s="145" t="str" cm="1">
        <f t="array" ref="J1653">_xlfn.XLOOKUP(D1653,justificativas_motivos,justificativas_texto,"",1,1)</f>
        <v>MOTORISTA NA GARAGEM EM ESPERA PARA DISPONIBILIDADE DE HORARIOS</v>
      </c>
      <c r="L1653" s="119" t="str">
        <f>_xlfn.CONCAT(cr_impAlm[[#This Row],[DATA]],cr_impAlm[[#This Row],[MOTORISTA e MATRICULA]])</f>
        <v>45598GESMAR DE SOUZA - 574</v>
      </c>
    </row>
    <row r="1654" spans="1:12" ht="41.25" hidden="1" customHeight="1">
      <c r="A1654" s="144">
        <v>45529</v>
      </c>
      <c r="B1654" s="135">
        <v>19007</v>
      </c>
      <c r="C1654" s="133">
        <v>0.3</v>
      </c>
      <c r="D1654" s="146" t="s">
        <v>137</v>
      </c>
      <c r="E1654" s="132" t="s">
        <v>123</v>
      </c>
      <c r="F1654" s="132"/>
      <c r="G1654" s="132" t="str">
        <f t="shared" si="65"/>
        <v>1</v>
      </c>
      <c r="H1654" s="137">
        <f t="shared" si="66"/>
        <v>18</v>
      </c>
      <c r="I1654" s="132" t="str" cm="1">
        <f t="array" ref="I1654">_xlfn.XLOOKUP(C1654,imp_horarios,imp_trechos_janta,"",-1,1)</f>
        <v>BELEM X GOIANIA 07:12</v>
      </c>
      <c r="J1654" s="145" t="str" cm="1">
        <f t="array" ref="J1654">_xlfn.XLOOKUP(D1654,justificativas_motivos,justificativas_texto,"",1,1)</f>
        <v>MOTORISTA NA GARAGEM EM ESPERA PARA DISPONIBILIDADE DE HORARIOS</v>
      </c>
      <c r="L1654" s="119" t="str">
        <f>_xlfn.CONCAT(cr_impAlm[[#This Row],[DATA]],cr_impAlm[[#This Row],[MOTORISTA e MATRICULA]])</f>
        <v>45598OLIVEIRA DE MELO ARRUDA - 5251</v>
      </c>
    </row>
    <row r="1655" spans="1:12" ht="41.25" hidden="1" customHeight="1">
      <c r="A1655" s="144">
        <v>45529</v>
      </c>
      <c r="B1655" s="135">
        <v>14300</v>
      </c>
      <c r="C1655" s="133">
        <v>0.33333333333333331</v>
      </c>
      <c r="D1655" s="148" t="s">
        <v>11</v>
      </c>
      <c r="E1655" s="132" t="s">
        <v>267</v>
      </c>
      <c r="F1655" s="132"/>
      <c r="G1655" s="132" t="str">
        <f t="shared" si="65"/>
        <v>1</v>
      </c>
      <c r="H1655" s="137">
        <f t="shared" si="66"/>
        <v>18</v>
      </c>
      <c r="I1655" s="132" t="str" cm="1">
        <f t="array" ref="I1655">_xlfn.XLOOKUP(C1655,imp_horarios,imp_trechos_janta,"",-1,1)</f>
        <v>SAO LUIS X GOIANIA 08:00</v>
      </c>
      <c r="J1655" s="145" t="str" cm="1">
        <f t="array" ref="J1655">_xlfn.XLOOKUP(D1655,justificativas_motivos,justificativas_texto,"",1,1)</f>
        <v>MOTORISTA CUMPRINDO HORÁRIO NA ESCALA ATUAL</v>
      </c>
      <c r="L1655" s="119" t="str">
        <f>_xlfn.CONCAT(cr_impAlm[[#This Row],[DATA]],cr_impAlm[[#This Row],[MOTORISTA e MATRICULA]])</f>
        <v>45598WESLEY RODRIGUES DE OLIVEIRA - 5540</v>
      </c>
    </row>
    <row r="1656" spans="1:12" ht="41.25" hidden="1" customHeight="1">
      <c r="A1656" s="144">
        <v>45529</v>
      </c>
      <c r="B1656" s="135">
        <v>14300</v>
      </c>
      <c r="C1656" s="133">
        <v>0.33333333333333331</v>
      </c>
      <c r="D1656" s="148" t="s">
        <v>11</v>
      </c>
      <c r="E1656" s="132" t="s">
        <v>186</v>
      </c>
      <c r="F1656" s="132"/>
      <c r="G1656" s="132" t="str">
        <f t="shared" si="65"/>
        <v>1</v>
      </c>
      <c r="H1656" s="137">
        <f t="shared" si="66"/>
        <v>18</v>
      </c>
      <c r="I1656" s="132" t="str" cm="1">
        <f t="array" ref="I1656">_xlfn.XLOOKUP(C1656,imp_horarios,imp_trechos_janta,"",-1,1)</f>
        <v>SAO LUIS X GOIANIA 08:00</v>
      </c>
      <c r="J1656" s="145" t="str" cm="1">
        <f t="array" ref="J1656">_xlfn.XLOOKUP(D1656,justificativas_motivos,justificativas_texto,"",1,1)</f>
        <v>MOTORISTA CUMPRINDO HORÁRIO NA ESCALA ATUAL</v>
      </c>
      <c r="L1656" s="119" t="str">
        <f>_xlfn.CONCAT(cr_impAlm[[#This Row],[DATA]],cr_impAlm[[#This Row],[MOTORISTA e MATRICULA]])</f>
        <v>45598ANTONIO LEONESIO CAMPELO DA SILVA - 5303</v>
      </c>
    </row>
    <row r="1657" spans="1:12" ht="41.25" hidden="1" customHeight="1">
      <c r="A1657" s="144">
        <v>45529</v>
      </c>
      <c r="B1657" s="135">
        <v>19024</v>
      </c>
      <c r="C1657" s="133">
        <v>0.39583333333333331</v>
      </c>
      <c r="D1657" s="148" t="s">
        <v>11</v>
      </c>
      <c r="E1657" s="132" t="s">
        <v>291</v>
      </c>
      <c r="F1657" s="132"/>
      <c r="G1657" s="132" t="str">
        <f t="shared" si="65"/>
        <v>1</v>
      </c>
      <c r="H1657" s="137">
        <f t="shared" si="66"/>
        <v>18</v>
      </c>
      <c r="I1657" s="132" t="str" cm="1">
        <f t="array" ref="I1657">_xlfn.XLOOKUP(C1657,imp_horarios,imp_trechos_janta,"",-1,1)</f>
        <v>GOIANIA X BELEM 09:30</v>
      </c>
      <c r="J1657" s="145" t="str" cm="1">
        <f t="array" ref="J1657">_xlfn.XLOOKUP(D1657,justificativas_motivos,justificativas_texto,"",1,1)</f>
        <v>MOTORISTA CUMPRINDO HORÁRIO NA ESCALA ATUAL</v>
      </c>
      <c r="L1657" s="119" t="str">
        <f>_xlfn.CONCAT(cr_impAlm[[#This Row],[DATA]],cr_impAlm[[#This Row],[MOTORISTA e MATRICULA]])</f>
        <v>45598MARCOS AUGUSTO SILVA ROCHA - 5268</v>
      </c>
    </row>
    <row r="1658" spans="1:12" ht="41.25" hidden="1" customHeight="1">
      <c r="A1658" s="144">
        <v>45529</v>
      </c>
      <c r="B1658" s="135">
        <v>19024</v>
      </c>
      <c r="C1658" s="133">
        <v>0.39583333333333331</v>
      </c>
      <c r="D1658" s="136" t="s">
        <v>11</v>
      </c>
      <c r="E1658" s="132" t="s">
        <v>185</v>
      </c>
      <c r="F1658" s="132"/>
      <c r="G1658" s="132" t="str">
        <f t="shared" si="65"/>
        <v>1</v>
      </c>
      <c r="H1658" s="137">
        <f t="shared" si="66"/>
        <v>18</v>
      </c>
      <c r="I1658" s="132" t="str" cm="1">
        <f t="array" ref="I1658">_xlfn.XLOOKUP(C1658,imp_horarios,imp_trechos_janta,"",-1,1)</f>
        <v>GOIANIA X BELEM 09:30</v>
      </c>
      <c r="J1658" s="145" t="str" cm="1">
        <f t="array" ref="J1658">_xlfn.XLOOKUP(D1658,justificativas_motivos,justificativas_texto,"",1,1)</f>
        <v>MOTORISTA CUMPRINDO HORÁRIO NA ESCALA ATUAL</v>
      </c>
      <c r="L1658" s="119" t="str">
        <f>_xlfn.CONCAT(cr_impAlm[[#This Row],[DATA]],cr_impAlm[[#This Row],[MOTORISTA e MATRICULA]])</f>
        <v>45599JADILSON LIMA VIEIRA - 1108</v>
      </c>
    </row>
    <row r="1659" spans="1:12" ht="41.25" hidden="1" customHeight="1">
      <c r="A1659" s="144">
        <v>45529</v>
      </c>
      <c r="B1659" s="135" t="s">
        <v>137</v>
      </c>
      <c r="C1659" s="135" t="s">
        <v>137</v>
      </c>
      <c r="D1659" s="135" t="s">
        <v>137</v>
      </c>
      <c r="E1659" s="132" t="s">
        <v>111</v>
      </c>
      <c r="F1659" s="132"/>
      <c r="G1659" s="132" t="str">
        <f t="shared" si="65"/>
        <v>1</v>
      </c>
      <c r="H1659" s="137">
        <f t="shared" si="66"/>
        <v>18</v>
      </c>
      <c r="I1659" s="132" t="str" cm="1">
        <f t="array" ref="I1659">_xlfn.XLOOKUP(C1659,imp_horarios,imp_trechos_janta,"",-1,1)</f>
        <v>ESPERA</v>
      </c>
      <c r="J1659" s="145" t="str" cm="1">
        <f t="array" ref="J1659">_xlfn.XLOOKUP(D1659,justificativas_motivos,justificativas_texto,"",1,1)</f>
        <v>MOTORISTA NA GARAGEM EM ESPERA PARA DISPONIBILIDADE DE HORARIOS</v>
      </c>
      <c r="L1659" s="119" t="str">
        <f>_xlfn.CONCAT(cr_impAlm[[#This Row],[DATA]],cr_impAlm[[#This Row],[MOTORISTA e MATRICULA]])</f>
        <v>45599JOSE CARLOS FERREIRA - 1202</v>
      </c>
    </row>
    <row r="1660" spans="1:12" ht="41.25" hidden="1" customHeight="1">
      <c r="A1660" s="144">
        <v>45529</v>
      </c>
      <c r="B1660" s="135" t="s">
        <v>137</v>
      </c>
      <c r="C1660" s="135" t="s">
        <v>137</v>
      </c>
      <c r="D1660" s="135" t="s">
        <v>137</v>
      </c>
      <c r="E1660" s="132" t="s">
        <v>110</v>
      </c>
      <c r="F1660" s="132"/>
      <c r="G1660" s="132" t="str">
        <f t="shared" si="65"/>
        <v>1</v>
      </c>
      <c r="H1660" s="137">
        <f t="shared" si="66"/>
        <v>18</v>
      </c>
      <c r="I1660" s="132" t="str" cm="1">
        <f t="array" ref="I1660">_xlfn.XLOOKUP(C1660,imp_horarios,imp_trechos_janta,"",-1,1)</f>
        <v>ESPERA</v>
      </c>
      <c r="J1660" s="145" t="str" cm="1">
        <f t="array" ref="J1660">_xlfn.XLOOKUP(D1660,justificativas_motivos,justificativas_texto,"",1,1)</f>
        <v>MOTORISTA NA GARAGEM EM ESPERA PARA DISPONIBILIDADE DE HORARIOS</v>
      </c>
      <c r="L1660" s="119" t="str">
        <f>_xlfn.CONCAT(cr_impAlm[[#This Row],[DATA]],cr_impAlm[[#This Row],[MOTORISTA e MATRICULA]])</f>
        <v>45599ISAC DIAS DA COSTA - 5179</v>
      </c>
    </row>
    <row r="1661" spans="1:12" ht="41.25" hidden="1" customHeight="1">
      <c r="A1661" s="144">
        <v>45529</v>
      </c>
      <c r="B1661" s="135" t="s">
        <v>137</v>
      </c>
      <c r="C1661" s="135" t="s">
        <v>137</v>
      </c>
      <c r="D1661" s="135" t="s">
        <v>137</v>
      </c>
      <c r="E1661" s="132" t="s">
        <v>14</v>
      </c>
      <c r="F1661" s="132"/>
      <c r="G1661" s="132" t="str">
        <f t="shared" si="65"/>
        <v>1</v>
      </c>
      <c r="H1661" s="137">
        <f t="shared" si="66"/>
        <v>18</v>
      </c>
      <c r="I1661" s="132" t="str" cm="1">
        <f t="array" ref="I1661">_xlfn.XLOOKUP(C1661,imp_horarios,imp_trechos_janta,"",-1,1)</f>
        <v>ESPERA</v>
      </c>
      <c r="J1661" s="145" t="str" cm="1">
        <f t="array" ref="J1661">_xlfn.XLOOKUP(D1661,justificativas_motivos,justificativas_texto,"",1,1)</f>
        <v>MOTORISTA NA GARAGEM EM ESPERA PARA DISPONIBILIDADE DE HORARIOS</v>
      </c>
      <c r="L1661" s="119" t="str">
        <f>_xlfn.CONCAT(cr_impAlm[[#This Row],[DATA]],cr_impAlm[[#This Row],[MOTORISTA e MATRICULA]])</f>
        <v>45599GILMAR ALVES DE MARIA - 5627</v>
      </c>
    </row>
    <row r="1662" spans="1:12" ht="41.25" hidden="1" customHeight="1">
      <c r="A1662" s="144">
        <v>45529</v>
      </c>
      <c r="B1662" s="135" t="s">
        <v>137</v>
      </c>
      <c r="C1662" s="135" t="s">
        <v>137</v>
      </c>
      <c r="D1662" s="135" t="s">
        <v>137</v>
      </c>
      <c r="E1662" s="132" t="s">
        <v>254</v>
      </c>
      <c r="F1662" s="132"/>
      <c r="G1662" s="132" t="str">
        <f t="shared" si="65"/>
        <v>1</v>
      </c>
      <c r="H1662" s="137">
        <f t="shared" si="66"/>
        <v>18</v>
      </c>
      <c r="I1662" s="132" t="str" cm="1">
        <f t="array" ref="I1662">_xlfn.XLOOKUP(C1662,imp_horarios,imp_trechos_janta,"",-1,1)</f>
        <v>ESPERA</v>
      </c>
      <c r="J1662" s="145" t="str" cm="1">
        <f t="array" ref="J1662">_xlfn.XLOOKUP(D1662,justificativas_motivos,justificativas_texto,"",1,1)</f>
        <v>MOTORISTA NA GARAGEM EM ESPERA PARA DISPONIBILIDADE DE HORARIOS</v>
      </c>
      <c r="L1662" s="119" t="str">
        <f>_xlfn.CONCAT(cr_impAlm[[#This Row],[DATA]],cr_impAlm[[#This Row],[MOTORISTA e MATRICULA]])</f>
        <v>45599RODRIGO RIBEIRO CASSIOLI - 5427</v>
      </c>
    </row>
    <row r="1663" spans="1:12" ht="41.25" hidden="1" customHeight="1">
      <c r="A1663" s="144">
        <v>45529</v>
      </c>
      <c r="B1663" s="135" t="s">
        <v>137</v>
      </c>
      <c r="C1663" s="135" t="s">
        <v>137</v>
      </c>
      <c r="D1663" s="135" t="s">
        <v>137</v>
      </c>
      <c r="E1663" s="132" t="s">
        <v>167</v>
      </c>
      <c r="F1663" s="132"/>
      <c r="G1663" s="132" t="str">
        <f t="shared" si="65"/>
        <v>1</v>
      </c>
      <c r="H1663" s="137">
        <f t="shared" si="66"/>
        <v>18</v>
      </c>
      <c r="I1663" s="132" t="str" cm="1">
        <f t="array" ref="I1663">_xlfn.XLOOKUP(C1663,imp_horarios,imp_trechos_janta,"",-1,1)</f>
        <v>ESPERA</v>
      </c>
      <c r="J1663" s="145" t="str" cm="1">
        <f t="array" ref="J1663">_xlfn.XLOOKUP(D1663,justificativas_motivos,justificativas_texto,"",1,1)</f>
        <v>MOTORISTA NA GARAGEM EM ESPERA PARA DISPONIBILIDADE DE HORARIOS</v>
      </c>
      <c r="L1663" s="119" t="str">
        <f>_xlfn.CONCAT(cr_impAlm[[#This Row],[DATA]],cr_impAlm[[#This Row],[MOTORISTA e MATRICULA]])</f>
        <v>45599WESLEY RODRIGUES DE OLIVEIRA - 5540</v>
      </c>
    </row>
    <row r="1664" spans="1:12" ht="41.25" hidden="1" customHeight="1">
      <c r="A1664" s="144">
        <v>45529</v>
      </c>
      <c r="B1664" s="135" t="s">
        <v>137</v>
      </c>
      <c r="C1664" s="135" t="s">
        <v>137</v>
      </c>
      <c r="D1664" s="146" t="s">
        <v>137</v>
      </c>
      <c r="E1664" s="132" t="s">
        <v>140</v>
      </c>
      <c r="F1664" s="132"/>
      <c r="G1664" s="132" t="str">
        <f t="shared" si="65"/>
        <v>1</v>
      </c>
      <c r="H1664" s="137">
        <f t="shared" si="66"/>
        <v>18</v>
      </c>
      <c r="I1664" s="132" t="str" cm="1">
        <f t="array" ref="I1664">_xlfn.XLOOKUP(C1664,imp_horarios,imp_trechos_janta,"",-1,1)</f>
        <v>ESPERA</v>
      </c>
      <c r="J1664" s="145" t="str" cm="1">
        <f t="array" ref="J1664">_xlfn.XLOOKUP(D1664,justificativas_motivos,justificativas_texto,"",1,1)</f>
        <v>MOTORISTA NA GARAGEM EM ESPERA PARA DISPONIBILIDADE DE HORARIOS</v>
      </c>
      <c r="L1664" s="119" t="str">
        <f>_xlfn.CONCAT(cr_impAlm[[#This Row],[DATA]],cr_impAlm[[#This Row],[MOTORISTA e MATRICULA]])</f>
        <v>45599VALDECY RIBEIRO CAETANO - 5743</v>
      </c>
    </row>
    <row r="1665" spans="1:12" ht="41.25" hidden="1" customHeight="1">
      <c r="A1665" s="144">
        <v>45529</v>
      </c>
      <c r="B1665" s="135">
        <v>15300</v>
      </c>
      <c r="C1665" s="133">
        <v>0.75</v>
      </c>
      <c r="D1665" s="148" t="s">
        <v>11</v>
      </c>
      <c r="E1665" s="132" t="s">
        <v>246</v>
      </c>
      <c r="F1665" s="132"/>
      <c r="G1665" s="132" t="str">
        <f t="shared" si="65"/>
        <v>1</v>
      </c>
      <c r="H1665" s="137">
        <f t="shared" si="66"/>
        <v>18</v>
      </c>
      <c r="I1665" s="132" t="str" cm="1">
        <f t="array" ref="I1665">_xlfn.XLOOKUP(C1665,imp_horarios,imp_trechos_janta,"",-1,1)</f>
        <v>GOIANIA X TERESINA 18:00</v>
      </c>
      <c r="J1665" s="145" t="str" cm="1">
        <f t="array" ref="J1665">_xlfn.XLOOKUP(D1665,justificativas_motivos,justificativas_texto,"",1,1)</f>
        <v>MOTORISTA CUMPRINDO HORÁRIO NA ESCALA ATUAL</v>
      </c>
      <c r="L1665" s="119" t="str">
        <f>_xlfn.CONCAT(cr_impAlm[[#This Row],[DATA]],cr_impAlm[[#This Row],[MOTORISTA e MATRICULA]])</f>
        <v>45599MAURICIO CARLOS BARROSO - 901</v>
      </c>
    </row>
    <row r="1666" spans="1:12" ht="41.25" hidden="1" customHeight="1">
      <c r="A1666" s="144">
        <v>45529</v>
      </c>
      <c r="B1666" s="146">
        <v>15300</v>
      </c>
      <c r="C1666" s="147">
        <v>0.75</v>
      </c>
      <c r="D1666" s="148" t="s">
        <v>11</v>
      </c>
      <c r="E1666" s="149" t="s">
        <v>183</v>
      </c>
      <c r="F1666" s="149"/>
      <c r="G1666" s="149" t="str">
        <f t="shared" si="65"/>
        <v>1</v>
      </c>
      <c r="H1666" s="150">
        <f t="shared" si="66"/>
        <v>18</v>
      </c>
      <c r="I1666" s="149" t="str" cm="1">
        <f t="array" ref="I1666">_xlfn.XLOOKUP(C1666,imp_horarios,imp_trechos_janta,"",-1,1)</f>
        <v>GOIANIA X TERESINA 18:00</v>
      </c>
      <c r="J1666" s="151" t="str" cm="1">
        <f t="array" ref="J1666">_xlfn.XLOOKUP(D1666,justificativas_motivos,justificativas_texto,"",1,1)</f>
        <v>MOTORISTA CUMPRINDO HORÁRIO NA ESCALA ATUAL</v>
      </c>
      <c r="L1666" s="119" t="str">
        <f>_xlfn.CONCAT(cr_impAlm[[#This Row],[DATA]],cr_impAlm[[#This Row],[MOTORISTA e MATRICULA]])</f>
        <v>45599DANYLSON BATISTA SANTANA - 5829</v>
      </c>
    </row>
    <row r="1667" spans="1:12" ht="41.25" hidden="1" customHeight="1">
      <c r="A1667" s="144">
        <v>45529</v>
      </c>
      <c r="B1667" s="146">
        <v>19011</v>
      </c>
      <c r="C1667" s="147">
        <v>0.79166666666666663</v>
      </c>
      <c r="D1667" s="148" t="s">
        <v>11</v>
      </c>
      <c r="E1667" s="149" t="s">
        <v>23</v>
      </c>
      <c r="F1667" s="149"/>
      <c r="G1667" s="149" t="str">
        <f t="shared" si="65"/>
        <v>1</v>
      </c>
      <c r="H1667" s="150">
        <f t="shared" si="66"/>
        <v>18</v>
      </c>
      <c r="I1667" s="149" t="str" cm="1">
        <f t="array" ref="I1667">_xlfn.XLOOKUP(C1667,imp_horarios,imp_trechos_janta,"",-1,1)</f>
        <v>GOIANIA X TERESINA 18:00</v>
      </c>
      <c r="J1667" s="151" t="str" cm="1">
        <f t="array" ref="J1667">_xlfn.XLOOKUP(D1667,justificativas_motivos,justificativas_texto,"",1,1)</f>
        <v>MOTORISTA CUMPRINDO HORÁRIO NA ESCALA ATUAL</v>
      </c>
      <c r="L1667" s="119" t="str">
        <f>_xlfn.CONCAT(cr_impAlm[[#This Row],[DATA]],cr_impAlm[[#This Row],[MOTORISTA e MATRICULA]])</f>
        <v>45599FRANCISCO PESSOA DE CARVALHO - 5276</v>
      </c>
    </row>
    <row r="1668" spans="1:12" ht="41.25" hidden="1" customHeight="1">
      <c r="A1668" s="152">
        <v>45529</v>
      </c>
      <c r="B1668" s="146">
        <v>19011</v>
      </c>
      <c r="C1668" s="147">
        <v>0.79166666666666663</v>
      </c>
      <c r="D1668" s="148" t="s">
        <v>11</v>
      </c>
      <c r="E1668" s="132" t="s">
        <v>84</v>
      </c>
      <c r="F1668" s="149"/>
      <c r="G1668" s="149" t="str">
        <f t="shared" si="65"/>
        <v>1</v>
      </c>
      <c r="H1668" s="150">
        <f t="shared" si="66"/>
        <v>18</v>
      </c>
      <c r="I1668" s="149" t="str" cm="1">
        <f t="array" ref="I1668">_xlfn.XLOOKUP(C1668,imp_horarios,imp_trechos_janta,"",-1,1)</f>
        <v>GOIANIA X TERESINA 18:00</v>
      </c>
      <c r="J1668" s="151" t="str" cm="1">
        <f t="array" ref="J1668">_xlfn.XLOOKUP(D1668,justificativas_motivos,justificativas_texto,"",1,1)</f>
        <v>MOTORISTA CUMPRINDO HORÁRIO NA ESCALA ATUAL</v>
      </c>
      <c r="L1668" s="119" t="str">
        <f>_xlfn.CONCAT(cr_impAlm[[#This Row],[DATA]],cr_impAlm[[#This Row],[MOTORISTA e MATRICULA]])</f>
        <v>45599JUSCELINO PIRES GONCALVES - 1343</v>
      </c>
    </row>
    <row r="1669" spans="1:12" ht="41.25" hidden="1" customHeight="1">
      <c r="A1669" s="152">
        <v>45530</v>
      </c>
      <c r="B1669" s="146">
        <v>19025</v>
      </c>
      <c r="C1669" s="147">
        <v>0.85416666666666663</v>
      </c>
      <c r="D1669" s="148" t="s">
        <v>11</v>
      </c>
      <c r="E1669" s="132" t="s">
        <v>111</v>
      </c>
      <c r="F1669" s="149"/>
      <c r="G1669" s="149" t="str">
        <f t="shared" si="65"/>
        <v>1</v>
      </c>
      <c r="H1669" s="150">
        <f t="shared" si="66"/>
        <v>18</v>
      </c>
      <c r="I1669" s="149" t="s">
        <v>583</v>
      </c>
      <c r="J1669" s="151" t="str" cm="1">
        <f t="array" ref="J1669">_xlfn.XLOOKUP(D1669,justificativas_motivos,justificativas_texto,"",1,1)</f>
        <v>MOTORISTA CUMPRINDO HORÁRIO NA ESCALA ATUAL</v>
      </c>
      <c r="L1669" s="119" t="str">
        <f>_xlfn.CONCAT(cr_impAlm[[#This Row],[DATA]],cr_impAlm[[#This Row],[MOTORISTA e MATRICULA]])</f>
        <v>45599MARCELO JOSE CORREIA - 5263</v>
      </c>
    </row>
    <row r="1670" spans="1:12" ht="41.25" hidden="1" customHeight="1">
      <c r="A1670" s="152">
        <v>45530</v>
      </c>
      <c r="B1670" s="146">
        <v>19025</v>
      </c>
      <c r="C1670" s="147">
        <v>0.85416666666666663</v>
      </c>
      <c r="D1670" s="148" t="s">
        <v>11</v>
      </c>
      <c r="E1670" s="132" t="s">
        <v>110</v>
      </c>
      <c r="F1670" s="149"/>
      <c r="G1670" s="149" t="str">
        <f t="shared" si="65"/>
        <v>1</v>
      </c>
      <c r="H1670" s="150">
        <f t="shared" si="66"/>
        <v>18</v>
      </c>
      <c r="I1670" s="149" t="s">
        <v>583</v>
      </c>
      <c r="J1670" s="151" t="str" cm="1">
        <f t="array" ref="J1670">_xlfn.XLOOKUP(D1670,justificativas_motivos,justificativas_texto,"",1,1)</f>
        <v>MOTORISTA CUMPRINDO HORÁRIO NA ESCALA ATUAL</v>
      </c>
      <c r="L1670" s="119" t="str">
        <f>_xlfn.CONCAT(cr_impAlm[[#This Row],[DATA]],cr_impAlm[[#This Row],[MOTORISTA e MATRICULA]])</f>
        <v>45599IVAN VIEIRA DO NASCIMENTO - 5304</v>
      </c>
    </row>
    <row r="1671" spans="1:12" ht="41.25" hidden="1" customHeight="1">
      <c r="A1671" s="152">
        <v>45530</v>
      </c>
      <c r="B1671" s="146">
        <v>16600</v>
      </c>
      <c r="C1671" s="147">
        <v>0.87847222222222221</v>
      </c>
      <c r="D1671" s="148" t="s">
        <v>11</v>
      </c>
      <c r="E1671" s="132" t="s">
        <v>14</v>
      </c>
      <c r="F1671" s="149"/>
      <c r="G1671" s="149" t="str">
        <f t="shared" si="65"/>
        <v>1</v>
      </c>
      <c r="H1671" s="150">
        <f t="shared" si="66"/>
        <v>18</v>
      </c>
      <c r="I1671" s="149" t="str" cm="1">
        <f t="array" ref="I1671">_xlfn.XLOOKUP(C1671,imp_horarios,imp_trechos_janta,"",-1,1)</f>
        <v>BELEM X GOIANIA 21:05</v>
      </c>
      <c r="J1671" s="151" t="str" cm="1">
        <f t="array" ref="J1671">_xlfn.XLOOKUP(D1671,justificativas_motivos,justificativas_texto,"",1,1)</f>
        <v>MOTORISTA CUMPRINDO HORÁRIO NA ESCALA ATUAL</v>
      </c>
      <c r="L1671" s="119" t="str">
        <f>_xlfn.CONCAT(cr_impAlm[[#This Row],[DATA]],cr_impAlm[[#This Row],[MOTORISTA e MATRICULA]])</f>
        <v>45599ROSEAN MOURA DOS SANTOS - 5659</v>
      </c>
    </row>
    <row r="1672" spans="1:12" ht="41.25" hidden="1" customHeight="1">
      <c r="A1672" s="152">
        <v>45530</v>
      </c>
      <c r="B1672" s="146">
        <v>16600</v>
      </c>
      <c r="C1672" s="147">
        <v>0.87847222222222221</v>
      </c>
      <c r="D1672" s="148" t="s">
        <v>11</v>
      </c>
      <c r="E1672" s="132" t="s">
        <v>254</v>
      </c>
      <c r="F1672" s="149"/>
      <c r="G1672" s="149" t="str">
        <f t="shared" si="65"/>
        <v>1</v>
      </c>
      <c r="H1672" s="150">
        <f t="shared" si="66"/>
        <v>18</v>
      </c>
      <c r="I1672" s="149" t="str" cm="1">
        <f t="array" ref="I1672">_xlfn.XLOOKUP(C1672,imp_horarios,imp_trechos_janta,"",-1,1)</f>
        <v>BELEM X GOIANIA 21:05</v>
      </c>
      <c r="J1672" s="151" t="str" cm="1">
        <f t="array" ref="J1672">_xlfn.XLOOKUP(D1672,justificativas_motivos,justificativas_texto,"",1,1)</f>
        <v>MOTORISTA CUMPRINDO HORÁRIO NA ESCALA ATUAL</v>
      </c>
      <c r="L1672" s="119" t="str">
        <f>_xlfn.CONCAT(cr_impAlm[[#This Row],[DATA]],cr_impAlm[[#This Row],[MOTORISTA e MATRICULA]])</f>
        <v>45600MAURICIO CARLOS BARROSO - 901</v>
      </c>
    </row>
    <row r="1673" spans="1:12" ht="41.25" hidden="1" customHeight="1">
      <c r="A1673" s="152">
        <v>45530</v>
      </c>
      <c r="B1673" s="146">
        <v>15600</v>
      </c>
      <c r="C1673" s="147">
        <v>0.3</v>
      </c>
      <c r="D1673" s="148" t="s">
        <v>11</v>
      </c>
      <c r="E1673" s="132" t="s">
        <v>167</v>
      </c>
      <c r="F1673" s="149"/>
      <c r="G1673" s="149" t="str">
        <f t="shared" si="65"/>
        <v>1</v>
      </c>
      <c r="H1673" s="150">
        <f t="shared" si="66"/>
        <v>18</v>
      </c>
      <c r="I1673" s="149" t="str" cm="1">
        <f t="array" ref="I1673">_xlfn.XLOOKUP(C1673,imp_horarios,imp_trechos_janta,"",-1,1)</f>
        <v>BELEM X GOIANIA 07:12</v>
      </c>
      <c r="J1673" s="151" t="str" cm="1">
        <f t="array" ref="J1673">_xlfn.XLOOKUP(D1673,justificativas_motivos,justificativas_texto,"",1,1)</f>
        <v>MOTORISTA CUMPRINDO HORÁRIO NA ESCALA ATUAL</v>
      </c>
      <c r="L1673" s="119" t="str">
        <f>_xlfn.CONCAT(cr_impAlm[[#This Row],[DATA]],cr_impAlm[[#This Row],[MOTORISTA e MATRICULA]])</f>
        <v>45600VALDELY RIBEIRO CAETANO - 5743</v>
      </c>
    </row>
    <row r="1674" spans="1:12" ht="41.25" hidden="1" customHeight="1">
      <c r="A1674" s="152">
        <v>45530</v>
      </c>
      <c r="B1674" s="146">
        <v>15600</v>
      </c>
      <c r="C1674" s="147">
        <v>0.3</v>
      </c>
      <c r="D1674" s="148" t="s">
        <v>11</v>
      </c>
      <c r="E1674" s="132" t="s">
        <v>140</v>
      </c>
      <c r="F1674" s="149"/>
      <c r="G1674" s="149" t="str">
        <f t="shared" si="65"/>
        <v>1</v>
      </c>
      <c r="H1674" s="150">
        <f t="shared" si="66"/>
        <v>18</v>
      </c>
      <c r="I1674" s="149" t="str" cm="1">
        <f t="array" ref="I1674">_xlfn.XLOOKUP(C1674,imp_horarios,imp_trechos_janta,"",-1,1)</f>
        <v>BELEM X GOIANIA 07:12</v>
      </c>
      <c r="J1674" s="151" t="str" cm="1">
        <f t="array" ref="J1674">_xlfn.XLOOKUP(D1674,justificativas_motivos,justificativas_texto,"",1,1)</f>
        <v>MOTORISTA CUMPRINDO HORÁRIO NA ESCALA ATUAL</v>
      </c>
      <c r="L1674" s="119" t="str">
        <f>_xlfn.CONCAT(cr_impAlm[[#This Row],[DATA]],cr_impAlm[[#This Row],[MOTORISTA e MATRICULA]])</f>
        <v>45600JUSCELINO PIRES GONCALVES - 1343</v>
      </c>
    </row>
    <row r="1675" spans="1:12" ht="41.25" hidden="1" customHeight="1">
      <c r="A1675" s="152">
        <v>45530</v>
      </c>
      <c r="B1675" s="146">
        <v>19030</v>
      </c>
      <c r="C1675" s="147">
        <v>0.39583333333333331</v>
      </c>
      <c r="D1675" s="148" t="s">
        <v>11</v>
      </c>
      <c r="E1675" s="132" t="s">
        <v>246</v>
      </c>
      <c r="F1675" s="149"/>
      <c r="G1675" s="149" t="str">
        <f t="shared" si="65"/>
        <v>1</v>
      </c>
      <c r="H1675" s="150">
        <f t="shared" si="66"/>
        <v>18</v>
      </c>
      <c r="I1675" s="149" t="str" cm="1">
        <f t="array" ref="I1675">_xlfn.XLOOKUP(C1675,imp_horarios,imp_trechos_janta,"",-1,1)</f>
        <v>GOIANIA X BELEM 09:30</v>
      </c>
      <c r="J1675" s="151" t="str" cm="1">
        <f t="array" ref="J1675">_xlfn.XLOOKUP(D1675,justificativas_motivos,justificativas_texto,"",1,1)</f>
        <v>MOTORISTA CUMPRINDO HORÁRIO NA ESCALA ATUAL</v>
      </c>
      <c r="L1675" s="119" t="str">
        <f>_xlfn.CONCAT(cr_impAlm[[#This Row],[DATA]],cr_impAlm[[#This Row],[MOTORISTA e MATRICULA]])</f>
        <v>45600MARCIO JOSE DA CRUZ - 5530</v>
      </c>
    </row>
    <row r="1676" spans="1:12" ht="41.25" hidden="1" customHeight="1">
      <c r="A1676" s="152">
        <v>45530</v>
      </c>
      <c r="B1676" s="146">
        <v>19030</v>
      </c>
      <c r="C1676" s="147">
        <v>0.39583333333333331</v>
      </c>
      <c r="D1676" s="148" t="s">
        <v>11</v>
      </c>
      <c r="E1676" s="149" t="s">
        <v>183</v>
      </c>
      <c r="F1676" s="149"/>
      <c r="G1676" s="149" t="str">
        <f t="shared" si="65"/>
        <v>1</v>
      </c>
      <c r="H1676" s="150">
        <f t="shared" si="66"/>
        <v>18</v>
      </c>
      <c r="I1676" s="149" t="str" cm="1">
        <f t="array" ref="I1676">_xlfn.XLOOKUP(C1676,imp_horarios,imp_trechos_janta,"",-1,1)</f>
        <v>GOIANIA X BELEM 09:30</v>
      </c>
      <c r="J1676" s="151" t="str" cm="1">
        <f t="array" ref="J1676">_xlfn.XLOOKUP(D1676,justificativas_motivos,justificativas_texto,"",1,1)</f>
        <v>MOTORISTA CUMPRINDO HORÁRIO NA ESCALA ATUAL</v>
      </c>
      <c r="L1676" s="119" t="str">
        <f>_xlfn.CONCAT(cr_impAlm[[#This Row],[DATA]],cr_impAlm[[#This Row],[MOTORISTA e MATRICULA]])</f>
        <v>45600EDINANDES LUIZ DA SILVA - 2651</v>
      </c>
    </row>
    <row r="1677" spans="1:12" ht="41.25" hidden="1" customHeight="1">
      <c r="A1677" s="152">
        <v>45530</v>
      </c>
      <c r="B1677" s="146" t="s">
        <v>137</v>
      </c>
      <c r="C1677" s="147" t="s">
        <v>137</v>
      </c>
      <c r="D1677" s="148" t="s">
        <v>137</v>
      </c>
      <c r="E1677" s="149" t="s">
        <v>23</v>
      </c>
      <c r="F1677" s="149"/>
      <c r="G1677" s="149" t="str">
        <f t="shared" si="65"/>
        <v>1</v>
      </c>
      <c r="H1677" s="150">
        <f t="shared" si="66"/>
        <v>18</v>
      </c>
      <c r="I1677" s="149" t="str" cm="1">
        <f t="array" ref="I1677">_xlfn.XLOOKUP(C1677,imp_horarios,imp_trechos_janta,"",-1,1)</f>
        <v>ESPERA</v>
      </c>
      <c r="J1677" s="151" t="str" cm="1">
        <f t="array" ref="J1677">_xlfn.XLOOKUP(D1677,justificativas_motivos,justificativas_texto,"",1,1)</f>
        <v>MOTORISTA NA GARAGEM EM ESPERA PARA DISPONIBILIDADE DE HORARIOS</v>
      </c>
      <c r="L1677" s="119" t="str">
        <f>_xlfn.CONCAT(cr_impAlm[[#This Row],[DATA]],cr_impAlm[[#This Row],[MOTORISTA e MATRICULA]])</f>
        <v>45600COSME CAVALCANTE DA SILVA - 3002</v>
      </c>
    </row>
    <row r="1678" spans="1:12" ht="41.25" hidden="1" customHeight="1">
      <c r="A1678" s="152">
        <v>45530</v>
      </c>
      <c r="B1678" s="146" t="s">
        <v>137</v>
      </c>
      <c r="C1678" s="147" t="s">
        <v>137</v>
      </c>
      <c r="D1678" s="148" t="s">
        <v>137</v>
      </c>
      <c r="E1678" s="149" t="s">
        <v>84</v>
      </c>
      <c r="F1678" s="149"/>
      <c r="G1678" s="149" t="str">
        <f t="shared" si="65"/>
        <v>1</v>
      </c>
      <c r="H1678" s="150">
        <f t="shared" si="66"/>
        <v>18</v>
      </c>
      <c r="I1678" s="149" t="str" cm="1">
        <f t="array" ref="I1678">_xlfn.XLOOKUP(C1678,imp_horarios,imp_trechos_janta,"",-1,1)</f>
        <v>ESPERA</v>
      </c>
      <c r="J1678" s="151" t="str" cm="1">
        <f t="array" ref="J1678">_xlfn.XLOOKUP(D1678,justificativas_motivos,justificativas_texto,"",1,1)</f>
        <v>MOTORISTA NA GARAGEM EM ESPERA PARA DISPONIBILIDADE DE HORARIOS</v>
      </c>
      <c r="L1678" s="119" t="str">
        <f>_xlfn.CONCAT(cr_impAlm[[#This Row],[DATA]],cr_impAlm[[#This Row],[MOTORISTA e MATRICULA]])</f>
        <v>45600WILSON FERREIRA DE JESUS - 1407</v>
      </c>
    </row>
    <row r="1679" spans="1:12" ht="41.25" hidden="1" customHeight="1">
      <c r="A1679" s="152">
        <v>45530</v>
      </c>
      <c r="B1679" s="146" t="s">
        <v>137</v>
      </c>
      <c r="C1679" s="147" t="s">
        <v>137</v>
      </c>
      <c r="D1679" s="148" t="s">
        <v>137</v>
      </c>
      <c r="E1679" s="153" t="s">
        <v>92</v>
      </c>
      <c r="F1679" s="149"/>
      <c r="G1679" s="149" t="str">
        <f t="shared" si="65"/>
        <v>1</v>
      </c>
      <c r="H1679" s="150">
        <f t="shared" si="66"/>
        <v>18</v>
      </c>
      <c r="I1679" s="149" t="str" cm="1">
        <f t="array" ref="I1679">_xlfn.XLOOKUP(C1679,imp_horarios,imp_trechos_janta,"",-1,1)</f>
        <v>ESPERA</v>
      </c>
      <c r="J1679" s="151" t="str" cm="1">
        <f t="array" ref="J1679">_xlfn.XLOOKUP(D1679,justificativas_motivos,justificativas_texto,"",1,1)</f>
        <v>MOTORISTA NA GARAGEM EM ESPERA PARA DISPONIBILIDADE DE HORARIOS</v>
      </c>
      <c r="L1679" s="119" t="str">
        <f>_xlfn.CONCAT(cr_impAlm[[#This Row],[DATA]],cr_impAlm[[#This Row],[MOTORISTA e MATRICULA]])</f>
        <v>45600GENIVALDO ANTONIO DE SOUZA - 1082</v>
      </c>
    </row>
    <row r="1680" spans="1:12" ht="41.25" hidden="1" customHeight="1">
      <c r="A1680" s="152">
        <v>45530</v>
      </c>
      <c r="B1680" s="146" t="s">
        <v>137</v>
      </c>
      <c r="C1680" s="147" t="s">
        <v>137</v>
      </c>
      <c r="D1680" s="148" t="s">
        <v>137</v>
      </c>
      <c r="E1680" s="153" t="s">
        <v>102</v>
      </c>
      <c r="F1680" s="149"/>
      <c r="G1680" s="149" t="str">
        <f t="shared" si="65"/>
        <v>1</v>
      </c>
      <c r="H1680" s="150">
        <f t="shared" si="66"/>
        <v>18</v>
      </c>
      <c r="I1680" s="149" t="str" cm="1">
        <f t="array" ref="I1680">_xlfn.XLOOKUP(C1680,imp_horarios,imp_trechos_janta,"",-1,1)</f>
        <v>ESPERA</v>
      </c>
      <c r="J1680" s="151" t="str" cm="1">
        <f t="array" ref="J1680">_xlfn.XLOOKUP(D1680,justificativas_motivos,justificativas_texto,"",1,1)</f>
        <v>MOTORISTA NA GARAGEM EM ESPERA PARA DISPONIBILIDADE DE HORARIOS</v>
      </c>
      <c r="L1680" s="119" t="str">
        <f>_xlfn.CONCAT(cr_impAlm[[#This Row],[DATA]],cr_impAlm[[#This Row],[MOTORISTA e MATRICULA]])</f>
        <v>45600REGISMAR ANTONIO TEODORO DA COSTA - 2966</v>
      </c>
    </row>
    <row r="1681" spans="1:12" ht="41.25" hidden="1" customHeight="1">
      <c r="A1681" s="152">
        <v>45530</v>
      </c>
      <c r="B1681" s="146">
        <v>221101</v>
      </c>
      <c r="C1681" s="147">
        <v>0.75</v>
      </c>
      <c r="D1681" s="148" t="s">
        <v>11</v>
      </c>
      <c r="E1681" s="149" t="s">
        <v>157</v>
      </c>
      <c r="F1681" s="149"/>
      <c r="G1681" s="149" t="str">
        <f t="shared" si="65"/>
        <v>1</v>
      </c>
      <c r="H1681" s="150">
        <f t="shared" si="66"/>
        <v>18</v>
      </c>
      <c r="I1681" s="149" t="str" cm="1">
        <f t="array" ref="I1681">_xlfn.XLOOKUP(C1681,imp_horarios,imp_trechos_janta,"",-1,1)</f>
        <v>GOIANIA X TERESINA 18:00</v>
      </c>
      <c r="J1681" s="151" t="str" cm="1">
        <f t="array" ref="J1681">_xlfn.XLOOKUP(D1681,justificativas_motivos,justificativas_texto,"",1,1)</f>
        <v>MOTORISTA CUMPRINDO HORÁRIO NA ESCALA ATUAL</v>
      </c>
      <c r="L1681" s="119" t="str">
        <f>_xlfn.CONCAT(cr_impAlm[[#This Row],[DATA]],cr_impAlm[[#This Row],[MOTORISTA e MATRICULA]])</f>
        <v>45600SEBASTIAO SERGIO DE OLIVEIRA - 3079</v>
      </c>
    </row>
    <row r="1682" spans="1:12" ht="41.25" hidden="1" customHeight="1">
      <c r="A1682" s="152">
        <v>45530</v>
      </c>
      <c r="B1682" s="146">
        <v>221101</v>
      </c>
      <c r="C1682" s="147">
        <v>0.75</v>
      </c>
      <c r="D1682" s="148" t="s">
        <v>11</v>
      </c>
      <c r="E1682" s="149" t="s">
        <v>216</v>
      </c>
      <c r="F1682" s="149"/>
      <c r="G1682" s="149" t="str">
        <f t="shared" si="65"/>
        <v>1</v>
      </c>
      <c r="H1682" s="150">
        <f t="shared" si="66"/>
        <v>18</v>
      </c>
      <c r="I1682" s="149" t="str" cm="1">
        <f t="array" ref="I1682">_xlfn.XLOOKUP(C1682,imp_horarios,imp_trechos_janta,"",-1,1)</f>
        <v>GOIANIA X TERESINA 18:00</v>
      </c>
      <c r="J1682" s="151" t="str" cm="1">
        <f t="array" ref="J1682">_xlfn.XLOOKUP(D1682,justificativas_motivos,justificativas_texto,"",1,1)</f>
        <v>MOTORISTA CUMPRINDO HORÁRIO NA ESCALA ATUAL</v>
      </c>
      <c r="L1682" s="119" t="str">
        <f>_xlfn.CONCAT(cr_impAlm[[#This Row],[DATA]],cr_impAlm[[#This Row],[MOTORISTA e MATRICULA]])</f>
        <v>45600IRISVAN DE JESUS - 5708</v>
      </c>
    </row>
    <row r="1683" spans="1:12" ht="41.25" hidden="1" customHeight="1">
      <c r="A1683" s="152">
        <v>45530</v>
      </c>
      <c r="B1683" s="146">
        <v>19018</v>
      </c>
      <c r="C1683" s="147">
        <v>0.79166666666666663</v>
      </c>
      <c r="D1683" s="148" t="s">
        <v>11</v>
      </c>
      <c r="E1683" s="149" t="s">
        <v>35</v>
      </c>
      <c r="F1683" s="149"/>
      <c r="G1683" s="149" t="str">
        <f t="shared" si="65"/>
        <v>1</v>
      </c>
      <c r="H1683" s="150">
        <f t="shared" si="66"/>
        <v>18</v>
      </c>
      <c r="I1683" s="149" t="str" cm="1">
        <f t="array" ref="I1683">_xlfn.XLOOKUP(C1683,imp_horarios,imp_trechos_janta,"",-1,1)</f>
        <v>GOIANIA X TERESINA 18:00</v>
      </c>
      <c r="J1683" s="151" t="str" cm="1">
        <f t="array" ref="J1683">_xlfn.XLOOKUP(D1683,justificativas_motivos,justificativas_texto,"",1,1)</f>
        <v>MOTORISTA CUMPRINDO HORÁRIO NA ESCALA ATUAL</v>
      </c>
      <c r="L1683" s="119" t="str">
        <f>_xlfn.CONCAT(cr_impAlm[[#This Row],[DATA]],cr_impAlm[[#This Row],[MOTORISTA e MATRICULA]])</f>
        <v>45600EMIVAL GOMES DE MELO - 5673</v>
      </c>
    </row>
    <row r="1684" spans="1:12" ht="41.25" hidden="1" customHeight="1">
      <c r="A1684" s="152">
        <v>45530</v>
      </c>
      <c r="B1684" s="135">
        <v>19018</v>
      </c>
      <c r="C1684" s="133">
        <v>0.79166666666666663</v>
      </c>
      <c r="D1684" s="136" t="s">
        <v>11</v>
      </c>
      <c r="E1684" s="149" t="s">
        <v>232</v>
      </c>
      <c r="F1684" s="132"/>
      <c r="G1684" s="149" t="str">
        <f t="shared" si="65"/>
        <v>1</v>
      </c>
      <c r="H1684" s="150">
        <f t="shared" si="66"/>
        <v>18</v>
      </c>
      <c r="I1684" s="149" t="str" cm="1">
        <f t="array" ref="I1684">_xlfn.XLOOKUP(C1684,imp_horarios,imp_trechos_janta,"",-1,1)</f>
        <v>GOIANIA X TERESINA 18:00</v>
      </c>
      <c r="J1684" s="151" t="str" cm="1">
        <f t="array" ref="J1684">_xlfn.XLOOKUP(D1684,justificativas_motivos,justificativas_texto,"",1,1)</f>
        <v>MOTORISTA CUMPRINDO HORÁRIO NA ESCALA ATUAL</v>
      </c>
      <c r="L1684" s="119" t="str">
        <f>_xlfn.CONCAT(cr_impAlm[[#This Row],[DATA]],cr_impAlm[[#This Row],[MOTORISTA e MATRICULA]])</f>
        <v>45600ANTONIO DE PADUA DA  SILVA - 5645</v>
      </c>
    </row>
    <row r="1685" spans="1:12" ht="41.25" hidden="1" customHeight="1">
      <c r="A1685" s="152">
        <v>45531</v>
      </c>
      <c r="B1685" s="135">
        <v>19011</v>
      </c>
      <c r="C1685" s="133">
        <v>0.87847222222222221</v>
      </c>
      <c r="D1685" s="146" t="s">
        <v>137</v>
      </c>
      <c r="E1685" s="132" t="s">
        <v>23</v>
      </c>
      <c r="F1685" s="132"/>
      <c r="G1685" s="132" t="str">
        <f t="shared" si="65"/>
        <v>1</v>
      </c>
      <c r="H1685" s="137">
        <f t="shared" si="66"/>
        <v>18</v>
      </c>
      <c r="I1685" s="132" t="str" cm="1">
        <f t="array" ref="I1685">_xlfn.XLOOKUP(C1685,imp_horarios,imp_trechos_janta,"",-1,1)</f>
        <v>BELEM X GOIANIA 21:05</v>
      </c>
      <c r="J1685" s="145" t="str" cm="1">
        <f t="array" ref="J1685">_xlfn.XLOOKUP(D1685,justificativas_motivos,justificativas_texto,"",1,1)</f>
        <v>MOTORISTA NA GARAGEM EM ESPERA PARA DISPONIBILIDADE DE HORARIOS</v>
      </c>
      <c r="L1685" s="119" t="str">
        <f>_xlfn.CONCAT(cr_impAlm[[#This Row],[DATA]],cr_impAlm[[#This Row],[MOTORISTA e MATRICULA]])</f>
        <v>45600PEDRO PAULO DO NASCIMENTO DO CARMO - 2559</v>
      </c>
    </row>
    <row r="1686" spans="1:12" ht="41.25" hidden="1" customHeight="1">
      <c r="A1686" s="152">
        <v>45531</v>
      </c>
      <c r="B1686" s="135">
        <v>19011</v>
      </c>
      <c r="C1686" s="133">
        <v>0.87847222222222221</v>
      </c>
      <c r="D1686" s="136" t="s">
        <v>11</v>
      </c>
      <c r="E1686" s="132" t="s">
        <v>84</v>
      </c>
      <c r="F1686" s="132"/>
      <c r="G1686" s="132" t="str">
        <f t="shared" si="65"/>
        <v>1</v>
      </c>
      <c r="H1686" s="137">
        <f t="shared" si="66"/>
        <v>18</v>
      </c>
      <c r="I1686" s="132" t="str" cm="1">
        <f t="array" ref="I1686">_xlfn.XLOOKUP(C1686,imp_horarios,imp_trechos_janta,"",-1,1)</f>
        <v>BELEM X GOIANIA 21:05</v>
      </c>
      <c r="J1686" s="145" t="str" cm="1">
        <f t="array" ref="J1686">_xlfn.XLOOKUP(D1686,justificativas_motivos,justificativas_texto,"",1,1)</f>
        <v>MOTORISTA CUMPRINDO HORÁRIO NA ESCALA ATUAL</v>
      </c>
      <c r="L1686" s="119" t="str">
        <f>_xlfn.CONCAT(cr_impAlm[[#This Row],[DATA]],cr_impAlm[[#This Row],[MOTORISTA e MATRICULA]])</f>
        <v>45600ADAIL DA SILVA DOS SANTOS - 1103</v>
      </c>
    </row>
    <row r="1687" spans="1:12" ht="41.25" hidden="1" customHeight="1">
      <c r="A1687" s="152">
        <v>45531</v>
      </c>
      <c r="B1687" s="135">
        <v>19014</v>
      </c>
      <c r="C1687" s="133">
        <v>0.3</v>
      </c>
      <c r="D1687" s="146" t="s">
        <v>137</v>
      </c>
      <c r="E1687" s="132" t="s">
        <v>92</v>
      </c>
      <c r="F1687" s="132"/>
      <c r="G1687" s="132" t="str">
        <f t="shared" si="65"/>
        <v>1</v>
      </c>
      <c r="H1687" s="137">
        <f t="shared" si="66"/>
        <v>18</v>
      </c>
      <c r="I1687" s="132" t="str" cm="1">
        <f t="array" ref="I1687">_xlfn.XLOOKUP(C1687,imp_horarios,imp_trechos_janta,"",-1,1)</f>
        <v>BELEM X GOIANIA 07:12</v>
      </c>
      <c r="J1687" s="145" t="str" cm="1">
        <f t="array" ref="J1687">_xlfn.XLOOKUP(D1687,justificativas_motivos,justificativas_texto,"",1,1)</f>
        <v>MOTORISTA NA GARAGEM EM ESPERA PARA DISPONIBILIDADE DE HORARIOS</v>
      </c>
      <c r="L1687" s="119" t="str">
        <f>_xlfn.CONCAT(cr_impAlm[[#This Row],[DATA]],cr_impAlm[[#This Row],[MOTORISTA e MATRICULA]])</f>
        <v>45601IRISVAN DE JESUS - 5708</v>
      </c>
    </row>
    <row r="1688" spans="1:12" ht="41.25" hidden="1" customHeight="1">
      <c r="A1688" s="152">
        <v>45531</v>
      </c>
      <c r="B1688" s="135">
        <v>19014</v>
      </c>
      <c r="C1688" s="133">
        <v>0.3</v>
      </c>
      <c r="D1688" s="148" t="s">
        <v>11</v>
      </c>
      <c r="E1688" s="132" t="s">
        <v>102</v>
      </c>
      <c r="F1688" s="132"/>
      <c r="G1688" s="132" t="str">
        <f t="shared" si="65"/>
        <v>1</v>
      </c>
      <c r="H1688" s="137">
        <f t="shared" si="66"/>
        <v>18</v>
      </c>
      <c r="I1688" s="132" t="str" cm="1">
        <f t="array" ref="I1688">_xlfn.XLOOKUP(C1688,imp_horarios,imp_trechos_janta,"",-1,1)</f>
        <v>BELEM X GOIANIA 07:12</v>
      </c>
      <c r="J1688" s="145" t="str" cm="1">
        <f t="array" ref="J1688">_xlfn.XLOOKUP(D1688,justificativas_motivos,justificativas_texto,"",1,1)</f>
        <v>MOTORISTA CUMPRINDO HORÁRIO NA ESCALA ATUAL</v>
      </c>
      <c r="L1688" s="119" t="str">
        <f>_xlfn.CONCAT(cr_impAlm[[#This Row],[DATA]],cr_impAlm[[#This Row],[MOTORISTA e MATRICULA]])</f>
        <v>45601EMIVAL GOMES DE MELO - 5673</v>
      </c>
    </row>
    <row r="1689" spans="1:12" ht="41.25" hidden="1" customHeight="1">
      <c r="A1689" s="152">
        <v>45531</v>
      </c>
      <c r="B1689" s="135">
        <v>16400</v>
      </c>
      <c r="C1689" s="133">
        <v>0.39583333333333331</v>
      </c>
      <c r="D1689" s="148" t="s">
        <v>11</v>
      </c>
      <c r="E1689" s="132" t="s">
        <v>157</v>
      </c>
      <c r="F1689" s="132"/>
      <c r="G1689" s="132" t="str">
        <f t="shared" si="65"/>
        <v>1</v>
      </c>
      <c r="H1689" s="137">
        <f t="shared" si="66"/>
        <v>18</v>
      </c>
      <c r="I1689" s="132" t="str" cm="1">
        <f t="array" ref="I1689">_xlfn.XLOOKUP(C1689,imp_horarios,imp_trechos_janta,"",-1,1)</f>
        <v>GOIANIA X BELEM 09:30</v>
      </c>
      <c r="J1689" s="145" t="str" cm="1">
        <f t="array" ref="J1689">_xlfn.XLOOKUP(D1689,justificativas_motivos,justificativas_texto,"",1,1)</f>
        <v>MOTORISTA CUMPRINDO HORÁRIO NA ESCALA ATUAL</v>
      </c>
      <c r="L1689" s="119" t="str">
        <f>_xlfn.CONCAT(cr_impAlm[[#This Row],[DATA]],cr_impAlm[[#This Row],[MOTORISTA e MATRICULA]])</f>
        <v>45601JOSE EVANGELISTA DA SILVA - 5199</v>
      </c>
    </row>
    <row r="1690" spans="1:12" ht="41.25" hidden="1" customHeight="1">
      <c r="A1690" s="152">
        <v>45531</v>
      </c>
      <c r="B1690" s="135">
        <v>16400</v>
      </c>
      <c r="C1690" s="133">
        <v>0.39583333333333331</v>
      </c>
      <c r="D1690" s="136" t="s">
        <v>11</v>
      </c>
      <c r="E1690" s="132" t="s">
        <v>156</v>
      </c>
      <c r="F1690" s="132"/>
      <c r="G1690" s="132" t="str">
        <f t="shared" si="65"/>
        <v>1</v>
      </c>
      <c r="H1690" s="137">
        <f t="shared" si="66"/>
        <v>18</v>
      </c>
      <c r="I1690" s="132" t="str" cm="1">
        <f t="array" ref="I1690">_xlfn.XLOOKUP(C1690,imp_horarios,imp_trechos_janta,"",-1,1)</f>
        <v>GOIANIA X BELEM 09:30</v>
      </c>
      <c r="J1690" s="145" t="str" cm="1">
        <f t="array" ref="J1690">_xlfn.XLOOKUP(D1690,justificativas_motivos,justificativas_texto,"",1,1)</f>
        <v>MOTORISTA CUMPRINDO HORÁRIO NA ESCALA ATUAL</v>
      </c>
      <c r="L1690" s="119" t="str">
        <f>_xlfn.CONCAT(cr_impAlm[[#This Row],[DATA]],cr_impAlm[[#This Row],[MOTORISTA e MATRICULA]])</f>
        <v>45601  IVANILSON BARBOSA PEREIRA- 5434</v>
      </c>
    </row>
    <row r="1691" spans="1:12" ht="41.25" hidden="1" customHeight="1">
      <c r="A1691" s="152">
        <v>45531</v>
      </c>
      <c r="B1691" s="135" t="s">
        <v>137</v>
      </c>
      <c r="C1691" s="135" t="s">
        <v>137</v>
      </c>
      <c r="D1691" s="135" t="s">
        <v>137</v>
      </c>
      <c r="E1691" s="132" t="s">
        <v>35</v>
      </c>
      <c r="F1691" s="132"/>
      <c r="G1691" s="132" t="str">
        <f t="shared" ref="G1691:G1754" si="67">IF(E1691="MOTORISTA","","1")</f>
        <v>1</v>
      </c>
      <c r="H1691" s="137">
        <f t="shared" ref="H1691:H1754" si="68">IF(E1691="MOTORISTA","",18)</f>
        <v>18</v>
      </c>
      <c r="I1691" s="132" t="str" cm="1">
        <f t="array" ref="I1691">_xlfn.XLOOKUP(C1691,imp_horarios,imp_trechos_janta,"",-1,1)</f>
        <v>ESPERA</v>
      </c>
      <c r="J1691" s="145" t="str" cm="1">
        <f t="array" ref="J1691">_xlfn.XLOOKUP(D1691,justificativas_motivos,justificativas_texto,"",1,1)</f>
        <v>MOTORISTA NA GARAGEM EM ESPERA PARA DISPONIBILIDADE DE HORARIOS</v>
      </c>
      <c r="L1691" s="119" t="str">
        <f>_xlfn.CONCAT(cr_impAlm[[#This Row],[DATA]],cr_impAlm[[#This Row],[MOTORISTA e MATRICULA]])</f>
        <v>45601JOAO BATISTA DA SILVA - 1823</v>
      </c>
    </row>
    <row r="1692" spans="1:12" ht="41.25" hidden="1" customHeight="1">
      <c r="A1692" s="152">
        <v>45531</v>
      </c>
      <c r="B1692" s="135" t="s">
        <v>137</v>
      </c>
      <c r="C1692" s="135" t="s">
        <v>137</v>
      </c>
      <c r="D1692" s="146" t="s">
        <v>137</v>
      </c>
      <c r="E1692" s="132" t="s">
        <v>232</v>
      </c>
      <c r="F1692" s="132"/>
      <c r="G1692" s="132" t="str">
        <f t="shared" si="67"/>
        <v>1</v>
      </c>
      <c r="H1692" s="137">
        <f t="shared" si="68"/>
        <v>18</v>
      </c>
      <c r="I1692" s="132" t="str" cm="1">
        <f t="array" ref="I1692">_xlfn.XLOOKUP(C1692,imp_horarios,imp_trechos_janta,"",-1,1)</f>
        <v>ESPERA</v>
      </c>
      <c r="J1692" s="145" t="str" cm="1">
        <f t="array" ref="J1692">_xlfn.XLOOKUP(D1692,justificativas_motivos,justificativas_texto,"",1,1)</f>
        <v>MOTORISTA NA GARAGEM EM ESPERA PARA DISPONIBILIDADE DE HORARIOS</v>
      </c>
      <c r="L1692" s="119" t="str">
        <f>_xlfn.CONCAT(cr_impAlm[[#This Row],[DATA]],cr_impAlm[[#This Row],[MOTORISTA e MATRICULA]])</f>
        <v>45601GENIVAL MIRANDA LEITE - 1953</v>
      </c>
    </row>
    <row r="1693" spans="1:12" ht="41.25" hidden="1" customHeight="1">
      <c r="A1693" s="152">
        <v>45531</v>
      </c>
      <c r="B1693" s="135">
        <v>16300</v>
      </c>
      <c r="C1693" s="133">
        <v>0.75</v>
      </c>
      <c r="D1693" s="148" t="s">
        <v>11</v>
      </c>
      <c r="E1693" s="132" t="s">
        <v>133</v>
      </c>
      <c r="F1693" s="132"/>
      <c r="G1693" s="132" t="str">
        <f t="shared" si="67"/>
        <v>1</v>
      </c>
      <c r="H1693" s="137">
        <f t="shared" si="68"/>
        <v>18</v>
      </c>
      <c r="I1693" s="132" t="str" cm="1">
        <f t="array" ref="I1693">_xlfn.XLOOKUP(C1693,imp_horarios,imp_trechos_janta,"",-1,1)</f>
        <v>GOIANIA X TERESINA 18:00</v>
      </c>
      <c r="J1693" s="145" t="str" cm="1">
        <f t="array" ref="J1693">_xlfn.XLOOKUP(D1693,justificativas_motivos,justificativas_texto,"",1,1)</f>
        <v>MOTORISTA CUMPRINDO HORÁRIO NA ESCALA ATUAL</v>
      </c>
      <c r="L1693" s="119" t="str">
        <f>_xlfn.CONCAT(cr_impAlm[[#This Row],[DATA]],cr_impAlm[[#This Row],[MOTORISTA e MATRICULA]])</f>
        <v>45601ADAIL DA SILVA DOS SANTOS - 1103</v>
      </c>
    </row>
    <row r="1694" spans="1:12" ht="41.25" hidden="1" customHeight="1">
      <c r="A1694" s="152">
        <v>45531</v>
      </c>
      <c r="B1694" s="135">
        <v>16300</v>
      </c>
      <c r="C1694" s="133">
        <v>0.75</v>
      </c>
      <c r="D1694" s="148" t="s">
        <v>11</v>
      </c>
      <c r="E1694" s="132" t="s">
        <v>189</v>
      </c>
      <c r="F1694" s="132"/>
      <c r="G1694" s="132" t="str">
        <f t="shared" si="67"/>
        <v>1</v>
      </c>
      <c r="H1694" s="137">
        <f t="shared" si="68"/>
        <v>18</v>
      </c>
      <c r="I1694" s="132" t="str" cm="1">
        <f t="array" ref="I1694">_xlfn.XLOOKUP(C1694,imp_horarios,imp_trechos_janta,"",-1,1)</f>
        <v>GOIANIA X TERESINA 18:00</v>
      </c>
      <c r="J1694" s="145" t="str" cm="1">
        <f t="array" ref="J1694">_xlfn.XLOOKUP(D1694,justificativas_motivos,justificativas_texto,"",1,1)</f>
        <v>MOTORISTA CUMPRINDO HORÁRIO NA ESCALA ATUAL</v>
      </c>
      <c r="L1694" s="119" t="str">
        <f>_xlfn.CONCAT(cr_impAlm[[#This Row],[DATA]],cr_impAlm[[#This Row],[MOTORISTA e MATRICULA]])</f>
        <v>45601DANIEL PEREIRA DA ROCHA - 5298</v>
      </c>
    </row>
    <row r="1695" spans="1:12" ht="41.25" hidden="1" customHeight="1">
      <c r="A1695" s="152">
        <v>45531</v>
      </c>
      <c r="B1695" s="135">
        <v>19015</v>
      </c>
      <c r="C1695" s="133">
        <v>0.79166666666666663</v>
      </c>
      <c r="D1695" s="148" t="s">
        <v>11</v>
      </c>
      <c r="E1695" s="132" t="s">
        <v>104</v>
      </c>
      <c r="F1695" s="132"/>
      <c r="G1695" s="132" t="str">
        <f t="shared" si="67"/>
        <v>1</v>
      </c>
      <c r="H1695" s="137">
        <f t="shared" si="68"/>
        <v>18</v>
      </c>
      <c r="I1695" s="132" t="str" cm="1">
        <f t="array" ref="I1695">_xlfn.XLOOKUP(C1695,imp_horarios,imp_trechos_janta,"",-1,1)</f>
        <v>GOIANIA X TERESINA 18:00</v>
      </c>
      <c r="J1695" s="145" t="str" cm="1">
        <f t="array" ref="J1695">_xlfn.XLOOKUP(D1695,justificativas_motivos,justificativas_texto,"",1,1)</f>
        <v>MOTORISTA CUMPRINDO HORÁRIO NA ESCALA ATUAL</v>
      </c>
      <c r="L1695" s="119" t="str">
        <f>_xlfn.CONCAT(cr_impAlm[[#This Row],[DATA]],cr_impAlm[[#This Row],[MOTORISTA e MATRICULA]])</f>
        <v>45601ADAIR VIEIRA DA SILVA - 2034</v>
      </c>
    </row>
    <row r="1696" spans="1:12" ht="41.25" hidden="1" customHeight="1">
      <c r="A1696" s="152">
        <v>45531</v>
      </c>
      <c r="B1696" s="146">
        <v>19015</v>
      </c>
      <c r="C1696" s="147">
        <v>0.79166666666666663</v>
      </c>
      <c r="D1696" s="148" t="s">
        <v>11</v>
      </c>
      <c r="E1696" s="149" t="s">
        <v>103</v>
      </c>
      <c r="F1696" s="149"/>
      <c r="G1696" s="149" t="str">
        <f t="shared" si="67"/>
        <v>1</v>
      </c>
      <c r="H1696" s="150">
        <f t="shared" si="68"/>
        <v>18</v>
      </c>
      <c r="I1696" s="149" t="str" cm="1">
        <f t="array" ref="I1696">_xlfn.XLOOKUP(C1696,imp_horarios,imp_trechos_janta,"",-1,1)</f>
        <v>GOIANIA X TERESINA 18:00</v>
      </c>
      <c r="J1696" s="151" t="str" cm="1">
        <f t="array" ref="J1696">_xlfn.XLOOKUP(D1696,justificativas_motivos,justificativas_texto,"",1,1)</f>
        <v>MOTORISTA CUMPRINDO HORÁRIO NA ESCALA ATUAL</v>
      </c>
      <c r="L1696" s="119" t="str">
        <f>_xlfn.CONCAT(cr_impAlm[[#This Row],[DATA]],cr_impAlm[[#This Row],[MOTORISTA e MATRICULA]])</f>
        <v>45601VALTERSON ANTONIO CORREIA - 3004</v>
      </c>
    </row>
    <row r="1697" spans="1:12" ht="41.25" hidden="1" customHeight="1">
      <c r="A1697" s="152">
        <v>45531</v>
      </c>
      <c r="B1697" s="146">
        <v>16700</v>
      </c>
      <c r="C1697" s="147">
        <v>0.83333333333333337</v>
      </c>
      <c r="D1697" s="148" t="s">
        <v>11</v>
      </c>
      <c r="E1697" s="149" t="s">
        <v>117</v>
      </c>
      <c r="F1697" s="149"/>
      <c r="G1697" s="149" t="str">
        <f t="shared" si="67"/>
        <v>1</v>
      </c>
      <c r="H1697" s="150">
        <f t="shared" si="68"/>
        <v>18</v>
      </c>
      <c r="I1697" s="149" t="str" cm="1">
        <f t="array" ref="I1697">_xlfn.XLOOKUP(C1697,imp_horarios,imp_trechos_janta,"",-1,1)</f>
        <v>GOIANIA X SAO LUIS 20:00</v>
      </c>
      <c r="J1697" s="151" t="str" cm="1">
        <f t="array" ref="J1697">_xlfn.XLOOKUP(D1697,justificativas_motivos,justificativas_texto,"",1,1)</f>
        <v>MOTORISTA CUMPRINDO HORÁRIO NA ESCALA ATUAL</v>
      </c>
      <c r="L1697" s="119" t="str">
        <f>_xlfn.CONCAT(cr_impAlm[[#This Row],[DATA]],cr_impAlm[[#This Row],[MOTORISTA e MATRICULA]])</f>
        <v>45602CARLOS ALBERTO DE LIMA - 2777</v>
      </c>
    </row>
    <row r="1698" spans="1:12" ht="41.25" hidden="1" customHeight="1">
      <c r="A1698" s="152">
        <v>45531</v>
      </c>
      <c r="B1698" s="135">
        <v>16700</v>
      </c>
      <c r="C1698" s="133">
        <v>0.83333333333333337</v>
      </c>
      <c r="D1698" s="148" t="s">
        <v>11</v>
      </c>
      <c r="E1698" s="132" t="s">
        <v>116</v>
      </c>
      <c r="F1698" s="132"/>
      <c r="G1698" s="132" t="str">
        <f t="shared" si="67"/>
        <v>1</v>
      </c>
      <c r="H1698" s="137">
        <f t="shared" si="68"/>
        <v>18</v>
      </c>
      <c r="I1698" s="132" t="str" cm="1">
        <f t="array" ref="I1698">_xlfn.XLOOKUP(C1698,imp_horarios,imp_trechos_janta,"",-1,1)</f>
        <v>GOIANIA X SAO LUIS 20:00</v>
      </c>
      <c r="J1698" s="145" t="str" cm="1">
        <f t="array" ref="J1698">_xlfn.XLOOKUP(D1698,justificativas_motivos,justificativas_texto,"",1,1)</f>
        <v>MOTORISTA CUMPRINDO HORÁRIO NA ESCALA ATUAL</v>
      </c>
      <c r="L1698" s="119" t="str">
        <f>_xlfn.CONCAT(cr_impAlm[[#This Row],[DATA]],cr_impAlm[[#This Row],[MOTORISTA e MATRICULA]])</f>
        <v>45602FABIO DA SILVA ANDRADE - 4075</v>
      </c>
    </row>
    <row r="1699" spans="1:12" ht="41.25" hidden="1" customHeight="1">
      <c r="A1699" s="152">
        <v>45531</v>
      </c>
      <c r="B1699" s="146" t="s">
        <v>71</v>
      </c>
      <c r="C1699" s="147" t="s">
        <v>294</v>
      </c>
      <c r="D1699" s="148" t="s">
        <v>294</v>
      </c>
      <c r="E1699" s="132" t="s">
        <v>296</v>
      </c>
      <c r="F1699" s="149"/>
      <c r="G1699" s="149" t="str">
        <f t="shared" si="67"/>
        <v>1</v>
      </c>
      <c r="H1699" s="150">
        <f t="shared" si="68"/>
        <v>18</v>
      </c>
      <c r="I1699" s="149" t="str" cm="1">
        <f t="array" ref="I1699">_xlfn.XLOOKUP(C1699,imp_horarios,imp_trechos_janta,"",-1,1)</f>
        <v>REPOSIÇÃO</v>
      </c>
      <c r="J1699" s="151" t="str" cm="1">
        <f t="array" ref="J1699">_xlfn.XLOOKUP(D1699,justificativas_motivos,justificativas_texto,"",1,1)</f>
        <v>MOTORISTA ESTA DE TREINAMENTO NA GARAGEM</v>
      </c>
      <c r="L1699" s="119" t="str">
        <f>_xlfn.CONCAT(cr_impAlm[[#This Row],[DATA]],cr_impAlm[[#This Row],[MOTORISTA e MATRICULA]])</f>
        <v>45602MARCELO RIZO SANTANA - 2048</v>
      </c>
    </row>
    <row r="1700" spans="1:12" ht="41.25" hidden="1" customHeight="1">
      <c r="A1700" s="152">
        <v>45532</v>
      </c>
      <c r="B1700" s="146">
        <v>19018</v>
      </c>
      <c r="C1700" s="147">
        <v>0.3</v>
      </c>
      <c r="D1700" s="148" t="s">
        <v>11</v>
      </c>
      <c r="E1700" s="132" t="s">
        <v>35</v>
      </c>
      <c r="F1700" s="149"/>
      <c r="G1700" s="149" t="str">
        <f t="shared" si="67"/>
        <v>1</v>
      </c>
      <c r="H1700" s="150">
        <f t="shared" si="68"/>
        <v>18</v>
      </c>
      <c r="I1700" s="149" t="str" cm="1">
        <f t="array" ref="I1700">_xlfn.XLOOKUP(C1700,imp_horarios,imp_trechos_janta,"",-1,1)</f>
        <v>BELEM X GOIANIA 07:12</v>
      </c>
      <c r="J1700" s="151" t="str" cm="1">
        <f t="array" ref="J1700">_xlfn.XLOOKUP(D1700,justificativas_motivos,justificativas_texto,"",1,1)</f>
        <v>MOTORISTA CUMPRINDO HORÁRIO NA ESCALA ATUAL</v>
      </c>
      <c r="L1700" s="119" t="str">
        <f>_xlfn.CONCAT(cr_impAlm[[#This Row],[DATA]],cr_impAlm[[#This Row],[MOTORISTA e MATRICULA]])</f>
        <v>45602CLAUDIO JOSE DO NASCIMENTO - 549</v>
      </c>
    </row>
    <row r="1701" spans="1:12" ht="41.25" hidden="1" customHeight="1">
      <c r="A1701" s="152">
        <v>45532</v>
      </c>
      <c r="B1701" s="146">
        <v>19018</v>
      </c>
      <c r="C1701" s="147">
        <v>0.3</v>
      </c>
      <c r="D1701" s="148" t="s">
        <v>11</v>
      </c>
      <c r="E1701" s="132" t="s">
        <v>232</v>
      </c>
      <c r="F1701" s="149"/>
      <c r="G1701" s="149" t="str">
        <f t="shared" si="67"/>
        <v>1</v>
      </c>
      <c r="H1701" s="150">
        <f t="shared" si="68"/>
        <v>18</v>
      </c>
      <c r="I1701" s="149" t="str" cm="1">
        <f t="array" ref="I1701">_xlfn.XLOOKUP(C1701,imp_horarios,imp_trechos_janta,"",-1,1)</f>
        <v>BELEM X GOIANIA 07:12</v>
      </c>
      <c r="J1701" s="151" t="str" cm="1">
        <f t="array" ref="J1701">_xlfn.XLOOKUP(D1701,justificativas_motivos,justificativas_texto,"",1,1)</f>
        <v>MOTORISTA CUMPRINDO HORÁRIO NA ESCALA ATUAL</v>
      </c>
      <c r="L1701" s="119" t="str">
        <f>_xlfn.CONCAT(cr_impAlm[[#This Row],[DATA]],cr_impAlm[[#This Row],[MOTORISTA e MATRICULA]])</f>
        <v>45602WARLEY DA SILVA NOQUEIRA - 5823</v>
      </c>
    </row>
    <row r="1702" spans="1:12" ht="41.25" hidden="1" customHeight="1">
      <c r="A1702" s="152">
        <v>45532</v>
      </c>
      <c r="B1702" s="146">
        <v>19012</v>
      </c>
      <c r="C1702" s="147">
        <v>0.33333333333333331</v>
      </c>
      <c r="D1702" s="148" t="s">
        <v>11</v>
      </c>
      <c r="E1702" s="132" t="s">
        <v>133</v>
      </c>
      <c r="F1702" s="149"/>
      <c r="G1702" s="149" t="str">
        <f t="shared" si="67"/>
        <v>1</v>
      </c>
      <c r="H1702" s="150">
        <f t="shared" si="68"/>
        <v>18</v>
      </c>
      <c r="I1702" s="149" t="str" cm="1">
        <f t="array" ref="I1702">_xlfn.XLOOKUP(C1702,imp_horarios,imp_trechos_janta,"",-1,1)</f>
        <v>SAO LUIS X GOIANIA 08:00</v>
      </c>
      <c r="J1702" s="151" t="str" cm="1">
        <f t="array" ref="J1702">_xlfn.XLOOKUP(D1702,justificativas_motivos,justificativas_texto,"",1,1)</f>
        <v>MOTORISTA CUMPRINDO HORÁRIO NA ESCALA ATUAL</v>
      </c>
      <c r="L1702" s="119" t="str">
        <f>_xlfn.CONCAT(cr_impAlm[[#This Row],[DATA]],cr_impAlm[[#This Row],[MOTORISTA e MATRICULA]])</f>
        <v>45602GILMAR RODRIGUES DE LIMA - 5819</v>
      </c>
    </row>
    <row r="1703" spans="1:12" ht="41.25" hidden="1" customHeight="1">
      <c r="A1703" s="152">
        <v>45532</v>
      </c>
      <c r="B1703" s="146">
        <v>19012</v>
      </c>
      <c r="C1703" s="147">
        <v>0.33333333333333331</v>
      </c>
      <c r="D1703" s="148" t="s">
        <v>11</v>
      </c>
      <c r="E1703" s="132" t="s">
        <v>189</v>
      </c>
      <c r="F1703" s="149"/>
      <c r="G1703" s="149" t="str">
        <f t="shared" si="67"/>
        <v>1</v>
      </c>
      <c r="H1703" s="150">
        <f t="shared" si="68"/>
        <v>18</v>
      </c>
      <c r="I1703" s="149" t="str" cm="1">
        <f t="array" ref="I1703">_xlfn.XLOOKUP(C1703,imp_horarios,imp_trechos_janta,"",-1,1)</f>
        <v>SAO LUIS X GOIANIA 08:00</v>
      </c>
      <c r="J1703" s="151" t="str" cm="1">
        <f t="array" ref="J1703">_xlfn.XLOOKUP(D1703,justificativas_motivos,justificativas_texto,"",1,1)</f>
        <v>MOTORISTA CUMPRINDO HORÁRIO NA ESCALA ATUAL</v>
      </c>
      <c r="L1703" s="119" t="str">
        <f>_xlfn.CONCAT(cr_impAlm[[#This Row],[DATA]],cr_impAlm[[#This Row],[MOTORISTA e MATRICULA]])</f>
        <v>45602ADAIL DA SILVA DOS SANTOS - 1103</v>
      </c>
    </row>
    <row r="1704" spans="1:12" ht="41.25" hidden="1" customHeight="1">
      <c r="A1704" s="152">
        <v>45532</v>
      </c>
      <c r="B1704" s="146" t="s">
        <v>137</v>
      </c>
      <c r="C1704" s="147" t="s">
        <v>137</v>
      </c>
      <c r="D1704" s="148" t="s">
        <v>137</v>
      </c>
      <c r="E1704" s="132" t="s">
        <v>104</v>
      </c>
      <c r="F1704" s="149"/>
      <c r="G1704" s="149" t="str">
        <f t="shared" si="67"/>
        <v>1</v>
      </c>
      <c r="H1704" s="150">
        <f t="shared" si="68"/>
        <v>18</v>
      </c>
      <c r="I1704" s="149" t="str" cm="1">
        <f t="array" ref="I1704">_xlfn.XLOOKUP(C1704,imp_horarios,imp_trechos_janta,"",-1,1)</f>
        <v>ESPERA</v>
      </c>
      <c r="J1704" s="151" t="str" cm="1">
        <f t="array" ref="J1704">_xlfn.XLOOKUP(D1704,justificativas_motivos,justificativas_texto,"",1,1)</f>
        <v>MOTORISTA NA GARAGEM EM ESPERA PARA DISPONIBILIDADE DE HORARIOS</v>
      </c>
      <c r="L1704" s="119" t="str">
        <f>_xlfn.CONCAT(cr_impAlm[[#This Row],[DATA]],cr_impAlm[[#This Row],[MOTORISTA e MATRICULA]])</f>
        <v>45603ALEXSANDRO PEREIRA DA SILVA - 5286</v>
      </c>
    </row>
    <row r="1705" spans="1:12" ht="41.25" hidden="1" customHeight="1">
      <c r="A1705" s="152">
        <v>45532</v>
      </c>
      <c r="B1705" s="146" t="s">
        <v>137</v>
      </c>
      <c r="C1705" s="147" t="s">
        <v>137</v>
      </c>
      <c r="D1705" s="148" t="s">
        <v>137</v>
      </c>
      <c r="E1705" s="149" t="s">
        <v>103</v>
      </c>
      <c r="F1705" s="149"/>
      <c r="G1705" s="149" t="str">
        <f t="shared" si="67"/>
        <v>1</v>
      </c>
      <c r="H1705" s="150">
        <f t="shared" si="68"/>
        <v>18</v>
      </c>
      <c r="I1705" s="149" t="str" cm="1">
        <f t="array" ref="I1705">_xlfn.XLOOKUP(C1705,imp_horarios,imp_trechos_janta,"",-1,1)</f>
        <v>ESPERA</v>
      </c>
      <c r="J1705" s="151" t="str" cm="1">
        <f t="array" ref="J1705">_xlfn.XLOOKUP(D1705,justificativas_motivos,justificativas_texto,"",1,1)</f>
        <v>MOTORISTA NA GARAGEM EM ESPERA PARA DISPONIBILIDADE DE HORARIOS</v>
      </c>
      <c r="L1705" s="119" t="str">
        <f>_xlfn.CONCAT(cr_impAlm[[#This Row],[DATA]],cr_impAlm[[#This Row],[MOTORISTA e MATRICULA]])</f>
        <v>45603LOURIVAL FRANCISCO DA COSTA - 5826</v>
      </c>
    </row>
    <row r="1706" spans="1:12" ht="41.25" hidden="1" customHeight="1">
      <c r="A1706" s="152">
        <v>45532</v>
      </c>
      <c r="B1706" s="146" t="s">
        <v>137</v>
      </c>
      <c r="C1706" s="147" t="s">
        <v>137</v>
      </c>
      <c r="D1706" s="148" t="s">
        <v>137</v>
      </c>
      <c r="E1706" s="149" t="s">
        <v>117</v>
      </c>
      <c r="F1706" s="149"/>
      <c r="G1706" s="149" t="str">
        <f t="shared" si="67"/>
        <v>1</v>
      </c>
      <c r="H1706" s="150">
        <f t="shared" si="68"/>
        <v>18</v>
      </c>
      <c r="I1706" s="149" t="str" cm="1">
        <f t="array" ref="I1706">_xlfn.XLOOKUP(C1706,imp_horarios,imp_trechos_janta,"",-1,1)</f>
        <v>ESPERA</v>
      </c>
      <c r="J1706" s="151" t="str" cm="1">
        <f t="array" ref="J1706">_xlfn.XLOOKUP(D1706,justificativas_motivos,justificativas_texto,"",1,1)</f>
        <v>MOTORISTA NA GARAGEM EM ESPERA PARA DISPONIBILIDADE DE HORARIOS</v>
      </c>
      <c r="L1706" s="119" t="str">
        <f>_xlfn.CONCAT(cr_impAlm[[#This Row],[DATA]],cr_impAlm[[#This Row],[MOTORISTA e MATRICULA]])</f>
        <v>45603AILTON LEITE ORTIZ DE CAMARGO - 1642</v>
      </c>
    </row>
    <row r="1707" spans="1:12" ht="41.25" hidden="1" customHeight="1">
      <c r="A1707" s="152">
        <v>45532</v>
      </c>
      <c r="B1707" s="146" t="s">
        <v>137</v>
      </c>
      <c r="C1707" s="147" t="s">
        <v>137</v>
      </c>
      <c r="D1707" s="148" t="s">
        <v>137</v>
      </c>
      <c r="E1707" s="149" t="s">
        <v>116</v>
      </c>
      <c r="F1707" s="149"/>
      <c r="G1707" s="149" t="str">
        <f t="shared" si="67"/>
        <v>1</v>
      </c>
      <c r="H1707" s="150">
        <f t="shared" si="68"/>
        <v>18</v>
      </c>
      <c r="I1707" s="149" t="str" cm="1">
        <f t="array" ref="I1707">_xlfn.XLOOKUP(C1707,imp_horarios,imp_trechos_janta,"",-1,1)</f>
        <v>ESPERA</v>
      </c>
      <c r="J1707" s="151" t="str" cm="1">
        <f t="array" ref="J1707">_xlfn.XLOOKUP(D1707,justificativas_motivos,justificativas_texto,"",1,1)</f>
        <v>MOTORISTA NA GARAGEM EM ESPERA PARA DISPONIBILIDADE DE HORARIOS</v>
      </c>
      <c r="L1707" s="119" t="str">
        <f>_xlfn.CONCAT(cr_impAlm[[#This Row],[DATA]],cr_impAlm[[#This Row],[MOTORISTA e MATRICULA]])</f>
        <v>45603ALCENILDE BARBOSA ARAUJO - 1745</v>
      </c>
    </row>
    <row r="1708" spans="1:12" ht="41.25" hidden="1" customHeight="1">
      <c r="A1708" s="152">
        <v>45532</v>
      </c>
      <c r="B1708" s="146" t="s">
        <v>137</v>
      </c>
      <c r="C1708" s="147" t="s">
        <v>137</v>
      </c>
      <c r="D1708" s="148" t="s">
        <v>137</v>
      </c>
      <c r="E1708" s="153" t="s">
        <v>40</v>
      </c>
      <c r="F1708" s="149"/>
      <c r="G1708" s="149" t="str">
        <f t="shared" si="67"/>
        <v>1</v>
      </c>
      <c r="H1708" s="150">
        <f t="shared" si="68"/>
        <v>18</v>
      </c>
      <c r="I1708" s="149" t="str" cm="1">
        <f t="array" ref="I1708">_xlfn.XLOOKUP(C1708,imp_horarios,imp_trechos_janta,"",-1,1)</f>
        <v>ESPERA</v>
      </c>
      <c r="J1708" s="151" t="str" cm="1">
        <f t="array" ref="J1708">_xlfn.XLOOKUP(D1708,justificativas_motivos,justificativas_texto,"",1,1)</f>
        <v>MOTORISTA NA GARAGEM EM ESPERA PARA DISPONIBILIDADE DE HORARIOS</v>
      </c>
      <c r="L1708" s="119" t="str">
        <f>_xlfn.CONCAT(cr_impAlm[[#This Row],[DATA]],cr_impAlm[[#This Row],[MOTORISTA e MATRICULA]])</f>
        <v>45603EDIMAR FRANCISCO ALEIXO - 5593</v>
      </c>
    </row>
    <row r="1709" spans="1:12" ht="41.25" hidden="1" customHeight="1">
      <c r="A1709" s="152">
        <v>45532</v>
      </c>
      <c r="B1709" s="146" t="s">
        <v>137</v>
      </c>
      <c r="C1709" s="147" t="s">
        <v>137</v>
      </c>
      <c r="D1709" s="148" t="s">
        <v>137</v>
      </c>
      <c r="E1709" s="153" t="s">
        <v>41</v>
      </c>
      <c r="F1709" s="149"/>
      <c r="G1709" s="149" t="str">
        <f t="shared" si="67"/>
        <v>1</v>
      </c>
      <c r="H1709" s="150">
        <f t="shared" si="68"/>
        <v>18</v>
      </c>
      <c r="I1709" s="149" t="str" cm="1">
        <f t="array" ref="I1709">_xlfn.XLOOKUP(C1709,imp_horarios,imp_trechos_janta,"",-1,1)</f>
        <v>ESPERA</v>
      </c>
      <c r="J1709" s="151" t="str" cm="1">
        <f t="array" ref="J1709">_xlfn.XLOOKUP(D1709,justificativas_motivos,justificativas_texto,"",1,1)</f>
        <v>MOTORISTA NA GARAGEM EM ESPERA PARA DISPONIBILIDADE DE HORARIOS</v>
      </c>
      <c r="L1709" s="119" t="str">
        <f>_xlfn.CONCAT(cr_impAlm[[#This Row],[DATA]],cr_impAlm[[#This Row],[MOTORISTA e MATRICULA]])</f>
        <v>45603DJALMA NOQUEIRA DOS SANTOS - 5956</v>
      </c>
    </row>
    <row r="1710" spans="1:12" ht="41.25" hidden="1" customHeight="1">
      <c r="A1710" s="152">
        <v>45532</v>
      </c>
      <c r="B1710" s="146">
        <v>19021</v>
      </c>
      <c r="C1710" s="147">
        <v>0.75</v>
      </c>
      <c r="D1710" s="148" t="s">
        <v>11</v>
      </c>
      <c r="E1710" s="149" t="s">
        <v>30</v>
      </c>
      <c r="F1710" s="149"/>
      <c r="G1710" s="149" t="str">
        <f t="shared" si="67"/>
        <v>1</v>
      </c>
      <c r="H1710" s="150">
        <f t="shared" si="68"/>
        <v>18</v>
      </c>
      <c r="I1710" s="149" t="str" cm="1">
        <f t="array" ref="I1710">_xlfn.XLOOKUP(C1710,imp_horarios,imp_trechos_janta,"",-1,1)</f>
        <v>GOIANIA X TERESINA 18:00</v>
      </c>
      <c r="J1710" s="151" t="str" cm="1">
        <f t="array" ref="J1710">_xlfn.XLOOKUP(D1710,justificativas_motivos,justificativas_texto,"",1,1)</f>
        <v>MOTORISTA CUMPRINDO HORÁRIO NA ESCALA ATUAL</v>
      </c>
      <c r="L1710" s="119" t="str">
        <f>_xlfn.CONCAT(cr_impAlm[[#This Row],[DATA]],cr_impAlm[[#This Row],[MOTORISTA e MATRICULA]])</f>
        <v>45603ADAIL DA SILVA DOS SANTOS - 1103</v>
      </c>
    </row>
    <row r="1711" spans="1:12" ht="41.25" hidden="1" customHeight="1">
      <c r="A1711" s="152">
        <v>45532</v>
      </c>
      <c r="B1711" s="146">
        <v>19021</v>
      </c>
      <c r="C1711" s="147">
        <v>0.75</v>
      </c>
      <c r="D1711" s="148" t="s">
        <v>11</v>
      </c>
      <c r="E1711" s="149" t="s">
        <v>31</v>
      </c>
      <c r="F1711" s="149"/>
      <c r="G1711" s="149" t="str">
        <f t="shared" si="67"/>
        <v>1</v>
      </c>
      <c r="H1711" s="150">
        <f t="shared" si="68"/>
        <v>18</v>
      </c>
      <c r="I1711" s="149" t="str" cm="1">
        <f t="array" ref="I1711">_xlfn.XLOOKUP(C1711,imp_horarios,imp_trechos_janta,"",-1,1)</f>
        <v>GOIANIA X TERESINA 18:00</v>
      </c>
      <c r="J1711" s="151" t="str" cm="1">
        <f t="array" ref="J1711">_xlfn.XLOOKUP(D1711,justificativas_motivos,justificativas_texto,"",1,1)</f>
        <v>MOTORISTA CUMPRINDO HORÁRIO NA ESCALA ATUAL</v>
      </c>
      <c r="L1711" s="119" t="str">
        <f>_xlfn.CONCAT(cr_impAlm[[#This Row],[DATA]],cr_impAlm[[#This Row],[MOTORISTA e MATRICULA]])</f>
        <v>45604OLISMAR BATISTA DE DEUS - 5293</v>
      </c>
    </row>
    <row r="1712" spans="1:12" ht="41.25" hidden="1" customHeight="1">
      <c r="A1712" s="152">
        <v>45532</v>
      </c>
      <c r="B1712" s="146">
        <v>19010</v>
      </c>
      <c r="C1712" s="147">
        <v>0.79166666666666663</v>
      </c>
      <c r="D1712" s="148" t="s">
        <v>11</v>
      </c>
      <c r="E1712" s="149" t="s">
        <v>126</v>
      </c>
      <c r="F1712" s="149"/>
      <c r="G1712" s="149" t="str">
        <f t="shared" si="67"/>
        <v>1</v>
      </c>
      <c r="H1712" s="150">
        <f t="shared" si="68"/>
        <v>18</v>
      </c>
      <c r="I1712" s="149" t="str" cm="1">
        <f t="array" ref="I1712">_xlfn.XLOOKUP(C1712,imp_horarios,imp_trechos_janta,"",-1,1)</f>
        <v>GOIANIA X TERESINA 18:00</v>
      </c>
      <c r="J1712" s="151" t="str" cm="1">
        <f t="array" ref="J1712">_xlfn.XLOOKUP(D1712,justificativas_motivos,justificativas_texto,"",1,1)</f>
        <v>MOTORISTA CUMPRINDO HORÁRIO NA ESCALA ATUAL</v>
      </c>
      <c r="L1712" s="119" t="str">
        <f>_xlfn.CONCAT(cr_impAlm[[#This Row],[DATA]],cr_impAlm[[#This Row],[MOTORISTA e MATRICULA]])</f>
        <v>45604NEURI BISPO DA SILVA - 2682</v>
      </c>
    </row>
    <row r="1713" spans="1:12" ht="41.25" hidden="1" customHeight="1">
      <c r="A1713" s="152">
        <v>45532</v>
      </c>
      <c r="B1713" s="146">
        <v>19010</v>
      </c>
      <c r="C1713" s="147">
        <v>0.79166666666666663</v>
      </c>
      <c r="D1713" s="148" t="s">
        <v>11</v>
      </c>
      <c r="E1713" s="149" t="s">
        <v>194</v>
      </c>
      <c r="F1713" s="149"/>
      <c r="G1713" s="149" t="str">
        <f t="shared" si="67"/>
        <v>1</v>
      </c>
      <c r="H1713" s="150">
        <f t="shared" si="68"/>
        <v>18</v>
      </c>
      <c r="I1713" s="149" t="str" cm="1">
        <f t="array" ref="I1713">_xlfn.XLOOKUP(C1713,imp_horarios,imp_trechos_janta,"",-1,1)</f>
        <v>GOIANIA X TERESINA 18:00</v>
      </c>
      <c r="J1713" s="151" t="str" cm="1">
        <f t="array" ref="J1713">_xlfn.XLOOKUP(D1713,justificativas_motivos,justificativas_texto,"",1,1)</f>
        <v>MOTORISTA CUMPRINDO HORÁRIO NA ESCALA ATUAL</v>
      </c>
      <c r="L1713" s="119" t="str">
        <f>_xlfn.CONCAT(cr_impAlm[[#This Row],[DATA]],cr_impAlm[[#This Row],[MOTORISTA e MATRICULA]])</f>
        <v>45604CLAYTON SANTOS AIRES PEREIRA - 5209</v>
      </c>
    </row>
    <row r="1714" spans="1:12" ht="41.25" hidden="1" customHeight="1">
      <c r="A1714" s="152">
        <v>45532</v>
      </c>
      <c r="B1714" s="146">
        <v>20016</v>
      </c>
      <c r="C1714" s="147">
        <v>0.83333333333333337</v>
      </c>
      <c r="D1714" s="148" t="s">
        <v>11</v>
      </c>
      <c r="E1714" s="149" t="s">
        <v>19</v>
      </c>
      <c r="F1714" s="149"/>
      <c r="G1714" s="149" t="str">
        <f t="shared" si="67"/>
        <v>1</v>
      </c>
      <c r="H1714" s="150">
        <f t="shared" si="68"/>
        <v>18</v>
      </c>
      <c r="I1714" s="149" t="str" cm="1">
        <f t="array" ref="I1714">_xlfn.XLOOKUP(C1714,imp_horarios,imp_trechos_janta,"",-1,1)</f>
        <v>GOIANIA X SAO LUIS 20:00</v>
      </c>
      <c r="J1714" s="151" t="str" cm="1">
        <f t="array" ref="J1714">_xlfn.XLOOKUP(D1714,justificativas_motivos,justificativas_texto,"",1,1)</f>
        <v>MOTORISTA CUMPRINDO HORÁRIO NA ESCALA ATUAL</v>
      </c>
      <c r="L1714" s="119" t="str">
        <f>_xlfn.CONCAT(cr_impAlm[[#This Row],[DATA]],cr_impAlm[[#This Row],[MOTORISTA e MATRICULA]])</f>
        <v>45604RODRIGO RIBEIRO CASSIOLI - 5427</v>
      </c>
    </row>
    <row r="1715" spans="1:12" ht="41.25" hidden="1" customHeight="1">
      <c r="A1715" s="144">
        <v>45532</v>
      </c>
      <c r="B1715" s="135">
        <v>20016</v>
      </c>
      <c r="C1715" s="133">
        <v>0.83333333333333337</v>
      </c>
      <c r="D1715" s="136" t="s">
        <v>11</v>
      </c>
      <c r="E1715" s="132" t="s">
        <v>173</v>
      </c>
      <c r="F1715" s="132"/>
      <c r="G1715" s="132" t="str">
        <f t="shared" si="67"/>
        <v>1</v>
      </c>
      <c r="H1715" s="137">
        <f t="shared" si="68"/>
        <v>18</v>
      </c>
      <c r="I1715" s="132" t="str" cm="1">
        <f t="array" ref="I1715">_xlfn.XLOOKUP(C1715,imp_horarios,imp_trechos_janta,"",-1,1)</f>
        <v>GOIANIA X SAO LUIS 20:00</v>
      </c>
      <c r="J1715" s="145" t="str" cm="1">
        <f t="array" ref="J1715">_xlfn.XLOOKUP(D1715,justificativas_motivos,justificativas_texto,"",1,1)</f>
        <v>MOTORISTA CUMPRINDO HORÁRIO NA ESCALA ATUAL</v>
      </c>
      <c r="L1715" s="119" t="str">
        <f>_xlfn.CONCAT(cr_impAlm[[#This Row],[DATA]],cr_impAlm[[#This Row],[MOTORISTA e MATRICULA]])</f>
        <v>45604ROSIVALDO FERREIRA DA SILVA - 5429</v>
      </c>
    </row>
    <row r="1716" spans="1:12" ht="41.25" hidden="1" customHeight="1">
      <c r="A1716" s="144">
        <v>45533</v>
      </c>
      <c r="B1716" s="135">
        <v>19015</v>
      </c>
      <c r="C1716" s="133">
        <v>0.875</v>
      </c>
      <c r="D1716" s="136" t="s">
        <v>11</v>
      </c>
      <c r="E1716" s="132" t="s">
        <v>104</v>
      </c>
      <c r="F1716" s="132"/>
      <c r="G1716" s="132" t="str">
        <f t="shared" si="67"/>
        <v>1</v>
      </c>
      <c r="H1716" s="137">
        <f t="shared" si="68"/>
        <v>18</v>
      </c>
      <c r="I1716" s="132" t="str" cm="1">
        <f t="array" ref="I1716">_xlfn.XLOOKUP(C1716,imp_horarios,imp_trechos_janta,"",-1,1)</f>
        <v>FORTALEZA X SINOP 20:30</v>
      </c>
      <c r="J1716" s="145" t="str" cm="1">
        <f t="array" ref="J1716">_xlfn.XLOOKUP(D1716,justificativas_motivos,justificativas_texto,"",1,1)</f>
        <v>MOTORISTA CUMPRINDO HORÁRIO NA ESCALA ATUAL</v>
      </c>
      <c r="L1716" s="119" t="str">
        <f>_xlfn.CONCAT(cr_impAlm[[#This Row],[DATA]],cr_impAlm[[#This Row],[MOTORISTA e MATRICULA]])</f>
        <v>45604LAZARO VIEIRA DA SILVA - 5428</v>
      </c>
    </row>
    <row r="1717" spans="1:12" ht="41.25" hidden="1" customHeight="1">
      <c r="A1717" s="144">
        <v>45533</v>
      </c>
      <c r="B1717" s="135">
        <v>19015</v>
      </c>
      <c r="C1717" s="133">
        <v>0.875</v>
      </c>
      <c r="D1717" s="136" t="s">
        <v>11</v>
      </c>
      <c r="E1717" s="132" t="s">
        <v>103</v>
      </c>
      <c r="F1717" s="132"/>
      <c r="G1717" s="132" t="str">
        <f t="shared" si="67"/>
        <v>1</v>
      </c>
      <c r="H1717" s="137">
        <f t="shared" si="68"/>
        <v>18</v>
      </c>
      <c r="I1717" s="132" t="str" cm="1">
        <f t="array" ref="I1717">_xlfn.XLOOKUP(C1717,imp_horarios,imp_trechos_janta,"",-1,1)</f>
        <v>FORTALEZA X SINOP 20:30</v>
      </c>
      <c r="J1717" s="145" t="str" cm="1">
        <f t="array" ref="J1717">_xlfn.XLOOKUP(D1717,justificativas_motivos,justificativas_texto,"",1,1)</f>
        <v>MOTORISTA CUMPRINDO HORÁRIO NA ESCALA ATUAL</v>
      </c>
      <c r="L1717" s="119" t="str">
        <f>_xlfn.CONCAT(cr_impAlm[[#This Row],[DATA]],cr_impAlm[[#This Row],[MOTORISTA e MATRICULA]])</f>
        <v>45604DAVID ALVES PEREIRA - 5300</v>
      </c>
    </row>
    <row r="1718" spans="1:12" ht="41.25" hidden="1" customHeight="1">
      <c r="A1718" s="144">
        <v>45533</v>
      </c>
      <c r="B1718" s="135">
        <v>19022</v>
      </c>
      <c r="C1718" s="133">
        <v>0.3</v>
      </c>
      <c r="D1718" s="136" t="s">
        <v>11</v>
      </c>
      <c r="E1718" s="132" t="s">
        <v>117</v>
      </c>
      <c r="F1718" s="132"/>
      <c r="G1718" s="132" t="str">
        <f t="shared" si="67"/>
        <v>1</v>
      </c>
      <c r="H1718" s="137">
        <f t="shared" si="68"/>
        <v>18</v>
      </c>
      <c r="I1718" s="132" t="str" cm="1">
        <f t="array" ref="I1718">_xlfn.XLOOKUP(C1718,imp_horarios,imp_trechos_janta,"",-1,1)</f>
        <v>BELEM X GOIANIA 07:12</v>
      </c>
      <c r="J1718" s="145" t="str" cm="1">
        <f t="array" ref="J1718">_xlfn.XLOOKUP(D1718,justificativas_motivos,justificativas_texto,"",1,1)</f>
        <v>MOTORISTA CUMPRINDO HORÁRIO NA ESCALA ATUAL</v>
      </c>
      <c r="L1718" s="119" t="str">
        <f>_xlfn.CONCAT(cr_impAlm[[#This Row],[DATA]],cr_impAlm[[#This Row],[MOTORISTA e MATRICULA]])</f>
        <v>45604EDMILSON LUIS DE FRANCA - 5442</v>
      </c>
    </row>
    <row r="1719" spans="1:12" ht="41.25" hidden="1" customHeight="1">
      <c r="A1719" s="144">
        <v>45533</v>
      </c>
      <c r="B1719" s="135">
        <v>19022</v>
      </c>
      <c r="C1719" s="133">
        <v>0.3</v>
      </c>
      <c r="D1719" s="136" t="s">
        <v>11</v>
      </c>
      <c r="E1719" s="132" t="s">
        <v>116</v>
      </c>
      <c r="F1719" s="132"/>
      <c r="G1719" s="132" t="str">
        <f t="shared" si="67"/>
        <v>1</v>
      </c>
      <c r="H1719" s="137">
        <f t="shared" si="68"/>
        <v>18</v>
      </c>
      <c r="I1719" s="132" t="str" cm="1">
        <f t="array" ref="I1719">_xlfn.XLOOKUP(C1719,imp_horarios,imp_trechos_janta,"",-1,1)</f>
        <v>BELEM X GOIANIA 07:12</v>
      </c>
      <c r="J1719" s="145" t="str" cm="1">
        <f t="array" ref="J1719">_xlfn.XLOOKUP(D1719,justificativas_motivos,justificativas_texto,"",1,1)</f>
        <v>MOTORISTA CUMPRINDO HORÁRIO NA ESCALA ATUAL</v>
      </c>
      <c r="L1719" s="119" t="str">
        <f>_xlfn.CONCAT(cr_impAlm[[#This Row],[DATA]],cr_impAlm[[#This Row],[MOTORISTA e MATRICULA]])</f>
        <v>45604ADAIL DA SILVA DOS SANTOS - 1103</v>
      </c>
    </row>
    <row r="1720" spans="1:12" ht="41.25" hidden="1" customHeight="1">
      <c r="A1720" s="144">
        <v>45533</v>
      </c>
      <c r="B1720" s="135">
        <v>15500</v>
      </c>
      <c r="C1720" s="133">
        <v>0.33333333333333331</v>
      </c>
      <c r="D1720" s="136" t="s">
        <v>11</v>
      </c>
      <c r="E1720" s="132" t="s">
        <v>41</v>
      </c>
      <c r="F1720" s="132"/>
      <c r="G1720" s="132" t="str">
        <f t="shared" si="67"/>
        <v>1</v>
      </c>
      <c r="H1720" s="137">
        <f t="shared" si="68"/>
        <v>18</v>
      </c>
      <c r="I1720" s="132" t="str" cm="1">
        <f t="array" ref="I1720">_xlfn.XLOOKUP(C1720,imp_horarios,imp_trechos_janta,"",-1,1)</f>
        <v>SAO LUIS X GOIANIA 08:00</v>
      </c>
      <c r="J1720" s="145" t="str" cm="1">
        <f t="array" ref="J1720">_xlfn.XLOOKUP(D1720,justificativas_motivos,justificativas_texto,"",1,1)</f>
        <v>MOTORISTA CUMPRINDO HORÁRIO NA ESCALA ATUAL</v>
      </c>
      <c r="L1720" s="119" t="str">
        <f>_xlfn.CONCAT(cr_impAlm[[#This Row],[DATA]],cr_impAlm[[#This Row],[MOTORISTA e MATRICULA]])</f>
        <v>45605JEZANIAS GOIS DOS SANTOS - 5573</v>
      </c>
    </row>
    <row r="1721" spans="1:12" ht="41.25" hidden="1" customHeight="1">
      <c r="A1721" s="144">
        <v>45533</v>
      </c>
      <c r="B1721" s="135">
        <v>15500</v>
      </c>
      <c r="C1721" s="133">
        <v>0.33333333333333331</v>
      </c>
      <c r="D1721" s="136" t="s">
        <v>11</v>
      </c>
      <c r="E1721" s="132" t="s">
        <v>40</v>
      </c>
      <c r="F1721" s="132"/>
      <c r="G1721" s="132" t="str">
        <f t="shared" si="67"/>
        <v>1</v>
      </c>
      <c r="H1721" s="137">
        <f t="shared" si="68"/>
        <v>18</v>
      </c>
      <c r="I1721" s="132" t="str" cm="1">
        <f t="array" ref="I1721">_xlfn.XLOOKUP(C1721,imp_horarios,imp_trechos_janta,"",-1,1)</f>
        <v>SAO LUIS X GOIANIA 08:00</v>
      </c>
      <c r="J1721" s="145" t="str" cm="1">
        <f t="array" ref="J1721">_xlfn.XLOOKUP(D1721,justificativas_motivos,justificativas_texto,"",1,1)</f>
        <v>MOTORISTA CUMPRINDO HORÁRIO NA ESCALA ATUAL</v>
      </c>
      <c r="L1721" s="119" t="str">
        <f>_xlfn.CONCAT(cr_impAlm[[#This Row],[DATA]],cr_impAlm[[#This Row],[MOTORISTA e MATRICULA]])</f>
        <v>45605PAULO TRINDADE DE ALMEIDA - 5742</v>
      </c>
    </row>
    <row r="1722" spans="1:12" ht="41.25" hidden="1" customHeight="1">
      <c r="A1722" s="144">
        <v>45533</v>
      </c>
      <c r="B1722" s="135">
        <v>221101</v>
      </c>
      <c r="C1722" s="133">
        <v>0.39583333333333331</v>
      </c>
      <c r="D1722" s="136" t="s">
        <v>11</v>
      </c>
      <c r="E1722" s="132" t="s">
        <v>30</v>
      </c>
      <c r="F1722" s="132"/>
      <c r="G1722" s="132" t="str">
        <f t="shared" si="67"/>
        <v>1</v>
      </c>
      <c r="H1722" s="137">
        <f t="shared" si="68"/>
        <v>18</v>
      </c>
      <c r="I1722" s="132" t="str" cm="1">
        <f t="array" ref="I1722">_xlfn.XLOOKUP(C1722,imp_horarios,imp_trechos_janta,"",-1,1)</f>
        <v>GOIANIA X BELEM 09:30</v>
      </c>
      <c r="J1722" s="145" t="str" cm="1">
        <f t="array" ref="J1722">_xlfn.XLOOKUP(D1722,justificativas_motivos,justificativas_texto,"",1,1)</f>
        <v>MOTORISTA CUMPRINDO HORÁRIO NA ESCALA ATUAL</v>
      </c>
      <c r="L1722" s="119" t="str">
        <f>_xlfn.CONCAT(cr_impAlm[[#This Row],[DATA]],cr_impAlm[[#This Row],[MOTORISTA e MATRICULA]])</f>
        <v>45605LUIZ CARLOS DE ARAUJO - 1960</v>
      </c>
    </row>
    <row r="1723" spans="1:12" ht="41.25" hidden="1" customHeight="1">
      <c r="A1723" s="144">
        <v>45533</v>
      </c>
      <c r="B1723" s="135">
        <v>221101</v>
      </c>
      <c r="C1723" s="133">
        <v>0.39583333333333331</v>
      </c>
      <c r="D1723" s="136" t="s">
        <v>11</v>
      </c>
      <c r="E1723" s="132" t="s">
        <v>31</v>
      </c>
      <c r="F1723" s="132"/>
      <c r="G1723" s="132" t="str">
        <f t="shared" si="67"/>
        <v>1</v>
      </c>
      <c r="H1723" s="137">
        <f t="shared" si="68"/>
        <v>18</v>
      </c>
      <c r="I1723" s="132" t="str" cm="1">
        <f t="array" ref="I1723">_xlfn.XLOOKUP(C1723,imp_horarios,imp_trechos_janta,"",-1,1)</f>
        <v>GOIANIA X BELEM 09:30</v>
      </c>
      <c r="J1723" s="145" t="str" cm="1">
        <f t="array" ref="J1723">_xlfn.XLOOKUP(D1723,justificativas_motivos,justificativas_texto,"",1,1)</f>
        <v>MOTORISTA CUMPRINDO HORÁRIO NA ESCALA ATUAL</v>
      </c>
      <c r="L1723" s="119" t="str">
        <f>_xlfn.CONCAT(cr_impAlm[[#This Row],[DATA]],cr_impAlm[[#This Row],[MOTORISTA e MATRICULA]])</f>
        <v>45605EURIDES ELIEZER CORREIA - 2778</v>
      </c>
    </row>
    <row r="1724" spans="1:12" ht="41.25" hidden="1" customHeight="1">
      <c r="A1724" s="144">
        <v>45533</v>
      </c>
      <c r="B1724" s="135" t="s">
        <v>137</v>
      </c>
      <c r="C1724" s="133" t="s">
        <v>137</v>
      </c>
      <c r="D1724" s="136" t="s">
        <v>137</v>
      </c>
      <c r="E1724" s="132" t="s">
        <v>126</v>
      </c>
      <c r="F1724" s="132"/>
      <c r="G1724" s="132" t="str">
        <f t="shared" si="67"/>
        <v>1</v>
      </c>
      <c r="H1724" s="137">
        <f t="shared" si="68"/>
        <v>18</v>
      </c>
      <c r="I1724" s="132" t="str" cm="1">
        <f t="array" ref="I1724">_xlfn.XLOOKUP(C1724,imp_horarios,imp_trechos_janta,"",-1,1)</f>
        <v>ESPERA</v>
      </c>
      <c r="J1724" s="145" t="str" cm="1">
        <f t="array" ref="J1724">_xlfn.XLOOKUP(D1724,justificativas_motivos,justificativas_texto,"",1,1)</f>
        <v>MOTORISTA NA GARAGEM EM ESPERA PARA DISPONIBILIDADE DE HORARIOS</v>
      </c>
      <c r="L1724" s="119" t="str">
        <f>_xlfn.CONCAT(cr_impAlm[[#This Row],[DATA]],cr_impAlm[[#This Row],[MOTORISTA e MATRICULA]])</f>
        <v>45605BRENO LACERDA SPERB - 5756</v>
      </c>
    </row>
    <row r="1725" spans="1:12" ht="41.25" hidden="1" customHeight="1">
      <c r="A1725" s="144">
        <v>45533</v>
      </c>
      <c r="B1725" s="135" t="s">
        <v>137</v>
      </c>
      <c r="C1725" s="133" t="s">
        <v>137</v>
      </c>
      <c r="D1725" s="136" t="s">
        <v>137</v>
      </c>
      <c r="E1725" s="132" t="s">
        <v>196</v>
      </c>
      <c r="F1725" s="132"/>
      <c r="G1725" s="132" t="str">
        <f t="shared" si="67"/>
        <v>1</v>
      </c>
      <c r="H1725" s="137">
        <f t="shared" si="68"/>
        <v>18</v>
      </c>
      <c r="I1725" s="132" t="str" cm="1">
        <f t="array" ref="I1725">_xlfn.XLOOKUP(C1725,imp_horarios,imp_trechos_janta,"",-1,1)</f>
        <v>ESPERA</v>
      </c>
      <c r="J1725" s="145" t="str" cm="1">
        <f t="array" ref="J1725">_xlfn.XLOOKUP(D1725,justificativas_motivos,justificativas_texto,"",1,1)</f>
        <v>MOTORISTA NA GARAGEM EM ESPERA PARA DISPONIBILIDADE DE HORARIOS</v>
      </c>
      <c r="L1725" s="119" t="str">
        <f>_xlfn.CONCAT(cr_impAlm[[#This Row],[DATA]],cr_impAlm[[#This Row],[MOTORISTA e MATRICULA]])</f>
        <v>45605JOSE ANTONIO INACIO VIEIRA - 5279</v>
      </c>
    </row>
    <row r="1726" spans="1:12" ht="41.25" hidden="1" customHeight="1">
      <c r="A1726" s="144">
        <v>45533</v>
      </c>
      <c r="B1726" s="135" t="s">
        <v>137</v>
      </c>
      <c r="C1726" s="133" t="s">
        <v>137</v>
      </c>
      <c r="D1726" s="136" t="s">
        <v>137</v>
      </c>
      <c r="E1726" s="132" t="s">
        <v>194</v>
      </c>
      <c r="F1726" s="132"/>
      <c r="G1726" s="132" t="str">
        <f t="shared" si="67"/>
        <v>1</v>
      </c>
      <c r="H1726" s="137">
        <f t="shared" si="68"/>
        <v>18</v>
      </c>
      <c r="I1726" s="132" t="str" cm="1">
        <f t="array" ref="I1726">_xlfn.XLOOKUP(C1726,imp_horarios,imp_trechos_janta,"",-1,1)</f>
        <v>ESPERA</v>
      </c>
      <c r="J1726" s="145" t="str" cm="1">
        <f t="array" ref="J1726">_xlfn.XLOOKUP(D1726,justificativas_motivos,justificativas_texto,"",1,1)</f>
        <v>MOTORISTA NA GARAGEM EM ESPERA PARA DISPONIBILIDADE DE HORARIOS</v>
      </c>
      <c r="L1726" s="119" t="str">
        <f>_xlfn.CONCAT(cr_impAlm[[#This Row],[DATA]],cr_impAlm[[#This Row],[MOTORISTA e MATRICULA]])</f>
        <v>45606WESLEY RODRIGUES DE OLIVEIRA - 5540</v>
      </c>
    </row>
    <row r="1727" spans="1:12" ht="41.25" hidden="1" customHeight="1">
      <c r="A1727" s="144">
        <v>45533</v>
      </c>
      <c r="B1727" s="135" t="s">
        <v>137</v>
      </c>
      <c r="C1727" s="133" t="s">
        <v>137</v>
      </c>
      <c r="D1727" s="136" t="s">
        <v>137</v>
      </c>
      <c r="E1727" s="132" t="s">
        <v>173</v>
      </c>
      <c r="F1727" s="149"/>
      <c r="G1727" s="132" t="str">
        <f t="shared" si="67"/>
        <v>1</v>
      </c>
      <c r="H1727" s="137">
        <f t="shared" si="68"/>
        <v>18</v>
      </c>
      <c r="I1727" s="132" t="str" cm="1">
        <f t="array" ref="I1727">_xlfn.XLOOKUP(C1727,imp_horarios,imp_trechos_janta,"",-1,1)</f>
        <v>ESPERA</v>
      </c>
      <c r="J1727" s="145" t="str" cm="1">
        <f t="array" ref="J1727">_xlfn.XLOOKUP(D1727,justificativas_motivos,justificativas_texto,"",1,1)</f>
        <v>MOTORISTA NA GARAGEM EM ESPERA PARA DISPONIBILIDADE DE HORARIOS</v>
      </c>
      <c r="L1727" s="119" t="str">
        <f>_xlfn.CONCAT(cr_impAlm[[#This Row],[DATA]],cr_impAlm[[#This Row],[MOTORISTA e MATRICULA]])</f>
        <v>45606MARCOS BUENO DA SILVA - 5984</v>
      </c>
    </row>
    <row r="1728" spans="1:12" ht="41.25" hidden="1" customHeight="1">
      <c r="A1728" s="144">
        <v>45533</v>
      </c>
      <c r="B1728" s="135" t="s">
        <v>137</v>
      </c>
      <c r="C1728" s="133" t="s">
        <v>137</v>
      </c>
      <c r="D1728" s="136" t="s">
        <v>137</v>
      </c>
      <c r="E1728" s="149" t="s">
        <v>27</v>
      </c>
      <c r="F1728" s="149"/>
      <c r="G1728" s="149" t="str">
        <f t="shared" si="67"/>
        <v>1</v>
      </c>
      <c r="H1728" s="150">
        <f t="shared" si="68"/>
        <v>18</v>
      </c>
      <c r="I1728" s="149" t="str" cm="1">
        <f t="array" ref="I1728">_xlfn.XLOOKUP(C1728,imp_horarios,imp_trechos_janta,"",-1,1)</f>
        <v>ESPERA</v>
      </c>
      <c r="J1728" s="151" t="str" cm="1">
        <f t="array" ref="J1728">_xlfn.XLOOKUP(D1728,justificativas_motivos,justificativas_texto,"",1,1)</f>
        <v>MOTORISTA NA GARAGEM EM ESPERA PARA DISPONIBILIDADE DE HORARIOS</v>
      </c>
      <c r="L1728" s="119" t="str">
        <f>_xlfn.CONCAT(cr_impAlm[[#This Row],[DATA]],cr_impAlm[[#This Row],[MOTORISTA e MATRICULA]])</f>
        <v>45606REGISMAR ANTONIO TEODORO DA COSTA - 2966</v>
      </c>
    </row>
    <row r="1729" spans="1:12" ht="41.25" hidden="1" customHeight="1">
      <c r="A1729" s="144">
        <v>45533</v>
      </c>
      <c r="B1729" s="135" t="s">
        <v>137</v>
      </c>
      <c r="C1729" s="133" t="s">
        <v>137</v>
      </c>
      <c r="D1729" s="136" t="s">
        <v>137</v>
      </c>
      <c r="E1729" s="132" t="s">
        <v>29</v>
      </c>
      <c r="F1729" s="132"/>
      <c r="G1729" s="132" t="str">
        <f t="shared" si="67"/>
        <v>1</v>
      </c>
      <c r="H1729" s="137">
        <f t="shared" si="68"/>
        <v>18</v>
      </c>
      <c r="I1729" s="132" t="str" cm="1">
        <f t="array" ref="I1729">_xlfn.XLOOKUP(C1729,imp_horarios,imp_trechos_janta,"",-1,1)</f>
        <v>ESPERA</v>
      </c>
      <c r="J1729" s="145" t="str" cm="1">
        <f t="array" ref="J1729">_xlfn.XLOOKUP(D1729,justificativas_motivos,justificativas_texto,"",1,1)</f>
        <v>MOTORISTA NA GARAGEM EM ESPERA PARA DISPONIBILIDADE DE HORARIOS</v>
      </c>
      <c r="L1729" s="119" t="str">
        <f>_xlfn.CONCAT(cr_impAlm[[#This Row],[DATA]],cr_impAlm[[#This Row],[MOTORISTA e MATRICULA]])</f>
        <v>45606SEBASTIAO SERGIO DE OLIVEIRA - 3079</v>
      </c>
    </row>
    <row r="1730" spans="1:12" ht="41.25" hidden="1" customHeight="1">
      <c r="A1730" s="152">
        <v>45533</v>
      </c>
      <c r="B1730" s="146">
        <v>16500</v>
      </c>
      <c r="C1730" s="147">
        <v>0.79166666666666663</v>
      </c>
      <c r="D1730" s="148" t="s">
        <v>11</v>
      </c>
      <c r="E1730" s="149" t="s">
        <v>83</v>
      </c>
      <c r="F1730" s="149"/>
      <c r="G1730" s="149" t="str">
        <f t="shared" si="67"/>
        <v>1</v>
      </c>
      <c r="H1730" s="150">
        <f t="shared" si="68"/>
        <v>18</v>
      </c>
      <c r="I1730" s="149" t="str" cm="1">
        <f t="array" ref="I1730">_xlfn.XLOOKUP(C1730,imp_horarios,imp_trechos_janta,"",-1,1)</f>
        <v>GOIANIA X TERESINA 18:00</v>
      </c>
      <c r="J1730" s="151" t="str" cm="1">
        <f t="array" ref="J1730">_xlfn.XLOOKUP(D1730,justificativas_motivos,justificativas_texto,"",1,1)</f>
        <v>MOTORISTA CUMPRINDO HORÁRIO NA ESCALA ATUAL</v>
      </c>
      <c r="L1730" s="119" t="str">
        <f>_xlfn.CONCAT(cr_impAlm[[#This Row],[DATA]],cr_impAlm[[#This Row],[MOTORISTA e MATRICULA]])</f>
        <v>45606JOSE PEDRO DA SILVA FREITAS - 1357</v>
      </c>
    </row>
    <row r="1731" spans="1:12" ht="41.25" hidden="1" customHeight="1">
      <c r="A1731" s="152">
        <v>45533</v>
      </c>
      <c r="B1731" s="146">
        <v>16500</v>
      </c>
      <c r="C1731" s="147">
        <v>0.79166666666666663</v>
      </c>
      <c r="D1731" s="148" t="s">
        <v>11</v>
      </c>
      <c r="E1731" s="132" t="s">
        <v>93</v>
      </c>
      <c r="F1731" s="149"/>
      <c r="G1731" s="149" t="str">
        <f t="shared" si="67"/>
        <v>1</v>
      </c>
      <c r="H1731" s="150">
        <f t="shared" si="68"/>
        <v>18</v>
      </c>
      <c r="I1731" s="149" t="str" cm="1">
        <f t="array" ref="I1731">_xlfn.XLOOKUP(C1731,imp_horarios,imp_trechos_janta,"",-1,1)</f>
        <v>GOIANIA X TERESINA 18:00</v>
      </c>
      <c r="J1731" s="151" t="str" cm="1">
        <f t="array" ref="J1731">_xlfn.XLOOKUP(D1731,justificativas_motivos,justificativas_texto,"",1,1)</f>
        <v>MOTORISTA CUMPRINDO HORÁRIO NA ESCALA ATUAL</v>
      </c>
      <c r="L1731" s="119" t="str">
        <f>_xlfn.CONCAT(cr_impAlm[[#This Row],[DATA]],cr_impAlm[[#This Row],[MOTORISTA e MATRICULA]])</f>
        <v>45606CLEITON ALENCAR DA ROCHA - 1146</v>
      </c>
    </row>
    <row r="1732" spans="1:12" ht="41.25" hidden="1" customHeight="1">
      <c r="A1732" s="152">
        <v>45534</v>
      </c>
      <c r="B1732" s="146">
        <v>19008</v>
      </c>
      <c r="C1732" s="147">
        <v>0.85416666666666663</v>
      </c>
      <c r="D1732" s="148" t="s">
        <v>11</v>
      </c>
      <c r="E1732" s="132" t="s">
        <v>126</v>
      </c>
      <c r="F1732" s="149"/>
      <c r="G1732" s="149" t="str">
        <f t="shared" si="67"/>
        <v>1</v>
      </c>
      <c r="H1732" s="150">
        <f t="shared" si="68"/>
        <v>18</v>
      </c>
      <c r="I1732" s="149" t="s">
        <v>583</v>
      </c>
      <c r="J1732" s="151" t="str" cm="1">
        <f t="array" ref="J1732">_xlfn.XLOOKUP(D1732,justificativas_motivos,justificativas_texto,"",1,1)</f>
        <v>MOTORISTA CUMPRINDO HORÁRIO NA ESCALA ATUAL</v>
      </c>
      <c r="L1732" s="119" t="str">
        <f>_xlfn.CONCAT(cr_impAlm[[#This Row],[DATA]],cr_impAlm[[#This Row],[MOTORISTA e MATRICULA]])</f>
        <v>45606DELEY CARVALHO DE SOUZA - 5015</v>
      </c>
    </row>
    <row r="1733" spans="1:12" ht="41.25" hidden="1" customHeight="1">
      <c r="A1733" s="152">
        <v>45534</v>
      </c>
      <c r="B1733" s="146">
        <v>19008</v>
      </c>
      <c r="C1733" s="147">
        <v>0.85416666666666663</v>
      </c>
      <c r="D1733" s="148" t="s">
        <v>11</v>
      </c>
      <c r="E1733" s="132" t="s">
        <v>196</v>
      </c>
      <c r="F1733" s="149"/>
      <c r="G1733" s="149" t="str">
        <f t="shared" si="67"/>
        <v>1</v>
      </c>
      <c r="H1733" s="150">
        <f t="shared" si="68"/>
        <v>18</v>
      </c>
      <c r="I1733" s="149" t="s">
        <v>583</v>
      </c>
      <c r="J1733" s="151" t="str" cm="1">
        <f t="array" ref="J1733">_xlfn.XLOOKUP(D1733,justificativas_motivos,justificativas_texto,"",1,1)</f>
        <v>MOTORISTA CUMPRINDO HORÁRIO NA ESCALA ATUAL</v>
      </c>
      <c r="L1733" s="119" t="str">
        <f>_xlfn.CONCAT(cr_impAlm[[#This Row],[DATA]],cr_impAlm[[#This Row],[MOTORISTA e MATRICULA]])</f>
        <v>45606TIAGO MARTINS BERNARDES - 5260</v>
      </c>
    </row>
    <row r="1734" spans="1:12" ht="41.25" hidden="1" customHeight="1">
      <c r="A1734" s="152">
        <v>45534</v>
      </c>
      <c r="B1734" s="146">
        <v>19010</v>
      </c>
      <c r="C1734" s="147">
        <v>0.87847222222222221</v>
      </c>
      <c r="D1734" s="148" t="s">
        <v>11</v>
      </c>
      <c r="E1734" s="132" t="s">
        <v>194</v>
      </c>
      <c r="F1734" s="149"/>
      <c r="G1734" s="149" t="str">
        <f t="shared" si="67"/>
        <v>1</v>
      </c>
      <c r="H1734" s="150">
        <f t="shared" si="68"/>
        <v>18</v>
      </c>
      <c r="I1734" s="149" t="str" cm="1">
        <f t="array" ref="I1734">_xlfn.XLOOKUP(C1734,imp_horarios,imp_trechos_janta,"",-1,1)</f>
        <v>BELEM X GOIANIA 21:05</v>
      </c>
      <c r="J1734" s="151" t="str" cm="1">
        <f t="array" ref="J1734">_xlfn.XLOOKUP(D1734,justificativas_motivos,justificativas_texto,"",1,1)</f>
        <v>MOTORISTA CUMPRINDO HORÁRIO NA ESCALA ATUAL</v>
      </c>
      <c r="L1734" s="119" t="str">
        <f>_xlfn.CONCAT(cr_impAlm[[#This Row],[DATA]],cr_impAlm[[#This Row],[MOTORISTA e MATRICULA]])</f>
        <v>45607JOAO AMARAL DA SILVA JUNIOR - 5290</v>
      </c>
    </row>
    <row r="1735" spans="1:12" ht="41.25" hidden="1" customHeight="1">
      <c r="A1735" s="152">
        <v>45534</v>
      </c>
      <c r="B1735" s="146">
        <v>19010</v>
      </c>
      <c r="C1735" s="147">
        <v>0.87847222222222221</v>
      </c>
      <c r="D1735" s="148" t="s">
        <v>11</v>
      </c>
      <c r="E1735" s="132" t="s">
        <v>173</v>
      </c>
      <c r="F1735" s="149"/>
      <c r="G1735" s="149" t="str">
        <f t="shared" si="67"/>
        <v>1</v>
      </c>
      <c r="H1735" s="150">
        <f t="shared" si="68"/>
        <v>18</v>
      </c>
      <c r="I1735" s="149" t="str" cm="1">
        <f t="array" ref="I1735">_xlfn.XLOOKUP(C1735,imp_horarios,imp_trechos_janta,"",-1,1)</f>
        <v>BELEM X GOIANIA 21:05</v>
      </c>
      <c r="J1735" s="151" t="str" cm="1">
        <f t="array" ref="J1735">_xlfn.XLOOKUP(D1735,justificativas_motivos,justificativas_texto,"",1,1)</f>
        <v>MOTORISTA CUMPRINDO HORÁRIO NA ESCALA ATUAL</v>
      </c>
      <c r="L1735" s="119" t="str">
        <f>_xlfn.CONCAT(cr_impAlm[[#This Row],[DATA]],cr_impAlm[[#This Row],[MOTORISTA e MATRICULA]])</f>
        <v>45607VALTERSON ANTONIO CORREIA - 3004</v>
      </c>
    </row>
    <row r="1736" spans="1:12" ht="41.25" hidden="1" customHeight="1">
      <c r="A1736" s="152">
        <v>45534</v>
      </c>
      <c r="B1736" s="146">
        <v>19004</v>
      </c>
      <c r="C1736" s="147">
        <v>0.3</v>
      </c>
      <c r="D1736" s="148" t="s">
        <v>11</v>
      </c>
      <c r="E1736" s="149" t="s">
        <v>27</v>
      </c>
      <c r="F1736" s="149"/>
      <c r="G1736" s="149" t="str">
        <f t="shared" si="67"/>
        <v>1</v>
      </c>
      <c r="H1736" s="150">
        <f t="shared" si="68"/>
        <v>18</v>
      </c>
      <c r="I1736" s="149" t="str" cm="1">
        <f t="array" ref="I1736">_xlfn.XLOOKUP(C1736,imp_horarios,imp_trechos_janta,"",-1,1)</f>
        <v>BELEM X GOIANIA 07:12</v>
      </c>
      <c r="J1736" s="151" t="str" cm="1">
        <f t="array" ref="J1736">_xlfn.XLOOKUP(D1736,justificativas_motivos,justificativas_texto,"",1,1)</f>
        <v>MOTORISTA CUMPRINDO HORÁRIO NA ESCALA ATUAL</v>
      </c>
      <c r="L1736" s="119" t="str">
        <f>_xlfn.CONCAT(cr_impAlm[[#This Row],[DATA]],cr_impAlm[[#This Row],[MOTORISTA e MATRICULA]])</f>
        <v>45607JOSE CARLOS CAIXETA - 2673</v>
      </c>
    </row>
    <row r="1737" spans="1:12" ht="41.25" hidden="1" customHeight="1">
      <c r="A1737" s="152">
        <v>45534</v>
      </c>
      <c r="B1737" s="146">
        <v>19004</v>
      </c>
      <c r="C1737" s="147">
        <v>0.3</v>
      </c>
      <c r="D1737" s="148" t="s">
        <v>11</v>
      </c>
      <c r="E1737" s="132" t="s">
        <v>29</v>
      </c>
      <c r="F1737" s="149"/>
      <c r="G1737" s="149" t="str">
        <f t="shared" si="67"/>
        <v>1</v>
      </c>
      <c r="H1737" s="150">
        <f t="shared" si="68"/>
        <v>18</v>
      </c>
      <c r="I1737" s="149" t="str" cm="1">
        <f t="array" ref="I1737">_xlfn.XLOOKUP(C1737,imp_horarios,imp_trechos_janta,"",-1,1)</f>
        <v>BELEM X GOIANIA 07:12</v>
      </c>
      <c r="J1737" s="151" t="str" cm="1">
        <f t="array" ref="J1737">_xlfn.XLOOKUP(D1737,justificativas_motivos,justificativas_texto,"",1,1)</f>
        <v>MOTORISTA CUMPRINDO HORÁRIO NA ESCALA ATUAL</v>
      </c>
      <c r="L1737" s="119" t="str">
        <f>_xlfn.CONCAT(cr_impAlm[[#This Row],[DATA]],cr_impAlm[[#This Row],[MOTORISTA e MATRICULA]])</f>
        <v>45607ADAIR VIEIRA DA SILVA - 2034</v>
      </c>
    </row>
    <row r="1738" spans="1:12" ht="41.25" hidden="1" customHeight="1">
      <c r="A1738" s="152">
        <v>45534</v>
      </c>
      <c r="B1738" s="146">
        <v>16400</v>
      </c>
      <c r="C1738" s="147">
        <v>0.39583333333333331</v>
      </c>
      <c r="D1738" s="148" t="s">
        <v>11</v>
      </c>
      <c r="E1738" s="149" t="s">
        <v>83</v>
      </c>
      <c r="F1738" s="149"/>
      <c r="G1738" s="149" t="str">
        <f t="shared" si="67"/>
        <v>1</v>
      </c>
      <c r="H1738" s="150">
        <f t="shared" si="68"/>
        <v>18</v>
      </c>
      <c r="I1738" s="149" t="str" cm="1">
        <f t="array" ref="I1738">_xlfn.XLOOKUP(C1738,imp_horarios,imp_trechos_janta,"",-1,1)</f>
        <v>GOIANIA X BELEM 09:30</v>
      </c>
      <c r="J1738" s="151" t="str" cm="1">
        <f t="array" ref="J1738">_xlfn.XLOOKUP(D1738,justificativas_motivos,justificativas_texto,"",1,1)</f>
        <v>MOTORISTA CUMPRINDO HORÁRIO NA ESCALA ATUAL</v>
      </c>
      <c r="L1738" s="119" t="str">
        <f>_xlfn.CONCAT(cr_impAlm[[#This Row],[DATA]],cr_impAlm[[#This Row],[MOTORISTA e MATRICULA]])</f>
        <v>45607WENDER PEDRO DA SILVA - 1596</v>
      </c>
    </row>
    <row r="1739" spans="1:12" ht="41.25" hidden="1" customHeight="1">
      <c r="A1739" s="152">
        <v>45534</v>
      </c>
      <c r="B1739" s="146">
        <v>16400</v>
      </c>
      <c r="C1739" s="147">
        <v>0.39583333333333331</v>
      </c>
      <c r="D1739" s="148" t="s">
        <v>11</v>
      </c>
      <c r="E1739" s="149" t="s">
        <v>93</v>
      </c>
      <c r="F1739" s="149"/>
      <c r="G1739" s="149" t="str">
        <f t="shared" si="67"/>
        <v>1</v>
      </c>
      <c r="H1739" s="150">
        <f t="shared" si="68"/>
        <v>18</v>
      </c>
      <c r="I1739" s="149" t="str" cm="1">
        <f t="array" ref="I1739">_xlfn.XLOOKUP(C1739,imp_horarios,imp_trechos_janta,"",-1,1)</f>
        <v>GOIANIA X BELEM 09:30</v>
      </c>
      <c r="J1739" s="151" t="str" cm="1">
        <f t="array" ref="J1739">_xlfn.XLOOKUP(D1739,justificativas_motivos,justificativas_texto,"",1,1)</f>
        <v>MOTORISTA CUMPRINDO HORÁRIO NA ESCALA ATUAL</v>
      </c>
      <c r="L1739" s="119" t="str">
        <f>_xlfn.CONCAT(cr_impAlm[[#This Row],[DATA]],cr_impAlm[[#This Row],[MOTORISTA e MATRICULA]])</f>
        <v>45607IDEIR BISPO DE SANTANA - 2543</v>
      </c>
    </row>
    <row r="1740" spans="1:12" ht="41.25" hidden="1" customHeight="1">
      <c r="A1740" s="152">
        <v>45534</v>
      </c>
      <c r="B1740" s="146" t="s">
        <v>137</v>
      </c>
      <c r="C1740" s="147" t="s">
        <v>137</v>
      </c>
      <c r="D1740" s="148" t="s">
        <v>137</v>
      </c>
      <c r="E1740" s="153" t="s">
        <v>177</v>
      </c>
      <c r="F1740" s="149"/>
      <c r="G1740" s="149" t="str">
        <f t="shared" si="67"/>
        <v>1</v>
      </c>
      <c r="H1740" s="150">
        <f t="shared" si="68"/>
        <v>18</v>
      </c>
      <c r="I1740" s="149" t="str" cm="1">
        <f t="array" ref="I1740">_xlfn.XLOOKUP(C1740,imp_horarios,imp_trechos_janta,"",-1,1)</f>
        <v>ESPERA</v>
      </c>
      <c r="J1740" s="151" t="str" cm="1">
        <f t="array" ref="J1740">_xlfn.XLOOKUP(D1740,justificativas_motivos,justificativas_texto,"",1,1)</f>
        <v>MOTORISTA NA GARAGEM EM ESPERA PARA DISPONIBILIDADE DE HORARIOS</v>
      </c>
      <c r="L1740" s="119" t="str">
        <f>_xlfn.CONCAT(cr_impAlm[[#This Row],[DATA]],cr_impAlm[[#This Row],[MOTORISTA e MATRICULA]])</f>
        <v>45607VALDIR ALVES MIRANDA - 1364</v>
      </c>
    </row>
    <row r="1741" spans="1:12" ht="41.25" hidden="1" customHeight="1">
      <c r="A1741" s="152">
        <v>45534</v>
      </c>
      <c r="B1741" s="146" t="s">
        <v>137</v>
      </c>
      <c r="C1741" s="147" t="s">
        <v>137</v>
      </c>
      <c r="D1741" s="148" t="s">
        <v>137</v>
      </c>
      <c r="E1741" s="153" t="s">
        <v>17</v>
      </c>
      <c r="F1741" s="149"/>
      <c r="G1741" s="149" t="str">
        <f t="shared" si="67"/>
        <v>1</v>
      </c>
      <c r="H1741" s="150">
        <f t="shared" si="68"/>
        <v>18</v>
      </c>
      <c r="I1741" s="149" t="str" cm="1">
        <f t="array" ref="I1741">_xlfn.XLOOKUP(C1741,imp_horarios,imp_trechos_janta,"",-1,1)</f>
        <v>ESPERA</v>
      </c>
      <c r="J1741" s="151" t="str" cm="1">
        <f t="array" ref="J1741">_xlfn.XLOOKUP(D1741,justificativas_motivos,justificativas_texto,"",1,1)</f>
        <v>MOTORISTA NA GARAGEM EM ESPERA PARA DISPONIBILIDADE DE HORARIOS</v>
      </c>
      <c r="L1741" s="119" t="str">
        <f>_xlfn.CONCAT(cr_impAlm[[#This Row],[DATA]],cr_impAlm[[#This Row],[MOTORISTA e MATRICULA]])</f>
        <v>45607MANOEL SEVERINO DE SOUZA - 5200</v>
      </c>
    </row>
    <row r="1742" spans="1:12" ht="41.25" hidden="1" customHeight="1">
      <c r="A1742" s="152">
        <v>45534</v>
      </c>
      <c r="B1742" s="146" t="s">
        <v>137</v>
      </c>
      <c r="C1742" s="147" t="s">
        <v>137</v>
      </c>
      <c r="D1742" s="148" t="s">
        <v>137</v>
      </c>
      <c r="E1742" s="153" t="s">
        <v>81</v>
      </c>
      <c r="F1742" s="149"/>
      <c r="G1742" s="149" t="str">
        <f t="shared" si="67"/>
        <v>1</v>
      </c>
      <c r="H1742" s="150">
        <f t="shared" si="68"/>
        <v>18</v>
      </c>
      <c r="I1742" s="149" t="str" cm="1">
        <f t="array" ref="I1742">_xlfn.XLOOKUP(C1742,imp_horarios,imp_trechos_janta,"",-1,1)</f>
        <v>ESPERA</v>
      </c>
      <c r="J1742" s="151" t="str" cm="1">
        <f t="array" ref="J1742">_xlfn.XLOOKUP(D1742,justificativas_motivos,justificativas_texto,"",1,1)</f>
        <v>MOTORISTA NA GARAGEM EM ESPERA PARA DISPONIBILIDADE DE HORARIOS</v>
      </c>
      <c r="L1742" s="119" t="str">
        <f>_xlfn.CONCAT(cr_impAlm[[#This Row],[DATA]],cr_impAlm[[#This Row],[MOTORISTA e MATRICULA]])</f>
        <v>45607FRANCISCO MUNIZ DA SILVA NETO - 1667</v>
      </c>
    </row>
    <row r="1743" spans="1:12" ht="41.25" hidden="1" customHeight="1">
      <c r="A1743" s="152">
        <v>45534</v>
      </c>
      <c r="B1743" s="146" t="s">
        <v>137</v>
      </c>
      <c r="C1743" s="147" t="s">
        <v>137</v>
      </c>
      <c r="D1743" s="148" t="s">
        <v>137</v>
      </c>
      <c r="E1743" s="153" t="s">
        <v>179</v>
      </c>
      <c r="F1743" s="149"/>
      <c r="G1743" s="149" t="str">
        <f t="shared" si="67"/>
        <v>1</v>
      </c>
      <c r="H1743" s="150">
        <f t="shared" si="68"/>
        <v>18</v>
      </c>
      <c r="I1743" s="149" t="str" cm="1">
        <f t="array" ref="I1743">_xlfn.XLOOKUP(C1743,imp_horarios,imp_trechos_janta,"",-1,1)</f>
        <v>ESPERA</v>
      </c>
      <c r="J1743" s="151" t="str" cm="1">
        <f t="array" ref="J1743">_xlfn.XLOOKUP(D1743,justificativas_motivos,justificativas_texto,"",1,1)</f>
        <v>MOTORISTA NA GARAGEM EM ESPERA PARA DISPONIBILIDADE DE HORARIOS</v>
      </c>
      <c r="L1743" s="119" t="str">
        <f>_xlfn.CONCAT(cr_impAlm[[#This Row],[DATA]],cr_impAlm[[#This Row],[MOTORISTA e MATRICULA]])</f>
        <v>45608CRISTIANO ALVES DE AVILA - 5847</v>
      </c>
    </row>
    <row r="1744" spans="1:12" ht="41.25" hidden="1" customHeight="1">
      <c r="A1744" s="152">
        <v>45534</v>
      </c>
      <c r="B1744" s="146">
        <v>12400</v>
      </c>
      <c r="C1744" s="147">
        <v>0.75</v>
      </c>
      <c r="D1744" s="148" t="s">
        <v>11</v>
      </c>
      <c r="E1744" s="149" t="s">
        <v>24</v>
      </c>
      <c r="F1744" s="149"/>
      <c r="G1744" s="149" t="str">
        <f t="shared" si="67"/>
        <v>1</v>
      </c>
      <c r="H1744" s="150">
        <f t="shared" si="68"/>
        <v>18</v>
      </c>
      <c r="I1744" s="149" t="str" cm="1">
        <f t="array" ref="I1744">_xlfn.XLOOKUP(C1744,imp_horarios,imp_trechos_janta,"",-1,1)</f>
        <v>GOIANIA X TERESINA 18:00</v>
      </c>
      <c r="J1744" s="151" t="str" cm="1">
        <f t="array" ref="J1744">_xlfn.XLOOKUP(D1744,justificativas_motivos,justificativas_texto,"",1,1)</f>
        <v>MOTORISTA CUMPRINDO HORÁRIO NA ESCALA ATUAL</v>
      </c>
      <c r="L1744" s="119" t="str">
        <f>_xlfn.CONCAT(cr_impAlm[[#This Row],[DATA]],cr_impAlm[[#This Row],[MOTORISTA e MATRICULA]])</f>
        <v>45608JULIADSON PEREIRA DOS SANTOS - 5958</v>
      </c>
    </row>
    <row r="1745" spans="1:12" ht="41.25" hidden="1" customHeight="1">
      <c r="A1745" s="152">
        <v>45534</v>
      </c>
      <c r="B1745" s="146">
        <v>12400</v>
      </c>
      <c r="C1745" s="147">
        <v>0.75</v>
      </c>
      <c r="D1745" s="148" t="s">
        <v>11</v>
      </c>
      <c r="E1745" s="149" t="s">
        <v>58</v>
      </c>
      <c r="F1745" s="149"/>
      <c r="G1745" s="149" t="str">
        <f t="shared" si="67"/>
        <v>1</v>
      </c>
      <c r="H1745" s="150">
        <f t="shared" si="68"/>
        <v>18</v>
      </c>
      <c r="I1745" s="149" t="str" cm="1">
        <f t="array" ref="I1745">_xlfn.XLOOKUP(C1745,imp_horarios,imp_trechos_janta,"",-1,1)</f>
        <v>GOIANIA X TERESINA 18:00</v>
      </c>
      <c r="J1745" s="151" t="str" cm="1">
        <f t="array" ref="J1745">_xlfn.XLOOKUP(D1745,justificativas_motivos,justificativas_texto,"",1,1)</f>
        <v>MOTORISTA CUMPRINDO HORÁRIO NA ESCALA ATUAL</v>
      </c>
      <c r="L1745" s="119" t="str">
        <f>_xlfn.CONCAT(cr_impAlm[[#This Row],[DATA]],cr_impAlm[[#This Row],[MOTORISTA e MATRICULA]])</f>
        <v>45608ALEXSANDRO PEREIRA DA SILVA - 5286</v>
      </c>
    </row>
    <row r="1746" spans="1:12" ht="41.25" hidden="1" customHeight="1">
      <c r="A1746" s="152">
        <v>45534</v>
      </c>
      <c r="B1746" s="146">
        <v>19005</v>
      </c>
      <c r="C1746" s="147">
        <v>0.79166666666666663</v>
      </c>
      <c r="D1746" s="148" t="s">
        <v>11</v>
      </c>
      <c r="E1746" s="153" t="s">
        <v>267</v>
      </c>
      <c r="F1746" s="149"/>
      <c r="G1746" s="149" t="str">
        <f t="shared" si="67"/>
        <v>1</v>
      </c>
      <c r="H1746" s="150">
        <f t="shared" si="68"/>
        <v>18</v>
      </c>
      <c r="I1746" s="149" t="s">
        <v>79</v>
      </c>
      <c r="J1746" s="151" t="str" cm="1">
        <f t="array" ref="J1746">_xlfn.XLOOKUP(D1746,justificativas_motivos,justificativas_texto,"",1,1)</f>
        <v>MOTORISTA CUMPRINDO HORÁRIO NA ESCALA ATUAL</v>
      </c>
      <c r="L1746" s="119" t="str">
        <f>_xlfn.CONCAT(cr_impAlm[[#This Row],[DATA]],cr_impAlm[[#This Row],[MOTORISTA e MATRICULA]])</f>
        <v>45608LOURIVAL FRANCISCO DA COSTA - 5826</v>
      </c>
    </row>
    <row r="1747" spans="1:12" ht="41.25" hidden="1" customHeight="1">
      <c r="A1747" s="152">
        <v>45534</v>
      </c>
      <c r="B1747" s="146">
        <v>19005</v>
      </c>
      <c r="C1747" s="147">
        <v>0.79166666666666663</v>
      </c>
      <c r="D1747" s="148" t="s">
        <v>11</v>
      </c>
      <c r="E1747" s="149" t="s">
        <v>186</v>
      </c>
      <c r="F1747" s="132"/>
      <c r="G1747" s="149" t="str">
        <f t="shared" si="67"/>
        <v>1</v>
      </c>
      <c r="H1747" s="150">
        <f t="shared" si="68"/>
        <v>18</v>
      </c>
      <c r="I1747" s="149" t="s">
        <v>79</v>
      </c>
      <c r="J1747" s="151" t="str" cm="1">
        <f t="array" ref="J1747">_xlfn.XLOOKUP(D1747,justificativas_motivos,justificativas_texto,"",1,1)</f>
        <v>MOTORISTA CUMPRINDO HORÁRIO NA ESCALA ATUAL</v>
      </c>
      <c r="L1747" s="119" t="str">
        <f>_xlfn.CONCAT(cr_impAlm[[#This Row],[DATA]],cr_impAlm[[#This Row],[MOTORISTA e MATRICULA]])</f>
        <v>45608GERALDO DE OLIVEIRA GOMES - 1360</v>
      </c>
    </row>
    <row r="1748" spans="1:12" ht="41.25" hidden="1" customHeight="1">
      <c r="A1748" s="144">
        <v>45535</v>
      </c>
      <c r="B1748" s="146">
        <v>19003</v>
      </c>
      <c r="C1748" s="133">
        <v>0.85416666666666663</v>
      </c>
      <c r="D1748" s="136" t="s">
        <v>137</v>
      </c>
      <c r="E1748" s="132" t="s">
        <v>177</v>
      </c>
      <c r="F1748" s="132"/>
      <c r="G1748" s="132" t="str">
        <f t="shared" si="67"/>
        <v>1</v>
      </c>
      <c r="H1748" s="137">
        <f t="shared" si="68"/>
        <v>18</v>
      </c>
      <c r="I1748" s="132" t="str" cm="1">
        <f t="array" ref="I1748">_xlfn.XLOOKUP(C1748,imp_horarios,imp_trechos_janta,"",-1,1)</f>
        <v>IMPERATRIZ X SÃO LUIS 20:15</v>
      </c>
      <c r="J1748" s="145" t="str" cm="1">
        <f t="array" ref="J1748">_xlfn.XLOOKUP(D1748,justificativas_motivos,justificativas_texto,"",1,1)</f>
        <v>MOTORISTA NA GARAGEM EM ESPERA PARA DISPONIBILIDADE DE HORARIOS</v>
      </c>
      <c r="L1748" s="119" t="str">
        <f>_xlfn.CONCAT(cr_impAlm[[#This Row],[DATA]],cr_impAlm[[#This Row],[MOTORISTA e MATRICULA]])</f>
        <v>45608ANTONIO LINDOMAR DAS CHAGAS - 5175</v>
      </c>
    </row>
    <row r="1749" spans="1:12" ht="41.25" hidden="1" customHeight="1">
      <c r="A1749" s="152">
        <v>45535</v>
      </c>
      <c r="B1749" s="135">
        <v>19003</v>
      </c>
      <c r="C1749" s="133">
        <v>0.85416666666666663</v>
      </c>
      <c r="D1749" s="148" t="s">
        <v>137</v>
      </c>
      <c r="E1749" s="132" t="s">
        <v>81</v>
      </c>
      <c r="F1749" s="132"/>
      <c r="G1749" s="132" t="str">
        <f t="shared" si="67"/>
        <v>1</v>
      </c>
      <c r="H1749" s="137">
        <f t="shared" si="68"/>
        <v>18</v>
      </c>
      <c r="I1749" s="132" t="str" cm="1">
        <f t="array" ref="I1749">_xlfn.XLOOKUP(C1749,imp_horarios,imp_trechos_janta,"",-1,1)</f>
        <v>IMPERATRIZ X SÃO LUIS 20:15</v>
      </c>
      <c r="J1749" s="145" t="str" cm="1">
        <f t="array" ref="J1749">_xlfn.XLOOKUP(D1749,justificativas_motivos,justificativas_texto,"",1,1)</f>
        <v>MOTORISTA NA GARAGEM EM ESPERA PARA DISPONIBILIDADE DE HORARIOS</v>
      </c>
      <c r="L1749" s="119" t="str">
        <f>_xlfn.CONCAT(cr_impAlm[[#This Row],[DATA]],cr_impAlm[[#This Row],[MOTORISTA e MATRICULA]])</f>
        <v>45608ADAIL DA SILVA DOS SANTOS - 1103</v>
      </c>
    </row>
    <row r="1750" spans="1:12" ht="41.25" hidden="1" customHeight="1">
      <c r="A1750" s="144">
        <v>45535</v>
      </c>
      <c r="B1750" s="135">
        <v>16500</v>
      </c>
      <c r="C1750" s="133">
        <v>0.87847222222222221</v>
      </c>
      <c r="D1750" s="135" t="s">
        <v>137</v>
      </c>
      <c r="E1750" s="132" t="s">
        <v>179</v>
      </c>
      <c r="F1750" s="132"/>
      <c r="G1750" s="132" t="str">
        <f t="shared" si="67"/>
        <v>1</v>
      </c>
      <c r="H1750" s="137">
        <f t="shared" si="68"/>
        <v>18</v>
      </c>
      <c r="I1750" s="132" t="str" cm="1">
        <f t="array" ref="I1750">_xlfn.XLOOKUP(C1750,imp_horarios,imp_trechos_janta,"",-1,1)</f>
        <v>BELEM X GOIANIA 21:05</v>
      </c>
      <c r="J1750" s="145" t="str" cm="1">
        <f t="array" ref="J1750">_xlfn.XLOOKUP(D1750,justificativas_motivos,justificativas_texto,"",1,1)</f>
        <v>MOTORISTA NA GARAGEM EM ESPERA PARA DISPONIBILIDADE DE HORARIOS</v>
      </c>
      <c r="L1750" s="119" t="str">
        <f>_xlfn.CONCAT(cr_impAlm[[#This Row],[DATA]],cr_impAlm[[#This Row],[MOTORISTA e MATRICULA]])</f>
        <v>45608FRANCISCO MUNIZ DA SILVA NETO - 1667</v>
      </c>
    </row>
    <row r="1751" spans="1:12" ht="41.25" hidden="1" customHeight="1">
      <c r="A1751" s="152">
        <v>45535</v>
      </c>
      <c r="B1751" s="135">
        <v>16500</v>
      </c>
      <c r="C1751" s="133">
        <v>0.87847222222222221</v>
      </c>
      <c r="D1751" s="148" t="s">
        <v>137</v>
      </c>
      <c r="E1751" s="132" t="s">
        <v>17</v>
      </c>
      <c r="F1751" s="132"/>
      <c r="G1751" s="132" t="str">
        <f t="shared" si="67"/>
        <v>1</v>
      </c>
      <c r="H1751" s="137">
        <f t="shared" si="68"/>
        <v>18</v>
      </c>
      <c r="I1751" s="132" t="str" cm="1">
        <f t="array" ref="I1751">_xlfn.XLOOKUP(C1751,imp_horarios,imp_trechos_janta,"",-1,1)</f>
        <v>BELEM X GOIANIA 21:05</v>
      </c>
      <c r="J1751" s="145" t="str" cm="1">
        <f t="array" ref="J1751">_xlfn.XLOOKUP(D1751,justificativas_motivos,justificativas_texto,"",1,1)</f>
        <v>MOTORISTA NA GARAGEM EM ESPERA PARA DISPONIBILIDADE DE HORARIOS</v>
      </c>
      <c r="L1751" s="119" t="str">
        <f>_xlfn.CONCAT(cr_impAlm[[#This Row],[DATA]],cr_impAlm[[#This Row],[MOTORISTA e MATRICULA]])</f>
        <v>45609WILMAR JOSE DE SOUZA - 1763</v>
      </c>
    </row>
    <row r="1752" spans="1:12" ht="41.25" hidden="1" customHeight="1">
      <c r="A1752" s="144">
        <v>45535</v>
      </c>
      <c r="B1752" s="135">
        <v>20020</v>
      </c>
      <c r="C1752" s="133">
        <v>0.3</v>
      </c>
      <c r="D1752" s="136" t="s">
        <v>11</v>
      </c>
      <c r="E1752" s="132" t="s">
        <v>24</v>
      </c>
      <c r="F1752" s="132"/>
      <c r="G1752" s="132" t="str">
        <f t="shared" si="67"/>
        <v>1</v>
      </c>
      <c r="H1752" s="137">
        <f t="shared" si="68"/>
        <v>18</v>
      </c>
      <c r="I1752" s="132" t="str" cm="1">
        <f t="array" ref="I1752">_xlfn.XLOOKUP(C1752,imp_horarios,imp_trechos_janta,"",-1,1)</f>
        <v>BELEM X GOIANIA 07:12</v>
      </c>
      <c r="J1752" s="145" t="str" cm="1">
        <f t="array" ref="J1752">_xlfn.XLOOKUP(D1752,justificativas_motivos,justificativas_texto,"",1,1)</f>
        <v>MOTORISTA CUMPRINDO HORÁRIO NA ESCALA ATUAL</v>
      </c>
      <c r="L1752" s="119" t="str">
        <f>_xlfn.CONCAT(cr_impAlm[[#This Row],[DATA]],cr_impAlm[[#This Row],[MOTORISTA e MATRICULA]])</f>
        <v>45609ANTONIO FERNANDO DA SILVA - 5740</v>
      </c>
    </row>
    <row r="1753" spans="1:12" ht="41.25" hidden="1" customHeight="1">
      <c r="A1753" s="152">
        <v>45535</v>
      </c>
      <c r="B1753" s="135">
        <v>20020</v>
      </c>
      <c r="C1753" s="133">
        <v>0.3</v>
      </c>
      <c r="D1753" s="148" t="s">
        <v>11</v>
      </c>
      <c r="E1753" s="132" t="s">
        <v>181</v>
      </c>
      <c r="F1753" s="132"/>
      <c r="G1753" s="132" t="str">
        <f t="shared" si="67"/>
        <v>1</v>
      </c>
      <c r="H1753" s="137">
        <f t="shared" si="68"/>
        <v>18</v>
      </c>
      <c r="I1753" s="132" t="str" cm="1">
        <f t="array" ref="I1753">_xlfn.XLOOKUP(C1753,imp_horarios,imp_trechos_janta,"",-1,1)</f>
        <v>BELEM X GOIANIA 07:12</v>
      </c>
      <c r="J1753" s="145" t="str" cm="1">
        <f t="array" ref="J1753">_xlfn.XLOOKUP(D1753,justificativas_motivos,justificativas_texto,"",1,1)</f>
        <v>MOTORISTA CUMPRINDO HORÁRIO NA ESCALA ATUAL</v>
      </c>
      <c r="L1753" s="119" t="str">
        <f>_xlfn.CONCAT(cr_impAlm[[#This Row],[DATA]],cr_impAlm[[#This Row],[MOTORISTA e MATRICULA]])</f>
        <v>45609OLISMAR BATISTA DE DEUS - 5293</v>
      </c>
    </row>
    <row r="1754" spans="1:12" ht="41.25" hidden="1" customHeight="1">
      <c r="A1754" s="144">
        <v>45535</v>
      </c>
      <c r="B1754" s="135">
        <v>16800</v>
      </c>
      <c r="C1754" s="133">
        <v>0.39583333333333331</v>
      </c>
      <c r="D1754" s="136" t="s">
        <v>11</v>
      </c>
      <c r="E1754" s="132" t="s">
        <v>267</v>
      </c>
      <c r="F1754" s="132"/>
      <c r="G1754" s="132" t="str">
        <f t="shared" si="67"/>
        <v>1</v>
      </c>
      <c r="H1754" s="137">
        <f t="shared" si="68"/>
        <v>18</v>
      </c>
      <c r="I1754" s="132" t="str" cm="1">
        <f t="array" ref="I1754">_xlfn.XLOOKUP(C1754,imp_horarios,imp_trechos_janta,"",-1,1)</f>
        <v>GOIANIA X BELEM 09:30</v>
      </c>
      <c r="J1754" s="145" t="str" cm="1">
        <f t="array" ref="J1754">_xlfn.XLOOKUP(D1754,justificativas_motivos,justificativas_texto,"",1,1)</f>
        <v>MOTORISTA CUMPRINDO HORÁRIO NA ESCALA ATUAL</v>
      </c>
      <c r="L1754" s="119" t="str">
        <f>_xlfn.CONCAT(cr_impAlm[[#This Row],[DATA]],cr_impAlm[[#This Row],[MOTORISTA e MATRICULA]])</f>
        <v>45609NEURI BISPO DA SILVA - 2682</v>
      </c>
    </row>
    <row r="1755" spans="1:12" ht="41.25" hidden="1" customHeight="1">
      <c r="A1755" s="152">
        <v>45535</v>
      </c>
      <c r="B1755" s="135">
        <v>16800</v>
      </c>
      <c r="C1755" s="133">
        <v>0.39583333333333331</v>
      </c>
      <c r="D1755" s="148" t="s">
        <v>11</v>
      </c>
      <c r="E1755" s="132" t="s">
        <v>186</v>
      </c>
      <c r="F1755" s="132"/>
      <c r="G1755" s="132" t="str">
        <f t="shared" ref="G1755:G1818" si="69">IF(E1755="MOTORISTA","","1")</f>
        <v>1</v>
      </c>
      <c r="H1755" s="137">
        <f t="shared" ref="H1755:H1818" si="70">IF(E1755="MOTORISTA","",18)</f>
        <v>18</v>
      </c>
      <c r="I1755" s="132" t="str" cm="1">
        <f t="array" ref="I1755">_xlfn.XLOOKUP(C1755,imp_horarios,imp_trechos_janta,"",-1,1)</f>
        <v>GOIANIA X BELEM 09:30</v>
      </c>
      <c r="J1755" s="145" t="str" cm="1">
        <f t="array" ref="J1755">_xlfn.XLOOKUP(D1755,justificativas_motivos,justificativas_texto,"",1,1)</f>
        <v>MOTORISTA CUMPRINDO HORÁRIO NA ESCALA ATUAL</v>
      </c>
      <c r="L1755" s="119" t="str">
        <f>_xlfn.CONCAT(cr_impAlm[[#This Row],[DATA]],cr_impAlm[[#This Row],[MOTORISTA e MATRICULA]])</f>
        <v>45609MARCUS AUGUSTO DE CARVALHO - 2398</v>
      </c>
    </row>
    <row r="1756" spans="1:12" ht="41.25" hidden="1" customHeight="1">
      <c r="A1756" s="144">
        <v>45535</v>
      </c>
      <c r="B1756" s="135" t="s">
        <v>137</v>
      </c>
      <c r="C1756" s="133" t="s">
        <v>137</v>
      </c>
      <c r="D1756" s="136" t="s">
        <v>137</v>
      </c>
      <c r="E1756" s="132" t="s">
        <v>18</v>
      </c>
      <c r="F1756" s="132"/>
      <c r="G1756" s="132" t="str">
        <f t="shared" si="69"/>
        <v>1</v>
      </c>
      <c r="H1756" s="137">
        <f t="shared" si="70"/>
        <v>18</v>
      </c>
      <c r="I1756" s="132" t="str" cm="1">
        <f t="array" ref="I1756">_xlfn.XLOOKUP(C1756,imp_horarios,imp_trechos_janta,"",-1,1)</f>
        <v>ESPERA</v>
      </c>
      <c r="J1756" s="145" t="str" cm="1">
        <f t="array" ref="J1756">_xlfn.XLOOKUP(D1756,justificativas_motivos,justificativas_texto,"",1,1)</f>
        <v>MOTORISTA NA GARAGEM EM ESPERA PARA DISPONIBILIDADE DE HORARIOS</v>
      </c>
      <c r="L1756" s="119" t="str">
        <f>_xlfn.CONCAT(cr_impAlm[[#This Row],[DATA]],cr_impAlm[[#This Row],[MOTORISTA e MATRICULA]])</f>
        <v>45609LUIS CARLOS VIEIRA DE MELO SOUZA - 5535</v>
      </c>
    </row>
    <row r="1757" spans="1:12" ht="41.25" hidden="1" customHeight="1">
      <c r="A1757" s="152">
        <v>45535</v>
      </c>
      <c r="B1757" s="135" t="s">
        <v>137</v>
      </c>
      <c r="C1757" s="133" t="s">
        <v>137</v>
      </c>
      <c r="D1757" s="148" t="s">
        <v>137</v>
      </c>
      <c r="E1757" s="132" t="s">
        <v>211</v>
      </c>
      <c r="F1757" s="132"/>
      <c r="G1757" s="132" t="str">
        <f t="shared" si="69"/>
        <v>1</v>
      </c>
      <c r="H1757" s="137">
        <f t="shared" si="70"/>
        <v>18</v>
      </c>
      <c r="I1757" s="132" t="str" cm="1">
        <f t="array" ref="I1757">_xlfn.XLOOKUP(C1757,imp_horarios,imp_trechos_janta,"",-1,1)</f>
        <v>ESPERA</v>
      </c>
      <c r="J1757" s="145" t="str" cm="1">
        <f t="array" ref="J1757">_xlfn.XLOOKUP(D1757,justificativas_motivos,justificativas_texto,"",1,1)</f>
        <v>MOTORISTA NA GARAGEM EM ESPERA PARA DISPONIBILIDADE DE HORARIOS</v>
      </c>
      <c r="L1757" s="119" t="str">
        <f>_xlfn.CONCAT(cr_impAlm[[#This Row],[DATA]],cr_impAlm[[#This Row],[MOTORISTA e MATRICULA]])</f>
        <v>45609ADAIL DA SILVA DOS SANTOS - 1103</v>
      </c>
    </row>
    <row r="1758" spans="1:12" ht="41.25" hidden="1" customHeight="1">
      <c r="A1758" s="144">
        <v>45535</v>
      </c>
      <c r="B1758" s="135">
        <v>19002</v>
      </c>
      <c r="C1758" s="133">
        <v>0.79166666666666663</v>
      </c>
      <c r="D1758" s="136" t="s">
        <v>11</v>
      </c>
      <c r="E1758" s="132" t="s">
        <v>140</v>
      </c>
      <c r="F1758" s="132"/>
      <c r="G1758" s="132" t="str">
        <f t="shared" si="69"/>
        <v>1</v>
      </c>
      <c r="H1758" s="137">
        <f t="shared" si="70"/>
        <v>18</v>
      </c>
      <c r="I1758" s="132" t="str" cm="1">
        <f t="array" ref="I1758">_xlfn.XLOOKUP(C1758,imp_horarios,imp_trechos_janta,"",-1,1)</f>
        <v>GOIANIA X TERESINA 18:00</v>
      </c>
      <c r="J1758" s="145" t="str" cm="1">
        <f t="array" ref="J1758">_xlfn.XLOOKUP(D1758,justificativas_motivos,justificativas_texto,"",1,1)</f>
        <v>MOTORISTA CUMPRINDO HORÁRIO NA ESCALA ATUAL</v>
      </c>
      <c r="L1758" s="119" t="str">
        <f>_xlfn.CONCAT(cr_impAlm[[#This Row],[DATA]],cr_impAlm[[#This Row],[MOTORISTA e MATRICULA]])</f>
        <v>45610ISAC DIAS DA COSTA - 5179</v>
      </c>
    </row>
    <row r="1759" spans="1:12" ht="41.25" hidden="1" customHeight="1">
      <c r="A1759" s="152">
        <v>45535</v>
      </c>
      <c r="B1759" s="135">
        <v>19002</v>
      </c>
      <c r="C1759" s="133">
        <v>0.79166666666666663</v>
      </c>
      <c r="D1759" s="148" t="s">
        <v>11</v>
      </c>
      <c r="E1759" s="132" t="s">
        <v>43</v>
      </c>
      <c r="F1759" s="149"/>
      <c r="G1759" s="132" t="str">
        <f t="shared" si="69"/>
        <v>1</v>
      </c>
      <c r="H1759" s="137">
        <f t="shared" si="70"/>
        <v>18</v>
      </c>
      <c r="I1759" s="132" t="str" cm="1">
        <f t="array" ref="I1759">_xlfn.XLOOKUP(C1759,imp_horarios,imp_trechos_janta,"",-1,1)</f>
        <v>GOIANIA X TERESINA 18:00</v>
      </c>
      <c r="J1759" s="145" t="str" cm="1">
        <f t="array" ref="J1759">_xlfn.XLOOKUP(D1759,justificativas_motivos,justificativas_texto,"",1,1)</f>
        <v>MOTORISTA CUMPRINDO HORÁRIO NA ESCALA ATUAL</v>
      </c>
      <c r="L1759" s="119" t="str">
        <f>_xlfn.CONCAT(cr_impAlm[[#This Row],[DATA]],cr_impAlm[[#This Row],[MOTORISTA e MATRICULA]])</f>
        <v>45610GILMAR ALVES DE MARIA - 5627</v>
      </c>
    </row>
    <row r="1760" spans="1:12" ht="41.25" hidden="1" customHeight="1">
      <c r="A1760" s="152">
        <v>45535</v>
      </c>
      <c r="B1760" s="146">
        <v>19020</v>
      </c>
      <c r="C1760" s="147">
        <v>0.83333333333333337</v>
      </c>
      <c r="D1760" s="148" t="s">
        <v>11</v>
      </c>
      <c r="E1760" s="149" t="s">
        <v>174</v>
      </c>
      <c r="F1760" s="149"/>
      <c r="G1760" s="149" t="str">
        <f t="shared" si="69"/>
        <v>1</v>
      </c>
      <c r="H1760" s="150">
        <f t="shared" si="70"/>
        <v>18</v>
      </c>
      <c r="I1760" s="149" t="str" cm="1">
        <f t="array" ref="I1760">_xlfn.XLOOKUP(C1760,imp_horarios,imp_trechos_janta,"",-1,1)</f>
        <v>GOIANIA X SAO LUIS 20:00</v>
      </c>
      <c r="J1760" s="151" t="str" cm="1">
        <f t="array" ref="J1760">_xlfn.XLOOKUP(D1760,justificativas_motivos,justificativas_texto,"",1,1)</f>
        <v>MOTORISTA CUMPRINDO HORÁRIO NA ESCALA ATUAL</v>
      </c>
      <c r="L1760" s="119" t="str">
        <f>_xlfn.CONCAT(cr_impAlm[[#This Row],[DATA]],cr_impAlm[[#This Row],[MOTORISTA e MATRICULA]])</f>
        <v>45610VANDERSON GURGEL DO AMARAL - 2734</v>
      </c>
    </row>
    <row r="1761" spans="1:12" ht="41.25" hidden="1" customHeight="1">
      <c r="A1761" s="152">
        <v>45535</v>
      </c>
      <c r="B1761" s="146">
        <v>19020</v>
      </c>
      <c r="C1761" s="147">
        <v>0.83333333333333337</v>
      </c>
      <c r="D1761" s="148" t="s">
        <v>11</v>
      </c>
      <c r="E1761" s="132" t="s">
        <v>135</v>
      </c>
      <c r="F1761" s="149"/>
      <c r="G1761" s="149" t="str">
        <f t="shared" si="69"/>
        <v>1</v>
      </c>
      <c r="H1761" s="150">
        <f t="shared" si="70"/>
        <v>18</v>
      </c>
      <c r="I1761" s="149" t="str" cm="1">
        <f t="array" ref="I1761">_xlfn.XLOOKUP(C1761,imp_horarios,imp_trechos_janta,"",-1,1)</f>
        <v>GOIANIA X SAO LUIS 20:00</v>
      </c>
      <c r="J1761" s="151" t="str" cm="1">
        <f t="array" ref="J1761">_xlfn.XLOOKUP(D1761,justificativas_motivos,justificativas_texto,"",1,1)</f>
        <v>MOTORISTA CUMPRINDO HORÁRIO NA ESCALA ATUAL</v>
      </c>
      <c r="L1761" s="119" t="str">
        <f>_xlfn.CONCAT(cr_impAlm[[#This Row],[DATA]],cr_impAlm[[#This Row],[MOTORISTA e MATRICULA]])</f>
        <v>45610OLIVEIRA DE MELO ARRUDA - 5251</v>
      </c>
    </row>
    <row r="1762" spans="1:12" ht="41.25" hidden="1" customHeight="1">
      <c r="A1762" s="152">
        <v>45536</v>
      </c>
      <c r="B1762" s="146">
        <v>20013</v>
      </c>
      <c r="C1762" s="147">
        <v>0.3</v>
      </c>
      <c r="D1762" s="148" t="s">
        <v>11</v>
      </c>
      <c r="E1762" s="132" t="s">
        <v>18</v>
      </c>
      <c r="F1762" s="149"/>
      <c r="G1762" s="149" t="str">
        <f t="shared" si="69"/>
        <v>1</v>
      </c>
      <c r="H1762" s="150">
        <f t="shared" si="70"/>
        <v>18</v>
      </c>
      <c r="I1762" s="149" t="str" cm="1">
        <f t="array" ref="I1762">_xlfn.XLOOKUP(C1762,imp_horarios,imp_trechos_janta,"",-1,1)</f>
        <v>BELEM X GOIANIA 07:12</v>
      </c>
      <c r="J1762" s="151" t="str" cm="1">
        <f t="array" ref="J1762">_xlfn.XLOOKUP(D1762,justificativas_motivos,justificativas_texto,"",1,1)</f>
        <v>MOTORISTA CUMPRINDO HORÁRIO NA ESCALA ATUAL</v>
      </c>
      <c r="L1762" s="119" t="str">
        <f>_xlfn.CONCAT(cr_impAlm[[#This Row],[DATA]],cr_impAlm[[#This Row],[MOTORISTA e MATRICULA]])</f>
        <v>45610ADAIL DA SILVA DOS SANTOS - 1103</v>
      </c>
    </row>
    <row r="1763" spans="1:12" ht="41.25" hidden="1" customHeight="1">
      <c r="A1763" s="152">
        <v>45536</v>
      </c>
      <c r="B1763" s="146">
        <v>20013</v>
      </c>
      <c r="C1763" s="147">
        <v>0.3</v>
      </c>
      <c r="D1763" s="148" t="s">
        <v>11</v>
      </c>
      <c r="E1763" s="132" t="s">
        <v>211</v>
      </c>
      <c r="F1763" s="149"/>
      <c r="G1763" s="149" t="str">
        <f t="shared" si="69"/>
        <v>1</v>
      </c>
      <c r="H1763" s="150">
        <f t="shared" si="70"/>
        <v>18</v>
      </c>
      <c r="I1763" s="149" t="str" cm="1">
        <f t="array" ref="I1763">_xlfn.XLOOKUP(C1763,imp_horarios,imp_trechos_janta,"",-1,1)</f>
        <v>BELEM X GOIANIA 07:12</v>
      </c>
      <c r="J1763" s="151" t="str" cm="1">
        <f t="array" ref="J1763">_xlfn.XLOOKUP(D1763,justificativas_motivos,justificativas_texto,"",1,1)</f>
        <v>MOTORISTA CUMPRINDO HORÁRIO NA ESCALA ATUAL</v>
      </c>
      <c r="L1763" s="119" t="str">
        <f>_xlfn.CONCAT(cr_impAlm[[#This Row],[DATA]],cr_impAlm[[#This Row],[MOTORISTA e MATRICULA]])</f>
        <v>45610FRANCISCO CARLOS MELO - 5306</v>
      </c>
    </row>
    <row r="1764" spans="1:12" ht="41.25" hidden="1" customHeight="1">
      <c r="A1764" s="152">
        <v>45536</v>
      </c>
      <c r="B1764" s="146">
        <v>19020</v>
      </c>
      <c r="C1764" s="147">
        <v>0.33333333333333331</v>
      </c>
      <c r="D1764" s="148" t="s">
        <v>11</v>
      </c>
      <c r="E1764" s="132" t="s">
        <v>140</v>
      </c>
      <c r="F1764" s="149"/>
      <c r="G1764" s="149" t="str">
        <f t="shared" si="69"/>
        <v>1</v>
      </c>
      <c r="H1764" s="150">
        <f t="shared" si="70"/>
        <v>18</v>
      </c>
      <c r="I1764" s="149" t="str" cm="1">
        <f t="array" ref="I1764">_xlfn.XLOOKUP(C1764,imp_horarios,imp_trechos_janta,"",-1,1)</f>
        <v>SAO LUIS X GOIANIA 08:00</v>
      </c>
      <c r="J1764" s="151" t="str" cm="1">
        <f t="array" ref="J1764">_xlfn.XLOOKUP(D1764,justificativas_motivos,justificativas_texto,"",1,1)</f>
        <v>MOTORISTA CUMPRINDO HORÁRIO NA ESCALA ATUAL</v>
      </c>
      <c r="L1764" s="119" t="str">
        <f>_xlfn.CONCAT(cr_impAlm[[#This Row],[DATA]],cr_impAlm[[#This Row],[MOTORISTA e MATRICULA]])</f>
        <v>45610ANTONIO  SOBRINHO DE OLIVEIRA - 5646</v>
      </c>
    </row>
    <row r="1765" spans="1:12" ht="41.25" hidden="1" customHeight="1">
      <c r="A1765" s="152">
        <v>45536</v>
      </c>
      <c r="B1765" s="146">
        <v>19020</v>
      </c>
      <c r="C1765" s="147">
        <v>0.33333333333333331</v>
      </c>
      <c r="D1765" s="148" t="s">
        <v>11</v>
      </c>
      <c r="E1765" s="132" t="s">
        <v>43</v>
      </c>
      <c r="F1765" s="149"/>
      <c r="G1765" s="149" t="str">
        <f t="shared" si="69"/>
        <v>1</v>
      </c>
      <c r="H1765" s="150">
        <f t="shared" si="70"/>
        <v>18</v>
      </c>
      <c r="I1765" s="149" t="str" cm="1">
        <f t="array" ref="I1765">_xlfn.XLOOKUP(C1765,imp_horarios,imp_trechos_janta,"",-1,1)</f>
        <v>SAO LUIS X GOIANIA 08:00</v>
      </c>
      <c r="J1765" s="151" t="str" cm="1">
        <f t="array" ref="J1765">_xlfn.XLOOKUP(D1765,justificativas_motivos,justificativas_texto,"",1,1)</f>
        <v>MOTORISTA CUMPRINDO HORÁRIO NA ESCALA ATUAL</v>
      </c>
      <c r="L1765" s="119" t="str">
        <f>_xlfn.CONCAT(cr_impAlm[[#This Row],[DATA]],cr_impAlm[[#This Row],[MOTORISTA e MATRICULA]])</f>
        <v>45611WILSON FERREIRA DE JESUS - 1407</v>
      </c>
    </row>
    <row r="1766" spans="1:12" ht="41.25" hidden="1" customHeight="1">
      <c r="A1766" s="152">
        <v>45536</v>
      </c>
      <c r="B1766" s="146">
        <v>16300</v>
      </c>
      <c r="C1766" s="147">
        <v>0.39583333333333331</v>
      </c>
      <c r="D1766" s="148" t="s">
        <v>11</v>
      </c>
      <c r="E1766" s="149" t="s">
        <v>174</v>
      </c>
      <c r="F1766" s="149"/>
      <c r="G1766" s="149" t="str">
        <f t="shared" si="69"/>
        <v>1</v>
      </c>
      <c r="H1766" s="150">
        <f t="shared" si="70"/>
        <v>18</v>
      </c>
      <c r="I1766" s="149" t="str" cm="1">
        <f t="array" ref="I1766">_xlfn.XLOOKUP(C1766,imp_horarios,imp_trechos_janta,"",-1,1)</f>
        <v>GOIANIA X BELEM 09:30</v>
      </c>
      <c r="J1766" s="151" t="str" cm="1">
        <f t="array" ref="J1766">_xlfn.XLOOKUP(D1766,justificativas_motivos,justificativas_texto,"",1,1)</f>
        <v>MOTORISTA CUMPRINDO HORÁRIO NA ESCALA ATUAL</v>
      </c>
      <c r="L1766" s="119" t="str">
        <f>_xlfn.CONCAT(cr_impAlm[[#This Row],[DATA]],cr_impAlm[[#This Row],[MOTORISTA e MATRICULA]])</f>
        <v>45611GENIVALDO ANTONIO DE SOUZA - 1082</v>
      </c>
    </row>
    <row r="1767" spans="1:12" ht="41.25" hidden="1" customHeight="1">
      <c r="A1767" s="152">
        <v>45536</v>
      </c>
      <c r="B1767" s="146">
        <v>16300</v>
      </c>
      <c r="C1767" s="147">
        <v>0.39583333333333331</v>
      </c>
      <c r="D1767" s="148" t="s">
        <v>11</v>
      </c>
      <c r="E1767" s="149" t="s">
        <v>135</v>
      </c>
      <c r="F1767" s="149"/>
      <c r="G1767" s="149" t="str">
        <f t="shared" si="69"/>
        <v>1</v>
      </c>
      <c r="H1767" s="150">
        <f t="shared" si="70"/>
        <v>18</v>
      </c>
      <c r="I1767" s="149" t="str" cm="1">
        <f t="array" ref="I1767">_xlfn.XLOOKUP(C1767,imp_horarios,imp_trechos_janta,"",-1,1)</f>
        <v>GOIANIA X BELEM 09:30</v>
      </c>
      <c r="J1767" s="151" t="str" cm="1">
        <f t="array" ref="J1767">_xlfn.XLOOKUP(D1767,justificativas_motivos,justificativas_texto,"",1,1)</f>
        <v>MOTORISTA CUMPRINDO HORÁRIO NA ESCALA ATUAL</v>
      </c>
      <c r="L1767" s="119" t="str">
        <f>_xlfn.CONCAT(cr_impAlm[[#This Row],[DATA]],cr_impAlm[[#This Row],[MOTORISTA e MATRICULA]])</f>
        <v>45611EDINANDES LUIZ DA SILVA - 2651</v>
      </c>
    </row>
    <row r="1768" spans="1:12" ht="41.25" hidden="1" customHeight="1">
      <c r="A1768" s="152">
        <v>45536</v>
      </c>
      <c r="B1768" s="146" t="s">
        <v>137</v>
      </c>
      <c r="C1768" s="146" t="s">
        <v>137</v>
      </c>
      <c r="D1768" s="146" t="s">
        <v>137</v>
      </c>
      <c r="E1768" s="153" t="s">
        <v>130</v>
      </c>
      <c r="F1768" s="149"/>
      <c r="G1768" s="149" t="str">
        <f t="shared" si="69"/>
        <v>1</v>
      </c>
      <c r="H1768" s="150">
        <f t="shared" si="70"/>
        <v>18</v>
      </c>
      <c r="I1768" s="149" t="str" cm="1">
        <f t="array" ref="I1768">_xlfn.XLOOKUP(C1768,imp_horarios,imp_trechos_janta,"",-1,1)</f>
        <v>ESPERA</v>
      </c>
      <c r="J1768" s="151" t="str" cm="1">
        <f t="array" ref="J1768">_xlfn.XLOOKUP(D1768,justificativas_motivos,justificativas_texto,"",1,1)</f>
        <v>MOTORISTA NA GARAGEM EM ESPERA PARA DISPONIBILIDADE DE HORARIOS</v>
      </c>
      <c r="L1768" s="119" t="str">
        <f>_xlfn.CONCAT(cr_impAlm[[#This Row],[DATA]],cr_impAlm[[#This Row],[MOTORISTA e MATRICULA]])</f>
        <v>45611COSME CAVALCANTE DA SILVA - 3002</v>
      </c>
    </row>
    <row r="1769" spans="1:12" ht="41.25" hidden="1" customHeight="1">
      <c r="A1769" s="152">
        <v>45536</v>
      </c>
      <c r="B1769" s="146" t="s">
        <v>137</v>
      </c>
      <c r="C1769" s="146" t="s">
        <v>137</v>
      </c>
      <c r="D1769" s="146" t="s">
        <v>137</v>
      </c>
      <c r="E1769" s="153" t="s">
        <v>279</v>
      </c>
      <c r="F1769" s="149"/>
      <c r="G1769" s="149" t="str">
        <f t="shared" si="69"/>
        <v>1</v>
      </c>
      <c r="H1769" s="150">
        <f t="shared" si="70"/>
        <v>18</v>
      </c>
      <c r="I1769" s="149" t="str" cm="1">
        <f t="array" ref="I1769">_xlfn.XLOOKUP(C1769,imp_horarios,imp_trechos_janta,"",-1,1)</f>
        <v>ESPERA</v>
      </c>
      <c r="J1769" s="151" t="str" cm="1">
        <f t="array" ref="J1769">_xlfn.XLOOKUP(D1769,justificativas_motivos,justificativas_texto,"",1,1)</f>
        <v>MOTORISTA NA GARAGEM EM ESPERA PARA DISPONIBILIDADE DE HORARIOS</v>
      </c>
      <c r="L1769" s="119" t="str">
        <f>_xlfn.CONCAT(cr_impAlm[[#This Row],[DATA]],cr_impAlm[[#This Row],[MOTORISTA e MATRICULA]])</f>
        <v>45611CARLOS ALBERTO DE LIMA - 2777</v>
      </c>
    </row>
    <row r="1770" spans="1:12" ht="41.25" hidden="1" customHeight="1">
      <c r="A1770" s="152">
        <v>45536</v>
      </c>
      <c r="B1770" s="146">
        <v>16400</v>
      </c>
      <c r="C1770" s="147">
        <v>0.75</v>
      </c>
      <c r="D1770" s="148" t="s">
        <v>11</v>
      </c>
      <c r="E1770" s="149" t="s">
        <v>290</v>
      </c>
      <c r="F1770" s="149"/>
      <c r="G1770" s="149" t="str">
        <f t="shared" si="69"/>
        <v>1</v>
      </c>
      <c r="H1770" s="150">
        <f t="shared" si="70"/>
        <v>18</v>
      </c>
      <c r="I1770" s="149" t="str" cm="1">
        <f t="array" ref="I1770">_xlfn.XLOOKUP(C1770,imp_horarios,imp_trechos_janta,"",-1,1)</f>
        <v>GOIANIA X TERESINA 18:00</v>
      </c>
      <c r="J1770" s="151" t="str" cm="1">
        <f t="array" ref="J1770">_xlfn.XLOOKUP(D1770,justificativas_motivos,justificativas_texto,"",1,1)</f>
        <v>MOTORISTA CUMPRINDO HORÁRIO NA ESCALA ATUAL</v>
      </c>
      <c r="L1770" s="119" t="str">
        <f>_xlfn.CONCAT(cr_impAlm[[#This Row],[DATA]],cr_impAlm[[#This Row],[MOTORISTA e MATRICULA]])</f>
        <v>45611FABIO DA SILVA ANDRADE - 4075</v>
      </c>
    </row>
    <row r="1771" spans="1:12" ht="41.25" hidden="1" customHeight="1">
      <c r="A1771" s="152">
        <v>45536</v>
      </c>
      <c r="B1771" s="146">
        <v>16400</v>
      </c>
      <c r="C1771" s="147">
        <v>0.75</v>
      </c>
      <c r="D1771" s="148" t="s">
        <v>11</v>
      </c>
      <c r="E1771" s="149" t="s">
        <v>136</v>
      </c>
      <c r="F1771" s="149"/>
      <c r="G1771" s="149" t="str">
        <f t="shared" si="69"/>
        <v>1</v>
      </c>
      <c r="H1771" s="150">
        <f t="shared" si="70"/>
        <v>18</v>
      </c>
      <c r="I1771" s="149" t="str" cm="1">
        <f t="array" ref="I1771">_xlfn.XLOOKUP(C1771,imp_horarios,imp_trechos_janta,"",-1,1)</f>
        <v>GOIANIA X TERESINA 18:00</v>
      </c>
      <c r="J1771" s="151" t="str" cm="1">
        <f t="array" ref="J1771">_xlfn.XLOOKUP(D1771,justificativas_motivos,justificativas_texto,"",1,1)</f>
        <v>MOTORISTA CUMPRINDO HORÁRIO NA ESCALA ATUAL</v>
      </c>
      <c r="L1771" s="119" t="str">
        <f>_xlfn.CONCAT(cr_impAlm[[#This Row],[DATA]],cr_impAlm[[#This Row],[MOTORISTA e MATRICULA]])</f>
        <v>45611ADAIL DA SILVA DOS SANTOS - 1103</v>
      </c>
    </row>
    <row r="1772" spans="1:12" ht="41.25" hidden="1" customHeight="1">
      <c r="A1772" s="152">
        <v>45536</v>
      </c>
      <c r="B1772" s="146">
        <v>19015</v>
      </c>
      <c r="C1772" s="147">
        <v>0.79166666666666663</v>
      </c>
      <c r="D1772" s="148" t="s">
        <v>11</v>
      </c>
      <c r="E1772" s="149" t="s">
        <v>157</v>
      </c>
      <c r="F1772" s="149"/>
      <c r="G1772" s="149" t="str">
        <f t="shared" si="69"/>
        <v>1</v>
      </c>
      <c r="H1772" s="150">
        <f t="shared" si="70"/>
        <v>18</v>
      </c>
      <c r="I1772" s="149" t="s">
        <v>79</v>
      </c>
      <c r="J1772" s="151" t="str" cm="1">
        <f t="array" ref="J1772">_xlfn.XLOOKUP(D1772,justificativas_motivos,justificativas_texto,"",1,1)</f>
        <v>MOTORISTA CUMPRINDO HORÁRIO NA ESCALA ATUAL</v>
      </c>
      <c r="L1772" s="119" t="str">
        <f>_xlfn.CONCAT(cr_impAlm[[#This Row],[DATA]],cr_impAlm[[#This Row],[MOTORISTA e MATRICULA]])</f>
        <v>45611WALDERNI SEBASTIAO - 5582</v>
      </c>
    </row>
    <row r="1773" spans="1:12" ht="41.25" hidden="1" customHeight="1">
      <c r="A1773" s="152">
        <v>45536</v>
      </c>
      <c r="B1773" s="146">
        <v>19015</v>
      </c>
      <c r="C1773" s="147">
        <v>0.79166666666666663</v>
      </c>
      <c r="D1773" s="148" t="s">
        <v>11</v>
      </c>
      <c r="E1773" s="149" t="s">
        <v>216</v>
      </c>
      <c r="F1773" s="149"/>
      <c r="G1773" s="149" t="str">
        <f t="shared" si="69"/>
        <v>1</v>
      </c>
      <c r="H1773" s="150">
        <f t="shared" si="70"/>
        <v>18</v>
      </c>
      <c r="I1773" s="149" t="s">
        <v>79</v>
      </c>
      <c r="J1773" s="151" t="str" cm="1">
        <f t="array" ref="J1773">_xlfn.XLOOKUP(D1773,justificativas_motivos,justificativas_texto,"",1,1)</f>
        <v>MOTORISTA CUMPRINDO HORÁRIO NA ESCALA ATUAL</v>
      </c>
      <c r="L1773" s="119" t="str">
        <f>_xlfn.CONCAT(cr_impAlm[[#This Row],[DATA]],cr_impAlm[[#This Row],[MOTORISTA e MATRICULA]])</f>
        <v>45611VILMAR JOSE CAMILO - 948</v>
      </c>
    </row>
    <row r="1774" spans="1:12" ht="41.25" hidden="1" customHeight="1">
      <c r="A1774" s="152">
        <v>45536</v>
      </c>
      <c r="B1774" s="146">
        <v>16700</v>
      </c>
      <c r="C1774" s="147">
        <v>0.83333333333333337</v>
      </c>
      <c r="D1774" s="148" t="s">
        <v>11</v>
      </c>
      <c r="E1774" s="149" t="s">
        <v>108</v>
      </c>
      <c r="F1774" s="149"/>
      <c r="G1774" s="149" t="str">
        <f t="shared" si="69"/>
        <v>1</v>
      </c>
      <c r="H1774" s="150">
        <f t="shared" si="70"/>
        <v>18</v>
      </c>
      <c r="I1774" s="149" t="str" cm="1">
        <f t="array" ref="I1774">_xlfn.XLOOKUP(C1774,imp_horarios,imp_trechos_janta,"",-1,1)</f>
        <v>GOIANIA X SAO LUIS 20:00</v>
      </c>
      <c r="J1774" s="151" t="str" cm="1">
        <f t="array" ref="J1774">_xlfn.XLOOKUP(D1774,justificativas_motivos,justificativas_texto,"",1,1)</f>
        <v>MOTORISTA CUMPRINDO HORÁRIO NA ESCALA ATUAL</v>
      </c>
      <c r="L1774" s="119" t="str">
        <f>_xlfn.CONCAT(cr_impAlm[[#This Row],[DATA]],cr_impAlm[[#This Row],[MOTORISTA e MATRICULA]])</f>
        <v>45612JOAO AMARAL DA SILVA JUNIOR - 5290</v>
      </c>
    </row>
    <row r="1775" spans="1:12" ht="41.25" hidden="1" customHeight="1">
      <c r="A1775" s="144">
        <v>45536</v>
      </c>
      <c r="B1775" s="146">
        <v>16700</v>
      </c>
      <c r="C1775" s="133">
        <v>0.83333333333333337</v>
      </c>
      <c r="D1775" s="148" t="s">
        <v>11</v>
      </c>
      <c r="E1775" s="132" t="s">
        <v>142</v>
      </c>
      <c r="F1775" s="132"/>
      <c r="G1775" s="132" t="str">
        <f t="shared" si="69"/>
        <v>1</v>
      </c>
      <c r="H1775" s="137">
        <f t="shared" si="70"/>
        <v>18</v>
      </c>
      <c r="I1775" s="132" t="str" cm="1">
        <f t="array" ref="I1775">_xlfn.XLOOKUP(C1775,imp_horarios,imp_trechos_janta,"",-1,1)</f>
        <v>GOIANIA X SAO LUIS 20:00</v>
      </c>
      <c r="J1775" s="145" t="str" cm="1">
        <f t="array" ref="J1775">_xlfn.XLOOKUP(D1775,justificativas_motivos,justificativas_texto,"",1,1)</f>
        <v>MOTORISTA CUMPRINDO HORÁRIO NA ESCALA ATUAL</v>
      </c>
      <c r="L1775" s="119" t="str">
        <f>_xlfn.CONCAT(cr_impAlm[[#This Row],[DATA]],cr_impAlm[[#This Row],[MOTORISTA e MATRICULA]])</f>
        <v>45612VALTERSON ANTONIO CORREIA - 3004</v>
      </c>
    </row>
    <row r="1776" spans="1:12" ht="41.25" hidden="1" customHeight="1">
      <c r="A1776" s="144">
        <v>45537</v>
      </c>
      <c r="B1776" s="146">
        <v>19002</v>
      </c>
      <c r="C1776" s="133">
        <v>0.87847222222222221</v>
      </c>
      <c r="D1776" s="146" t="s">
        <v>137</v>
      </c>
      <c r="E1776" s="132" t="s">
        <v>130</v>
      </c>
      <c r="F1776" s="132"/>
      <c r="G1776" s="132" t="str">
        <f t="shared" si="69"/>
        <v>1</v>
      </c>
      <c r="H1776" s="137">
        <f t="shared" si="70"/>
        <v>18</v>
      </c>
      <c r="I1776" s="132" t="str" cm="1">
        <f t="array" ref="I1776">_xlfn.XLOOKUP(C1776,imp_horarios,imp_trechos_janta,"",-1,1)</f>
        <v>BELEM X GOIANIA 21:05</v>
      </c>
      <c r="J1776" s="145" t="str" cm="1">
        <f t="array" ref="J1776">_xlfn.XLOOKUP(D1776,justificativas_motivos,justificativas_texto,"",1,1)</f>
        <v>MOTORISTA NA GARAGEM EM ESPERA PARA DISPONIBILIDADE DE HORARIOS</v>
      </c>
      <c r="L1776" s="119" t="str">
        <f>_xlfn.CONCAT(cr_impAlm[[#This Row],[DATA]],cr_impAlm[[#This Row],[MOTORISTA e MATRICULA]])</f>
        <v>45612JOAO BATISTA DA SILVA - 1823</v>
      </c>
    </row>
    <row r="1777" spans="1:12" ht="41.25" hidden="1" customHeight="1">
      <c r="A1777" s="144">
        <v>45537</v>
      </c>
      <c r="B1777" s="135">
        <v>19002</v>
      </c>
      <c r="C1777" s="133">
        <v>0.87847222222222221</v>
      </c>
      <c r="D1777" s="146" t="s">
        <v>137</v>
      </c>
      <c r="E1777" s="132" t="s">
        <v>279</v>
      </c>
      <c r="F1777" s="132"/>
      <c r="G1777" s="132" t="str">
        <f t="shared" si="69"/>
        <v>1</v>
      </c>
      <c r="H1777" s="137">
        <f t="shared" si="70"/>
        <v>18</v>
      </c>
      <c r="I1777" s="132" t="str" cm="1">
        <f t="array" ref="I1777">_xlfn.XLOOKUP(C1777,imp_horarios,imp_trechos_janta,"",-1,1)</f>
        <v>BELEM X GOIANIA 21:05</v>
      </c>
      <c r="J1777" s="145" t="str" cm="1">
        <f t="array" ref="J1777">_xlfn.XLOOKUP(D1777,justificativas_motivos,justificativas_texto,"",1,1)</f>
        <v>MOTORISTA NA GARAGEM EM ESPERA PARA DISPONIBILIDADE DE HORARIOS</v>
      </c>
      <c r="L1777" s="119" t="str">
        <f>_xlfn.CONCAT(cr_impAlm[[#This Row],[DATA]],cr_impAlm[[#This Row],[MOTORISTA e MATRICULA]])</f>
        <v>45612GENIVAL MIRANDA LEITE - 1953</v>
      </c>
    </row>
    <row r="1778" spans="1:12" ht="41.25" hidden="1" customHeight="1">
      <c r="A1778" s="144">
        <v>45537</v>
      </c>
      <c r="B1778" s="135">
        <v>19024</v>
      </c>
      <c r="C1778" s="133">
        <v>0.3</v>
      </c>
      <c r="D1778" s="148" t="s">
        <v>11</v>
      </c>
      <c r="E1778" s="132" t="s">
        <v>290</v>
      </c>
      <c r="F1778" s="132"/>
      <c r="G1778" s="132" t="str">
        <f t="shared" si="69"/>
        <v>1</v>
      </c>
      <c r="H1778" s="137">
        <f t="shared" si="70"/>
        <v>18</v>
      </c>
      <c r="I1778" s="132" t="str" cm="1">
        <f t="array" ref="I1778">_xlfn.XLOOKUP(C1778,imp_horarios,imp_trechos_janta,"",-1,1)</f>
        <v>BELEM X GOIANIA 07:12</v>
      </c>
      <c r="J1778" s="145" t="str" cm="1">
        <f t="array" ref="J1778">_xlfn.XLOOKUP(D1778,justificativas_motivos,justificativas_texto,"",1,1)</f>
        <v>MOTORISTA CUMPRINDO HORÁRIO NA ESCALA ATUAL</v>
      </c>
      <c r="L1778" s="119" t="str">
        <f>_xlfn.CONCAT(cr_impAlm[[#This Row],[DATA]],cr_impAlm[[#This Row],[MOTORISTA e MATRICULA]])</f>
        <v>45612PEDRINHO MARCELINO BATISTA - 5013</v>
      </c>
    </row>
    <row r="1779" spans="1:12" ht="41.25" hidden="1" customHeight="1">
      <c r="A1779" s="144">
        <v>45537</v>
      </c>
      <c r="B1779" s="135">
        <v>19024</v>
      </c>
      <c r="C1779" s="133">
        <v>0.3</v>
      </c>
      <c r="D1779" s="148" t="s">
        <v>11</v>
      </c>
      <c r="E1779" s="132" t="s">
        <v>159</v>
      </c>
      <c r="F1779" s="132"/>
      <c r="G1779" s="132" t="str">
        <f t="shared" si="69"/>
        <v>1</v>
      </c>
      <c r="H1779" s="137">
        <f t="shared" si="70"/>
        <v>18</v>
      </c>
      <c r="I1779" s="132" t="str" cm="1">
        <f t="array" ref="I1779">_xlfn.XLOOKUP(C1779,imp_horarios,imp_trechos_janta,"",-1,1)</f>
        <v>BELEM X GOIANIA 07:12</v>
      </c>
      <c r="J1779" s="145" t="str" cm="1">
        <f t="array" ref="J1779">_xlfn.XLOOKUP(D1779,justificativas_motivos,justificativas_texto,"",1,1)</f>
        <v>MOTORISTA CUMPRINDO HORÁRIO NA ESCALA ATUAL</v>
      </c>
      <c r="L1779" s="119" t="str">
        <f>_xlfn.CONCAT(cr_impAlm[[#This Row],[DATA]],cr_impAlm[[#This Row],[MOTORISTA e MATRICULA]])</f>
        <v>45612VALTER PEREIRA MACIEL - 5630</v>
      </c>
    </row>
    <row r="1780" spans="1:12" ht="41.25" hidden="1" customHeight="1">
      <c r="A1780" s="144">
        <v>45537</v>
      </c>
      <c r="B1780" s="135">
        <v>19012</v>
      </c>
      <c r="C1780" s="133">
        <v>0.33333333333333331</v>
      </c>
      <c r="D1780" s="148" t="s">
        <v>11</v>
      </c>
      <c r="E1780" s="132" t="s">
        <v>157</v>
      </c>
      <c r="F1780" s="132"/>
      <c r="G1780" s="132" t="str">
        <f t="shared" si="69"/>
        <v>1</v>
      </c>
      <c r="H1780" s="137">
        <f t="shared" si="70"/>
        <v>18</v>
      </c>
      <c r="I1780" s="132" t="str" cm="1">
        <f t="array" ref="I1780">_xlfn.XLOOKUP(C1780,imp_horarios,imp_trechos_janta,"",-1,1)</f>
        <v>SAO LUIS X GOIANIA 08:00</v>
      </c>
      <c r="J1780" s="145" t="str" cm="1">
        <f t="array" ref="J1780">_xlfn.XLOOKUP(D1780,justificativas_motivos,justificativas_texto,"",1,1)</f>
        <v>MOTORISTA CUMPRINDO HORÁRIO NA ESCALA ATUAL</v>
      </c>
      <c r="L1780" s="119" t="str">
        <f>_xlfn.CONCAT(cr_impAlm[[#This Row],[DATA]],cr_impAlm[[#This Row],[MOTORISTA e MATRICULA]])</f>
        <v>45613SILVIO SILVA DE OLIVEIRA - 5793</v>
      </c>
    </row>
    <row r="1781" spans="1:12" ht="41.25" hidden="1" customHeight="1">
      <c r="A1781" s="144">
        <v>45537</v>
      </c>
      <c r="B1781" s="135">
        <v>19012</v>
      </c>
      <c r="C1781" s="133">
        <v>0.33333333333333331</v>
      </c>
      <c r="D1781" s="148" t="s">
        <v>11</v>
      </c>
      <c r="E1781" s="132" t="s">
        <v>156</v>
      </c>
      <c r="F1781" s="132"/>
      <c r="G1781" s="132" t="str">
        <f t="shared" si="69"/>
        <v>1</v>
      </c>
      <c r="H1781" s="137">
        <f t="shared" si="70"/>
        <v>18</v>
      </c>
      <c r="I1781" s="132" t="str" cm="1">
        <f t="array" ref="I1781">_xlfn.XLOOKUP(C1781,imp_horarios,imp_trechos_janta,"",-1,1)</f>
        <v>SAO LUIS X GOIANIA 08:00</v>
      </c>
      <c r="J1781" s="145" t="str" cm="1">
        <f t="array" ref="J1781">_xlfn.XLOOKUP(D1781,justificativas_motivos,justificativas_texto,"",1,1)</f>
        <v>MOTORISTA CUMPRINDO HORÁRIO NA ESCALA ATUAL</v>
      </c>
      <c r="L1781" s="119" t="str">
        <f>_xlfn.CONCAT(cr_impAlm[[#This Row],[DATA]],cr_impAlm[[#This Row],[MOTORISTA e MATRICULA]])</f>
        <v>45613ADIR CASSIMIRO DA SILVA - 5672</v>
      </c>
    </row>
    <row r="1782" spans="1:12" ht="41.25" hidden="1" customHeight="1">
      <c r="A1782" s="144">
        <v>45537</v>
      </c>
      <c r="B1782" s="135">
        <v>19011</v>
      </c>
      <c r="C1782" s="133">
        <v>0.39583333333333331</v>
      </c>
      <c r="D1782" s="148" t="s">
        <v>11</v>
      </c>
      <c r="E1782" s="132" t="s">
        <v>108</v>
      </c>
      <c r="F1782" s="132"/>
      <c r="G1782" s="132" t="str">
        <f t="shared" si="69"/>
        <v>1</v>
      </c>
      <c r="H1782" s="137">
        <f t="shared" si="70"/>
        <v>18</v>
      </c>
      <c r="I1782" s="132" t="str" cm="1">
        <f t="array" ref="I1782">_xlfn.XLOOKUP(C1782,imp_horarios,imp_trechos_janta,"",-1,1)</f>
        <v>GOIANIA X BELEM 09:30</v>
      </c>
      <c r="J1782" s="145" t="str" cm="1">
        <f t="array" ref="J1782">_xlfn.XLOOKUP(D1782,justificativas_motivos,justificativas_texto,"",1,1)</f>
        <v>MOTORISTA CUMPRINDO HORÁRIO NA ESCALA ATUAL</v>
      </c>
      <c r="L1782" s="119" t="str">
        <f>_xlfn.CONCAT(cr_impAlm[[#This Row],[DATA]],cr_impAlm[[#This Row],[MOTORISTA e MATRICULA]])</f>
        <v>45613CRISTIANO ALVES DE AVILA - 5847</v>
      </c>
    </row>
    <row r="1783" spans="1:12" ht="41.25" hidden="1" customHeight="1">
      <c r="A1783" s="144">
        <v>45537</v>
      </c>
      <c r="B1783" s="146">
        <v>19011</v>
      </c>
      <c r="C1783" s="147">
        <v>0.39583333333333331</v>
      </c>
      <c r="D1783" s="148" t="s">
        <v>11</v>
      </c>
      <c r="E1783" s="149" t="s">
        <v>142</v>
      </c>
      <c r="F1783" s="132"/>
      <c r="G1783" s="149" t="str">
        <f t="shared" si="69"/>
        <v>1</v>
      </c>
      <c r="H1783" s="150">
        <f t="shared" si="70"/>
        <v>18</v>
      </c>
      <c r="I1783" s="149" t="str" cm="1">
        <f t="array" ref="I1783">_xlfn.XLOOKUP(C1783,imp_horarios,imp_trechos_janta,"",-1,1)</f>
        <v>GOIANIA X BELEM 09:30</v>
      </c>
      <c r="J1783" s="151" t="str" cm="1">
        <f t="array" ref="J1783">_xlfn.XLOOKUP(D1783,justificativas_motivos,justificativas_texto,"",1,1)</f>
        <v>MOTORISTA CUMPRINDO HORÁRIO NA ESCALA ATUAL</v>
      </c>
      <c r="L1783" s="119" t="str">
        <f>_xlfn.CONCAT(cr_impAlm[[#This Row],[DATA]],cr_impAlm[[#This Row],[MOTORISTA e MATRICULA]])</f>
        <v>45613JULIADSON PEREIRA DOS SANTOS - 5958</v>
      </c>
    </row>
    <row r="1784" spans="1:12" ht="41.25" hidden="1" customHeight="1">
      <c r="A1784" s="144">
        <v>45537</v>
      </c>
      <c r="B1784" s="146" t="s">
        <v>137</v>
      </c>
      <c r="C1784" s="147" t="s">
        <v>137</v>
      </c>
      <c r="D1784" s="148" t="s">
        <v>137</v>
      </c>
      <c r="E1784" s="132" t="s">
        <v>15</v>
      </c>
      <c r="F1784" s="132"/>
      <c r="G1784" s="132" t="str">
        <f t="shared" si="69"/>
        <v>1</v>
      </c>
      <c r="H1784" s="137">
        <f t="shared" si="70"/>
        <v>18</v>
      </c>
      <c r="I1784" s="132" t="str" cm="1">
        <f t="array" ref="I1784">_xlfn.XLOOKUP(C1784,imp_horarios,imp_trechos_janta,"",-1,1)</f>
        <v>ESPERA</v>
      </c>
      <c r="J1784" s="145" t="str" cm="1">
        <f t="array" ref="J1784">_xlfn.XLOOKUP(D1784,justificativas_motivos,justificativas_texto,"",1,1)</f>
        <v>MOTORISTA NA GARAGEM EM ESPERA PARA DISPONIBILIDADE DE HORARIOS</v>
      </c>
      <c r="L1784" s="119" t="str">
        <f>_xlfn.CONCAT(cr_impAlm[[#This Row],[DATA]],cr_impAlm[[#This Row],[MOTORISTA e MATRICULA]])</f>
        <v>45613JOAO MONTEIRO DA COSTA - 5187</v>
      </c>
    </row>
    <row r="1785" spans="1:12" ht="41.25" hidden="1" customHeight="1">
      <c r="A1785" s="144">
        <v>45537</v>
      </c>
      <c r="B1785" s="135" t="s">
        <v>137</v>
      </c>
      <c r="C1785" s="133" t="s">
        <v>137</v>
      </c>
      <c r="D1785" s="148" t="s">
        <v>137</v>
      </c>
      <c r="E1785" s="132" t="s">
        <v>118</v>
      </c>
      <c r="F1785" s="132"/>
      <c r="G1785" s="132" t="str">
        <f t="shared" si="69"/>
        <v>1</v>
      </c>
      <c r="H1785" s="137">
        <f t="shared" si="70"/>
        <v>18</v>
      </c>
      <c r="I1785" s="132" t="str" cm="1">
        <f t="array" ref="I1785">_xlfn.XLOOKUP(C1785,imp_horarios,imp_trechos_janta,"",-1,1)</f>
        <v>ESPERA</v>
      </c>
      <c r="J1785" s="145" t="str" cm="1">
        <f t="array" ref="J1785">_xlfn.XLOOKUP(D1785,justificativas_motivos,justificativas_texto,"",1,1)</f>
        <v>MOTORISTA NA GARAGEM EM ESPERA PARA DISPONIBILIDADE DE HORARIOS</v>
      </c>
      <c r="L1785" s="119" t="str">
        <f>_xlfn.CONCAT(cr_impAlm[[#This Row],[DATA]],cr_impAlm[[#This Row],[MOTORISTA e MATRICULA]])</f>
        <v>45613DJALMA SOARES GUIMARAES - 1948</v>
      </c>
    </row>
    <row r="1786" spans="1:12" ht="41.25" hidden="1" customHeight="1">
      <c r="A1786" s="144">
        <v>45537</v>
      </c>
      <c r="B1786" s="135">
        <v>221101</v>
      </c>
      <c r="C1786" s="133">
        <v>0.75</v>
      </c>
      <c r="D1786" s="148" t="s">
        <v>11</v>
      </c>
      <c r="E1786" s="132" t="s">
        <v>171</v>
      </c>
      <c r="F1786" s="132"/>
      <c r="G1786" s="132" t="str">
        <f t="shared" si="69"/>
        <v>1</v>
      </c>
      <c r="H1786" s="137">
        <f t="shared" si="70"/>
        <v>18</v>
      </c>
      <c r="I1786" s="132" t="str" cm="1">
        <f t="array" ref="I1786">_xlfn.XLOOKUP(C1786,imp_horarios,imp_trechos_janta,"",-1,1)</f>
        <v>GOIANIA X TERESINA 18:00</v>
      </c>
      <c r="J1786" s="145" t="str" cm="1">
        <f t="array" ref="J1786">_xlfn.XLOOKUP(D1786,justificativas_motivos,justificativas_texto,"",1,1)</f>
        <v>MOTORISTA CUMPRINDO HORÁRIO NA ESCALA ATUAL</v>
      </c>
      <c r="L1786" s="119" t="str">
        <f>_xlfn.CONCAT(cr_impAlm[[#This Row],[DATA]],cr_impAlm[[#This Row],[MOTORISTA e MATRICULA]])</f>
        <v>45614WILMAR JOSE DE SOUZA - 1763</v>
      </c>
    </row>
    <row r="1787" spans="1:12" ht="41.25" hidden="1" customHeight="1">
      <c r="A1787" s="144">
        <v>45537</v>
      </c>
      <c r="B1787" s="146">
        <v>221101</v>
      </c>
      <c r="C1787" s="147">
        <v>0.75</v>
      </c>
      <c r="D1787" s="148" t="s">
        <v>11</v>
      </c>
      <c r="E1787" s="149" t="s">
        <v>153</v>
      </c>
      <c r="F1787" s="149"/>
      <c r="G1787" s="149" t="str">
        <f t="shared" si="69"/>
        <v>1</v>
      </c>
      <c r="H1787" s="150">
        <f t="shared" si="70"/>
        <v>18</v>
      </c>
      <c r="I1787" s="149" t="str" cm="1">
        <f t="array" ref="I1787">_xlfn.XLOOKUP(C1787,imp_horarios,imp_trechos_janta,"",-1,1)</f>
        <v>GOIANIA X TERESINA 18:00</v>
      </c>
      <c r="J1787" s="151" t="str" cm="1">
        <f t="array" ref="J1787">_xlfn.XLOOKUP(D1787,justificativas_motivos,justificativas_texto,"",1,1)</f>
        <v>MOTORISTA CUMPRINDO HORÁRIO NA ESCALA ATUAL</v>
      </c>
      <c r="L1787" s="119" t="str">
        <f>_xlfn.CONCAT(cr_impAlm[[#This Row],[DATA]],cr_impAlm[[#This Row],[MOTORISTA e MATRICULA]])</f>
        <v>45614ANTONIO FERNANDO DA SILVA  - 5740</v>
      </c>
    </row>
    <row r="1788" spans="1:12" ht="41.25" hidden="1" customHeight="1">
      <c r="A1788" s="144">
        <v>45537</v>
      </c>
      <c r="B1788" s="146">
        <v>19010</v>
      </c>
      <c r="C1788" s="147">
        <v>0.79166666666666663</v>
      </c>
      <c r="D1788" s="148" t="s">
        <v>11</v>
      </c>
      <c r="E1788" s="149" t="s">
        <v>133</v>
      </c>
      <c r="F1788" s="149"/>
      <c r="G1788" s="149" t="str">
        <f t="shared" si="69"/>
        <v>1</v>
      </c>
      <c r="H1788" s="150">
        <f t="shared" si="70"/>
        <v>18</v>
      </c>
      <c r="I1788" s="149" t="str" cm="1">
        <f t="array" ref="I1788">_xlfn.XLOOKUP(C1788,imp_horarios,imp_trechos_janta,"",-1,1)</f>
        <v>GOIANIA X TERESINA 18:00</v>
      </c>
      <c r="J1788" s="151" t="str" cm="1">
        <f t="array" ref="J1788">_xlfn.XLOOKUP(D1788,justificativas_motivos,justificativas_texto,"",1,1)</f>
        <v>MOTORISTA CUMPRINDO HORÁRIO NA ESCALA ATUAL</v>
      </c>
      <c r="L1788" s="119" t="str">
        <f>_xlfn.CONCAT(cr_impAlm[[#This Row],[DATA]],cr_impAlm[[#This Row],[MOTORISTA e MATRICULA]])</f>
        <v>45614DJALMA SOARES GUIMARAES - 1948</v>
      </c>
    </row>
    <row r="1789" spans="1:12" ht="41.25" hidden="1" customHeight="1">
      <c r="A1789" s="152">
        <v>45537</v>
      </c>
      <c r="B1789" s="146">
        <v>19010</v>
      </c>
      <c r="C1789" s="147">
        <v>0.79166666666666663</v>
      </c>
      <c r="D1789" s="148" t="s">
        <v>11</v>
      </c>
      <c r="E1789" s="149" t="s">
        <v>189</v>
      </c>
      <c r="F1789" s="149"/>
      <c r="G1789" s="149" t="str">
        <f t="shared" si="69"/>
        <v>1</v>
      </c>
      <c r="H1789" s="150">
        <f t="shared" si="70"/>
        <v>18</v>
      </c>
      <c r="I1789" s="149" t="str" cm="1">
        <f t="array" ref="I1789">_xlfn.XLOOKUP(C1789,imp_horarios,imp_trechos_janta,"",-1,1)</f>
        <v>GOIANIA X TERESINA 18:00</v>
      </c>
      <c r="J1789" s="151" t="str" cm="1">
        <f t="array" ref="J1789">_xlfn.XLOOKUP(D1789,justificativas_motivos,justificativas_texto,"",1,1)</f>
        <v>MOTORISTA CUMPRINDO HORÁRIO NA ESCALA ATUAL</v>
      </c>
      <c r="L1789" s="119" t="str">
        <f>_xlfn.CONCAT(cr_impAlm[[#This Row],[DATA]],cr_impAlm[[#This Row],[MOTORISTA e MATRICULA]])</f>
        <v>45614JOAO MONTEIRO DA COSTA - 5187</v>
      </c>
    </row>
    <row r="1790" spans="1:12" ht="41.25" hidden="1" customHeight="1">
      <c r="A1790" s="152">
        <v>45538</v>
      </c>
      <c r="B1790" s="146">
        <v>19015</v>
      </c>
      <c r="C1790" s="147">
        <v>0.87847222222222221</v>
      </c>
      <c r="D1790" s="148" t="s">
        <v>11</v>
      </c>
      <c r="E1790" s="132" t="s">
        <v>15</v>
      </c>
      <c r="F1790" s="149"/>
      <c r="G1790" s="149" t="str">
        <f t="shared" si="69"/>
        <v>1</v>
      </c>
      <c r="H1790" s="150">
        <f t="shared" si="70"/>
        <v>18</v>
      </c>
      <c r="I1790" s="149" t="str" cm="1">
        <f t="array" ref="I1790">_xlfn.XLOOKUP(C1790,imp_horarios,imp_trechos_janta,"",-1,1)</f>
        <v>BELEM X GOIANIA 21:05</v>
      </c>
      <c r="J1790" s="151" t="str" cm="1">
        <f t="array" ref="J1790">_xlfn.XLOOKUP(D1790,justificativas_motivos,justificativas_texto,"",1,1)</f>
        <v>MOTORISTA CUMPRINDO HORÁRIO NA ESCALA ATUAL</v>
      </c>
      <c r="L1790" s="119" t="str">
        <f>_xlfn.CONCAT(cr_impAlm[[#This Row],[DATA]],cr_impAlm[[#This Row],[MOTORISTA e MATRICULA]])</f>
        <v>45614EURIPEDES BARSANULFO DIAS ROSA - 1951</v>
      </c>
    </row>
    <row r="1791" spans="1:12" ht="41.25" hidden="1" customHeight="1">
      <c r="A1791" s="152">
        <v>45538</v>
      </c>
      <c r="B1791" s="146">
        <v>19015</v>
      </c>
      <c r="C1791" s="147">
        <v>0.875</v>
      </c>
      <c r="D1791" s="148" t="s">
        <v>11</v>
      </c>
      <c r="E1791" s="132" t="s">
        <v>118</v>
      </c>
      <c r="F1791" s="149"/>
      <c r="G1791" s="149" t="str">
        <f t="shared" si="69"/>
        <v>1</v>
      </c>
      <c r="H1791" s="150">
        <f t="shared" si="70"/>
        <v>18</v>
      </c>
      <c r="I1791" s="149" t="str" cm="1">
        <f t="array" ref="I1791">_xlfn.XLOOKUP(C1791,imp_horarios,imp_trechos_janta,"",-1,1)</f>
        <v>FORTALEZA X SINOP 20:30</v>
      </c>
      <c r="J1791" s="151" t="str" cm="1">
        <f t="array" ref="J1791">_xlfn.XLOOKUP(D1791,justificativas_motivos,justificativas_texto,"",1,1)</f>
        <v>MOTORISTA CUMPRINDO HORÁRIO NA ESCALA ATUAL</v>
      </c>
      <c r="L1791" s="119" t="str">
        <f>_xlfn.CONCAT(cr_impAlm[[#This Row],[DATA]],cr_impAlm[[#This Row],[MOTORISTA e MATRICULA]])</f>
        <v>45614JOSE PINHEIRO DA SILVA - 5628</v>
      </c>
    </row>
    <row r="1792" spans="1:12" ht="41.25" hidden="1" customHeight="1">
      <c r="A1792" s="152">
        <v>45538</v>
      </c>
      <c r="B1792" s="146">
        <v>19022</v>
      </c>
      <c r="C1792" s="147">
        <v>0.3</v>
      </c>
      <c r="D1792" s="148" t="s">
        <v>11</v>
      </c>
      <c r="E1792" s="132" t="s">
        <v>171</v>
      </c>
      <c r="F1792" s="149"/>
      <c r="G1792" s="149" t="str">
        <f t="shared" si="69"/>
        <v>1</v>
      </c>
      <c r="H1792" s="150">
        <f t="shared" si="70"/>
        <v>18</v>
      </c>
      <c r="I1792" s="149" t="str" cm="1">
        <f t="array" ref="I1792">_xlfn.XLOOKUP(C1792,imp_horarios,imp_trechos_janta,"",-1,1)</f>
        <v>BELEM X GOIANIA 07:12</v>
      </c>
      <c r="J1792" s="151" t="str" cm="1">
        <f t="array" ref="J1792">_xlfn.XLOOKUP(D1792,justificativas_motivos,justificativas_texto,"",1,1)</f>
        <v>MOTORISTA CUMPRINDO HORÁRIO NA ESCALA ATUAL</v>
      </c>
      <c r="L1792" s="119" t="str">
        <f>_xlfn.CONCAT(cr_impAlm[[#This Row],[DATA]],cr_impAlm[[#This Row],[MOTORISTA e MATRICULA]])</f>
        <v>45615AILTON LEITE ORTIZ DE CAMARGO - 1642</v>
      </c>
    </row>
    <row r="1793" spans="1:12" ht="41.25" hidden="1" customHeight="1">
      <c r="A1793" s="152">
        <v>45538</v>
      </c>
      <c r="B1793" s="146">
        <v>19022</v>
      </c>
      <c r="C1793" s="147">
        <v>0.3</v>
      </c>
      <c r="D1793" s="148" t="s">
        <v>11</v>
      </c>
      <c r="E1793" s="149" t="s">
        <v>153</v>
      </c>
      <c r="F1793" s="149"/>
      <c r="G1793" s="149" t="str">
        <f t="shared" si="69"/>
        <v>1</v>
      </c>
      <c r="H1793" s="150">
        <f t="shared" si="70"/>
        <v>18</v>
      </c>
      <c r="I1793" s="149" t="str" cm="1">
        <f t="array" ref="I1793">_xlfn.XLOOKUP(C1793,imp_horarios,imp_trechos_janta,"",-1,1)</f>
        <v>BELEM X GOIANIA 07:12</v>
      </c>
      <c r="J1793" s="151" t="str" cm="1">
        <f t="array" ref="J1793">_xlfn.XLOOKUP(D1793,justificativas_motivos,justificativas_texto,"",1,1)</f>
        <v>MOTORISTA CUMPRINDO HORÁRIO NA ESCALA ATUAL</v>
      </c>
      <c r="L1793" s="119" t="str">
        <f>_xlfn.CONCAT(cr_impAlm[[#This Row],[DATA]],cr_impAlm[[#This Row],[MOTORISTA e MATRICULA]])</f>
        <v>45615ALCENILDE BARBOSA ARAUJO - 1745</v>
      </c>
    </row>
    <row r="1794" spans="1:12" ht="41.25" hidden="1" customHeight="1">
      <c r="A1794" s="152">
        <v>45538</v>
      </c>
      <c r="B1794" s="146">
        <v>14400</v>
      </c>
      <c r="C1794" s="147">
        <v>0.39583333333333331</v>
      </c>
      <c r="D1794" s="148" t="s">
        <v>11</v>
      </c>
      <c r="E1794" s="149" t="s">
        <v>133</v>
      </c>
      <c r="F1794" s="149"/>
      <c r="G1794" s="149" t="str">
        <f t="shared" si="69"/>
        <v>1</v>
      </c>
      <c r="H1794" s="150">
        <f t="shared" si="70"/>
        <v>18</v>
      </c>
      <c r="I1794" s="149" t="str" cm="1">
        <f t="array" ref="I1794">_xlfn.XLOOKUP(C1794,imp_horarios,imp_trechos_janta,"",-1,1)</f>
        <v>GOIANIA X BELEM 09:30</v>
      </c>
      <c r="J1794" s="151" t="str" cm="1">
        <f t="array" ref="J1794">_xlfn.XLOOKUP(D1794,justificativas_motivos,justificativas_texto,"",1,1)</f>
        <v>MOTORISTA CUMPRINDO HORÁRIO NA ESCALA ATUAL</v>
      </c>
      <c r="L1794" s="119" t="str">
        <f>_xlfn.CONCAT(cr_impAlm[[#This Row],[DATA]],cr_impAlm[[#This Row],[MOTORISTA e MATRICULA]])</f>
        <v>45615JEZANIAS GOIS DOS SANTOS - 5573</v>
      </c>
    </row>
    <row r="1795" spans="1:12" ht="41.25" hidden="1" customHeight="1">
      <c r="A1795" s="152">
        <v>45538</v>
      </c>
      <c r="B1795" s="146">
        <v>14400</v>
      </c>
      <c r="C1795" s="147">
        <v>0.39583333333333331</v>
      </c>
      <c r="D1795" s="148" t="s">
        <v>11</v>
      </c>
      <c r="E1795" s="149" t="s">
        <v>189</v>
      </c>
      <c r="F1795" s="149"/>
      <c r="G1795" s="149" t="str">
        <f t="shared" si="69"/>
        <v>1</v>
      </c>
      <c r="H1795" s="150">
        <f t="shared" si="70"/>
        <v>18</v>
      </c>
      <c r="I1795" s="149" t="str" cm="1">
        <f t="array" ref="I1795">_xlfn.XLOOKUP(C1795,imp_horarios,imp_trechos_janta,"",-1,1)</f>
        <v>GOIANIA X BELEM 09:30</v>
      </c>
      <c r="J1795" s="151" t="str" cm="1">
        <f t="array" ref="J1795">_xlfn.XLOOKUP(D1795,justificativas_motivos,justificativas_texto,"",1,1)</f>
        <v>MOTORISTA CUMPRINDO HORÁRIO NA ESCALA ATUAL</v>
      </c>
      <c r="L1795" s="119" t="str">
        <f>_xlfn.CONCAT(cr_impAlm[[#This Row],[DATA]],cr_impAlm[[#This Row],[MOTORISTA e MATRICULA]])</f>
        <v>45615PAULO TRINDADE DE ALMEIDA - 5742</v>
      </c>
    </row>
    <row r="1796" spans="1:12" ht="41.25" hidden="1" customHeight="1">
      <c r="A1796" s="152">
        <v>45538</v>
      </c>
      <c r="B1796" s="146">
        <v>15600</v>
      </c>
      <c r="C1796" s="147">
        <v>0.75</v>
      </c>
      <c r="D1796" s="148" t="s">
        <v>11</v>
      </c>
      <c r="E1796" s="149" t="s">
        <v>122</v>
      </c>
      <c r="F1796" s="149"/>
      <c r="G1796" s="149" t="str">
        <f t="shared" si="69"/>
        <v>1</v>
      </c>
      <c r="H1796" s="150">
        <f t="shared" si="70"/>
        <v>18</v>
      </c>
      <c r="I1796" s="149" t="str" cm="1">
        <f t="array" ref="I1796">_xlfn.XLOOKUP(C1796,imp_horarios,imp_trechos_janta,"",-1,1)</f>
        <v>GOIANIA X TERESINA 18:00</v>
      </c>
      <c r="J1796" s="151" t="str" cm="1">
        <f t="array" ref="J1796">_xlfn.XLOOKUP(D1796,justificativas_motivos,justificativas_texto,"",1,1)</f>
        <v>MOTORISTA CUMPRINDO HORÁRIO NA ESCALA ATUAL</v>
      </c>
      <c r="L1796" s="119" t="str">
        <f>_xlfn.CONCAT(cr_impAlm[[#This Row],[DATA]],cr_impAlm[[#This Row],[MOTORISTA e MATRICULA]])</f>
        <v>45615ADAILTON DA SILVA RODRIGUES MENDONCA - 2662</v>
      </c>
    </row>
    <row r="1797" spans="1:12" ht="41.25" hidden="1" customHeight="1">
      <c r="A1797" s="152">
        <v>45538</v>
      </c>
      <c r="B1797" s="146">
        <v>15600</v>
      </c>
      <c r="C1797" s="147">
        <v>0.75</v>
      </c>
      <c r="D1797" s="148" t="s">
        <v>11</v>
      </c>
      <c r="E1797" s="149" t="s">
        <v>121</v>
      </c>
      <c r="F1797" s="149"/>
      <c r="G1797" s="149" t="str">
        <f t="shared" si="69"/>
        <v>1</v>
      </c>
      <c r="H1797" s="150">
        <f t="shared" si="70"/>
        <v>18</v>
      </c>
      <c r="I1797" s="149" t="str" cm="1">
        <f t="array" ref="I1797">_xlfn.XLOOKUP(C1797,imp_horarios,imp_trechos_janta,"",-1,1)</f>
        <v>GOIANIA X TERESINA 18:00</v>
      </c>
      <c r="J1797" s="151" t="str" cm="1">
        <f t="array" ref="J1797">_xlfn.XLOOKUP(D1797,justificativas_motivos,justificativas_texto,"",1,1)</f>
        <v>MOTORISTA CUMPRINDO HORÁRIO NA ESCALA ATUAL</v>
      </c>
      <c r="L1797" s="119" t="str">
        <f>_xlfn.CONCAT(cr_impAlm[[#This Row],[DATA]],cr_impAlm[[#This Row],[MOTORISTA e MATRICULA]])</f>
        <v>45615GERALDO MARTINS DOS SANTOS - 5610</v>
      </c>
    </row>
    <row r="1798" spans="1:12" ht="41.25" hidden="1" customHeight="1">
      <c r="A1798" s="152">
        <v>45538</v>
      </c>
      <c r="B1798" s="146">
        <v>19003</v>
      </c>
      <c r="C1798" s="147">
        <v>0.79166666666666663</v>
      </c>
      <c r="D1798" s="148" t="s">
        <v>11</v>
      </c>
      <c r="E1798" s="149" t="s">
        <v>116</v>
      </c>
      <c r="F1798" s="149"/>
      <c r="G1798" s="149" t="str">
        <f t="shared" si="69"/>
        <v>1</v>
      </c>
      <c r="H1798" s="150">
        <f t="shared" si="70"/>
        <v>18</v>
      </c>
      <c r="I1798" s="149" t="str" cm="1">
        <f t="array" ref="I1798">_xlfn.XLOOKUP(C1798,imp_horarios,imp_trechos_janta,"",-1,1)</f>
        <v>GOIANIA X TERESINA 18:00</v>
      </c>
      <c r="J1798" s="151" t="str" cm="1">
        <f t="array" ref="J1798">_xlfn.XLOOKUP(D1798,justificativas_motivos,justificativas_texto,"",1,1)</f>
        <v>MOTORISTA CUMPRINDO HORÁRIO NA ESCALA ATUAL</v>
      </c>
      <c r="L1798" s="119" t="str">
        <f>_xlfn.CONCAT(cr_impAlm[[#This Row],[DATA]],cr_impAlm[[#This Row],[MOTORISTA e MATRICULA]])</f>
        <v>45615KLEBERT XAVIER DA MAIA -5827</v>
      </c>
    </row>
    <row r="1799" spans="1:12" ht="41.25" hidden="1" customHeight="1">
      <c r="A1799" s="144">
        <v>45538</v>
      </c>
      <c r="B1799" s="135">
        <v>19003</v>
      </c>
      <c r="C1799" s="133">
        <v>0.79166666666666663</v>
      </c>
      <c r="D1799" s="136" t="s">
        <v>11</v>
      </c>
      <c r="E1799" s="132" t="s">
        <v>47</v>
      </c>
      <c r="F1799" s="132"/>
      <c r="G1799" s="132" t="str">
        <f t="shared" si="69"/>
        <v>1</v>
      </c>
      <c r="H1799" s="137">
        <f t="shared" si="70"/>
        <v>18</v>
      </c>
      <c r="I1799" s="132" t="str" cm="1">
        <f t="array" ref="I1799">_xlfn.XLOOKUP(C1799,imp_horarios,imp_trechos_janta,"",-1,1)</f>
        <v>GOIANIA X TERESINA 18:00</v>
      </c>
      <c r="J1799" s="145" t="str" cm="1">
        <f t="array" ref="J1799">_xlfn.XLOOKUP(D1799,justificativas_motivos,justificativas_texto,"",1,1)</f>
        <v>MOTORISTA CUMPRINDO HORÁRIO NA ESCALA ATUAL</v>
      </c>
      <c r="L1799" s="119" t="str">
        <f>_xlfn.CONCAT(cr_impAlm[[#This Row],[DATA]],cr_impAlm[[#This Row],[MOTORISTA e MATRICULA]])</f>
        <v>45615MARCIO DE SOUSA BRASILEIRO - 5657</v>
      </c>
    </row>
    <row r="1800" spans="1:12" ht="41.25" hidden="1" customHeight="1">
      <c r="A1800" s="144">
        <v>45539</v>
      </c>
      <c r="B1800" s="135">
        <v>19010</v>
      </c>
      <c r="C1800" s="133">
        <v>0.3</v>
      </c>
      <c r="D1800" s="136" t="s">
        <v>11</v>
      </c>
      <c r="E1800" s="132" t="s">
        <v>116</v>
      </c>
      <c r="F1800" s="132"/>
      <c r="G1800" s="132" t="str">
        <f t="shared" si="69"/>
        <v>1</v>
      </c>
      <c r="H1800" s="137">
        <f t="shared" si="70"/>
        <v>18</v>
      </c>
      <c r="I1800" s="132" t="str" cm="1">
        <f t="array" ref="I1800">_xlfn.XLOOKUP(C1800,imp_horarios,imp_trechos_janta,"",-1,1)</f>
        <v>BELEM X GOIANIA 07:12</v>
      </c>
      <c r="J1800" s="145" t="str" cm="1">
        <f t="array" ref="J1800">_xlfn.XLOOKUP(D1800,justificativas_motivos,justificativas_texto,"",1,1)</f>
        <v>MOTORISTA CUMPRINDO HORÁRIO NA ESCALA ATUAL</v>
      </c>
      <c r="L1800" s="119" t="str">
        <f>_xlfn.CONCAT(cr_impAlm[[#This Row],[DATA]],cr_impAlm[[#This Row],[MOTORISTA e MATRICULA]])</f>
        <v>45615FRANCISCO WILSON SOARES - 1537</v>
      </c>
    </row>
    <row r="1801" spans="1:12" ht="41.25" hidden="1" customHeight="1">
      <c r="A1801" s="144">
        <v>45539</v>
      </c>
      <c r="B1801" s="135">
        <v>19010</v>
      </c>
      <c r="C1801" s="133">
        <v>0.3</v>
      </c>
      <c r="D1801" s="136" t="s">
        <v>11</v>
      </c>
      <c r="E1801" s="132" t="s">
        <v>299</v>
      </c>
      <c r="F1801" s="132"/>
      <c r="G1801" s="132" t="str">
        <f t="shared" si="69"/>
        <v>1</v>
      </c>
      <c r="H1801" s="137">
        <f t="shared" si="70"/>
        <v>18</v>
      </c>
      <c r="I1801" s="132" t="str" cm="1">
        <f t="array" ref="I1801">_xlfn.XLOOKUP(C1801,imp_horarios,imp_trechos_janta,"",-1,1)</f>
        <v>BELEM X GOIANIA 07:12</v>
      </c>
      <c r="J1801" s="145" t="str" cm="1">
        <f t="array" ref="J1801">_xlfn.XLOOKUP(D1801,justificativas_motivos,justificativas_texto,"",1,1)</f>
        <v>MOTORISTA CUMPRINDO HORÁRIO NA ESCALA ATUAL</v>
      </c>
      <c r="L1801" s="119" t="str">
        <f>_xlfn.CONCAT(cr_impAlm[[#This Row],[DATA]],cr_impAlm[[#This Row],[MOTORISTA e MATRICULA]])</f>
        <v>45615VALTERLINS ALIXANDRE COSTA - 5446</v>
      </c>
    </row>
    <row r="1802" spans="1:12" ht="41.25" hidden="1" customHeight="1">
      <c r="A1802" s="144">
        <v>45539</v>
      </c>
      <c r="B1802" s="135" t="s">
        <v>137</v>
      </c>
      <c r="C1802" s="135" t="s">
        <v>137</v>
      </c>
      <c r="D1802" s="135" t="s">
        <v>137</v>
      </c>
      <c r="E1802" s="132" t="s">
        <v>127</v>
      </c>
      <c r="F1802" s="132"/>
      <c r="G1802" s="132" t="str">
        <f t="shared" si="69"/>
        <v>1</v>
      </c>
      <c r="H1802" s="137">
        <f t="shared" si="70"/>
        <v>18</v>
      </c>
      <c r="I1802" s="132" t="str" cm="1">
        <f t="array" ref="I1802">_xlfn.XLOOKUP(C1802,imp_horarios,imp_trechos_janta,"",-1,1)</f>
        <v>ESPERA</v>
      </c>
      <c r="J1802" s="145" t="str" cm="1">
        <f t="array" ref="J1802">_xlfn.XLOOKUP(D1802,justificativas_motivos,justificativas_texto,"",1,1)</f>
        <v>MOTORISTA NA GARAGEM EM ESPERA PARA DISPONIBILIDADE DE HORARIOS</v>
      </c>
      <c r="L1802" s="119" t="str">
        <f>_xlfn.CONCAT(cr_impAlm[[#This Row],[DATA]],cr_impAlm[[#This Row],[MOTORISTA e MATRICULA]])</f>
        <v>45615ADAIL DA SILVA DOS SANTOS - 1103</v>
      </c>
    </row>
    <row r="1803" spans="1:12" ht="41.25" hidden="1" customHeight="1">
      <c r="A1803" s="144">
        <v>45539</v>
      </c>
      <c r="B1803" s="135" t="s">
        <v>137</v>
      </c>
      <c r="C1803" s="135" t="s">
        <v>137</v>
      </c>
      <c r="D1803" s="135" t="s">
        <v>137</v>
      </c>
      <c r="E1803" s="132" t="s">
        <v>234</v>
      </c>
      <c r="F1803" s="132"/>
      <c r="G1803" s="132" t="str">
        <f t="shared" si="69"/>
        <v>1</v>
      </c>
      <c r="H1803" s="137">
        <f t="shared" si="70"/>
        <v>18</v>
      </c>
      <c r="I1803" s="132" t="str" cm="1">
        <f t="array" ref="I1803">_xlfn.XLOOKUP(C1803,imp_horarios,imp_trechos_janta,"",-1,1)</f>
        <v>ESPERA</v>
      </c>
      <c r="J1803" s="145" t="str" cm="1">
        <f t="array" ref="J1803">_xlfn.XLOOKUP(D1803,justificativas_motivos,justificativas_texto,"",1,1)</f>
        <v>MOTORISTA NA GARAGEM EM ESPERA PARA DISPONIBILIDADE DE HORARIOS</v>
      </c>
      <c r="L1803" s="119" t="str">
        <f>_xlfn.CONCAT(cr_impAlm[[#This Row],[DATA]],cr_impAlm[[#This Row],[MOTORISTA e MATRICULA]])</f>
        <v>45616JULIO EDER NERES DA SILVA - 1767</v>
      </c>
    </row>
    <row r="1804" spans="1:12" ht="41.25" hidden="1" customHeight="1">
      <c r="A1804" s="144">
        <v>45539</v>
      </c>
      <c r="B1804" s="135" t="s">
        <v>137</v>
      </c>
      <c r="C1804" s="135" t="s">
        <v>137</v>
      </c>
      <c r="D1804" s="135" t="s">
        <v>137</v>
      </c>
      <c r="E1804" s="132" t="s">
        <v>300</v>
      </c>
      <c r="F1804" s="132"/>
      <c r="G1804" s="132" t="str">
        <f t="shared" si="69"/>
        <v>1</v>
      </c>
      <c r="H1804" s="137">
        <f t="shared" si="70"/>
        <v>18</v>
      </c>
      <c r="I1804" s="132" t="str" cm="1">
        <f t="array" ref="I1804">_xlfn.XLOOKUP(C1804,imp_horarios,imp_trechos_janta,"",-1,1)</f>
        <v>ESPERA</v>
      </c>
      <c r="J1804" s="145" t="str" cm="1">
        <f t="array" ref="J1804">_xlfn.XLOOKUP(D1804,justificativas_motivos,justificativas_texto,"",1,1)</f>
        <v>MOTORISTA NA GARAGEM EM ESPERA PARA DISPONIBILIDADE DE HORARIOS</v>
      </c>
      <c r="L1804" s="119" t="str">
        <f>_xlfn.CONCAT(cr_impAlm[[#This Row],[DATA]],cr_impAlm[[#This Row],[MOTORISTA e MATRICULA]])</f>
        <v>45616ELISEU TORRES DE OLIVEIRA - 561</v>
      </c>
    </row>
    <row r="1805" spans="1:12" ht="41.25" hidden="1" customHeight="1">
      <c r="A1805" s="144">
        <v>45539</v>
      </c>
      <c r="B1805" s="135" t="s">
        <v>137</v>
      </c>
      <c r="C1805" s="135" t="s">
        <v>137</v>
      </c>
      <c r="D1805" s="135" t="s">
        <v>137</v>
      </c>
      <c r="E1805" s="132" t="s">
        <v>131</v>
      </c>
      <c r="F1805" s="132"/>
      <c r="G1805" s="132" t="str">
        <f t="shared" si="69"/>
        <v>1</v>
      </c>
      <c r="H1805" s="137">
        <f t="shared" si="70"/>
        <v>18</v>
      </c>
      <c r="I1805" s="132" t="str" cm="1">
        <f t="array" ref="I1805">_xlfn.XLOOKUP(C1805,imp_horarios,imp_trechos_janta,"",-1,1)</f>
        <v>ESPERA</v>
      </c>
      <c r="J1805" s="145" t="str" cm="1">
        <f t="array" ref="J1805">_xlfn.XLOOKUP(D1805,justificativas_motivos,justificativas_texto,"",1,1)</f>
        <v>MOTORISTA NA GARAGEM EM ESPERA PARA DISPONIBILIDADE DE HORARIOS</v>
      </c>
      <c r="L1805" s="119" t="str">
        <f>_xlfn.CONCAT(cr_impAlm[[#This Row],[DATA]],cr_impAlm[[#This Row],[MOTORISTA e MATRICULA]])</f>
        <v>45616LUIZ CARLOS DE ARAUJO - 1960</v>
      </c>
    </row>
    <row r="1806" spans="1:12" ht="41.25" hidden="1" customHeight="1">
      <c r="A1806" s="144">
        <v>45539</v>
      </c>
      <c r="B1806" s="135">
        <v>15300</v>
      </c>
      <c r="C1806" s="133">
        <v>0.75</v>
      </c>
      <c r="D1806" s="136" t="s">
        <v>11</v>
      </c>
      <c r="E1806" s="132" t="s">
        <v>52</v>
      </c>
      <c r="F1806" s="132"/>
      <c r="G1806" s="132" t="str">
        <f t="shared" si="69"/>
        <v>1</v>
      </c>
      <c r="H1806" s="137">
        <f t="shared" si="70"/>
        <v>18</v>
      </c>
      <c r="I1806" s="132" t="s">
        <v>79</v>
      </c>
      <c r="J1806" s="145" t="str" cm="1">
        <f t="array" ref="J1806">_xlfn.XLOOKUP(D1806,justificativas_motivos,justificativas_texto,"",1,1)</f>
        <v>MOTORISTA CUMPRINDO HORÁRIO NA ESCALA ATUAL</v>
      </c>
      <c r="L1806" s="119" t="str">
        <f>_xlfn.CONCAT(cr_impAlm[[#This Row],[DATA]],cr_impAlm[[#This Row],[MOTORISTA e MATRICULA]])</f>
        <v>45616EURIDES ELIEZER CORREIA - 2778</v>
      </c>
    </row>
    <row r="1807" spans="1:12" ht="41.25" hidden="1" customHeight="1">
      <c r="A1807" s="144">
        <v>45539</v>
      </c>
      <c r="B1807" s="135">
        <v>15300</v>
      </c>
      <c r="C1807" s="133">
        <v>0.75</v>
      </c>
      <c r="D1807" s="136" t="s">
        <v>11</v>
      </c>
      <c r="E1807" s="132" t="s">
        <v>238</v>
      </c>
      <c r="F1807" s="132"/>
      <c r="G1807" s="132" t="str">
        <f t="shared" si="69"/>
        <v>1</v>
      </c>
      <c r="H1807" s="137">
        <f t="shared" si="70"/>
        <v>18</v>
      </c>
      <c r="I1807" s="132" t="s">
        <v>79</v>
      </c>
      <c r="J1807" s="145" t="str" cm="1">
        <f t="array" ref="J1807">_xlfn.XLOOKUP(D1807,justificativas_motivos,justificativas_texto,"",1,1)</f>
        <v>MOTORISTA CUMPRINDO HORÁRIO NA ESCALA ATUAL</v>
      </c>
      <c r="L1807" s="119" t="str">
        <f>_xlfn.CONCAT(cr_impAlm[[#This Row],[DATA]],cr_impAlm[[#This Row],[MOTORISTA e MATRICULA]])</f>
        <v>45616ADAIR VIEIRA DA SILVA - 2034</v>
      </c>
    </row>
    <row r="1808" spans="1:12" ht="41.25" hidden="1" customHeight="1">
      <c r="A1808" s="144">
        <v>45539</v>
      </c>
      <c r="B1808" s="135">
        <v>20013</v>
      </c>
      <c r="C1808" s="133">
        <v>0.79166666666666663</v>
      </c>
      <c r="D1808" s="136" t="s">
        <v>11</v>
      </c>
      <c r="E1808" s="132" t="s">
        <v>150</v>
      </c>
      <c r="F1808" s="132"/>
      <c r="G1808" s="132" t="str">
        <f t="shared" si="69"/>
        <v>1</v>
      </c>
      <c r="H1808" s="137">
        <f t="shared" si="70"/>
        <v>18</v>
      </c>
      <c r="I1808" s="132" t="str" cm="1">
        <f t="array" ref="I1808">_xlfn.XLOOKUP(C1808,imp_horarios,imp_trechos_janta,"",-1,1)</f>
        <v>GOIANIA X TERESINA 18:00</v>
      </c>
      <c r="J1808" s="145" t="str" cm="1">
        <f t="array" ref="J1808">_xlfn.XLOOKUP(D1808,justificativas_motivos,justificativas_texto,"",1,1)</f>
        <v>MOTORISTA CUMPRINDO HORÁRIO NA ESCALA ATUAL</v>
      </c>
      <c r="L1808" s="119" t="str">
        <f>_xlfn.CONCAT(cr_impAlm[[#This Row],[DATA]],cr_impAlm[[#This Row],[MOTORISTA e MATRICULA]])</f>
        <v>45616EDMUNDO DOMINGO DOS SANTOS - 2428</v>
      </c>
    </row>
    <row r="1809" spans="1:12" ht="41.25" hidden="1" customHeight="1">
      <c r="A1809" s="144">
        <v>45539</v>
      </c>
      <c r="B1809" s="146">
        <v>20013</v>
      </c>
      <c r="C1809" s="147">
        <v>0.79166666666666663</v>
      </c>
      <c r="D1809" s="136" t="s">
        <v>11</v>
      </c>
      <c r="E1809" s="149" t="s">
        <v>151</v>
      </c>
      <c r="F1809" s="149"/>
      <c r="G1809" s="149" t="str">
        <f t="shared" si="69"/>
        <v>1</v>
      </c>
      <c r="H1809" s="150">
        <f t="shared" si="70"/>
        <v>18</v>
      </c>
      <c r="I1809" s="149" t="str" cm="1">
        <f t="array" ref="I1809">_xlfn.XLOOKUP(C1809,imp_horarios,imp_trechos_janta,"",-1,1)</f>
        <v>GOIANIA X TERESINA 18:00</v>
      </c>
      <c r="J1809" s="151" t="str" cm="1">
        <f t="array" ref="J1809">_xlfn.XLOOKUP(D1809,justificativas_motivos,justificativas_texto,"",1,1)</f>
        <v>MOTORISTA CUMPRINDO HORÁRIO NA ESCALA ATUAL</v>
      </c>
      <c r="L1809" s="119" t="str">
        <f>_xlfn.CONCAT(cr_impAlm[[#This Row],[DATA]],cr_impAlm[[#This Row],[MOTORISTA e MATRICULA]])</f>
        <v>45616WASHINGTON ALVES BRITO - 1553</v>
      </c>
    </row>
    <row r="1810" spans="1:12" ht="41.25" hidden="1" customHeight="1">
      <c r="A1810" s="144">
        <v>45539</v>
      </c>
      <c r="B1810" s="146">
        <v>19011</v>
      </c>
      <c r="C1810" s="147">
        <v>0.83333333333333337</v>
      </c>
      <c r="D1810" s="136" t="s">
        <v>11</v>
      </c>
      <c r="E1810" s="149" t="s">
        <v>114</v>
      </c>
      <c r="F1810" s="149"/>
      <c r="G1810" s="149" t="str">
        <f t="shared" si="69"/>
        <v>1</v>
      </c>
      <c r="H1810" s="150">
        <f t="shared" si="70"/>
        <v>18</v>
      </c>
      <c r="I1810" s="149" t="str" cm="1">
        <f t="array" ref="I1810">_xlfn.XLOOKUP(C1810,imp_horarios,imp_trechos_janta,"",-1,1)</f>
        <v>GOIANIA X SAO LUIS 20:00</v>
      </c>
      <c r="J1810" s="151" t="str" cm="1">
        <f t="array" ref="J1810">_xlfn.XLOOKUP(D1810,justificativas_motivos,justificativas_texto,"",1,1)</f>
        <v>MOTORISTA CUMPRINDO HORÁRIO NA ESCALA ATUAL</v>
      </c>
      <c r="L1810" s="119" t="str">
        <f>_xlfn.CONCAT(cr_impAlm[[#This Row],[DATA]],cr_impAlm[[#This Row],[MOTORISTA e MATRICULA]])</f>
        <v>45616JACINTO BATISTA DE SOUSA - 5271</v>
      </c>
    </row>
    <row r="1811" spans="1:12" ht="41.25" hidden="1" customHeight="1">
      <c r="A1811" s="152">
        <v>45539</v>
      </c>
      <c r="B1811" s="146">
        <v>19011</v>
      </c>
      <c r="C1811" s="147">
        <v>0.83333333333333337</v>
      </c>
      <c r="D1811" s="148" t="s">
        <v>11</v>
      </c>
      <c r="E1811" s="132" t="s">
        <v>155</v>
      </c>
      <c r="F1811" s="149"/>
      <c r="G1811" s="149" t="str">
        <f t="shared" si="69"/>
        <v>1</v>
      </c>
      <c r="H1811" s="150">
        <f t="shared" si="70"/>
        <v>18</v>
      </c>
      <c r="I1811" s="149" t="str" cm="1">
        <f t="array" ref="I1811">_xlfn.XLOOKUP(C1811,imp_horarios,imp_trechos_janta,"",-1,1)</f>
        <v>GOIANIA X SAO LUIS 20:00</v>
      </c>
      <c r="J1811" s="151" t="str" cm="1">
        <f t="array" ref="J1811">_xlfn.XLOOKUP(D1811,justificativas_motivos,justificativas_texto,"",1,1)</f>
        <v>MOTORISTA CUMPRINDO HORÁRIO NA ESCALA ATUAL</v>
      </c>
      <c r="L1811" s="119" t="str">
        <f>_xlfn.CONCAT(cr_impAlm[[#This Row],[DATA]],cr_impAlm[[#This Row],[MOTORISTA e MATRICULA]])</f>
        <v>45616ADAIL DA SILVA DOS SANTOS - 1103</v>
      </c>
    </row>
    <row r="1812" spans="1:12" ht="41.25" hidden="1" customHeight="1">
      <c r="A1812" s="152">
        <v>45540</v>
      </c>
      <c r="B1812" s="146">
        <v>15600</v>
      </c>
      <c r="C1812" s="147">
        <v>0.87847222222222221</v>
      </c>
      <c r="D1812" s="148" t="s">
        <v>11</v>
      </c>
      <c r="E1812" s="132" t="s">
        <v>127</v>
      </c>
      <c r="F1812" s="149"/>
      <c r="G1812" s="149" t="str">
        <f t="shared" si="69"/>
        <v>1</v>
      </c>
      <c r="H1812" s="150">
        <f t="shared" si="70"/>
        <v>18</v>
      </c>
      <c r="I1812" s="149" t="str" cm="1">
        <f t="array" ref="I1812">_xlfn.XLOOKUP(C1812,imp_horarios,imp_trechos_janta,"",-1,1)</f>
        <v>BELEM X GOIANIA 21:05</v>
      </c>
      <c r="J1812" s="151" t="str" cm="1">
        <f t="array" ref="J1812">_xlfn.XLOOKUP(D1812,justificativas_motivos,justificativas_texto,"",1,1)</f>
        <v>MOTORISTA CUMPRINDO HORÁRIO NA ESCALA ATUAL</v>
      </c>
      <c r="L1812" s="119" t="str">
        <f>_xlfn.CONCAT(cr_impAlm[[#This Row],[DATA]],cr_impAlm[[#This Row],[MOTORISTA e MATRICULA]])</f>
        <v>45617LUIZ CARLOS GOMES DA SILVA - 1961</v>
      </c>
    </row>
    <row r="1813" spans="1:12" ht="41.25" hidden="1" customHeight="1">
      <c r="A1813" s="152">
        <v>45540</v>
      </c>
      <c r="B1813" s="146">
        <v>15600</v>
      </c>
      <c r="C1813" s="147">
        <v>0.875</v>
      </c>
      <c r="D1813" s="148" t="s">
        <v>11</v>
      </c>
      <c r="E1813" s="132" t="s">
        <v>234</v>
      </c>
      <c r="F1813" s="149"/>
      <c r="G1813" s="149" t="str">
        <f t="shared" si="69"/>
        <v>1</v>
      </c>
      <c r="H1813" s="150">
        <f t="shared" si="70"/>
        <v>18</v>
      </c>
      <c r="I1813" s="149" t="s">
        <v>22</v>
      </c>
      <c r="J1813" s="151" t="str" cm="1">
        <f t="array" ref="J1813">_xlfn.XLOOKUP(D1813,justificativas_motivos,justificativas_texto,"",1,1)</f>
        <v>MOTORISTA CUMPRINDO HORÁRIO NA ESCALA ATUAL</v>
      </c>
      <c r="L1813" s="119" t="str">
        <f>_xlfn.CONCAT(cr_impAlm[[#This Row],[DATA]],cr_impAlm[[#This Row],[MOTORISTA e MATRICULA]])</f>
        <v>45617DELEY CARVALHO DE SOUZA - 5015</v>
      </c>
    </row>
    <row r="1814" spans="1:12" ht="41.25" hidden="1" customHeight="1">
      <c r="A1814" s="152">
        <v>45540</v>
      </c>
      <c r="B1814" s="146">
        <v>14700</v>
      </c>
      <c r="C1814" s="147">
        <v>0.3</v>
      </c>
      <c r="D1814" s="148" t="s">
        <v>11</v>
      </c>
      <c r="E1814" s="132" t="s">
        <v>300</v>
      </c>
      <c r="F1814" s="149"/>
      <c r="G1814" s="149" t="str">
        <f t="shared" si="69"/>
        <v>1</v>
      </c>
      <c r="H1814" s="150">
        <f t="shared" si="70"/>
        <v>18</v>
      </c>
      <c r="I1814" s="149" t="str" cm="1">
        <f t="array" ref="I1814">_xlfn.XLOOKUP(C1814,imp_horarios,imp_trechos_janta,"",-1,1)</f>
        <v>BELEM X GOIANIA 07:12</v>
      </c>
      <c r="J1814" s="151" t="str" cm="1">
        <f t="array" ref="J1814">_xlfn.XLOOKUP(D1814,justificativas_motivos,justificativas_texto,"",1,1)</f>
        <v>MOTORISTA CUMPRINDO HORÁRIO NA ESCALA ATUAL</v>
      </c>
      <c r="L1814" s="119" t="str">
        <f>_xlfn.CONCAT(cr_impAlm[[#This Row],[DATA]],cr_impAlm[[#This Row],[MOTORISTA e MATRICULA]])</f>
        <v>45617JOSE PEDRO DA SILVA FREITAS - 1357</v>
      </c>
    </row>
    <row r="1815" spans="1:12" ht="41.25" hidden="1" customHeight="1">
      <c r="A1815" s="152">
        <v>45540</v>
      </c>
      <c r="B1815" s="146">
        <v>14700</v>
      </c>
      <c r="C1815" s="147">
        <v>0.3</v>
      </c>
      <c r="D1815" s="148" t="s">
        <v>11</v>
      </c>
      <c r="E1815" s="132" t="s">
        <v>131</v>
      </c>
      <c r="F1815" s="149"/>
      <c r="G1815" s="149" t="str">
        <f t="shared" si="69"/>
        <v>1</v>
      </c>
      <c r="H1815" s="150">
        <f t="shared" si="70"/>
        <v>18</v>
      </c>
      <c r="I1815" s="149" t="str" cm="1">
        <f t="array" ref="I1815">_xlfn.XLOOKUP(C1815,imp_horarios,imp_trechos_janta,"",-1,1)</f>
        <v>BELEM X GOIANIA 07:12</v>
      </c>
      <c r="J1815" s="151" t="str" cm="1">
        <f t="array" ref="J1815">_xlfn.XLOOKUP(D1815,justificativas_motivos,justificativas_texto,"",1,1)</f>
        <v>MOTORISTA CUMPRINDO HORÁRIO NA ESCALA ATUAL</v>
      </c>
      <c r="L1815" s="119" t="str">
        <f>_xlfn.CONCAT(cr_impAlm[[#This Row],[DATA]],cr_impAlm[[#This Row],[MOTORISTA e MATRICULA]])</f>
        <v>45617CLEITON ALENCAR DA ROCHA - 1146</v>
      </c>
    </row>
    <row r="1816" spans="1:12" ht="41.25" hidden="1" customHeight="1">
      <c r="A1816" s="152">
        <v>45540</v>
      </c>
      <c r="B1816" s="146">
        <v>19006</v>
      </c>
      <c r="C1816" s="147">
        <v>0.33333333333333331</v>
      </c>
      <c r="D1816" s="148" t="s">
        <v>11</v>
      </c>
      <c r="E1816" s="132" t="s">
        <v>52</v>
      </c>
      <c r="F1816" s="149"/>
      <c r="G1816" s="149" t="str">
        <f t="shared" si="69"/>
        <v>1</v>
      </c>
      <c r="H1816" s="150">
        <f t="shared" si="70"/>
        <v>18</v>
      </c>
      <c r="I1816" s="149" t="str" cm="1">
        <f t="array" ref="I1816">_xlfn.XLOOKUP(C1816,imp_horarios,imp_trechos_janta,"",-1,1)</f>
        <v>SAO LUIS X GOIANIA 08:00</v>
      </c>
      <c r="J1816" s="151" t="str" cm="1">
        <f t="array" ref="J1816">_xlfn.XLOOKUP(D1816,justificativas_motivos,justificativas_texto,"",1,1)</f>
        <v>MOTORISTA CUMPRINDO HORÁRIO NA ESCALA ATUAL</v>
      </c>
      <c r="L1816" s="119" t="str">
        <f>_xlfn.CONCAT(cr_impAlm[[#This Row],[DATA]],cr_impAlm[[#This Row],[MOTORISTA e MATRICULA]])</f>
        <v>45617CLEYTON CEZAR DA SILVA - 5741</v>
      </c>
    </row>
    <row r="1817" spans="1:12" ht="41.25" hidden="1" customHeight="1">
      <c r="A1817" s="152">
        <v>45540</v>
      </c>
      <c r="B1817" s="146">
        <v>19006</v>
      </c>
      <c r="C1817" s="147">
        <v>0.33333333333333331</v>
      </c>
      <c r="D1817" s="148" t="s">
        <v>11</v>
      </c>
      <c r="E1817" s="132" t="s">
        <v>238</v>
      </c>
      <c r="F1817" s="149"/>
      <c r="G1817" s="149" t="str">
        <f t="shared" si="69"/>
        <v>1</v>
      </c>
      <c r="H1817" s="150">
        <f t="shared" si="70"/>
        <v>18</v>
      </c>
      <c r="I1817" s="149" t="str" cm="1">
        <f t="array" ref="I1817">_xlfn.XLOOKUP(C1817,imp_horarios,imp_trechos_janta,"",-1,1)</f>
        <v>SAO LUIS X GOIANIA 08:00</v>
      </c>
      <c r="J1817" s="151" t="str" cm="1">
        <f t="array" ref="J1817">_xlfn.XLOOKUP(D1817,justificativas_motivos,justificativas_texto,"",1,1)</f>
        <v>MOTORISTA CUMPRINDO HORÁRIO NA ESCALA ATUAL</v>
      </c>
      <c r="L1817" s="119" t="str">
        <f>_xlfn.CONCAT(cr_impAlm[[#This Row],[DATA]],cr_impAlm[[#This Row],[MOTORISTA e MATRICULA]])</f>
        <v>45617AGNALDO ALVES DE CARVALHO - 5623</v>
      </c>
    </row>
    <row r="1818" spans="1:12" ht="41.25" hidden="1" customHeight="1">
      <c r="A1818" s="152">
        <v>45540</v>
      </c>
      <c r="B1818" s="146">
        <v>221101</v>
      </c>
      <c r="C1818" s="147">
        <v>0.39583333333333331</v>
      </c>
      <c r="D1818" s="148" t="s">
        <v>11</v>
      </c>
      <c r="E1818" s="132" t="s">
        <v>150</v>
      </c>
      <c r="F1818" s="149"/>
      <c r="G1818" s="149" t="str">
        <f t="shared" si="69"/>
        <v>1</v>
      </c>
      <c r="H1818" s="150">
        <f t="shared" si="70"/>
        <v>18</v>
      </c>
      <c r="I1818" s="149" t="str" cm="1">
        <f t="array" ref="I1818">_xlfn.XLOOKUP(C1818,imp_horarios,imp_trechos_janta,"",-1,1)</f>
        <v>GOIANIA X BELEM 09:30</v>
      </c>
      <c r="J1818" s="151" t="str" cm="1">
        <f t="array" ref="J1818">_xlfn.XLOOKUP(D1818,justificativas_motivos,justificativas_texto,"",1,1)</f>
        <v>MOTORISTA CUMPRINDO HORÁRIO NA ESCALA ATUAL</v>
      </c>
      <c r="L1818" s="119" t="str">
        <f>_xlfn.CONCAT(cr_impAlm[[#This Row],[DATA]],cr_impAlm[[#This Row],[MOTORISTA e MATRICULA]])</f>
        <v>45617JOSE MARQUES DE SOUZA - 5771</v>
      </c>
    </row>
    <row r="1819" spans="1:12" ht="41.25" hidden="1" customHeight="1">
      <c r="A1819" s="152">
        <v>45540</v>
      </c>
      <c r="B1819" s="146">
        <v>221101</v>
      </c>
      <c r="C1819" s="147">
        <v>0.39583333333333331</v>
      </c>
      <c r="D1819" s="148" t="s">
        <v>11</v>
      </c>
      <c r="E1819" s="149" t="s">
        <v>151</v>
      </c>
      <c r="F1819" s="149"/>
      <c r="G1819" s="149" t="str">
        <f t="shared" ref="G1819:G1882" si="71">IF(E1819="MOTORISTA","","1")</f>
        <v>1</v>
      </c>
      <c r="H1819" s="150">
        <f t="shared" ref="H1819:H1882" si="72">IF(E1819="MOTORISTA","",18)</f>
        <v>18</v>
      </c>
      <c r="I1819" s="149" t="str" cm="1">
        <f t="array" ref="I1819">_xlfn.XLOOKUP(C1819,imp_horarios,imp_trechos_janta,"",-1,1)</f>
        <v>GOIANIA X BELEM 09:30</v>
      </c>
      <c r="J1819" s="151" t="str" cm="1">
        <f t="array" ref="J1819">_xlfn.XLOOKUP(D1819,justificativas_motivos,justificativas_texto,"",1,1)</f>
        <v>MOTORISTA CUMPRINDO HORÁRIO NA ESCALA ATUAL</v>
      </c>
      <c r="L1819" s="119" t="str">
        <f>_xlfn.CONCAT(cr_impAlm[[#This Row],[DATA]],cr_impAlm[[#This Row],[MOTORISTA e MATRICULA]])</f>
        <v>45617VALDIVINO GONCALVES DA SILVA - 5724</v>
      </c>
    </row>
    <row r="1820" spans="1:12" ht="41.25" hidden="1" customHeight="1">
      <c r="A1820" s="152">
        <v>45540</v>
      </c>
      <c r="B1820" s="146" t="s">
        <v>137</v>
      </c>
      <c r="C1820" s="147" t="s">
        <v>137</v>
      </c>
      <c r="D1820" s="148" t="s">
        <v>137</v>
      </c>
      <c r="E1820" s="149" t="s">
        <v>114</v>
      </c>
      <c r="F1820" s="149"/>
      <c r="G1820" s="149" t="str">
        <f t="shared" si="71"/>
        <v>1</v>
      </c>
      <c r="H1820" s="150">
        <f t="shared" si="72"/>
        <v>18</v>
      </c>
      <c r="I1820" s="149" t="str" cm="1">
        <f t="array" ref="I1820">_xlfn.XLOOKUP(C1820,imp_horarios,imp_trechos_janta,"",-1,1)</f>
        <v>ESPERA</v>
      </c>
      <c r="J1820" s="151" t="str" cm="1">
        <f t="array" ref="J1820">_xlfn.XLOOKUP(D1820,justificativas_motivos,justificativas_texto,"",1,1)</f>
        <v>MOTORISTA NA GARAGEM EM ESPERA PARA DISPONIBILIDADE DE HORARIOS</v>
      </c>
      <c r="L1820" s="119" t="str">
        <f>_xlfn.CONCAT(cr_impAlm[[#This Row],[DATA]],cr_impAlm[[#This Row],[MOTORISTA e MATRICULA]])</f>
        <v>45617FRANCISCO DAS CHAGAS DO NASCIMENTO - 5269</v>
      </c>
    </row>
    <row r="1821" spans="1:12" ht="41.25" hidden="1" customHeight="1">
      <c r="A1821" s="152">
        <v>45540</v>
      </c>
      <c r="B1821" s="146" t="s">
        <v>137</v>
      </c>
      <c r="C1821" s="147" t="s">
        <v>137</v>
      </c>
      <c r="D1821" s="148" t="s">
        <v>137</v>
      </c>
      <c r="E1821" s="149" t="s">
        <v>155</v>
      </c>
      <c r="F1821" s="149"/>
      <c r="G1821" s="149" t="str">
        <f t="shared" si="71"/>
        <v>1</v>
      </c>
      <c r="H1821" s="150">
        <f t="shared" si="72"/>
        <v>18</v>
      </c>
      <c r="I1821" s="132" t="str" cm="1">
        <f t="array" ref="I1821">_xlfn.XLOOKUP(C1821,imp_horarios,imp_trechos_janta,"",-1,1)</f>
        <v>ESPERA</v>
      </c>
      <c r="J1821" s="151" t="str" cm="1">
        <f t="array" ref="J1821">_xlfn.XLOOKUP(D1821,justificativas_motivos,justificativas_texto,"",1,1)</f>
        <v>MOTORISTA NA GARAGEM EM ESPERA PARA DISPONIBILIDADE DE HORARIOS</v>
      </c>
      <c r="L1821" s="119" t="str">
        <f>_xlfn.CONCAT(cr_impAlm[[#This Row],[DATA]],cr_impAlm[[#This Row],[MOTORISTA e MATRICULA]])</f>
        <v>45617MARCOS ANTONIO ALVES DE SOUSA - 5278</v>
      </c>
    </row>
    <row r="1822" spans="1:12" ht="41.25" hidden="1" customHeight="1">
      <c r="A1822" s="152">
        <v>45540</v>
      </c>
      <c r="B1822" s="146">
        <v>19002</v>
      </c>
      <c r="C1822" s="147">
        <v>0.79166666666666663</v>
      </c>
      <c r="D1822" s="148" t="s">
        <v>11</v>
      </c>
      <c r="E1822" s="149" t="s">
        <v>93</v>
      </c>
      <c r="F1822" s="149"/>
      <c r="G1822" s="149" t="str">
        <f t="shared" si="71"/>
        <v>1</v>
      </c>
      <c r="H1822" s="150">
        <f t="shared" si="72"/>
        <v>18</v>
      </c>
      <c r="I1822" s="132" t="s">
        <v>79</v>
      </c>
      <c r="J1822" s="151" t="str" cm="1">
        <f t="array" ref="J1822">_xlfn.XLOOKUP(D1822,justificativas_motivos,justificativas_texto,"",1,1)</f>
        <v>MOTORISTA CUMPRINDO HORÁRIO NA ESCALA ATUAL</v>
      </c>
      <c r="L1822" s="119" t="str">
        <f>_xlfn.CONCAT(cr_impAlm[[#This Row],[DATA]],cr_impAlm[[#This Row],[MOTORISTA e MATRICULA]])</f>
        <v>45617FRANCISCO MUNIZ DA SILVA NETO - 1667</v>
      </c>
    </row>
    <row r="1823" spans="1:12" ht="41.25" hidden="1" customHeight="1">
      <c r="A1823" s="152">
        <v>45540</v>
      </c>
      <c r="B1823" s="146">
        <v>19002</v>
      </c>
      <c r="C1823" s="147">
        <v>0.79166666666666663</v>
      </c>
      <c r="D1823" s="148" t="s">
        <v>11</v>
      </c>
      <c r="E1823" s="149" t="s">
        <v>83</v>
      </c>
      <c r="F1823" s="149"/>
      <c r="G1823" s="149" t="str">
        <f t="shared" si="71"/>
        <v>1</v>
      </c>
      <c r="H1823" s="150">
        <f t="shared" si="72"/>
        <v>18</v>
      </c>
      <c r="I1823" s="149" t="s">
        <v>79</v>
      </c>
      <c r="J1823" s="151" t="str" cm="1">
        <f t="array" ref="J1823">_xlfn.XLOOKUP(D1823,justificativas_motivos,justificativas_texto,"",1,1)</f>
        <v>MOTORISTA CUMPRINDO HORÁRIO NA ESCALA ATUAL</v>
      </c>
      <c r="L1823" s="119" t="str">
        <f>_xlfn.CONCAT(cr_impAlm[[#This Row],[DATA]],cr_impAlm[[#This Row],[MOTORISTA e MATRICULA]])</f>
        <v>45617ADAIL DA SILVA DOS SANTOS - 1103</v>
      </c>
    </row>
    <row r="1824" spans="1:12" ht="41.25" hidden="1" customHeight="1">
      <c r="A1824" s="152">
        <v>45540</v>
      </c>
      <c r="B1824" s="146">
        <v>19021</v>
      </c>
      <c r="C1824" s="147">
        <v>0.83333333333333337</v>
      </c>
      <c r="D1824" s="148" t="s">
        <v>11</v>
      </c>
      <c r="E1824" s="149" t="s">
        <v>68</v>
      </c>
      <c r="F1824" s="149"/>
      <c r="G1824" s="149" t="str">
        <f t="shared" si="71"/>
        <v>1</v>
      </c>
      <c r="H1824" s="150">
        <f t="shared" si="72"/>
        <v>18</v>
      </c>
      <c r="I1824" s="149" t="str" cm="1">
        <f t="array" ref="I1824">_xlfn.XLOOKUP(C1824,imp_horarios,imp_trechos_janta,"",-1,1)</f>
        <v>GOIANIA X SAO LUIS 20:00</v>
      </c>
      <c r="J1824" s="151" t="str" cm="1">
        <f t="array" ref="J1824">_xlfn.XLOOKUP(D1824,justificativas_motivos,justificativas_texto,"",1,1)</f>
        <v>MOTORISTA CUMPRINDO HORÁRIO NA ESCALA ATUAL</v>
      </c>
      <c r="L1824" s="119" t="str">
        <f>_xlfn.CONCAT(cr_impAlm[[#This Row],[DATA]],cr_impAlm[[#This Row],[MOTORISTA e MATRICULA]])</f>
        <v>45618CARLOS ALBERTO DE LIMA - 2777</v>
      </c>
    </row>
    <row r="1825" spans="1:12" ht="41.25" hidden="1" customHeight="1">
      <c r="A1825" s="144">
        <v>45540</v>
      </c>
      <c r="B1825" s="135">
        <v>19021</v>
      </c>
      <c r="C1825" s="133">
        <v>0.83333333333333337</v>
      </c>
      <c r="D1825" s="136" t="s">
        <v>11</v>
      </c>
      <c r="E1825" s="132" t="s">
        <v>185</v>
      </c>
      <c r="F1825" s="132"/>
      <c r="G1825" s="132" t="str">
        <f t="shared" si="71"/>
        <v>1</v>
      </c>
      <c r="H1825" s="137">
        <f t="shared" si="72"/>
        <v>18</v>
      </c>
      <c r="I1825" s="132" t="str" cm="1">
        <f t="array" ref="I1825">_xlfn.XLOOKUP(C1825,imp_horarios,imp_trechos_janta,"",-1,1)</f>
        <v>GOIANIA X SAO LUIS 20:00</v>
      </c>
      <c r="J1825" s="145" t="str" cm="1">
        <f t="array" ref="J1825">_xlfn.XLOOKUP(D1825,justificativas_motivos,justificativas_texto,"",1,1)</f>
        <v>MOTORISTA CUMPRINDO HORÁRIO NA ESCALA ATUAL</v>
      </c>
      <c r="L1825" s="119" t="str">
        <f>_xlfn.CONCAT(cr_impAlm[[#This Row],[DATA]],cr_impAlm[[#This Row],[MOTORISTA e MATRICULA]])</f>
        <v>45618FABIO DA SILVA ANDRADE - 4075</v>
      </c>
    </row>
    <row r="1826" spans="1:12" ht="41.25" hidden="1" customHeight="1">
      <c r="A1826" s="144">
        <v>45541</v>
      </c>
      <c r="B1826" s="135">
        <v>20013</v>
      </c>
      <c r="C1826" s="133">
        <v>0.87847222222222221</v>
      </c>
      <c r="D1826" s="135" t="s">
        <v>137</v>
      </c>
      <c r="E1826" s="132" t="s">
        <v>114</v>
      </c>
      <c r="F1826" s="132"/>
      <c r="G1826" s="132" t="str">
        <f t="shared" si="71"/>
        <v>1</v>
      </c>
      <c r="H1826" s="137">
        <f t="shared" si="72"/>
        <v>18</v>
      </c>
      <c r="I1826" s="132" t="str" cm="1">
        <f t="array" ref="I1826">_xlfn.XLOOKUP(C1826,imp_horarios,imp_trechos_janta,"",-1,1)</f>
        <v>BELEM X GOIANIA 21:05</v>
      </c>
      <c r="J1826" s="145" t="str" cm="1">
        <f t="array" ref="J1826">_xlfn.XLOOKUP(D1826,justificativas_motivos,justificativas_texto,"",1,1)</f>
        <v>MOTORISTA NA GARAGEM EM ESPERA PARA DISPONIBILIDADE DE HORARIOS</v>
      </c>
      <c r="L1826" s="119" t="str">
        <f>_xlfn.CONCAT(cr_impAlm[[#This Row],[DATA]],cr_impAlm[[#This Row],[MOTORISTA e MATRICULA]])</f>
        <v>45618WENDER PEDRO DA SILVA - 1596</v>
      </c>
    </row>
    <row r="1827" spans="1:12" ht="41.25" hidden="1" customHeight="1">
      <c r="A1827" s="144">
        <v>45541</v>
      </c>
      <c r="B1827" s="135">
        <v>20013</v>
      </c>
      <c r="C1827" s="133">
        <v>0.87847222222222221</v>
      </c>
      <c r="D1827" s="148" t="s">
        <v>137</v>
      </c>
      <c r="E1827" s="132" t="s">
        <v>155</v>
      </c>
      <c r="F1827" s="132"/>
      <c r="G1827" s="132" t="str">
        <f t="shared" si="71"/>
        <v>1</v>
      </c>
      <c r="H1827" s="137">
        <f t="shared" si="72"/>
        <v>18</v>
      </c>
      <c r="I1827" s="132" t="str" cm="1">
        <f t="array" ref="I1827">_xlfn.XLOOKUP(C1827,imp_horarios,imp_trechos_janta,"",-1,1)</f>
        <v>BELEM X GOIANIA 21:05</v>
      </c>
      <c r="J1827" s="145" t="str" cm="1">
        <f t="array" ref="J1827">_xlfn.XLOOKUP(D1827,justificativas_motivos,justificativas_texto,"",1,1)</f>
        <v>MOTORISTA NA GARAGEM EM ESPERA PARA DISPONIBILIDADE DE HORARIOS</v>
      </c>
      <c r="L1827" s="119" t="str">
        <f>_xlfn.CONCAT(cr_impAlm[[#This Row],[DATA]],cr_impAlm[[#This Row],[MOTORISTA e MATRICULA]])</f>
        <v>45618IDEIR BISPO DE SANTANA - 2543</v>
      </c>
    </row>
    <row r="1828" spans="1:12" ht="41.25" hidden="1" customHeight="1">
      <c r="A1828" s="144">
        <v>45541</v>
      </c>
      <c r="B1828" s="135">
        <v>19005</v>
      </c>
      <c r="C1828" s="133">
        <v>0.3</v>
      </c>
      <c r="D1828" s="136" t="s">
        <v>11</v>
      </c>
      <c r="E1828" s="132" t="s">
        <v>93</v>
      </c>
      <c r="F1828" s="132"/>
      <c r="G1828" s="132" t="str">
        <f t="shared" si="71"/>
        <v>1</v>
      </c>
      <c r="H1828" s="137">
        <f t="shared" si="72"/>
        <v>18</v>
      </c>
      <c r="I1828" s="132" t="str" cm="1">
        <f t="array" ref="I1828">_xlfn.XLOOKUP(C1828,imp_horarios,imp_trechos_janta,"",-1,1)</f>
        <v>BELEM X GOIANIA 07:12</v>
      </c>
      <c r="J1828" s="145" t="str" cm="1">
        <f t="array" ref="J1828">_xlfn.XLOOKUP(D1828,justificativas_motivos,justificativas_texto,"",1,1)</f>
        <v>MOTORISTA CUMPRINDO HORÁRIO NA ESCALA ATUAL</v>
      </c>
      <c r="L1828" s="119" t="str">
        <f>_xlfn.CONCAT(cr_impAlm[[#This Row],[DATA]],cr_impAlm[[#This Row],[MOTORISTA e MATRICULA]])</f>
        <v>45618WILLIAN DE SOUZA BANDEIRA - 2025</v>
      </c>
    </row>
    <row r="1829" spans="1:12" ht="41.25" hidden="1" customHeight="1">
      <c r="A1829" s="144">
        <v>45541</v>
      </c>
      <c r="B1829" s="135">
        <v>19005</v>
      </c>
      <c r="C1829" s="133">
        <v>0.3</v>
      </c>
      <c r="D1829" s="148" t="s">
        <v>11</v>
      </c>
      <c r="E1829" s="132" t="s">
        <v>83</v>
      </c>
      <c r="F1829" s="132"/>
      <c r="G1829" s="132" t="str">
        <f t="shared" si="71"/>
        <v>1</v>
      </c>
      <c r="H1829" s="137">
        <f t="shared" si="72"/>
        <v>18</v>
      </c>
      <c r="I1829" s="132" t="str" cm="1">
        <f t="array" ref="I1829">_xlfn.XLOOKUP(C1829,imp_horarios,imp_trechos_janta,"",-1,1)</f>
        <v>BELEM X GOIANIA 07:12</v>
      </c>
      <c r="J1829" s="145" t="str" cm="1">
        <f t="array" ref="J1829">_xlfn.XLOOKUP(D1829,justificativas_motivos,justificativas_texto,"",1,1)</f>
        <v>MOTORISTA CUMPRINDO HORÁRIO NA ESCALA ATUAL</v>
      </c>
      <c r="L1829" s="119" t="str">
        <f>_xlfn.CONCAT(cr_impAlm[[#This Row],[DATA]],cr_impAlm[[#This Row],[MOTORISTA e MATRICULA]])</f>
        <v>45618JOSE CARLOS DA SILVA - 979</v>
      </c>
    </row>
    <row r="1830" spans="1:12" ht="41.25" hidden="1" customHeight="1">
      <c r="A1830" s="144">
        <v>45541</v>
      </c>
      <c r="B1830" s="135">
        <v>15900</v>
      </c>
      <c r="C1830" s="133">
        <v>0.33333333333333331</v>
      </c>
      <c r="D1830" s="136" t="s">
        <v>11</v>
      </c>
      <c r="E1830" s="132" t="s">
        <v>291</v>
      </c>
      <c r="F1830" s="132"/>
      <c r="G1830" s="132" t="str">
        <f t="shared" si="71"/>
        <v>1</v>
      </c>
      <c r="H1830" s="137">
        <f t="shared" si="72"/>
        <v>18</v>
      </c>
      <c r="I1830" s="132" t="str" cm="1">
        <f t="array" ref="I1830">_xlfn.XLOOKUP(C1830,imp_horarios,imp_trechos_janta,"",-1,1)</f>
        <v>SAO LUIS X GOIANIA 08:00</v>
      </c>
      <c r="J1830" s="145" t="str" cm="1">
        <f t="array" ref="J1830">_xlfn.XLOOKUP(D1830,justificativas_motivos,justificativas_texto,"",1,1)</f>
        <v>MOTORISTA CUMPRINDO HORÁRIO NA ESCALA ATUAL</v>
      </c>
      <c r="L1830" s="119" t="str">
        <f>_xlfn.CONCAT(cr_impAlm[[#This Row],[DATA]],cr_impAlm[[#This Row],[MOTORISTA e MATRICULA]])</f>
        <v>45618FRANCISCO DAS CHAGAS DOS SANTOS ANGELO - 5299</v>
      </c>
    </row>
    <row r="1831" spans="1:12" ht="41.25" hidden="1" customHeight="1">
      <c r="A1831" s="144">
        <v>45541</v>
      </c>
      <c r="B1831" s="135">
        <v>15900</v>
      </c>
      <c r="C1831" s="133">
        <v>0.33333333333333331</v>
      </c>
      <c r="D1831" s="148" t="s">
        <v>11</v>
      </c>
      <c r="E1831" s="132" t="s">
        <v>185</v>
      </c>
      <c r="F1831" s="132"/>
      <c r="G1831" s="132" t="str">
        <f t="shared" si="71"/>
        <v>1</v>
      </c>
      <c r="H1831" s="137">
        <f t="shared" si="72"/>
        <v>18</v>
      </c>
      <c r="I1831" s="132" t="str" cm="1">
        <f t="array" ref="I1831">_xlfn.XLOOKUP(C1831,imp_horarios,imp_trechos_janta,"",-1,1)</f>
        <v>SAO LUIS X GOIANIA 08:00</v>
      </c>
      <c r="J1831" s="145" t="str" cm="1">
        <f t="array" ref="J1831">_xlfn.XLOOKUP(D1831,justificativas_motivos,justificativas_texto,"",1,1)</f>
        <v>MOTORISTA CUMPRINDO HORÁRIO NA ESCALA ATUAL</v>
      </c>
      <c r="L1831" s="119" t="str">
        <f>_xlfn.CONCAT(cr_impAlm[[#This Row],[DATA]],cr_impAlm[[#This Row],[MOTORISTA e MATRICULA]])</f>
        <v>45618JOAO PAULINO DE  SILVA NETO - 5663</v>
      </c>
    </row>
    <row r="1832" spans="1:12" ht="41.25" hidden="1" customHeight="1">
      <c r="A1832" s="144">
        <v>45541</v>
      </c>
      <c r="B1832" s="135">
        <v>16500</v>
      </c>
      <c r="C1832" s="133">
        <v>0.39583333333333331</v>
      </c>
      <c r="D1832" s="136" t="s">
        <v>11</v>
      </c>
      <c r="E1832" s="132" t="s">
        <v>119</v>
      </c>
      <c r="F1832" s="132"/>
      <c r="G1832" s="132" t="str">
        <f t="shared" si="71"/>
        <v>1</v>
      </c>
      <c r="H1832" s="137">
        <f t="shared" si="72"/>
        <v>18</v>
      </c>
      <c r="I1832" s="132" t="str" cm="1">
        <f t="array" ref="I1832">_xlfn.XLOOKUP(C1832,imp_horarios,imp_trechos_janta,"",-1,1)</f>
        <v>GOIANIA X BELEM 09:30</v>
      </c>
      <c r="J1832" s="145" t="str" cm="1">
        <f t="array" ref="J1832">_xlfn.XLOOKUP(D1832,justificativas_motivos,justificativas_texto,"",1,1)</f>
        <v>MOTORISTA CUMPRINDO HORÁRIO NA ESCALA ATUAL</v>
      </c>
      <c r="L1832" s="119" t="str">
        <f>_xlfn.CONCAT(cr_impAlm[[#This Row],[DATA]],cr_impAlm[[#This Row],[MOTORISTA e MATRICULA]])</f>
        <v>45618ADAIL DA SILVA DOS SANTOS - 1103</v>
      </c>
    </row>
    <row r="1833" spans="1:12" ht="41.25" hidden="1" customHeight="1">
      <c r="A1833" s="144">
        <v>45541</v>
      </c>
      <c r="B1833" s="135">
        <v>16500</v>
      </c>
      <c r="C1833" s="133">
        <v>0.39583333333333331</v>
      </c>
      <c r="D1833" s="148" t="s">
        <v>11</v>
      </c>
      <c r="E1833" s="132" t="s">
        <v>233</v>
      </c>
      <c r="F1833" s="132"/>
      <c r="G1833" s="132" t="str">
        <f t="shared" si="71"/>
        <v>1</v>
      </c>
      <c r="H1833" s="137">
        <f t="shared" si="72"/>
        <v>18</v>
      </c>
      <c r="I1833" s="132" t="str" cm="1">
        <f t="array" ref="I1833">_xlfn.XLOOKUP(C1833,imp_horarios,imp_trechos_janta,"",-1,1)</f>
        <v>GOIANIA X BELEM 09:30</v>
      </c>
      <c r="J1833" s="145" t="str" cm="1">
        <f t="array" ref="J1833">_xlfn.XLOOKUP(D1833,justificativas_motivos,justificativas_texto,"",1,1)</f>
        <v>MOTORISTA CUMPRINDO HORÁRIO NA ESCALA ATUAL</v>
      </c>
      <c r="L1833" s="119" t="str">
        <f>_xlfn.CONCAT(cr_impAlm[[#This Row],[DATA]],cr_impAlm[[#This Row],[MOTORISTA e MATRICULA]])</f>
        <v>45619DJALMA NOGUEIRA DOS SANTOS - 5956</v>
      </c>
    </row>
    <row r="1834" spans="1:12" ht="41.25" hidden="1" customHeight="1">
      <c r="A1834" s="144">
        <v>45541</v>
      </c>
      <c r="B1834" s="135" t="s">
        <v>137</v>
      </c>
      <c r="C1834" s="133" t="s">
        <v>137</v>
      </c>
      <c r="D1834" s="136" t="s">
        <v>137</v>
      </c>
      <c r="E1834" s="132" t="s">
        <v>180</v>
      </c>
      <c r="F1834" s="132"/>
      <c r="G1834" s="132" t="str">
        <f t="shared" si="71"/>
        <v>1</v>
      </c>
      <c r="H1834" s="137">
        <f t="shared" si="72"/>
        <v>18</v>
      </c>
      <c r="I1834" s="132" t="str" cm="1">
        <f t="array" ref="I1834">_xlfn.XLOOKUP(C1834,imp_horarios,imp_trechos_janta,"",-1,1)</f>
        <v>ESPERA</v>
      </c>
      <c r="J1834" s="145" t="str" cm="1">
        <f t="array" ref="J1834">_xlfn.XLOOKUP(D1834,justificativas_motivos,justificativas_texto,"",1,1)</f>
        <v>MOTORISTA NA GARAGEM EM ESPERA PARA DISPONIBILIDADE DE HORARIOS</v>
      </c>
      <c r="L1834" s="119" t="str">
        <f>_xlfn.CONCAT(cr_impAlm[[#This Row],[DATA]],cr_impAlm[[#This Row],[MOTORISTA e MATRICULA]])</f>
        <v>45619EDIMAR FRANCISCO ALEIXO - 5593</v>
      </c>
    </row>
    <row r="1835" spans="1:12" ht="41.25" hidden="1" customHeight="1">
      <c r="A1835" s="144">
        <v>45541</v>
      </c>
      <c r="B1835" s="135" t="s">
        <v>137</v>
      </c>
      <c r="C1835" s="133" t="s">
        <v>137</v>
      </c>
      <c r="D1835" s="148" t="s">
        <v>137</v>
      </c>
      <c r="E1835" s="132" t="s">
        <v>218</v>
      </c>
      <c r="F1835" s="132"/>
      <c r="G1835" s="132" t="str">
        <f t="shared" si="71"/>
        <v>1</v>
      </c>
      <c r="H1835" s="137">
        <f t="shared" si="72"/>
        <v>18</v>
      </c>
      <c r="I1835" s="132" t="str" cm="1">
        <f t="array" ref="I1835">_xlfn.XLOOKUP(C1835,imp_horarios,imp_trechos_janta,"",-1,1)</f>
        <v>ESPERA</v>
      </c>
      <c r="J1835" s="145" t="str" cm="1">
        <f t="array" ref="J1835">_xlfn.XLOOKUP(D1835,justificativas_motivos,justificativas_texto,"",1,1)</f>
        <v>MOTORISTA NA GARAGEM EM ESPERA PARA DISPONIBILIDADE DE HORARIOS</v>
      </c>
      <c r="L1835" s="119" t="str">
        <f>_xlfn.CONCAT(cr_impAlm[[#This Row],[DATA]],cr_impAlm[[#This Row],[MOTORISTA e MATRICULA]])</f>
        <v>45619GERALDO DE OLIVEIRA GOMES - 1360</v>
      </c>
    </row>
    <row r="1836" spans="1:12" ht="41.25" hidden="1" customHeight="1">
      <c r="A1836" s="144">
        <v>45541</v>
      </c>
      <c r="B1836" s="135">
        <v>16300</v>
      </c>
      <c r="C1836" s="133">
        <v>0.75</v>
      </c>
      <c r="D1836" s="136" t="s">
        <v>11</v>
      </c>
      <c r="E1836" s="132" t="s">
        <v>179</v>
      </c>
      <c r="F1836" s="132"/>
      <c r="G1836" s="132" t="str">
        <f t="shared" si="71"/>
        <v>1</v>
      </c>
      <c r="H1836" s="137">
        <f t="shared" si="72"/>
        <v>18</v>
      </c>
      <c r="I1836" s="132" t="str" cm="1">
        <f t="array" ref="I1836">_xlfn.XLOOKUP(C1836,imp_horarios,imp_trechos_janta,"",-1,1)</f>
        <v>GOIANIA X TERESINA 18:00</v>
      </c>
      <c r="J1836" s="145" t="str" cm="1">
        <f t="array" ref="J1836">_xlfn.XLOOKUP(D1836,justificativas_motivos,justificativas_texto,"",1,1)</f>
        <v>MOTORISTA CUMPRINDO HORÁRIO NA ESCALA ATUAL</v>
      </c>
      <c r="L1836" s="119" t="str">
        <f>_xlfn.CONCAT(cr_impAlm[[#This Row],[DATA]],cr_impAlm[[#This Row],[MOTORISTA e MATRICULA]])</f>
        <v>45619ANTONIO LINDOMAR DAS CHAGAS - 5175</v>
      </c>
    </row>
    <row r="1837" spans="1:12" ht="41.25" hidden="1" customHeight="1">
      <c r="A1837" s="144">
        <v>45541</v>
      </c>
      <c r="B1837" s="135">
        <v>16300</v>
      </c>
      <c r="C1837" s="133">
        <v>0.75</v>
      </c>
      <c r="D1837" s="148" t="s">
        <v>11</v>
      </c>
      <c r="E1837" s="132" t="s">
        <v>81</v>
      </c>
      <c r="F1837" s="149"/>
      <c r="G1837" s="132" t="str">
        <f t="shared" si="71"/>
        <v>1</v>
      </c>
      <c r="H1837" s="137">
        <f t="shared" si="72"/>
        <v>18</v>
      </c>
      <c r="I1837" s="132" t="str" cm="1">
        <f t="array" ref="I1837">_xlfn.XLOOKUP(C1837,imp_horarios,imp_trechos_janta,"",-1,1)</f>
        <v>GOIANIA X TERESINA 18:00</v>
      </c>
      <c r="J1837" s="145" t="str" cm="1">
        <f t="array" ref="J1837">_xlfn.XLOOKUP(D1837,justificativas_motivos,justificativas_texto,"",1,1)</f>
        <v>MOTORISTA CUMPRINDO HORÁRIO NA ESCALA ATUAL</v>
      </c>
      <c r="L1837" s="119" t="str">
        <f>_xlfn.CONCAT(cr_impAlm[[#This Row],[DATA]],cr_impAlm[[#This Row],[MOTORISTA e MATRICULA]])</f>
        <v>45619ADALTON ALMEIDA DE SOUZA - 1941</v>
      </c>
    </row>
    <row r="1838" spans="1:12" ht="41.25" hidden="1" customHeight="1">
      <c r="A1838" s="152">
        <v>45541</v>
      </c>
      <c r="B1838" s="146">
        <v>19013</v>
      </c>
      <c r="C1838" s="147">
        <v>0.79166666666666663</v>
      </c>
      <c r="D1838" s="148" t="s">
        <v>11</v>
      </c>
      <c r="E1838" s="149" t="s">
        <v>12</v>
      </c>
      <c r="F1838" s="149"/>
      <c r="G1838" s="149" t="str">
        <f t="shared" si="71"/>
        <v>1</v>
      </c>
      <c r="H1838" s="150">
        <f t="shared" si="72"/>
        <v>18</v>
      </c>
      <c r="I1838" s="149" t="str" cm="1">
        <f t="array" ref="I1838">_xlfn.XLOOKUP(C1838,imp_horarios,imp_trechos_janta,"",-1,1)</f>
        <v>GOIANIA X TERESINA 18:00</v>
      </c>
      <c r="J1838" s="151" t="str" cm="1">
        <f t="array" ref="J1838">_xlfn.XLOOKUP(D1838,justificativas_motivos,justificativas_texto,"",1,1)</f>
        <v>MOTORISTA CUMPRINDO HORÁRIO NA ESCALA ATUAL</v>
      </c>
      <c r="L1838" s="119" t="str">
        <f>_xlfn.CONCAT(cr_impAlm[[#This Row],[DATA]],cr_impAlm[[#This Row],[MOTORISTA e MATRICULA]])</f>
        <v>45619JOAO ROQUELINO PERES JUNIOR - 5552</v>
      </c>
    </row>
    <row r="1839" spans="1:12" ht="41.25" hidden="1" customHeight="1">
      <c r="A1839" s="152">
        <v>45541</v>
      </c>
      <c r="B1839" s="146">
        <v>19013</v>
      </c>
      <c r="C1839" s="147">
        <v>0.79166666666666663</v>
      </c>
      <c r="D1839" s="148" t="s">
        <v>11</v>
      </c>
      <c r="E1839" s="132" t="s">
        <v>301</v>
      </c>
      <c r="F1839" s="149"/>
      <c r="G1839" s="149" t="str">
        <f t="shared" si="71"/>
        <v>1</v>
      </c>
      <c r="H1839" s="150">
        <f t="shared" si="72"/>
        <v>18</v>
      </c>
      <c r="I1839" s="149" t="str" cm="1">
        <f t="array" ref="I1839">_xlfn.XLOOKUP(C1839,imp_horarios,imp_trechos_janta,"",-1,1)</f>
        <v>GOIANIA X TERESINA 18:00</v>
      </c>
      <c r="J1839" s="151" t="str" cm="1">
        <f t="array" ref="J1839">_xlfn.XLOOKUP(D1839,justificativas_motivos,justificativas_texto,"",1,1)</f>
        <v>MOTORISTA CUMPRINDO HORÁRIO NA ESCALA ATUAL</v>
      </c>
      <c r="L1839" s="119" t="str">
        <f>_xlfn.CONCAT(cr_impAlm[[#This Row],[DATA]],cr_impAlm[[#This Row],[MOTORISTA e MATRICULA]])</f>
        <v>45619GILDEAN LEAL TEIXEIRA - 5649</v>
      </c>
    </row>
    <row r="1840" spans="1:12" ht="41.25" hidden="1" customHeight="1">
      <c r="A1840" s="152">
        <v>45542</v>
      </c>
      <c r="B1840" s="146">
        <v>16400</v>
      </c>
      <c r="C1840" s="147">
        <v>0.85416666666666663</v>
      </c>
      <c r="D1840" s="148" t="s">
        <v>11</v>
      </c>
      <c r="E1840" s="132" t="s">
        <v>180</v>
      </c>
      <c r="F1840" s="149"/>
      <c r="G1840" s="149" t="str">
        <f t="shared" si="71"/>
        <v>1</v>
      </c>
      <c r="H1840" s="150">
        <f t="shared" si="72"/>
        <v>18</v>
      </c>
      <c r="I1840" s="149" t="s">
        <v>583</v>
      </c>
      <c r="J1840" s="151" t="str" cm="1">
        <f t="array" ref="J1840">_xlfn.XLOOKUP(D1840,justificativas_motivos,justificativas_texto,"",1,1)</f>
        <v>MOTORISTA CUMPRINDO HORÁRIO NA ESCALA ATUAL</v>
      </c>
      <c r="L1840" s="119" t="str">
        <f>_xlfn.CONCAT(cr_impAlm[[#This Row],[DATA]],cr_impAlm[[#This Row],[MOTORISTA e MATRICULA]])</f>
        <v>45619RICARDO AUGUSTO TEIXEIRA SANTOS - 5660</v>
      </c>
    </row>
    <row r="1841" spans="1:12" ht="41.25" hidden="1" customHeight="1">
      <c r="A1841" s="152">
        <v>45542</v>
      </c>
      <c r="B1841" s="146">
        <v>16400</v>
      </c>
      <c r="C1841" s="147">
        <v>0.85416666666666663</v>
      </c>
      <c r="D1841" s="148" t="s">
        <v>11</v>
      </c>
      <c r="E1841" s="132" t="s">
        <v>218</v>
      </c>
      <c r="F1841" s="149"/>
      <c r="G1841" s="149" t="str">
        <f t="shared" si="71"/>
        <v>1</v>
      </c>
      <c r="H1841" s="150">
        <f t="shared" si="72"/>
        <v>18</v>
      </c>
      <c r="I1841" s="149" t="s">
        <v>583</v>
      </c>
      <c r="J1841" s="151" t="str" cm="1">
        <f t="array" ref="J1841">_xlfn.XLOOKUP(D1841,justificativas_motivos,justificativas_texto,"",1,1)</f>
        <v>MOTORISTA CUMPRINDO HORÁRIO NA ESCALA ATUAL</v>
      </c>
      <c r="L1841" s="119" t="str">
        <f>_xlfn.CONCAT(cr_impAlm[[#This Row],[DATA]],cr_impAlm[[#This Row],[MOTORISTA e MATRICULA]])</f>
        <v>45620GILBERTE WAGNER CALDEIRA - 5707</v>
      </c>
    </row>
    <row r="1842" spans="1:12" ht="41.25" hidden="1" customHeight="1">
      <c r="A1842" s="152">
        <v>45542</v>
      </c>
      <c r="B1842" s="146">
        <v>19002</v>
      </c>
      <c r="C1842" s="147">
        <v>0.87847222222222221</v>
      </c>
      <c r="D1842" s="148" t="s">
        <v>11</v>
      </c>
      <c r="E1842" s="132" t="s">
        <v>179</v>
      </c>
      <c r="F1842" s="149"/>
      <c r="G1842" s="149" t="str">
        <f t="shared" si="71"/>
        <v>1</v>
      </c>
      <c r="H1842" s="150">
        <f t="shared" si="72"/>
        <v>18</v>
      </c>
      <c r="I1842" s="149" t="str" cm="1">
        <f t="array" ref="I1842">_xlfn.XLOOKUP(C1842,imp_horarios,imp_trechos_janta,"",-1,1)</f>
        <v>BELEM X GOIANIA 21:05</v>
      </c>
      <c r="J1842" s="151" t="str" cm="1">
        <f t="array" ref="J1842">_xlfn.XLOOKUP(D1842,justificativas_motivos,justificativas_texto,"",1,1)</f>
        <v>MOTORISTA CUMPRINDO HORÁRIO NA ESCALA ATUAL</v>
      </c>
      <c r="L1842" s="119" t="str">
        <f>_xlfn.CONCAT(cr_impAlm[[#This Row],[DATA]],cr_impAlm[[#This Row],[MOTORISTA e MATRICULA]])</f>
        <v>45620  NEIRIVAL MOREIRA PINTO- 5432</v>
      </c>
    </row>
    <row r="1843" spans="1:12" ht="41.25" hidden="1" customHeight="1">
      <c r="A1843" s="152">
        <v>45542</v>
      </c>
      <c r="B1843" s="146">
        <v>19002</v>
      </c>
      <c r="C1843" s="147">
        <v>0.87847222222222221</v>
      </c>
      <c r="D1843" s="148" t="s">
        <v>11</v>
      </c>
      <c r="E1843" s="132" t="s">
        <v>81</v>
      </c>
      <c r="F1843" s="149"/>
      <c r="G1843" s="149" t="str">
        <f t="shared" si="71"/>
        <v>1</v>
      </c>
      <c r="H1843" s="150">
        <f t="shared" si="72"/>
        <v>18</v>
      </c>
      <c r="I1843" s="149" t="str" cm="1">
        <f t="array" ref="I1843">_xlfn.XLOOKUP(C1843,imp_horarios,imp_trechos_janta,"",-1,1)</f>
        <v>BELEM X GOIANIA 21:05</v>
      </c>
      <c r="J1843" s="151" t="str" cm="1">
        <f t="array" ref="J1843">_xlfn.XLOOKUP(D1843,justificativas_motivos,justificativas_texto,"",1,1)</f>
        <v>MOTORISTA CUMPRINDO HORÁRIO NA ESCALA ATUAL</v>
      </c>
      <c r="L1843" s="119" t="str">
        <f>_xlfn.CONCAT(cr_impAlm[[#This Row],[DATA]],cr_impAlm[[#This Row],[MOTORISTA e MATRICULA]])</f>
        <v>45620CLAYTON SANTOS AIRES PEREIRA - 5209</v>
      </c>
    </row>
    <row r="1844" spans="1:12" ht="41.25" hidden="1" customHeight="1">
      <c r="A1844" s="152">
        <v>45542</v>
      </c>
      <c r="B1844" s="146">
        <v>19024</v>
      </c>
      <c r="C1844" s="147">
        <v>0.3</v>
      </c>
      <c r="D1844" s="148" t="s">
        <v>11</v>
      </c>
      <c r="E1844" s="149" t="s">
        <v>12</v>
      </c>
      <c r="F1844" s="149"/>
      <c r="G1844" s="149" t="str">
        <f t="shared" si="71"/>
        <v>1</v>
      </c>
      <c r="H1844" s="150">
        <f t="shared" si="72"/>
        <v>18</v>
      </c>
      <c r="I1844" s="149" t="str" cm="1">
        <f t="array" ref="I1844">_xlfn.XLOOKUP(C1844,imp_horarios,imp_trechos_janta,"",-1,1)</f>
        <v>BELEM X GOIANIA 07:12</v>
      </c>
      <c r="J1844" s="151" t="str" cm="1">
        <f t="array" ref="J1844">_xlfn.XLOOKUP(D1844,justificativas_motivos,justificativas_texto,"",1,1)</f>
        <v>MOTORISTA CUMPRINDO HORÁRIO NA ESCALA ATUAL</v>
      </c>
      <c r="L1844" s="119" t="str">
        <f>_xlfn.CONCAT(cr_impAlm[[#This Row],[DATA]],cr_impAlm[[#This Row],[MOTORISTA e MATRICULA]])</f>
        <v>45620  RODRIGO RIBEIRO CASSIOLI- 5427</v>
      </c>
    </row>
    <row r="1845" spans="1:12" ht="41.25" hidden="1" customHeight="1">
      <c r="A1845" s="152">
        <v>45542</v>
      </c>
      <c r="B1845" s="146">
        <v>19024</v>
      </c>
      <c r="C1845" s="147">
        <v>0.3</v>
      </c>
      <c r="D1845" s="148" t="s">
        <v>11</v>
      </c>
      <c r="E1845" s="149" t="s">
        <v>301</v>
      </c>
      <c r="F1845" s="149"/>
      <c r="G1845" s="149" t="str">
        <f t="shared" si="71"/>
        <v>1</v>
      </c>
      <c r="H1845" s="150">
        <f t="shared" si="72"/>
        <v>18</v>
      </c>
      <c r="I1845" s="149" t="str" cm="1">
        <f t="array" ref="I1845">_xlfn.XLOOKUP(C1845,imp_horarios,imp_trechos_janta,"",-1,1)</f>
        <v>BELEM X GOIANIA 07:12</v>
      </c>
      <c r="J1845" s="151" t="str" cm="1">
        <f t="array" ref="J1845">_xlfn.XLOOKUP(D1845,justificativas_motivos,justificativas_texto,"",1,1)</f>
        <v>MOTORISTA CUMPRINDO HORÁRIO NA ESCALA ATUAL</v>
      </c>
      <c r="L1845" s="119" t="str">
        <f>_xlfn.CONCAT(cr_impAlm[[#This Row],[DATA]],cr_impAlm[[#This Row],[MOTORISTA e MATRICULA]])</f>
        <v>45620DAVID ALVES PEREIRA - 5300</v>
      </c>
    </row>
    <row r="1846" spans="1:12" ht="41.25" hidden="1" customHeight="1">
      <c r="A1846" s="152">
        <v>45542</v>
      </c>
      <c r="B1846" s="146">
        <v>15300</v>
      </c>
      <c r="C1846" s="147">
        <v>0.39583333333333331</v>
      </c>
      <c r="D1846" s="148" t="s">
        <v>11</v>
      </c>
      <c r="E1846" s="153" t="s">
        <v>62</v>
      </c>
      <c r="F1846" s="149"/>
      <c r="G1846" s="149" t="str">
        <f t="shared" si="71"/>
        <v>1</v>
      </c>
      <c r="H1846" s="150">
        <f t="shared" si="72"/>
        <v>18</v>
      </c>
      <c r="I1846" s="149" t="str" cm="1">
        <f t="array" ref="I1846">_xlfn.XLOOKUP(C1846,imp_horarios,imp_trechos_janta,"",-1,1)</f>
        <v>GOIANIA X BELEM 09:30</v>
      </c>
      <c r="J1846" s="151" t="str" cm="1">
        <f t="array" ref="J1846">_xlfn.XLOOKUP(D1846,justificativas_motivos,justificativas_texto,"",1,1)</f>
        <v>MOTORISTA CUMPRINDO HORÁRIO NA ESCALA ATUAL</v>
      </c>
      <c r="L1846" s="119" t="str">
        <f>_xlfn.CONCAT(cr_impAlm[[#This Row],[DATA]],cr_impAlm[[#This Row],[MOTORISTA e MATRICULA]])</f>
        <v>45620EDIMILSON LUIS FRANÇA - 5442</v>
      </c>
    </row>
    <row r="1847" spans="1:12" ht="41.25" hidden="1" customHeight="1">
      <c r="A1847" s="152">
        <v>45542</v>
      </c>
      <c r="B1847" s="146">
        <v>15300</v>
      </c>
      <c r="C1847" s="147">
        <v>0.39583333333333331</v>
      </c>
      <c r="D1847" s="148" t="s">
        <v>11</v>
      </c>
      <c r="E1847" s="153" t="s">
        <v>201</v>
      </c>
      <c r="F1847" s="149"/>
      <c r="G1847" s="149" t="str">
        <f t="shared" si="71"/>
        <v>1</v>
      </c>
      <c r="H1847" s="150">
        <f t="shared" si="72"/>
        <v>18</v>
      </c>
      <c r="I1847" s="149" t="str" cm="1">
        <f t="array" ref="I1847">_xlfn.XLOOKUP(C1847,imp_horarios,imp_trechos_janta,"",-1,1)</f>
        <v>GOIANIA X BELEM 09:30</v>
      </c>
      <c r="J1847" s="151" t="str" cm="1">
        <f t="array" ref="J1847">_xlfn.XLOOKUP(D1847,justificativas_motivos,justificativas_texto,"",1,1)</f>
        <v>MOTORISTA CUMPRINDO HORÁRIO NA ESCALA ATUAL</v>
      </c>
      <c r="L1847" s="119" t="str">
        <f>_xlfn.CONCAT(cr_impAlm[[#This Row],[DATA]],cr_impAlm[[#This Row],[MOTORISTA e MATRICULA]])</f>
        <v>45620IRISVAN DE JESUS - 5708</v>
      </c>
    </row>
    <row r="1848" spans="1:12" ht="41.25" hidden="1" customHeight="1">
      <c r="A1848" s="152">
        <v>45542</v>
      </c>
      <c r="B1848" s="146" t="s">
        <v>137</v>
      </c>
      <c r="C1848" s="147" t="s">
        <v>137</v>
      </c>
      <c r="D1848" s="148" t="s">
        <v>137</v>
      </c>
      <c r="E1848" s="153" t="s">
        <v>48</v>
      </c>
      <c r="F1848" s="149"/>
      <c r="G1848" s="149" t="str">
        <f t="shared" si="71"/>
        <v>1</v>
      </c>
      <c r="H1848" s="150">
        <f t="shared" si="72"/>
        <v>18</v>
      </c>
      <c r="I1848" s="149" t="str" cm="1">
        <f t="array" ref="I1848">_xlfn.XLOOKUP(C1848,imp_horarios,imp_trechos_janta,"",-1,1)</f>
        <v>ESPERA</v>
      </c>
      <c r="J1848" s="151" t="str" cm="1">
        <f t="array" ref="J1848">_xlfn.XLOOKUP(D1848,justificativas_motivos,justificativas_texto,"",1,1)</f>
        <v>MOTORISTA NA GARAGEM EM ESPERA PARA DISPONIBILIDADE DE HORARIOS</v>
      </c>
      <c r="L1848" s="119" t="str">
        <f>_xlfn.CONCAT(cr_impAlm[[#This Row],[DATA]],cr_impAlm[[#This Row],[MOTORISTA e MATRICULA]])</f>
        <v>45620CLEIBE PEREIRA GONÇALVES - 6024</v>
      </c>
    </row>
    <row r="1849" spans="1:12" ht="41.25" hidden="1" customHeight="1">
      <c r="A1849" s="152">
        <v>45542</v>
      </c>
      <c r="B1849" s="146" t="s">
        <v>137</v>
      </c>
      <c r="C1849" s="147" t="s">
        <v>137</v>
      </c>
      <c r="D1849" s="148" t="s">
        <v>137</v>
      </c>
      <c r="E1849" s="153" t="s">
        <v>50</v>
      </c>
      <c r="F1849" s="149"/>
      <c r="G1849" s="149" t="str">
        <f t="shared" si="71"/>
        <v>1</v>
      </c>
      <c r="H1849" s="150">
        <f t="shared" si="72"/>
        <v>18</v>
      </c>
      <c r="I1849" s="149" t="str" cm="1">
        <f t="array" ref="I1849">_xlfn.XLOOKUP(C1849,imp_horarios,imp_trechos_janta,"",-1,1)</f>
        <v>ESPERA</v>
      </c>
      <c r="J1849" s="151" t="str" cm="1">
        <f t="array" ref="J1849">_xlfn.XLOOKUP(D1849,justificativas_motivos,justificativas_texto,"",1,1)</f>
        <v>MOTORISTA NA GARAGEM EM ESPERA PARA DISPONIBILIDADE DE HORARIOS</v>
      </c>
      <c r="L1849" s="119" t="str">
        <f>_xlfn.CONCAT(cr_impAlm[[#This Row],[DATA]],cr_impAlm[[#This Row],[MOTORISTA e MATRICULA]])</f>
        <v>45621JOSE EVANGELISTA DA SILVA - 5199</v>
      </c>
    </row>
    <row r="1850" spans="1:12" ht="41.25" hidden="1" customHeight="1">
      <c r="A1850" s="152">
        <v>45542</v>
      </c>
      <c r="B1850" s="146">
        <v>19025</v>
      </c>
      <c r="C1850" s="147">
        <v>0.75</v>
      </c>
      <c r="D1850" s="148" t="s">
        <v>11</v>
      </c>
      <c r="E1850" s="149" t="s">
        <v>302</v>
      </c>
      <c r="F1850" s="149"/>
      <c r="G1850" s="149" t="str">
        <f t="shared" si="71"/>
        <v>1</v>
      </c>
      <c r="H1850" s="150">
        <f t="shared" si="72"/>
        <v>18</v>
      </c>
      <c r="I1850" s="149" t="str" cm="1">
        <f t="array" ref="I1850">_xlfn.XLOOKUP(C1850,imp_horarios,imp_trechos_janta,"",-1,1)</f>
        <v>GOIANIA X TERESINA 18:00</v>
      </c>
      <c r="J1850" s="151" t="str" cm="1">
        <f t="array" ref="J1850">_xlfn.XLOOKUP(D1850,justificativas_motivos,justificativas_texto,"",1,1)</f>
        <v>MOTORISTA CUMPRINDO HORÁRIO NA ESCALA ATUAL</v>
      </c>
      <c r="L1850" s="119" t="str">
        <f>_xlfn.CONCAT(cr_impAlm[[#This Row],[DATA]],cr_impAlm[[#This Row],[MOTORISTA e MATRICULA]])</f>
        <v>45621IVANILSON BARBOSA PEREIRA - 5434</v>
      </c>
    </row>
    <row r="1851" spans="1:12" ht="41.25" hidden="1" customHeight="1">
      <c r="A1851" s="152">
        <v>45542</v>
      </c>
      <c r="B1851" s="146">
        <v>19025</v>
      </c>
      <c r="C1851" s="147">
        <v>0.75</v>
      </c>
      <c r="D1851" s="148" t="s">
        <v>11</v>
      </c>
      <c r="E1851" s="149" t="s">
        <v>55</v>
      </c>
      <c r="F1851" s="149"/>
      <c r="G1851" s="149" t="str">
        <f t="shared" si="71"/>
        <v>1</v>
      </c>
      <c r="H1851" s="150">
        <f t="shared" si="72"/>
        <v>18</v>
      </c>
      <c r="I1851" s="149" t="str" cm="1">
        <f t="array" ref="I1851">_xlfn.XLOOKUP(C1851,imp_horarios,imp_trechos_janta,"",-1,1)</f>
        <v>GOIANIA X TERESINA 18:00</v>
      </c>
      <c r="J1851" s="151" t="str" cm="1">
        <f t="array" ref="J1851">_xlfn.XLOOKUP(D1851,justificativas_motivos,justificativas_texto,"",1,1)</f>
        <v>MOTORISTA CUMPRINDO HORÁRIO NA ESCALA ATUAL</v>
      </c>
      <c r="L1851" s="119" t="str">
        <f>_xlfn.CONCAT(cr_impAlm[[#This Row],[DATA]],cr_impAlm[[#This Row],[MOTORISTA e MATRICULA]])</f>
        <v>45621ISAC DIAS DA COSTA - 5179</v>
      </c>
    </row>
    <row r="1852" spans="1:12" ht="41.25" hidden="1" customHeight="1">
      <c r="A1852" s="152">
        <v>45542</v>
      </c>
      <c r="B1852" s="146">
        <v>20014</v>
      </c>
      <c r="C1852" s="147">
        <v>0.79166666666666663</v>
      </c>
      <c r="D1852" s="148" t="s">
        <v>11</v>
      </c>
      <c r="E1852" s="149" t="s">
        <v>290</v>
      </c>
      <c r="F1852" s="149"/>
      <c r="G1852" s="149" t="str">
        <f t="shared" si="71"/>
        <v>1</v>
      </c>
      <c r="H1852" s="150">
        <f t="shared" si="72"/>
        <v>18</v>
      </c>
      <c r="I1852" s="149" t="str" cm="1">
        <f t="array" ref="I1852">_xlfn.XLOOKUP(C1852,imp_horarios,imp_trechos_janta,"",-1,1)</f>
        <v>GOIANIA X TERESINA 18:00</v>
      </c>
      <c r="J1852" s="151" t="str" cm="1">
        <f t="array" ref="J1852">_xlfn.XLOOKUP(D1852,justificativas_motivos,justificativas_texto,"",1,1)</f>
        <v>MOTORISTA CUMPRINDO HORÁRIO NA ESCALA ATUAL</v>
      </c>
      <c r="L1852" s="119" t="str">
        <f>_xlfn.CONCAT(cr_impAlm[[#This Row],[DATA]],cr_impAlm[[#This Row],[MOTORISTA e MATRICULA]])</f>
        <v>45621GILMAR ALVES DE MARIA - 5627</v>
      </c>
    </row>
    <row r="1853" spans="1:12" ht="41.25" hidden="1" customHeight="1">
      <c r="A1853" s="144">
        <v>45542</v>
      </c>
      <c r="B1853" s="135">
        <v>20014</v>
      </c>
      <c r="C1853" s="133">
        <v>0.79166666666666663</v>
      </c>
      <c r="D1853" s="136" t="s">
        <v>11</v>
      </c>
      <c r="E1853" s="132" t="s">
        <v>136</v>
      </c>
      <c r="F1853" s="132"/>
      <c r="G1853" s="132" t="str">
        <f t="shared" si="71"/>
        <v>1</v>
      </c>
      <c r="H1853" s="137">
        <f t="shared" si="72"/>
        <v>18</v>
      </c>
      <c r="I1853" s="132" t="str" cm="1">
        <f t="array" ref="I1853">_xlfn.XLOOKUP(C1853,imp_horarios,imp_trechos_janta,"",-1,1)</f>
        <v>GOIANIA X TERESINA 18:00</v>
      </c>
      <c r="J1853" s="145" t="str" cm="1">
        <f t="array" ref="J1853">_xlfn.XLOOKUP(D1853,justificativas_motivos,justificativas_texto,"",1,1)</f>
        <v>MOTORISTA CUMPRINDO HORÁRIO NA ESCALA ATUAL</v>
      </c>
      <c r="L1853" s="119" t="str">
        <f>_xlfn.CONCAT(cr_impAlm[[#This Row],[DATA]],cr_impAlm[[#This Row],[MOTORISTA e MATRICULA]])</f>
        <v>45621ALCENILDE BARBOSA ARAUJO - 1745</v>
      </c>
    </row>
    <row r="1854" spans="1:12" ht="41.25" hidden="1" customHeight="1">
      <c r="A1854" s="144">
        <v>45543</v>
      </c>
      <c r="B1854" s="135">
        <v>19022</v>
      </c>
      <c r="C1854" s="133">
        <v>0.3</v>
      </c>
      <c r="D1854" s="135" t="s">
        <v>11</v>
      </c>
      <c r="E1854" s="132" t="s">
        <v>50</v>
      </c>
      <c r="F1854" s="132"/>
      <c r="G1854" s="132" t="str">
        <f t="shared" si="71"/>
        <v>1</v>
      </c>
      <c r="H1854" s="137">
        <f t="shared" si="72"/>
        <v>18</v>
      </c>
      <c r="I1854" s="132" t="str" cm="1">
        <f t="array" ref="I1854">_xlfn.XLOOKUP(C1854,imp_horarios,imp_trechos_janta,"",-1,1)</f>
        <v>BELEM X GOIANIA 07:12</v>
      </c>
      <c r="J1854" s="145" t="str" cm="1">
        <f t="array" ref="J1854">_xlfn.XLOOKUP(D1854,justificativas_motivos,justificativas_texto,"",1,1)</f>
        <v>MOTORISTA CUMPRINDO HORÁRIO NA ESCALA ATUAL</v>
      </c>
      <c r="L1854" s="119" t="str">
        <f>_xlfn.CONCAT(cr_impAlm[[#This Row],[DATA]],cr_impAlm[[#This Row],[MOTORISTA e MATRICULA]])</f>
        <v>45621IRISVAN DE JESUS - 5708</v>
      </c>
    </row>
    <row r="1855" spans="1:12" ht="41.25" hidden="1" customHeight="1">
      <c r="A1855" s="144">
        <v>45543</v>
      </c>
      <c r="B1855" s="135">
        <v>19022</v>
      </c>
      <c r="C1855" s="133">
        <v>0.3</v>
      </c>
      <c r="D1855" s="135" t="s">
        <v>11</v>
      </c>
      <c r="E1855" s="132" t="s">
        <v>55</v>
      </c>
      <c r="F1855" s="132"/>
      <c r="G1855" s="132" t="str">
        <f t="shared" si="71"/>
        <v>1</v>
      </c>
      <c r="H1855" s="137">
        <f t="shared" si="72"/>
        <v>18</v>
      </c>
      <c r="I1855" s="132" t="str" cm="1">
        <f t="array" ref="I1855">_xlfn.XLOOKUP(C1855,imp_horarios,imp_trechos_janta,"",-1,1)</f>
        <v>BELEM X GOIANIA 07:12</v>
      </c>
      <c r="J1855" s="145" t="str" cm="1">
        <f t="array" ref="J1855">_xlfn.XLOOKUP(D1855,justificativas_motivos,justificativas_texto,"",1,1)</f>
        <v>MOTORISTA CUMPRINDO HORÁRIO NA ESCALA ATUAL</v>
      </c>
      <c r="L1855" s="119" t="str">
        <f>_xlfn.CONCAT(cr_impAlm[[#This Row],[DATA]],cr_impAlm[[#This Row],[MOTORISTA e MATRICULA]])</f>
        <v>45621LEIDIOMAR CAETANO DA SILCA - 5594</v>
      </c>
    </row>
    <row r="1856" spans="1:12" ht="41.25" hidden="1" customHeight="1">
      <c r="A1856" s="144">
        <v>45543</v>
      </c>
      <c r="B1856" s="135">
        <v>17700</v>
      </c>
      <c r="C1856" s="133">
        <v>0.39583333333333331</v>
      </c>
      <c r="D1856" s="135" t="s">
        <v>11</v>
      </c>
      <c r="E1856" s="132" t="s">
        <v>302</v>
      </c>
      <c r="F1856" s="132"/>
      <c r="G1856" s="132" t="str">
        <f t="shared" si="71"/>
        <v>1</v>
      </c>
      <c r="H1856" s="137">
        <f t="shared" si="72"/>
        <v>18</v>
      </c>
      <c r="I1856" s="132" t="str" cm="1">
        <f t="array" ref="I1856">_xlfn.XLOOKUP(C1856,imp_horarios,imp_trechos_janta,"",-1,1)</f>
        <v>GOIANIA X BELEM 09:30</v>
      </c>
      <c r="J1856" s="145" t="str" cm="1">
        <f t="array" ref="J1856">_xlfn.XLOOKUP(D1856,justificativas_motivos,justificativas_texto,"",1,1)</f>
        <v>MOTORISTA CUMPRINDO HORÁRIO NA ESCALA ATUAL</v>
      </c>
      <c r="L1856" s="119" t="str">
        <f>_xlfn.CONCAT(cr_impAlm[[#This Row],[DATA]],cr_impAlm[[#This Row],[MOTORISTA e MATRICULA]])</f>
        <v>45621ANTONIO DIAS DE OLIVEIRA - 5309</v>
      </c>
    </row>
    <row r="1857" spans="1:12" ht="41.25" hidden="1" customHeight="1">
      <c r="A1857" s="144">
        <v>45543</v>
      </c>
      <c r="B1857" s="146">
        <v>17700</v>
      </c>
      <c r="C1857" s="147">
        <v>0.39583333333333331</v>
      </c>
      <c r="D1857" s="146" t="s">
        <v>11</v>
      </c>
      <c r="E1857" s="132" t="s">
        <v>48</v>
      </c>
      <c r="F1857" s="132"/>
      <c r="G1857" s="132" t="str">
        <f t="shared" si="71"/>
        <v>1</v>
      </c>
      <c r="H1857" s="137">
        <f t="shared" si="72"/>
        <v>18</v>
      </c>
      <c r="I1857" s="132" t="str" cm="1">
        <f t="array" ref="I1857">_xlfn.XLOOKUP(C1857,imp_horarios,imp_trechos_janta,"",-1,1)</f>
        <v>GOIANIA X BELEM 09:30</v>
      </c>
      <c r="J1857" s="145" t="str" cm="1">
        <f t="array" ref="J1857">_xlfn.XLOOKUP(D1857,justificativas_motivos,justificativas_texto,"",1,1)</f>
        <v>MOTORISTA CUMPRINDO HORÁRIO NA ESCALA ATUAL</v>
      </c>
      <c r="L1857" s="119" t="str">
        <f>_xlfn.CONCAT(cr_impAlm[[#This Row],[DATA]],cr_impAlm[[#This Row],[MOTORISTA e MATRICULA]])</f>
        <v>45621DANIEL PEREIRA DA ROCHA - 5298</v>
      </c>
    </row>
    <row r="1858" spans="1:12" ht="41.25" hidden="1" customHeight="1">
      <c r="A1858" s="144">
        <v>45543</v>
      </c>
      <c r="B1858" s="148" t="s">
        <v>137</v>
      </c>
      <c r="C1858" s="148" t="s">
        <v>137</v>
      </c>
      <c r="D1858" s="148" t="s">
        <v>137</v>
      </c>
      <c r="E1858" s="132" t="s">
        <v>290</v>
      </c>
      <c r="F1858" s="132"/>
      <c r="G1858" s="132" t="str">
        <f t="shared" si="71"/>
        <v>1</v>
      </c>
      <c r="H1858" s="137">
        <f t="shared" si="72"/>
        <v>18</v>
      </c>
      <c r="I1858" s="132" t="str" cm="1">
        <f t="array" ref="I1858">_xlfn.XLOOKUP(C1858,imp_horarios,imp_trechos_janta,"",-1,1)</f>
        <v>ESPERA</v>
      </c>
      <c r="J1858" s="145" t="str" cm="1">
        <f t="array" ref="J1858">_xlfn.XLOOKUP(D1858,justificativas_motivos,justificativas_texto,"",1,1)</f>
        <v>MOTORISTA NA GARAGEM EM ESPERA PARA DISPONIBILIDADE DE HORARIOS</v>
      </c>
      <c r="L1858" s="119" t="str">
        <f>_xlfn.CONCAT(cr_impAlm[[#This Row],[DATA]],cr_impAlm[[#This Row],[MOTORISTA e MATRICULA]])</f>
        <v>45621MARCOS AUGUSTO SILVA ROCHA - 5268</v>
      </c>
    </row>
    <row r="1859" spans="1:12" ht="41.25" hidden="1" customHeight="1">
      <c r="A1859" s="144">
        <v>45543</v>
      </c>
      <c r="B1859" s="148" t="s">
        <v>137</v>
      </c>
      <c r="C1859" s="148" t="s">
        <v>137</v>
      </c>
      <c r="D1859" s="148" t="s">
        <v>137</v>
      </c>
      <c r="E1859" s="132" t="s">
        <v>159</v>
      </c>
      <c r="F1859" s="132"/>
      <c r="G1859" s="132" t="str">
        <f t="shared" si="71"/>
        <v>1</v>
      </c>
      <c r="H1859" s="137">
        <f t="shared" si="72"/>
        <v>18</v>
      </c>
      <c r="I1859" s="132" t="str" cm="1">
        <f t="array" ref="I1859">_xlfn.XLOOKUP(C1859,imp_horarios,imp_trechos_janta,"",-1,1)</f>
        <v>ESPERA</v>
      </c>
      <c r="J1859" s="145" t="str" cm="1">
        <f t="array" ref="J1859">_xlfn.XLOOKUP(D1859,justificativas_motivos,justificativas_texto,"",1,1)</f>
        <v>MOTORISTA NA GARAGEM EM ESPERA PARA DISPONIBILIDADE DE HORARIOS</v>
      </c>
      <c r="L1859" s="119" t="str">
        <f>_xlfn.CONCAT(cr_impAlm[[#This Row],[DATA]],cr_impAlm[[#This Row],[MOTORISTA e MATRICULA]])</f>
        <v>45621ADAIL DA SILVA DOS SANTOS - 1103</v>
      </c>
    </row>
    <row r="1860" spans="1:12" ht="41.25" hidden="1" customHeight="1">
      <c r="A1860" s="144">
        <v>45543</v>
      </c>
      <c r="B1860" s="148" t="s">
        <v>137</v>
      </c>
      <c r="C1860" s="148" t="s">
        <v>137</v>
      </c>
      <c r="D1860" s="148" t="s">
        <v>137</v>
      </c>
      <c r="E1860" s="132" t="s">
        <v>23</v>
      </c>
      <c r="F1860" s="132"/>
      <c r="G1860" s="132" t="str">
        <f t="shared" si="71"/>
        <v>1</v>
      </c>
      <c r="H1860" s="137">
        <f t="shared" si="72"/>
        <v>18</v>
      </c>
      <c r="I1860" s="132" t="str" cm="1">
        <f t="array" ref="I1860">_xlfn.XLOOKUP(C1860,imp_horarios,imp_trechos_janta,"",-1,1)</f>
        <v>ESPERA</v>
      </c>
      <c r="J1860" s="145" t="str" cm="1">
        <f t="array" ref="J1860">_xlfn.XLOOKUP(D1860,justificativas_motivos,justificativas_texto,"",1,1)</f>
        <v>MOTORISTA NA GARAGEM EM ESPERA PARA DISPONIBILIDADE DE HORARIOS</v>
      </c>
      <c r="L1860" s="119" t="str">
        <f>_xlfn.CONCAT(cr_impAlm[[#This Row],[DATA]],cr_impAlm[[#This Row],[MOTORISTA e MATRICULA]])</f>
        <v>45622GESMAR DE SOUZA - 574</v>
      </c>
    </row>
    <row r="1861" spans="1:12" ht="41.25" hidden="1" customHeight="1">
      <c r="A1861" s="144">
        <v>45543</v>
      </c>
      <c r="B1861" s="136" t="s">
        <v>137</v>
      </c>
      <c r="C1861" s="136" t="s">
        <v>137</v>
      </c>
      <c r="D1861" s="148" t="s">
        <v>137</v>
      </c>
      <c r="E1861" s="132" t="s">
        <v>84</v>
      </c>
      <c r="F1861" s="132"/>
      <c r="G1861" s="132" t="str">
        <f t="shared" si="71"/>
        <v>1</v>
      </c>
      <c r="H1861" s="137">
        <f t="shared" si="72"/>
        <v>18</v>
      </c>
      <c r="I1861" s="132" t="str" cm="1">
        <f t="array" ref="I1861">_xlfn.XLOOKUP(C1861,imp_horarios,imp_trechos_janta,"",-1,1)</f>
        <v>ESPERA</v>
      </c>
      <c r="J1861" s="145" t="str" cm="1">
        <f t="array" ref="J1861">_xlfn.XLOOKUP(D1861,justificativas_motivos,justificativas_texto,"",1,1)</f>
        <v>MOTORISTA NA GARAGEM EM ESPERA PARA DISPONIBILIDADE DE HORARIOS</v>
      </c>
      <c r="L1861" s="119" t="str">
        <f>_xlfn.CONCAT(cr_impAlm[[#This Row],[DATA]],cr_impAlm[[#This Row],[MOTORISTA e MATRICULA]])</f>
        <v>45622VALDEIR DA COSTA - 5351</v>
      </c>
    </row>
    <row r="1862" spans="1:12" ht="41.25" hidden="1" customHeight="1">
      <c r="A1862" s="144">
        <v>45543</v>
      </c>
      <c r="B1862" s="135">
        <v>16900</v>
      </c>
      <c r="C1862" s="133">
        <v>0.75</v>
      </c>
      <c r="D1862" s="136" t="s">
        <v>11</v>
      </c>
      <c r="E1862" s="132" t="s">
        <v>280</v>
      </c>
      <c r="F1862" s="132"/>
      <c r="G1862" s="132" t="str">
        <f t="shared" si="71"/>
        <v>1</v>
      </c>
      <c r="H1862" s="137">
        <f t="shared" si="72"/>
        <v>18</v>
      </c>
      <c r="I1862" s="132" t="str" cm="1">
        <f t="array" ref="I1862">_xlfn.XLOOKUP(C1862,imp_horarios,imp_trechos_janta,"",-1,1)</f>
        <v>GOIANIA X TERESINA 18:00</v>
      </c>
      <c r="J1862" s="145" t="str" cm="1">
        <f t="array" ref="J1862">_xlfn.XLOOKUP(D1862,justificativas_motivos,justificativas_texto,"",1,1)</f>
        <v>MOTORISTA CUMPRINDO HORÁRIO NA ESCALA ATUAL</v>
      </c>
      <c r="L1862" s="119" t="str">
        <f>_xlfn.CONCAT(cr_impAlm[[#This Row],[DATA]],cr_impAlm[[#This Row],[MOTORISTA e MATRICULA]])</f>
        <v>45622ELISEU TORRES DE OLIVEIRA - 561</v>
      </c>
    </row>
    <row r="1863" spans="1:12" ht="41.25" hidden="1" customHeight="1">
      <c r="A1863" s="144">
        <v>45543</v>
      </c>
      <c r="B1863" s="135">
        <v>16900</v>
      </c>
      <c r="C1863" s="133">
        <v>0.75</v>
      </c>
      <c r="D1863" s="148" t="s">
        <v>11</v>
      </c>
      <c r="E1863" s="132" t="s">
        <v>209</v>
      </c>
      <c r="F1863" s="132"/>
      <c r="G1863" s="132" t="str">
        <f t="shared" si="71"/>
        <v>1</v>
      </c>
      <c r="H1863" s="137">
        <f t="shared" si="72"/>
        <v>18</v>
      </c>
      <c r="I1863" s="132" t="str" cm="1">
        <f t="array" ref="I1863">_xlfn.XLOOKUP(C1863,imp_horarios,imp_trechos_janta,"",-1,1)</f>
        <v>GOIANIA X TERESINA 18:00</v>
      </c>
      <c r="J1863" s="145" t="str" cm="1">
        <f t="array" ref="J1863">_xlfn.XLOOKUP(D1863,justificativas_motivos,justificativas_texto,"",1,1)</f>
        <v>MOTORISTA CUMPRINDO HORÁRIO NA ESCALA ATUAL</v>
      </c>
      <c r="L1863" s="119" t="str">
        <f>_xlfn.CONCAT(cr_impAlm[[#This Row],[DATA]],cr_impAlm[[#This Row],[MOTORISTA e MATRICULA]])</f>
        <v>45622JULIO EDER NERES DA SILVA - 1767</v>
      </c>
    </row>
    <row r="1864" spans="1:12" ht="41.25" hidden="1" customHeight="1">
      <c r="A1864" s="144">
        <v>45543</v>
      </c>
      <c r="B1864" s="135">
        <v>19010</v>
      </c>
      <c r="C1864" s="133">
        <v>0.79166666666666663</v>
      </c>
      <c r="D1864" s="136" t="s">
        <v>11</v>
      </c>
      <c r="E1864" s="132" t="s">
        <v>153</v>
      </c>
      <c r="F1864" s="132"/>
      <c r="G1864" s="132" t="str">
        <f t="shared" si="71"/>
        <v>1</v>
      </c>
      <c r="H1864" s="137">
        <f t="shared" si="72"/>
        <v>18</v>
      </c>
      <c r="I1864" s="132" t="str" cm="1">
        <f t="array" ref="I1864">_xlfn.XLOOKUP(C1864,imp_horarios,imp_trechos_janta,"",-1,1)</f>
        <v>GOIANIA X TERESINA 18:00</v>
      </c>
      <c r="J1864" s="145" t="str" cm="1">
        <f t="array" ref="J1864">_xlfn.XLOOKUP(D1864,justificativas_motivos,justificativas_texto,"",1,1)</f>
        <v>MOTORISTA CUMPRINDO HORÁRIO NA ESCALA ATUAL</v>
      </c>
      <c r="L1864" s="119" t="str">
        <f>_xlfn.CONCAT(cr_impAlm[[#This Row],[DATA]],cr_impAlm[[#This Row],[MOTORISTA e MATRICULA]])</f>
        <v>45622WILSON FERREIRA DE JESUS - 1407</v>
      </c>
    </row>
    <row r="1865" spans="1:12" ht="41.25" hidden="1" customHeight="1">
      <c r="A1865" s="144">
        <v>45543</v>
      </c>
      <c r="B1865" s="146">
        <v>19010</v>
      </c>
      <c r="C1865" s="147">
        <v>0.79166666666666663</v>
      </c>
      <c r="D1865" s="148" t="s">
        <v>11</v>
      </c>
      <c r="E1865" s="149" t="s">
        <v>171</v>
      </c>
      <c r="F1865" s="149"/>
      <c r="G1865" s="149" t="str">
        <f t="shared" si="71"/>
        <v>1</v>
      </c>
      <c r="H1865" s="150">
        <f t="shared" si="72"/>
        <v>18</v>
      </c>
      <c r="I1865" s="149" t="str" cm="1">
        <f t="array" ref="I1865">_xlfn.XLOOKUP(C1865,imp_horarios,imp_trechos_janta,"",-1,1)</f>
        <v>GOIANIA X TERESINA 18:00</v>
      </c>
      <c r="J1865" s="151" t="str" cm="1">
        <f t="array" ref="J1865">_xlfn.XLOOKUP(D1865,justificativas_motivos,justificativas_texto,"",1,1)</f>
        <v>MOTORISTA CUMPRINDO HORÁRIO NA ESCALA ATUAL</v>
      </c>
      <c r="L1865" s="119" t="str">
        <f>_xlfn.CONCAT(cr_impAlm[[#This Row],[DATA]],cr_impAlm[[#This Row],[MOTORISTA e MATRICULA]])</f>
        <v>45622GENIVALDO ANTONIO DE SOUZA - 1082</v>
      </c>
    </row>
    <row r="1866" spans="1:12" ht="41.25" hidden="1" customHeight="1">
      <c r="A1866" s="152">
        <v>45543</v>
      </c>
      <c r="B1866" s="146">
        <v>19006</v>
      </c>
      <c r="C1866" s="147">
        <v>0.83333333333333337</v>
      </c>
      <c r="D1866" s="148" t="s">
        <v>11</v>
      </c>
      <c r="E1866" s="149" t="s">
        <v>104</v>
      </c>
      <c r="F1866" s="149"/>
      <c r="G1866" s="149" t="str">
        <f t="shared" si="71"/>
        <v>1</v>
      </c>
      <c r="H1866" s="150">
        <f t="shared" si="72"/>
        <v>18</v>
      </c>
      <c r="I1866" s="149" t="str" cm="1">
        <f t="array" ref="I1866">_xlfn.XLOOKUP(C1866,imp_horarios,imp_trechos_janta,"",-1,1)</f>
        <v>GOIANIA X SAO LUIS 20:00</v>
      </c>
      <c r="J1866" s="151" t="str" cm="1">
        <f t="array" ref="J1866">_xlfn.XLOOKUP(D1866,justificativas_motivos,justificativas_texto,"",1,1)</f>
        <v>MOTORISTA CUMPRINDO HORÁRIO NA ESCALA ATUAL</v>
      </c>
      <c r="L1866" s="119" t="str">
        <f>_xlfn.CONCAT(cr_impAlm[[#This Row],[DATA]],cr_impAlm[[#This Row],[MOTORISTA e MATRICULA]])</f>
        <v>45622JOAO ANIVAIR DE QUEIROZ - 5608</v>
      </c>
    </row>
    <row r="1867" spans="1:12" ht="41.25" hidden="1" customHeight="1">
      <c r="A1867" s="152">
        <v>45543</v>
      </c>
      <c r="B1867" s="135">
        <v>19006</v>
      </c>
      <c r="C1867" s="133">
        <v>0.83333333333333337</v>
      </c>
      <c r="D1867" s="148" t="s">
        <v>11</v>
      </c>
      <c r="E1867" s="132" t="s">
        <v>103</v>
      </c>
      <c r="F1867" s="132"/>
      <c r="G1867" s="132" t="str">
        <f t="shared" si="71"/>
        <v>1</v>
      </c>
      <c r="H1867" s="137">
        <f t="shared" si="72"/>
        <v>18</v>
      </c>
      <c r="I1867" s="132" t="str" cm="1">
        <f t="array" ref="I1867">_xlfn.XLOOKUP(C1867,imp_horarios,imp_trechos_janta,"",-1,1)</f>
        <v>GOIANIA X SAO LUIS 20:00</v>
      </c>
      <c r="J1867" s="145" t="str" cm="1">
        <f t="array" ref="J1867">_xlfn.XLOOKUP(D1867,justificativas_motivos,justificativas_texto,"",1,1)</f>
        <v>MOTORISTA CUMPRINDO HORÁRIO NA ESCALA ATUAL</v>
      </c>
      <c r="L1867" s="119" t="str">
        <f>_xlfn.CONCAT(cr_impAlm[[#This Row],[DATA]],cr_impAlm[[#This Row],[MOTORISTA e MATRICULA]])</f>
        <v>45622JOVENIR SOARES DE MATOS - 5173</v>
      </c>
    </row>
    <row r="1868" spans="1:12" ht="41.25" hidden="1" customHeight="1">
      <c r="A1868" s="152">
        <v>45543</v>
      </c>
      <c r="B1868" s="135">
        <v>221101</v>
      </c>
      <c r="C1868" s="133">
        <v>0.39513888888888887</v>
      </c>
      <c r="D1868" s="148" t="s">
        <v>11</v>
      </c>
      <c r="E1868" s="149" t="s">
        <v>303</v>
      </c>
      <c r="F1868" s="149"/>
      <c r="G1868" s="149" t="str">
        <f t="shared" si="71"/>
        <v>1</v>
      </c>
      <c r="H1868" s="150">
        <f t="shared" si="72"/>
        <v>18</v>
      </c>
      <c r="I1868" s="149" t="str" cm="1">
        <f t="array" ref="I1868">_xlfn.XLOOKUP(C1868,imp_horarios,imp_trechos_janta,"",-1,1)</f>
        <v>FORTALEZA X SINOP 09:03</v>
      </c>
      <c r="J1868" s="151" t="str" cm="1">
        <f t="array" ref="J1868">_xlfn.XLOOKUP(D1868,justificativas_motivos,justificativas_texto,"",1,1)</f>
        <v>MOTORISTA CUMPRINDO HORÁRIO NA ESCALA ATUAL</v>
      </c>
      <c r="L1868" s="119" t="str">
        <f>_xlfn.CONCAT(cr_impAlm[[#This Row],[DATA]],cr_impAlm[[#This Row],[MOTORISTA e MATRICULA]])</f>
        <v>45622ANTONIO LEONESIO CAMPELO DA SILVA - 5303</v>
      </c>
    </row>
    <row r="1869" spans="1:12" ht="41.25" hidden="1" customHeight="1">
      <c r="A1869" s="152">
        <v>45543</v>
      </c>
      <c r="B1869" s="146">
        <v>221101</v>
      </c>
      <c r="C1869" s="147">
        <v>0.39513888888888887</v>
      </c>
      <c r="D1869" s="148" t="s">
        <v>11</v>
      </c>
      <c r="E1869" s="132" t="s">
        <v>304</v>
      </c>
      <c r="F1869" s="149"/>
      <c r="G1869" s="149" t="str">
        <f t="shared" si="71"/>
        <v>1</v>
      </c>
      <c r="H1869" s="150">
        <f t="shared" si="72"/>
        <v>18</v>
      </c>
      <c r="I1869" s="149" t="str" cm="1">
        <f t="array" ref="I1869">_xlfn.XLOOKUP(C1869,imp_horarios,imp_trechos_janta,"",-1,1)</f>
        <v>FORTALEZA X SINOP 09:03</v>
      </c>
      <c r="J1869" s="151" t="str" cm="1">
        <f t="array" ref="J1869">_xlfn.XLOOKUP(D1869,justificativas_motivos,justificativas_texto,"",1,1)</f>
        <v>MOTORISTA CUMPRINDO HORÁRIO NA ESCALA ATUAL</v>
      </c>
      <c r="L1869" s="119" t="str">
        <f>_xlfn.CONCAT(cr_impAlm[[#This Row],[DATA]],cr_impAlm[[#This Row],[MOTORISTA e MATRICULA]])</f>
        <v>45622HAILTON ALVES DA  SILVA - 5650</v>
      </c>
    </row>
    <row r="1870" spans="1:12" ht="41.25" hidden="1" customHeight="1">
      <c r="A1870" s="152">
        <v>45544</v>
      </c>
      <c r="B1870" s="146">
        <v>20014</v>
      </c>
      <c r="C1870" s="147">
        <v>0.87847222222222221</v>
      </c>
      <c r="D1870" s="148" t="s">
        <v>11</v>
      </c>
      <c r="E1870" s="132" t="s">
        <v>290</v>
      </c>
      <c r="F1870" s="149"/>
      <c r="G1870" s="149" t="str">
        <f t="shared" si="71"/>
        <v>1</v>
      </c>
      <c r="H1870" s="150">
        <f t="shared" si="72"/>
        <v>18</v>
      </c>
      <c r="I1870" s="149" t="str" cm="1">
        <f t="array" ref="I1870">_xlfn.XLOOKUP(C1870,imp_horarios,imp_trechos_janta,"",-1,1)</f>
        <v>BELEM X GOIANIA 21:05</v>
      </c>
      <c r="J1870" s="151" t="str" cm="1">
        <f t="array" ref="J1870">_xlfn.XLOOKUP(D1870,justificativas_motivos,justificativas_texto,"",1,1)</f>
        <v>MOTORISTA CUMPRINDO HORÁRIO NA ESCALA ATUAL</v>
      </c>
      <c r="L1870" s="119" t="str">
        <f>_xlfn.CONCAT(cr_impAlm[[#This Row],[DATA]],cr_impAlm[[#This Row],[MOTORISTA e MATRICULA]])</f>
        <v>45622ADAIL DA SILVA DOS SANTOS - 1103</v>
      </c>
    </row>
    <row r="1871" spans="1:12" ht="41.25" hidden="1" customHeight="1">
      <c r="A1871" s="152">
        <v>45544</v>
      </c>
      <c r="B1871" s="146">
        <v>20014</v>
      </c>
      <c r="C1871" s="147">
        <v>0.87847222222222221</v>
      </c>
      <c r="D1871" s="148" t="s">
        <v>11</v>
      </c>
      <c r="E1871" s="132" t="s">
        <v>159</v>
      </c>
      <c r="F1871" s="149"/>
      <c r="G1871" s="149" t="str">
        <f t="shared" si="71"/>
        <v>1</v>
      </c>
      <c r="H1871" s="150">
        <f t="shared" si="72"/>
        <v>18</v>
      </c>
      <c r="I1871" s="149" t="str" cm="1">
        <f t="array" ref="I1871">_xlfn.XLOOKUP(C1871,imp_horarios,imp_trechos_janta,"",-1,1)</f>
        <v>BELEM X GOIANIA 21:05</v>
      </c>
      <c r="J1871" s="151" t="str" cm="1">
        <f t="array" ref="J1871">_xlfn.XLOOKUP(D1871,justificativas_motivos,justificativas_texto,"",1,1)</f>
        <v>MOTORISTA CUMPRINDO HORÁRIO NA ESCALA ATUAL</v>
      </c>
      <c r="L1871" s="119" t="str">
        <f>_xlfn.CONCAT(cr_impAlm[[#This Row],[DATA]],cr_impAlm[[#This Row],[MOTORISTA e MATRICULA]])</f>
        <v>45623ALEF DA CRUZ VIEIRA - 5291</v>
      </c>
    </row>
    <row r="1872" spans="1:12" ht="41.25" hidden="1" customHeight="1">
      <c r="A1872" s="152">
        <v>45544</v>
      </c>
      <c r="B1872" s="146">
        <v>19014</v>
      </c>
      <c r="C1872" s="147">
        <v>0.3</v>
      </c>
      <c r="D1872" s="148" t="s">
        <v>11</v>
      </c>
      <c r="E1872" s="132" t="s">
        <v>23</v>
      </c>
      <c r="F1872" s="149"/>
      <c r="G1872" s="149" t="str">
        <f t="shared" si="71"/>
        <v>1</v>
      </c>
      <c r="H1872" s="150">
        <f t="shared" si="72"/>
        <v>18</v>
      </c>
      <c r="I1872" s="149" t="str" cm="1">
        <f t="array" ref="I1872">_xlfn.XLOOKUP(C1872,imp_horarios,imp_trechos_janta,"",-1,1)</f>
        <v>BELEM X GOIANIA 07:12</v>
      </c>
      <c r="J1872" s="151" t="str" cm="1">
        <f t="array" ref="J1872">_xlfn.XLOOKUP(D1872,justificativas_motivos,justificativas_texto,"",1,1)</f>
        <v>MOTORISTA CUMPRINDO HORÁRIO NA ESCALA ATUAL</v>
      </c>
      <c r="L1872" s="119" t="str">
        <f>_xlfn.CONCAT(cr_impAlm[[#This Row],[DATA]],cr_impAlm[[#This Row],[MOTORISTA e MATRICULA]])</f>
        <v>45623WALDIR DE ALMEIDA CORTE JUNIOR - 5283</v>
      </c>
    </row>
    <row r="1873" spans="1:12" ht="41.25" hidden="1" customHeight="1">
      <c r="A1873" s="152">
        <v>45544</v>
      </c>
      <c r="B1873" s="146">
        <v>19014</v>
      </c>
      <c r="C1873" s="147">
        <v>0.3</v>
      </c>
      <c r="D1873" s="148" t="s">
        <v>11</v>
      </c>
      <c r="E1873" s="132" t="s">
        <v>84</v>
      </c>
      <c r="F1873" s="149"/>
      <c r="G1873" s="149" t="str">
        <f t="shared" si="71"/>
        <v>1</v>
      </c>
      <c r="H1873" s="150">
        <f t="shared" si="72"/>
        <v>18</v>
      </c>
      <c r="I1873" s="149" t="str" cm="1">
        <f t="array" ref="I1873">_xlfn.XLOOKUP(C1873,imp_horarios,imp_trechos_janta,"",-1,1)</f>
        <v>BELEM X GOIANIA 07:12</v>
      </c>
      <c r="J1873" s="151" t="str" cm="1">
        <f t="array" ref="J1873">_xlfn.XLOOKUP(D1873,justificativas_motivos,justificativas_texto,"",1,1)</f>
        <v>MOTORISTA CUMPRINDO HORÁRIO NA ESCALA ATUAL</v>
      </c>
      <c r="L1873" s="119" t="str">
        <f>_xlfn.CONCAT(cr_impAlm[[#This Row],[DATA]],cr_impAlm[[#This Row],[MOTORISTA e MATRICULA]])</f>
        <v>45623GENIVAL MIRANDA LEITE - 1953</v>
      </c>
    </row>
    <row r="1874" spans="1:12" ht="41.25" hidden="1" customHeight="1">
      <c r="A1874" s="152">
        <v>45544</v>
      </c>
      <c r="B1874" s="146">
        <v>15600</v>
      </c>
      <c r="C1874" s="147">
        <v>0.33333333333333331</v>
      </c>
      <c r="D1874" s="148" t="s">
        <v>11</v>
      </c>
      <c r="E1874" s="132" t="s">
        <v>280</v>
      </c>
      <c r="F1874" s="149"/>
      <c r="G1874" s="149" t="str">
        <f t="shared" si="71"/>
        <v>1</v>
      </c>
      <c r="H1874" s="150">
        <f t="shared" si="72"/>
        <v>18</v>
      </c>
      <c r="I1874" s="149" t="str" cm="1">
        <f t="array" ref="I1874">_xlfn.XLOOKUP(C1874,imp_horarios,imp_trechos_janta,"",-1,1)</f>
        <v>SAO LUIS X GOIANIA 08:00</v>
      </c>
      <c r="J1874" s="151" t="str" cm="1">
        <f t="array" ref="J1874">_xlfn.XLOOKUP(D1874,justificativas_motivos,justificativas_texto,"",1,1)</f>
        <v>MOTORISTA CUMPRINDO HORÁRIO NA ESCALA ATUAL</v>
      </c>
      <c r="L1874" s="119" t="str">
        <f>_xlfn.CONCAT(cr_impAlm[[#This Row],[DATA]],cr_impAlm[[#This Row],[MOTORISTA e MATRICULA]])</f>
        <v>45623JOAO BATISTA DA SILVA - 1823</v>
      </c>
    </row>
    <row r="1875" spans="1:12" ht="41.25" hidden="1" customHeight="1">
      <c r="A1875" s="152">
        <v>45544</v>
      </c>
      <c r="B1875" s="146">
        <v>15600</v>
      </c>
      <c r="C1875" s="147">
        <v>0.33333333333333331</v>
      </c>
      <c r="D1875" s="148" t="s">
        <v>11</v>
      </c>
      <c r="E1875" s="132" t="s">
        <v>209</v>
      </c>
      <c r="F1875" s="149"/>
      <c r="G1875" s="149" t="str">
        <f t="shared" si="71"/>
        <v>1</v>
      </c>
      <c r="H1875" s="150">
        <f t="shared" si="72"/>
        <v>18</v>
      </c>
      <c r="I1875" s="149" t="str" cm="1">
        <f t="array" ref="I1875">_xlfn.XLOOKUP(C1875,imp_horarios,imp_trechos_janta,"",-1,1)</f>
        <v>SAO LUIS X GOIANIA 08:00</v>
      </c>
      <c r="J1875" s="151" t="str" cm="1">
        <f t="array" ref="J1875">_xlfn.XLOOKUP(D1875,justificativas_motivos,justificativas_texto,"",1,1)</f>
        <v>MOTORISTA CUMPRINDO HORÁRIO NA ESCALA ATUAL</v>
      </c>
      <c r="L1875" s="119" t="str">
        <f>_xlfn.CONCAT(cr_impAlm[[#This Row],[DATA]],cr_impAlm[[#This Row],[MOTORISTA e MATRICULA]])</f>
        <v>45623JOAO BATISTA DA SILVA - 1410</v>
      </c>
    </row>
    <row r="1876" spans="1:12" ht="41.25" hidden="1" customHeight="1">
      <c r="A1876" s="152">
        <v>45544</v>
      </c>
      <c r="B1876" s="146">
        <v>16300</v>
      </c>
      <c r="C1876" s="147">
        <v>0.39583333333333331</v>
      </c>
      <c r="D1876" s="148" t="s">
        <v>11</v>
      </c>
      <c r="E1876" s="132" t="s">
        <v>153</v>
      </c>
      <c r="F1876" s="149"/>
      <c r="G1876" s="149" t="str">
        <f t="shared" si="71"/>
        <v>1</v>
      </c>
      <c r="H1876" s="150">
        <f t="shared" si="72"/>
        <v>18</v>
      </c>
      <c r="I1876" s="149" t="str" cm="1">
        <f t="array" ref="I1876">_xlfn.XLOOKUP(C1876,imp_horarios,imp_trechos_janta,"",-1,1)</f>
        <v>GOIANIA X BELEM 09:30</v>
      </c>
      <c r="J1876" s="151" t="str" cm="1">
        <f t="array" ref="J1876">_xlfn.XLOOKUP(D1876,justificativas_motivos,justificativas_texto,"",1,1)</f>
        <v>MOTORISTA CUMPRINDO HORÁRIO NA ESCALA ATUAL</v>
      </c>
      <c r="L1876" s="119" t="str">
        <f>_xlfn.CONCAT(cr_impAlm[[#This Row],[DATA]],cr_impAlm[[#This Row],[MOTORISTA e MATRICULA]])</f>
        <v>45623JUSCELINO PIRES GONCALVES - 1343</v>
      </c>
    </row>
    <row r="1877" spans="1:12" ht="41.25" hidden="1" customHeight="1">
      <c r="A1877" s="152">
        <v>45544</v>
      </c>
      <c r="B1877" s="146">
        <v>16300</v>
      </c>
      <c r="C1877" s="147">
        <v>0.39583333333333331</v>
      </c>
      <c r="D1877" s="148" t="s">
        <v>11</v>
      </c>
      <c r="E1877" s="149" t="s">
        <v>171</v>
      </c>
      <c r="F1877" s="149"/>
      <c r="G1877" s="149" t="str">
        <f t="shared" si="71"/>
        <v>1</v>
      </c>
      <c r="H1877" s="150">
        <f t="shared" si="72"/>
        <v>18</v>
      </c>
      <c r="I1877" s="149" t="str" cm="1">
        <f t="array" ref="I1877">_xlfn.XLOOKUP(C1877,imp_horarios,imp_trechos_janta,"",-1,1)</f>
        <v>GOIANIA X BELEM 09:30</v>
      </c>
      <c r="J1877" s="151" t="str" cm="1">
        <f t="array" ref="J1877">_xlfn.XLOOKUP(D1877,justificativas_motivos,justificativas_texto,"",1,1)</f>
        <v>MOTORISTA CUMPRINDO HORÁRIO NA ESCALA ATUAL</v>
      </c>
      <c r="L1877" s="119" t="str">
        <f>_xlfn.CONCAT(cr_impAlm[[#This Row],[DATA]],cr_impAlm[[#This Row],[MOTORISTA e MATRICULA]])</f>
        <v>45623PAULO MORAES DOS SANTOS - 1534</v>
      </c>
    </row>
    <row r="1878" spans="1:12" ht="41.25" hidden="1" customHeight="1">
      <c r="A1878" s="152">
        <v>45544</v>
      </c>
      <c r="B1878" s="146" t="s">
        <v>137</v>
      </c>
      <c r="C1878" s="147" t="s">
        <v>137</v>
      </c>
      <c r="D1878" s="148" t="s">
        <v>137</v>
      </c>
      <c r="E1878" s="149" t="s">
        <v>104</v>
      </c>
      <c r="F1878" s="149"/>
      <c r="G1878" s="149" t="str">
        <f t="shared" si="71"/>
        <v>1</v>
      </c>
      <c r="H1878" s="150">
        <f t="shared" si="72"/>
        <v>18</v>
      </c>
      <c r="I1878" s="149" t="str" cm="1">
        <f t="array" ref="I1878">_xlfn.XLOOKUP(C1878,imp_horarios,imp_trechos_janta,"",-1,1)</f>
        <v>ESPERA</v>
      </c>
      <c r="J1878" s="151" t="str" cm="1">
        <f t="array" ref="J1878">_xlfn.XLOOKUP(D1878,justificativas_motivos,justificativas_texto,"",1,1)</f>
        <v>MOTORISTA NA GARAGEM EM ESPERA PARA DISPONIBILIDADE DE HORARIOS</v>
      </c>
      <c r="L1878" s="119" t="str">
        <f>_xlfn.CONCAT(cr_impAlm[[#This Row],[DATA]],cr_impAlm[[#This Row],[MOTORISTA e MATRICULA]])</f>
        <v>45623JACINTO BATISTA DE SOUSA - 5271</v>
      </c>
    </row>
    <row r="1879" spans="1:12" ht="41.25" hidden="1" customHeight="1">
      <c r="A1879" s="152">
        <v>45544</v>
      </c>
      <c r="B1879" s="146" t="s">
        <v>137</v>
      </c>
      <c r="C1879" s="147" t="s">
        <v>137</v>
      </c>
      <c r="D1879" s="148" t="s">
        <v>137</v>
      </c>
      <c r="E1879" s="149" t="s">
        <v>103</v>
      </c>
      <c r="F1879" s="149"/>
      <c r="G1879" s="149" t="str">
        <f t="shared" si="71"/>
        <v>1</v>
      </c>
      <c r="H1879" s="150">
        <f t="shared" si="72"/>
        <v>18</v>
      </c>
      <c r="I1879" s="149" t="str" cm="1">
        <f t="array" ref="I1879">_xlfn.XLOOKUP(C1879,imp_horarios,imp_trechos_janta,"",-1,1)</f>
        <v>ESPERA</v>
      </c>
      <c r="J1879" s="151" t="str" cm="1">
        <f t="array" ref="J1879">_xlfn.XLOOKUP(D1879,justificativas_motivos,justificativas_texto,"",1,1)</f>
        <v>MOTORISTA NA GARAGEM EM ESPERA PARA DISPONIBILIDADE DE HORARIOS</v>
      </c>
      <c r="L1879" s="119" t="str">
        <f>_xlfn.CONCAT(cr_impAlm[[#This Row],[DATA]],cr_impAlm[[#This Row],[MOTORISTA e MATRICULA]])</f>
        <v>45623ADAIL DA SILVA DOS SANTOS - 1103</v>
      </c>
    </row>
    <row r="1880" spans="1:12" ht="41.25" hidden="1" customHeight="1">
      <c r="A1880" s="131">
        <v>45544</v>
      </c>
      <c r="B1880" s="135" t="s">
        <v>137</v>
      </c>
      <c r="C1880" s="133" t="s">
        <v>137</v>
      </c>
      <c r="D1880" s="136" t="s">
        <v>137</v>
      </c>
      <c r="E1880" s="129" t="s">
        <v>160</v>
      </c>
      <c r="F1880" s="165"/>
      <c r="G1880" s="149" t="str">
        <f t="shared" si="71"/>
        <v>1</v>
      </c>
      <c r="H1880" s="150">
        <f t="shared" si="72"/>
        <v>18</v>
      </c>
      <c r="I1880" s="149" t="str" cm="1">
        <f t="array" ref="I1880">_xlfn.XLOOKUP(C1880,imp_horarios,imp_trechos_janta,"",-1,1)</f>
        <v>ESPERA</v>
      </c>
      <c r="J1880" s="151" t="str" cm="1">
        <f t="array" ref="J1880">_xlfn.XLOOKUP(D1880,justificativas_motivos,justificativas_texto,"",1,1)</f>
        <v>MOTORISTA NA GARAGEM EM ESPERA PARA DISPONIBILIDADE DE HORARIOS</v>
      </c>
      <c r="L1880" s="119" t="str">
        <f>_xlfn.CONCAT(cr_impAlm[[#This Row],[DATA]],cr_impAlm[[#This Row],[MOTORISTA e MATRICULA]])</f>
        <v>45624DJALMA NOGUEIRA DOS SANTOS - 5956</v>
      </c>
    </row>
    <row r="1881" spans="1:12" ht="41.25" hidden="1" customHeight="1">
      <c r="A1881" s="131">
        <v>45544</v>
      </c>
      <c r="B1881" s="135" t="s">
        <v>137</v>
      </c>
      <c r="C1881" s="133" t="s">
        <v>137</v>
      </c>
      <c r="D1881" s="136" t="s">
        <v>137</v>
      </c>
      <c r="E1881" s="129" t="s">
        <v>161</v>
      </c>
      <c r="F1881" s="165"/>
      <c r="G1881" s="149" t="str">
        <f t="shared" si="71"/>
        <v>1</v>
      </c>
      <c r="H1881" s="150">
        <f t="shared" si="72"/>
        <v>18</v>
      </c>
      <c r="I1881" s="149" t="str" cm="1">
        <f t="array" ref="I1881">_xlfn.XLOOKUP(C1881,imp_horarios,imp_trechos_janta,"",-1,1)</f>
        <v>ESPERA</v>
      </c>
      <c r="J1881" s="151" t="str" cm="1">
        <f t="array" ref="J1881">_xlfn.XLOOKUP(D1881,justificativas_motivos,justificativas_texto,"",1,1)</f>
        <v>MOTORISTA NA GARAGEM EM ESPERA PARA DISPONIBILIDADE DE HORARIOS</v>
      </c>
      <c r="L1881" s="119" t="str">
        <f>_xlfn.CONCAT(cr_impAlm[[#This Row],[DATA]],cr_impAlm[[#This Row],[MOTORISTA e MATRICULA]])</f>
        <v>45624EDIMAR FRANCISCO ALEIXO - 5593</v>
      </c>
    </row>
    <row r="1882" spans="1:12" ht="41.25" hidden="1" customHeight="1">
      <c r="A1882" s="131">
        <v>45544</v>
      </c>
      <c r="B1882" s="135">
        <v>20013</v>
      </c>
      <c r="C1882" s="133">
        <v>0.79166666666666663</v>
      </c>
      <c r="D1882" s="136" t="s">
        <v>11</v>
      </c>
      <c r="E1882" s="132" t="s">
        <v>67</v>
      </c>
      <c r="F1882" s="165"/>
      <c r="G1882" s="149" t="str">
        <f t="shared" si="71"/>
        <v>1</v>
      </c>
      <c r="H1882" s="150">
        <f t="shared" si="72"/>
        <v>18</v>
      </c>
      <c r="I1882" s="149" t="str" cm="1">
        <f t="array" ref="I1882">_xlfn.XLOOKUP(C1882,imp_horarios,imp_trechos_janta,"",-1,1)</f>
        <v>GOIANIA X TERESINA 18:00</v>
      </c>
      <c r="J1882" s="151" t="str" cm="1">
        <f t="array" ref="J1882">_xlfn.XLOOKUP(D1882,justificativas_motivos,justificativas_texto,"",1,1)</f>
        <v>MOTORISTA CUMPRINDO HORÁRIO NA ESCALA ATUAL</v>
      </c>
      <c r="L1882" s="119" t="str">
        <f>_xlfn.CONCAT(cr_impAlm[[#This Row],[DATA]],cr_impAlm[[#This Row],[MOTORISTA e MATRICULA]])</f>
        <v>45624MARCELO RIZO SANTANA - 2048</v>
      </c>
    </row>
    <row r="1883" spans="1:12" ht="41.25" hidden="1" customHeight="1">
      <c r="A1883" s="131">
        <v>45544</v>
      </c>
      <c r="B1883" s="135">
        <v>20013</v>
      </c>
      <c r="C1883" s="133">
        <v>0.79166666666666663</v>
      </c>
      <c r="D1883" s="136" t="s">
        <v>11</v>
      </c>
      <c r="E1883" s="129" t="s">
        <v>271</v>
      </c>
      <c r="F1883" s="166"/>
      <c r="G1883" s="132" t="str">
        <f t="shared" ref="G1883:G1946" si="73">IF(E1883="MOTORISTA","","1")</f>
        <v>1</v>
      </c>
      <c r="H1883" s="137">
        <f t="shared" ref="H1883:H1946" si="74">IF(E1883="MOTORISTA","",18)</f>
        <v>18</v>
      </c>
      <c r="I1883" s="132" t="str" cm="1">
        <f t="array" ref="I1883">_xlfn.XLOOKUP(C1883,imp_horarios,imp_trechos_janta,"",-1,1)</f>
        <v>GOIANIA X TERESINA 18:00</v>
      </c>
      <c r="J1883" s="145" t="str" cm="1">
        <f t="array" ref="J1883">_xlfn.XLOOKUP(D1883,justificativas_motivos,justificativas_texto,"",1,1)</f>
        <v>MOTORISTA CUMPRINDO HORÁRIO NA ESCALA ATUAL</v>
      </c>
      <c r="L1883" s="119" t="str">
        <f>_xlfn.CONCAT(cr_impAlm[[#This Row],[DATA]],cr_impAlm[[#This Row],[MOTORISTA e MATRICULA]])</f>
        <v>45624CLAUDIO JOSE DO NASCIMENTO - 549</v>
      </c>
    </row>
    <row r="1884" spans="1:12" ht="41.25" hidden="1" customHeight="1">
      <c r="A1884" s="131">
        <v>45544</v>
      </c>
      <c r="B1884" s="135">
        <v>19010</v>
      </c>
      <c r="C1884" s="133">
        <v>0.79861111111111116</v>
      </c>
      <c r="D1884" s="136" t="s">
        <v>11</v>
      </c>
      <c r="E1884" s="129" t="s">
        <v>305</v>
      </c>
      <c r="F1884" s="166"/>
      <c r="G1884" s="132" t="str">
        <f t="shared" si="73"/>
        <v>1</v>
      </c>
      <c r="H1884" s="137">
        <f t="shared" si="74"/>
        <v>18</v>
      </c>
      <c r="I1884" s="132" t="s">
        <v>590</v>
      </c>
      <c r="J1884" s="145" t="str" cm="1">
        <f t="array" ref="J1884">_xlfn.XLOOKUP(D1884,justificativas_motivos,justificativas_texto,"",1,1)</f>
        <v>MOTORISTA CUMPRINDO HORÁRIO NA ESCALA ATUAL</v>
      </c>
      <c r="L1884" s="119" t="str">
        <f>_xlfn.CONCAT(cr_impAlm[[#This Row],[DATA]],cr_impAlm[[#This Row],[MOTORISTA e MATRICULA]])</f>
        <v>45624FRANK HUDSON MACHADO DE BRITO - 5267</v>
      </c>
    </row>
    <row r="1885" spans="1:12" ht="41.25" hidden="1" customHeight="1">
      <c r="A1885" s="167">
        <v>45544</v>
      </c>
      <c r="B1885" s="168">
        <v>19010</v>
      </c>
      <c r="C1885" s="169">
        <v>0.79861111111111116</v>
      </c>
      <c r="D1885" s="170" t="s">
        <v>11</v>
      </c>
      <c r="E1885" s="123" t="s">
        <v>223</v>
      </c>
      <c r="F1885" s="132"/>
      <c r="G1885" s="132" t="str">
        <f t="shared" si="73"/>
        <v>1</v>
      </c>
      <c r="H1885" s="137">
        <f t="shared" si="74"/>
        <v>18</v>
      </c>
      <c r="I1885" s="132" t="s">
        <v>590</v>
      </c>
      <c r="J1885" s="145" t="str" cm="1">
        <f t="array" ref="J1885">_xlfn.XLOOKUP(D1885,justificativas_motivos,justificativas_texto,"",1,1)</f>
        <v>MOTORISTA CUMPRINDO HORÁRIO NA ESCALA ATUAL</v>
      </c>
      <c r="L1885" s="119" t="str">
        <f>_xlfn.CONCAT(cr_impAlm[[#This Row],[DATA]],cr_impAlm[[#This Row],[MOTORISTA e MATRICULA]])</f>
        <v>45624ADRIASIO SOARES MENDES - 5440</v>
      </c>
    </row>
    <row r="1886" spans="1:12" ht="41.25" hidden="1" customHeight="1">
      <c r="A1886" s="144">
        <v>45545</v>
      </c>
      <c r="B1886" s="135" t="s">
        <v>137</v>
      </c>
      <c r="C1886" s="133">
        <v>0.87847222222222221</v>
      </c>
      <c r="D1886" s="136" t="s">
        <v>137</v>
      </c>
      <c r="E1886" s="132" t="s">
        <v>104</v>
      </c>
      <c r="F1886" s="132"/>
      <c r="G1886" s="132" t="str">
        <f t="shared" si="73"/>
        <v>1</v>
      </c>
      <c r="H1886" s="137">
        <f t="shared" si="74"/>
        <v>18</v>
      </c>
      <c r="I1886" s="132" t="str" cm="1">
        <f t="array" ref="I1886">_xlfn.XLOOKUP(C1886,imp_horarios,imp_trechos_janta,"",-1,1)</f>
        <v>BELEM X GOIANIA 21:05</v>
      </c>
      <c r="J1886" s="145" t="str" cm="1">
        <f t="array" ref="J1886">_xlfn.XLOOKUP(D1886,justificativas_motivos,justificativas_texto,"",1,1)</f>
        <v>MOTORISTA NA GARAGEM EM ESPERA PARA DISPONIBILIDADE DE HORARIOS</v>
      </c>
      <c r="L1886" s="119" t="str">
        <f>_xlfn.CONCAT(cr_impAlm[[#This Row],[DATA]],cr_impAlm[[#This Row],[MOTORISTA e MATRICULA]])</f>
        <v>45624VALDIR PEREIRA DE SOUZA - 85</v>
      </c>
    </row>
    <row r="1887" spans="1:12" ht="41.25" hidden="1" customHeight="1">
      <c r="A1887" s="144">
        <v>45545</v>
      </c>
      <c r="B1887" s="135" t="s">
        <v>137</v>
      </c>
      <c r="C1887" s="133">
        <v>0.87847222222222221</v>
      </c>
      <c r="D1887" s="136" t="s">
        <v>137</v>
      </c>
      <c r="E1887" s="132" t="s">
        <v>103</v>
      </c>
      <c r="F1887" s="132"/>
      <c r="G1887" s="132" t="str">
        <f t="shared" si="73"/>
        <v>1</v>
      </c>
      <c r="H1887" s="137">
        <f t="shared" si="74"/>
        <v>18</v>
      </c>
      <c r="I1887" s="132" t="str" cm="1">
        <f t="array" ref="I1887">_xlfn.XLOOKUP(C1887,imp_horarios,imp_trechos_janta,"",-1,1)</f>
        <v>BELEM X GOIANIA 21:05</v>
      </c>
      <c r="J1887" s="145" t="str" cm="1">
        <f t="array" ref="J1887">_xlfn.XLOOKUP(D1887,justificativas_motivos,justificativas_texto,"",1,1)</f>
        <v>MOTORISTA NA GARAGEM EM ESPERA PARA DISPONIBILIDADE DE HORARIOS</v>
      </c>
      <c r="L1887" s="119" t="str">
        <f>_xlfn.CONCAT(cr_impAlm[[#This Row],[DATA]],cr_impAlm[[#This Row],[MOTORISTA e MATRICULA]])</f>
        <v>45624WOLNEY EDUARDO DE OLIVEIRA - 5607</v>
      </c>
    </row>
    <row r="1888" spans="1:12" ht="41.25" hidden="1" customHeight="1">
      <c r="A1888" s="144">
        <v>45545</v>
      </c>
      <c r="B1888" s="135">
        <v>19008</v>
      </c>
      <c r="C1888" s="133">
        <v>0.3</v>
      </c>
      <c r="D1888" s="136" t="s">
        <v>11</v>
      </c>
      <c r="E1888" s="132" t="s">
        <v>160</v>
      </c>
      <c r="F1888" s="132"/>
      <c r="G1888" s="132" t="str">
        <f t="shared" si="73"/>
        <v>1</v>
      </c>
      <c r="H1888" s="137">
        <f t="shared" si="74"/>
        <v>18</v>
      </c>
      <c r="I1888" s="132" t="str" cm="1">
        <f t="array" ref="I1888">_xlfn.XLOOKUP(C1888,imp_horarios,imp_trechos_janta,"",-1,1)</f>
        <v>BELEM X GOIANIA 07:12</v>
      </c>
      <c r="J1888" s="145" t="str" cm="1">
        <f t="array" ref="J1888">_xlfn.XLOOKUP(D1888,justificativas_motivos,justificativas_texto,"",1,1)</f>
        <v>MOTORISTA CUMPRINDO HORÁRIO NA ESCALA ATUAL</v>
      </c>
      <c r="L1888" s="119" t="str">
        <f>_xlfn.CONCAT(cr_impAlm[[#This Row],[DATA]],cr_impAlm[[#This Row],[MOTORISTA e MATRICULA]])</f>
        <v>45624ADAIL DA SILVA DOS SANTOS - 1103</v>
      </c>
    </row>
    <row r="1889" spans="1:12" ht="41.25" hidden="1" customHeight="1">
      <c r="A1889" s="144">
        <v>45545</v>
      </c>
      <c r="B1889" s="135">
        <v>19008</v>
      </c>
      <c r="C1889" s="133">
        <v>0.3</v>
      </c>
      <c r="D1889" s="136" t="s">
        <v>11</v>
      </c>
      <c r="E1889" s="132" t="s">
        <v>161</v>
      </c>
      <c r="F1889" s="132"/>
      <c r="G1889" s="132" t="str">
        <f t="shared" si="73"/>
        <v>1</v>
      </c>
      <c r="H1889" s="137">
        <f t="shared" si="74"/>
        <v>18</v>
      </c>
      <c r="I1889" s="132" t="str" cm="1">
        <f t="array" ref="I1889">_xlfn.XLOOKUP(C1889,imp_horarios,imp_trechos_janta,"",-1,1)</f>
        <v>BELEM X GOIANIA 07:12</v>
      </c>
      <c r="J1889" s="145" t="str" cm="1">
        <f t="array" ref="J1889">_xlfn.XLOOKUP(D1889,justificativas_motivos,justificativas_texto,"",1,1)</f>
        <v>MOTORISTA CUMPRINDO HORÁRIO NA ESCALA ATUAL</v>
      </c>
      <c r="L1889" s="119" t="str">
        <f>_xlfn.CONCAT(cr_impAlm[[#This Row],[DATA]],cr_impAlm[[#This Row],[MOTORISTA e MATRICULA]])</f>
        <v>45625GILBERTE WAGNER CALDEIRA - 5707</v>
      </c>
    </row>
    <row r="1890" spans="1:12" ht="41.25" hidden="1" customHeight="1">
      <c r="A1890" s="144">
        <v>45545</v>
      </c>
      <c r="B1890" s="135">
        <v>20013</v>
      </c>
      <c r="C1890" s="133">
        <v>0.33333333333333331</v>
      </c>
      <c r="D1890" s="136" t="s">
        <v>11</v>
      </c>
      <c r="E1890" s="132" t="s">
        <v>67</v>
      </c>
      <c r="F1890" s="132"/>
      <c r="G1890" s="132" t="str">
        <f t="shared" si="73"/>
        <v>1</v>
      </c>
      <c r="H1890" s="137">
        <f t="shared" si="74"/>
        <v>18</v>
      </c>
      <c r="I1890" s="132" t="str" cm="1">
        <f t="array" ref="I1890">_xlfn.XLOOKUP(C1890,imp_horarios,imp_trechos_janta,"",-1,1)</f>
        <v>SAO LUIS X GOIANIA 08:00</v>
      </c>
      <c r="J1890" s="145" t="str" cm="1">
        <f t="array" ref="J1890">_xlfn.XLOOKUP(D1890,justificativas_motivos,justificativas_texto,"",1,1)</f>
        <v>MOTORISTA CUMPRINDO HORÁRIO NA ESCALA ATUAL</v>
      </c>
      <c r="L1890" s="119" t="str">
        <f>_xlfn.CONCAT(cr_impAlm[[#This Row],[DATA]],cr_impAlm[[#This Row],[MOTORISTA e MATRICULA]])</f>
        <v>45625  NEIRIVAL MOREIRA PINTO- 5432</v>
      </c>
    </row>
    <row r="1891" spans="1:12" ht="41.25" hidden="1" customHeight="1">
      <c r="A1891" s="144">
        <v>45545</v>
      </c>
      <c r="B1891" s="135">
        <v>20013</v>
      </c>
      <c r="C1891" s="133">
        <v>0.33333333333333331</v>
      </c>
      <c r="D1891" s="136" t="s">
        <v>11</v>
      </c>
      <c r="E1891" s="132" t="s">
        <v>226</v>
      </c>
      <c r="F1891" s="132"/>
      <c r="G1891" s="132" t="str">
        <f t="shared" si="73"/>
        <v>1</v>
      </c>
      <c r="H1891" s="137">
        <f t="shared" si="74"/>
        <v>18</v>
      </c>
      <c r="I1891" s="132" t="str" cm="1">
        <f t="array" ref="I1891">_xlfn.XLOOKUP(C1891,imp_horarios,imp_trechos_janta,"",-1,1)</f>
        <v>SAO LUIS X GOIANIA 08:00</v>
      </c>
      <c r="J1891" s="145" t="str" cm="1">
        <f t="array" ref="J1891">_xlfn.XLOOKUP(D1891,justificativas_motivos,justificativas_texto,"",1,1)</f>
        <v>MOTORISTA CUMPRINDO HORÁRIO NA ESCALA ATUAL</v>
      </c>
      <c r="L1891" s="119" t="str">
        <f>_xlfn.CONCAT(cr_impAlm[[#This Row],[DATA]],cr_impAlm[[#This Row],[MOTORISTA e MATRICULA]])</f>
        <v>45625DJALMA SOARES GUIMARAES - 1948</v>
      </c>
    </row>
    <row r="1892" spans="1:12" ht="41.25" hidden="1" customHeight="1">
      <c r="A1892" s="144">
        <v>45545</v>
      </c>
      <c r="B1892" s="135">
        <v>19003</v>
      </c>
      <c r="C1892" s="133">
        <v>0.75</v>
      </c>
      <c r="D1892" s="136" t="s">
        <v>11</v>
      </c>
      <c r="E1892" s="132" t="s">
        <v>45</v>
      </c>
      <c r="F1892" s="132"/>
      <c r="G1892" s="132" t="str">
        <f t="shared" si="73"/>
        <v>1</v>
      </c>
      <c r="H1892" s="137">
        <f t="shared" si="74"/>
        <v>18</v>
      </c>
      <c r="I1892" s="132" t="str" cm="1">
        <f t="array" ref="I1892">_xlfn.XLOOKUP(C1892,imp_horarios,imp_trechos_janta,"",-1,1)</f>
        <v>GOIANIA X TERESINA 18:00</v>
      </c>
      <c r="J1892" s="145" t="str" cm="1">
        <f t="array" ref="J1892">_xlfn.XLOOKUP(D1892,justificativas_motivos,justificativas_texto,"",1,1)</f>
        <v>MOTORISTA CUMPRINDO HORÁRIO NA ESCALA ATUAL</v>
      </c>
      <c r="L1892" s="119" t="str">
        <f>_xlfn.CONCAT(cr_impAlm[[#This Row],[DATA]],cr_impAlm[[#This Row],[MOTORISTA e MATRICULA]])</f>
        <v>45625JOAO MONTEIRO DA COSTA - 5187</v>
      </c>
    </row>
    <row r="1893" spans="1:12" ht="41.25" hidden="1" customHeight="1">
      <c r="A1893" s="144">
        <v>45545</v>
      </c>
      <c r="B1893" s="135">
        <v>19003</v>
      </c>
      <c r="C1893" s="133">
        <v>0.75</v>
      </c>
      <c r="D1893" s="136" t="s">
        <v>11</v>
      </c>
      <c r="E1893" s="132" t="s">
        <v>237</v>
      </c>
      <c r="F1893" s="132"/>
      <c r="G1893" s="132" t="str">
        <f t="shared" si="73"/>
        <v>1</v>
      </c>
      <c r="H1893" s="137">
        <f t="shared" si="74"/>
        <v>18</v>
      </c>
      <c r="I1893" s="149" t="str" cm="1">
        <f t="array" ref="I1893">_xlfn.XLOOKUP(C1893,imp_horarios,imp_trechos_janta,"",-1,1)</f>
        <v>GOIANIA X TERESINA 18:00</v>
      </c>
      <c r="J1893" s="145" t="str" cm="1">
        <f t="array" ref="J1893">_xlfn.XLOOKUP(D1893,justificativas_motivos,justificativas_texto,"",1,1)</f>
        <v>MOTORISTA CUMPRINDO HORÁRIO NA ESCALA ATUAL</v>
      </c>
      <c r="L1893" s="119" t="str">
        <f>_xlfn.CONCAT(cr_impAlm[[#This Row],[DATA]],cr_impAlm[[#This Row],[MOTORISTA e MATRICULA]])</f>
        <v>45625JOCIVANE BARBOSA DE OLIVEIRA - 5207</v>
      </c>
    </row>
    <row r="1894" spans="1:12" ht="41.25" hidden="1" customHeight="1">
      <c r="A1894" s="144">
        <v>45545</v>
      </c>
      <c r="B1894" s="135">
        <v>19004</v>
      </c>
      <c r="C1894" s="133">
        <v>0.79166666666666663</v>
      </c>
      <c r="D1894" s="136" t="s">
        <v>11</v>
      </c>
      <c r="E1894" s="132" t="s">
        <v>52</v>
      </c>
      <c r="F1894" s="132"/>
      <c r="G1894" s="132" t="str">
        <f t="shared" si="73"/>
        <v>1</v>
      </c>
      <c r="H1894" s="137">
        <f t="shared" si="74"/>
        <v>18</v>
      </c>
      <c r="I1894" s="149" t="s">
        <v>79</v>
      </c>
      <c r="J1894" s="145" t="str" cm="1">
        <f t="array" ref="J1894">_xlfn.XLOOKUP(D1894,justificativas_motivos,justificativas_texto,"",1,1)</f>
        <v>MOTORISTA CUMPRINDO HORÁRIO NA ESCALA ATUAL</v>
      </c>
      <c r="L1894" s="119" t="str">
        <f>_xlfn.CONCAT(cr_impAlm[[#This Row],[DATA]],cr_impAlm[[#This Row],[MOTORISTA e MATRICULA]])</f>
        <v>45625ENIO GOMES DE SOUZA - 5825</v>
      </c>
    </row>
    <row r="1895" spans="1:12" ht="41.25" hidden="1" customHeight="1">
      <c r="A1895" s="152">
        <v>45545</v>
      </c>
      <c r="B1895" s="146">
        <v>19004</v>
      </c>
      <c r="C1895" s="147">
        <v>0.79166666666666663</v>
      </c>
      <c r="D1895" s="148" t="s">
        <v>11</v>
      </c>
      <c r="E1895" s="132" t="s">
        <v>238</v>
      </c>
      <c r="F1895" s="149"/>
      <c r="G1895" s="149" t="str">
        <f t="shared" si="73"/>
        <v>1</v>
      </c>
      <c r="H1895" s="150">
        <f t="shared" si="74"/>
        <v>18</v>
      </c>
      <c r="I1895" s="149" t="s">
        <v>79</v>
      </c>
      <c r="J1895" s="151" t="str" cm="1">
        <f t="array" ref="J1895">_xlfn.XLOOKUP(D1895,justificativas_motivos,justificativas_texto,"",1,1)</f>
        <v>MOTORISTA CUMPRINDO HORÁRIO NA ESCALA ATUAL</v>
      </c>
      <c r="L1895" s="119" t="str">
        <f>_xlfn.CONCAT(cr_impAlm[[#This Row],[DATA]],cr_impAlm[[#This Row],[MOTORISTA e MATRICULA]])</f>
        <v>45625FRANCISCO DAS CHAGAS DOS SANTOS ANGELO - 5299</v>
      </c>
    </row>
    <row r="1896" spans="1:12" ht="41.25" hidden="1" customHeight="1">
      <c r="A1896" s="152">
        <v>45546</v>
      </c>
      <c r="B1896" s="146">
        <v>19007</v>
      </c>
      <c r="C1896" s="147">
        <v>0.85416666666666663</v>
      </c>
      <c r="D1896" s="148" t="s">
        <v>11</v>
      </c>
      <c r="E1896" s="132" t="s">
        <v>45</v>
      </c>
      <c r="F1896" s="149"/>
      <c r="G1896" s="149" t="str">
        <f t="shared" si="73"/>
        <v>1</v>
      </c>
      <c r="H1896" s="150">
        <f t="shared" si="74"/>
        <v>18</v>
      </c>
      <c r="I1896" s="149" t="s">
        <v>583</v>
      </c>
      <c r="J1896" s="151" t="str" cm="1">
        <f t="array" ref="J1896">_xlfn.XLOOKUP(D1896,justificativas_motivos,justificativas_texto,"",1,1)</f>
        <v>MOTORISTA CUMPRINDO HORÁRIO NA ESCALA ATUAL</v>
      </c>
      <c r="L1896" s="119" t="str">
        <f>_xlfn.CONCAT(cr_impAlm[[#This Row],[DATA]],cr_impAlm[[#This Row],[MOTORISTA e MATRICULA]])</f>
        <v>45625JOAO PAULINO DE  SILVA NETO - 5663</v>
      </c>
    </row>
    <row r="1897" spans="1:12" ht="41.25" hidden="1" customHeight="1">
      <c r="A1897" s="152">
        <v>45546</v>
      </c>
      <c r="B1897" s="146">
        <v>19007</v>
      </c>
      <c r="C1897" s="147">
        <v>0.85416666666666663</v>
      </c>
      <c r="D1897" s="148" t="s">
        <v>11</v>
      </c>
      <c r="E1897" s="132" t="s">
        <v>237</v>
      </c>
      <c r="F1897" s="149"/>
      <c r="G1897" s="149" t="str">
        <f t="shared" si="73"/>
        <v>1</v>
      </c>
      <c r="H1897" s="150">
        <f t="shared" si="74"/>
        <v>18</v>
      </c>
      <c r="I1897" s="149" t="s">
        <v>583</v>
      </c>
      <c r="J1897" s="151" t="str" cm="1">
        <f t="array" ref="J1897">_xlfn.XLOOKUP(D1897,justificativas_motivos,justificativas_texto,"",1,1)</f>
        <v>MOTORISTA CUMPRINDO HORÁRIO NA ESCALA ATUAL</v>
      </c>
      <c r="L1897" s="119" t="str">
        <f>_xlfn.CONCAT(cr_impAlm[[#This Row],[DATA]],cr_impAlm[[#This Row],[MOTORISTA e MATRICULA]])</f>
        <v>45626JOSE ANTONIO INACIO VIEIRA - 5279</v>
      </c>
    </row>
    <row r="1898" spans="1:12" ht="41.25" hidden="1" customHeight="1">
      <c r="A1898" s="152">
        <v>45546</v>
      </c>
      <c r="B1898" s="146">
        <v>20013</v>
      </c>
      <c r="C1898" s="147">
        <v>0.87847222222222221</v>
      </c>
      <c r="D1898" s="148" t="s">
        <v>11</v>
      </c>
      <c r="E1898" s="132" t="s">
        <v>52</v>
      </c>
      <c r="F1898" s="149"/>
      <c r="G1898" s="149" t="str">
        <f t="shared" si="73"/>
        <v>1</v>
      </c>
      <c r="H1898" s="150">
        <f t="shared" si="74"/>
        <v>18</v>
      </c>
      <c r="I1898" s="149" t="str" cm="1">
        <f t="array" ref="I1898">_xlfn.XLOOKUP(C1898,imp_horarios,imp_trechos_janta,"",-1,1)</f>
        <v>BELEM X GOIANIA 21:05</v>
      </c>
      <c r="J1898" s="151" t="str" cm="1">
        <f t="array" ref="J1898">_xlfn.XLOOKUP(D1898,justificativas_motivos,justificativas_texto,"",1,1)</f>
        <v>MOTORISTA CUMPRINDO HORÁRIO NA ESCALA ATUAL</v>
      </c>
      <c r="L1898" s="119" t="str">
        <f>_xlfn.CONCAT(cr_impAlm[[#This Row],[DATA]],cr_impAlm[[#This Row],[MOTORISTA e MATRICULA]])</f>
        <v>45626ROGERIO TEODORO DE OLIVEIRA 5994</v>
      </c>
    </row>
    <row r="1899" spans="1:12" ht="41.25" hidden="1" customHeight="1">
      <c r="A1899" s="152">
        <v>45546</v>
      </c>
      <c r="B1899" s="146">
        <v>20013</v>
      </c>
      <c r="C1899" s="147">
        <v>0.87847222222222221</v>
      </c>
      <c r="D1899" s="148" t="s">
        <v>11</v>
      </c>
      <c r="E1899" s="149" t="s">
        <v>238</v>
      </c>
      <c r="F1899" s="149"/>
      <c r="G1899" s="149" t="str">
        <f t="shared" si="73"/>
        <v>1</v>
      </c>
      <c r="H1899" s="150">
        <f t="shared" si="74"/>
        <v>18</v>
      </c>
      <c r="I1899" s="149" t="str" cm="1">
        <f t="array" ref="I1899">_xlfn.XLOOKUP(C1899,imp_horarios,imp_trechos_janta,"",-1,1)</f>
        <v>BELEM X GOIANIA 21:05</v>
      </c>
      <c r="J1899" s="151" t="str" cm="1">
        <f t="array" ref="J1899">_xlfn.XLOOKUP(D1899,justificativas_motivos,justificativas_texto,"",1,1)</f>
        <v>MOTORISTA CUMPRINDO HORÁRIO NA ESCALA ATUAL</v>
      </c>
      <c r="L1899" s="119" t="str">
        <f>_xlfn.CONCAT(cr_impAlm[[#This Row],[DATA]],cr_impAlm[[#This Row],[MOTORISTA e MATRICULA]])</f>
        <v>45626JEZANIAS GOIS DOS SANTOS - 5573</v>
      </c>
    </row>
    <row r="1900" spans="1:12" ht="41.25" hidden="1" customHeight="1">
      <c r="A1900" s="152">
        <v>45546</v>
      </c>
      <c r="B1900" s="146">
        <v>19013</v>
      </c>
      <c r="C1900" s="147">
        <v>0.3</v>
      </c>
      <c r="D1900" s="148" t="s">
        <v>11</v>
      </c>
      <c r="E1900" s="153" t="s">
        <v>19</v>
      </c>
      <c r="F1900" s="149"/>
      <c r="G1900" s="149" t="str">
        <f t="shared" si="73"/>
        <v>1</v>
      </c>
      <c r="H1900" s="150">
        <f t="shared" si="74"/>
        <v>18</v>
      </c>
      <c r="I1900" s="149" t="str" cm="1">
        <f t="array" ref="I1900">_xlfn.XLOOKUP(C1900,imp_horarios,imp_trechos_janta,"",-1,1)</f>
        <v>BELEM X GOIANIA 07:12</v>
      </c>
      <c r="J1900" s="151" t="str" cm="1">
        <f t="array" ref="J1900">_xlfn.XLOOKUP(D1900,justificativas_motivos,justificativas_texto,"",1,1)</f>
        <v>MOTORISTA CUMPRINDO HORÁRIO NA ESCALA ATUAL</v>
      </c>
      <c r="L1900" s="119" t="str">
        <f>_xlfn.CONCAT(cr_impAlm[[#This Row],[DATA]],cr_impAlm[[#This Row],[MOTORISTA e MATRICULA]])</f>
        <v>45626PAULO TRINDADE DE ALMEIDA - 5742</v>
      </c>
    </row>
    <row r="1901" spans="1:12" ht="41.25" hidden="1" customHeight="1">
      <c r="A1901" s="152">
        <v>45546</v>
      </c>
      <c r="B1901" s="146">
        <v>19013</v>
      </c>
      <c r="C1901" s="147">
        <v>0.3</v>
      </c>
      <c r="D1901" s="148" t="s">
        <v>11</v>
      </c>
      <c r="E1901" s="153" t="s">
        <v>306</v>
      </c>
      <c r="F1901" s="149"/>
      <c r="G1901" s="149" t="str">
        <f t="shared" si="73"/>
        <v>1</v>
      </c>
      <c r="H1901" s="150">
        <f t="shared" si="74"/>
        <v>18</v>
      </c>
      <c r="I1901" s="149" t="str" cm="1">
        <f t="array" ref="I1901">_xlfn.XLOOKUP(C1901,imp_horarios,imp_trechos_janta,"",-1,1)</f>
        <v>BELEM X GOIANIA 07:12</v>
      </c>
      <c r="J1901" s="151" t="str" cm="1">
        <f t="array" ref="J1901">_xlfn.XLOOKUP(D1901,justificativas_motivos,justificativas_texto,"",1,1)</f>
        <v>MOTORISTA CUMPRINDO HORÁRIO NA ESCALA ATUAL</v>
      </c>
      <c r="L1901" s="119" t="str">
        <f>_xlfn.CONCAT(cr_impAlm[[#This Row],[DATA]],cr_impAlm[[#This Row],[MOTORISTA e MATRICULA]])</f>
        <v>45626EDMUNDO DOMINGO DOS SANTOS - 2428</v>
      </c>
    </row>
    <row r="1902" spans="1:12" ht="41.25" hidden="1" customHeight="1">
      <c r="A1902" s="152">
        <v>45546</v>
      </c>
      <c r="B1902" s="146">
        <v>15900</v>
      </c>
      <c r="C1902" s="147">
        <v>0.39583333333333331</v>
      </c>
      <c r="D1902" s="148" t="s">
        <v>11</v>
      </c>
      <c r="E1902" s="153" t="s">
        <v>140</v>
      </c>
      <c r="F1902" s="149"/>
      <c r="G1902" s="149" t="str">
        <f t="shared" si="73"/>
        <v>1</v>
      </c>
      <c r="H1902" s="150">
        <f t="shared" si="74"/>
        <v>18</v>
      </c>
      <c r="I1902" s="149" t="str" cm="1">
        <f t="array" ref="I1902">_xlfn.XLOOKUP(C1902,imp_horarios,imp_trechos_janta,"",-1,1)</f>
        <v>GOIANIA X BELEM 09:30</v>
      </c>
      <c r="J1902" s="151" t="str" cm="1">
        <f t="array" ref="J1902">_xlfn.XLOOKUP(D1902,justificativas_motivos,justificativas_texto,"",1,1)</f>
        <v>MOTORISTA CUMPRINDO HORÁRIO NA ESCALA ATUAL</v>
      </c>
      <c r="L1902" s="119" t="str">
        <f>_xlfn.CONCAT(cr_impAlm[[#This Row],[DATA]],cr_impAlm[[#This Row],[MOTORISTA e MATRICULA]])</f>
        <v>45626ADAIR VIEIRA DA SILVA - 2034</v>
      </c>
    </row>
    <row r="1903" spans="1:12" ht="41.25" hidden="1" customHeight="1">
      <c r="A1903" s="152">
        <v>45546</v>
      </c>
      <c r="B1903" s="146">
        <v>15900</v>
      </c>
      <c r="C1903" s="147">
        <v>0.39583333333333331</v>
      </c>
      <c r="D1903" s="148" t="s">
        <v>11</v>
      </c>
      <c r="E1903" s="153" t="s">
        <v>43</v>
      </c>
      <c r="F1903" s="149"/>
      <c r="G1903" s="149" t="str">
        <f t="shared" si="73"/>
        <v>1</v>
      </c>
      <c r="H1903" s="150">
        <f t="shared" si="74"/>
        <v>18</v>
      </c>
      <c r="I1903" s="149" t="str" cm="1">
        <f t="array" ref="I1903">_xlfn.XLOOKUP(C1903,imp_horarios,imp_trechos_janta,"",-1,1)</f>
        <v>GOIANIA X BELEM 09:30</v>
      </c>
      <c r="J1903" s="151" t="str" cm="1">
        <f t="array" ref="J1903">_xlfn.XLOOKUP(D1903,justificativas_motivos,justificativas_texto,"",1,1)</f>
        <v>MOTORISTA CUMPRINDO HORÁRIO NA ESCALA ATUAL</v>
      </c>
      <c r="L1903" s="119" t="str">
        <f>_xlfn.CONCAT(cr_impAlm[[#This Row],[DATA]],cr_impAlm[[#This Row],[MOTORISTA e MATRICULA]])</f>
        <v>45626FRANCISCO WILSON SOARES - 1537</v>
      </c>
    </row>
    <row r="1904" spans="1:12" ht="41.25" hidden="1" customHeight="1">
      <c r="A1904" s="152">
        <v>45546</v>
      </c>
      <c r="B1904" s="146">
        <v>16500</v>
      </c>
      <c r="C1904" s="147">
        <v>0.75</v>
      </c>
      <c r="D1904" s="148" t="s">
        <v>11</v>
      </c>
      <c r="E1904" s="149" t="s">
        <v>70</v>
      </c>
      <c r="F1904" s="149"/>
      <c r="G1904" s="149" t="str">
        <f t="shared" si="73"/>
        <v>1</v>
      </c>
      <c r="H1904" s="150">
        <f t="shared" si="74"/>
        <v>18</v>
      </c>
      <c r="I1904" s="149" t="str" cm="1">
        <f t="array" ref="I1904">_xlfn.XLOOKUP(C1904,imp_horarios,imp_trechos_janta,"",-1,1)</f>
        <v>GOIANIA X TERESINA 18:00</v>
      </c>
      <c r="J1904" s="151" t="str" cm="1">
        <f t="array" ref="J1904">_xlfn.XLOOKUP(D1904,justificativas_motivos,justificativas_texto,"",1,1)</f>
        <v>MOTORISTA CUMPRINDO HORÁRIO NA ESCALA ATUAL</v>
      </c>
      <c r="L1904" s="119" t="str">
        <f>_xlfn.CONCAT(cr_impAlm[[#This Row],[DATA]],cr_impAlm[[#This Row],[MOTORISTA e MATRICULA]])</f>
        <v>45626VALTERLINS ALIXANDRE COSTA - 5446</v>
      </c>
    </row>
    <row r="1905" spans="1:12" ht="41.25" hidden="1" customHeight="1">
      <c r="A1905" s="152">
        <v>45546</v>
      </c>
      <c r="B1905" s="146">
        <v>16500</v>
      </c>
      <c r="C1905" s="147">
        <v>0.75</v>
      </c>
      <c r="D1905" s="148" t="s">
        <v>11</v>
      </c>
      <c r="E1905" s="149" t="s">
        <v>85</v>
      </c>
      <c r="F1905" s="149"/>
      <c r="G1905" s="149" t="str">
        <f t="shared" si="73"/>
        <v>1</v>
      </c>
      <c r="H1905" s="150">
        <f t="shared" si="74"/>
        <v>18</v>
      </c>
      <c r="I1905" s="149" t="str" cm="1">
        <f t="array" ref="I1905">_xlfn.XLOOKUP(C1905,imp_horarios,imp_trechos_janta,"",-1,1)</f>
        <v>GOIANIA X TERESINA 18:00</v>
      </c>
      <c r="J1905" s="151" t="str" cm="1">
        <f t="array" ref="J1905">_xlfn.XLOOKUP(D1905,justificativas_motivos,justificativas_texto,"",1,1)</f>
        <v>MOTORISTA CUMPRINDO HORÁRIO NA ESCALA ATUAL</v>
      </c>
      <c r="L1905" s="119" t="str">
        <f>_xlfn.CONCAT(cr_impAlm[[#This Row],[DATA]],cr_impAlm[[#This Row],[MOTORISTA e MATRICULA]])</f>
        <v>45627EURIDES ELIEZER CORREIA - 2778</v>
      </c>
    </row>
    <row r="1906" spans="1:12" ht="41.25" hidden="1" customHeight="1">
      <c r="A1906" s="152">
        <v>45546</v>
      </c>
      <c r="B1906" s="146">
        <v>20010</v>
      </c>
      <c r="C1906" s="147">
        <v>0.79166666666666663</v>
      </c>
      <c r="D1906" s="148" t="s">
        <v>11</v>
      </c>
      <c r="E1906" s="149" t="s">
        <v>186</v>
      </c>
      <c r="F1906" s="149"/>
      <c r="G1906" s="149" t="str">
        <f t="shared" si="73"/>
        <v>1</v>
      </c>
      <c r="H1906" s="150">
        <f t="shared" si="74"/>
        <v>18</v>
      </c>
      <c r="I1906" s="149" t="s">
        <v>79</v>
      </c>
      <c r="J1906" s="151" t="str" cm="1">
        <f t="array" ref="J1906">_xlfn.XLOOKUP(D1906,justificativas_motivos,justificativas_texto,"",1,1)</f>
        <v>MOTORISTA CUMPRINDO HORÁRIO NA ESCALA ATUAL</v>
      </c>
      <c r="L1906" s="119" t="str">
        <f>_xlfn.CONCAT(cr_impAlm[[#This Row],[DATA]],cr_impAlm[[#This Row],[MOTORISTA e MATRICULA]])</f>
        <v>45627LUIZ CARLOS DE ARAUJO - 1960</v>
      </c>
    </row>
    <row r="1907" spans="1:12" ht="41.25" hidden="1" customHeight="1">
      <c r="A1907" s="152">
        <v>45546</v>
      </c>
      <c r="B1907" s="135">
        <v>20010</v>
      </c>
      <c r="C1907" s="133">
        <v>0.79166666666666663</v>
      </c>
      <c r="D1907" s="148" t="s">
        <v>11</v>
      </c>
      <c r="E1907" s="129" t="s">
        <v>267</v>
      </c>
      <c r="F1907" s="132"/>
      <c r="G1907" s="132" t="str">
        <f t="shared" si="73"/>
        <v>1</v>
      </c>
      <c r="H1907" s="137">
        <f t="shared" si="74"/>
        <v>18</v>
      </c>
      <c r="I1907" s="132" t="s">
        <v>79</v>
      </c>
      <c r="J1907" s="145" t="str" cm="1">
        <f t="array" ref="J1907">_xlfn.XLOOKUP(D1907,justificativas_motivos,justificativas_texto,"",1,1)</f>
        <v>MOTORISTA CUMPRINDO HORÁRIO NA ESCALA ATUAL</v>
      </c>
      <c r="L1907" s="119" t="str">
        <f>_xlfn.CONCAT(cr_impAlm[[#This Row],[DATA]],cr_impAlm[[#This Row],[MOTORISTA e MATRICULA]])</f>
        <v>45627FRANCISCO DAS CHAGAS SILVA - 5656</v>
      </c>
    </row>
    <row r="1908" spans="1:12" ht="41.25" hidden="1" customHeight="1">
      <c r="A1908" s="152">
        <v>45547</v>
      </c>
      <c r="B1908" s="135">
        <v>16600</v>
      </c>
      <c r="C1908" s="133">
        <v>0.85416666666666663</v>
      </c>
      <c r="D1908" s="148" t="s">
        <v>11</v>
      </c>
      <c r="E1908" s="132" t="s">
        <v>70</v>
      </c>
      <c r="F1908" s="132"/>
      <c r="G1908" s="132" t="str">
        <f t="shared" si="73"/>
        <v>1</v>
      </c>
      <c r="H1908" s="137">
        <f t="shared" si="74"/>
        <v>18</v>
      </c>
      <c r="I1908" s="132" t="str" cm="1">
        <f t="array" ref="I1908">_xlfn.XLOOKUP(C1908,imp_horarios,imp_trechos_janta,"",-1,1)</f>
        <v>IMPERATRIZ X SÃO LUIS 20:15</v>
      </c>
      <c r="J1908" s="145" t="str" cm="1">
        <f t="array" ref="J1908">_xlfn.XLOOKUP(D1908,justificativas_motivos,justificativas_texto,"",1,1)</f>
        <v>MOTORISTA CUMPRINDO HORÁRIO NA ESCALA ATUAL</v>
      </c>
      <c r="L1908" s="119" t="str">
        <f>_xlfn.CONCAT(cr_impAlm[[#This Row],[DATA]],cr_impAlm[[#This Row],[MOTORISTA e MATRICULA]])</f>
        <v>45627ROSEAN MOURA DOS SANTOS - 5659</v>
      </c>
    </row>
    <row r="1909" spans="1:12" ht="41.25" hidden="1" customHeight="1">
      <c r="A1909" s="152">
        <v>45547</v>
      </c>
      <c r="B1909" s="135">
        <v>16600</v>
      </c>
      <c r="C1909" s="133">
        <v>0.85416666666666663</v>
      </c>
      <c r="D1909" s="148" t="s">
        <v>11</v>
      </c>
      <c r="E1909" s="132" t="s">
        <v>85</v>
      </c>
      <c r="F1909" s="132"/>
      <c r="G1909" s="132" t="str">
        <f t="shared" si="73"/>
        <v>1</v>
      </c>
      <c r="H1909" s="137">
        <f t="shared" si="74"/>
        <v>18</v>
      </c>
      <c r="I1909" s="132" t="str" cm="1">
        <f t="array" ref="I1909">_xlfn.XLOOKUP(C1909,imp_horarios,imp_trechos_janta,"",-1,1)</f>
        <v>IMPERATRIZ X SÃO LUIS 20:15</v>
      </c>
      <c r="J1909" s="145" t="str" cm="1">
        <f t="array" ref="J1909">_xlfn.XLOOKUP(D1909,justificativas_motivos,justificativas_texto,"",1,1)</f>
        <v>MOTORISTA CUMPRINDO HORÁRIO NA ESCALA ATUAL</v>
      </c>
      <c r="L1909" s="119" t="str">
        <f>_xlfn.CONCAT(cr_impAlm[[#This Row],[DATA]],cr_impAlm[[#This Row],[MOTORISTA e MATRICULA]])</f>
        <v>45627WESLEY RODRIGUES DE OLIVEIRA - 5540</v>
      </c>
    </row>
    <row r="1910" spans="1:12" ht="41.25" hidden="1" customHeight="1">
      <c r="A1910" s="152">
        <v>45547</v>
      </c>
      <c r="B1910" s="135">
        <v>19004</v>
      </c>
      <c r="C1910" s="133">
        <v>0.87847222222222221</v>
      </c>
      <c r="D1910" s="148" t="s">
        <v>11</v>
      </c>
      <c r="E1910" s="132" t="s">
        <v>267</v>
      </c>
      <c r="F1910" s="132"/>
      <c r="G1910" s="132" t="str">
        <f t="shared" si="73"/>
        <v>1</v>
      </c>
      <c r="H1910" s="137">
        <f t="shared" si="74"/>
        <v>18</v>
      </c>
      <c r="I1910" s="132" t="str" cm="1">
        <f t="array" ref="I1910">_xlfn.XLOOKUP(C1910,imp_horarios,imp_trechos_janta,"",-1,1)</f>
        <v>BELEM X GOIANIA 21:05</v>
      </c>
      <c r="J1910" s="145" t="str" cm="1">
        <f t="array" ref="J1910">_xlfn.XLOOKUP(D1910,justificativas_motivos,justificativas_texto,"",1,1)</f>
        <v>MOTORISTA CUMPRINDO HORÁRIO NA ESCALA ATUAL</v>
      </c>
      <c r="L1910" s="119" t="str">
        <f>_xlfn.CONCAT(cr_impAlm[[#This Row],[DATA]],cr_impAlm[[#This Row],[MOTORISTA e MATRICULA]])</f>
        <v>45627MARCOS BRUNO DA SILVA - 5984</v>
      </c>
    </row>
    <row r="1911" spans="1:12" ht="41.25" hidden="1" customHeight="1">
      <c r="A1911" s="152">
        <v>45547</v>
      </c>
      <c r="B1911" s="135">
        <v>19004</v>
      </c>
      <c r="C1911" s="133">
        <v>0.87847222222222221</v>
      </c>
      <c r="D1911" s="148" t="s">
        <v>11</v>
      </c>
      <c r="E1911" s="132" t="s">
        <v>186</v>
      </c>
      <c r="F1911" s="132"/>
      <c r="G1911" s="132" t="str">
        <f t="shared" si="73"/>
        <v>1</v>
      </c>
      <c r="H1911" s="137">
        <f t="shared" si="74"/>
        <v>18</v>
      </c>
      <c r="I1911" s="132" t="str" cm="1">
        <f t="array" ref="I1911">_xlfn.XLOOKUP(C1911,imp_horarios,imp_trechos_janta,"",-1,1)</f>
        <v>BELEM X GOIANIA 21:05</v>
      </c>
      <c r="J1911" s="145" t="str" cm="1">
        <f t="array" ref="J1911">_xlfn.XLOOKUP(D1911,justificativas_motivos,justificativas_texto,"",1,1)</f>
        <v>MOTORISTA CUMPRINDO HORÁRIO NA ESCALA ATUAL</v>
      </c>
      <c r="L1911" s="119" t="str">
        <f>_xlfn.CONCAT(cr_impAlm[[#This Row],[DATA]],cr_impAlm[[#This Row],[MOTORISTA e MATRICULA]])</f>
        <v>45627VALTERLINS ALIXANDRE COSTA - 5446</v>
      </c>
    </row>
    <row r="1912" spans="1:12" ht="41.25" hidden="1" customHeight="1">
      <c r="A1912" s="152">
        <v>45547</v>
      </c>
      <c r="B1912" s="135">
        <v>19002</v>
      </c>
      <c r="C1912" s="133">
        <v>0.3</v>
      </c>
      <c r="D1912" s="148" t="s">
        <v>11</v>
      </c>
      <c r="E1912" s="132" t="s">
        <v>111</v>
      </c>
      <c r="F1912" s="132"/>
      <c r="G1912" s="132" t="str">
        <f t="shared" si="73"/>
        <v>1</v>
      </c>
      <c r="H1912" s="137">
        <f t="shared" si="74"/>
        <v>18</v>
      </c>
      <c r="I1912" s="132" t="str" cm="1">
        <f t="array" ref="I1912">_xlfn.XLOOKUP(C1912,imp_horarios,imp_trechos_janta,"",-1,1)</f>
        <v>BELEM X GOIANIA 07:12</v>
      </c>
      <c r="J1912" s="145" t="str" cm="1">
        <f t="array" ref="J1912">_xlfn.XLOOKUP(D1912,justificativas_motivos,justificativas_texto,"",1,1)</f>
        <v>MOTORISTA CUMPRINDO HORÁRIO NA ESCALA ATUAL</v>
      </c>
      <c r="L1912" s="119" t="str">
        <f>_xlfn.CONCAT(cr_impAlm[[#This Row],[DATA]],cr_impAlm[[#This Row],[MOTORISTA e MATRICULA]])</f>
        <v>45627FRANCISCO WILSON SOARES - 1537</v>
      </c>
    </row>
    <row r="1913" spans="1:12" ht="41.25" hidden="1" customHeight="1">
      <c r="A1913" s="152">
        <v>45547</v>
      </c>
      <c r="B1913" s="135">
        <v>19002</v>
      </c>
      <c r="C1913" s="133">
        <v>0.3</v>
      </c>
      <c r="D1913" s="148" t="s">
        <v>11</v>
      </c>
      <c r="E1913" s="132" t="s">
        <v>165</v>
      </c>
      <c r="F1913" s="132"/>
      <c r="G1913" s="132" t="str">
        <f t="shared" si="73"/>
        <v>1</v>
      </c>
      <c r="H1913" s="137">
        <f t="shared" si="74"/>
        <v>18</v>
      </c>
      <c r="I1913" s="132" t="str" cm="1">
        <f t="array" ref="I1913">_xlfn.XLOOKUP(C1913,imp_horarios,imp_trechos_janta,"",-1,1)</f>
        <v>BELEM X GOIANIA 07:12</v>
      </c>
      <c r="J1913" s="145" t="str" cm="1">
        <f t="array" ref="J1913">_xlfn.XLOOKUP(D1913,justificativas_motivos,justificativas_texto,"",1,1)</f>
        <v>MOTORISTA CUMPRINDO HORÁRIO NA ESCALA ATUAL</v>
      </c>
      <c r="L1913" s="119" t="str">
        <f>_xlfn.CONCAT(cr_impAlm[[#This Row],[DATA]],cr_impAlm[[#This Row],[MOTORISTA e MATRICULA]])</f>
        <v>45628JOSE PEDRO DA SILVA FREITAS - 1357</v>
      </c>
    </row>
    <row r="1914" spans="1:12" ht="41.25" hidden="1" customHeight="1">
      <c r="A1914" s="152">
        <v>45547</v>
      </c>
      <c r="B1914" s="135">
        <v>15300</v>
      </c>
      <c r="C1914" s="133">
        <v>0.39583333333333331</v>
      </c>
      <c r="D1914" s="148" t="s">
        <v>11</v>
      </c>
      <c r="E1914" s="132" t="s">
        <v>86</v>
      </c>
      <c r="F1914" s="132"/>
      <c r="G1914" s="132" t="str">
        <f t="shared" si="73"/>
        <v>1</v>
      </c>
      <c r="H1914" s="137">
        <f t="shared" si="74"/>
        <v>18</v>
      </c>
      <c r="I1914" s="132" t="str" cm="1">
        <f t="array" ref="I1914">_xlfn.XLOOKUP(C1914,imp_horarios,imp_trechos_janta,"",-1,1)</f>
        <v>GOIANIA X BELEM 09:30</v>
      </c>
      <c r="J1914" s="145" t="str" cm="1">
        <f t="array" ref="J1914">_xlfn.XLOOKUP(D1914,justificativas_motivos,justificativas_texto,"",1,1)</f>
        <v>MOTORISTA CUMPRINDO HORÁRIO NA ESCALA ATUAL</v>
      </c>
      <c r="L1914" s="119" t="str">
        <f>_xlfn.CONCAT(cr_impAlm[[#This Row],[DATA]],cr_impAlm[[#This Row],[MOTORISTA e MATRICULA]])</f>
        <v>45628CLEITON ALENCAR DA ROCHA - 1146</v>
      </c>
    </row>
    <row r="1915" spans="1:12" ht="41.25" hidden="1" customHeight="1">
      <c r="A1915" s="152">
        <v>45547</v>
      </c>
      <c r="B1915" s="146">
        <v>15300</v>
      </c>
      <c r="C1915" s="147">
        <v>0.39583333333333331</v>
      </c>
      <c r="D1915" s="148" t="s">
        <v>11</v>
      </c>
      <c r="E1915" s="149" t="s">
        <v>87</v>
      </c>
      <c r="F1915" s="132"/>
      <c r="G1915" s="149" t="str">
        <f t="shared" si="73"/>
        <v>1</v>
      </c>
      <c r="H1915" s="150">
        <f t="shared" si="74"/>
        <v>18</v>
      </c>
      <c r="I1915" s="149" t="str" cm="1">
        <f t="array" ref="I1915">_xlfn.XLOOKUP(C1915,imp_horarios,imp_trechos_janta,"",-1,1)</f>
        <v>GOIANIA X BELEM 09:30</v>
      </c>
      <c r="J1915" s="151" t="str" cm="1">
        <f t="array" ref="J1915">_xlfn.XLOOKUP(D1915,justificativas_motivos,justificativas_texto,"",1,1)</f>
        <v>MOTORISTA CUMPRINDO HORÁRIO NA ESCALA ATUAL</v>
      </c>
      <c r="L1915" s="119" t="str">
        <f>_xlfn.CONCAT(cr_impAlm[[#This Row],[DATA]],cr_impAlm[[#This Row],[MOTORISTA e MATRICULA]])</f>
        <v>45628JOAO BRANDAO DE BRITO - 5245</v>
      </c>
    </row>
    <row r="1916" spans="1:12" ht="41.25" hidden="1" customHeight="1">
      <c r="A1916" s="152">
        <v>45547</v>
      </c>
      <c r="B1916" s="146">
        <v>20014</v>
      </c>
      <c r="C1916" s="147">
        <v>0.79166666666666663</v>
      </c>
      <c r="D1916" s="148" t="s">
        <v>11</v>
      </c>
      <c r="E1916" s="132" t="s">
        <v>69</v>
      </c>
      <c r="F1916" s="132"/>
      <c r="G1916" s="132" t="str">
        <f t="shared" si="73"/>
        <v>1</v>
      </c>
      <c r="H1916" s="137">
        <f t="shared" si="74"/>
        <v>18</v>
      </c>
      <c r="I1916" s="132" t="str" cm="1">
        <f t="array" ref="I1916">_xlfn.XLOOKUP(C1916,imp_horarios,imp_trechos_janta,"",-1,1)</f>
        <v>GOIANIA X TERESINA 18:00</v>
      </c>
      <c r="J1916" s="145" t="str" cm="1">
        <f t="array" ref="J1916">_xlfn.XLOOKUP(D1916,justificativas_motivos,justificativas_texto,"",1,1)</f>
        <v>MOTORISTA CUMPRINDO HORÁRIO NA ESCALA ATUAL</v>
      </c>
      <c r="L1916" s="119" t="str">
        <f>_xlfn.CONCAT(cr_impAlm[[#This Row],[DATA]],cr_impAlm[[#This Row],[MOTORISTA e MATRICULA]])</f>
        <v>45628CELSO VIEIRA DA SILVA - 5244</v>
      </c>
    </row>
    <row r="1917" spans="1:12" ht="41.25" hidden="1" customHeight="1">
      <c r="A1917" s="152">
        <v>45547</v>
      </c>
      <c r="B1917" s="146">
        <v>20014</v>
      </c>
      <c r="C1917" s="147">
        <v>0.79166666666666663</v>
      </c>
      <c r="D1917" s="148" t="s">
        <v>11</v>
      </c>
      <c r="E1917" s="149" t="s">
        <v>124</v>
      </c>
      <c r="F1917" s="149"/>
      <c r="G1917" s="149" t="str">
        <f t="shared" si="73"/>
        <v>1</v>
      </c>
      <c r="H1917" s="150">
        <f t="shared" si="74"/>
        <v>18</v>
      </c>
      <c r="I1917" s="149" t="str" cm="1">
        <f t="array" ref="I1917">_xlfn.XLOOKUP(C1917,imp_horarios,imp_trechos_janta,"",-1,1)</f>
        <v>GOIANIA X TERESINA 18:00</v>
      </c>
      <c r="J1917" s="151" t="str" cm="1">
        <f t="array" ref="J1917">_xlfn.XLOOKUP(D1917,justificativas_motivos,justificativas_texto,"",1,1)</f>
        <v>MOTORISTA CUMPRINDO HORÁRIO NA ESCALA ATUAL</v>
      </c>
      <c r="L1917" s="119" t="str">
        <f>_xlfn.CONCAT(cr_impAlm[[#This Row],[DATA]],cr_impAlm[[#This Row],[MOTORISTA e MATRICULA]])</f>
        <v>45628RAIMUNDO NONATO FRANCO NETO - 5658</v>
      </c>
    </row>
    <row r="1918" spans="1:12" ht="41.25" hidden="1" customHeight="1">
      <c r="A1918" s="152">
        <v>45547</v>
      </c>
      <c r="B1918" s="146">
        <v>19016</v>
      </c>
      <c r="C1918" s="147">
        <v>0.83333333333333337</v>
      </c>
      <c r="D1918" s="148" t="s">
        <v>11</v>
      </c>
      <c r="E1918" s="172" t="s">
        <v>138</v>
      </c>
      <c r="F1918" s="149"/>
      <c r="G1918" s="149" t="str">
        <f t="shared" si="73"/>
        <v>1</v>
      </c>
      <c r="H1918" s="150">
        <f t="shared" si="74"/>
        <v>18</v>
      </c>
      <c r="I1918" s="149" t="str" cm="1">
        <f t="array" ref="I1918">_xlfn.XLOOKUP(C1918,imp_horarios,imp_trechos_janta,"",-1,1)</f>
        <v>GOIANIA X SAO LUIS 20:00</v>
      </c>
      <c r="J1918" s="151" t="str" cm="1">
        <f t="array" ref="J1918">_xlfn.XLOOKUP(D1918,justificativas_motivos,justificativas_texto,"",1,1)</f>
        <v>MOTORISTA CUMPRINDO HORÁRIO NA ESCALA ATUAL</v>
      </c>
      <c r="L1918" s="119" t="str">
        <f>_xlfn.CONCAT(cr_impAlm[[#This Row],[DATA]],cr_impAlm[[#This Row],[MOTORISTA e MATRICULA]])</f>
        <v>45628GILDEAN LEAL TEIXEIRA - 5649</v>
      </c>
    </row>
    <row r="1919" spans="1:12" ht="41.25" hidden="1" customHeight="1">
      <c r="A1919" s="152">
        <v>45547</v>
      </c>
      <c r="B1919" s="146">
        <v>19016</v>
      </c>
      <c r="C1919" s="147">
        <v>0.83333333333333337</v>
      </c>
      <c r="D1919" s="148" t="s">
        <v>11</v>
      </c>
      <c r="E1919" s="172" t="s">
        <v>190</v>
      </c>
      <c r="F1919" s="149"/>
      <c r="G1919" s="149" t="str">
        <f t="shared" si="73"/>
        <v>1</v>
      </c>
      <c r="H1919" s="150">
        <f t="shared" si="74"/>
        <v>18</v>
      </c>
      <c r="I1919" s="149" t="str" cm="1">
        <f t="array" ref="I1919">_xlfn.XLOOKUP(C1919,imp_horarios,imp_trechos_janta,"",-1,1)</f>
        <v>GOIANIA X SAO LUIS 20:00</v>
      </c>
      <c r="J1919" s="151" t="str" cm="1">
        <f t="array" ref="J1919">_xlfn.XLOOKUP(D1919,justificativas_motivos,justificativas_texto,"",1,1)</f>
        <v>MOTORISTA CUMPRINDO HORÁRIO NA ESCALA ATUAL</v>
      </c>
      <c r="L1919" s="119" t="str">
        <f>_xlfn.CONCAT(cr_impAlm[[#This Row],[DATA]],cr_impAlm[[#This Row],[MOTORISTA e MATRICULA]])</f>
        <v>45628ADAIL DA SILVA DOS SANTOS - 1103</v>
      </c>
    </row>
    <row r="1920" spans="1:12" ht="41.25" hidden="1" customHeight="1">
      <c r="A1920" s="152">
        <v>45547</v>
      </c>
      <c r="B1920" s="146">
        <v>19001</v>
      </c>
      <c r="C1920" s="147">
        <v>0.79861111111111116</v>
      </c>
      <c r="D1920" s="148" t="s">
        <v>11</v>
      </c>
      <c r="E1920" s="172" t="s">
        <v>307</v>
      </c>
      <c r="F1920" s="149"/>
      <c r="G1920" s="149" t="str">
        <f t="shared" si="73"/>
        <v>1</v>
      </c>
      <c r="H1920" s="150">
        <f t="shared" si="74"/>
        <v>18</v>
      </c>
      <c r="I1920" s="149" t="s">
        <v>591</v>
      </c>
      <c r="J1920" s="151" t="str" cm="1">
        <f t="array" ref="J1920">_xlfn.XLOOKUP(D1920,justificativas_motivos,justificativas_texto,"",1,1)</f>
        <v>MOTORISTA CUMPRINDO HORÁRIO NA ESCALA ATUAL</v>
      </c>
      <c r="L1920" s="119" t="str">
        <f>_xlfn.CONCAT(cr_impAlm[[#This Row],[DATA]],cr_impAlm[[#This Row],[MOTORISTA e MATRICULA]])</f>
        <v>45628FRANCISCO MUNIZ DA SILVA NETO - 1667</v>
      </c>
    </row>
    <row r="1921" spans="1:12" ht="41.25" hidden="1" customHeight="1">
      <c r="A1921" s="152">
        <v>45547</v>
      </c>
      <c r="B1921" s="146">
        <v>19001</v>
      </c>
      <c r="C1921" s="147">
        <v>0.79861111111111116</v>
      </c>
      <c r="D1921" s="148" t="s">
        <v>11</v>
      </c>
      <c r="E1921" s="172" t="s">
        <v>287</v>
      </c>
      <c r="F1921" s="149"/>
      <c r="G1921" s="149" t="str">
        <f t="shared" si="73"/>
        <v>1</v>
      </c>
      <c r="H1921" s="150">
        <f t="shared" si="74"/>
        <v>18</v>
      </c>
      <c r="I1921" s="163" t="s">
        <v>591</v>
      </c>
      <c r="J1921" s="151" t="str" cm="1">
        <f t="array" ref="J1921">_xlfn.XLOOKUP(D1921,justificativas_motivos,justificativas_texto,"",1,1)</f>
        <v>MOTORISTA CUMPRINDO HORÁRIO NA ESCALA ATUAL</v>
      </c>
      <c r="L1921" s="119" t="str">
        <f>_xlfn.CONCAT(cr_impAlm[[#This Row],[DATA]],cr_impAlm[[#This Row],[MOTORISTA e MATRICULA]])</f>
        <v>45629WENDER PEDRO DA SILVA - 1596</v>
      </c>
    </row>
    <row r="1922" spans="1:12" ht="41.25" hidden="1" customHeight="1">
      <c r="A1922" s="152">
        <v>45548</v>
      </c>
      <c r="B1922" s="146">
        <v>20010</v>
      </c>
      <c r="C1922" s="147">
        <v>0.87847222222222221</v>
      </c>
      <c r="D1922" s="148" t="s">
        <v>11</v>
      </c>
      <c r="E1922" s="132" t="s">
        <v>69</v>
      </c>
      <c r="F1922" s="149"/>
      <c r="G1922" s="149" t="str">
        <f t="shared" si="73"/>
        <v>1</v>
      </c>
      <c r="H1922" s="150">
        <f t="shared" si="74"/>
        <v>18</v>
      </c>
      <c r="I1922" s="149" t="str" cm="1">
        <f t="array" ref="I1922">_xlfn.XLOOKUP(C1922,imp_horarios,imp_trechos_janta,"",-1,1)</f>
        <v>BELEM X GOIANIA 21:05</v>
      </c>
      <c r="J1922" s="151" t="str" cm="1">
        <f t="array" ref="J1922">_xlfn.XLOOKUP(D1922,justificativas_motivos,justificativas_texto,"",1,1)</f>
        <v>MOTORISTA CUMPRINDO HORÁRIO NA ESCALA ATUAL</v>
      </c>
      <c r="L1922" s="119" t="str">
        <f>_xlfn.CONCAT(cr_impAlm[[#This Row],[DATA]],cr_impAlm[[#This Row],[MOTORISTA e MATRICULA]])</f>
        <v>45629IDEIR BISPO DE SANTANA - 2543</v>
      </c>
    </row>
    <row r="1923" spans="1:12" ht="41.25" hidden="1" customHeight="1">
      <c r="A1923" s="152">
        <v>45548</v>
      </c>
      <c r="B1923" s="146">
        <v>20010</v>
      </c>
      <c r="C1923" s="147">
        <v>0.87847222222222221</v>
      </c>
      <c r="D1923" s="148" t="s">
        <v>11</v>
      </c>
      <c r="E1923" s="149" t="s">
        <v>124</v>
      </c>
      <c r="F1923" s="149"/>
      <c r="G1923" s="149" t="str">
        <f t="shared" si="73"/>
        <v>1</v>
      </c>
      <c r="H1923" s="150">
        <f t="shared" si="74"/>
        <v>18</v>
      </c>
      <c r="I1923" s="149" t="str" cm="1">
        <f t="array" ref="I1923">_xlfn.XLOOKUP(C1923,imp_horarios,imp_trechos_janta,"",-1,1)</f>
        <v>BELEM X GOIANIA 21:05</v>
      </c>
      <c r="J1923" s="151" t="str" cm="1">
        <f t="array" ref="J1923">_xlfn.XLOOKUP(D1923,justificativas_motivos,justificativas_texto,"",1,1)</f>
        <v>MOTORISTA CUMPRINDO HORÁRIO NA ESCALA ATUAL</v>
      </c>
      <c r="L1923" s="119" t="str">
        <f>_xlfn.CONCAT(cr_impAlm[[#This Row],[DATA]],cr_impAlm[[#This Row],[MOTORISTA e MATRICULA]])</f>
        <v>45629JOAO AMARAL DA SILVA JUNIOR - 5290</v>
      </c>
    </row>
    <row r="1924" spans="1:12" ht="41.25" hidden="1" customHeight="1">
      <c r="A1924" s="152">
        <v>45548</v>
      </c>
      <c r="B1924" s="146">
        <v>16800</v>
      </c>
      <c r="C1924" s="147">
        <v>0.3</v>
      </c>
      <c r="D1924" s="148" t="s">
        <v>11</v>
      </c>
      <c r="E1924" s="172" t="s">
        <v>138</v>
      </c>
      <c r="F1924" s="149"/>
      <c r="G1924" s="149" t="str">
        <f t="shared" si="73"/>
        <v>1</v>
      </c>
      <c r="H1924" s="150">
        <f t="shared" si="74"/>
        <v>18</v>
      </c>
      <c r="I1924" s="149" t="str" cm="1">
        <f t="array" ref="I1924">_xlfn.XLOOKUP(C1924,imp_horarios,imp_trechos_janta,"",-1,1)</f>
        <v>BELEM X GOIANIA 07:12</v>
      </c>
      <c r="J1924" s="151" t="str" cm="1">
        <f t="array" ref="J1924">_xlfn.XLOOKUP(D1924,justificativas_motivos,justificativas_texto,"",1,1)</f>
        <v>MOTORISTA CUMPRINDO HORÁRIO NA ESCALA ATUAL</v>
      </c>
      <c r="L1924" s="119" t="str">
        <f>_xlfn.CONCAT(cr_impAlm[[#This Row],[DATA]],cr_impAlm[[#This Row],[MOTORISTA e MATRICULA]])</f>
        <v>45629VALTERSON ANTONIO CORREIA - 3004</v>
      </c>
    </row>
    <row r="1925" spans="1:12" ht="41.25" hidden="1" customHeight="1">
      <c r="A1925" s="152">
        <v>45548</v>
      </c>
      <c r="B1925" s="146">
        <v>16800</v>
      </c>
      <c r="C1925" s="147">
        <v>0.3</v>
      </c>
      <c r="D1925" s="148" t="s">
        <v>11</v>
      </c>
      <c r="E1925" s="172" t="s">
        <v>190</v>
      </c>
      <c r="F1925" s="149"/>
      <c r="G1925" s="149" t="str">
        <f t="shared" si="73"/>
        <v>1</v>
      </c>
      <c r="H1925" s="150">
        <f t="shared" si="74"/>
        <v>18</v>
      </c>
      <c r="I1925" s="149" t="str" cm="1">
        <f t="array" ref="I1925">_xlfn.XLOOKUP(C1925,imp_horarios,imp_trechos_janta,"",-1,1)</f>
        <v>BELEM X GOIANIA 07:12</v>
      </c>
      <c r="J1925" s="151" t="str" cm="1">
        <f t="array" ref="J1925">_xlfn.XLOOKUP(D1925,justificativas_motivos,justificativas_texto,"",1,1)</f>
        <v>MOTORISTA CUMPRINDO HORÁRIO NA ESCALA ATUAL</v>
      </c>
      <c r="L1925" s="119" t="str">
        <f>_xlfn.CONCAT(cr_impAlm[[#This Row],[DATA]],cr_impAlm[[#This Row],[MOTORISTA e MATRICULA]])</f>
        <v>45629MARCOS ANTONIO ALVES DE SOUSA - 5278</v>
      </c>
    </row>
    <row r="1926" spans="1:12" ht="41.25" hidden="1" customHeight="1">
      <c r="A1926" s="152">
        <v>45548</v>
      </c>
      <c r="B1926" s="146">
        <v>20020</v>
      </c>
      <c r="C1926" s="147">
        <v>0.33333333333333331</v>
      </c>
      <c r="D1926" s="148" t="s">
        <v>11</v>
      </c>
      <c r="E1926" s="153" t="s">
        <v>61</v>
      </c>
      <c r="F1926" s="149"/>
      <c r="G1926" s="149" t="str">
        <f t="shared" si="73"/>
        <v>1</v>
      </c>
      <c r="H1926" s="150">
        <f t="shared" si="74"/>
        <v>18</v>
      </c>
      <c r="I1926" s="149" t="str" cm="1">
        <f t="array" ref="I1926">_xlfn.XLOOKUP(C1926,imp_horarios,imp_trechos_janta,"",-1,1)</f>
        <v>SAO LUIS X GOIANIA 08:00</v>
      </c>
      <c r="J1926" s="151" t="str" cm="1">
        <f t="array" ref="J1926">_xlfn.XLOOKUP(D1926,justificativas_motivos,justificativas_texto,"",1,1)</f>
        <v>MOTORISTA CUMPRINDO HORÁRIO NA ESCALA ATUAL</v>
      </c>
      <c r="L1926" s="119" t="str">
        <f>_xlfn.CONCAT(cr_impAlm[[#This Row],[DATA]],cr_impAlm[[#This Row],[MOTORISTA e MATRICULA]])</f>
        <v>45629KLEBERT XAVIER DA MAIA - 5827</v>
      </c>
    </row>
    <row r="1927" spans="1:12" ht="41.25" hidden="1" customHeight="1">
      <c r="A1927" s="152">
        <v>45548</v>
      </c>
      <c r="B1927" s="146">
        <v>20020</v>
      </c>
      <c r="C1927" s="147">
        <v>0.33333333333333331</v>
      </c>
      <c r="D1927" s="148" t="s">
        <v>11</v>
      </c>
      <c r="E1927" s="153" t="s">
        <v>60</v>
      </c>
      <c r="F1927" s="149"/>
      <c r="G1927" s="149" t="str">
        <f t="shared" si="73"/>
        <v>1</v>
      </c>
      <c r="H1927" s="150">
        <f t="shared" si="74"/>
        <v>18</v>
      </c>
      <c r="I1927" s="149" t="str" cm="1">
        <f t="array" ref="I1927">_xlfn.XLOOKUP(C1927,imp_horarios,imp_trechos_janta,"",-1,1)</f>
        <v>SAO LUIS X GOIANIA 08:00</v>
      </c>
      <c r="J1927" s="151" t="str" cm="1">
        <f t="array" ref="J1927">_xlfn.XLOOKUP(D1927,justificativas_motivos,justificativas_texto,"",1,1)</f>
        <v>MOTORISTA CUMPRINDO HORÁRIO NA ESCALA ATUAL</v>
      </c>
      <c r="L1927" s="119" t="str">
        <f>_xlfn.CONCAT(cr_impAlm[[#This Row],[DATA]],cr_impAlm[[#This Row],[MOTORISTA e MATRICULA]])</f>
        <v>45629FRANCISCO MUNIZ DA SILVA NETO - 1667</v>
      </c>
    </row>
    <row r="1928" spans="1:12" ht="41.25" hidden="1" customHeight="1">
      <c r="A1928" s="152">
        <v>45548</v>
      </c>
      <c r="B1928" s="146">
        <v>19006</v>
      </c>
      <c r="C1928" s="147">
        <v>0.75</v>
      </c>
      <c r="D1928" s="148" t="s">
        <v>11</v>
      </c>
      <c r="E1928" s="149" t="s">
        <v>91</v>
      </c>
      <c r="F1928" s="149"/>
      <c r="G1928" s="149" t="str">
        <f t="shared" si="73"/>
        <v>1</v>
      </c>
      <c r="H1928" s="150">
        <f t="shared" si="74"/>
        <v>18</v>
      </c>
      <c r="I1928" s="149" t="str" cm="1">
        <f t="array" ref="I1928">_xlfn.XLOOKUP(C1928,imp_horarios,imp_trechos_janta,"",-1,1)</f>
        <v>GOIANIA X TERESINA 18:00</v>
      </c>
      <c r="J1928" s="151" t="str" cm="1">
        <f t="array" ref="J1928">_xlfn.XLOOKUP(D1928,justificativas_motivos,justificativas_texto,"",1,1)</f>
        <v>MOTORISTA CUMPRINDO HORÁRIO NA ESCALA ATUAL</v>
      </c>
      <c r="L1928" s="119" t="str">
        <f>_xlfn.CONCAT(cr_impAlm[[#This Row],[DATA]],cr_impAlm[[#This Row],[MOTORISTA e MATRICULA]])</f>
        <v>45630ROGER FREITAS - 5665</v>
      </c>
    </row>
    <row r="1929" spans="1:12" ht="41.25" hidden="1" customHeight="1">
      <c r="A1929" s="152">
        <v>45548</v>
      </c>
      <c r="B1929" s="146">
        <v>19006</v>
      </c>
      <c r="C1929" s="147">
        <v>0.75</v>
      </c>
      <c r="D1929" s="148" t="s">
        <v>11</v>
      </c>
      <c r="E1929" s="149" t="s">
        <v>89</v>
      </c>
      <c r="F1929" s="149"/>
      <c r="G1929" s="149" t="str">
        <f t="shared" si="73"/>
        <v>1</v>
      </c>
      <c r="H1929" s="150">
        <f t="shared" si="74"/>
        <v>18</v>
      </c>
      <c r="I1929" s="149" t="str" cm="1">
        <f t="array" ref="I1929">_xlfn.XLOOKUP(C1929,imp_horarios,imp_trechos_janta,"",-1,1)</f>
        <v>GOIANIA X TERESINA 18:00</v>
      </c>
      <c r="J1929" s="151" t="str" cm="1">
        <f t="array" ref="J1929">_xlfn.XLOOKUP(D1929,justificativas_motivos,justificativas_texto,"",1,1)</f>
        <v>MOTORISTA CUMPRINDO HORÁRIO NA ESCALA ATUAL</v>
      </c>
      <c r="L1929" s="119" t="str">
        <f>_xlfn.CONCAT(cr_impAlm[[#This Row],[DATA]],cr_impAlm[[#This Row],[MOTORISTA e MATRICULA]])</f>
        <v>45630ANTONIO MAGNO FERREIRA DA SILVA - 5789</v>
      </c>
    </row>
    <row r="1930" spans="1:12" ht="41.25" hidden="1" customHeight="1">
      <c r="A1930" s="152">
        <v>45548</v>
      </c>
      <c r="B1930" s="146">
        <v>20012</v>
      </c>
      <c r="C1930" s="147">
        <v>0.79166666666666663</v>
      </c>
      <c r="D1930" s="148" t="s">
        <v>11</v>
      </c>
      <c r="E1930" s="149" t="s">
        <v>122</v>
      </c>
      <c r="F1930" s="149"/>
      <c r="G1930" s="149" t="str">
        <f t="shared" si="73"/>
        <v>1</v>
      </c>
      <c r="H1930" s="150">
        <f t="shared" si="74"/>
        <v>18</v>
      </c>
      <c r="I1930" s="149" t="str" cm="1">
        <f t="array" ref="I1930">_xlfn.XLOOKUP(C1930,imp_horarios,imp_trechos_janta,"",-1,1)</f>
        <v>GOIANIA X TERESINA 18:00</v>
      </c>
      <c r="J1930" s="151" t="str" cm="1">
        <f t="array" ref="J1930">_xlfn.XLOOKUP(D1930,justificativas_motivos,justificativas_texto,"",1,1)</f>
        <v>MOTORISTA CUMPRINDO HORÁRIO NA ESCALA ATUAL</v>
      </c>
      <c r="L1930" s="119" t="str">
        <f>_xlfn.CONCAT(cr_impAlm[[#This Row],[DATA]],cr_impAlm[[#This Row],[MOTORISTA e MATRICULA]])</f>
        <v>45630CRISTIANO ALVES DE AVILA - 5591</v>
      </c>
    </row>
    <row r="1931" spans="1:12" ht="41.25" hidden="1" customHeight="1">
      <c r="A1931" s="144">
        <v>45548</v>
      </c>
      <c r="B1931" s="135">
        <v>20012</v>
      </c>
      <c r="C1931" s="133">
        <v>0.79166666666666663</v>
      </c>
      <c r="D1931" s="148" t="s">
        <v>11</v>
      </c>
      <c r="E1931" s="132" t="s">
        <v>121</v>
      </c>
      <c r="F1931" s="132"/>
      <c r="G1931" s="132" t="str">
        <f t="shared" si="73"/>
        <v>1</v>
      </c>
      <c r="H1931" s="137">
        <f t="shared" si="74"/>
        <v>18</v>
      </c>
      <c r="I1931" s="132" t="str" cm="1">
        <f t="array" ref="I1931">_xlfn.XLOOKUP(C1931,imp_horarios,imp_trechos_janta,"",-1,1)</f>
        <v>GOIANIA X TERESINA 18:00</v>
      </c>
      <c r="J1931" s="145" t="str" cm="1">
        <f t="array" ref="J1931">_xlfn.XLOOKUP(D1931,justificativas_motivos,justificativas_texto,"",1,1)</f>
        <v>MOTORISTA CUMPRINDO HORÁRIO NA ESCALA ATUAL</v>
      </c>
      <c r="L1931" s="119" t="str">
        <f>_xlfn.CONCAT(cr_impAlm[[#This Row],[DATA]],cr_impAlm[[#This Row],[MOTORISTA e MATRICULA]])</f>
        <v>45630JULIAIDSON PEREIRA DOS SANTOS - 5958</v>
      </c>
    </row>
    <row r="1932" spans="1:12" ht="41.25" hidden="1" customHeight="1">
      <c r="A1932" s="144">
        <v>45549</v>
      </c>
      <c r="B1932" s="135">
        <v>19011</v>
      </c>
      <c r="C1932" s="133">
        <v>0.85416666666666663</v>
      </c>
      <c r="D1932" s="148" t="s">
        <v>11</v>
      </c>
      <c r="E1932" s="132" t="s">
        <v>163</v>
      </c>
      <c r="F1932" s="132"/>
      <c r="G1932" s="132" t="str">
        <f t="shared" si="73"/>
        <v>1</v>
      </c>
      <c r="H1932" s="137">
        <f t="shared" si="74"/>
        <v>18</v>
      </c>
      <c r="I1932" s="132" t="str" cm="1">
        <f t="array" ref="I1932">_xlfn.XLOOKUP(C1932,imp_horarios,imp_trechos_janta,"",-1,1)</f>
        <v>IMPERATRIZ X SÃO LUIS 20:15</v>
      </c>
      <c r="J1932" s="145" t="str" cm="1">
        <f t="array" ref="J1932">_xlfn.XLOOKUP(D1932,justificativas_motivos,justificativas_texto,"",1,1)</f>
        <v>MOTORISTA CUMPRINDO HORÁRIO NA ESCALA ATUAL</v>
      </c>
      <c r="L1932" s="119" t="str">
        <f>_xlfn.CONCAT(cr_impAlm[[#This Row],[DATA]],cr_impAlm[[#This Row],[MOTORISTA e MATRICULA]])</f>
        <v>45630FRANCISCO PESSOA DE CARVALHO - 5276</v>
      </c>
    </row>
    <row r="1933" spans="1:12" ht="41.25" hidden="1" customHeight="1">
      <c r="A1933" s="144">
        <v>45549</v>
      </c>
      <c r="B1933" s="135">
        <v>19011</v>
      </c>
      <c r="C1933" s="133">
        <v>0.85416666666666663</v>
      </c>
      <c r="D1933" s="148" t="s">
        <v>11</v>
      </c>
      <c r="E1933" s="132" t="s">
        <v>121</v>
      </c>
      <c r="F1933" s="132"/>
      <c r="G1933" s="132" t="str">
        <f t="shared" si="73"/>
        <v>1</v>
      </c>
      <c r="H1933" s="137">
        <f t="shared" si="74"/>
        <v>18</v>
      </c>
      <c r="I1933" s="132" t="str" cm="1">
        <f t="array" ref="I1933">_xlfn.XLOOKUP(C1933,imp_horarios,imp_trechos_janta,"",-1,1)</f>
        <v>IMPERATRIZ X SÃO LUIS 20:15</v>
      </c>
      <c r="J1933" s="145" t="str" cm="1">
        <f t="array" ref="J1933">_xlfn.XLOOKUP(D1933,justificativas_motivos,justificativas_texto,"",1,1)</f>
        <v>MOTORISTA CUMPRINDO HORÁRIO NA ESCALA ATUAL</v>
      </c>
      <c r="L1933" s="119" t="str">
        <f>_xlfn.CONCAT(cr_impAlm[[#This Row],[DATA]],cr_impAlm[[#This Row],[MOTORISTA e MATRICULA]])</f>
        <v>45630GENIVAN LEAL TEIXEIRA - 5302</v>
      </c>
    </row>
    <row r="1934" spans="1:12" ht="41.25" hidden="1" customHeight="1">
      <c r="A1934" s="144">
        <v>45549</v>
      </c>
      <c r="B1934" s="135">
        <v>20014</v>
      </c>
      <c r="C1934" s="133">
        <v>0.87847222222222221</v>
      </c>
      <c r="D1934" s="148" t="s">
        <v>11</v>
      </c>
      <c r="E1934" s="132" t="s">
        <v>193</v>
      </c>
      <c r="F1934" s="132"/>
      <c r="G1934" s="132" t="str">
        <f t="shared" si="73"/>
        <v>1</v>
      </c>
      <c r="H1934" s="137">
        <f t="shared" si="74"/>
        <v>18</v>
      </c>
      <c r="I1934" s="132" t="str" cm="1">
        <f t="array" ref="I1934">_xlfn.XLOOKUP(C1934,imp_horarios,imp_trechos_janta,"",-1,1)</f>
        <v>BELEM X GOIANIA 21:05</v>
      </c>
      <c r="J1934" s="145" t="str" cm="1">
        <f t="array" ref="J1934">_xlfn.XLOOKUP(D1934,justificativas_motivos,justificativas_texto,"",1,1)</f>
        <v>MOTORISTA CUMPRINDO HORÁRIO NA ESCALA ATUAL</v>
      </c>
      <c r="L1934" s="119" t="str">
        <f>_xlfn.CONCAT(cr_impAlm[[#This Row],[DATA]],cr_impAlm[[#This Row],[MOTORISTA e MATRICULA]])</f>
        <v>45630ADAIL DA SILVA DOS SANTOS - 1103</v>
      </c>
    </row>
    <row r="1935" spans="1:12" ht="41.25" hidden="1" customHeight="1">
      <c r="A1935" s="144">
        <v>45549</v>
      </c>
      <c r="B1935" s="135">
        <v>20014</v>
      </c>
      <c r="C1935" s="133">
        <v>0.87847222222222221</v>
      </c>
      <c r="D1935" s="148" t="s">
        <v>11</v>
      </c>
      <c r="E1935" s="132" t="s">
        <v>173</v>
      </c>
      <c r="F1935" s="132"/>
      <c r="G1935" s="132" t="str">
        <f t="shared" si="73"/>
        <v>1</v>
      </c>
      <c r="H1935" s="137">
        <f t="shared" si="74"/>
        <v>18</v>
      </c>
      <c r="I1935" s="132" t="str" cm="1">
        <f t="array" ref="I1935">_xlfn.XLOOKUP(C1935,imp_horarios,imp_trechos_janta,"",-1,1)</f>
        <v>BELEM X GOIANIA 21:05</v>
      </c>
      <c r="J1935" s="145" t="str" cm="1">
        <f t="array" ref="J1935">_xlfn.XLOOKUP(D1935,justificativas_motivos,justificativas_texto,"",1,1)</f>
        <v>MOTORISTA CUMPRINDO HORÁRIO NA ESCALA ATUAL</v>
      </c>
      <c r="L1935" s="119" t="str">
        <f>_xlfn.CONCAT(cr_impAlm[[#This Row],[DATA]],cr_impAlm[[#This Row],[MOTORISTA e MATRICULA]])</f>
        <v>45631CLAYTON SANTOS AIRES PEREIRA - 5209</v>
      </c>
    </row>
    <row r="1936" spans="1:12" ht="41.25" hidden="1" customHeight="1">
      <c r="A1936" s="144">
        <v>45549</v>
      </c>
      <c r="B1936" s="135">
        <v>16300</v>
      </c>
      <c r="C1936" s="133">
        <v>0.3</v>
      </c>
      <c r="D1936" s="148" t="s">
        <v>11</v>
      </c>
      <c r="E1936" s="132" t="s">
        <v>37</v>
      </c>
      <c r="F1936" s="132"/>
      <c r="G1936" s="132" t="str">
        <f t="shared" si="73"/>
        <v>1</v>
      </c>
      <c r="H1936" s="137">
        <f t="shared" si="74"/>
        <v>18</v>
      </c>
      <c r="I1936" s="132" t="str" cm="1">
        <f t="array" ref="I1936">_xlfn.XLOOKUP(C1936,imp_horarios,imp_trechos_janta,"",-1,1)</f>
        <v>BELEM X GOIANIA 07:12</v>
      </c>
      <c r="J1936" s="145" t="str" cm="1">
        <f t="array" ref="J1936">_xlfn.XLOOKUP(D1936,justificativas_motivos,justificativas_texto,"",1,1)</f>
        <v>MOTORISTA CUMPRINDO HORÁRIO NA ESCALA ATUAL</v>
      </c>
      <c r="L1936" s="119" t="str">
        <f>_xlfn.CONCAT(cr_impAlm[[#This Row],[DATA]],cr_impAlm[[#This Row],[MOTORISTA e MATRICULA]])</f>
        <v>45631RODRIGO RIBEIRO CASSIOLI - 5427</v>
      </c>
    </row>
    <row r="1937" spans="1:12" ht="41.25" hidden="1" customHeight="1">
      <c r="A1937" s="144">
        <v>45549</v>
      </c>
      <c r="B1937" s="135">
        <v>16300</v>
      </c>
      <c r="C1937" s="133">
        <v>0.3</v>
      </c>
      <c r="D1937" s="148" t="s">
        <v>11</v>
      </c>
      <c r="E1937" s="132" t="s">
        <v>168</v>
      </c>
      <c r="F1937" s="132"/>
      <c r="G1937" s="132" t="str">
        <f t="shared" si="73"/>
        <v>1</v>
      </c>
      <c r="H1937" s="137">
        <f t="shared" si="74"/>
        <v>18</v>
      </c>
      <c r="I1937" s="132" t="str" cm="1">
        <f t="array" ref="I1937">_xlfn.XLOOKUP(C1937,imp_horarios,imp_trechos_janta,"",-1,1)</f>
        <v>BELEM X GOIANIA 07:12</v>
      </c>
      <c r="J1937" s="145" t="str" cm="1">
        <f t="array" ref="J1937">_xlfn.XLOOKUP(D1937,justificativas_motivos,justificativas_texto,"",1,1)</f>
        <v>MOTORISTA CUMPRINDO HORÁRIO NA ESCALA ATUAL</v>
      </c>
      <c r="L1937" s="119" t="str">
        <f>_xlfn.CONCAT(cr_impAlm[[#This Row],[DATA]],cr_impAlm[[#This Row],[MOTORISTA e MATRICULA]])</f>
        <v>45631LUIS CARLOS VIEIRA DE MELO SOUZA - 5535</v>
      </c>
    </row>
    <row r="1938" spans="1:12" ht="41.25" hidden="1" customHeight="1">
      <c r="A1938" s="144">
        <v>45549</v>
      </c>
      <c r="B1938" s="135">
        <v>16900</v>
      </c>
      <c r="C1938" s="133">
        <v>0.39583333333333331</v>
      </c>
      <c r="D1938" s="148" t="s">
        <v>11</v>
      </c>
      <c r="E1938" s="132" t="s">
        <v>66</v>
      </c>
      <c r="F1938" s="132"/>
      <c r="G1938" s="132" t="str">
        <f t="shared" si="73"/>
        <v>1</v>
      </c>
      <c r="H1938" s="137">
        <f t="shared" si="74"/>
        <v>18</v>
      </c>
      <c r="I1938" s="132" t="str" cm="1">
        <f t="array" ref="I1938">_xlfn.XLOOKUP(C1938,imp_horarios,imp_trechos_janta,"",-1,1)</f>
        <v>GOIANIA X BELEM 09:30</v>
      </c>
      <c r="J1938" s="145" t="str" cm="1">
        <f t="array" ref="J1938">_xlfn.XLOOKUP(D1938,justificativas_motivos,justificativas_texto,"",1,1)</f>
        <v>MOTORISTA CUMPRINDO HORÁRIO NA ESCALA ATUAL</v>
      </c>
      <c r="L1938" s="119" t="str">
        <f>_xlfn.CONCAT(cr_impAlm[[#This Row],[DATA]],cr_impAlm[[#This Row],[MOTORISTA e MATRICULA]])</f>
        <v>45631MARCUS AUGUSTO DE CARVALHO - 2398</v>
      </c>
    </row>
    <row r="1939" spans="1:12" ht="41.25" hidden="1" customHeight="1">
      <c r="A1939" s="144">
        <v>45549</v>
      </c>
      <c r="B1939" s="135">
        <v>16900</v>
      </c>
      <c r="C1939" s="133">
        <v>0.39583333333333331</v>
      </c>
      <c r="D1939" s="148" t="s">
        <v>11</v>
      </c>
      <c r="E1939" s="132" t="s">
        <v>164</v>
      </c>
      <c r="F1939" s="149"/>
      <c r="G1939" s="132" t="str">
        <f t="shared" si="73"/>
        <v>1</v>
      </c>
      <c r="H1939" s="137">
        <f t="shared" si="74"/>
        <v>18</v>
      </c>
      <c r="I1939" s="132" t="str" cm="1">
        <f t="array" ref="I1939">_xlfn.XLOOKUP(C1939,imp_horarios,imp_trechos_janta,"",-1,1)</f>
        <v>GOIANIA X BELEM 09:30</v>
      </c>
      <c r="J1939" s="145" t="str" cm="1">
        <f t="array" ref="J1939">_xlfn.XLOOKUP(D1939,justificativas_motivos,justificativas_texto,"",1,1)</f>
        <v>MOTORISTA CUMPRINDO HORÁRIO NA ESCALA ATUAL</v>
      </c>
      <c r="L1939" s="119" t="str">
        <f>_xlfn.CONCAT(cr_impAlm[[#This Row],[DATA]],cr_impAlm[[#This Row],[MOTORISTA e MATRICULA]])</f>
        <v>45631EDIMAR DA SILVA RODRIGUES - 5526</v>
      </c>
    </row>
    <row r="1940" spans="1:12" ht="41.25" hidden="1" customHeight="1">
      <c r="A1940" s="144">
        <v>45549</v>
      </c>
      <c r="B1940" s="135">
        <v>19012</v>
      </c>
      <c r="C1940" s="133">
        <v>0.79166666666666663</v>
      </c>
      <c r="D1940" s="148" t="s">
        <v>11</v>
      </c>
      <c r="E1940" s="149" t="s">
        <v>302</v>
      </c>
      <c r="F1940" s="149"/>
      <c r="G1940" s="149" t="str">
        <f t="shared" si="73"/>
        <v>1</v>
      </c>
      <c r="H1940" s="150">
        <f t="shared" si="74"/>
        <v>18</v>
      </c>
      <c r="I1940" s="149" t="str" cm="1">
        <f t="array" ref="I1940">_xlfn.XLOOKUP(C1940,imp_horarios,imp_trechos_janta,"",-1,1)</f>
        <v>GOIANIA X TERESINA 18:00</v>
      </c>
      <c r="J1940" s="151" t="str" cm="1">
        <f t="array" ref="J1940">_xlfn.XLOOKUP(D1940,justificativas_motivos,justificativas_texto,"",1,1)</f>
        <v>MOTORISTA CUMPRINDO HORÁRIO NA ESCALA ATUAL</v>
      </c>
      <c r="L1940" s="119" t="str">
        <f>_xlfn.CONCAT(cr_impAlm[[#This Row],[DATA]],cr_impAlm[[#This Row],[MOTORISTA e MATRICULA]])</f>
        <v>45631JOSIMAR CLAUDINO SILVA - 5240</v>
      </c>
    </row>
    <row r="1941" spans="1:12" ht="41.25" hidden="1" customHeight="1">
      <c r="A1941" s="152">
        <v>45549</v>
      </c>
      <c r="B1941" s="146">
        <v>19012</v>
      </c>
      <c r="C1941" s="147">
        <v>0.79166666666666663</v>
      </c>
      <c r="D1941" s="148" t="s">
        <v>11</v>
      </c>
      <c r="E1941" s="149" t="s">
        <v>55</v>
      </c>
      <c r="F1941" s="149"/>
      <c r="G1941" s="149" t="str">
        <f t="shared" si="73"/>
        <v>1</v>
      </c>
      <c r="H1941" s="150">
        <f t="shared" si="74"/>
        <v>18</v>
      </c>
      <c r="I1941" s="149" t="str" cm="1">
        <f t="array" ref="I1941">_xlfn.XLOOKUP(C1941,imp_horarios,imp_trechos_janta,"",-1,1)</f>
        <v>GOIANIA X TERESINA 18:00</v>
      </c>
      <c r="J1941" s="151" t="str" cm="1">
        <f t="array" ref="J1941">_xlfn.XLOOKUP(D1941,justificativas_motivos,justificativas_texto,"",1,1)</f>
        <v>MOTORISTA CUMPRINDO HORÁRIO NA ESCALA ATUAL</v>
      </c>
      <c r="L1941" s="119" t="str">
        <f>_xlfn.CONCAT(cr_impAlm[[#This Row],[DATA]],cr_impAlm[[#This Row],[MOTORISTA e MATRICULA]])</f>
        <v>45631MARCELO ALVES DE SOUSA - 5655</v>
      </c>
    </row>
    <row r="1942" spans="1:12" ht="41.25" hidden="1" customHeight="1">
      <c r="A1942" s="152">
        <v>45550</v>
      </c>
      <c r="B1942" s="146">
        <v>20018</v>
      </c>
      <c r="C1942" s="147">
        <v>0.3</v>
      </c>
      <c r="D1942" s="148" t="s">
        <v>11</v>
      </c>
      <c r="E1942" s="153" t="s">
        <v>302</v>
      </c>
      <c r="F1942" s="149"/>
      <c r="G1942" s="149" t="str">
        <f t="shared" si="73"/>
        <v>1</v>
      </c>
      <c r="H1942" s="150">
        <f t="shared" si="74"/>
        <v>18</v>
      </c>
      <c r="I1942" s="149" t="str" cm="1">
        <f t="array" ref="I1942">_xlfn.XLOOKUP(C1942,imp_horarios,imp_trechos_janta,"",-1,1)</f>
        <v>BELEM X GOIANIA 07:12</v>
      </c>
      <c r="J1942" s="151" t="str" cm="1">
        <f t="array" ref="J1942">_xlfn.XLOOKUP(D1942,justificativas_motivos,justificativas_texto,"",1,1)</f>
        <v>MOTORISTA CUMPRINDO HORÁRIO NA ESCALA ATUAL</v>
      </c>
      <c r="L1942" s="119" t="str">
        <f>_xlfn.CONCAT(cr_impAlm[[#This Row],[DATA]],cr_impAlm[[#This Row],[MOTORISTA e MATRICULA]])</f>
        <v>45631KEITH NOLAN CARNEIRO BARBOSA - 5653</v>
      </c>
    </row>
    <row r="1943" spans="1:12" ht="41.25" hidden="1" customHeight="1">
      <c r="A1943" s="152">
        <v>45550</v>
      </c>
      <c r="B1943" s="146">
        <v>20018</v>
      </c>
      <c r="C1943" s="147">
        <v>0.3</v>
      </c>
      <c r="D1943" s="148" t="s">
        <v>11</v>
      </c>
      <c r="E1943" s="153" t="s">
        <v>55</v>
      </c>
      <c r="F1943" s="149"/>
      <c r="G1943" s="149" t="str">
        <f t="shared" si="73"/>
        <v>1</v>
      </c>
      <c r="H1943" s="150">
        <f t="shared" si="74"/>
        <v>18</v>
      </c>
      <c r="I1943" s="149" t="str" cm="1">
        <f t="array" ref="I1943">_xlfn.XLOOKUP(C1943,imp_horarios,imp_trechos_janta,"",-1,1)</f>
        <v>BELEM X GOIANIA 07:12</v>
      </c>
      <c r="J1943" s="151" t="str" cm="1">
        <f t="array" ref="J1943">_xlfn.XLOOKUP(D1943,justificativas_motivos,justificativas_texto,"",1,1)</f>
        <v>MOTORISTA CUMPRINDO HORÁRIO NA ESCALA ATUAL</v>
      </c>
      <c r="L1943" s="119" t="str">
        <f>_xlfn.CONCAT(cr_impAlm[[#This Row],[DATA]],cr_impAlm[[#This Row],[MOTORISTA e MATRICULA]])</f>
        <v>45632LUIZ CARLOS GOMES DA SILVA - 1961</v>
      </c>
    </row>
    <row r="1944" spans="1:12" ht="41.25" hidden="1" customHeight="1">
      <c r="A1944" s="152">
        <v>45550</v>
      </c>
      <c r="B1944" s="146">
        <v>19025</v>
      </c>
      <c r="C1944" s="147">
        <v>0.39583333333333331</v>
      </c>
      <c r="D1944" s="148" t="s">
        <v>11</v>
      </c>
      <c r="E1944" s="153" t="s">
        <v>27</v>
      </c>
      <c r="F1944" s="149"/>
      <c r="G1944" s="149" t="str">
        <f t="shared" si="73"/>
        <v>1</v>
      </c>
      <c r="H1944" s="150">
        <f t="shared" si="74"/>
        <v>18</v>
      </c>
      <c r="I1944" s="149" t="str" cm="1">
        <f t="array" ref="I1944">_xlfn.XLOOKUP(C1944,imp_horarios,imp_trechos_janta,"",-1,1)</f>
        <v>GOIANIA X BELEM 09:30</v>
      </c>
      <c r="J1944" s="151" t="str" cm="1">
        <f t="array" ref="J1944">_xlfn.XLOOKUP(D1944,justificativas_motivos,justificativas_texto,"",1,1)</f>
        <v>MOTORISTA CUMPRINDO HORÁRIO NA ESCALA ATUAL</v>
      </c>
      <c r="L1944" s="119" t="str">
        <f>_xlfn.CONCAT(cr_impAlm[[#This Row],[DATA]],cr_impAlm[[#This Row],[MOTORISTA e MATRICULA]])</f>
        <v>45632DELEY CARVALHO DE SOUZA - 5015</v>
      </c>
    </row>
    <row r="1945" spans="1:12" ht="41.25" hidden="1" customHeight="1">
      <c r="A1945" s="152">
        <v>45550</v>
      </c>
      <c r="B1945" s="146">
        <v>19025</v>
      </c>
      <c r="C1945" s="147">
        <v>0.39583333333333331</v>
      </c>
      <c r="D1945" s="148" t="s">
        <v>11</v>
      </c>
      <c r="E1945" s="153" t="s">
        <v>29</v>
      </c>
      <c r="F1945" s="149"/>
      <c r="G1945" s="149" t="str">
        <f t="shared" si="73"/>
        <v>1</v>
      </c>
      <c r="H1945" s="150">
        <f t="shared" si="74"/>
        <v>18</v>
      </c>
      <c r="I1945" s="149" t="str" cm="1">
        <f t="array" ref="I1945">_xlfn.XLOOKUP(C1945,imp_horarios,imp_trechos_janta,"",-1,1)</f>
        <v>GOIANIA X BELEM 09:30</v>
      </c>
      <c r="J1945" s="151" t="str" cm="1">
        <f t="array" ref="J1945">_xlfn.XLOOKUP(D1945,justificativas_motivos,justificativas_texto,"",1,1)</f>
        <v>MOTORISTA CUMPRINDO HORÁRIO NA ESCALA ATUAL</v>
      </c>
      <c r="L1945" s="119" t="str">
        <f>_xlfn.CONCAT(cr_impAlm[[#This Row],[DATA]],cr_impAlm[[#This Row],[MOTORISTA e MATRICULA]])</f>
        <v>45632VILMAR JOSE CAMILO - 948</v>
      </c>
    </row>
    <row r="1946" spans="1:12" ht="41.25" hidden="1" customHeight="1">
      <c r="A1946" s="152">
        <v>45550</v>
      </c>
      <c r="B1946" s="146" t="s">
        <v>137</v>
      </c>
      <c r="C1946" s="147" t="s">
        <v>137</v>
      </c>
      <c r="D1946" s="148" t="s">
        <v>137</v>
      </c>
      <c r="E1946" s="153" t="s">
        <v>116</v>
      </c>
      <c r="F1946" s="149"/>
      <c r="G1946" s="149" t="str">
        <f t="shared" si="73"/>
        <v>1</v>
      </c>
      <c r="H1946" s="150">
        <f t="shared" si="74"/>
        <v>18</v>
      </c>
      <c r="I1946" s="149" t="str" cm="1">
        <f t="array" ref="I1946">_xlfn.XLOOKUP(C1946,imp_horarios,imp_trechos_janta,"",-1,1)</f>
        <v>ESPERA</v>
      </c>
      <c r="J1946" s="151" t="str" cm="1">
        <f t="array" ref="J1946">_xlfn.XLOOKUP(D1946,justificativas_motivos,justificativas_texto,"",1,1)</f>
        <v>MOTORISTA NA GARAGEM EM ESPERA PARA DISPONIBILIDADE DE HORARIOS</v>
      </c>
      <c r="L1946" s="119" t="str">
        <f>_xlfn.CONCAT(cr_impAlm[[#This Row],[DATA]],cr_impAlm[[#This Row],[MOTORISTA e MATRICULA]])</f>
        <v>45632WALDERNI SEBASTIAO - 5582</v>
      </c>
    </row>
    <row r="1947" spans="1:12" ht="41.25" hidden="1" customHeight="1">
      <c r="A1947" s="152">
        <v>45550</v>
      </c>
      <c r="B1947" s="146" t="s">
        <v>137</v>
      </c>
      <c r="C1947" s="147" t="s">
        <v>137</v>
      </c>
      <c r="D1947" s="148" t="s">
        <v>137</v>
      </c>
      <c r="E1947" s="153" t="s">
        <v>109</v>
      </c>
      <c r="F1947" s="149"/>
      <c r="G1947" s="149" t="str">
        <f t="shared" ref="G1947:G2010" si="75">IF(E1947="MOTORISTA","","1")</f>
        <v>1</v>
      </c>
      <c r="H1947" s="150">
        <f t="shared" ref="H1947:H2010" si="76">IF(E1947="MOTORISTA","",18)</f>
        <v>18</v>
      </c>
      <c r="I1947" s="149" t="str" cm="1">
        <f t="array" ref="I1947">_xlfn.XLOOKUP(C1947,imp_horarios,imp_trechos_janta,"",-1,1)</f>
        <v>ESPERA</v>
      </c>
      <c r="J1947" s="151" t="str" cm="1">
        <f t="array" ref="J1947">_xlfn.XLOOKUP(D1947,justificativas_motivos,justificativas_texto,"",1,1)</f>
        <v>MOTORISTA NA GARAGEM EM ESPERA PARA DISPONIBILIDADE DE HORARIOS</v>
      </c>
      <c r="L1947" s="119" t="str">
        <f>_xlfn.CONCAT(cr_impAlm[[#This Row],[DATA]],cr_impAlm[[#This Row],[MOTORISTA e MATRICULA]])</f>
        <v>45632RAIMUNDO NONATO FRANCO NETO - 5658</v>
      </c>
    </row>
    <row r="1948" spans="1:12" ht="41.25" hidden="1" customHeight="1">
      <c r="A1948" s="152">
        <v>45550</v>
      </c>
      <c r="B1948" s="146">
        <v>17700</v>
      </c>
      <c r="C1948" s="147">
        <v>0.39583333333333331</v>
      </c>
      <c r="D1948" s="148" t="s">
        <v>11</v>
      </c>
      <c r="E1948" s="153" t="s">
        <v>305</v>
      </c>
      <c r="F1948" s="149"/>
      <c r="G1948" s="149" t="str">
        <f t="shared" si="75"/>
        <v>1</v>
      </c>
      <c r="H1948" s="150">
        <f t="shared" si="76"/>
        <v>18</v>
      </c>
      <c r="I1948" s="149" t="s">
        <v>347</v>
      </c>
      <c r="J1948" s="151" t="str" cm="1">
        <f t="array" ref="J1948">_xlfn.XLOOKUP(D1948,justificativas_motivos,justificativas_texto,"",1,1)</f>
        <v>MOTORISTA CUMPRINDO HORÁRIO NA ESCALA ATUAL</v>
      </c>
      <c r="L1948" s="119" t="str">
        <f>_xlfn.CONCAT(cr_impAlm[[#This Row],[DATA]],cr_impAlm[[#This Row],[MOTORISTA e MATRICULA]])</f>
        <v>45632GILDEAN LEAL TEIXEIRA - 5649</v>
      </c>
    </row>
    <row r="1949" spans="1:12" ht="41.25" hidden="1" customHeight="1">
      <c r="A1949" s="152">
        <v>45550</v>
      </c>
      <c r="B1949" s="146">
        <v>17700</v>
      </c>
      <c r="C1949" s="147">
        <v>0.39583333333333331</v>
      </c>
      <c r="D1949" s="148" t="s">
        <v>11</v>
      </c>
      <c r="E1949" s="153" t="s">
        <v>223</v>
      </c>
      <c r="F1949" s="149"/>
      <c r="G1949" s="149" t="str">
        <f t="shared" si="75"/>
        <v>1</v>
      </c>
      <c r="H1949" s="150">
        <f t="shared" si="76"/>
        <v>18</v>
      </c>
      <c r="I1949" s="149" t="s">
        <v>347</v>
      </c>
      <c r="J1949" s="151" t="str" cm="1">
        <f t="array" ref="J1949">_xlfn.XLOOKUP(D1949,justificativas_motivos,justificativas_texto,"",1,1)</f>
        <v>MOTORISTA CUMPRINDO HORÁRIO NA ESCALA ATUAL</v>
      </c>
      <c r="L1949" s="119" t="str">
        <f>_xlfn.CONCAT(cr_impAlm[[#This Row],[DATA]],cr_impAlm[[#This Row],[MOTORISTA e MATRICULA]])</f>
        <v>45632WARLEY DA SILVA NOQUEIRA -5823</v>
      </c>
    </row>
    <row r="1950" spans="1:12" ht="41.25" hidden="1" customHeight="1">
      <c r="A1950" s="152">
        <v>45550</v>
      </c>
      <c r="B1950" s="146">
        <v>19019</v>
      </c>
      <c r="C1950" s="147">
        <v>0.75</v>
      </c>
      <c r="D1950" s="148" t="s">
        <v>11</v>
      </c>
      <c r="E1950" s="149" t="s">
        <v>112</v>
      </c>
      <c r="F1950" s="149"/>
      <c r="G1950" s="149" t="str">
        <f t="shared" si="75"/>
        <v>1</v>
      </c>
      <c r="H1950" s="150">
        <f t="shared" si="76"/>
        <v>18</v>
      </c>
      <c r="I1950" s="149" t="str" cm="1">
        <f t="array" ref="I1950">_xlfn.XLOOKUP(C1950,imp_horarios,imp_trechos_janta,"",-1,1)</f>
        <v>GOIANIA X TERESINA 18:00</v>
      </c>
      <c r="J1950" s="151" t="str" cm="1">
        <f t="array" ref="J1950">_xlfn.XLOOKUP(D1950,justificativas_motivos,justificativas_texto,"",1,1)</f>
        <v>MOTORISTA CUMPRINDO HORÁRIO NA ESCALA ATUAL</v>
      </c>
      <c r="L1950" s="119" t="str">
        <f>_xlfn.CONCAT(cr_impAlm[[#This Row],[DATA]],cr_impAlm[[#This Row],[MOTORISTA e MATRICULA]])</f>
        <v>45632KLESLEI TIAGO DA SILVA RODRIGUES - 5986</v>
      </c>
    </row>
    <row r="1951" spans="1:12" ht="41.25" hidden="1" customHeight="1">
      <c r="A1951" s="152">
        <v>45550</v>
      </c>
      <c r="B1951" s="146">
        <v>19019</v>
      </c>
      <c r="C1951" s="147">
        <v>0.75</v>
      </c>
      <c r="D1951" s="148" t="s">
        <v>11</v>
      </c>
      <c r="E1951" s="149" t="s">
        <v>309</v>
      </c>
      <c r="F1951" s="149"/>
      <c r="G1951" s="149" t="str">
        <f t="shared" si="75"/>
        <v>1</v>
      </c>
      <c r="H1951" s="150">
        <f t="shared" si="76"/>
        <v>18</v>
      </c>
      <c r="I1951" s="149" t="str" cm="1">
        <f t="array" ref="I1951">_xlfn.XLOOKUP(C1951,imp_horarios,imp_trechos_janta,"",-1,1)</f>
        <v>GOIANIA X TERESINA 18:00</v>
      </c>
      <c r="J1951" s="151" t="str" cm="1">
        <f t="array" ref="J1951">_xlfn.XLOOKUP(D1951,justificativas_motivos,justificativas_texto,"",1,1)</f>
        <v>MOTORISTA CUMPRINDO HORÁRIO NA ESCALA ATUAL</v>
      </c>
      <c r="L1951" s="119" t="str">
        <f>_xlfn.CONCAT(cr_impAlm[[#This Row],[DATA]],cr_impAlm[[#This Row],[MOTORISTA e MATRICULA]])</f>
        <v>45633CLEOMAR ANTONIO SIMOES - 2988</v>
      </c>
    </row>
    <row r="1952" spans="1:12" ht="41.25" hidden="1" customHeight="1">
      <c r="A1952" s="152">
        <v>45550</v>
      </c>
      <c r="B1952" s="146">
        <v>19015</v>
      </c>
      <c r="C1952" s="147">
        <v>0.79166666666666663</v>
      </c>
      <c r="D1952" s="148" t="s">
        <v>11</v>
      </c>
      <c r="E1952" s="149" t="s">
        <v>280</v>
      </c>
      <c r="F1952" s="149"/>
      <c r="G1952" s="149" t="str">
        <f t="shared" si="75"/>
        <v>1</v>
      </c>
      <c r="H1952" s="150">
        <f t="shared" si="76"/>
        <v>18</v>
      </c>
      <c r="I1952" s="149" t="str" cm="1">
        <f t="array" ref="I1952">_xlfn.XLOOKUP(C1952,imp_horarios,imp_trechos_janta,"",-1,1)</f>
        <v>GOIANIA X TERESINA 18:00</v>
      </c>
      <c r="J1952" s="151" t="str" cm="1">
        <f t="array" ref="J1952">_xlfn.XLOOKUP(D1952,justificativas_motivos,justificativas_texto,"",1,1)</f>
        <v>MOTORISTA CUMPRINDO HORÁRIO NA ESCALA ATUAL</v>
      </c>
      <c r="L1952" s="119" t="str">
        <f>_xlfn.CONCAT(cr_impAlm[[#This Row],[DATA]],cr_impAlm[[#This Row],[MOTORISTA e MATRICULA]])</f>
        <v>45633  DIVINO EURIPEDES RIBEIRO- 5191</v>
      </c>
    </row>
    <row r="1953" spans="1:12" ht="41.25" hidden="1" customHeight="1">
      <c r="A1953" s="152">
        <v>45550</v>
      </c>
      <c r="B1953" s="146">
        <v>19015</v>
      </c>
      <c r="C1953" s="147">
        <v>0.79166666666666663</v>
      </c>
      <c r="D1953" s="148" t="s">
        <v>11</v>
      </c>
      <c r="E1953" s="149" t="s">
        <v>209</v>
      </c>
      <c r="F1953" s="149"/>
      <c r="G1953" s="149" t="str">
        <f t="shared" si="75"/>
        <v>1</v>
      </c>
      <c r="H1953" s="150">
        <f t="shared" si="76"/>
        <v>18</v>
      </c>
      <c r="I1953" s="149" t="str" cm="1">
        <f t="array" ref="I1953">_xlfn.XLOOKUP(C1953,imp_horarios,imp_trechos_janta,"",-1,1)</f>
        <v>GOIANIA X TERESINA 18:00</v>
      </c>
      <c r="J1953" s="151" t="str" cm="1">
        <f t="array" ref="J1953">_xlfn.XLOOKUP(D1953,justificativas_motivos,justificativas_texto,"",1,1)</f>
        <v>MOTORISTA CUMPRINDO HORÁRIO NA ESCALA ATUAL</v>
      </c>
      <c r="L1953" s="119" t="str">
        <f>_xlfn.CONCAT(cr_impAlm[[#This Row],[DATA]],cr_impAlm[[#This Row],[MOTORISTA e MATRICULA]])</f>
        <v>45633NEURI BISPO DA SILVA - 2682</v>
      </c>
    </row>
    <row r="1954" spans="1:12" ht="41.25" hidden="1" customHeight="1">
      <c r="A1954" s="152">
        <v>45551</v>
      </c>
      <c r="B1954" s="146">
        <v>19012</v>
      </c>
      <c r="C1954" s="147">
        <v>0.87847222222222221</v>
      </c>
      <c r="D1954" s="148" t="s">
        <v>11</v>
      </c>
      <c r="E1954" s="149" t="s">
        <v>112</v>
      </c>
      <c r="F1954" s="149"/>
      <c r="G1954" s="149" t="str">
        <f t="shared" si="75"/>
        <v>1</v>
      </c>
      <c r="H1954" s="150">
        <f t="shared" si="76"/>
        <v>18</v>
      </c>
      <c r="I1954" s="149" t="str" cm="1">
        <f t="array" ref="I1954">_xlfn.XLOOKUP(C1954,imp_horarios,imp_trechos_janta,"",-1,1)</f>
        <v>BELEM X GOIANIA 21:05</v>
      </c>
      <c r="J1954" s="151" t="str" cm="1">
        <f t="array" ref="J1954">_xlfn.XLOOKUP(D1954,justificativas_motivos,justificativas_texto,"",1,1)</f>
        <v>MOTORISTA CUMPRINDO HORÁRIO NA ESCALA ATUAL</v>
      </c>
      <c r="L1954" s="119" t="str">
        <f>_xlfn.CONCAT(cr_impAlm[[#This Row],[DATA]],cr_impAlm[[#This Row],[MOTORISTA e MATRICULA]])</f>
        <v>45633OLISMAR BATISTA DE DEUS - 5293</v>
      </c>
    </row>
    <row r="1955" spans="1:12" ht="41.25" hidden="1" customHeight="1">
      <c r="A1955" s="152">
        <v>45551</v>
      </c>
      <c r="B1955" s="146">
        <v>19012</v>
      </c>
      <c r="C1955" s="147">
        <v>0.87847222222222221</v>
      </c>
      <c r="D1955" s="148" t="s">
        <v>11</v>
      </c>
      <c r="E1955" s="149" t="s">
        <v>309</v>
      </c>
      <c r="F1955" s="149"/>
      <c r="G1955" s="149" t="str">
        <f t="shared" si="75"/>
        <v>1</v>
      </c>
      <c r="H1955" s="150">
        <f t="shared" si="76"/>
        <v>18</v>
      </c>
      <c r="I1955" s="149" t="str" cm="1">
        <f t="array" ref="I1955">_xlfn.XLOOKUP(C1955,imp_horarios,imp_trechos_janta,"",-1,1)</f>
        <v>BELEM X GOIANIA 21:05</v>
      </c>
      <c r="J1955" s="151" t="str" cm="1">
        <f t="array" ref="J1955">_xlfn.XLOOKUP(D1955,justificativas_motivos,justificativas_texto,"",1,1)</f>
        <v>MOTORISTA CUMPRINDO HORÁRIO NA ESCALA ATUAL</v>
      </c>
      <c r="L1955" s="119" t="str">
        <f>_xlfn.CONCAT(cr_impAlm[[#This Row],[DATA]],cr_impAlm[[#This Row],[MOTORISTA e MATRICULA]])</f>
        <v>45633FRANCISCO PESSOA DE CARVALHO - 5276</v>
      </c>
    </row>
    <row r="1956" spans="1:12" ht="41.25" hidden="1" customHeight="1">
      <c r="A1956" s="152">
        <v>45551</v>
      </c>
      <c r="B1956" s="146">
        <v>19013</v>
      </c>
      <c r="C1956" s="147">
        <v>0.3</v>
      </c>
      <c r="D1956" s="148" t="s">
        <v>11</v>
      </c>
      <c r="E1956" s="149" t="s">
        <v>280</v>
      </c>
      <c r="F1956" s="149"/>
      <c r="G1956" s="149" t="str">
        <f t="shared" si="75"/>
        <v>1</v>
      </c>
      <c r="H1956" s="150">
        <f t="shared" si="76"/>
        <v>18</v>
      </c>
      <c r="I1956" s="149" t="str" cm="1">
        <f t="array" ref="I1956">_xlfn.XLOOKUP(C1956,imp_horarios,imp_trechos_janta,"",-1,1)</f>
        <v>BELEM X GOIANIA 07:12</v>
      </c>
      <c r="J1956" s="151" t="str" cm="1">
        <f t="array" ref="J1956">_xlfn.XLOOKUP(D1956,justificativas_motivos,justificativas_texto,"",1,1)</f>
        <v>MOTORISTA CUMPRINDO HORÁRIO NA ESCALA ATUAL</v>
      </c>
      <c r="L1956" s="119" t="str">
        <f>_xlfn.CONCAT(cr_impAlm[[#This Row],[DATA]],cr_impAlm[[#This Row],[MOTORISTA e MATRICULA]])</f>
        <v>45633JOAO PAULINO DE  SILVA NETO - 5663</v>
      </c>
    </row>
    <row r="1957" spans="1:12" ht="41.25" hidden="1" customHeight="1">
      <c r="A1957" s="152">
        <v>45551</v>
      </c>
      <c r="B1957" s="146">
        <v>19013</v>
      </c>
      <c r="C1957" s="147">
        <v>0.3</v>
      </c>
      <c r="D1957" s="148" t="s">
        <v>11</v>
      </c>
      <c r="E1957" s="149" t="s">
        <v>209</v>
      </c>
      <c r="F1957" s="149"/>
      <c r="G1957" s="149" t="str">
        <f t="shared" si="75"/>
        <v>1</v>
      </c>
      <c r="H1957" s="150">
        <f t="shared" si="76"/>
        <v>18</v>
      </c>
      <c r="I1957" s="149" t="str" cm="1">
        <f t="array" ref="I1957">_xlfn.XLOOKUP(C1957,imp_horarios,imp_trechos_janta,"",-1,1)</f>
        <v>BELEM X GOIANIA 07:12</v>
      </c>
      <c r="J1957" s="151" t="str" cm="1">
        <f t="array" ref="J1957">_xlfn.XLOOKUP(D1957,justificativas_motivos,justificativas_texto,"",1,1)</f>
        <v>MOTORISTA CUMPRINDO HORÁRIO NA ESCALA ATUAL</v>
      </c>
      <c r="L1957" s="119" t="str">
        <f>_xlfn.CONCAT(cr_impAlm[[#This Row],[DATA]],cr_impAlm[[#This Row],[MOTORISTA e MATRICULA]])</f>
        <v>45634WILSON FERREIRA DE JESUS - 1407</v>
      </c>
    </row>
    <row r="1958" spans="1:12" ht="41.25" hidden="1" customHeight="1">
      <c r="A1958" s="152">
        <v>45551</v>
      </c>
      <c r="B1958" s="146">
        <v>19010</v>
      </c>
      <c r="C1958" s="147">
        <v>0.85416666666666663</v>
      </c>
      <c r="D1958" s="148" t="s">
        <v>11</v>
      </c>
      <c r="E1958" s="153" t="s">
        <v>116</v>
      </c>
      <c r="F1958" s="149"/>
      <c r="G1958" s="149" t="str">
        <f t="shared" si="75"/>
        <v>1</v>
      </c>
      <c r="H1958" s="150">
        <f t="shared" si="76"/>
        <v>18</v>
      </c>
      <c r="I1958" s="149" t="s">
        <v>583</v>
      </c>
      <c r="J1958" s="151" t="str" cm="1">
        <f t="array" ref="J1958">_xlfn.XLOOKUP(D1958,justificativas_motivos,justificativas_texto,"",1,1)</f>
        <v>MOTORISTA CUMPRINDO HORÁRIO NA ESCALA ATUAL</v>
      </c>
      <c r="L1958" s="119" t="str">
        <f>_xlfn.CONCAT(cr_impAlm[[#This Row],[DATA]],cr_impAlm[[#This Row],[MOTORISTA e MATRICULA]])</f>
        <v>45634WILSON MARTINS ROCHA - 105</v>
      </c>
    </row>
    <row r="1959" spans="1:12" ht="41.25" hidden="1" customHeight="1">
      <c r="A1959" s="152">
        <v>45551</v>
      </c>
      <c r="B1959" s="146">
        <v>19010</v>
      </c>
      <c r="C1959" s="147">
        <v>0.85416666666666663</v>
      </c>
      <c r="D1959" s="148" t="s">
        <v>11</v>
      </c>
      <c r="E1959" s="153" t="s">
        <v>109</v>
      </c>
      <c r="F1959" s="149"/>
      <c r="G1959" s="149" t="str">
        <f t="shared" si="75"/>
        <v>1</v>
      </c>
      <c r="H1959" s="150">
        <f t="shared" si="76"/>
        <v>18</v>
      </c>
      <c r="I1959" s="149" t="s">
        <v>583</v>
      </c>
      <c r="J1959" s="151" t="str" cm="1">
        <f t="array" ref="J1959">_xlfn.XLOOKUP(D1959,justificativas_motivos,justificativas_texto,"",1,1)</f>
        <v>MOTORISTA CUMPRINDO HORÁRIO NA ESCALA ATUAL</v>
      </c>
      <c r="L1959" s="119" t="str">
        <f>_xlfn.CONCAT(cr_impAlm[[#This Row],[DATA]],cr_impAlm[[#This Row],[MOTORISTA e MATRICULA]])</f>
        <v>45634KLEBERT XAVIER DA MAIA - 5827</v>
      </c>
    </row>
    <row r="1960" spans="1:12" ht="41.25" hidden="1" customHeight="1">
      <c r="A1960" s="152">
        <v>45551</v>
      </c>
      <c r="B1960" s="146">
        <v>16400</v>
      </c>
      <c r="C1960" s="147">
        <v>0.79166666666666663</v>
      </c>
      <c r="D1960" s="148" t="s">
        <v>11</v>
      </c>
      <c r="E1960" s="153" t="s">
        <v>310</v>
      </c>
      <c r="F1960" s="149"/>
      <c r="G1960" s="149" t="str">
        <f t="shared" si="75"/>
        <v>1</v>
      </c>
      <c r="H1960" s="150">
        <f t="shared" si="76"/>
        <v>18</v>
      </c>
      <c r="I1960" s="149" t="s">
        <v>592</v>
      </c>
      <c r="J1960" s="151" t="str" cm="1">
        <f t="array" ref="J1960">_xlfn.XLOOKUP(D1960,justificativas_motivos,justificativas_texto,"",1,1)</f>
        <v>MOTORISTA CUMPRINDO HORÁRIO NA ESCALA ATUAL</v>
      </c>
      <c r="L1960" s="119" t="str">
        <f>_xlfn.CONCAT(cr_impAlm[[#This Row],[DATA]],cr_impAlm[[#This Row],[MOTORISTA e MATRICULA]])</f>
        <v>45634ANTONIO  SOBRINHO DE OLIVEIRA - 5646</v>
      </c>
    </row>
    <row r="1961" spans="1:12" ht="41.25" hidden="1" customHeight="1">
      <c r="A1961" s="152">
        <v>45551</v>
      </c>
      <c r="B1961" s="146">
        <v>16400</v>
      </c>
      <c r="C1961" s="147">
        <v>0.79166666666666663</v>
      </c>
      <c r="D1961" s="148" t="s">
        <v>11</v>
      </c>
      <c r="E1961" s="153" t="s">
        <v>312</v>
      </c>
      <c r="F1961" s="149"/>
      <c r="G1961" s="149" t="str">
        <f t="shared" si="75"/>
        <v>1</v>
      </c>
      <c r="H1961" s="150">
        <f t="shared" si="76"/>
        <v>18</v>
      </c>
      <c r="I1961" s="149" t="s">
        <v>592</v>
      </c>
      <c r="J1961" s="151" t="str" cm="1">
        <f t="array" ref="J1961">_xlfn.XLOOKUP(D1961,justificativas_motivos,justificativas_texto,"",1,1)</f>
        <v>MOTORISTA CUMPRINDO HORÁRIO NA ESCALA ATUAL</v>
      </c>
      <c r="L1961" s="119" t="str">
        <f>_xlfn.CONCAT(cr_impAlm[[#This Row],[DATA]],cr_impAlm[[#This Row],[MOTORISTA e MATRICULA]])</f>
        <v>45634NELIO ALENCAR DOS SANTOS - 1759</v>
      </c>
    </row>
    <row r="1962" spans="1:12" ht="41.25" hidden="1" customHeight="1">
      <c r="A1962" s="152">
        <v>45551</v>
      </c>
      <c r="B1962" s="146">
        <v>19008</v>
      </c>
      <c r="C1962" s="147">
        <v>0.39583333333333331</v>
      </c>
      <c r="D1962" s="148" t="s">
        <v>11</v>
      </c>
      <c r="E1962" s="153" t="s">
        <v>108</v>
      </c>
      <c r="F1962" s="149"/>
      <c r="G1962" s="149" t="str">
        <f t="shared" si="75"/>
        <v>1</v>
      </c>
      <c r="H1962" s="150">
        <f t="shared" si="76"/>
        <v>18</v>
      </c>
      <c r="I1962" s="149" t="str" cm="1">
        <f t="array" ref="I1962">_xlfn.XLOOKUP(C1962,imp_horarios,imp_trechos_janta,"",-1,1)</f>
        <v>GOIANIA X BELEM 09:30</v>
      </c>
      <c r="J1962" s="151" t="str" cm="1">
        <f t="array" ref="J1962">_xlfn.XLOOKUP(D1962,justificativas_motivos,justificativas_texto,"",1,1)</f>
        <v>MOTORISTA CUMPRINDO HORÁRIO NA ESCALA ATUAL</v>
      </c>
      <c r="L1962" s="119" t="str">
        <f>_xlfn.CONCAT(cr_impAlm[[#This Row],[DATA]],cr_impAlm[[#This Row],[MOTORISTA e MATRICULA]])</f>
        <v>45634LOURIVAL FRANCISCO DA COSTA - 5826</v>
      </c>
    </row>
    <row r="1963" spans="1:12" ht="41.25" hidden="1" customHeight="1">
      <c r="A1963" s="152">
        <v>45551</v>
      </c>
      <c r="B1963" s="146">
        <v>19008</v>
      </c>
      <c r="C1963" s="147">
        <v>0.39583333333333331</v>
      </c>
      <c r="D1963" s="148" t="s">
        <v>11</v>
      </c>
      <c r="E1963" s="153" t="s">
        <v>113</v>
      </c>
      <c r="F1963" s="149"/>
      <c r="G1963" s="149" t="str">
        <f t="shared" si="75"/>
        <v>1</v>
      </c>
      <c r="H1963" s="150">
        <f t="shared" si="76"/>
        <v>18</v>
      </c>
      <c r="I1963" s="149" t="str" cm="1">
        <f t="array" ref="I1963">_xlfn.XLOOKUP(C1963,imp_horarios,imp_trechos_janta,"",-1,1)</f>
        <v>GOIANIA X BELEM 09:30</v>
      </c>
      <c r="J1963" s="151" t="str" cm="1">
        <f t="array" ref="J1963">_xlfn.XLOOKUP(D1963,justificativas_motivos,justificativas_texto,"",1,1)</f>
        <v>MOTORISTA CUMPRINDO HORÁRIO NA ESCALA ATUAL</v>
      </c>
      <c r="L1963" s="119" t="str">
        <f>_xlfn.CONCAT(cr_impAlm[[#This Row],[DATA]],cr_impAlm[[#This Row],[MOTORISTA e MATRICULA]])</f>
        <v>45635JOAO BATISTA DA SILVA - 1823</v>
      </c>
    </row>
    <row r="1964" spans="1:12" ht="41.25" hidden="1" customHeight="1">
      <c r="A1964" s="152">
        <v>45551</v>
      </c>
      <c r="B1964" s="146">
        <v>19003</v>
      </c>
      <c r="C1964" s="147">
        <v>0.75</v>
      </c>
      <c r="D1964" s="148" t="s">
        <v>11</v>
      </c>
      <c r="E1964" s="149" t="s">
        <v>40</v>
      </c>
      <c r="F1964" s="149"/>
      <c r="G1964" s="149" t="str">
        <f t="shared" si="75"/>
        <v>1</v>
      </c>
      <c r="H1964" s="150">
        <f t="shared" si="76"/>
        <v>18</v>
      </c>
      <c r="I1964" s="149" t="str" cm="1">
        <f t="array" ref="I1964">_xlfn.XLOOKUP(C1964,imp_horarios,imp_trechos_janta,"",-1,1)</f>
        <v>GOIANIA X TERESINA 18:00</v>
      </c>
      <c r="J1964" s="151" t="str" cm="1">
        <f t="array" ref="J1964">_xlfn.XLOOKUP(D1964,justificativas_motivos,justificativas_texto,"",1,1)</f>
        <v>MOTORISTA CUMPRINDO HORÁRIO NA ESCALA ATUAL</v>
      </c>
      <c r="L1964" s="119" t="str">
        <f>_xlfn.CONCAT(cr_impAlm[[#This Row],[DATA]],cr_impAlm[[#This Row],[MOTORISTA e MATRICULA]])</f>
        <v>45635GENIVAL MIRANDA LEITE - 1953</v>
      </c>
    </row>
    <row r="1965" spans="1:12" ht="41.25" hidden="1" customHeight="1">
      <c r="A1965" s="152">
        <v>45551</v>
      </c>
      <c r="B1965" s="146">
        <v>19003</v>
      </c>
      <c r="C1965" s="147">
        <v>0.75</v>
      </c>
      <c r="D1965" s="148" t="s">
        <v>11</v>
      </c>
      <c r="E1965" s="149" t="s">
        <v>41</v>
      </c>
      <c r="F1965" s="149"/>
      <c r="G1965" s="149" t="str">
        <f t="shared" si="75"/>
        <v>1</v>
      </c>
      <c r="H1965" s="150">
        <f t="shared" si="76"/>
        <v>18</v>
      </c>
      <c r="I1965" s="149" t="str" cm="1">
        <f t="array" ref="I1965">_xlfn.XLOOKUP(C1965,imp_horarios,imp_trechos_janta,"",-1,1)</f>
        <v>GOIANIA X TERESINA 18:00</v>
      </c>
      <c r="J1965" s="151" t="str" cm="1">
        <f t="array" ref="J1965">_xlfn.XLOOKUP(D1965,justificativas_motivos,justificativas_texto,"",1,1)</f>
        <v>MOTORISTA CUMPRINDO HORÁRIO NA ESCALA ATUAL</v>
      </c>
      <c r="L1965" s="119" t="str">
        <f>_xlfn.CONCAT(cr_impAlm[[#This Row],[DATA]],cr_impAlm[[#This Row],[MOTORISTA e MATRICULA]])</f>
        <v>45635JOAO DA SILVA MORAIS - 2978</v>
      </c>
    </row>
    <row r="1966" spans="1:12" ht="41.25" hidden="1" customHeight="1">
      <c r="A1966" s="152">
        <v>45551</v>
      </c>
      <c r="B1966" s="146">
        <v>19020</v>
      </c>
      <c r="C1966" s="147">
        <v>0.79166666666666663</v>
      </c>
      <c r="D1966" s="148" t="s">
        <v>11</v>
      </c>
      <c r="E1966" s="149" t="s">
        <v>83</v>
      </c>
      <c r="F1966" s="149"/>
      <c r="G1966" s="149" t="str">
        <f t="shared" si="75"/>
        <v>1</v>
      </c>
      <c r="H1966" s="150">
        <f t="shared" si="76"/>
        <v>18</v>
      </c>
      <c r="I1966" s="149" t="str" cm="1">
        <f t="array" ref="I1966">_xlfn.XLOOKUP(C1966,imp_horarios,imp_trechos_janta,"",-1,1)</f>
        <v>GOIANIA X TERESINA 18:00</v>
      </c>
      <c r="J1966" s="151" t="str" cm="1">
        <f t="array" ref="J1966">_xlfn.XLOOKUP(D1966,justificativas_motivos,justificativas_texto,"",1,1)</f>
        <v>MOTORISTA CUMPRINDO HORÁRIO NA ESCALA ATUAL</v>
      </c>
      <c r="L1966" s="119" t="str">
        <f>_xlfn.CONCAT(cr_impAlm[[#This Row],[DATA]],cr_impAlm[[#This Row],[MOTORISTA e MATRICULA]])</f>
        <v>45635RAFAEL JOSE TOME DE LIMA - 5537</v>
      </c>
    </row>
    <row r="1967" spans="1:12" ht="41.25" hidden="1" customHeight="1">
      <c r="A1967" s="152">
        <v>45551</v>
      </c>
      <c r="B1967" s="146">
        <v>19020</v>
      </c>
      <c r="C1967" s="147">
        <v>0.79166666666666663</v>
      </c>
      <c r="D1967" s="148" t="s">
        <v>11</v>
      </c>
      <c r="E1967" s="149" t="s">
        <v>93</v>
      </c>
      <c r="F1967" s="149"/>
      <c r="G1967" s="149" t="str">
        <f t="shared" si="75"/>
        <v>1</v>
      </c>
      <c r="H1967" s="150">
        <f t="shared" si="76"/>
        <v>18</v>
      </c>
      <c r="I1967" s="149" t="str" cm="1">
        <f t="array" ref="I1967">_xlfn.XLOOKUP(C1967,imp_horarios,imp_trechos_janta,"",-1,1)</f>
        <v>GOIANIA X TERESINA 18:00</v>
      </c>
      <c r="J1967" s="151" t="str" cm="1">
        <f t="array" ref="J1967">_xlfn.XLOOKUP(D1967,justificativas_motivos,justificativas_texto,"",1,1)</f>
        <v>MOTORISTA CUMPRINDO HORÁRIO NA ESCALA ATUAL</v>
      </c>
      <c r="L1967" s="119" t="str">
        <f>_xlfn.CONCAT(cr_impAlm[[#This Row],[DATA]],cr_impAlm[[#This Row],[MOTORISTA e MATRICULA]])</f>
        <v>45635RAIMUNDO NONATO FRANCO NETO - 5658</v>
      </c>
    </row>
    <row r="1968" spans="1:12" ht="41.25" hidden="1" customHeight="1">
      <c r="A1968" s="152">
        <v>45552</v>
      </c>
      <c r="B1968" s="146">
        <v>19015</v>
      </c>
      <c r="C1968" s="147">
        <v>0.87847222222222221</v>
      </c>
      <c r="D1968" s="148" t="s">
        <v>11</v>
      </c>
      <c r="E1968" s="149" t="s">
        <v>40</v>
      </c>
      <c r="F1968" s="149"/>
      <c r="G1968" s="149" t="str">
        <f t="shared" si="75"/>
        <v>1</v>
      </c>
      <c r="H1968" s="150">
        <f t="shared" si="76"/>
        <v>18</v>
      </c>
      <c r="I1968" s="149" t="str" cm="1">
        <f t="array" ref="I1968">_xlfn.XLOOKUP(C1968,imp_horarios,imp_trechos_janta,"",-1,1)</f>
        <v>BELEM X GOIANIA 21:05</v>
      </c>
      <c r="J1968" s="151" t="str" cm="1">
        <f t="array" ref="J1968">_xlfn.XLOOKUP(D1968,justificativas_motivos,justificativas_texto,"",1,1)</f>
        <v>MOTORISTA CUMPRINDO HORÁRIO NA ESCALA ATUAL</v>
      </c>
      <c r="L1968" s="119" t="str">
        <f>_xlfn.CONCAT(cr_impAlm[[#This Row],[DATA]],cr_impAlm[[#This Row],[MOTORISTA e MATRICULA]])</f>
        <v>45635GILDEAN LEAL TEIXEIRA - 5649</v>
      </c>
    </row>
    <row r="1969" spans="1:12" ht="41.25" hidden="1" customHeight="1">
      <c r="A1969" s="152">
        <v>45552</v>
      </c>
      <c r="B1969" s="146">
        <v>19015</v>
      </c>
      <c r="C1969" s="147">
        <v>0.87847222222222221</v>
      </c>
      <c r="D1969" s="148" t="s">
        <v>11</v>
      </c>
      <c r="E1969" s="149" t="s">
        <v>41</v>
      </c>
      <c r="F1969" s="149"/>
      <c r="G1969" s="149" t="str">
        <f t="shared" si="75"/>
        <v>1</v>
      </c>
      <c r="H1969" s="150">
        <f t="shared" si="76"/>
        <v>18</v>
      </c>
      <c r="I1969" s="149" t="str" cm="1">
        <f t="array" ref="I1969">_xlfn.XLOOKUP(C1969,imp_horarios,imp_trechos_janta,"",-1,1)</f>
        <v>BELEM X GOIANIA 21:05</v>
      </c>
      <c r="J1969" s="151" t="str" cm="1">
        <f t="array" ref="J1969">_xlfn.XLOOKUP(D1969,justificativas_motivos,justificativas_texto,"",1,1)</f>
        <v>MOTORISTA CUMPRINDO HORÁRIO NA ESCALA ATUAL</v>
      </c>
      <c r="L1969" s="119" t="str">
        <f>_xlfn.CONCAT(cr_impAlm[[#This Row],[DATA]],cr_impAlm[[#This Row],[MOTORISTA e MATRICULA]])</f>
        <v>45636ROGER FREITAS - 5665</v>
      </c>
    </row>
    <row r="1970" spans="1:12" ht="41.25" hidden="1" customHeight="1">
      <c r="A1970" s="152">
        <v>45552</v>
      </c>
      <c r="B1970" s="146">
        <v>19004</v>
      </c>
      <c r="C1970" s="147">
        <v>0.3</v>
      </c>
      <c r="D1970" s="148" t="s">
        <v>11</v>
      </c>
      <c r="E1970" s="149" t="s">
        <v>83</v>
      </c>
      <c r="F1970" s="149"/>
      <c r="G1970" s="149" t="str">
        <f t="shared" si="75"/>
        <v>1</v>
      </c>
      <c r="H1970" s="150">
        <f t="shared" si="76"/>
        <v>18</v>
      </c>
      <c r="I1970" s="149" t="str" cm="1">
        <f t="array" ref="I1970">_xlfn.XLOOKUP(C1970,imp_horarios,imp_trechos_janta,"",-1,1)</f>
        <v>BELEM X GOIANIA 07:12</v>
      </c>
      <c r="J1970" s="151" t="str" cm="1">
        <f t="array" ref="J1970">_xlfn.XLOOKUP(D1970,justificativas_motivos,justificativas_texto,"",1,1)</f>
        <v>MOTORISTA CUMPRINDO HORÁRIO NA ESCALA ATUAL</v>
      </c>
      <c r="L1970" s="119" t="str">
        <f>_xlfn.CONCAT(cr_impAlm[[#This Row],[DATA]],cr_impAlm[[#This Row],[MOTORISTA e MATRICULA]])</f>
        <v>45636ANTONIO MAGNO FERREIRA DA SILVA - 5789</v>
      </c>
    </row>
    <row r="1971" spans="1:12" ht="41.25" hidden="1" customHeight="1">
      <c r="A1971" s="152">
        <v>45552</v>
      </c>
      <c r="B1971" s="146">
        <v>19004</v>
      </c>
      <c r="C1971" s="147">
        <v>0.3</v>
      </c>
      <c r="D1971" s="148" t="s">
        <v>11</v>
      </c>
      <c r="E1971" s="149" t="s">
        <v>93</v>
      </c>
      <c r="F1971" s="149"/>
      <c r="G1971" s="149" t="str">
        <f t="shared" si="75"/>
        <v>1</v>
      </c>
      <c r="H1971" s="150">
        <f t="shared" si="76"/>
        <v>18</v>
      </c>
      <c r="I1971" s="149" t="str" cm="1">
        <f t="array" ref="I1971">_xlfn.XLOOKUP(C1971,imp_horarios,imp_trechos_janta,"",-1,1)</f>
        <v>BELEM X GOIANIA 07:12</v>
      </c>
      <c r="J1971" s="151" t="str" cm="1">
        <f t="array" ref="J1971">_xlfn.XLOOKUP(D1971,justificativas_motivos,justificativas_texto,"",1,1)</f>
        <v>MOTORISTA CUMPRINDO HORÁRIO NA ESCALA ATUAL</v>
      </c>
      <c r="L1971" s="119" t="str">
        <f>_xlfn.CONCAT(cr_impAlm[[#This Row],[DATA]],cr_impAlm[[#This Row],[MOTORISTA e MATRICULA]])</f>
        <v>45636MARCELO RIZO SANTANA - 2048</v>
      </c>
    </row>
    <row r="1972" spans="1:12" ht="41.25" hidden="1" customHeight="1">
      <c r="A1972" s="152">
        <v>45552</v>
      </c>
      <c r="B1972" s="146">
        <v>15600</v>
      </c>
      <c r="C1972" s="147">
        <v>0.75</v>
      </c>
      <c r="D1972" s="148" t="s">
        <v>11</v>
      </c>
      <c r="E1972" s="149" t="s">
        <v>130</v>
      </c>
      <c r="F1972" s="149"/>
      <c r="G1972" s="149" t="str">
        <f t="shared" si="75"/>
        <v>1</v>
      </c>
      <c r="H1972" s="150">
        <f t="shared" si="76"/>
        <v>18</v>
      </c>
      <c r="I1972" s="149" t="str" cm="1">
        <f t="array" ref="I1972">_xlfn.XLOOKUP(C1972,imp_horarios,imp_trechos_janta,"",-1,1)</f>
        <v>GOIANIA X TERESINA 18:00</v>
      </c>
      <c r="J1972" s="151" t="str" cm="1">
        <f t="array" ref="J1972">_xlfn.XLOOKUP(D1972,justificativas_motivos,justificativas_texto,"",1,1)</f>
        <v>MOTORISTA CUMPRINDO HORÁRIO NA ESCALA ATUAL</v>
      </c>
      <c r="L1972" s="119" t="str">
        <f>_xlfn.CONCAT(cr_impAlm[[#This Row],[DATA]],cr_impAlm[[#This Row],[MOTORISTA e MATRICULA]])</f>
        <v>45636CLAUDIO JOSE DO NASCIMENTO - 549</v>
      </c>
    </row>
    <row r="1973" spans="1:12" ht="41.25" hidden="1" customHeight="1">
      <c r="A1973" s="152">
        <v>45552</v>
      </c>
      <c r="B1973" s="146">
        <v>15600</v>
      </c>
      <c r="C1973" s="147">
        <v>0.75</v>
      </c>
      <c r="D1973" s="148" t="s">
        <v>11</v>
      </c>
      <c r="E1973" s="149" t="s">
        <v>279</v>
      </c>
      <c r="F1973" s="149"/>
      <c r="G1973" s="149" t="str">
        <f t="shared" si="75"/>
        <v>1</v>
      </c>
      <c r="H1973" s="150">
        <f t="shared" si="76"/>
        <v>18</v>
      </c>
      <c r="I1973" s="149" t="str" cm="1">
        <f t="array" ref="I1973">_xlfn.XLOOKUP(C1973,imp_horarios,imp_trechos_janta,"",-1,1)</f>
        <v>GOIANIA X TERESINA 18:00</v>
      </c>
      <c r="J1973" s="151" t="str" cm="1">
        <f t="array" ref="J1973">_xlfn.XLOOKUP(D1973,justificativas_motivos,justificativas_texto,"",1,1)</f>
        <v>MOTORISTA CUMPRINDO HORÁRIO NA ESCALA ATUAL</v>
      </c>
      <c r="L1973" s="119" t="str">
        <f>_xlfn.CONCAT(cr_impAlm[[#This Row],[DATA]],cr_impAlm[[#This Row],[MOTORISTA e MATRICULA]])</f>
        <v>45636AILTON LEITE ORTIZ DE CAMARGO - 1642</v>
      </c>
    </row>
    <row r="1974" spans="1:12" ht="41.25" hidden="1" customHeight="1">
      <c r="A1974" s="152">
        <v>45552</v>
      </c>
      <c r="B1974" s="146">
        <v>16000</v>
      </c>
      <c r="C1974" s="147">
        <v>0.79166666666666663</v>
      </c>
      <c r="D1974" s="148" t="s">
        <v>11</v>
      </c>
      <c r="E1974" s="149" t="s">
        <v>45</v>
      </c>
      <c r="F1974" s="149"/>
      <c r="G1974" s="149" t="str">
        <f t="shared" si="75"/>
        <v>1</v>
      </c>
      <c r="H1974" s="150">
        <f t="shared" si="76"/>
        <v>18</v>
      </c>
      <c r="I1974" s="149" t="str" cm="1">
        <f t="array" ref="I1974">_xlfn.XLOOKUP(C1974,imp_horarios,imp_trechos_janta,"",-1,1)</f>
        <v>GOIANIA X TERESINA 18:00</v>
      </c>
      <c r="J1974" s="151" t="str" cm="1">
        <f t="array" ref="J1974">_xlfn.XLOOKUP(D1974,justificativas_motivos,justificativas_texto,"",1,1)</f>
        <v>MOTORISTA CUMPRINDO HORÁRIO NA ESCALA ATUAL</v>
      </c>
      <c r="L1974" s="119" t="str">
        <f>_xlfn.CONCAT(cr_impAlm[[#This Row],[DATA]],cr_impAlm[[#This Row],[MOTORISTA e MATRICULA]])</f>
        <v>45636VALDINAR ALVES DE FRANÇA 5959</v>
      </c>
    </row>
    <row r="1975" spans="1:12" ht="41.25" hidden="1" customHeight="1">
      <c r="A1975" s="152">
        <v>45552</v>
      </c>
      <c r="B1975" s="146">
        <v>16000</v>
      </c>
      <c r="C1975" s="147">
        <v>0.79166666666666663</v>
      </c>
      <c r="D1975" s="148" t="s">
        <v>11</v>
      </c>
      <c r="E1975" s="153" t="s">
        <v>237</v>
      </c>
      <c r="F1975" s="149"/>
      <c r="G1975" s="149" t="str">
        <f t="shared" si="75"/>
        <v>1</v>
      </c>
      <c r="H1975" s="150">
        <f t="shared" si="76"/>
        <v>18</v>
      </c>
      <c r="I1975" s="149" t="str" cm="1">
        <f t="array" ref="I1975">_xlfn.XLOOKUP(C1975,imp_horarios,imp_trechos_janta,"",-1,1)</f>
        <v>GOIANIA X TERESINA 18:00</v>
      </c>
      <c r="J1975" s="151" t="str" cm="1">
        <f t="array" ref="J1975">_xlfn.XLOOKUP(D1975,justificativas_motivos,justificativas_texto,"",1,1)</f>
        <v>MOTORISTA CUMPRINDO HORÁRIO NA ESCALA ATUAL</v>
      </c>
      <c r="L1975" s="119" t="str">
        <f>_xlfn.CONCAT(cr_impAlm[[#This Row],[DATA]],cr_impAlm[[#This Row],[MOTORISTA e MATRICULA]])</f>
        <v>45636JOSE CLAUDIMAR  CUNHA - 5652</v>
      </c>
    </row>
    <row r="1976" spans="1:12" ht="41.25" hidden="1" customHeight="1">
      <c r="A1976" s="152">
        <v>45552</v>
      </c>
      <c r="B1976" s="146">
        <v>16700</v>
      </c>
      <c r="C1976" s="147">
        <v>0.83333333333333337</v>
      </c>
      <c r="D1976" s="148" t="s">
        <v>11</v>
      </c>
      <c r="E1976" s="149" t="s">
        <v>157</v>
      </c>
      <c r="F1976" s="149"/>
      <c r="G1976" s="149" t="str">
        <f t="shared" si="75"/>
        <v>1</v>
      </c>
      <c r="H1976" s="150">
        <f t="shared" si="76"/>
        <v>18</v>
      </c>
      <c r="I1976" s="149" t="str" cm="1">
        <f t="array" ref="I1976">_xlfn.XLOOKUP(C1976,imp_horarios,imp_trechos_janta,"",-1,1)</f>
        <v>GOIANIA X SAO LUIS 20:00</v>
      </c>
      <c r="J1976" s="151" t="str" cm="1">
        <f t="array" ref="J1976">_xlfn.XLOOKUP(D1976,justificativas_motivos,justificativas_texto,"",1,1)</f>
        <v>MOTORISTA CUMPRINDO HORÁRIO NA ESCALA ATUAL</v>
      </c>
      <c r="L1976" s="119" t="str">
        <f>_xlfn.CONCAT(cr_impAlm[[#This Row],[DATA]],cr_impAlm[[#This Row],[MOTORISTA e MATRICULA]])</f>
        <v>45636JOAO FLAVIO DE SOUSA SILVA - 5270</v>
      </c>
    </row>
    <row r="1977" spans="1:12" ht="41.25" hidden="1" customHeight="1">
      <c r="A1977" s="144">
        <v>45552</v>
      </c>
      <c r="B1977" s="135">
        <v>16700</v>
      </c>
      <c r="C1977" s="133">
        <v>0.83333333333333337</v>
      </c>
      <c r="D1977" s="148" t="s">
        <v>11</v>
      </c>
      <c r="E1977" s="132" t="s">
        <v>216</v>
      </c>
      <c r="F1977" s="132"/>
      <c r="G1977" s="132" t="str">
        <f t="shared" si="75"/>
        <v>1</v>
      </c>
      <c r="H1977" s="137">
        <f t="shared" si="76"/>
        <v>18</v>
      </c>
      <c r="I1977" s="132" t="str" cm="1">
        <f t="array" ref="I1977">_xlfn.XLOOKUP(C1977,imp_horarios,imp_trechos_janta,"",-1,1)</f>
        <v>GOIANIA X SAO LUIS 20:00</v>
      </c>
      <c r="J1977" s="145" t="str" cm="1">
        <f t="array" ref="J1977">_xlfn.XLOOKUP(D1977,justificativas_motivos,justificativas_texto,"",1,1)</f>
        <v>MOTORISTA CUMPRINDO HORÁRIO NA ESCALA ATUAL</v>
      </c>
      <c r="L1977" s="119" t="str">
        <f>_xlfn.CONCAT(cr_impAlm[[#This Row],[DATA]],cr_impAlm[[#This Row],[MOTORISTA e MATRICULA]])</f>
        <v>45636ADAIL DA SILVA DOS SANTOS - 1103</v>
      </c>
    </row>
    <row r="1978" spans="1:12" ht="41.25" hidden="1" customHeight="1">
      <c r="A1978" s="144">
        <v>45553</v>
      </c>
      <c r="B1978" s="135">
        <v>19020</v>
      </c>
      <c r="C1978" s="133">
        <v>0.87847222222222221</v>
      </c>
      <c r="D1978" s="148" t="s">
        <v>11</v>
      </c>
      <c r="E1978" s="132" t="s">
        <v>157</v>
      </c>
      <c r="F1978" s="132"/>
      <c r="G1978" s="132" t="str">
        <f t="shared" si="75"/>
        <v>1</v>
      </c>
      <c r="H1978" s="137">
        <f t="shared" si="76"/>
        <v>18</v>
      </c>
      <c r="I1978" s="132" t="str" cm="1">
        <f t="array" ref="I1978">_xlfn.XLOOKUP(C1978,imp_horarios,imp_trechos_janta,"",-1,1)</f>
        <v>BELEM X GOIANIA 21:05</v>
      </c>
      <c r="J1978" s="145" t="str" cm="1">
        <f t="array" ref="J1978">_xlfn.XLOOKUP(D1978,justificativas_motivos,justificativas_texto,"",1,1)</f>
        <v>MOTORISTA CUMPRINDO HORÁRIO NA ESCALA ATUAL</v>
      </c>
      <c r="L1978" s="119" t="str">
        <f>_xlfn.CONCAT(cr_impAlm[[#This Row],[DATA]],cr_impAlm[[#This Row],[MOTORISTA e MATRICULA]])</f>
        <v>45637HILTON RODRIGUES DA COSTA - 866</v>
      </c>
    </row>
    <row r="1979" spans="1:12" ht="41.25" hidden="1" customHeight="1">
      <c r="A1979" s="144">
        <v>45553</v>
      </c>
      <c r="B1979" s="135">
        <v>19020</v>
      </c>
      <c r="C1979" s="133">
        <v>0.87847222222222221</v>
      </c>
      <c r="D1979" s="148" t="s">
        <v>11</v>
      </c>
      <c r="E1979" s="132" t="s">
        <v>156</v>
      </c>
      <c r="F1979" s="132"/>
      <c r="G1979" s="132" t="str">
        <f t="shared" si="75"/>
        <v>1</v>
      </c>
      <c r="H1979" s="137">
        <f t="shared" si="76"/>
        <v>18</v>
      </c>
      <c r="I1979" s="132" t="str" cm="1">
        <f t="array" ref="I1979">_xlfn.XLOOKUP(C1979,imp_horarios,imp_trechos_janta,"",-1,1)</f>
        <v>BELEM X GOIANIA 21:05</v>
      </c>
      <c r="J1979" s="145" t="str" cm="1">
        <f t="array" ref="J1979">_xlfn.XLOOKUP(D1979,justificativas_motivos,justificativas_texto,"",1,1)</f>
        <v>MOTORISTA CUMPRINDO HORÁRIO NA ESCALA ATUAL</v>
      </c>
      <c r="L1979" s="119" t="str">
        <f>_xlfn.CONCAT(cr_impAlm[[#This Row],[DATA]],cr_impAlm[[#This Row],[MOTORISTA e MATRICULA]])</f>
        <v>45637DJALMA SOARES GUIMARAES - 1948</v>
      </c>
    </row>
    <row r="1980" spans="1:12" ht="41.25" hidden="1" customHeight="1">
      <c r="A1980" s="144">
        <v>45553</v>
      </c>
      <c r="B1980" s="135">
        <v>19009</v>
      </c>
      <c r="C1980" s="133">
        <v>0.3</v>
      </c>
      <c r="D1980" s="148" t="s">
        <v>11</v>
      </c>
      <c r="E1980" s="132" t="s">
        <v>67</v>
      </c>
      <c r="F1980" s="132"/>
      <c r="G1980" s="132" t="str">
        <f t="shared" si="75"/>
        <v>1</v>
      </c>
      <c r="H1980" s="137">
        <f t="shared" si="76"/>
        <v>18</v>
      </c>
      <c r="I1980" s="132" t="str" cm="1">
        <f t="array" ref="I1980">_xlfn.XLOOKUP(C1980,imp_horarios,imp_trechos_janta,"",-1,1)</f>
        <v>BELEM X GOIANIA 07:12</v>
      </c>
      <c r="J1980" s="145" t="str" cm="1">
        <f t="array" ref="J1980">_xlfn.XLOOKUP(D1980,justificativas_motivos,justificativas_texto,"",1,1)</f>
        <v>MOTORISTA CUMPRINDO HORÁRIO NA ESCALA ATUAL</v>
      </c>
      <c r="L1980" s="119" t="str">
        <f>_xlfn.CONCAT(cr_impAlm[[#This Row],[DATA]],cr_impAlm[[#This Row],[MOTORISTA e MATRICULA]])</f>
        <v>45637JOAO BATISTA DA SILVA - 1410</v>
      </c>
    </row>
    <row r="1981" spans="1:12" ht="41.25" hidden="1" customHeight="1">
      <c r="A1981" s="144">
        <v>45553</v>
      </c>
      <c r="B1981" s="135">
        <v>19009</v>
      </c>
      <c r="C1981" s="133">
        <v>0.3</v>
      </c>
      <c r="D1981" s="148" t="s">
        <v>11</v>
      </c>
      <c r="E1981" s="132" t="s">
        <v>226</v>
      </c>
      <c r="F1981" s="132"/>
      <c r="G1981" s="132" t="str">
        <f t="shared" si="75"/>
        <v>1</v>
      </c>
      <c r="H1981" s="137">
        <f t="shared" si="76"/>
        <v>18</v>
      </c>
      <c r="I1981" s="132" t="str" cm="1">
        <f t="array" ref="I1981">_xlfn.XLOOKUP(C1981,imp_horarios,imp_trechos_janta,"",-1,1)</f>
        <v>BELEM X GOIANIA 07:12</v>
      </c>
      <c r="J1981" s="145" t="str" cm="1">
        <f t="array" ref="J1981">_xlfn.XLOOKUP(D1981,justificativas_motivos,justificativas_texto,"",1,1)</f>
        <v>MOTORISTA CUMPRINDO HORÁRIO NA ESCALA ATUAL</v>
      </c>
      <c r="L1981" s="119" t="str">
        <f>_xlfn.CONCAT(cr_impAlm[[#This Row],[DATA]],cr_impAlm[[#This Row],[MOTORISTA e MATRICULA]])</f>
        <v>45637GERALDO MARTINS DOS SANTOS - 5610</v>
      </c>
    </row>
    <row r="1982" spans="1:12" ht="41.25" hidden="1" customHeight="1">
      <c r="A1982" s="144">
        <v>45553</v>
      </c>
      <c r="B1982" s="135">
        <v>15700</v>
      </c>
      <c r="C1982" s="133">
        <v>0.39583333333333331</v>
      </c>
      <c r="D1982" s="148" t="s">
        <v>11</v>
      </c>
      <c r="E1982" s="132" t="s">
        <v>189</v>
      </c>
      <c r="F1982" s="132"/>
      <c r="G1982" s="132" t="str">
        <f t="shared" si="75"/>
        <v>1</v>
      </c>
      <c r="H1982" s="137">
        <f t="shared" si="76"/>
        <v>18</v>
      </c>
      <c r="I1982" s="132" t="str" cm="1">
        <f t="array" ref="I1982">_xlfn.XLOOKUP(C1982,imp_horarios,imp_trechos_janta,"",-1,1)</f>
        <v>GOIANIA X BELEM 09:30</v>
      </c>
      <c r="J1982" s="145" t="str" cm="1">
        <f t="array" ref="J1982">_xlfn.XLOOKUP(D1982,justificativas_motivos,justificativas_texto,"",1,1)</f>
        <v>MOTORISTA CUMPRINDO HORÁRIO NA ESCALA ATUAL</v>
      </c>
      <c r="L1982" s="119" t="str">
        <f>_xlfn.CONCAT(cr_impAlm[[#This Row],[DATA]],cr_impAlm[[#This Row],[MOTORISTA e MATRICULA]])</f>
        <v>45637ANTONIO DE PADUA DA  SILVA - 5645</v>
      </c>
    </row>
    <row r="1983" spans="1:12" ht="41.25" hidden="1" customHeight="1">
      <c r="A1983" s="144">
        <v>45553</v>
      </c>
      <c r="B1983" s="135">
        <v>15700</v>
      </c>
      <c r="C1983" s="133">
        <v>0.39583333333333331</v>
      </c>
      <c r="D1983" s="148" t="s">
        <v>11</v>
      </c>
      <c r="E1983" s="132" t="s">
        <v>133</v>
      </c>
      <c r="F1983" s="132"/>
      <c r="G1983" s="132" t="str">
        <f t="shared" si="75"/>
        <v>1</v>
      </c>
      <c r="H1983" s="137">
        <f t="shared" si="76"/>
        <v>18</v>
      </c>
      <c r="I1983" s="132" t="str" cm="1">
        <f t="array" ref="I1983">_xlfn.XLOOKUP(C1983,imp_horarios,imp_trechos_janta,"",-1,1)</f>
        <v>GOIANIA X BELEM 09:30</v>
      </c>
      <c r="J1983" s="145" t="str" cm="1">
        <f t="array" ref="J1983">_xlfn.XLOOKUP(D1983,justificativas_motivos,justificativas_texto,"",1,1)</f>
        <v>MOTORISTA CUMPRINDO HORÁRIO NA ESCALA ATUAL</v>
      </c>
      <c r="L1983" s="119" t="str">
        <f>_xlfn.CONCAT(cr_impAlm[[#This Row],[DATA]],cr_impAlm[[#This Row],[MOTORISTA e MATRICULA]])</f>
        <v>45637FRANCISCO DAS CHAGAS DOS SANTOS ANGELO - 5299</v>
      </c>
    </row>
    <row r="1984" spans="1:12" ht="41.25" hidden="1" customHeight="1">
      <c r="A1984" s="144">
        <v>45553</v>
      </c>
      <c r="B1984" s="135">
        <v>15600</v>
      </c>
      <c r="C1984" s="133">
        <v>0.75</v>
      </c>
      <c r="D1984" s="148" t="s">
        <v>11</v>
      </c>
      <c r="E1984" s="132" t="s">
        <v>101</v>
      </c>
      <c r="F1984" s="132"/>
      <c r="G1984" s="132" t="str">
        <f t="shared" si="75"/>
        <v>1</v>
      </c>
      <c r="H1984" s="137">
        <f t="shared" si="76"/>
        <v>18</v>
      </c>
      <c r="I1984" s="132" t="str" cm="1">
        <f t="array" ref="I1984">_xlfn.XLOOKUP(C1984,imp_horarios,imp_trechos_janta,"",-1,1)</f>
        <v>GOIANIA X TERESINA 18:00</v>
      </c>
      <c r="J1984" s="145" t="str" cm="1">
        <f t="array" ref="J1984">_xlfn.XLOOKUP(D1984,justificativas_motivos,justificativas_texto,"",1,1)</f>
        <v>MOTORISTA CUMPRINDO HORÁRIO NA ESCALA ATUAL</v>
      </c>
      <c r="L1984" s="119" t="str">
        <f>_xlfn.CONCAT(cr_impAlm[[#This Row],[DATA]],cr_impAlm[[#This Row],[MOTORISTA e MATRICULA]])</f>
        <v>45637ADAIL DA SILVA DOS SANTOS - 1103</v>
      </c>
    </row>
    <row r="1985" spans="1:12" ht="41.25" hidden="1" customHeight="1">
      <c r="A1985" s="144">
        <v>45553</v>
      </c>
      <c r="B1985" s="135">
        <v>15600</v>
      </c>
      <c r="C1985" s="133">
        <v>0.75</v>
      </c>
      <c r="D1985" s="148" t="s">
        <v>11</v>
      </c>
      <c r="E1985" s="132" t="s">
        <v>181</v>
      </c>
      <c r="F1985" s="132"/>
      <c r="G1985" s="132" t="str">
        <f t="shared" si="75"/>
        <v>1</v>
      </c>
      <c r="H1985" s="137">
        <f t="shared" si="76"/>
        <v>18</v>
      </c>
      <c r="I1985" s="132" t="str" cm="1">
        <f t="array" ref="I1985">_xlfn.XLOOKUP(C1985,imp_horarios,imp_trechos_janta,"",-1,1)</f>
        <v>GOIANIA X TERESINA 18:00</v>
      </c>
      <c r="J1985" s="145" t="str" cm="1">
        <f t="array" ref="J1985">_xlfn.XLOOKUP(D1985,justificativas_motivos,justificativas_texto,"",1,1)</f>
        <v>MOTORISTA CUMPRINDO HORÁRIO NA ESCALA ATUAL</v>
      </c>
      <c r="L1985" s="119" t="str">
        <f>_xlfn.CONCAT(cr_impAlm[[#This Row],[DATA]],cr_impAlm[[#This Row],[MOTORISTA e MATRICULA]])</f>
        <v>45638ANTONIO LINDOMAR DAS CHAGAS - 5175</v>
      </c>
    </row>
    <row r="1986" spans="1:12" ht="41.25" hidden="1" customHeight="1">
      <c r="A1986" s="144">
        <v>45553</v>
      </c>
      <c r="B1986" s="135">
        <v>19018</v>
      </c>
      <c r="C1986" s="133">
        <v>0.79166666666666663</v>
      </c>
      <c r="D1986" s="148" t="s">
        <v>11</v>
      </c>
      <c r="E1986" s="149" t="s">
        <v>262</v>
      </c>
      <c r="F1986" s="149"/>
      <c r="G1986" s="149" t="str">
        <f t="shared" si="75"/>
        <v>1</v>
      </c>
      <c r="H1986" s="150">
        <f t="shared" si="76"/>
        <v>18</v>
      </c>
      <c r="I1986" s="149" t="str" cm="1">
        <f t="array" ref="I1986">_xlfn.XLOOKUP(C1986,imp_horarios,imp_trechos_janta,"",-1,1)</f>
        <v>GOIANIA X TERESINA 18:00</v>
      </c>
      <c r="J1986" s="151" t="str" cm="1">
        <f t="array" ref="J1986">_xlfn.XLOOKUP(D1986,justificativas_motivos,justificativas_texto,"",1,1)</f>
        <v>MOTORISTA CUMPRINDO HORÁRIO NA ESCALA ATUAL</v>
      </c>
      <c r="L1986" s="119" t="str">
        <f>_xlfn.CONCAT(cr_impAlm[[#This Row],[DATA]],cr_impAlm[[#This Row],[MOTORISTA e MATRICULA]])</f>
        <v>45638PAULO TRINDADE DE ALMEIDA - 5742</v>
      </c>
    </row>
    <row r="1987" spans="1:12" ht="41.25" hidden="1" customHeight="1">
      <c r="A1987" s="152">
        <v>45553</v>
      </c>
      <c r="B1987" s="146">
        <v>19018</v>
      </c>
      <c r="C1987" s="147">
        <v>0.79166666666666663</v>
      </c>
      <c r="D1987" s="148" t="s">
        <v>11</v>
      </c>
      <c r="E1987" s="132" t="s">
        <v>89</v>
      </c>
      <c r="F1987" s="149"/>
      <c r="G1987" s="149" t="str">
        <f t="shared" si="75"/>
        <v>1</v>
      </c>
      <c r="H1987" s="150">
        <f t="shared" si="76"/>
        <v>18</v>
      </c>
      <c r="I1987" s="149" t="str" cm="1">
        <f t="array" ref="I1987">_xlfn.XLOOKUP(C1987,imp_horarios,imp_trechos_janta,"",-1,1)</f>
        <v>GOIANIA X TERESINA 18:00</v>
      </c>
      <c r="J1987" s="151" t="str" cm="1">
        <f t="array" ref="J1987">_xlfn.XLOOKUP(D1987,justificativas_motivos,justificativas_texto,"",1,1)</f>
        <v>MOTORISTA CUMPRINDO HORÁRIO NA ESCALA ATUAL</v>
      </c>
      <c r="L1987" s="119" t="str">
        <f>_xlfn.CONCAT(cr_impAlm[[#This Row],[DATA]],cr_impAlm[[#This Row],[MOTORISTA e MATRICULA]])</f>
        <v>45638MARCOS ANTONIO ALVES DE SOUSA - 5278</v>
      </c>
    </row>
    <row r="1988" spans="1:12" ht="41.25" hidden="1" customHeight="1">
      <c r="A1988" s="152">
        <v>45554</v>
      </c>
      <c r="B1988" s="146">
        <v>19022</v>
      </c>
      <c r="C1988" s="147">
        <v>0.85416666666666663</v>
      </c>
      <c r="D1988" s="148" t="s">
        <v>11</v>
      </c>
      <c r="E1988" s="132" t="s">
        <v>101</v>
      </c>
      <c r="F1988" s="149"/>
      <c r="G1988" s="149" t="str">
        <f t="shared" si="75"/>
        <v>1</v>
      </c>
      <c r="H1988" s="150">
        <f t="shared" si="76"/>
        <v>18</v>
      </c>
      <c r="I1988" s="149" t="s">
        <v>583</v>
      </c>
      <c r="J1988" s="151" t="str" cm="1">
        <f t="array" ref="J1988">_xlfn.XLOOKUP(D1988,justificativas_motivos,justificativas_texto,"",1,1)</f>
        <v>MOTORISTA CUMPRINDO HORÁRIO NA ESCALA ATUAL</v>
      </c>
      <c r="L1988" s="119" t="str">
        <f>_xlfn.CONCAT(cr_impAlm[[#This Row],[DATA]],cr_impAlm[[#This Row],[MOTORISTA e MATRICULA]])</f>
        <v>45638FRANCISCO DAS CHAGAS DOS SANTOS ANGELO - 5299</v>
      </c>
    </row>
    <row r="1989" spans="1:12" ht="41.25" hidden="1" customHeight="1">
      <c r="A1989" s="152">
        <v>45554</v>
      </c>
      <c r="B1989" s="146">
        <v>19022</v>
      </c>
      <c r="C1989" s="147">
        <v>0.85416666666666663</v>
      </c>
      <c r="D1989" s="148" t="s">
        <v>11</v>
      </c>
      <c r="E1989" s="132" t="s">
        <v>181</v>
      </c>
      <c r="F1989" s="149"/>
      <c r="G1989" s="149" t="str">
        <f t="shared" si="75"/>
        <v>1</v>
      </c>
      <c r="H1989" s="150">
        <f t="shared" si="76"/>
        <v>18</v>
      </c>
      <c r="I1989" s="149" t="s">
        <v>583</v>
      </c>
      <c r="J1989" s="151" t="str" cm="1">
        <f t="array" ref="J1989">_xlfn.XLOOKUP(D1989,justificativas_motivos,justificativas_texto,"",1,1)</f>
        <v>MOTORISTA CUMPRINDO HORÁRIO NA ESCALA ATUAL</v>
      </c>
      <c r="L1989" s="119" t="str">
        <f>_xlfn.CONCAT(cr_impAlm[[#This Row],[DATA]],cr_impAlm[[#This Row],[MOTORISTA e MATRICULA]])</f>
        <v>45638CARLOS ALBERTO DE LIMA - 2777</v>
      </c>
    </row>
    <row r="1990" spans="1:12" ht="41.25" hidden="1" customHeight="1">
      <c r="A1990" s="152">
        <v>45554</v>
      </c>
      <c r="B1990" s="146">
        <v>16700</v>
      </c>
      <c r="C1990" s="147">
        <v>0.87847222222222221</v>
      </c>
      <c r="D1990" s="148" t="s">
        <v>11</v>
      </c>
      <c r="E1990" s="149" t="s">
        <v>262</v>
      </c>
      <c r="F1990" s="149"/>
      <c r="G1990" s="149" t="str">
        <f t="shared" si="75"/>
        <v>1</v>
      </c>
      <c r="H1990" s="150">
        <f t="shared" si="76"/>
        <v>18</v>
      </c>
      <c r="I1990" s="149" t="str" cm="1">
        <f t="array" ref="I1990">_xlfn.XLOOKUP(C1990,imp_horarios,imp_trechos_janta,"",-1,1)</f>
        <v>BELEM X GOIANIA 21:05</v>
      </c>
      <c r="J1990" s="151" t="str" cm="1">
        <f t="array" ref="J1990">_xlfn.XLOOKUP(D1990,justificativas_motivos,justificativas_texto,"",1,1)</f>
        <v>MOTORISTA CUMPRINDO HORÁRIO NA ESCALA ATUAL</v>
      </c>
      <c r="L1990" s="119" t="str">
        <f>_xlfn.CONCAT(cr_impAlm[[#This Row],[DATA]],cr_impAlm[[#This Row],[MOTORISTA e MATRICULA]])</f>
        <v>45638FABIO DA SILVA ANDRADE - 4075</v>
      </c>
    </row>
    <row r="1991" spans="1:12" ht="41.25" hidden="1" customHeight="1">
      <c r="A1991" s="152">
        <v>45554</v>
      </c>
      <c r="B1991" s="146">
        <v>16700</v>
      </c>
      <c r="C1991" s="147">
        <v>0.87847222222222221</v>
      </c>
      <c r="D1991" s="148" t="s">
        <v>11</v>
      </c>
      <c r="E1991" s="149" t="s">
        <v>89</v>
      </c>
      <c r="F1991" s="149"/>
      <c r="G1991" s="149" t="str">
        <f t="shared" si="75"/>
        <v>1</v>
      </c>
      <c r="H1991" s="150">
        <f t="shared" si="76"/>
        <v>18</v>
      </c>
      <c r="I1991" s="149" t="str" cm="1">
        <f t="array" ref="I1991">_xlfn.XLOOKUP(C1991,imp_horarios,imp_trechos_janta,"",-1,1)</f>
        <v>BELEM X GOIANIA 21:05</v>
      </c>
      <c r="J1991" s="151" t="str" cm="1">
        <f t="array" ref="J1991">_xlfn.XLOOKUP(D1991,justificativas_motivos,justificativas_texto,"",1,1)</f>
        <v>MOTORISTA CUMPRINDO HORÁRIO NA ESCALA ATUAL</v>
      </c>
      <c r="L1991" s="119" t="str">
        <f>_xlfn.CONCAT(cr_impAlm[[#This Row],[DATA]],cr_impAlm[[#This Row],[MOTORISTA e MATRICULA]])</f>
        <v>45638RAIMUNDO NONATO MAGALHAES DO NASCIMENTO - 5662</v>
      </c>
    </row>
    <row r="1992" spans="1:12" ht="41.25" hidden="1" customHeight="1">
      <c r="A1992" s="152">
        <v>45554</v>
      </c>
      <c r="B1992" s="146">
        <v>19001</v>
      </c>
      <c r="C1992" s="147">
        <v>0.3</v>
      </c>
      <c r="D1992" s="148" t="s">
        <v>11</v>
      </c>
      <c r="E1992" s="153" t="s">
        <v>174</v>
      </c>
      <c r="F1992" s="149"/>
      <c r="G1992" s="149" t="str">
        <f t="shared" si="75"/>
        <v>1</v>
      </c>
      <c r="H1992" s="150">
        <f t="shared" si="76"/>
        <v>18</v>
      </c>
      <c r="I1992" s="149" t="str" cm="1">
        <f t="array" ref="I1992">_xlfn.XLOOKUP(C1992,imp_horarios,imp_trechos_janta,"",-1,1)</f>
        <v>BELEM X GOIANIA 07:12</v>
      </c>
      <c r="J1992" s="151" t="str" cm="1">
        <f t="array" ref="J1992">_xlfn.XLOOKUP(D1992,justificativas_motivos,justificativas_texto,"",1,1)</f>
        <v>MOTORISTA CUMPRINDO HORÁRIO NA ESCALA ATUAL</v>
      </c>
      <c r="L1992" s="119" t="str">
        <f>_xlfn.CONCAT(cr_impAlm[[#This Row],[DATA]],cr_impAlm[[#This Row],[MOTORISTA e MATRICULA]])</f>
        <v>45638JOAO SILVA SOUSA - 5330</v>
      </c>
    </row>
    <row r="1993" spans="1:12" ht="41.25" hidden="1" customHeight="1">
      <c r="A1993" s="152">
        <v>45554</v>
      </c>
      <c r="B1993" s="146">
        <v>19001</v>
      </c>
      <c r="C1993" s="147">
        <v>0.3</v>
      </c>
      <c r="D1993" s="148" t="s">
        <v>11</v>
      </c>
      <c r="E1993" s="153" t="s">
        <v>135</v>
      </c>
      <c r="F1993" s="149"/>
      <c r="G1993" s="149" t="str">
        <f t="shared" si="75"/>
        <v>1</v>
      </c>
      <c r="H1993" s="150">
        <f t="shared" si="76"/>
        <v>18</v>
      </c>
      <c r="I1993" s="149" t="str" cm="1">
        <f t="array" ref="I1993">_xlfn.XLOOKUP(C1993,imp_horarios,imp_trechos_janta,"",-1,1)</f>
        <v>BELEM X GOIANIA 07:12</v>
      </c>
      <c r="J1993" s="151" t="str" cm="1">
        <f t="array" ref="J1993">_xlfn.XLOOKUP(D1993,justificativas_motivos,justificativas_texto,"",1,1)</f>
        <v>MOTORISTA CUMPRINDO HORÁRIO NA ESCALA ATUAL</v>
      </c>
      <c r="L1993" s="119" t="str">
        <f>_xlfn.CONCAT(cr_impAlm[[#This Row],[DATA]],cr_impAlm[[#This Row],[MOTORISTA e MATRICULA]])</f>
        <v>45638ADAIL DA SILVA DOS SANTOS - 1103</v>
      </c>
    </row>
    <row r="1994" spans="1:12" ht="41.25" hidden="1" customHeight="1">
      <c r="A1994" s="152">
        <v>45554</v>
      </c>
      <c r="B1994" s="146">
        <v>16800</v>
      </c>
      <c r="C1994" s="147">
        <v>0.39583333333333331</v>
      </c>
      <c r="D1994" s="148" t="s">
        <v>11</v>
      </c>
      <c r="E1994" s="153" t="s">
        <v>153</v>
      </c>
      <c r="F1994" s="149"/>
      <c r="G1994" s="149" t="str">
        <f t="shared" si="75"/>
        <v>1</v>
      </c>
      <c r="H1994" s="150">
        <f t="shared" si="76"/>
        <v>18</v>
      </c>
      <c r="I1994" s="149" t="str" cm="1">
        <f t="array" ref="I1994">_xlfn.XLOOKUP(C1994,imp_horarios,imp_trechos_janta,"",-1,1)</f>
        <v>GOIANIA X BELEM 09:30</v>
      </c>
      <c r="J1994" s="151" t="str" cm="1">
        <f t="array" ref="J1994">_xlfn.XLOOKUP(D1994,justificativas_motivos,justificativas_texto,"",1,1)</f>
        <v>MOTORISTA CUMPRINDO HORÁRIO NA ESCALA ATUAL</v>
      </c>
      <c r="L1994" s="119" t="str">
        <f>_xlfn.CONCAT(cr_impAlm[[#This Row],[DATA]],cr_impAlm[[#This Row],[MOTORISTA e MATRICULA]])</f>
        <v>45639JOSE PEDRO DA SILVA FREITAS - 1357</v>
      </c>
    </row>
    <row r="1995" spans="1:12" ht="41.25" hidden="1" customHeight="1">
      <c r="A1995" s="152">
        <v>45554</v>
      </c>
      <c r="B1995" s="146">
        <v>16800</v>
      </c>
      <c r="C1995" s="147">
        <v>0.39583333333333331</v>
      </c>
      <c r="D1995" s="148" t="s">
        <v>11</v>
      </c>
      <c r="E1995" s="153" t="s">
        <v>171</v>
      </c>
      <c r="F1995" s="149"/>
      <c r="G1995" s="149" t="str">
        <f t="shared" si="75"/>
        <v>1</v>
      </c>
      <c r="H1995" s="150">
        <f t="shared" si="76"/>
        <v>18</v>
      </c>
      <c r="I1995" s="149" t="str" cm="1">
        <f t="array" ref="I1995">_xlfn.XLOOKUP(C1995,imp_horarios,imp_trechos_janta,"",-1,1)</f>
        <v>GOIANIA X BELEM 09:30</v>
      </c>
      <c r="J1995" s="151" t="str" cm="1">
        <f t="array" ref="J1995">_xlfn.XLOOKUP(D1995,justificativas_motivos,justificativas_texto,"",1,1)</f>
        <v>MOTORISTA CUMPRINDO HORÁRIO NA ESCALA ATUAL</v>
      </c>
      <c r="L1995" s="119" t="str">
        <f>_xlfn.CONCAT(cr_impAlm[[#This Row],[DATA]],cr_impAlm[[#This Row],[MOTORISTA e MATRICULA]])</f>
        <v>45639CLEITON ALENCAR DA ROCHA - 1146</v>
      </c>
    </row>
    <row r="1996" spans="1:12" ht="41.25" hidden="1" customHeight="1">
      <c r="A1996" s="152">
        <v>45554</v>
      </c>
      <c r="B1996" s="146">
        <v>19024</v>
      </c>
      <c r="C1996" s="147">
        <v>0.75</v>
      </c>
      <c r="D1996" s="148" t="s">
        <v>11</v>
      </c>
      <c r="E1996" s="149" t="s">
        <v>177</v>
      </c>
      <c r="F1996" s="149"/>
      <c r="G1996" s="149" t="str">
        <f t="shared" si="75"/>
        <v>1</v>
      </c>
      <c r="H1996" s="150">
        <f t="shared" si="76"/>
        <v>18</v>
      </c>
      <c r="I1996" s="149" t="str" cm="1">
        <f t="array" ref="I1996">_xlfn.XLOOKUP(C1996,imp_horarios,imp_trechos_janta,"",-1,1)</f>
        <v>GOIANIA X TERESINA 18:00</v>
      </c>
      <c r="J1996" s="151" t="str" cm="1">
        <f t="array" ref="J1996">_xlfn.XLOOKUP(D1996,justificativas_motivos,justificativas_texto,"",1,1)</f>
        <v>MOTORISTA CUMPRINDO HORÁRIO NA ESCALA ATUAL</v>
      </c>
      <c r="L1996" s="119" t="str">
        <f>_xlfn.CONCAT(cr_impAlm[[#This Row],[DATA]],cr_impAlm[[#This Row],[MOTORISTA e MATRICULA]])</f>
        <v>45639BRENO LACERDA SPERB - 5756</v>
      </c>
    </row>
    <row r="1997" spans="1:12" ht="41.25" hidden="1" customHeight="1">
      <c r="A1997" s="152">
        <v>45554</v>
      </c>
      <c r="B1997" s="146">
        <v>19024</v>
      </c>
      <c r="C1997" s="147">
        <v>0.75</v>
      </c>
      <c r="D1997" s="148" t="s">
        <v>11</v>
      </c>
      <c r="E1997" s="149" t="s">
        <v>17</v>
      </c>
      <c r="F1997" s="149"/>
      <c r="G1997" s="149" t="str">
        <f t="shared" si="75"/>
        <v>1</v>
      </c>
      <c r="H1997" s="150">
        <f t="shared" si="76"/>
        <v>18</v>
      </c>
      <c r="I1997" s="149" t="str" cm="1">
        <f t="array" ref="I1997">_xlfn.XLOOKUP(C1997,imp_horarios,imp_trechos_janta,"",-1,1)</f>
        <v>GOIANIA X TERESINA 18:00</v>
      </c>
      <c r="J1997" s="151" t="str" cm="1">
        <f t="array" ref="J1997">_xlfn.XLOOKUP(D1997,justificativas_motivos,justificativas_texto,"",1,1)</f>
        <v>MOTORISTA CUMPRINDO HORÁRIO NA ESCALA ATUAL</v>
      </c>
      <c r="L1997" s="119" t="str">
        <f>_xlfn.CONCAT(cr_impAlm[[#This Row],[DATA]],cr_impAlm[[#This Row],[MOTORISTA e MATRICULA]])</f>
        <v>45639LEON RODRIGUES LOPES - 5533</v>
      </c>
    </row>
    <row r="1998" spans="1:12" ht="41.25" hidden="1" customHeight="1">
      <c r="A1998" s="152">
        <v>45554</v>
      </c>
      <c r="B1998" s="146">
        <v>19008</v>
      </c>
      <c r="C1998" s="147">
        <v>0.79166666666666663</v>
      </c>
      <c r="D1998" s="148" t="s">
        <v>11</v>
      </c>
      <c r="E1998" s="149" t="s">
        <v>86</v>
      </c>
      <c r="F1998" s="149"/>
      <c r="G1998" s="149" t="str">
        <f t="shared" si="75"/>
        <v>1</v>
      </c>
      <c r="H1998" s="150">
        <f t="shared" si="76"/>
        <v>18</v>
      </c>
      <c r="I1998" s="149" t="str" cm="1">
        <f t="array" ref="I1998">_xlfn.XLOOKUP(C1998,imp_horarios,imp_trechos_janta,"",-1,1)</f>
        <v>GOIANIA X TERESINA 18:00</v>
      </c>
      <c r="J1998" s="151" t="str" cm="1">
        <f t="array" ref="J1998">_xlfn.XLOOKUP(D1998,justificativas_motivos,justificativas_texto,"",1,1)</f>
        <v>MOTORISTA CUMPRINDO HORÁRIO NA ESCALA ATUAL</v>
      </c>
      <c r="L1998" s="119" t="str">
        <f>_xlfn.CONCAT(cr_impAlm[[#This Row],[DATA]],cr_impAlm[[#This Row],[MOTORISTA e MATRICULA]])</f>
        <v>45639JOAO PAULINO DE  SILVA NETO - 5663</v>
      </c>
    </row>
    <row r="1999" spans="1:12" ht="41.25" hidden="1" customHeight="1">
      <c r="A1999" s="152">
        <v>45554</v>
      </c>
      <c r="B1999" s="135">
        <v>19008</v>
      </c>
      <c r="C1999" s="133">
        <v>0.79166666666666663</v>
      </c>
      <c r="D1999" s="148" t="s">
        <v>11</v>
      </c>
      <c r="E1999" s="132" t="s">
        <v>87</v>
      </c>
      <c r="F1999" s="132"/>
      <c r="G1999" s="132" t="str">
        <f t="shared" si="75"/>
        <v>1</v>
      </c>
      <c r="H1999" s="137">
        <f t="shared" si="76"/>
        <v>18</v>
      </c>
      <c r="I1999" s="132" t="str" cm="1">
        <f t="array" ref="I1999">_xlfn.XLOOKUP(C1999,imp_horarios,imp_trechos_janta,"",-1,1)</f>
        <v>GOIANIA X TERESINA 18:00</v>
      </c>
      <c r="J1999" s="145" t="str" cm="1">
        <f t="array" ref="J1999">_xlfn.XLOOKUP(D1999,justificativas_motivos,justificativas_texto,"",1,1)</f>
        <v>MOTORISTA CUMPRINDO HORÁRIO NA ESCALA ATUAL</v>
      </c>
      <c r="L1999" s="119" t="str">
        <f>_xlfn.CONCAT(cr_impAlm[[#This Row],[DATA]],cr_impAlm[[#This Row],[MOTORISTA e MATRICULA]])</f>
        <v>45639FRANCISCO PESSOA DE CARVALHO - 5276</v>
      </c>
    </row>
    <row r="2000" spans="1:12" ht="41.25" hidden="1" customHeight="1">
      <c r="A2000" s="152">
        <v>45555</v>
      </c>
      <c r="B2000" s="135">
        <v>14700</v>
      </c>
      <c r="C2000" s="133">
        <v>0.75</v>
      </c>
      <c r="D2000" s="148" t="s">
        <v>11</v>
      </c>
      <c r="E2000" s="132" t="s">
        <v>177</v>
      </c>
      <c r="F2000" s="132"/>
      <c r="G2000" s="132" t="str">
        <f t="shared" si="75"/>
        <v>1</v>
      </c>
      <c r="H2000" s="137">
        <f t="shared" si="76"/>
        <v>18</v>
      </c>
      <c r="I2000" s="132" t="str" cm="1">
        <f t="array" ref="I2000">_xlfn.XLOOKUP(C2000,imp_horarios,imp_trechos_janta,"",-1,1)</f>
        <v>GOIANIA X TERESINA 18:00</v>
      </c>
      <c r="J2000" s="145" t="str" cm="1">
        <f t="array" ref="J2000">_xlfn.XLOOKUP(D2000,justificativas_motivos,justificativas_texto,"",1,1)</f>
        <v>MOTORISTA CUMPRINDO HORÁRIO NA ESCALA ATUAL</v>
      </c>
      <c r="L2000" s="119" t="str">
        <f>_xlfn.CONCAT(cr_impAlm[[#This Row],[DATA]],cr_impAlm[[#This Row],[MOTORISTA e MATRICULA]])</f>
        <v>45639ADAIL DA SILVA DOS SANTOS - 1103</v>
      </c>
    </row>
    <row r="2001" spans="1:12" ht="41.25" hidden="1" customHeight="1">
      <c r="A2001" s="152">
        <v>45555</v>
      </c>
      <c r="B2001" s="135">
        <v>14700</v>
      </c>
      <c r="C2001" s="133">
        <v>0.75</v>
      </c>
      <c r="D2001" s="148" t="s">
        <v>11</v>
      </c>
      <c r="E2001" s="132" t="s">
        <v>17</v>
      </c>
      <c r="F2001" s="132"/>
      <c r="G2001" s="132" t="str">
        <f t="shared" si="75"/>
        <v>1</v>
      </c>
      <c r="H2001" s="137">
        <f t="shared" si="76"/>
        <v>18</v>
      </c>
      <c r="I2001" s="132" t="str" cm="1">
        <f t="array" ref="I2001">_xlfn.XLOOKUP(C2001,imp_horarios,imp_trechos_janta,"",-1,1)</f>
        <v>GOIANIA X TERESINA 18:00</v>
      </c>
      <c r="J2001" s="145" t="str" cm="1">
        <f t="array" ref="J2001">_xlfn.XLOOKUP(D2001,justificativas_motivos,justificativas_texto,"",1,1)</f>
        <v>MOTORISTA CUMPRINDO HORÁRIO NA ESCALA ATUAL</v>
      </c>
      <c r="L2001" s="119" t="str">
        <f>_xlfn.CONCAT(cr_impAlm[[#This Row],[DATA]],cr_impAlm[[#This Row],[MOTORISTA e MATRICULA]])</f>
        <v>45640GERALDO DE OLIVEIRA GOMES - 1360</v>
      </c>
    </row>
    <row r="2002" spans="1:12" ht="41.25" hidden="1" customHeight="1">
      <c r="A2002" s="152">
        <v>45555</v>
      </c>
      <c r="B2002" s="135">
        <v>19008</v>
      </c>
      <c r="C2002" s="133">
        <v>0.79166666666666663</v>
      </c>
      <c r="D2002" s="148" t="s">
        <v>11</v>
      </c>
      <c r="E2002" s="132" t="s">
        <v>86</v>
      </c>
      <c r="F2002" s="132"/>
      <c r="G2002" s="132" t="str">
        <f t="shared" si="75"/>
        <v>1</v>
      </c>
      <c r="H2002" s="137">
        <f t="shared" si="76"/>
        <v>18</v>
      </c>
      <c r="I2002" s="132" t="str" cm="1">
        <f t="array" ref="I2002">_xlfn.XLOOKUP(C2002,imp_horarios,imp_trechos_janta,"",-1,1)</f>
        <v>GOIANIA X TERESINA 18:00</v>
      </c>
      <c r="J2002" s="145" t="str" cm="1">
        <f t="array" ref="J2002">_xlfn.XLOOKUP(D2002,justificativas_motivos,justificativas_texto,"",1,1)</f>
        <v>MOTORISTA CUMPRINDO HORÁRIO NA ESCALA ATUAL</v>
      </c>
      <c r="L2002" s="119" t="str">
        <f>_xlfn.CONCAT(cr_impAlm[[#This Row],[DATA]],cr_impAlm[[#This Row],[MOTORISTA e MATRICULA]])</f>
        <v>45640JOSE SOARES DA SILVA FILHO - 3093</v>
      </c>
    </row>
    <row r="2003" spans="1:12" ht="41.25" hidden="1" customHeight="1">
      <c r="A2003" s="152">
        <v>45555</v>
      </c>
      <c r="B2003" s="135">
        <v>19008</v>
      </c>
      <c r="C2003" s="133">
        <v>0.79166666666666663</v>
      </c>
      <c r="D2003" s="148" t="s">
        <v>11</v>
      </c>
      <c r="E2003" s="132" t="s">
        <v>87</v>
      </c>
      <c r="F2003" s="132"/>
      <c r="G2003" s="132" t="str">
        <f t="shared" si="75"/>
        <v>1</v>
      </c>
      <c r="H2003" s="137">
        <f t="shared" si="76"/>
        <v>18</v>
      </c>
      <c r="I2003" s="132" t="str" cm="1">
        <f t="array" ref="I2003">_xlfn.XLOOKUP(C2003,imp_horarios,imp_trechos_janta,"",-1,1)</f>
        <v>GOIANIA X TERESINA 18:00</v>
      </c>
      <c r="J2003" s="145" t="str" cm="1">
        <f t="array" ref="J2003">_xlfn.XLOOKUP(D2003,justificativas_motivos,justificativas_texto,"",1,1)</f>
        <v>MOTORISTA CUMPRINDO HORÁRIO NA ESCALA ATUAL</v>
      </c>
      <c r="L2003" s="119" t="str">
        <f>_xlfn.CONCAT(cr_impAlm[[#This Row],[DATA]],cr_impAlm[[#This Row],[MOTORISTA e MATRICULA]])</f>
        <v>45640JOSE CARLOS FERREIRA - 1202</v>
      </c>
    </row>
    <row r="2004" spans="1:12" ht="41.25" hidden="1" customHeight="1">
      <c r="A2004" s="152">
        <v>45555</v>
      </c>
      <c r="B2004" s="135">
        <v>19017</v>
      </c>
      <c r="C2004" s="133">
        <v>0.39583333333333331</v>
      </c>
      <c r="D2004" s="148" t="s">
        <v>11</v>
      </c>
      <c r="E2004" s="132" t="s">
        <v>179</v>
      </c>
      <c r="F2004" s="132"/>
      <c r="G2004" s="132" t="str">
        <f t="shared" si="75"/>
        <v>1</v>
      </c>
      <c r="H2004" s="137">
        <f t="shared" si="76"/>
        <v>18</v>
      </c>
      <c r="I2004" s="132" t="str" cm="1">
        <f t="array" ref="I2004">_xlfn.XLOOKUP(C2004,imp_horarios,imp_trechos_janta,"",-1,1)</f>
        <v>GOIANIA X BELEM 09:30</v>
      </c>
      <c r="J2004" s="145" t="str" cm="1">
        <f t="array" ref="J2004">_xlfn.XLOOKUP(D2004,justificativas_motivos,justificativas_texto,"",1,1)</f>
        <v>MOTORISTA CUMPRINDO HORÁRIO NA ESCALA ATUAL</v>
      </c>
      <c r="L2004" s="119" t="str">
        <f>_xlfn.CONCAT(cr_impAlm[[#This Row],[DATA]],cr_impAlm[[#This Row],[MOTORISTA e MATRICULA]])</f>
        <v>45640JADILSON LIMA VIEIRA - 1108</v>
      </c>
    </row>
    <row r="2005" spans="1:12" ht="41.25" hidden="1" customHeight="1">
      <c r="A2005" s="152">
        <v>45555</v>
      </c>
      <c r="B2005" s="135">
        <v>19017</v>
      </c>
      <c r="C2005" s="133">
        <v>0.39583333333333331</v>
      </c>
      <c r="D2005" s="148" t="s">
        <v>11</v>
      </c>
      <c r="E2005" s="132" t="s">
        <v>14</v>
      </c>
      <c r="F2005" s="132"/>
      <c r="G2005" s="132" t="str">
        <f t="shared" si="75"/>
        <v>1</v>
      </c>
      <c r="H2005" s="137">
        <f t="shared" si="76"/>
        <v>18</v>
      </c>
      <c r="I2005" s="132" t="str" cm="1">
        <f t="array" ref="I2005">_xlfn.XLOOKUP(C2005,imp_horarios,imp_trechos_janta,"",-1,1)</f>
        <v>GOIANIA X BELEM 09:30</v>
      </c>
      <c r="J2005" s="145" t="str" cm="1">
        <f t="array" ref="J2005">_xlfn.XLOOKUP(D2005,justificativas_motivos,justificativas_texto,"",1,1)</f>
        <v>MOTORISTA CUMPRINDO HORÁRIO NA ESCALA ATUAL</v>
      </c>
      <c r="L2005" s="119" t="str">
        <f>_xlfn.CONCAT(cr_impAlm[[#This Row],[DATA]],cr_impAlm[[#This Row],[MOTORISTA e MATRICULA]])</f>
        <v>45640ADAIR VIEIRA DA SILVA - 2034</v>
      </c>
    </row>
    <row r="2006" spans="1:12" ht="41.25" hidden="1" customHeight="1">
      <c r="A2006" s="152">
        <v>45555</v>
      </c>
      <c r="B2006" s="135">
        <v>19002</v>
      </c>
      <c r="C2006" s="133">
        <v>0.75</v>
      </c>
      <c r="D2006" s="148" t="s">
        <v>11</v>
      </c>
      <c r="E2006" s="132" t="s">
        <v>15</v>
      </c>
      <c r="F2006" s="132"/>
      <c r="G2006" s="132" t="str">
        <f t="shared" si="75"/>
        <v>1</v>
      </c>
      <c r="H2006" s="137">
        <f t="shared" si="76"/>
        <v>18</v>
      </c>
      <c r="I2006" s="132" t="str" cm="1">
        <f t="array" ref="I2006">_xlfn.XLOOKUP(C2006,imp_horarios,imp_trechos_janta,"",-1,1)</f>
        <v>GOIANIA X TERESINA 18:00</v>
      </c>
      <c r="J2006" s="145" t="str" cm="1">
        <f t="array" ref="J2006">_xlfn.XLOOKUP(D2006,justificativas_motivos,justificativas_texto,"",1,1)</f>
        <v>MOTORISTA CUMPRINDO HORÁRIO NA ESCALA ATUAL</v>
      </c>
      <c r="L2006" s="119" t="str">
        <f>_xlfn.CONCAT(cr_impAlm[[#This Row],[DATA]],cr_impAlm[[#This Row],[MOTORISTA e MATRICULA]])</f>
        <v>45640EDMUNDO DOMINGO DOS SANTOS - 2428</v>
      </c>
    </row>
    <row r="2007" spans="1:12" ht="41.25" hidden="1" customHeight="1">
      <c r="A2007" s="152">
        <v>45555</v>
      </c>
      <c r="B2007" s="135">
        <v>19002</v>
      </c>
      <c r="C2007" s="133">
        <v>0.75</v>
      </c>
      <c r="D2007" s="148" t="s">
        <v>11</v>
      </c>
      <c r="E2007" s="132" t="s">
        <v>126</v>
      </c>
      <c r="F2007" s="132"/>
      <c r="G2007" s="132" t="str">
        <f t="shared" si="75"/>
        <v>1</v>
      </c>
      <c r="H2007" s="137">
        <f t="shared" si="76"/>
        <v>18</v>
      </c>
      <c r="I2007" s="132" t="str" cm="1">
        <f t="array" ref="I2007">_xlfn.XLOOKUP(C2007,imp_horarios,imp_trechos_janta,"",-1,1)</f>
        <v>GOIANIA X TERESINA 18:00</v>
      </c>
      <c r="J2007" s="145" t="str" cm="1">
        <f t="array" ref="J2007">_xlfn.XLOOKUP(D2007,justificativas_motivos,justificativas_texto,"",1,1)</f>
        <v>MOTORISTA CUMPRINDO HORÁRIO NA ESCALA ATUAL</v>
      </c>
      <c r="L2007" s="119" t="str">
        <f>_xlfn.CONCAT(cr_impAlm[[#This Row],[DATA]],cr_impAlm[[#This Row],[MOTORISTA e MATRICULA]])</f>
        <v>45640JACINTO BATISTA DE SOUSA - 5271</v>
      </c>
    </row>
    <row r="2008" spans="1:12" ht="41.25" hidden="1" customHeight="1">
      <c r="A2008" s="152">
        <v>45555</v>
      </c>
      <c r="B2008" s="135">
        <v>20017</v>
      </c>
      <c r="C2008" s="133">
        <v>0.79166666666666663</v>
      </c>
      <c r="D2008" s="148" t="s">
        <v>11</v>
      </c>
      <c r="E2008" s="132" t="s">
        <v>47</v>
      </c>
      <c r="F2008" s="132"/>
      <c r="G2008" s="132" t="str">
        <f t="shared" si="75"/>
        <v>1</v>
      </c>
      <c r="H2008" s="137">
        <f t="shared" si="76"/>
        <v>18</v>
      </c>
      <c r="I2008" s="132" t="s">
        <v>79</v>
      </c>
      <c r="J2008" s="145" t="str" cm="1">
        <f t="array" ref="J2008">_xlfn.XLOOKUP(D2008,justificativas_motivos,justificativas_texto,"",1,1)</f>
        <v>MOTORISTA CUMPRINDO HORÁRIO NA ESCALA ATUAL</v>
      </c>
      <c r="L2008" s="119" t="str">
        <f>_xlfn.CONCAT(cr_impAlm[[#This Row],[DATA]],cr_impAlm[[#This Row],[MOTORISTA e MATRICULA]])</f>
        <v>45640WASHINGTON ALVES BRITO - 1553</v>
      </c>
    </row>
    <row r="2009" spans="1:12" ht="41.25" hidden="1" customHeight="1">
      <c r="A2009" s="152">
        <v>45555</v>
      </c>
      <c r="B2009" s="135">
        <v>20017</v>
      </c>
      <c r="C2009" s="133">
        <v>0.79166666666666663</v>
      </c>
      <c r="D2009" s="148" t="s">
        <v>11</v>
      </c>
      <c r="E2009" s="132" t="s">
        <v>81</v>
      </c>
      <c r="F2009" s="132"/>
      <c r="G2009" s="132" t="str">
        <f t="shared" si="75"/>
        <v>1</v>
      </c>
      <c r="H2009" s="137">
        <f t="shared" si="76"/>
        <v>18</v>
      </c>
      <c r="I2009" s="132" t="s">
        <v>79</v>
      </c>
      <c r="J2009" s="145" t="str" cm="1">
        <f t="array" ref="J2009">_xlfn.XLOOKUP(D2009,justificativas_motivos,justificativas_texto,"",1,1)</f>
        <v>MOTORISTA CUMPRINDO HORÁRIO NA ESCALA ATUAL</v>
      </c>
      <c r="L2009" s="119" t="str">
        <f>_xlfn.CONCAT(cr_impAlm[[#This Row],[DATA]],cr_impAlm[[#This Row],[MOTORISTA e MATRICULA]])</f>
        <v>45641DIVINO FERREIRA DA SILVA - 1946</v>
      </c>
    </row>
    <row r="2010" spans="1:12" ht="41.25" hidden="1" customHeight="1">
      <c r="A2010" s="152">
        <v>45555</v>
      </c>
      <c r="B2010" s="135">
        <v>24009</v>
      </c>
      <c r="C2010" s="133">
        <v>0.83333333333333337</v>
      </c>
      <c r="D2010" s="148" t="s">
        <v>11</v>
      </c>
      <c r="E2010" s="149" t="s">
        <v>66</v>
      </c>
      <c r="F2010" s="149"/>
      <c r="G2010" s="149" t="str">
        <f t="shared" si="75"/>
        <v>1</v>
      </c>
      <c r="H2010" s="150">
        <f t="shared" si="76"/>
        <v>18</v>
      </c>
      <c r="I2010" s="149" t="str" cm="1">
        <f t="array" ref="I2010">_xlfn.XLOOKUP(C2010,imp_horarios,imp_trechos_janta,"",-1,1)</f>
        <v>GOIANIA X SAO LUIS 20:00</v>
      </c>
      <c r="J2010" s="151" t="str" cm="1">
        <f t="array" ref="J2010">_xlfn.XLOOKUP(D2010,justificativas_motivos,justificativas_texto,"",1,1)</f>
        <v>MOTORISTA CUMPRINDO HORÁRIO NA ESCALA ATUAL</v>
      </c>
      <c r="L2010" s="119" t="str">
        <f>_xlfn.CONCAT(cr_impAlm[[#This Row],[DATA]],cr_impAlm[[#This Row],[MOTORISTA e MATRICULA]])</f>
        <v>45641JOSE PINHEIRO DA SILVA - 5628</v>
      </c>
    </row>
    <row r="2011" spans="1:12" ht="41.25" hidden="1" customHeight="1">
      <c r="A2011" s="152">
        <v>45555</v>
      </c>
      <c r="B2011" s="146">
        <v>24009</v>
      </c>
      <c r="C2011" s="147">
        <v>0.83333333333333337</v>
      </c>
      <c r="D2011" s="148" t="s">
        <v>11</v>
      </c>
      <c r="E2011" s="132" t="s">
        <v>164</v>
      </c>
      <c r="F2011" s="149"/>
      <c r="G2011" s="149" t="str">
        <f t="shared" ref="G2011:G2074" si="77">IF(E2011="MOTORISTA","","1")</f>
        <v>1</v>
      </c>
      <c r="H2011" s="150">
        <f t="shared" ref="H2011:H2074" si="78">IF(E2011="MOTORISTA","",18)</f>
        <v>18</v>
      </c>
      <c r="I2011" s="149" t="str" cm="1">
        <f t="array" ref="I2011">_xlfn.XLOOKUP(C2011,imp_horarios,imp_trechos_janta,"",-1,1)</f>
        <v>GOIANIA X SAO LUIS 20:00</v>
      </c>
      <c r="J2011" s="151" t="str" cm="1">
        <f t="array" ref="J2011">_xlfn.XLOOKUP(D2011,justificativas_motivos,justificativas_texto,"",1,1)</f>
        <v>MOTORISTA CUMPRINDO HORÁRIO NA ESCALA ATUAL</v>
      </c>
      <c r="L2011" s="119" t="str">
        <f>_xlfn.CONCAT(cr_impAlm[[#This Row],[DATA]],cr_impAlm[[#This Row],[MOTORISTA e MATRICULA]])</f>
        <v>45641JOSE ANTONIO INACIO VIEIRA - 5279</v>
      </c>
    </row>
    <row r="2012" spans="1:12" ht="41.25" hidden="1" customHeight="1">
      <c r="A2012" s="152">
        <v>45556</v>
      </c>
      <c r="B2012" s="146">
        <v>20016</v>
      </c>
      <c r="C2012" s="147">
        <v>0.85416666666666663</v>
      </c>
      <c r="D2012" s="148" t="s">
        <v>11</v>
      </c>
      <c r="E2012" s="132" t="s">
        <v>47</v>
      </c>
      <c r="F2012" s="149"/>
      <c r="G2012" s="149" t="str">
        <f t="shared" si="77"/>
        <v>1</v>
      </c>
      <c r="H2012" s="150">
        <f t="shared" si="78"/>
        <v>18</v>
      </c>
      <c r="I2012" s="149" t="s">
        <v>583</v>
      </c>
      <c r="J2012" s="151" t="str" cm="1">
        <f t="array" ref="J2012">_xlfn.XLOOKUP(D2012,justificativas_motivos,justificativas_texto,"",1,1)</f>
        <v>MOTORISTA CUMPRINDO HORÁRIO NA ESCALA ATUAL</v>
      </c>
      <c r="L2012" s="119" t="str">
        <f>_xlfn.CONCAT(cr_impAlm[[#This Row],[DATA]],cr_impAlm[[#This Row],[MOTORISTA e MATRICULA]])</f>
        <v>45641ALEXSANDRO PEREIRA DA SILVA - 5286</v>
      </c>
    </row>
    <row r="2013" spans="1:12" ht="41.25" hidden="1" customHeight="1">
      <c r="A2013" s="152">
        <v>45556</v>
      </c>
      <c r="B2013" s="146">
        <v>20016</v>
      </c>
      <c r="C2013" s="147">
        <v>0.85416666666666663</v>
      </c>
      <c r="D2013" s="148" t="s">
        <v>11</v>
      </c>
      <c r="E2013" s="132" t="s">
        <v>81</v>
      </c>
      <c r="F2013" s="149"/>
      <c r="G2013" s="149" t="str">
        <f t="shared" si="77"/>
        <v>1</v>
      </c>
      <c r="H2013" s="150">
        <f t="shared" si="78"/>
        <v>18</v>
      </c>
      <c r="I2013" s="149" t="s">
        <v>583</v>
      </c>
      <c r="J2013" s="151" t="str" cm="1">
        <f t="array" ref="J2013">_xlfn.XLOOKUP(D2013,justificativas_motivos,justificativas_texto,"",1,1)</f>
        <v>MOTORISTA CUMPRINDO HORÁRIO NA ESCALA ATUAL</v>
      </c>
      <c r="L2013" s="119" t="str">
        <f>_xlfn.CONCAT(cr_impAlm[[#This Row],[DATA]],cr_impAlm[[#This Row],[MOTORISTA e MATRICULA]])</f>
        <v>45641VALDIR NUNES DA SILVA - 2989</v>
      </c>
    </row>
    <row r="2014" spans="1:12" ht="41.25" hidden="1" customHeight="1">
      <c r="A2014" s="152">
        <v>45556</v>
      </c>
      <c r="B2014" s="146">
        <v>19008</v>
      </c>
      <c r="C2014" s="147">
        <v>0.87847222222222221</v>
      </c>
      <c r="D2014" s="148" t="s">
        <v>11</v>
      </c>
      <c r="E2014" s="149" t="s">
        <v>66</v>
      </c>
      <c r="F2014" s="149"/>
      <c r="G2014" s="149" t="str">
        <f t="shared" si="77"/>
        <v>1</v>
      </c>
      <c r="H2014" s="150">
        <f t="shared" si="78"/>
        <v>18</v>
      </c>
      <c r="I2014" s="149" t="str" cm="1">
        <f t="array" ref="I2014">_xlfn.XLOOKUP(C2014,imp_horarios,imp_trechos_janta,"",-1,1)</f>
        <v>BELEM X GOIANIA 21:05</v>
      </c>
      <c r="J2014" s="151" t="str" cm="1">
        <f t="array" ref="J2014">_xlfn.XLOOKUP(D2014,justificativas_motivos,justificativas_texto,"",1,1)</f>
        <v>MOTORISTA CUMPRINDO HORÁRIO NA ESCALA ATUAL</v>
      </c>
      <c r="L2014" s="119" t="str">
        <f>_xlfn.CONCAT(cr_impAlm[[#This Row],[DATA]],cr_impAlm[[#This Row],[MOTORISTA e MATRICULA]])</f>
        <v>45641JOAO MONTEIRO DA COSTA - 5187</v>
      </c>
    </row>
    <row r="2015" spans="1:12" ht="41.25" hidden="1" customHeight="1">
      <c r="A2015" s="152">
        <v>45556</v>
      </c>
      <c r="B2015" s="146">
        <v>19008</v>
      </c>
      <c r="C2015" s="147">
        <v>0.87847222222222221</v>
      </c>
      <c r="D2015" s="148" t="s">
        <v>11</v>
      </c>
      <c r="E2015" s="149" t="s">
        <v>164</v>
      </c>
      <c r="F2015" s="149"/>
      <c r="G2015" s="149" t="str">
        <f t="shared" si="77"/>
        <v>1</v>
      </c>
      <c r="H2015" s="150">
        <f t="shared" si="78"/>
        <v>18</v>
      </c>
      <c r="I2015" s="149" t="str" cm="1">
        <f t="array" ref="I2015">_xlfn.XLOOKUP(C2015,imp_horarios,imp_trechos_janta,"",-1,1)</f>
        <v>BELEM X GOIANIA 21:05</v>
      </c>
      <c r="J2015" s="151" t="str" cm="1">
        <f t="array" ref="J2015">_xlfn.XLOOKUP(D2015,justificativas_motivos,justificativas_texto,"",1,1)</f>
        <v>MOTORISTA CUMPRINDO HORÁRIO NA ESCALA ATUAL</v>
      </c>
      <c r="L2015" s="119" t="str">
        <f>_xlfn.CONCAT(cr_impAlm[[#This Row],[DATA]],cr_impAlm[[#This Row],[MOTORISTA e MATRICULA]])</f>
        <v>45641ADRIASIO SOARES MENDES - 5440</v>
      </c>
    </row>
    <row r="2016" spans="1:12" ht="41.25" hidden="1" customHeight="1">
      <c r="A2016" s="152">
        <v>45556</v>
      </c>
      <c r="B2016" s="146">
        <v>20013</v>
      </c>
      <c r="C2016" s="147">
        <v>0.3</v>
      </c>
      <c r="D2016" s="148" t="s">
        <v>11</v>
      </c>
      <c r="E2016" s="153" t="s">
        <v>260</v>
      </c>
      <c r="F2016" s="149"/>
      <c r="G2016" s="149" t="str">
        <f t="shared" si="77"/>
        <v>1</v>
      </c>
      <c r="H2016" s="150">
        <f t="shared" si="78"/>
        <v>18</v>
      </c>
      <c r="I2016" s="149" t="str" cm="1">
        <f t="array" ref="I2016">_xlfn.XLOOKUP(C2016,imp_horarios,imp_trechos_janta,"",-1,1)</f>
        <v>BELEM X GOIANIA 07:12</v>
      </c>
      <c r="J2016" s="151" t="str" cm="1">
        <f t="array" ref="J2016">_xlfn.XLOOKUP(D2016,justificativas_motivos,justificativas_texto,"",1,1)</f>
        <v>MOTORISTA CUMPRINDO HORÁRIO NA ESCALA ATUAL</v>
      </c>
      <c r="L2016" s="119" t="str">
        <f>_xlfn.CONCAT(cr_impAlm[[#This Row],[DATA]],cr_impAlm[[#This Row],[MOTORISTA e MATRICULA]])</f>
        <v>45641LUIZ ANDRE GOMES DE SOUSA - 5654</v>
      </c>
    </row>
    <row r="2017" spans="1:12" ht="41.25" hidden="1" customHeight="1">
      <c r="A2017" s="152">
        <v>45556</v>
      </c>
      <c r="B2017" s="146">
        <v>20013</v>
      </c>
      <c r="C2017" s="147">
        <v>0.3</v>
      </c>
      <c r="D2017" s="148" t="s">
        <v>11</v>
      </c>
      <c r="E2017" s="153" t="s">
        <v>266</v>
      </c>
      <c r="F2017" s="149"/>
      <c r="G2017" s="149" t="str">
        <f t="shared" si="77"/>
        <v>1</v>
      </c>
      <c r="H2017" s="150">
        <f t="shared" si="78"/>
        <v>18</v>
      </c>
      <c r="I2017" s="149" t="str" cm="1">
        <f t="array" ref="I2017">_xlfn.XLOOKUP(C2017,imp_horarios,imp_trechos_janta,"",-1,1)</f>
        <v>BELEM X GOIANIA 07:12</v>
      </c>
      <c r="J2017" s="151" t="str" cm="1">
        <f t="array" ref="J2017">_xlfn.XLOOKUP(D2017,justificativas_motivos,justificativas_texto,"",1,1)</f>
        <v>MOTORISTA CUMPRINDO HORÁRIO NA ESCALA ATUAL</v>
      </c>
      <c r="L2017" s="119" t="str">
        <f>_xlfn.CONCAT(cr_impAlm[[#This Row],[DATA]],cr_impAlm[[#This Row],[MOTORISTA e MATRICULA]])</f>
        <v>45642EDIMAR FRANCISCO ALEIXO - 5593</v>
      </c>
    </row>
    <row r="2018" spans="1:12" ht="41.25" hidden="1" customHeight="1">
      <c r="A2018" s="152">
        <v>45556</v>
      </c>
      <c r="B2018" s="146">
        <v>14200</v>
      </c>
      <c r="C2018" s="147">
        <v>0.75</v>
      </c>
      <c r="D2018" s="148" t="s">
        <v>11</v>
      </c>
      <c r="E2018" s="149" t="s">
        <v>65</v>
      </c>
      <c r="F2018" s="149"/>
      <c r="G2018" s="149" t="str">
        <f t="shared" si="77"/>
        <v>1</v>
      </c>
      <c r="H2018" s="150">
        <f t="shared" si="78"/>
        <v>18</v>
      </c>
      <c r="I2018" s="149" t="str" cm="1">
        <f t="array" ref="I2018">_xlfn.XLOOKUP(C2018,imp_horarios,imp_trechos_janta,"",-1,1)</f>
        <v>GOIANIA X TERESINA 18:00</v>
      </c>
      <c r="J2018" s="151" t="str" cm="1">
        <f t="array" ref="J2018">_xlfn.XLOOKUP(D2018,justificativas_motivos,justificativas_texto,"",1,1)</f>
        <v>MOTORISTA CUMPRINDO HORÁRIO NA ESCALA ATUAL</v>
      </c>
      <c r="L2018" s="119" t="str">
        <f>_xlfn.CONCAT(cr_impAlm[[#This Row],[DATA]],cr_impAlm[[#This Row],[MOTORISTA e MATRICULA]])</f>
        <v>45642WESLEY RODRIGUES DE OLIVEIRA - 5540</v>
      </c>
    </row>
    <row r="2019" spans="1:12" ht="41.25" hidden="1" customHeight="1">
      <c r="A2019" s="152">
        <v>45556</v>
      </c>
      <c r="B2019" s="146">
        <v>14200</v>
      </c>
      <c r="C2019" s="147">
        <v>0.75</v>
      </c>
      <c r="D2019" s="148" t="s">
        <v>11</v>
      </c>
      <c r="E2019" s="149" t="s">
        <v>64</v>
      </c>
      <c r="F2019" s="149"/>
      <c r="G2019" s="149" t="str">
        <f t="shared" si="77"/>
        <v>1</v>
      </c>
      <c r="H2019" s="150">
        <f t="shared" si="78"/>
        <v>18</v>
      </c>
      <c r="I2019" s="132" t="str" cm="1">
        <f t="array" ref="I2019">_xlfn.XLOOKUP(C2019,imp_horarios,imp_trechos_janta,"",-1,1)</f>
        <v>GOIANIA X TERESINA 18:00</v>
      </c>
      <c r="J2019" s="151" t="str" cm="1">
        <f t="array" ref="J2019">_xlfn.XLOOKUP(D2019,justificativas_motivos,justificativas_texto,"",1,1)</f>
        <v>MOTORISTA CUMPRINDO HORÁRIO NA ESCALA ATUAL</v>
      </c>
      <c r="L2019" s="119" t="str">
        <f>_xlfn.CONCAT(cr_impAlm[[#This Row],[DATA]],cr_impAlm[[#This Row],[MOTORISTA e MATRICULA]])</f>
        <v>45642MARCELO RIZO SANTANA - 2048</v>
      </c>
    </row>
    <row r="2020" spans="1:12" ht="41.25" hidden="1" customHeight="1">
      <c r="A2020" s="152">
        <v>45556</v>
      </c>
      <c r="B2020" s="146">
        <v>19003</v>
      </c>
      <c r="C2020" s="147">
        <v>0.79166666666666663</v>
      </c>
      <c r="D2020" s="148" t="s">
        <v>11</v>
      </c>
      <c r="E2020" s="149" t="s">
        <v>112</v>
      </c>
      <c r="F2020" s="149"/>
      <c r="G2020" s="149" t="str">
        <f t="shared" si="77"/>
        <v>1</v>
      </c>
      <c r="H2020" s="150">
        <f t="shared" si="78"/>
        <v>18</v>
      </c>
      <c r="I2020" s="132" t="s">
        <v>79</v>
      </c>
      <c r="J2020" s="151" t="str" cm="1">
        <f t="array" ref="J2020">_xlfn.XLOOKUP(D2020,justificativas_motivos,justificativas_texto,"",1,1)</f>
        <v>MOTORISTA CUMPRINDO HORÁRIO NA ESCALA ATUAL</v>
      </c>
      <c r="L2020" s="119" t="str">
        <f>_xlfn.CONCAT(cr_impAlm[[#This Row],[DATA]],cr_impAlm[[#This Row],[MOTORISTA e MATRICULA]])</f>
        <v>45642CLAUDIO JOSE DO NASCIMENTO - 549</v>
      </c>
    </row>
    <row r="2021" spans="1:12" ht="41.25" hidden="1" customHeight="1">
      <c r="A2021" s="152">
        <v>45556</v>
      </c>
      <c r="B2021" s="146">
        <v>19003</v>
      </c>
      <c r="C2021" s="147">
        <v>0.79166666666666663</v>
      </c>
      <c r="D2021" s="148" t="s">
        <v>11</v>
      </c>
      <c r="E2021" s="149" t="s">
        <v>113</v>
      </c>
      <c r="F2021" s="149"/>
      <c r="G2021" s="149" t="str">
        <f t="shared" si="77"/>
        <v>1</v>
      </c>
      <c r="H2021" s="150">
        <f t="shared" si="78"/>
        <v>18</v>
      </c>
      <c r="I2021" s="149" t="s">
        <v>79</v>
      </c>
      <c r="J2021" s="151" t="str" cm="1">
        <f t="array" ref="J2021">_xlfn.XLOOKUP(D2021,justificativas_motivos,justificativas_texto,"",1,1)</f>
        <v>MOTORISTA CUMPRINDO HORÁRIO NA ESCALA ATUAL</v>
      </c>
      <c r="L2021" s="119" t="str">
        <f>_xlfn.CONCAT(cr_impAlm[[#This Row],[DATA]],cr_impAlm[[#This Row],[MOTORISTA e MATRICULA]])</f>
        <v>45642EDINANDES LUIZ DA SILVA - 2651</v>
      </c>
    </row>
    <row r="2022" spans="1:12" ht="41.25" hidden="1" customHeight="1">
      <c r="A2022" s="152">
        <v>45556</v>
      </c>
      <c r="B2022" s="146">
        <v>24010</v>
      </c>
      <c r="C2022" s="147">
        <v>0.83333333333333337</v>
      </c>
      <c r="D2022" s="148" t="s">
        <v>11</v>
      </c>
      <c r="E2022" s="149" t="s">
        <v>186</v>
      </c>
      <c r="F2022" s="149"/>
      <c r="G2022" s="149" t="str">
        <f t="shared" si="77"/>
        <v>1</v>
      </c>
      <c r="H2022" s="150">
        <f t="shared" si="78"/>
        <v>18</v>
      </c>
      <c r="I2022" s="149" t="str" cm="1">
        <f t="array" ref="I2022">_xlfn.XLOOKUP(C2022,imp_horarios,imp_trechos_janta,"",-1,1)</f>
        <v>GOIANIA X SAO LUIS 20:00</v>
      </c>
      <c r="J2022" s="151" t="str" cm="1">
        <f t="array" ref="J2022">_xlfn.XLOOKUP(D2022,justificativas_motivos,justificativas_texto,"",1,1)</f>
        <v>MOTORISTA CUMPRINDO HORÁRIO NA ESCALA ATUAL</v>
      </c>
      <c r="L2022" s="119" t="str">
        <f>_xlfn.CONCAT(cr_impAlm[[#This Row],[DATA]],cr_impAlm[[#This Row],[MOTORISTA e MATRICULA]])</f>
        <v>45642COSME CAVALCANTE DA SILVA - 3002</v>
      </c>
    </row>
    <row r="2023" spans="1:12" ht="41.25" hidden="1" customHeight="1">
      <c r="A2023" s="152">
        <v>45556</v>
      </c>
      <c r="B2023" s="146">
        <v>24010</v>
      </c>
      <c r="C2023" s="147">
        <v>0.83333333333333337</v>
      </c>
      <c r="D2023" s="148" t="s">
        <v>11</v>
      </c>
      <c r="E2023" s="153" t="s">
        <v>267</v>
      </c>
      <c r="F2023" s="149"/>
      <c r="G2023" s="149" t="str">
        <f t="shared" si="77"/>
        <v>1</v>
      </c>
      <c r="H2023" s="150">
        <f t="shared" si="78"/>
        <v>18</v>
      </c>
      <c r="I2023" s="149" t="str" cm="1">
        <f t="array" ref="I2023">_xlfn.XLOOKUP(C2023,imp_horarios,imp_trechos_janta,"",-1,1)</f>
        <v>GOIANIA X SAO LUIS 20:00</v>
      </c>
      <c r="J2023" s="151" t="str" cm="1">
        <f t="array" ref="J2023">_xlfn.XLOOKUP(D2023,justificativas_motivos,justificativas_texto,"",1,1)</f>
        <v>MOTORISTA CUMPRINDO HORÁRIO NA ESCALA ATUAL</v>
      </c>
      <c r="L2023" s="119" t="str">
        <f>_xlfn.CONCAT(cr_impAlm[[#This Row],[DATA]],cr_impAlm[[#This Row],[MOTORISTA e MATRICULA]])</f>
        <v>45642JOVENIR SOARES DE MATOS - 5173</v>
      </c>
    </row>
    <row r="2024" spans="1:12" ht="41.25" hidden="1" customHeight="1">
      <c r="A2024" s="152">
        <v>45556</v>
      </c>
      <c r="B2024" s="146">
        <v>16500</v>
      </c>
      <c r="C2024" s="147">
        <v>0.79166666666666663</v>
      </c>
      <c r="D2024" s="148" t="s">
        <v>11</v>
      </c>
      <c r="E2024" s="149" t="s">
        <v>39</v>
      </c>
      <c r="F2024" s="149"/>
      <c r="G2024" s="149" t="str">
        <f t="shared" si="77"/>
        <v>1</v>
      </c>
      <c r="H2024" s="150">
        <f t="shared" si="78"/>
        <v>18</v>
      </c>
      <c r="I2024" s="149" t="s">
        <v>592</v>
      </c>
      <c r="J2024" s="151" t="str" cm="1">
        <f t="array" ref="J2024">_xlfn.XLOOKUP(D2024,justificativas_motivos,justificativas_texto,"",1,1)</f>
        <v>MOTORISTA CUMPRINDO HORÁRIO NA ESCALA ATUAL</v>
      </c>
      <c r="L2024" s="119" t="str">
        <f>_xlfn.CONCAT(cr_impAlm[[#This Row],[DATA]],cr_impAlm[[#This Row],[MOTORISTA e MATRICULA]])</f>
        <v>45642JULIAIDSON PEREIRA DOS SANTOS - 5958</v>
      </c>
    </row>
    <row r="2025" spans="1:12" ht="41.25" hidden="1" customHeight="1">
      <c r="A2025" s="144">
        <v>45556</v>
      </c>
      <c r="B2025" s="135">
        <v>16500</v>
      </c>
      <c r="C2025" s="133">
        <v>0.79166666666666663</v>
      </c>
      <c r="D2025" s="148" t="s">
        <v>11</v>
      </c>
      <c r="E2025" s="132" t="s">
        <v>315</v>
      </c>
      <c r="F2025" s="132"/>
      <c r="G2025" s="132" t="str">
        <f t="shared" si="77"/>
        <v>1</v>
      </c>
      <c r="H2025" s="137">
        <f t="shared" si="78"/>
        <v>18</v>
      </c>
      <c r="I2025" s="132" t="s">
        <v>592</v>
      </c>
      <c r="J2025" s="145" t="str" cm="1">
        <f t="array" ref="J2025">_xlfn.XLOOKUP(D2025,justificativas_motivos,justificativas_texto,"",1,1)</f>
        <v>MOTORISTA CUMPRINDO HORÁRIO NA ESCALA ATUAL</v>
      </c>
      <c r="L2025" s="119" t="str">
        <f>_xlfn.CONCAT(cr_impAlm[[#This Row],[DATA]],cr_impAlm[[#This Row],[MOTORISTA e MATRICULA]])</f>
        <v>45642FRANCISCO CARLOS MELO - 5306</v>
      </c>
    </row>
    <row r="2026" spans="1:12" ht="41.25" hidden="1" customHeight="1">
      <c r="A2026" s="144">
        <v>45557</v>
      </c>
      <c r="B2026" s="135">
        <v>20014</v>
      </c>
      <c r="C2026" s="133">
        <v>0.3</v>
      </c>
      <c r="D2026" s="136" t="s">
        <v>11</v>
      </c>
      <c r="E2026" s="132" t="s">
        <v>176</v>
      </c>
      <c r="F2026" s="132"/>
      <c r="G2026" s="132" t="str">
        <f t="shared" si="77"/>
        <v>1</v>
      </c>
      <c r="H2026" s="137">
        <f t="shared" si="78"/>
        <v>18</v>
      </c>
      <c r="I2026" s="132" t="str" cm="1">
        <f t="array" ref="I2026">_xlfn.XLOOKUP(C2026,imp_horarios,imp_trechos_janta,"",-1,1)</f>
        <v>BELEM X GOIANIA 07:12</v>
      </c>
      <c r="J2026" s="145" t="str" cm="1">
        <f t="array" ref="J2026">_xlfn.XLOOKUP(D2026,justificativas_motivos,justificativas_texto,"",1,1)</f>
        <v>MOTORISTA CUMPRINDO HORÁRIO NA ESCALA ATUAL</v>
      </c>
      <c r="L2026" s="119" t="str">
        <f>_xlfn.CONCAT(cr_impAlm[[#This Row],[DATA]],cr_impAlm[[#This Row],[MOTORISTA e MATRICULA]])</f>
        <v>45642RICARDO AUGUSTO TEIXEIRA SANTOS - 5660</v>
      </c>
    </row>
    <row r="2027" spans="1:12" ht="41.25" hidden="1" customHeight="1">
      <c r="A2027" s="144">
        <v>45557</v>
      </c>
      <c r="B2027" s="135">
        <v>24010</v>
      </c>
      <c r="C2027" s="133">
        <v>0.3</v>
      </c>
      <c r="D2027" s="148" t="s">
        <v>11</v>
      </c>
      <c r="E2027" s="132" t="s">
        <v>113</v>
      </c>
      <c r="F2027" s="132"/>
      <c r="G2027" s="132" t="str">
        <f t="shared" si="77"/>
        <v>1</v>
      </c>
      <c r="H2027" s="137">
        <f t="shared" si="78"/>
        <v>18</v>
      </c>
      <c r="I2027" s="132" t="str" cm="1">
        <f t="array" ref="I2027">_xlfn.XLOOKUP(C2027,imp_horarios,imp_trechos_janta,"",-1,1)</f>
        <v>BELEM X GOIANIA 07:12</v>
      </c>
      <c r="J2027" s="145" t="str" cm="1">
        <f t="array" ref="J2027">_xlfn.XLOOKUP(D2027,justificativas_motivos,justificativas_texto,"",1,1)</f>
        <v>MOTORISTA CUMPRINDO HORÁRIO NA ESCALA ATUAL</v>
      </c>
      <c r="L2027" s="119" t="str">
        <f>_xlfn.CONCAT(cr_impAlm[[#This Row],[DATA]],cr_impAlm[[#This Row],[MOTORISTA e MATRICULA]])</f>
        <v>45642FRANCISCO WILSON SOARES - 1537</v>
      </c>
    </row>
    <row r="2028" spans="1:12" ht="41.25" hidden="1" customHeight="1">
      <c r="A2028" s="144">
        <v>45557</v>
      </c>
      <c r="B2028" s="135">
        <v>24010</v>
      </c>
      <c r="C2028" s="133">
        <v>0.33333333333333331</v>
      </c>
      <c r="D2028" s="136" t="s">
        <v>11</v>
      </c>
      <c r="E2028" s="132" t="s">
        <v>267</v>
      </c>
      <c r="F2028" s="132"/>
      <c r="G2028" s="132" t="str">
        <f t="shared" si="77"/>
        <v>1</v>
      </c>
      <c r="H2028" s="137">
        <f t="shared" si="78"/>
        <v>18</v>
      </c>
      <c r="I2028" s="132" t="str" cm="1">
        <f t="array" ref="I2028">_xlfn.XLOOKUP(C2028,imp_horarios,imp_trechos_janta,"",-1,1)</f>
        <v>SAO LUIS X GOIANIA 08:00</v>
      </c>
      <c r="J2028" s="145" t="str" cm="1">
        <f t="array" ref="J2028">_xlfn.XLOOKUP(D2028,justificativas_motivos,justificativas_texto,"",1,1)</f>
        <v>MOTORISTA CUMPRINDO HORÁRIO NA ESCALA ATUAL</v>
      </c>
      <c r="L2028" s="119" t="str">
        <f>_xlfn.CONCAT(cr_impAlm[[#This Row],[DATA]],cr_impAlm[[#This Row],[MOTORISTA e MATRICULA]])</f>
        <v>45642ANTONIO LEONESIO CAMPELO DA SILVA - 5303</v>
      </c>
    </row>
    <row r="2029" spans="1:12" ht="41.25" hidden="1" customHeight="1">
      <c r="A2029" s="144">
        <v>45557</v>
      </c>
      <c r="B2029" s="135">
        <v>24010</v>
      </c>
      <c r="C2029" s="133">
        <v>0.33333333333333331</v>
      </c>
      <c r="D2029" s="148" t="s">
        <v>11</v>
      </c>
      <c r="E2029" s="132" t="s">
        <v>186</v>
      </c>
      <c r="F2029" s="132"/>
      <c r="G2029" s="132" t="str">
        <f t="shared" si="77"/>
        <v>1</v>
      </c>
      <c r="H2029" s="137">
        <f t="shared" si="78"/>
        <v>18</v>
      </c>
      <c r="I2029" s="132" t="str" cm="1">
        <f t="array" ref="I2029">_xlfn.XLOOKUP(C2029,imp_horarios,imp_trechos_janta,"",-1,1)</f>
        <v>SAO LUIS X GOIANIA 08:00</v>
      </c>
      <c r="J2029" s="145" t="str" cm="1">
        <f t="array" ref="J2029">_xlfn.XLOOKUP(D2029,justificativas_motivos,justificativas_texto,"",1,1)</f>
        <v>MOTORISTA CUMPRINDO HORÁRIO NA ESCALA ATUAL</v>
      </c>
      <c r="L2029" s="119" t="str">
        <f>_xlfn.CONCAT(cr_impAlm[[#This Row],[DATA]],cr_impAlm[[#This Row],[MOTORISTA e MATRICULA]])</f>
        <v>45642ADAIL DA SILVA DOS SANTOS - 1103</v>
      </c>
    </row>
    <row r="2030" spans="1:12" ht="41.25" hidden="1" customHeight="1">
      <c r="A2030" s="144">
        <v>45557</v>
      </c>
      <c r="B2030" s="135">
        <v>19002</v>
      </c>
      <c r="C2030" s="133">
        <v>0.39583333333333331</v>
      </c>
      <c r="D2030" s="136" t="s">
        <v>11</v>
      </c>
      <c r="E2030" s="132" t="s">
        <v>61</v>
      </c>
      <c r="F2030" s="132"/>
      <c r="G2030" s="132" t="str">
        <f t="shared" si="77"/>
        <v>1</v>
      </c>
      <c r="H2030" s="137">
        <f t="shared" si="78"/>
        <v>18</v>
      </c>
      <c r="I2030" s="132" t="str" cm="1">
        <f t="array" ref="I2030">_xlfn.XLOOKUP(C2030,imp_horarios,imp_trechos_janta,"",-1,1)</f>
        <v>GOIANIA X BELEM 09:30</v>
      </c>
      <c r="J2030" s="145" t="str" cm="1">
        <f t="array" ref="J2030">_xlfn.XLOOKUP(D2030,justificativas_motivos,justificativas_texto,"",1,1)</f>
        <v>MOTORISTA CUMPRINDO HORÁRIO NA ESCALA ATUAL</v>
      </c>
      <c r="L2030" s="119" t="str">
        <f>_xlfn.CONCAT(cr_impAlm[[#This Row],[DATA]],cr_impAlm[[#This Row],[MOTORISTA e MATRICULA]])</f>
        <v>45642GILBERT WAGNER CALDEIRA - 5707</v>
      </c>
    </row>
    <row r="2031" spans="1:12" ht="41.25" hidden="1" customHeight="1">
      <c r="A2031" s="144">
        <v>45557</v>
      </c>
      <c r="B2031" s="135">
        <v>19002</v>
      </c>
      <c r="C2031" s="133">
        <v>0.39583333333333331</v>
      </c>
      <c r="D2031" s="148" t="s">
        <v>11</v>
      </c>
      <c r="E2031" s="132" t="s">
        <v>60</v>
      </c>
      <c r="F2031" s="132"/>
      <c r="G2031" s="132" t="str">
        <f t="shared" si="77"/>
        <v>1</v>
      </c>
      <c r="H2031" s="137">
        <f t="shared" si="78"/>
        <v>18</v>
      </c>
      <c r="I2031" s="132" t="str" cm="1">
        <f t="array" ref="I2031">_xlfn.XLOOKUP(C2031,imp_horarios,imp_trechos_janta,"",-1,1)</f>
        <v>GOIANIA X BELEM 09:30</v>
      </c>
      <c r="J2031" s="145" t="str" cm="1">
        <f t="array" ref="J2031">_xlfn.XLOOKUP(D2031,justificativas_motivos,justificativas_texto,"",1,1)</f>
        <v>MOTORISTA CUMPRINDO HORÁRIO NA ESCALA ATUAL</v>
      </c>
      <c r="L2031" s="119" t="str">
        <f>_xlfn.CONCAT(cr_impAlm[[#This Row],[DATA]],cr_impAlm[[#This Row],[MOTORISTA e MATRICULA]])</f>
        <v>45642NEIRIVAL MOREIRA PINTO - 5432</v>
      </c>
    </row>
    <row r="2032" spans="1:12" ht="41.25" hidden="1" customHeight="1">
      <c r="A2032" s="144">
        <v>45557</v>
      </c>
      <c r="B2032" s="135">
        <v>17700</v>
      </c>
      <c r="C2032" s="133">
        <v>0.4375</v>
      </c>
      <c r="D2032" s="136" t="s">
        <v>11</v>
      </c>
      <c r="E2032" s="132" t="s">
        <v>194</v>
      </c>
      <c r="F2032" s="132"/>
      <c r="G2032" s="132" t="str">
        <f t="shared" si="77"/>
        <v>1</v>
      </c>
      <c r="H2032" s="137">
        <f t="shared" si="78"/>
        <v>18</v>
      </c>
      <c r="I2032" s="132" t="str" cm="1">
        <f t="array" ref="I2032">_xlfn.XLOOKUP(C2032,imp_horarios,imp_trechos_janta,"",-1,1)</f>
        <v>GOIANIA X BELEM 09:30</v>
      </c>
      <c r="J2032" s="145" t="str" cm="1">
        <f t="array" ref="J2032">_xlfn.XLOOKUP(D2032,justificativas_motivos,justificativas_texto,"",1,1)</f>
        <v>MOTORISTA CUMPRINDO HORÁRIO NA ESCALA ATUAL</v>
      </c>
      <c r="L2032" s="119" t="str">
        <f>_xlfn.CONCAT(cr_impAlm[[#This Row],[DATA]],cr_impAlm[[#This Row],[MOTORISTA e MATRICULA]])</f>
        <v>45643VALTER PEREIRA MACIEL - 5630</v>
      </c>
    </row>
    <row r="2033" spans="1:12" ht="41.25" hidden="1" customHeight="1">
      <c r="A2033" s="144">
        <v>45557</v>
      </c>
      <c r="B2033" s="135">
        <v>17700</v>
      </c>
      <c r="C2033" s="133">
        <v>0.4375</v>
      </c>
      <c r="D2033" s="148" t="s">
        <v>11</v>
      </c>
      <c r="E2033" s="132" t="s">
        <v>124</v>
      </c>
      <c r="F2033" s="132"/>
      <c r="G2033" s="132" t="str">
        <f t="shared" si="77"/>
        <v>1</v>
      </c>
      <c r="H2033" s="137">
        <f t="shared" si="78"/>
        <v>18</v>
      </c>
      <c r="I2033" s="132" t="str" cm="1">
        <f t="array" ref="I2033">_xlfn.XLOOKUP(C2033,imp_horarios,imp_trechos_janta,"",-1,1)</f>
        <v>GOIANIA X BELEM 09:30</v>
      </c>
      <c r="J2033" s="145" t="str" cm="1">
        <f t="array" ref="J2033">_xlfn.XLOOKUP(D2033,justificativas_motivos,justificativas_texto,"",1,1)</f>
        <v>MOTORISTA CUMPRINDO HORÁRIO NA ESCALA ATUAL</v>
      </c>
      <c r="L2033" s="119" t="str">
        <f>_xlfn.CONCAT(cr_impAlm[[#This Row],[DATA]],cr_impAlm[[#This Row],[MOTORISTA e MATRICULA]])</f>
        <v>45643PEDRINHO MARCELINO BATISTA - 5629</v>
      </c>
    </row>
    <row r="2034" spans="1:12" ht="41.25" hidden="1" customHeight="1">
      <c r="A2034" s="144">
        <v>45557</v>
      </c>
      <c r="B2034" s="135">
        <v>19009</v>
      </c>
      <c r="C2034" s="133">
        <v>0.75</v>
      </c>
      <c r="D2034" s="136" t="s">
        <v>11</v>
      </c>
      <c r="E2034" s="132" t="s">
        <v>150</v>
      </c>
      <c r="F2034" s="132"/>
      <c r="G2034" s="132" t="str">
        <f t="shared" si="77"/>
        <v>1</v>
      </c>
      <c r="H2034" s="137">
        <f t="shared" si="78"/>
        <v>18</v>
      </c>
      <c r="I2034" s="132" t="str" cm="1">
        <f t="array" ref="I2034">_xlfn.XLOOKUP(C2034,imp_horarios,imp_trechos_janta,"",-1,1)</f>
        <v>GOIANIA X TERESINA 18:00</v>
      </c>
      <c r="J2034" s="145" t="str" cm="1">
        <f t="array" ref="J2034">_xlfn.XLOOKUP(D2034,justificativas_motivos,justificativas_texto,"",1,1)</f>
        <v>MOTORISTA CUMPRINDO HORÁRIO NA ESCALA ATUAL</v>
      </c>
      <c r="L2034" s="119" t="str">
        <f>_xlfn.CONCAT(cr_impAlm[[#This Row],[DATA]],cr_impAlm[[#This Row],[MOTORISTA e MATRICULA]])</f>
        <v>45643ANDRE LUIZ DA SILVA - 5188</v>
      </c>
    </row>
    <row r="2035" spans="1:12" ht="41.25" hidden="1" customHeight="1">
      <c r="A2035" s="144">
        <v>45557</v>
      </c>
      <c r="B2035" s="146">
        <v>19009</v>
      </c>
      <c r="C2035" s="147">
        <v>0.75</v>
      </c>
      <c r="D2035" s="148" t="s">
        <v>11</v>
      </c>
      <c r="E2035" s="149" t="s">
        <v>151</v>
      </c>
      <c r="F2035" s="149"/>
      <c r="G2035" s="149" t="str">
        <f t="shared" si="77"/>
        <v>1</v>
      </c>
      <c r="H2035" s="150">
        <f t="shared" si="78"/>
        <v>18</v>
      </c>
      <c r="I2035" s="149" t="str" cm="1">
        <f t="array" ref="I2035">_xlfn.XLOOKUP(C2035,imp_horarios,imp_trechos_janta,"",-1,1)</f>
        <v>GOIANIA X TERESINA 18:00</v>
      </c>
      <c r="J2035" s="151" t="str" cm="1">
        <f t="array" ref="J2035">_xlfn.XLOOKUP(D2035,justificativas_motivos,justificativas_texto,"",1,1)</f>
        <v>MOTORISTA CUMPRINDO HORÁRIO NA ESCALA ATUAL</v>
      </c>
      <c r="L2035" s="119" t="str">
        <f>_xlfn.CONCAT(cr_impAlm[[#This Row],[DATA]],cr_impAlm[[#This Row],[MOTORISTA e MATRICULA]])</f>
        <v>45643LUSIMAR SOARES ROCHA - 5987</v>
      </c>
    </row>
    <row r="2036" spans="1:12" ht="41.25" hidden="1" customHeight="1">
      <c r="A2036" s="152">
        <v>45557</v>
      </c>
      <c r="B2036" s="146">
        <v>20018</v>
      </c>
      <c r="C2036" s="147">
        <v>0.79166666666666663</v>
      </c>
      <c r="D2036" s="148" t="s">
        <v>11</v>
      </c>
      <c r="E2036" s="149" t="s">
        <v>130</v>
      </c>
      <c r="F2036" s="149"/>
      <c r="G2036" s="149" t="str">
        <f t="shared" si="77"/>
        <v>1</v>
      </c>
      <c r="H2036" s="150">
        <f t="shared" si="78"/>
        <v>18</v>
      </c>
      <c r="I2036" s="149" t="str" cm="1">
        <f t="array" ref="I2036">_xlfn.XLOOKUP(C2036,imp_horarios,imp_trechos_janta,"",-1,1)</f>
        <v>GOIANIA X TERESINA 18:00</v>
      </c>
      <c r="J2036" s="151" t="str" cm="1">
        <f t="array" ref="J2036">_xlfn.XLOOKUP(D2036,justificativas_motivos,justificativas_texto,"",1,1)</f>
        <v>MOTORISTA CUMPRINDO HORÁRIO NA ESCALA ATUAL</v>
      </c>
      <c r="L2036" s="119" t="str">
        <f>_xlfn.CONCAT(cr_impAlm[[#This Row],[DATA]],cr_impAlm[[#This Row],[MOTORISTA e MATRICULA]])</f>
        <v>45643LUIZ CARLOS GOMES DA SILVA - 1961</v>
      </c>
    </row>
    <row r="2037" spans="1:12" ht="41.25" hidden="1" customHeight="1">
      <c r="A2037" s="152">
        <v>45557</v>
      </c>
      <c r="B2037" s="146">
        <v>20018</v>
      </c>
      <c r="C2037" s="147">
        <v>0.79166666666666663</v>
      </c>
      <c r="D2037" s="148" t="s">
        <v>11</v>
      </c>
      <c r="E2037" s="132" t="s">
        <v>316</v>
      </c>
      <c r="F2037" s="149"/>
      <c r="G2037" s="149" t="str">
        <f t="shared" si="77"/>
        <v>1</v>
      </c>
      <c r="H2037" s="150">
        <f t="shared" si="78"/>
        <v>18</v>
      </c>
      <c r="I2037" s="149" t="str" cm="1">
        <f t="array" ref="I2037">_xlfn.XLOOKUP(C2037,imp_horarios,imp_trechos_janta,"",-1,1)</f>
        <v>GOIANIA X TERESINA 18:00</v>
      </c>
      <c r="J2037" s="151" t="str" cm="1">
        <f t="array" ref="J2037">_xlfn.XLOOKUP(D2037,justificativas_motivos,justificativas_texto,"",1,1)</f>
        <v>MOTORISTA CUMPRINDO HORÁRIO NA ESCALA ATUAL</v>
      </c>
      <c r="L2037" s="119" t="str">
        <f>_xlfn.CONCAT(cr_impAlm[[#This Row],[DATA]],cr_impAlm[[#This Row],[MOTORISTA e MATRICULA]])</f>
        <v>45643DELEY CARVALHO DE SOUZA - 5624</v>
      </c>
    </row>
    <row r="2038" spans="1:12" ht="41.25" hidden="1" customHeight="1">
      <c r="A2038" s="152">
        <v>45558</v>
      </c>
      <c r="B2038" s="146">
        <v>19006</v>
      </c>
      <c r="C2038" s="147">
        <v>0.85416666666666663</v>
      </c>
      <c r="D2038" s="148" t="s">
        <v>11</v>
      </c>
      <c r="E2038" s="132" t="s">
        <v>194</v>
      </c>
      <c r="F2038" s="149"/>
      <c r="G2038" s="149" t="str">
        <f t="shared" si="77"/>
        <v>1</v>
      </c>
      <c r="H2038" s="150">
        <f t="shared" si="78"/>
        <v>18</v>
      </c>
      <c r="I2038" s="149" t="s">
        <v>583</v>
      </c>
      <c r="J2038" s="151" t="str" cm="1">
        <f t="array" ref="J2038">_xlfn.XLOOKUP(D2038,justificativas_motivos,justificativas_texto,"",1,1)</f>
        <v>MOTORISTA CUMPRINDO HORÁRIO NA ESCALA ATUAL</v>
      </c>
      <c r="L2038" s="119" t="str">
        <f>_xlfn.CONCAT(cr_impAlm[[#This Row],[DATA]],cr_impAlm[[#This Row],[MOTORISTA e MATRICULA]])</f>
        <v>45643JOAO ANIVAIR DE QUEIROZ - 5608</v>
      </c>
    </row>
    <row r="2039" spans="1:12" ht="41.25" hidden="1" customHeight="1">
      <c r="A2039" s="152">
        <v>45558</v>
      </c>
      <c r="B2039" s="146">
        <v>19006</v>
      </c>
      <c r="C2039" s="147">
        <v>0.85416666666666663</v>
      </c>
      <c r="D2039" s="148" t="s">
        <v>11</v>
      </c>
      <c r="E2039" s="132" t="s">
        <v>124</v>
      </c>
      <c r="F2039" s="149"/>
      <c r="G2039" s="149" t="str">
        <f t="shared" si="77"/>
        <v>1</v>
      </c>
      <c r="H2039" s="150">
        <f t="shared" si="78"/>
        <v>18</v>
      </c>
      <c r="I2039" s="149" t="s">
        <v>583</v>
      </c>
      <c r="J2039" s="151" t="str" cm="1">
        <f t="array" ref="J2039">_xlfn.XLOOKUP(D2039,justificativas_motivos,justificativas_texto,"",1,1)</f>
        <v>MOTORISTA CUMPRINDO HORÁRIO NA ESCALA ATUAL</v>
      </c>
      <c r="L2039" s="119" t="str">
        <f>_xlfn.CONCAT(cr_impAlm[[#This Row],[DATA]],cr_impAlm[[#This Row],[MOTORISTA e MATRICULA]])</f>
        <v>45643CELSO VIEIRA DA SILVA - 5244</v>
      </c>
    </row>
    <row r="2040" spans="1:12" ht="41.25" hidden="1" customHeight="1">
      <c r="A2040" s="152">
        <v>45558</v>
      </c>
      <c r="B2040" s="146">
        <v>19003</v>
      </c>
      <c r="C2040" s="147">
        <v>0.87847222222222221</v>
      </c>
      <c r="D2040" s="148" t="s">
        <v>11</v>
      </c>
      <c r="E2040" s="132" t="s">
        <v>150</v>
      </c>
      <c r="F2040" s="149"/>
      <c r="G2040" s="149" t="str">
        <f t="shared" si="77"/>
        <v>1</v>
      </c>
      <c r="H2040" s="150">
        <f t="shared" si="78"/>
        <v>18</v>
      </c>
      <c r="I2040" s="149" t="str" cm="1">
        <f t="array" ref="I2040">_xlfn.XLOOKUP(C2040,imp_horarios,imp_trechos_janta,"",-1,1)</f>
        <v>BELEM X GOIANIA 21:05</v>
      </c>
      <c r="J2040" s="151" t="str" cm="1">
        <f t="array" ref="J2040">_xlfn.XLOOKUP(D2040,justificativas_motivos,justificativas_texto,"",1,1)</f>
        <v>MOTORISTA CUMPRINDO HORÁRIO NA ESCALA ATUAL</v>
      </c>
      <c r="L2040" s="119" t="str">
        <f>_xlfn.CONCAT(cr_impAlm[[#This Row],[DATA]],cr_impAlm[[#This Row],[MOTORISTA e MATRICULA]])</f>
        <v>45643JOSE EVANGELISTA DA SILVA - 5199</v>
      </c>
    </row>
    <row r="2041" spans="1:12" ht="41.25" hidden="1" customHeight="1">
      <c r="A2041" s="152">
        <v>45558</v>
      </c>
      <c r="B2041" s="146">
        <v>19003</v>
      </c>
      <c r="C2041" s="147">
        <v>0.87847222222222221</v>
      </c>
      <c r="D2041" s="148" t="s">
        <v>11</v>
      </c>
      <c r="E2041" s="149" t="s">
        <v>151</v>
      </c>
      <c r="F2041" s="149"/>
      <c r="G2041" s="149" t="str">
        <f t="shared" si="77"/>
        <v>1</v>
      </c>
      <c r="H2041" s="150">
        <f t="shared" si="78"/>
        <v>18</v>
      </c>
      <c r="I2041" s="149" t="str" cm="1">
        <f t="array" ref="I2041">_xlfn.XLOOKUP(C2041,imp_horarios,imp_trechos_janta,"",-1,1)</f>
        <v>BELEM X GOIANIA 21:05</v>
      </c>
      <c r="J2041" s="151" t="str" cm="1">
        <f t="array" ref="J2041">_xlfn.XLOOKUP(D2041,justificativas_motivos,justificativas_texto,"",1,1)</f>
        <v>MOTORISTA CUMPRINDO HORÁRIO NA ESCALA ATUAL</v>
      </c>
      <c r="L2041" s="119" t="str">
        <f>_xlfn.CONCAT(cr_impAlm[[#This Row],[DATA]],cr_impAlm[[#This Row],[MOTORISTA e MATRICULA]])</f>
        <v>45643  IVANILSON BARBOSA PEREIRA- 5434</v>
      </c>
    </row>
    <row r="2042" spans="1:12" ht="41.25" hidden="1" customHeight="1">
      <c r="A2042" s="152">
        <v>45558</v>
      </c>
      <c r="B2042" s="146">
        <v>20018</v>
      </c>
      <c r="C2042" s="147">
        <v>0.3</v>
      </c>
      <c r="D2042" s="148" t="s">
        <v>11</v>
      </c>
      <c r="E2042" s="149" t="s">
        <v>130</v>
      </c>
      <c r="F2042" s="149"/>
      <c r="G2042" s="149" t="str">
        <f t="shared" si="77"/>
        <v>1</v>
      </c>
      <c r="H2042" s="150">
        <f t="shared" si="78"/>
        <v>18</v>
      </c>
      <c r="I2042" s="149" t="str" cm="1">
        <f t="array" ref="I2042">_xlfn.XLOOKUP(C2042,imp_horarios,imp_trechos_janta,"",-1,1)</f>
        <v>BELEM X GOIANIA 07:12</v>
      </c>
      <c r="J2042" s="151" t="str" cm="1">
        <f t="array" ref="J2042">_xlfn.XLOOKUP(D2042,justificativas_motivos,justificativas_texto,"",1,1)</f>
        <v>MOTORISTA CUMPRINDO HORÁRIO NA ESCALA ATUAL</v>
      </c>
      <c r="L2042" s="119" t="str">
        <f>_xlfn.CONCAT(cr_impAlm[[#This Row],[DATA]],cr_impAlm[[#This Row],[MOTORISTA e MATRICULA]])</f>
        <v>45643VALDIVINO GONCALVES DA SILVA - 5724</v>
      </c>
    </row>
    <row r="2043" spans="1:12" ht="41.25" hidden="1" customHeight="1">
      <c r="A2043" s="152">
        <v>45558</v>
      </c>
      <c r="B2043" s="146">
        <v>20018</v>
      </c>
      <c r="C2043" s="147">
        <v>0.3</v>
      </c>
      <c r="D2043" s="148" t="s">
        <v>11</v>
      </c>
      <c r="E2043" s="149" t="s">
        <v>316</v>
      </c>
      <c r="F2043" s="149"/>
      <c r="G2043" s="149" t="str">
        <f t="shared" si="77"/>
        <v>1</v>
      </c>
      <c r="H2043" s="150">
        <f t="shared" si="78"/>
        <v>18</v>
      </c>
      <c r="I2043" s="149" t="str" cm="1">
        <f t="array" ref="I2043">_xlfn.XLOOKUP(C2043,imp_horarios,imp_trechos_janta,"",-1,1)</f>
        <v>BELEM X GOIANIA 07:12</v>
      </c>
      <c r="J2043" s="151" t="str" cm="1">
        <f t="array" ref="J2043">_xlfn.XLOOKUP(D2043,justificativas_motivos,justificativas_texto,"",1,1)</f>
        <v>MOTORISTA CUMPRINDO HORÁRIO NA ESCALA ATUAL</v>
      </c>
      <c r="L2043" s="119" t="str">
        <f>_xlfn.CONCAT(cr_impAlm[[#This Row],[DATA]],cr_impAlm[[#This Row],[MOTORISTA e MATRICULA]])</f>
        <v>45643JOSE MARQUES DE SOUZA - 5771</v>
      </c>
    </row>
    <row r="2044" spans="1:12" ht="41.25" hidden="1" customHeight="1">
      <c r="A2044" s="152">
        <v>45558</v>
      </c>
      <c r="B2044" s="146">
        <v>17400</v>
      </c>
      <c r="C2044" s="147">
        <v>0.39583333333333331</v>
      </c>
      <c r="D2044" s="148" t="s">
        <v>11</v>
      </c>
      <c r="E2044" s="153" t="s">
        <v>68</v>
      </c>
      <c r="F2044" s="149"/>
      <c r="G2044" s="149" t="str">
        <f t="shared" si="77"/>
        <v>1</v>
      </c>
      <c r="H2044" s="150">
        <f t="shared" si="78"/>
        <v>18</v>
      </c>
      <c r="I2044" s="149" t="str" cm="1">
        <f t="array" ref="I2044">_xlfn.XLOOKUP(C2044,imp_horarios,imp_trechos_janta,"",-1,1)</f>
        <v>GOIANIA X BELEM 09:30</v>
      </c>
      <c r="J2044" s="151" t="str" cm="1">
        <f t="array" ref="J2044">_xlfn.XLOOKUP(D2044,justificativas_motivos,justificativas_texto,"",1,1)</f>
        <v>MOTORISTA CUMPRINDO HORÁRIO NA ESCALA ATUAL</v>
      </c>
      <c r="L2044" s="119" t="str">
        <f>_xlfn.CONCAT(cr_impAlm[[#This Row],[DATA]],cr_impAlm[[#This Row],[MOTORISTA e MATRICULA]])</f>
        <v>45643FRANCISCO CARLOS MELO - 5306</v>
      </c>
    </row>
    <row r="2045" spans="1:12" ht="41.25" hidden="1" customHeight="1">
      <c r="A2045" s="152">
        <v>45558</v>
      </c>
      <c r="B2045" s="146">
        <v>17400</v>
      </c>
      <c r="C2045" s="147">
        <v>0.39583333333333331</v>
      </c>
      <c r="D2045" s="148" t="s">
        <v>11</v>
      </c>
      <c r="E2045" s="153" t="s">
        <v>185</v>
      </c>
      <c r="F2045" s="149"/>
      <c r="G2045" s="149" t="str">
        <f t="shared" si="77"/>
        <v>1</v>
      </c>
      <c r="H2045" s="150">
        <f t="shared" si="78"/>
        <v>18</v>
      </c>
      <c r="I2045" s="149" t="str" cm="1">
        <f t="array" ref="I2045">_xlfn.XLOOKUP(C2045,imp_horarios,imp_trechos_janta,"",-1,1)</f>
        <v>GOIANIA X BELEM 09:30</v>
      </c>
      <c r="J2045" s="151" t="str" cm="1">
        <f t="array" ref="J2045">_xlfn.XLOOKUP(D2045,justificativas_motivos,justificativas_texto,"",1,1)</f>
        <v>MOTORISTA CUMPRINDO HORÁRIO NA ESCALA ATUAL</v>
      </c>
      <c r="L2045" s="119" t="str">
        <f>_xlfn.CONCAT(cr_impAlm[[#This Row],[DATA]],cr_impAlm[[#This Row],[MOTORISTA e MATRICULA]])</f>
        <v>45643RICARDO AUGUSTO TEIXEIRA SANTOS - 5660</v>
      </c>
    </row>
    <row r="2046" spans="1:12" ht="41.25" hidden="1" customHeight="1">
      <c r="A2046" s="152">
        <v>45558</v>
      </c>
      <c r="B2046" s="146" t="s">
        <v>137</v>
      </c>
      <c r="C2046" s="147" t="s">
        <v>137</v>
      </c>
      <c r="D2046" s="148" t="s">
        <v>137</v>
      </c>
      <c r="E2046" s="153" t="s">
        <v>232</v>
      </c>
      <c r="F2046" s="149"/>
      <c r="G2046" s="149" t="str">
        <f t="shared" si="77"/>
        <v>1</v>
      </c>
      <c r="H2046" s="150">
        <f t="shared" si="78"/>
        <v>18</v>
      </c>
      <c r="I2046" s="149" t="str" cm="1">
        <f t="array" ref="I2046">_xlfn.XLOOKUP(C2046,imp_horarios,imp_trechos_janta,"",-1,1)</f>
        <v>ESPERA</v>
      </c>
      <c r="J2046" s="151" t="str" cm="1">
        <f t="array" ref="J2046">_xlfn.XLOOKUP(D2046,justificativas_motivos,justificativas_texto,"",1,1)</f>
        <v>MOTORISTA NA GARAGEM EM ESPERA PARA DISPONIBILIDADE DE HORARIOS</v>
      </c>
      <c r="L2046" s="119" t="str">
        <f>_xlfn.CONCAT(cr_impAlm[[#This Row],[DATA]],cr_impAlm[[#This Row],[MOTORISTA e MATRICULA]])</f>
        <v>45643JOAO FLAVIO DE SOUSA SILVA - 5270</v>
      </c>
    </row>
    <row r="2047" spans="1:12" ht="41.25" hidden="1" customHeight="1">
      <c r="A2047" s="152">
        <v>45558</v>
      </c>
      <c r="B2047" s="146" t="s">
        <v>137</v>
      </c>
      <c r="C2047" s="147" t="s">
        <v>137</v>
      </c>
      <c r="D2047" s="148" t="s">
        <v>137</v>
      </c>
      <c r="E2047" s="153" t="s">
        <v>35</v>
      </c>
      <c r="F2047" s="149"/>
      <c r="G2047" s="149" t="str">
        <f t="shared" si="77"/>
        <v>1</v>
      </c>
      <c r="H2047" s="150">
        <f t="shared" si="78"/>
        <v>18</v>
      </c>
      <c r="I2047" s="149" t="str" cm="1">
        <f t="array" ref="I2047">_xlfn.XLOOKUP(C2047,imp_horarios,imp_trechos_janta,"",-1,1)</f>
        <v>ESPERA</v>
      </c>
      <c r="J2047" s="151" t="str" cm="1">
        <f t="array" ref="J2047">_xlfn.XLOOKUP(D2047,justificativas_motivos,justificativas_texto,"",1,1)</f>
        <v>MOTORISTA NA GARAGEM EM ESPERA PARA DISPONIBILIDADE DE HORARIOS</v>
      </c>
      <c r="L2047" s="119" t="str">
        <f>_xlfn.CONCAT(cr_impAlm[[#This Row],[DATA]],cr_impAlm[[#This Row],[MOTORISTA e MATRICULA]])</f>
        <v>45643JOSE CLAUDIMAR  CUNHA - 5652</v>
      </c>
    </row>
    <row r="2048" spans="1:12" ht="41.25" hidden="1" customHeight="1">
      <c r="A2048" s="152">
        <v>45558</v>
      </c>
      <c r="B2048" s="146">
        <v>16300</v>
      </c>
      <c r="C2048" s="147">
        <v>0.75</v>
      </c>
      <c r="D2048" s="148" t="s">
        <v>11</v>
      </c>
      <c r="E2048" s="149" t="s">
        <v>62</v>
      </c>
      <c r="F2048" s="149"/>
      <c r="G2048" s="149" t="str">
        <f t="shared" si="77"/>
        <v>1</v>
      </c>
      <c r="H2048" s="150">
        <f t="shared" si="78"/>
        <v>18</v>
      </c>
      <c r="I2048" s="149" t="str" cm="1">
        <f t="array" ref="I2048">_xlfn.XLOOKUP(C2048,imp_horarios,imp_trechos_janta,"",-1,1)</f>
        <v>GOIANIA X TERESINA 18:00</v>
      </c>
      <c r="J2048" s="151" t="str" cm="1">
        <f t="array" ref="J2048">_xlfn.XLOOKUP(D2048,justificativas_motivos,justificativas_texto,"",1,1)</f>
        <v>MOTORISTA CUMPRINDO HORÁRIO NA ESCALA ATUAL</v>
      </c>
      <c r="L2048" s="119" t="str">
        <f>_xlfn.CONCAT(cr_impAlm[[#This Row],[DATA]],cr_impAlm[[#This Row],[MOTORISTA e MATRICULA]])</f>
        <v>45643ADAIL DA SILVA DOS SANTOS - 1103</v>
      </c>
    </row>
    <row r="2049" spans="1:12" ht="41.25" hidden="1" customHeight="1">
      <c r="A2049" s="152">
        <v>45558</v>
      </c>
      <c r="B2049" s="146">
        <v>16300</v>
      </c>
      <c r="C2049" s="147">
        <v>0.75</v>
      </c>
      <c r="D2049" s="148" t="s">
        <v>11</v>
      </c>
      <c r="E2049" s="149" t="s">
        <v>201</v>
      </c>
      <c r="F2049" s="149"/>
      <c r="G2049" s="149" t="str">
        <f t="shared" si="77"/>
        <v>1</v>
      </c>
      <c r="H2049" s="150">
        <f t="shared" si="78"/>
        <v>18</v>
      </c>
      <c r="I2049" s="149" t="str" cm="1">
        <f t="array" ref="I2049">_xlfn.XLOOKUP(C2049,imp_horarios,imp_trechos_janta,"",-1,1)</f>
        <v>GOIANIA X TERESINA 18:00</v>
      </c>
      <c r="J2049" s="151" t="str" cm="1">
        <f t="array" ref="J2049">_xlfn.XLOOKUP(D2049,justificativas_motivos,justificativas_texto,"",1,1)</f>
        <v>MOTORISTA CUMPRINDO HORÁRIO NA ESCALA ATUAL</v>
      </c>
      <c r="L2049" s="119" t="str">
        <f>_xlfn.CONCAT(cr_impAlm[[#This Row],[DATA]],cr_impAlm[[#This Row],[MOTORISTA e MATRICULA]])</f>
        <v>45644CLEOMAR ANTONIO SIMOES - 2988</v>
      </c>
    </row>
    <row r="2050" spans="1:12" ht="41.25" hidden="1" customHeight="1">
      <c r="A2050" s="152">
        <v>45558</v>
      </c>
      <c r="B2050" s="146">
        <v>16800</v>
      </c>
      <c r="C2050" s="147">
        <v>0.79166666666666663</v>
      </c>
      <c r="D2050" s="148" t="s">
        <v>11</v>
      </c>
      <c r="E2050" s="149" t="s">
        <v>85</v>
      </c>
      <c r="F2050" s="149"/>
      <c r="G2050" s="149" t="str">
        <f t="shared" si="77"/>
        <v>1</v>
      </c>
      <c r="H2050" s="150">
        <f t="shared" si="78"/>
        <v>18</v>
      </c>
      <c r="I2050" s="149" t="str" cm="1">
        <f t="array" ref="I2050">_xlfn.XLOOKUP(C2050,imp_horarios,imp_trechos_janta,"",-1,1)</f>
        <v>GOIANIA X TERESINA 18:00</v>
      </c>
      <c r="J2050" s="151" t="str" cm="1">
        <f t="array" ref="J2050">_xlfn.XLOOKUP(D2050,justificativas_motivos,justificativas_texto,"",1,1)</f>
        <v>MOTORISTA CUMPRINDO HORÁRIO NA ESCALA ATUAL</v>
      </c>
      <c r="L2050" s="119" t="str">
        <f>_xlfn.CONCAT(cr_impAlm[[#This Row],[DATA]],cr_impAlm[[#This Row],[MOTORISTA e MATRICULA]])</f>
        <v>45644DIVINO EURIPEDES RIBEIRO - 5191</v>
      </c>
    </row>
    <row r="2051" spans="1:12" ht="41.25" hidden="1" customHeight="1">
      <c r="A2051" s="152">
        <v>45558</v>
      </c>
      <c r="B2051" s="146">
        <v>16800</v>
      </c>
      <c r="C2051" s="147">
        <v>0.79166666666666663</v>
      </c>
      <c r="D2051" s="148" t="s">
        <v>11</v>
      </c>
      <c r="E2051" s="149" t="s">
        <v>114</v>
      </c>
      <c r="F2051" s="149"/>
      <c r="G2051" s="149" t="str">
        <f t="shared" si="77"/>
        <v>1</v>
      </c>
      <c r="H2051" s="150">
        <f t="shared" si="78"/>
        <v>18</v>
      </c>
      <c r="I2051" s="149" t="str" cm="1">
        <f t="array" ref="I2051">_xlfn.XLOOKUP(C2051,imp_horarios,imp_trechos_janta,"",-1,1)</f>
        <v>GOIANIA X TERESINA 18:00</v>
      </c>
      <c r="J2051" s="151" t="str" cm="1">
        <f t="array" ref="J2051">_xlfn.XLOOKUP(D2051,justificativas_motivos,justificativas_texto,"",1,1)</f>
        <v>MOTORISTA CUMPRINDO HORÁRIO NA ESCALA ATUAL</v>
      </c>
      <c r="L2051" s="119" t="str">
        <f>_xlfn.CONCAT(cr_impAlm[[#This Row],[DATA]],cr_impAlm[[#This Row],[MOTORISTA e MATRICULA]])</f>
        <v>45644JACINTO BATISTA DE SOUSA - 5271</v>
      </c>
    </row>
    <row r="2052" spans="1:12" ht="41.25" hidden="1" customHeight="1">
      <c r="A2052" s="152">
        <v>45559</v>
      </c>
      <c r="B2052" s="146">
        <v>19007</v>
      </c>
      <c r="C2052" s="147">
        <v>0.85416666666666663</v>
      </c>
      <c r="D2052" s="148" t="s">
        <v>11</v>
      </c>
      <c r="E2052" s="153" t="s">
        <v>68</v>
      </c>
      <c r="F2052" s="149"/>
      <c r="G2052" s="149" t="str">
        <f t="shared" si="77"/>
        <v>1</v>
      </c>
      <c r="H2052" s="150">
        <f t="shared" si="78"/>
        <v>18</v>
      </c>
      <c r="I2052" s="149" t="s">
        <v>583</v>
      </c>
      <c r="J2052" s="151" t="str" cm="1">
        <f t="array" ref="J2052">_xlfn.XLOOKUP(D2052,justificativas_motivos,justificativas_texto,"",1,1)</f>
        <v>MOTORISTA CUMPRINDO HORÁRIO NA ESCALA ATUAL</v>
      </c>
      <c r="L2052" s="119" t="str">
        <f>_xlfn.CONCAT(cr_impAlm[[#This Row],[DATA]],cr_impAlm[[#This Row],[MOTORISTA e MATRICULA]])</f>
        <v>45644KEITH NOLAN CARNEIRO BARBOSA - 5653</v>
      </c>
    </row>
    <row r="2053" spans="1:12" ht="41.25" hidden="1" customHeight="1">
      <c r="A2053" s="152">
        <v>45559</v>
      </c>
      <c r="B2053" s="146">
        <v>19007</v>
      </c>
      <c r="C2053" s="147">
        <v>0.85416666666666663</v>
      </c>
      <c r="D2053" s="148" t="s">
        <v>11</v>
      </c>
      <c r="E2053" s="153" t="s">
        <v>185</v>
      </c>
      <c r="F2053" s="149"/>
      <c r="G2053" s="149" t="str">
        <f t="shared" si="77"/>
        <v>1</v>
      </c>
      <c r="H2053" s="150">
        <f t="shared" si="78"/>
        <v>18</v>
      </c>
      <c r="I2053" s="149" t="s">
        <v>583</v>
      </c>
      <c r="J2053" s="151" t="str" cm="1">
        <f t="array" ref="J2053">_xlfn.XLOOKUP(D2053,justificativas_motivos,justificativas_texto,"",1,1)</f>
        <v>MOTORISTA CUMPRINDO HORÁRIO NA ESCALA ATUAL</v>
      </c>
      <c r="L2053" s="119" t="str">
        <f>_xlfn.CONCAT(cr_impAlm[[#This Row],[DATA]],cr_impAlm[[#This Row],[MOTORISTA e MATRICULA]])</f>
        <v>45644GESMAR DE SOUZA - 574</v>
      </c>
    </row>
    <row r="2054" spans="1:12" ht="41.25" hidden="1" customHeight="1">
      <c r="A2054" s="152">
        <v>45559</v>
      </c>
      <c r="B2054" s="146" t="s">
        <v>137</v>
      </c>
      <c r="C2054" s="147" t="s">
        <v>137</v>
      </c>
      <c r="D2054" s="148" t="s">
        <v>137</v>
      </c>
      <c r="E2054" s="149" t="s">
        <v>62</v>
      </c>
      <c r="F2054" s="149"/>
      <c r="G2054" s="149" t="str">
        <f t="shared" si="77"/>
        <v>1</v>
      </c>
      <c r="H2054" s="150">
        <f t="shared" si="78"/>
        <v>18</v>
      </c>
      <c r="I2054" s="149" t="str" cm="1">
        <f t="array" ref="I2054">_xlfn.XLOOKUP(C2054,imp_horarios,imp_trechos_janta,"",-1,1)</f>
        <v>ESPERA</v>
      </c>
      <c r="J2054" s="151" t="str" cm="1">
        <f t="array" ref="J2054">_xlfn.XLOOKUP(D2054,justificativas_motivos,justificativas_texto,"",1,1)</f>
        <v>MOTORISTA NA GARAGEM EM ESPERA PARA DISPONIBILIDADE DE HORARIOS</v>
      </c>
      <c r="L2054" s="119" t="str">
        <f>_xlfn.CONCAT(cr_impAlm[[#This Row],[DATA]],cr_impAlm[[#This Row],[MOTORISTA e MATRICULA]])</f>
        <v>45644VALDEIR DA COSTA - 5351</v>
      </c>
    </row>
    <row r="2055" spans="1:12" ht="41.25" hidden="1" customHeight="1">
      <c r="A2055" s="152">
        <v>45559</v>
      </c>
      <c r="B2055" s="146" t="s">
        <v>137</v>
      </c>
      <c r="C2055" s="147" t="s">
        <v>137</v>
      </c>
      <c r="D2055" s="148" t="s">
        <v>137</v>
      </c>
      <c r="E2055" s="149" t="s">
        <v>201</v>
      </c>
      <c r="F2055" s="149"/>
      <c r="G2055" s="149" t="str">
        <f t="shared" si="77"/>
        <v>1</v>
      </c>
      <c r="H2055" s="150">
        <f t="shared" si="78"/>
        <v>18</v>
      </c>
      <c r="I2055" s="149" t="str" cm="1">
        <f t="array" ref="I2055">_xlfn.XLOOKUP(C2055,imp_horarios,imp_trechos_janta,"",-1,1)</f>
        <v>ESPERA</v>
      </c>
      <c r="J2055" s="151" t="str" cm="1">
        <f t="array" ref="J2055">_xlfn.XLOOKUP(D2055,justificativas_motivos,justificativas_texto,"",1,1)</f>
        <v>MOTORISTA NA GARAGEM EM ESPERA PARA DISPONIBILIDADE DE HORARIOS</v>
      </c>
      <c r="L2055" s="119" t="str">
        <f>_xlfn.CONCAT(cr_impAlm[[#This Row],[DATA]],cr_impAlm[[#This Row],[MOTORISTA e MATRICULA]])</f>
        <v>45644EDIMAR DA SILVA RODRIGUES - 6036</v>
      </c>
    </row>
    <row r="2056" spans="1:12" ht="41.25" hidden="1" customHeight="1">
      <c r="A2056" s="152">
        <v>45559</v>
      </c>
      <c r="B2056" s="146">
        <v>20018</v>
      </c>
      <c r="C2056" s="147">
        <v>0.87847222222222221</v>
      </c>
      <c r="D2056" s="148" t="s">
        <v>11</v>
      </c>
      <c r="E2056" s="149" t="s">
        <v>85</v>
      </c>
      <c r="F2056" s="149"/>
      <c r="G2056" s="149" t="str">
        <f t="shared" si="77"/>
        <v>1</v>
      </c>
      <c r="H2056" s="150">
        <f t="shared" si="78"/>
        <v>18</v>
      </c>
      <c r="I2056" s="149" t="str" cm="1">
        <f t="array" ref="I2056">_xlfn.XLOOKUP(C2056,imp_horarios,imp_trechos_janta,"",-1,1)</f>
        <v>BELEM X GOIANIA 21:05</v>
      </c>
      <c r="J2056" s="151" t="str" cm="1">
        <f t="array" ref="J2056">_xlfn.XLOOKUP(D2056,justificativas_motivos,justificativas_texto,"",1,1)</f>
        <v>MOTORISTA CUMPRINDO HORÁRIO NA ESCALA ATUAL</v>
      </c>
      <c r="L2056" s="119" t="str">
        <f>_xlfn.CONCAT(cr_impAlm[[#This Row],[DATA]],cr_impAlm[[#This Row],[MOTORISTA e MATRICULA]])</f>
        <v>45644JOSE CARLOS DA SILVA - 979</v>
      </c>
    </row>
    <row r="2057" spans="1:12" ht="41.25" hidden="1" customHeight="1">
      <c r="A2057" s="152">
        <v>45559</v>
      </c>
      <c r="B2057" s="146">
        <v>20018</v>
      </c>
      <c r="C2057" s="147">
        <v>0.87847222222222221</v>
      </c>
      <c r="D2057" s="148" t="s">
        <v>11</v>
      </c>
      <c r="E2057" s="149" t="s">
        <v>114</v>
      </c>
      <c r="F2057" s="149"/>
      <c r="G2057" s="149" t="str">
        <f t="shared" si="77"/>
        <v>1</v>
      </c>
      <c r="H2057" s="150">
        <f t="shared" si="78"/>
        <v>18</v>
      </c>
      <c r="I2057" s="149" t="str" cm="1">
        <f t="array" ref="I2057">_xlfn.XLOOKUP(C2057,imp_horarios,imp_trechos_janta,"",-1,1)</f>
        <v>BELEM X GOIANIA 21:05</v>
      </c>
      <c r="J2057" s="151" t="str" cm="1">
        <f t="array" ref="J2057">_xlfn.XLOOKUP(D2057,justificativas_motivos,justificativas_texto,"",1,1)</f>
        <v>MOTORISTA CUMPRINDO HORÁRIO NA ESCALA ATUAL</v>
      </c>
      <c r="L2057" s="119" t="str">
        <f>_xlfn.CONCAT(cr_impAlm[[#This Row],[DATA]],cr_impAlm[[#This Row],[MOTORISTA e MATRICULA]])</f>
        <v>45644EMIVAL GOMES DE MELO - 5673</v>
      </c>
    </row>
    <row r="2058" spans="1:12" ht="41.25" hidden="1" customHeight="1">
      <c r="A2058" s="152">
        <v>45559</v>
      </c>
      <c r="B2058" s="146">
        <v>24008</v>
      </c>
      <c r="C2058" s="147">
        <v>0.75</v>
      </c>
      <c r="D2058" s="148" t="s">
        <v>11</v>
      </c>
      <c r="E2058" s="149" t="s">
        <v>127</v>
      </c>
      <c r="F2058" s="149"/>
      <c r="G2058" s="149" t="str">
        <f t="shared" si="77"/>
        <v>1</v>
      </c>
      <c r="H2058" s="150">
        <f t="shared" si="78"/>
        <v>18</v>
      </c>
      <c r="I2058" s="149" t="str" cm="1">
        <f t="array" ref="I2058">_xlfn.XLOOKUP(C2058,imp_horarios,imp_trechos_janta,"",-1,1)</f>
        <v>GOIANIA X TERESINA 18:00</v>
      </c>
      <c r="J2058" s="151" t="str" cm="1">
        <f t="array" ref="J2058">_xlfn.XLOOKUP(D2058,justificativas_motivos,justificativas_texto,"",1,1)</f>
        <v>MOTORISTA CUMPRINDO HORÁRIO NA ESCALA ATUAL</v>
      </c>
      <c r="L2058" s="119" t="str">
        <f>_xlfn.CONCAT(cr_impAlm[[#This Row],[DATA]],cr_impAlm[[#This Row],[MOTORISTA e MATRICULA]])</f>
        <v>45644RONALDO MANOEL TEIXEIRA - 5308</v>
      </c>
    </row>
    <row r="2059" spans="1:12" ht="41.25" hidden="1" customHeight="1">
      <c r="A2059" s="152">
        <v>45559</v>
      </c>
      <c r="B2059" s="146">
        <v>24008</v>
      </c>
      <c r="C2059" s="147">
        <v>0.75</v>
      </c>
      <c r="D2059" s="148" t="s">
        <v>11</v>
      </c>
      <c r="E2059" s="149" t="s">
        <v>128</v>
      </c>
      <c r="F2059" s="149"/>
      <c r="G2059" s="149" t="str">
        <f t="shared" si="77"/>
        <v>1</v>
      </c>
      <c r="H2059" s="150">
        <f t="shared" si="78"/>
        <v>18</v>
      </c>
      <c r="I2059" s="149" t="str" cm="1">
        <f t="array" ref="I2059">_xlfn.XLOOKUP(C2059,imp_horarios,imp_trechos_janta,"",-1,1)</f>
        <v>GOIANIA X TERESINA 18:00</v>
      </c>
      <c r="J2059" s="151" t="str" cm="1">
        <f t="array" ref="J2059">_xlfn.XLOOKUP(D2059,justificativas_motivos,justificativas_texto,"",1,1)</f>
        <v>MOTORISTA CUMPRINDO HORÁRIO NA ESCALA ATUAL</v>
      </c>
      <c r="L2059" s="119" t="str">
        <f>_xlfn.CONCAT(cr_impAlm[[#This Row],[DATA]],cr_impAlm[[#This Row],[MOTORISTA e MATRICULA]])</f>
        <v>45644VALTERLINS ALIXANDRE COSTA - 5446</v>
      </c>
    </row>
    <row r="2060" spans="1:12" ht="41.25" hidden="1" customHeight="1">
      <c r="A2060" s="152">
        <v>45559</v>
      </c>
      <c r="B2060" s="146">
        <v>19024</v>
      </c>
      <c r="C2060" s="147">
        <v>0.79166666666666663</v>
      </c>
      <c r="D2060" s="148" t="s">
        <v>11</v>
      </c>
      <c r="E2060" s="149" t="s">
        <v>119</v>
      </c>
      <c r="F2060" s="149"/>
      <c r="G2060" s="149" t="str">
        <f t="shared" si="77"/>
        <v>1</v>
      </c>
      <c r="H2060" s="150">
        <f t="shared" si="78"/>
        <v>18</v>
      </c>
      <c r="I2060" s="149" t="s">
        <v>79</v>
      </c>
      <c r="J2060" s="151" t="str" cm="1">
        <f t="array" ref="J2060">_xlfn.XLOOKUP(D2060,justificativas_motivos,justificativas_texto,"",1,1)</f>
        <v>MOTORISTA CUMPRINDO HORÁRIO NA ESCALA ATUAL</v>
      </c>
      <c r="L2060" s="119" t="str">
        <f>_xlfn.CONCAT(cr_impAlm[[#This Row],[DATA]],cr_impAlm[[#This Row],[MOTORISTA e MATRICULA]])</f>
        <v>45644IVAN VIEIRA DO NASCIMENTO - 5304</v>
      </c>
    </row>
    <row r="2061" spans="1:12" ht="41.25" hidden="1" customHeight="1">
      <c r="A2061" s="152">
        <v>45559</v>
      </c>
      <c r="B2061" s="146">
        <v>19024</v>
      </c>
      <c r="C2061" s="147">
        <v>0.79166666666666663</v>
      </c>
      <c r="D2061" s="148" t="s">
        <v>11</v>
      </c>
      <c r="E2061" s="153" t="s">
        <v>233</v>
      </c>
      <c r="F2061" s="149"/>
      <c r="G2061" s="149" t="str">
        <f t="shared" si="77"/>
        <v>1</v>
      </c>
      <c r="H2061" s="150">
        <f t="shared" si="78"/>
        <v>18</v>
      </c>
      <c r="I2061" s="149" t="s">
        <v>79</v>
      </c>
      <c r="J2061" s="151" t="str" cm="1">
        <f t="array" ref="J2061">_xlfn.XLOOKUP(D2061,justificativas_motivos,justificativas_texto,"",1,1)</f>
        <v>MOTORISTA CUMPRINDO HORÁRIO NA ESCALA ATUAL</v>
      </c>
      <c r="L2061" s="119" t="str">
        <f>_xlfn.CONCAT(cr_impAlm[[#This Row],[DATA]],cr_impAlm[[#This Row],[MOTORISTA e MATRICULA]])</f>
        <v>45644JOSE CLAUDIMAR  CUNHA - 5652</v>
      </c>
    </row>
    <row r="2062" spans="1:12" ht="41.25" hidden="1" customHeight="1">
      <c r="A2062" s="152">
        <v>45559</v>
      </c>
      <c r="B2062" s="146">
        <v>24009</v>
      </c>
      <c r="C2062" s="147">
        <v>0.83333333333333337</v>
      </c>
      <c r="D2062" s="148" t="s">
        <v>11</v>
      </c>
      <c r="E2062" s="153" t="s">
        <v>193</v>
      </c>
      <c r="F2062" s="149"/>
      <c r="G2062" s="149" t="str">
        <f t="shared" si="77"/>
        <v>1</v>
      </c>
      <c r="H2062" s="150">
        <f t="shared" si="78"/>
        <v>18</v>
      </c>
      <c r="I2062" s="149" t="str" cm="1">
        <f t="array" ref="I2062">_xlfn.XLOOKUP(C2062,imp_horarios,imp_trechos_janta,"",-1,1)</f>
        <v>GOIANIA X SAO LUIS 20:00</v>
      </c>
      <c r="J2062" s="151" t="str" cm="1">
        <f t="array" ref="J2062">_xlfn.XLOOKUP(D2062,justificativas_motivos,justificativas_texto,"",1,1)</f>
        <v>MOTORISTA CUMPRINDO HORÁRIO NA ESCALA ATUAL</v>
      </c>
      <c r="L2062" s="119" t="str">
        <f>_xlfn.CONCAT(cr_impAlm[[#This Row],[DATA]],cr_impAlm[[#This Row],[MOTORISTA e MATRICULA]])</f>
        <v>45644JOAO FLAVIO DE SOUSA SILVA - 5270</v>
      </c>
    </row>
    <row r="2063" spans="1:12" ht="41.25" hidden="1" customHeight="1">
      <c r="A2063" s="152">
        <v>45559</v>
      </c>
      <c r="B2063" s="146">
        <v>24009</v>
      </c>
      <c r="C2063" s="147">
        <v>0.83333333333333337</v>
      </c>
      <c r="D2063" s="148" t="s">
        <v>11</v>
      </c>
      <c r="E2063" s="149" t="s">
        <v>173</v>
      </c>
      <c r="F2063" s="149"/>
      <c r="G2063" s="149" t="str">
        <f t="shared" si="77"/>
        <v>1</v>
      </c>
      <c r="H2063" s="150">
        <f t="shared" si="78"/>
        <v>18</v>
      </c>
      <c r="I2063" s="149" t="str" cm="1">
        <f t="array" ref="I2063">_xlfn.XLOOKUP(C2063,imp_horarios,imp_trechos_janta,"",-1,1)</f>
        <v>GOIANIA X SAO LUIS 20:00</v>
      </c>
      <c r="J2063" s="151" t="str" cm="1">
        <f t="array" ref="J2063">_xlfn.XLOOKUP(D2063,justificativas_motivos,justificativas_texto,"",1,1)</f>
        <v>MOTORISTA CUMPRINDO HORÁRIO NA ESCALA ATUAL</v>
      </c>
      <c r="L2063" s="119" t="str">
        <f>_xlfn.CONCAT(cr_impAlm[[#This Row],[DATA]],cr_impAlm[[#This Row],[MOTORISTA e MATRICULA]])</f>
        <v>45644ADAIL DA SILVA DOS SANTOS - 1103</v>
      </c>
    </row>
    <row r="2064" spans="1:12" ht="41.25" hidden="1" customHeight="1">
      <c r="A2064" s="152">
        <v>45560</v>
      </c>
      <c r="B2064" s="146">
        <v>19012</v>
      </c>
      <c r="C2064" s="147">
        <v>0.85416666666666663</v>
      </c>
      <c r="D2064" s="148" t="s">
        <v>11</v>
      </c>
      <c r="E2064" s="149" t="s">
        <v>119</v>
      </c>
      <c r="F2064" s="149"/>
      <c r="G2064" s="149" t="str">
        <f t="shared" si="77"/>
        <v>1</v>
      </c>
      <c r="H2064" s="150">
        <f t="shared" si="78"/>
        <v>18</v>
      </c>
      <c r="I2064" s="149" t="s">
        <v>583</v>
      </c>
      <c r="J2064" s="151" t="str" cm="1">
        <f t="array" ref="J2064">_xlfn.XLOOKUP(D2064,justificativas_motivos,justificativas_texto,"",1,1)</f>
        <v>MOTORISTA CUMPRINDO HORÁRIO NA ESCALA ATUAL</v>
      </c>
      <c r="L2064" s="119" t="str">
        <f>_xlfn.CONCAT(cr_impAlm[[#This Row],[DATA]],cr_impAlm[[#This Row],[MOTORISTA e MATRICULA]])</f>
        <v>45645VANDERSON GURGEL DO AMARAL - 2734</v>
      </c>
    </row>
    <row r="2065" spans="1:12" ht="41.25" hidden="1" customHeight="1">
      <c r="A2065" s="152">
        <v>45560</v>
      </c>
      <c r="B2065" s="146">
        <v>19012</v>
      </c>
      <c r="C2065" s="147">
        <v>0.85416666666666663</v>
      </c>
      <c r="D2065" s="148" t="s">
        <v>11</v>
      </c>
      <c r="E2065" s="153" t="s">
        <v>233</v>
      </c>
      <c r="F2065" s="149"/>
      <c r="G2065" s="149" t="str">
        <f t="shared" si="77"/>
        <v>1</v>
      </c>
      <c r="H2065" s="150">
        <f t="shared" si="78"/>
        <v>18</v>
      </c>
      <c r="I2065" s="149" t="s">
        <v>583</v>
      </c>
      <c r="J2065" s="151" t="str" cm="1">
        <f t="array" ref="J2065">_xlfn.XLOOKUP(D2065,justificativas_motivos,justificativas_texto,"",1,1)</f>
        <v>MOTORISTA CUMPRINDO HORÁRIO NA ESCALA ATUAL</v>
      </c>
      <c r="L2065" s="119" t="str">
        <f>_xlfn.CONCAT(cr_impAlm[[#This Row],[DATA]],cr_impAlm[[#This Row],[MOTORISTA e MATRICULA]])</f>
        <v>45645OLIVEIRA DE MELO ARRUDA - 5251</v>
      </c>
    </row>
    <row r="2066" spans="1:12" ht="41.25" hidden="1" customHeight="1">
      <c r="A2066" s="152">
        <v>45560</v>
      </c>
      <c r="B2066" s="146">
        <v>20017</v>
      </c>
      <c r="C2066" s="147">
        <v>0.87847222222222221</v>
      </c>
      <c r="D2066" s="148" t="s">
        <v>11</v>
      </c>
      <c r="E2066" s="153" t="s">
        <v>193</v>
      </c>
      <c r="F2066" s="149"/>
      <c r="G2066" s="149" t="str">
        <f t="shared" si="77"/>
        <v>1</v>
      </c>
      <c r="H2066" s="150">
        <f t="shared" si="78"/>
        <v>18</v>
      </c>
      <c r="I2066" s="149" t="str" cm="1">
        <f t="array" ref="I2066">_xlfn.XLOOKUP(C2066,imp_horarios,imp_trechos_janta,"",-1,1)</f>
        <v>BELEM X GOIANIA 21:05</v>
      </c>
      <c r="J2066" s="151" t="str" cm="1">
        <f t="array" ref="J2066">_xlfn.XLOOKUP(D2066,justificativas_motivos,justificativas_texto,"",1,1)</f>
        <v>MOTORISTA CUMPRINDO HORÁRIO NA ESCALA ATUAL</v>
      </c>
      <c r="L2066" s="119" t="str">
        <f>_xlfn.CONCAT(cr_impAlm[[#This Row],[DATA]],cr_impAlm[[#This Row],[MOTORISTA e MATRICULA]])</f>
        <v>45645WENDER PEDRO DA SILVA - 1596</v>
      </c>
    </row>
    <row r="2067" spans="1:12" ht="41.25" hidden="1" customHeight="1">
      <c r="A2067" s="152">
        <v>45560</v>
      </c>
      <c r="B2067" s="146">
        <v>20017</v>
      </c>
      <c r="C2067" s="147">
        <v>0.87847222222222221</v>
      </c>
      <c r="D2067" s="148" t="s">
        <v>11</v>
      </c>
      <c r="E2067" s="149" t="s">
        <v>173</v>
      </c>
      <c r="F2067" s="149"/>
      <c r="G2067" s="149" t="str">
        <f t="shared" si="77"/>
        <v>1</v>
      </c>
      <c r="H2067" s="150">
        <f t="shared" si="78"/>
        <v>18</v>
      </c>
      <c r="I2067" s="149" t="str" cm="1">
        <f t="array" ref="I2067">_xlfn.XLOOKUP(C2067,imp_horarios,imp_trechos_janta,"",-1,1)</f>
        <v>BELEM X GOIANIA 21:05</v>
      </c>
      <c r="J2067" s="151" t="str" cm="1">
        <f t="array" ref="J2067">_xlfn.XLOOKUP(D2067,justificativas_motivos,justificativas_texto,"",1,1)</f>
        <v>MOTORISTA CUMPRINDO HORÁRIO NA ESCALA ATUAL</v>
      </c>
      <c r="L2067" s="119" t="str">
        <f>_xlfn.CONCAT(cr_impAlm[[#This Row],[DATA]],cr_impAlm[[#This Row],[MOTORISTA e MATRICULA]])</f>
        <v>45645IDEIR BISPO DE SANTANA - 2543</v>
      </c>
    </row>
    <row r="2068" spans="1:12" ht="41.25" hidden="1" customHeight="1">
      <c r="A2068" s="152">
        <v>45560</v>
      </c>
      <c r="B2068" s="146">
        <v>16800</v>
      </c>
      <c r="C2068" s="147">
        <v>0.3</v>
      </c>
      <c r="D2068" s="148" t="s">
        <v>11</v>
      </c>
      <c r="E2068" s="153" t="s">
        <v>126</v>
      </c>
      <c r="F2068" s="149"/>
      <c r="G2068" s="149" t="str">
        <f t="shared" si="77"/>
        <v>1</v>
      </c>
      <c r="H2068" s="150">
        <f t="shared" si="78"/>
        <v>18</v>
      </c>
      <c r="I2068" s="149" t="str" cm="1">
        <f t="array" ref="I2068">_xlfn.XLOOKUP(C2068,imp_horarios,imp_trechos_janta,"",-1,1)</f>
        <v>BELEM X GOIANIA 07:12</v>
      </c>
      <c r="J2068" s="151" t="str" cm="1">
        <f t="array" ref="J2068">_xlfn.XLOOKUP(D2068,justificativas_motivos,justificativas_texto,"",1,1)</f>
        <v>MOTORISTA CUMPRINDO HORÁRIO NA ESCALA ATUAL</v>
      </c>
      <c r="L2068" s="119" t="str">
        <f>_xlfn.CONCAT(cr_impAlm[[#This Row],[DATA]],cr_impAlm[[#This Row],[MOTORISTA e MATRICULA]])</f>
        <v>45645JULIO EDER NERES DA SILVA - 1767</v>
      </c>
    </row>
    <row r="2069" spans="1:12" ht="41.25" hidden="1" customHeight="1">
      <c r="A2069" s="152">
        <v>45560</v>
      </c>
      <c r="B2069" s="146">
        <v>16800</v>
      </c>
      <c r="C2069" s="147">
        <v>0.3</v>
      </c>
      <c r="D2069" s="148" t="s">
        <v>11</v>
      </c>
      <c r="E2069" s="153" t="s">
        <v>69</v>
      </c>
      <c r="F2069" s="149"/>
      <c r="G2069" s="149" t="str">
        <f t="shared" si="77"/>
        <v>1</v>
      </c>
      <c r="H2069" s="150">
        <f t="shared" si="78"/>
        <v>18</v>
      </c>
      <c r="I2069" s="149" t="str" cm="1">
        <f t="array" ref="I2069">_xlfn.XLOOKUP(C2069,imp_horarios,imp_trechos_janta,"",-1,1)</f>
        <v>BELEM X GOIANIA 07:12</v>
      </c>
      <c r="J2069" s="151" t="str" cm="1">
        <f t="array" ref="J2069">_xlfn.XLOOKUP(D2069,justificativas_motivos,justificativas_texto,"",1,1)</f>
        <v>MOTORISTA CUMPRINDO HORÁRIO NA ESCALA ATUAL</v>
      </c>
      <c r="L2069" s="119" t="str">
        <f>_xlfn.CONCAT(cr_impAlm[[#This Row],[DATA]],cr_impAlm[[#This Row],[MOTORISTA e MATRICULA]])</f>
        <v>45645ELISEU TORRES DE OLIVEIRA - 561</v>
      </c>
    </row>
    <row r="2070" spans="1:12" ht="41.25" hidden="1" customHeight="1">
      <c r="A2070" s="152">
        <v>45560</v>
      </c>
      <c r="B2070" s="146">
        <v>24007</v>
      </c>
      <c r="C2070" s="147">
        <v>0.75</v>
      </c>
      <c r="D2070" s="148" t="s">
        <v>11</v>
      </c>
      <c r="E2070" s="149" t="s">
        <v>141</v>
      </c>
      <c r="F2070" s="149"/>
      <c r="G2070" s="149" t="str">
        <f t="shared" si="77"/>
        <v>1</v>
      </c>
      <c r="H2070" s="150">
        <f t="shared" si="78"/>
        <v>18</v>
      </c>
      <c r="I2070" s="149" t="str" cm="1">
        <f t="array" ref="I2070">_xlfn.XLOOKUP(C2070,imp_horarios,imp_trechos_janta,"",-1,1)</f>
        <v>GOIANIA X TERESINA 18:00</v>
      </c>
      <c r="J2070" s="151" t="str" cm="1">
        <f t="array" ref="J2070">_xlfn.XLOOKUP(D2070,justificativas_motivos,justificativas_texto,"",1,1)</f>
        <v>MOTORISTA CUMPRINDO HORÁRIO NA ESCALA ATUAL</v>
      </c>
      <c r="L2070" s="119" t="str">
        <f>_xlfn.CONCAT(cr_impAlm[[#This Row],[DATA]],cr_impAlm[[#This Row],[MOTORISTA e MATRICULA]])</f>
        <v>45645ALCENILDE BARBOSA ARAUJO - 1745</v>
      </c>
    </row>
    <row r="2071" spans="1:12" ht="41.25" hidden="1" customHeight="1">
      <c r="A2071" s="152">
        <v>45560</v>
      </c>
      <c r="B2071" s="146">
        <v>24007</v>
      </c>
      <c r="C2071" s="147">
        <v>0.75</v>
      </c>
      <c r="D2071" s="148" t="s">
        <v>11</v>
      </c>
      <c r="E2071" s="149" t="s">
        <v>188</v>
      </c>
      <c r="F2071" s="149"/>
      <c r="G2071" s="149" t="str">
        <f t="shared" si="77"/>
        <v>1</v>
      </c>
      <c r="H2071" s="150">
        <f t="shared" si="78"/>
        <v>18</v>
      </c>
      <c r="I2071" s="149" t="str" cm="1">
        <f t="array" ref="I2071">_xlfn.XLOOKUP(C2071,imp_horarios,imp_trechos_janta,"",-1,1)</f>
        <v>GOIANIA X TERESINA 18:00</v>
      </c>
      <c r="J2071" s="151" t="str" cm="1">
        <f t="array" ref="J2071">_xlfn.XLOOKUP(D2071,justificativas_motivos,justificativas_texto,"",1,1)</f>
        <v>MOTORISTA CUMPRINDO HORÁRIO NA ESCALA ATUAL</v>
      </c>
      <c r="L2071" s="119" t="str">
        <f>_xlfn.CONCAT(cr_impAlm[[#This Row],[DATA]],cr_impAlm[[#This Row],[MOTORISTA e MATRICULA]])</f>
        <v>45645AILTON LEITE ORTIZ DE CAMARGO - 1642</v>
      </c>
    </row>
    <row r="2072" spans="1:12" ht="41.25" hidden="1" customHeight="1">
      <c r="A2072" s="152">
        <v>45560</v>
      </c>
      <c r="B2072" s="146">
        <v>19019</v>
      </c>
      <c r="C2072" s="147">
        <v>0.79166666666666663</v>
      </c>
      <c r="D2072" s="148" t="s">
        <v>11</v>
      </c>
      <c r="E2072" s="149" t="s">
        <v>177</v>
      </c>
      <c r="F2072" s="149"/>
      <c r="G2072" s="149" t="str">
        <f t="shared" si="77"/>
        <v>1</v>
      </c>
      <c r="H2072" s="150">
        <f t="shared" si="78"/>
        <v>18</v>
      </c>
      <c r="I2072" s="149" t="str" cm="1">
        <f t="array" ref="I2072">_xlfn.XLOOKUP(C2072,imp_horarios,imp_trechos_janta,"",-1,1)</f>
        <v>GOIANIA X TERESINA 18:00</v>
      </c>
      <c r="J2072" s="151" t="str" cm="1">
        <f t="array" ref="J2072">_xlfn.XLOOKUP(D2072,justificativas_motivos,justificativas_texto,"",1,1)</f>
        <v>MOTORISTA CUMPRINDO HORÁRIO NA ESCALA ATUAL</v>
      </c>
      <c r="L2072" s="119" t="str">
        <f>_xlfn.CONCAT(cr_impAlm[[#This Row],[DATA]],cr_impAlm[[#This Row],[MOTORISTA e MATRICULA]])</f>
        <v>45645JOSE CARLOS FERREIRA - 1202</v>
      </c>
    </row>
    <row r="2073" spans="1:12" ht="41.25" hidden="1" customHeight="1">
      <c r="A2073" s="152">
        <v>45560</v>
      </c>
      <c r="B2073" s="146">
        <v>19019</v>
      </c>
      <c r="C2073" s="147">
        <v>0.79166666666666663</v>
      </c>
      <c r="D2073" s="148" t="s">
        <v>11</v>
      </c>
      <c r="E2073" s="149" t="s">
        <v>17</v>
      </c>
      <c r="F2073" s="149"/>
      <c r="G2073" s="149" t="str">
        <f t="shared" si="77"/>
        <v>1</v>
      </c>
      <c r="H2073" s="150">
        <f t="shared" si="78"/>
        <v>18</v>
      </c>
      <c r="I2073" s="149" t="str" cm="1">
        <f t="array" ref="I2073">_xlfn.XLOOKUP(C2073,imp_horarios,imp_trechos_janta,"",-1,1)</f>
        <v>GOIANIA X TERESINA 18:00</v>
      </c>
      <c r="J2073" s="151" t="str" cm="1">
        <f t="array" ref="J2073">_xlfn.XLOOKUP(D2073,justificativas_motivos,justificativas_texto,"",1,1)</f>
        <v>MOTORISTA CUMPRINDO HORÁRIO NA ESCALA ATUAL</v>
      </c>
      <c r="L2073" s="119" t="str">
        <f>_xlfn.CONCAT(cr_impAlm[[#This Row],[DATA]],cr_impAlm[[#This Row],[MOTORISTA e MATRICULA]])</f>
        <v>45645JADILSON LIMA VIEIRA - 1108</v>
      </c>
    </row>
    <row r="2074" spans="1:12" ht="41.25" hidden="1" customHeight="1">
      <c r="A2074" s="152">
        <v>45560</v>
      </c>
      <c r="B2074" s="146">
        <v>24010</v>
      </c>
      <c r="C2074" s="147">
        <v>0.83333333333333337</v>
      </c>
      <c r="D2074" s="148" t="s">
        <v>11</v>
      </c>
      <c r="E2074" s="149" t="s">
        <v>15</v>
      </c>
      <c r="F2074" s="149"/>
      <c r="G2074" s="149" t="str">
        <f t="shared" si="77"/>
        <v>1</v>
      </c>
      <c r="H2074" s="150">
        <f t="shared" si="78"/>
        <v>18</v>
      </c>
      <c r="I2074" s="149" t="str" cm="1">
        <f t="array" ref="I2074">_xlfn.XLOOKUP(C2074,imp_horarios,imp_trechos_janta,"",-1,1)</f>
        <v>GOIANIA X SAO LUIS 20:00</v>
      </c>
      <c r="J2074" s="151" t="str" cm="1">
        <f t="array" ref="J2074">_xlfn.XLOOKUP(D2074,justificativas_motivos,justificativas_texto,"",1,1)</f>
        <v>MOTORISTA CUMPRINDO HORÁRIO NA ESCALA ATUAL</v>
      </c>
      <c r="L2074" s="119" t="str">
        <f>_xlfn.CONCAT(cr_impAlm[[#This Row],[DATA]],cr_impAlm[[#This Row],[MOTORISTA e MATRICULA]])</f>
        <v>45645DAVID ALVES PEREIRA - 5300</v>
      </c>
    </row>
    <row r="2075" spans="1:12" ht="41.25" hidden="1" customHeight="1">
      <c r="A2075" s="144">
        <v>45560</v>
      </c>
      <c r="B2075" s="135">
        <v>24010</v>
      </c>
      <c r="C2075" s="133">
        <v>0.83333333333333337</v>
      </c>
      <c r="D2075" s="148" t="s">
        <v>11</v>
      </c>
      <c r="E2075" s="132" t="s">
        <v>118</v>
      </c>
      <c r="F2075" s="132"/>
      <c r="G2075" s="132" t="str">
        <f t="shared" ref="G2075:G2138" si="79">IF(E2075="MOTORISTA","","1")</f>
        <v>1</v>
      </c>
      <c r="H2075" s="137">
        <f t="shared" ref="H2075:H2138" si="80">IF(E2075="MOTORISTA","",18)</f>
        <v>18</v>
      </c>
      <c r="I2075" s="132" t="str" cm="1">
        <f t="array" ref="I2075">_xlfn.XLOOKUP(C2075,imp_horarios,imp_trechos_janta,"",-1,1)</f>
        <v>GOIANIA X SAO LUIS 20:00</v>
      </c>
      <c r="J2075" s="145" t="str" cm="1">
        <f t="array" ref="J2075">_xlfn.XLOOKUP(D2075,justificativas_motivos,justificativas_texto,"",1,1)</f>
        <v>MOTORISTA CUMPRINDO HORÁRIO NA ESCALA ATUAL</v>
      </c>
      <c r="L2075" s="119" t="str">
        <f>_xlfn.CONCAT(cr_impAlm[[#This Row],[DATA]],cr_impAlm[[#This Row],[MOTORISTA e MATRICULA]])</f>
        <v>45645PEDRO PAULO DO NASCIMENTO DO CARMO - 2559</v>
      </c>
    </row>
    <row r="2076" spans="1:12" ht="41.25" hidden="1" customHeight="1">
      <c r="A2076" s="144">
        <v>45561</v>
      </c>
      <c r="B2076" s="135">
        <v>20011</v>
      </c>
      <c r="C2076" s="133">
        <v>0.85416666666666663</v>
      </c>
      <c r="D2076" s="148" t="s">
        <v>11</v>
      </c>
      <c r="E2076" s="132" t="s">
        <v>17</v>
      </c>
      <c r="F2076" s="132"/>
      <c r="G2076" s="132" t="str">
        <f t="shared" si="79"/>
        <v>1</v>
      </c>
      <c r="H2076" s="137">
        <f t="shared" si="80"/>
        <v>18</v>
      </c>
      <c r="I2076" s="132" t="str" cm="1">
        <f t="array" ref="I2076">_xlfn.XLOOKUP(C2076,imp_horarios,imp_trechos_janta,"",-1,1)</f>
        <v>IMPERATRIZ X SÃO LUIS 20:15</v>
      </c>
      <c r="J2076" s="145" t="str" cm="1">
        <f t="array" ref="J2076">_xlfn.XLOOKUP(D2076,justificativas_motivos,justificativas_texto,"",1,1)</f>
        <v>MOTORISTA CUMPRINDO HORÁRIO NA ESCALA ATUAL</v>
      </c>
      <c r="L2076" s="119" t="str">
        <f>_xlfn.CONCAT(cr_impAlm[[#This Row],[DATA]],cr_impAlm[[#This Row],[MOTORISTA e MATRICULA]])</f>
        <v>45645ADAIL DA SILVA DOS SANTOS - 1103</v>
      </c>
    </row>
    <row r="2077" spans="1:12" ht="41.25" hidden="1" customHeight="1">
      <c r="A2077" s="144">
        <v>45561</v>
      </c>
      <c r="B2077" s="135">
        <v>20011</v>
      </c>
      <c r="C2077" s="133">
        <v>0.85416666666666663</v>
      </c>
      <c r="D2077" s="148" t="s">
        <v>11</v>
      </c>
      <c r="E2077" s="132" t="s">
        <v>177</v>
      </c>
      <c r="F2077" s="132"/>
      <c r="G2077" s="132" t="str">
        <f t="shared" si="79"/>
        <v>1</v>
      </c>
      <c r="H2077" s="137">
        <f t="shared" si="80"/>
        <v>18</v>
      </c>
      <c r="I2077" s="132" t="str" cm="1">
        <f t="array" ref="I2077">_xlfn.XLOOKUP(C2077,imp_horarios,imp_trechos_janta,"",-1,1)</f>
        <v>IMPERATRIZ X SÃO LUIS 20:15</v>
      </c>
      <c r="J2077" s="145" t="str" cm="1">
        <f t="array" ref="J2077">_xlfn.XLOOKUP(D2077,justificativas_motivos,justificativas_texto,"",1,1)</f>
        <v>MOTORISTA CUMPRINDO HORÁRIO NA ESCALA ATUAL</v>
      </c>
      <c r="L2077" s="119" t="str">
        <f>_xlfn.CONCAT(cr_impAlm[[#This Row],[DATA]],cr_impAlm[[#This Row],[MOTORISTA e MATRICULA]])</f>
        <v>45646MARCUS AUGUSTO DE CARVALHO - 2398</v>
      </c>
    </row>
    <row r="2078" spans="1:12" ht="41.25" hidden="1" customHeight="1">
      <c r="A2078" s="144">
        <v>45561</v>
      </c>
      <c r="B2078" s="135">
        <v>19024</v>
      </c>
      <c r="C2078" s="133">
        <v>0.87847222222222221</v>
      </c>
      <c r="D2078" s="148" t="s">
        <v>11</v>
      </c>
      <c r="E2078" s="132" t="s">
        <v>15</v>
      </c>
      <c r="F2078" s="132"/>
      <c r="G2078" s="132" t="str">
        <f t="shared" si="79"/>
        <v>1</v>
      </c>
      <c r="H2078" s="137">
        <f t="shared" si="80"/>
        <v>18</v>
      </c>
      <c r="I2078" s="132" t="str" cm="1">
        <f t="array" ref="I2078">_xlfn.XLOOKUP(C2078,imp_horarios,imp_trechos_janta,"",-1,1)</f>
        <v>BELEM X GOIANIA 21:05</v>
      </c>
      <c r="J2078" s="145" t="str" cm="1">
        <f t="array" ref="J2078">_xlfn.XLOOKUP(D2078,justificativas_motivos,justificativas_texto,"",1,1)</f>
        <v>MOTORISTA CUMPRINDO HORÁRIO NA ESCALA ATUAL</v>
      </c>
      <c r="L2078" s="119" t="str">
        <f>_xlfn.CONCAT(cr_impAlm[[#This Row],[DATA]],cr_impAlm[[#This Row],[MOTORISTA e MATRICULA]])</f>
        <v>45646LUIS CARLOS VIEIRA DE MELO SOUZA - 5535</v>
      </c>
    </row>
    <row r="2079" spans="1:12" ht="41.25" hidden="1" customHeight="1">
      <c r="A2079" s="144">
        <v>45561</v>
      </c>
      <c r="B2079" s="135">
        <v>19024</v>
      </c>
      <c r="C2079" s="133">
        <v>0.87847222222222221</v>
      </c>
      <c r="D2079" s="148" t="s">
        <v>11</v>
      </c>
      <c r="E2079" s="132" t="s">
        <v>118</v>
      </c>
      <c r="F2079" s="132"/>
      <c r="G2079" s="132" t="str">
        <f t="shared" si="79"/>
        <v>1</v>
      </c>
      <c r="H2079" s="137">
        <f t="shared" si="80"/>
        <v>18</v>
      </c>
      <c r="I2079" s="132" t="str" cm="1">
        <f t="array" ref="I2079">_xlfn.XLOOKUP(C2079,imp_horarios,imp_trechos_janta,"",-1,1)</f>
        <v>BELEM X GOIANIA 21:05</v>
      </c>
      <c r="J2079" s="145" t="str" cm="1">
        <f t="array" ref="J2079">_xlfn.XLOOKUP(D2079,justificativas_motivos,justificativas_texto,"",1,1)</f>
        <v>MOTORISTA CUMPRINDO HORÁRIO NA ESCALA ATUAL</v>
      </c>
      <c r="L2079" s="119" t="str">
        <f>_xlfn.CONCAT(cr_impAlm[[#This Row],[DATA]],cr_impAlm[[#This Row],[MOTORISTA e MATRICULA]])</f>
        <v>45646LEIDIOMAR CAETANO DA SILCA - 5594</v>
      </c>
    </row>
    <row r="2080" spans="1:12" ht="41.25" hidden="1" customHeight="1">
      <c r="A2080" s="144">
        <v>45561</v>
      </c>
      <c r="B2080" s="135">
        <v>24001</v>
      </c>
      <c r="C2080" s="133">
        <v>0.3</v>
      </c>
      <c r="D2080" s="148" t="s">
        <v>11</v>
      </c>
      <c r="E2080" s="132" t="s">
        <v>302</v>
      </c>
      <c r="F2080" s="132"/>
      <c r="G2080" s="132" t="str">
        <f t="shared" si="79"/>
        <v>1</v>
      </c>
      <c r="H2080" s="137">
        <f t="shared" si="80"/>
        <v>18</v>
      </c>
      <c r="I2080" s="132" t="str" cm="1">
        <f t="array" ref="I2080">_xlfn.XLOOKUP(C2080,imp_horarios,imp_trechos_janta,"",-1,1)</f>
        <v>BELEM X GOIANIA 07:12</v>
      </c>
      <c r="J2080" s="145" t="str" cm="1">
        <f t="array" ref="J2080">_xlfn.XLOOKUP(D2080,justificativas_motivos,justificativas_texto,"",1,1)</f>
        <v>MOTORISTA CUMPRINDO HORÁRIO NA ESCALA ATUAL</v>
      </c>
      <c r="L2080" s="119" t="str">
        <f>_xlfn.CONCAT(cr_impAlm[[#This Row],[DATA]],cr_impAlm[[#This Row],[MOTORISTA e MATRICULA]])</f>
        <v>45646ANTONIO DIAS DE OLIVEIRA - 5309</v>
      </c>
    </row>
    <row r="2081" spans="1:12" ht="41.25" hidden="1" customHeight="1">
      <c r="A2081" s="144">
        <v>45561</v>
      </c>
      <c r="B2081" s="135">
        <v>24001</v>
      </c>
      <c r="C2081" s="133">
        <v>0.3</v>
      </c>
      <c r="D2081" s="148" t="s">
        <v>11</v>
      </c>
      <c r="E2081" s="132" t="s">
        <v>55</v>
      </c>
      <c r="F2081" s="132"/>
      <c r="G2081" s="132" t="str">
        <f t="shared" si="79"/>
        <v>1</v>
      </c>
      <c r="H2081" s="137">
        <f t="shared" si="80"/>
        <v>18</v>
      </c>
      <c r="I2081" s="132" t="str" cm="1">
        <f t="array" ref="I2081">_xlfn.XLOOKUP(C2081,imp_horarios,imp_trechos_janta,"",-1,1)</f>
        <v>BELEM X GOIANIA 07:12</v>
      </c>
      <c r="J2081" s="145" t="str" cm="1">
        <f t="array" ref="J2081">_xlfn.XLOOKUP(D2081,justificativas_motivos,justificativas_texto,"",1,1)</f>
        <v>MOTORISTA CUMPRINDO HORÁRIO NA ESCALA ATUAL</v>
      </c>
      <c r="L2081" s="119" t="str">
        <f>_xlfn.CONCAT(cr_impAlm[[#This Row],[DATA]],cr_impAlm[[#This Row],[MOTORISTA e MATRICULA]])</f>
        <v>45646DIVINO FERREIRA DA SILVA - 1946</v>
      </c>
    </row>
    <row r="2082" spans="1:12" ht="41.25" hidden="1" customHeight="1">
      <c r="A2082" s="144">
        <v>45561</v>
      </c>
      <c r="B2082" s="135">
        <v>24010</v>
      </c>
      <c r="C2082" s="133">
        <v>0.33333333333333331</v>
      </c>
      <c r="D2082" s="148" t="s">
        <v>11</v>
      </c>
      <c r="E2082" s="132" t="s">
        <v>140</v>
      </c>
      <c r="F2082" s="132"/>
      <c r="G2082" s="132" t="str">
        <f t="shared" si="79"/>
        <v>1</v>
      </c>
      <c r="H2082" s="137">
        <f t="shared" si="80"/>
        <v>18</v>
      </c>
      <c r="I2082" s="132" t="str" cm="1">
        <f t="array" ref="I2082">_xlfn.XLOOKUP(C2082,imp_horarios,imp_trechos_janta,"",-1,1)</f>
        <v>SAO LUIS X GOIANIA 08:00</v>
      </c>
      <c r="J2082" s="145" t="str" cm="1">
        <f t="array" ref="J2082">_xlfn.XLOOKUP(D2082,justificativas_motivos,justificativas_texto,"",1,1)</f>
        <v>MOTORISTA CUMPRINDO HORÁRIO NA ESCALA ATUAL</v>
      </c>
      <c r="L2082" s="119" t="str">
        <f>_xlfn.CONCAT(cr_impAlm[[#This Row],[DATA]],cr_impAlm[[#This Row],[MOTORISTA e MATRICULA]])</f>
        <v>45646JOSE PINHEIRO DA SILVA - 5628</v>
      </c>
    </row>
    <row r="2083" spans="1:12" ht="41.25" hidden="1" customHeight="1">
      <c r="A2083" s="144">
        <v>45561</v>
      </c>
      <c r="B2083" s="135">
        <v>24010</v>
      </c>
      <c r="C2083" s="133">
        <v>0.33333333333333331</v>
      </c>
      <c r="D2083" s="148" t="s">
        <v>11</v>
      </c>
      <c r="E2083" s="132" t="s">
        <v>43</v>
      </c>
      <c r="F2083" s="132"/>
      <c r="G2083" s="132" t="str">
        <f t="shared" si="79"/>
        <v>1</v>
      </c>
      <c r="H2083" s="137">
        <f t="shared" si="80"/>
        <v>18</v>
      </c>
      <c r="I2083" s="132" t="str" cm="1">
        <f t="array" ref="I2083">_xlfn.XLOOKUP(C2083,imp_horarios,imp_trechos_janta,"",-1,1)</f>
        <v>SAO LUIS X GOIANIA 08:00</v>
      </c>
      <c r="J2083" s="145" t="str" cm="1">
        <f t="array" ref="J2083">_xlfn.XLOOKUP(D2083,justificativas_motivos,justificativas_texto,"",1,1)</f>
        <v>MOTORISTA CUMPRINDO HORÁRIO NA ESCALA ATUAL</v>
      </c>
      <c r="L2083" s="119" t="str">
        <f>_xlfn.CONCAT(cr_impAlm[[#This Row],[DATA]],cr_impAlm[[#This Row],[MOTORISTA e MATRICULA]])</f>
        <v>45646WILSON MARTINS ROCHA - 105</v>
      </c>
    </row>
    <row r="2084" spans="1:12" ht="41.25" hidden="1" customHeight="1">
      <c r="A2084" s="144">
        <v>45561</v>
      </c>
      <c r="B2084" s="135">
        <v>19008</v>
      </c>
      <c r="C2084" s="133">
        <v>0.39583333333333331</v>
      </c>
      <c r="D2084" s="148" t="s">
        <v>11</v>
      </c>
      <c r="E2084" s="132" t="s">
        <v>48</v>
      </c>
      <c r="F2084" s="132"/>
      <c r="G2084" s="132" t="str">
        <f t="shared" si="79"/>
        <v>1</v>
      </c>
      <c r="H2084" s="137">
        <f t="shared" si="80"/>
        <v>18</v>
      </c>
      <c r="I2084" s="132" t="str" cm="1">
        <f t="array" ref="I2084">_xlfn.XLOOKUP(C2084,imp_horarios,imp_trechos_janta,"",-1,1)</f>
        <v>GOIANIA X BELEM 09:30</v>
      </c>
      <c r="J2084" s="145" t="str" cm="1">
        <f t="array" ref="J2084">_xlfn.XLOOKUP(D2084,justificativas_motivos,justificativas_texto,"",1,1)</f>
        <v>MOTORISTA CUMPRINDO HORÁRIO NA ESCALA ATUAL</v>
      </c>
      <c r="L2084" s="119" t="str">
        <f>_xlfn.CONCAT(cr_impAlm[[#This Row],[DATA]],cr_impAlm[[#This Row],[MOTORISTA e MATRICULA]])</f>
        <v>45646WILSON FERREIRA DE JESUS - 1407</v>
      </c>
    </row>
    <row r="2085" spans="1:12" ht="41.25" hidden="1" customHeight="1">
      <c r="A2085" s="144">
        <v>45561</v>
      </c>
      <c r="B2085" s="146">
        <v>19008</v>
      </c>
      <c r="C2085" s="147">
        <v>0.39583333333333331</v>
      </c>
      <c r="D2085" s="148" t="s">
        <v>11</v>
      </c>
      <c r="E2085" s="149" t="s">
        <v>50</v>
      </c>
      <c r="F2085" s="149"/>
      <c r="G2085" s="149" t="str">
        <f t="shared" si="79"/>
        <v>1</v>
      </c>
      <c r="H2085" s="150">
        <f t="shared" si="80"/>
        <v>18</v>
      </c>
      <c r="I2085" s="149" t="str" cm="1">
        <f t="array" ref="I2085">_xlfn.XLOOKUP(C2085,imp_horarios,imp_trechos_janta,"",-1,1)</f>
        <v>GOIANIA X BELEM 09:30</v>
      </c>
      <c r="J2085" s="151" t="str" cm="1">
        <f t="array" ref="J2085">_xlfn.XLOOKUP(D2085,justificativas_motivos,justificativas_texto,"",1,1)</f>
        <v>MOTORISTA CUMPRINDO HORÁRIO NA ESCALA ATUAL</v>
      </c>
      <c r="L2085" s="119" t="str">
        <f>_xlfn.CONCAT(cr_impAlm[[#This Row],[DATA]],cr_impAlm[[#This Row],[MOTORISTA e MATRICULA]])</f>
        <v>45646JOSE ANTONIO INACIO VIEIRA - 5279</v>
      </c>
    </row>
    <row r="2086" spans="1:12" ht="41.25" hidden="1" customHeight="1">
      <c r="A2086" s="144">
        <v>45561</v>
      </c>
      <c r="B2086" s="146">
        <v>24003</v>
      </c>
      <c r="C2086" s="147">
        <v>0.79166666666666663</v>
      </c>
      <c r="D2086" s="148" t="s">
        <v>11</v>
      </c>
      <c r="E2086" s="149" t="s">
        <v>40</v>
      </c>
      <c r="F2086" s="149"/>
      <c r="G2086" s="149" t="str">
        <f t="shared" si="79"/>
        <v>1</v>
      </c>
      <c r="H2086" s="150">
        <f t="shared" si="80"/>
        <v>18</v>
      </c>
      <c r="I2086" s="149" t="str" cm="1">
        <f t="array" ref="I2086">_xlfn.XLOOKUP(C2086,imp_horarios,imp_trechos_janta,"",-1,1)</f>
        <v>GOIANIA X TERESINA 18:00</v>
      </c>
      <c r="J2086" s="151" t="str" cm="1">
        <f t="array" ref="J2086">_xlfn.XLOOKUP(D2086,justificativas_motivos,justificativas_texto,"",1,1)</f>
        <v>MOTORISTA CUMPRINDO HORÁRIO NA ESCALA ATUAL</v>
      </c>
      <c r="L2086" s="119" t="str">
        <f>_xlfn.CONCAT(cr_impAlm[[#This Row],[DATA]],cr_impAlm[[#This Row],[MOTORISTA e MATRICULA]])</f>
        <v>45646ALEXSANDRO PEREIRA DA SILVA - 5286</v>
      </c>
    </row>
    <row r="2087" spans="1:12" ht="41.25" hidden="1" customHeight="1">
      <c r="A2087" s="152">
        <v>45561</v>
      </c>
      <c r="B2087" s="146">
        <v>24003</v>
      </c>
      <c r="C2087" s="147">
        <v>0.79166666666666663</v>
      </c>
      <c r="D2087" s="148" t="s">
        <v>11</v>
      </c>
      <c r="E2087" s="132" t="s">
        <v>41</v>
      </c>
      <c r="F2087" s="149"/>
      <c r="G2087" s="149" t="str">
        <f t="shared" si="79"/>
        <v>1</v>
      </c>
      <c r="H2087" s="150">
        <f t="shared" si="80"/>
        <v>18</v>
      </c>
      <c r="I2087" s="149" t="str" cm="1">
        <f t="array" ref="I2087">_xlfn.XLOOKUP(C2087,imp_horarios,imp_trechos_janta,"",-1,1)</f>
        <v>GOIANIA X TERESINA 18:00</v>
      </c>
      <c r="J2087" s="151" t="str" cm="1">
        <f t="array" ref="J2087">_xlfn.XLOOKUP(D2087,justificativas_motivos,justificativas_texto,"",1,1)</f>
        <v>MOTORISTA CUMPRINDO HORÁRIO NA ESCALA ATUAL</v>
      </c>
      <c r="L2087" s="119" t="str">
        <f>_xlfn.CONCAT(cr_impAlm[[#This Row],[DATA]],cr_impAlm[[#This Row],[MOTORISTA e MATRICULA]])</f>
        <v>45646RAIMUNDO NONATO FRANCO NETO - 5658</v>
      </c>
    </row>
    <row r="2088" spans="1:12" ht="41.25" hidden="1" customHeight="1">
      <c r="A2088" s="152">
        <v>45562</v>
      </c>
      <c r="B2088" s="146">
        <v>19009</v>
      </c>
      <c r="C2088" s="147">
        <v>0.85416666666666663</v>
      </c>
      <c r="D2088" s="148" t="s">
        <v>11</v>
      </c>
      <c r="E2088" s="132" t="s">
        <v>48</v>
      </c>
      <c r="F2088" s="149"/>
      <c r="G2088" s="149" t="str">
        <f t="shared" si="79"/>
        <v>1</v>
      </c>
      <c r="H2088" s="150">
        <f t="shared" si="80"/>
        <v>18</v>
      </c>
      <c r="I2088" s="149" t="s">
        <v>583</v>
      </c>
      <c r="J2088" s="151" t="str" cm="1">
        <f t="array" ref="J2088">_xlfn.XLOOKUP(D2088,justificativas_motivos,justificativas_texto,"",1,1)</f>
        <v>MOTORISTA CUMPRINDO HORÁRIO NA ESCALA ATUAL</v>
      </c>
      <c r="L2088" s="119" t="str">
        <f>_xlfn.CONCAT(cr_impAlm[[#This Row],[DATA]],cr_impAlm[[#This Row],[MOTORISTA e MATRICULA]])</f>
        <v>45646GENIVAN LEAL TEIXEIRA - 5302</v>
      </c>
    </row>
    <row r="2089" spans="1:12" ht="41.25" hidden="1" customHeight="1">
      <c r="A2089" s="152">
        <v>45562</v>
      </c>
      <c r="B2089" s="146">
        <v>19009</v>
      </c>
      <c r="C2089" s="147">
        <v>0.85416666666666663</v>
      </c>
      <c r="D2089" s="148" t="s">
        <v>11</v>
      </c>
      <c r="E2089" s="149" t="s">
        <v>50</v>
      </c>
      <c r="F2089" s="149"/>
      <c r="G2089" s="149" t="str">
        <f t="shared" si="79"/>
        <v>1</v>
      </c>
      <c r="H2089" s="150">
        <f t="shared" si="80"/>
        <v>18</v>
      </c>
      <c r="I2089" s="149" t="s">
        <v>583</v>
      </c>
      <c r="J2089" s="151" t="str" cm="1">
        <f t="array" ref="J2089">_xlfn.XLOOKUP(D2089,justificativas_motivos,justificativas_texto,"",1,1)</f>
        <v>MOTORISTA CUMPRINDO HORÁRIO NA ESCALA ATUAL</v>
      </c>
      <c r="L2089" s="119" t="str">
        <f>_xlfn.CONCAT(cr_impAlm[[#This Row],[DATA]],cr_impAlm[[#This Row],[MOTORISTA e MATRICULA]])</f>
        <v>45646MARCOS ANTONIO ALVES DE SOUSA - 5278</v>
      </c>
    </row>
    <row r="2090" spans="1:12" ht="41.25" hidden="1" customHeight="1">
      <c r="A2090" s="152">
        <v>45562</v>
      </c>
      <c r="B2090" s="146">
        <v>14700</v>
      </c>
      <c r="C2090" s="147">
        <v>0.87847222222222221</v>
      </c>
      <c r="D2090" s="148" t="s">
        <v>11</v>
      </c>
      <c r="E2090" s="149" t="s">
        <v>40</v>
      </c>
      <c r="F2090" s="149"/>
      <c r="G2090" s="149" t="str">
        <f t="shared" si="79"/>
        <v>1</v>
      </c>
      <c r="H2090" s="150">
        <f t="shared" si="80"/>
        <v>18</v>
      </c>
      <c r="I2090" s="149" t="str" cm="1">
        <f t="array" ref="I2090">_xlfn.XLOOKUP(C2090,imp_horarios,imp_trechos_janta,"",-1,1)</f>
        <v>BELEM X GOIANIA 21:05</v>
      </c>
      <c r="J2090" s="151" t="str" cm="1">
        <f t="array" ref="J2090">_xlfn.XLOOKUP(D2090,justificativas_motivos,justificativas_texto,"",1,1)</f>
        <v>MOTORISTA CUMPRINDO HORÁRIO NA ESCALA ATUAL</v>
      </c>
      <c r="L2090" s="119" t="str">
        <f>_xlfn.CONCAT(cr_impAlm[[#This Row],[DATA]],cr_impAlm[[#This Row],[MOTORISTA e MATRICULA]])</f>
        <v>45646FRANCISCO DAS CHAGAS DO NASCIMENTO - 5269</v>
      </c>
    </row>
    <row r="2091" spans="1:12" ht="41.25" hidden="1" customHeight="1">
      <c r="A2091" s="152">
        <v>45562</v>
      </c>
      <c r="B2091" s="146">
        <v>14700</v>
      </c>
      <c r="C2091" s="147">
        <v>0.87847222222222221</v>
      </c>
      <c r="D2091" s="148" t="s">
        <v>11</v>
      </c>
      <c r="E2091" s="149" t="s">
        <v>41</v>
      </c>
      <c r="F2091" s="149"/>
      <c r="G2091" s="149" t="str">
        <f t="shared" si="79"/>
        <v>1</v>
      </c>
      <c r="H2091" s="150">
        <f t="shared" si="80"/>
        <v>18</v>
      </c>
      <c r="I2091" s="149" t="str" cm="1">
        <f t="array" ref="I2091">_xlfn.XLOOKUP(C2091,imp_horarios,imp_trechos_janta,"",-1,1)</f>
        <v>BELEM X GOIANIA 21:05</v>
      </c>
      <c r="J2091" s="151" t="str" cm="1">
        <f t="array" ref="J2091">_xlfn.XLOOKUP(D2091,justificativas_motivos,justificativas_texto,"",1,1)</f>
        <v>MOTORISTA CUMPRINDO HORÁRIO NA ESCALA ATUAL</v>
      </c>
      <c r="L2091" s="119" t="str">
        <f>_xlfn.CONCAT(cr_impAlm[[#This Row],[DATA]],cr_impAlm[[#This Row],[MOTORISTA e MATRICULA]])</f>
        <v>45646WASHINGTON ALVES BRITO - 1553</v>
      </c>
    </row>
    <row r="2092" spans="1:12" ht="41.25" hidden="1" customHeight="1">
      <c r="A2092" s="152">
        <v>45562</v>
      </c>
      <c r="B2092" s="146">
        <v>19002</v>
      </c>
      <c r="C2092" s="147">
        <v>0.39583333333333331</v>
      </c>
      <c r="D2092" s="148" t="s">
        <v>11</v>
      </c>
      <c r="E2092" s="153" t="s">
        <v>52</v>
      </c>
      <c r="F2092" s="149"/>
      <c r="G2092" s="149" t="str">
        <f t="shared" si="79"/>
        <v>1</v>
      </c>
      <c r="H2092" s="150">
        <f t="shared" si="80"/>
        <v>18</v>
      </c>
      <c r="I2092" s="149" t="str" cm="1">
        <f t="array" ref="I2092">_xlfn.XLOOKUP(C2092,imp_horarios,imp_trechos_janta,"",-1,1)</f>
        <v>GOIANIA X BELEM 09:30</v>
      </c>
      <c r="J2092" s="151" t="str" cm="1">
        <f t="array" ref="J2092">_xlfn.XLOOKUP(D2092,justificativas_motivos,justificativas_texto,"",1,1)</f>
        <v>MOTORISTA CUMPRINDO HORÁRIO NA ESCALA ATUAL</v>
      </c>
      <c r="L2092" s="119" t="str">
        <f>_xlfn.CONCAT(cr_impAlm[[#This Row],[DATA]],cr_impAlm[[#This Row],[MOTORISTA e MATRICULA]])</f>
        <v>45646MARCIO DE SOUSA BRASILEIRO - 5657</v>
      </c>
    </row>
    <row r="2093" spans="1:12" ht="41.25" hidden="1" customHeight="1">
      <c r="A2093" s="152">
        <v>45562</v>
      </c>
      <c r="B2093" s="146">
        <v>19002</v>
      </c>
      <c r="C2093" s="147">
        <v>0.39583333333333331</v>
      </c>
      <c r="D2093" s="148" t="s">
        <v>11</v>
      </c>
      <c r="E2093" s="153" t="s">
        <v>318</v>
      </c>
      <c r="F2093" s="149"/>
      <c r="G2093" s="149" t="str">
        <f t="shared" si="79"/>
        <v>1</v>
      </c>
      <c r="H2093" s="150">
        <f t="shared" si="80"/>
        <v>18</v>
      </c>
      <c r="I2093" s="149" t="str" cm="1">
        <f t="array" ref="I2093">_xlfn.XLOOKUP(C2093,imp_horarios,imp_trechos_janta,"",-1,1)</f>
        <v>GOIANIA X BELEM 09:30</v>
      </c>
      <c r="J2093" s="151" t="str" cm="1">
        <f t="array" ref="J2093">_xlfn.XLOOKUP(D2093,justificativas_motivos,justificativas_texto,"",1,1)</f>
        <v>MOTORISTA CUMPRINDO HORÁRIO NA ESCALA ATUAL</v>
      </c>
      <c r="L2093" s="119" t="str">
        <f>_xlfn.CONCAT(cr_impAlm[[#This Row],[DATA]],cr_impAlm[[#This Row],[MOTORISTA e MATRICULA]])</f>
        <v>45646CLAYTON SANTOS AIRES PEREIRA - 5209</v>
      </c>
    </row>
    <row r="2094" spans="1:12" ht="41.25" hidden="1" customHeight="1">
      <c r="A2094" s="152">
        <v>45562</v>
      </c>
      <c r="B2094" s="146" t="s">
        <v>137</v>
      </c>
      <c r="C2094" s="147" t="s">
        <v>137</v>
      </c>
      <c r="D2094" s="148" t="s">
        <v>137</v>
      </c>
      <c r="E2094" s="153" t="s">
        <v>133</v>
      </c>
      <c r="F2094" s="149"/>
      <c r="G2094" s="149" t="str">
        <f t="shared" si="79"/>
        <v>1</v>
      </c>
      <c r="H2094" s="150">
        <f t="shared" si="80"/>
        <v>18</v>
      </c>
      <c r="I2094" s="149" t="str" cm="1">
        <f t="array" ref="I2094">_xlfn.XLOOKUP(C2094,imp_horarios,imp_trechos_janta,"",-1,1)</f>
        <v>ESPERA</v>
      </c>
      <c r="J2094" s="151" t="str" cm="1">
        <f t="array" ref="J2094">_xlfn.XLOOKUP(D2094,justificativas_motivos,justificativas_texto,"",1,1)</f>
        <v>MOTORISTA NA GARAGEM EM ESPERA PARA DISPONIBILIDADE DE HORARIOS</v>
      </c>
      <c r="L2094" s="119" t="str">
        <f>_xlfn.CONCAT(cr_impAlm[[#This Row],[DATA]],cr_impAlm[[#This Row],[MOTORISTA e MATRICULA]])</f>
        <v>45646RODRIGO RIBEIRO CASSIOLI - 5427</v>
      </c>
    </row>
    <row r="2095" spans="1:12" ht="41.25" hidden="1" customHeight="1">
      <c r="A2095" s="152">
        <v>45562</v>
      </c>
      <c r="B2095" s="146" t="s">
        <v>137</v>
      </c>
      <c r="C2095" s="147" t="s">
        <v>137</v>
      </c>
      <c r="D2095" s="148" t="s">
        <v>137</v>
      </c>
      <c r="E2095" s="153" t="s">
        <v>189</v>
      </c>
      <c r="F2095" s="149"/>
      <c r="G2095" s="149" t="str">
        <f t="shared" si="79"/>
        <v>1</v>
      </c>
      <c r="H2095" s="150">
        <f t="shared" si="80"/>
        <v>18</v>
      </c>
      <c r="I2095" s="149" t="str" cm="1">
        <f t="array" ref="I2095">_xlfn.XLOOKUP(C2095,imp_horarios,imp_trechos_janta,"",-1,1)</f>
        <v>ESPERA</v>
      </c>
      <c r="J2095" s="151" t="str" cm="1">
        <f t="array" ref="J2095">_xlfn.XLOOKUP(D2095,justificativas_motivos,justificativas_texto,"",1,1)</f>
        <v>MOTORISTA NA GARAGEM EM ESPERA PARA DISPONIBILIDADE DE HORARIOS</v>
      </c>
      <c r="L2095" s="119" t="str">
        <f>_xlfn.CONCAT(cr_impAlm[[#This Row],[DATA]],cr_impAlm[[#This Row],[MOTORISTA e MATRICULA]])</f>
        <v>45646ADAIL DA SILVA DOS SANTOS - 1103</v>
      </c>
    </row>
    <row r="2096" spans="1:12" ht="41.25" hidden="1" customHeight="1">
      <c r="A2096" s="152">
        <v>45562</v>
      </c>
      <c r="B2096" s="146">
        <v>19006</v>
      </c>
      <c r="C2096" s="147">
        <v>0.75</v>
      </c>
      <c r="D2096" s="148" t="s">
        <v>11</v>
      </c>
      <c r="E2096" s="149" t="s">
        <v>131</v>
      </c>
      <c r="F2096" s="149"/>
      <c r="G2096" s="149" t="str">
        <f t="shared" si="79"/>
        <v>1</v>
      </c>
      <c r="H2096" s="150">
        <f t="shared" si="80"/>
        <v>18</v>
      </c>
      <c r="I2096" s="149" t="str" cm="1">
        <f t="array" ref="I2096">_xlfn.XLOOKUP(C2096,imp_horarios,imp_trechos_janta,"",-1,1)</f>
        <v>GOIANIA X TERESINA 18:00</v>
      </c>
      <c r="J2096" s="151" t="str" cm="1">
        <f t="array" ref="J2096">_xlfn.XLOOKUP(D2096,justificativas_motivos,justificativas_texto,"",1,1)</f>
        <v>MOTORISTA CUMPRINDO HORÁRIO NA ESCALA ATUAL</v>
      </c>
      <c r="L2096" s="119" t="str">
        <f>_xlfn.CONCAT(cr_impAlm[[#This Row],[DATA]],cr_impAlm[[#This Row],[MOTORISTA e MATRICULA]])</f>
        <v>45647ADAILTON DA SILVA RODRIGUES MENDONCA - 2662</v>
      </c>
    </row>
    <row r="2097" spans="1:12" ht="41.25" hidden="1" customHeight="1">
      <c r="A2097" s="152">
        <v>45562</v>
      </c>
      <c r="B2097" s="146">
        <v>19006</v>
      </c>
      <c r="C2097" s="147">
        <v>0.75</v>
      </c>
      <c r="D2097" s="148" t="s">
        <v>11</v>
      </c>
      <c r="E2097" s="149" t="s">
        <v>132</v>
      </c>
      <c r="F2097" s="149"/>
      <c r="G2097" s="149" t="str">
        <f t="shared" si="79"/>
        <v>1</v>
      </c>
      <c r="H2097" s="150">
        <f t="shared" si="80"/>
        <v>18</v>
      </c>
      <c r="I2097" s="149" t="str" cm="1">
        <f t="array" ref="I2097">_xlfn.XLOOKUP(C2097,imp_horarios,imp_trechos_janta,"",-1,1)</f>
        <v>GOIANIA X TERESINA 18:00</v>
      </c>
      <c r="J2097" s="151" t="str" cm="1">
        <f t="array" ref="J2097">_xlfn.XLOOKUP(D2097,justificativas_motivos,justificativas_texto,"",1,1)</f>
        <v>MOTORISTA CUMPRINDO HORÁRIO NA ESCALA ATUAL</v>
      </c>
      <c r="L2097" s="119" t="str">
        <f>_xlfn.CONCAT(cr_impAlm[[#This Row],[DATA]],cr_impAlm[[#This Row],[MOTORISTA e MATRICULA]])</f>
        <v>45647MARCELO DOS REIS ALVES - 5220</v>
      </c>
    </row>
    <row r="2098" spans="1:12" ht="41.25" hidden="1" customHeight="1">
      <c r="A2098" s="152">
        <v>45562</v>
      </c>
      <c r="B2098" s="146">
        <v>24006</v>
      </c>
      <c r="C2098" s="147">
        <v>0.79166666666666663</v>
      </c>
      <c r="D2098" s="148" t="s">
        <v>11</v>
      </c>
      <c r="E2098" s="149" t="s">
        <v>101</v>
      </c>
      <c r="F2098" s="149"/>
      <c r="G2098" s="149" t="str">
        <f t="shared" si="79"/>
        <v>1</v>
      </c>
      <c r="H2098" s="150">
        <f t="shared" si="80"/>
        <v>18</v>
      </c>
      <c r="I2098" s="149" t="str" cm="1">
        <f t="array" ref="I2098">_xlfn.XLOOKUP(C2098,imp_horarios,imp_trechos_janta,"",-1,1)</f>
        <v>GOIANIA X TERESINA 18:00</v>
      </c>
      <c r="J2098" s="151" t="str" cm="1">
        <f t="array" ref="J2098">_xlfn.XLOOKUP(D2098,justificativas_motivos,justificativas_texto,"",1,1)</f>
        <v>MOTORISTA CUMPRINDO HORÁRIO NA ESCALA ATUAL</v>
      </c>
      <c r="L2098" s="119" t="str">
        <f>_xlfn.CONCAT(cr_impAlm[[#This Row],[DATA]],cr_impAlm[[#This Row],[MOTORISTA e MATRICULA]])</f>
        <v>45647JOAO BATISTA DA SILVA - 1823</v>
      </c>
    </row>
    <row r="2099" spans="1:12" ht="41.25" hidden="1" customHeight="1">
      <c r="A2099" s="152">
        <v>45562</v>
      </c>
      <c r="B2099" s="146">
        <v>24006</v>
      </c>
      <c r="C2099" s="147">
        <v>0.79166666666666663</v>
      </c>
      <c r="D2099" s="148" t="s">
        <v>11</v>
      </c>
      <c r="E2099" s="149" t="s">
        <v>58</v>
      </c>
      <c r="F2099" s="149"/>
      <c r="G2099" s="149" t="str">
        <f t="shared" si="79"/>
        <v>1</v>
      </c>
      <c r="H2099" s="150">
        <f t="shared" si="80"/>
        <v>18</v>
      </c>
      <c r="I2099" s="149" t="str" cm="1">
        <f t="array" ref="I2099">_xlfn.XLOOKUP(C2099,imp_horarios,imp_trechos_janta,"",-1,1)</f>
        <v>GOIANIA X TERESINA 18:00</v>
      </c>
      <c r="J2099" s="151" t="str" cm="1">
        <f t="array" ref="J2099">_xlfn.XLOOKUP(D2099,justificativas_motivos,justificativas_texto,"",1,1)</f>
        <v>MOTORISTA CUMPRINDO HORÁRIO NA ESCALA ATUAL</v>
      </c>
      <c r="L2099" s="119" t="str">
        <f>_xlfn.CONCAT(cr_impAlm[[#This Row],[DATA]],cr_impAlm[[#This Row],[MOTORISTA e MATRICULA]])</f>
        <v>45647GENIVAL MIRANDA LEITE - 1953</v>
      </c>
    </row>
    <row r="2100" spans="1:12" ht="41.25" hidden="1" customHeight="1">
      <c r="A2100" s="152">
        <v>45562</v>
      </c>
      <c r="B2100" s="146">
        <v>24005</v>
      </c>
      <c r="C2100" s="147">
        <v>0.83333333333333337</v>
      </c>
      <c r="D2100" s="148" t="s">
        <v>11</v>
      </c>
      <c r="E2100" s="149" t="s">
        <v>78</v>
      </c>
      <c r="F2100" s="149"/>
      <c r="G2100" s="149" t="str">
        <f t="shared" si="79"/>
        <v>1</v>
      </c>
      <c r="H2100" s="150">
        <f t="shared" si="80"/>
        <v>18</v>
      </c>
      <c r="I2100" s="149" t="str" cm="1">
        <f t="array" ref="I2100">_xlfn.XLOOKUP(C2100,imp_horarios,imp_trechos_janta,"",-1,1)</f>
        <v>GOIANIA X SAO LUIS 20:00</v>
      </c>
      <c r="J2100" s="151" t="str" cm="1">
        <f t="array" ref="J2100">_xlfn.XLOOKUP(D2100,justificativas_motivos,justificativas_texto,"",1,1)</f>
        <v>MOTORISTA CUMPRINDO HORÁRIO NA ESCALA ATUAL</v>
      </c>
      <c r="L2100" s="119" t="str">
        <f>_xlfn.CONCAT(cr_impAlm[[#This Row],[DATA]],cr_impAlm[[#This Row],[MOTORISTA e MATRICULA]])</f>
        <v>45647MARCOS ANTONIO ALVES DE SOUSA - 5278</v>
      </c>
    </row>
    <row r="2101" spans="1:12" ht="41.25" hidden="1" customHeight="1">
      <c r="A2101" s="144">
        <v>45562</v>
      </c>
      <c r="B2101" s="135">
        <v>24005</v>
      </c>
      <c r="C2101" s="133">
        <v>0.83333333333333337</v>
      </c>
      <c r="D2101" s="136" t="s">
        <v>11</v>
      </c>
      <c r="E2101" s="132" t="s">
        <v>80</v>
      </c>
      <c r="F2101" s="132"/>
      <c r="G2101" s="132" t="str">
        <f t="shared" si="79"/>
        <v>1</v>
      </c>
      <c r="H2101" s="137">
        <f t="shared" si="80"/>
        <v>18</v>
      </c>
      <c r="I2101" s="132" t="str" cm="1">
        <f t="array" ref="I2101">_xlfn.XLOOKUP(C2101,imp_horarios,imp_trechos_janta,"",-1,1)</f>
        <v>GOIANIA X SAO LUIS 20:00</v>
      </c>
      <c r="J2101" s="145" t="str" cm="1">
        <f t="array" ref="J2101">_xlfn.XLOOKUP(D2101,justificativas_motivos,justificativas_texto,"",1,1)</f>
        <v>MOTORISTA CUMPRINDO HORÁRIO NA ESCALA ATUAL</v>
      </c>
      <c r="L2101" s="119" t="str">
        <f>_xlfn.CONCAT(cr_impAlm[[#This Row],[DATA]],cr_impAlm[[#This Row],[MOTORISTA e MATRICULA]])</f>
        <v>45647FRANCISCO DAS CHAGAS DO NASCIMENTO - 5269</v>
      </c>
    </row>
    <row r="2102" spans="1:12" ht="41.25" hidden="1" customHeight="1">
      <c r="A2102" s="144">
        <v>45563</v>
      </c>
      <c r="B2102" s="135">
        <v>19004</v>
      </c>
      <c r="C2102" s="133">
        <v>0.85416666666666663</v>
      </c>
      <c r="D2102" s="136" t="s">
        <v>137</v>
      </c>
      <c r="E2102" s="132" t="s">
        <v>133</v>
      </c>
      <c r="F2102" s="132"/>
      <c r="G2102" s="132" t="str">
        <f t="shared" si="79"/>
        <v>1</v>
      </c>
      <c r="H2102" s="137">
        <f t="shared" si="80"/>
        <v>18</v>
      </c>
      <c r="I2102" s="132" t="str" cm="1">
        <f t="array" ref="I2102">_xlfn.XLOOKUP(C2102,imp_horarios,imp_trechos_janta,"",-1,1)</f>
        <v>IMPERATRIZ X SÃO LUIS 20:15</v>
      </c>
      <c r="J2102" s="145" t="str" cm="1">
        <f t="array" ref="J2102">_xlfn.XLOOKUP(D2102,justificativas_motivos,justificativas_texto,"",1,1)</f>
        <v>MOTORISTA NA GARAGEM EM ESPERA PARA DISPONIBILIDADE DE HORARIOS</v>
      </c>
      <c r="L2102" s="119" t="str">
        <f>_xlfn.CONCAT(cr_impAlm[[#This Row],[DATA]],cr_impAlm[[#This Row],[MOTORISTA e MATRICULA]])</f>
        <v>45647WASHINGTON ALVES BRITO - 1553</v>
      </c>
    </row>
    <row r="2103" spans="1:12" ht="41.25" hidden="1" customHeight="1">
      <c r="A2103" s="144">
        <v>45563</v>
      </c>
      <c r="B2103" s="135">
        <v>19004</v>
      </c>
      <c r="C2103" s="133">
        <v>0.85416666666666663</v>
      </c>
      <c r="D2103" s="148" t="s">
        <v>137</v>
      </c>
      <c r="E2103" s="132" t="s">
        <v>189</v>
      </c>
      <c r="F2103" s="132"/>
      <c r="G2103" s="132" t="str">
        <f t="shared" si="79"/>
        <v>1</v>
      </c>
      <c r="H2103" s="137">
        <f t="shared" si="80"/>
        <v>18</v>
      </c>
      <c r="I2103" s="132" t="str" cm="1">
        <f t="array" ref="I2103">_xlfn.XLOOKUP(C2103,imp_horarios,imp_trechos_janta,"",-1,1)</f>
        <v>IMPERATRIZ X SÃO LUIS 20:15</v>
      </c>
      <c r="J2103" s="145" t="str" cm="1">
        <f t="array" ref="J2103">_xlfn.XLOOKUP(D2103,justificativas_motivos,justificativas_texto,"",1,1)</f>
        <v>MOTORISTA NA GARAGEM EM ESPERA PARA DISPONIBILIDADE DE HORARIOS</v>
      </c>
      <c r="L2103" s="119" t="str">
        <f>_xlfn.CONCAT(cr_impAlm[[#This Row],[DATA]],cr_impAlm[[#This Row],[MOTORISTA e MATRICULA]])</f>
        <v>45647MARCIO DE SOUSA BRASILEIRO - 5657</v>
      </c>
    </row>
    <row r="2104" spans="1:12" ht="41.25" hidden="1" customHeight="1">
      <c r="A2104" s="144">
        <v>45563</v>
      </c>
      <c r="B2104" s="135">
        <v>19016</v>
      </c>
      <c r="C2104" s="133">
        <v>0.87847222222222221</v>
      </c>
      <c r="D2104" s="148" t="s">
        <v>11</v>
      </c>
      <c r="E2104" s="132" t="s">
        <v>131</v>
      </c>
      <c r="F2104" s="132"/>
      <c r="G2104" s="132" t="str">
        <f t="shared" si="79"/>
        <v>1</v>
      </c>
      <c r="H2104" s="137">
        <f t="shared" si="80"/>
        <v>18</v>
      </c>
      <c r="I2104" s="132" t="str" cm="1">
        <f t="array" ref="I2104">_xlfn.XLOOKUP(C2104,imp_horarios,imp_trechos_janta,"",-1,1)</f>
        <v>BELEM X GOIANIA 21:05</v>
      </c>
      <c r="J2104" s="145" t="str" cm="1">
        <f t="array" ref="J2104">_xlfn.XLOOKUP(D2104,justificativas_motivos,justificativas_texto,"",1,1)</f>
        <v>MOTORISTA CUMPRINDO HORÁRIO NA ESCALA ATUAL</v>
      </c>
      <c r="L2104" s="119" t="str">
        <f>_xlfn.CONCAT(cr_impAlm[[#This Row],[DATA]],cr_impAlm[[#This Row],[MOTORISTA e MATRICULA]])</f>
        <v>45647ADRIASIO SOARES MENDES - 5440</v>
      </c>
    </row>
    <row r="2105" spans="1:12" ht="41.25" hidden="1" customHeight="1">
      <c r="A2105" s="144">
        <v>45563</v>
      </c>
      <c r="B2105" s="135">
        <v>19016</v>
      </c>
      <c r="C2105" s="133">
        <v>0.87847222222222221</v>
      </c>
      <c r="D2105" s="148" t="s">
        <v>11</v>
      </c>
      <c r="E2105" s="132" t="s">
        <v>132</v>
      </c>
      <c r="F2105" s="132"/>
      <c r="G2105" s="132" t="str">
        <f t="shared" si="79"/>
        <v>1</v>
      </c>
      <c r="H2105" s="137">
        <f t="shared" si="80"/>
        <v>18</v>
      </c>
      <c r="I2105" s="132" t="str" cm="1">
        <f t="array" ref="I2105">_xlfn.XLOOKUP(C2105,imp_horarios,imp_trechos_janta,"",-1,1)</f>
        <v>BELEM X GOIANIA 21:05</v>
      </c>
      <c r="J2105" s="145" t="str" cm="1">
        <f t="array" ref="J2105">_xlfn.XLOOKUP(D2105,justificativas_motivos,justificativas_texto,"",1,1)</f>
        <v>MOTORISTA CUMPRINDO HORÁRIO NA ESCALA ATUAL</v>
      </c>
      <c r="L2105" s="119" t="str">
        <f>_xlfn.CONCAT(cr_impAlm[[#This Row],[DATA]],cr_impAlm[[#This Row],[MOTORISTA e MATRICULA]])</f>
        <v>45647LUIZ ANDRE GOMES DE SOUSA - 5654</v>
      </c>
    </row>
    <row r="2106" spans="1:12" ht="41.25" hidden="1" customHeight="1">
      <c r="A2106" s="144">
        <v>45563</v>
      </c>
      <c r="B2106" s="135">
        <v>24001</v>
      </c>
      <c r="C2106" s="133">
        <v>0.3</v>
      </c>
      <c r="D2106" s="148" t="s">
        <v>11</v>
      </c>
      <c r="E2106" s="132" t="s">
        <v>78</v>
      </c>
      <c r="F2106" s="132"/>
      <c r="G2106" s="132" t="str">
        <f t="shared" si="79"/>
        <v>1</v>
      </c>
      <c r="H2106" s="137">
        <f t="shared" si="80"/>
        <v>18</v>
      </c>
      <c r="I2106" s="132" t="str" cm="1">
        <f t="array" ref="I2106">_xlfn.XLOOKUP(C2106,imp_horarios,imp_trechos_janta,"",-1,1)</f>
        <v>BELEM X GOIANIA 07:12</v>
      </c>
      <c r="J2106" s="145" t="str" cm="1">
        <f t="array" ref="J2106">_xlfn.XLOOKUP(D2106,justificativas_motivos,justificativas_texto,"",1,1)</f>
        <v>MOTORISTA CUMPRINDO HORÁRIO NA ESCALA ATUAL</v>
      </c>
      <c r="L2106" s="119" t="str">
        <f>_xlfn.CONCAT(cr_impAlm[[#This Row],[DATA]],cr_impAlm[[#This Row],[MOTORISTA e MATRICULA]])</f>
        <v>45647ANTONIO  SOBRINHO DE OLIVEIRA - 5646</v>
      </c>
    </row>
    <row r="2107" spans="1:12" ht="41.25" hidden="1" customHeight="1">
      <c r="A2107" s="144">
        <v>45563</v>
      </c>
      <c r="B2107" s="135">
        <v>24001</v>
      </c>
      <c r="C2107" s="133">
        <v>0.3</v>
      </c>
      <c r="D2107" s="148" t="s">
        <v>11</v>
      </c>
      <c r="E2107" s="132" t="s">
        <v>80</v>
      </c>
      <c r="F2107" s="132"/>
      <c r="G2107" s="132" t="str">
        <f t="shared" si="79"/>
        <v>1</v>
      </c>
      <c r="H2107" s="137">
        <f t="shared" si="80"/>
        <v>18</v>
      </c>
      <c r="I2107" s="132" t="str" cm="1">
        <f t="array" ref="I2107">_xlfn.XLOOKUP(C2107,imp_horarios,imp_trechos_janta,"",-1,1)</f>
        <v>BELEM X GOIANIA 07:12</v>
      </c>
      <c r="J2107" s="145" t="str" cm="1">
        <f t="array" ref="J2107">_xlfn.XLOOKUP(D2107,justificativas_motivos,justificativas_texto,"",1,1)</f>
        <v>MOTORISTA CUMPRINDO HORÁRIO NA ESCALA ATUAL</v>
      </c>
      <c r="L2107" s="119" t="str">
        <f>_xlfn.CONCAT(cr_impAlm[[#This Row],[DATA]],cr_impAlm[[#This Row],[MOTORISTA e MATRICULA]])</f>
        <v>45647KLEBERT XAVIER DA MAIA - 5827</v>
      </c>
    </row>
    <row r="2108" spans="1:12" ht="41.25" hidden="1" customHeight="1">
      <c r="A2108" s="144">
        <v>45563</v>
      </c>
      <c r="B2108" s="135">
        <v>14300</v>
      </c>
      <c r="C2108" s="133">
        <v>0.39583333333333331</v>
      </c>
      <c r="D2108" s="148" t="s">
        <v>11</v>
      </c>
      <c r="E2108" s="132" t="s">
        <v>243</v>
      </c>
      <c r="F2108" s="132"/>
      <c r="G2108" s="132" t="str">
        <f t="shared" si="79"/>
        <v>1</v>
      </c>
      <c r="H2108" s="137">
        <f t="shared" si="80"/>
        <v>18</v>
      </c>
      <c r="I2108" s="132" t="str" cm="1">
        <f t="array" ref="I2108">_xlfn.XLOOKUP(C2108,imp_horarios,imp_trechos_janta,"",-1,1)</f>
        <v>GOIANIA X BELEM 09:30</v>
      </c>
      <c r="J2108" s="145" t="str" cm="1">
        <f t="array" ref="J2108">_xlfn.XLOOKUP(D2108,justificativas_motivos,justificativas_texto,"",1,1)</f>
        <v>MOTORISTA CUMPRINDO HORÁRIO NA ESCALA ATUAL</v>
      </c>
      <c r="L2108" s="119" t="str">
        <f>_xlfn.CONCAT(cr_impAlm[[#This Row],[DATA]],cr_impAlm[[#This Row],[MOTORISTA e MATRICULA]])</f>
        <v>45647JOAO SILVA SOUSA - 5330</v>
      </c>
    </row>
    <row r="2109" spans="1:12" ht="41.25" hidden="1" customHeight="1">
      <c r="A2109" s="144">
        <v>45563</v>
      </c>
      <c r="B2109" s="135">
        <v>14300</v>
      </c>
      <c r="C2109" s="133">
        <v>0.39583333333333331</v>
      </c>
      <c r="D2109" s="148" t="s">
        <v>11</v>
      </c>
      <c r="E2109" s="132" t="s">
        <v>85</v>
      </c>
      <c r="F2109" s="132"/>
      <c r="G2109" s="132" t="str">
        <f t="shared" si="79"/>
        <v>1</v>
      </c>
      <c r="H2109" s="137">
        <f t="shared" si="80"/>
        <v>18</v>
      </c>
      <c r="I2109" s="132" t="str" cm="1">
        <f t="array" ref="I2109">_xlfn.XLOOKUP(C2109,imp_horarios,imp_trechos_janta,"",-1,1)</f>
        <v>GOIANIA X BELEM 09:30</v>
      </c>
      <c r="J2109" s="145" t="str" cm="1">
        <f t="array" ref="J2109">_xlfn.XLOOKUP(D2109,justificativas_motivos,justificativas_texto,"",1,1)</f>
        <v>MOTORISTA CUMPRINDO HORÁRIO NA ESCALA ATUAL</v>
      </c>
      <c r="L2109" s="119" t="str">
        <f>_xlfn.CONCAT(cr_impAlm[[#This Row],[DATA]],cr_impAlm[[#This Row],[MOTORISTA e MATRICULA]])</f>
        <v>45647RAIMUNDO NONATO MAGALHAES DO NASCIMENTO - 5662</v>
      </c>
    </row>
    <row r="2110" spans="1:12" ht="41.25" hidden="1" customHeight="1">
      <c r="A2110" s="144">
        <v>45563</v>
      </c>
      <c r="B2110" s="135">
        <v>17400</v>
      </c>
      <c r="C2110" s="133">
        <v>0.75</v>
      </c>
      <c r="D2110" s="148" t="s">
        <v>11</v>
      </c>
      <c r="E2110" s="132" t="s">
        <v>174</v>
      </c>
      <c r="F2110" s="132"/>
      <c r="G2110" s="132" t="str">
        <f t="shared" si="79"/>
        <v>1</v>
      </c>
      <c r="H2110" s="137">
        <f t="shared" si="80"/>
        <v>18</v>
      </c>
      <c r="I2110" s="132" t="str" cm="1">
        <f t="array" ref="I2110">_xlfn.XLOOKUP(C2110,imp_horarios,imp_trechos_janta,"",-1,1)</f>
        <v>GOIANIA X TERESINA 18:00</v>
      </c>
      <c r="J2110" s="145" t="str" cm="1">
        <f t="array" ref="J2110">_xlfn.XLOOKUP(D2110,justificativas_motivos,justificativas_texto,"",1,1)</f>
        <v>MOTORISTA CUMPRINDO HORÁRIO NA ESCALA ATUAL</v>
      </c>
      <c r="L2110" s="119" t="str">
        <f>_xlfn.CONCAT(cr_impAlm[[#This Row],[DATA]],cr_impAlm[[#This Row],[MOTORISTA e MATRICULA]])</f>
        <v>45647EDINANDES LUIZ DA SILVA - 2651</v>
      </c>
    </row>
    <row r="2111" spans="1:12" ht="41.25" hidden="1" customHeight="1">
      <c r="A2111" s="144">
        <v>45563</v>
      </c>
      <c r="B2111" s="146">
        <v>17400</v>
      </c>
      <c r="C2111" s="147">
        <v>0.75</v>
      </c>
      <c r="D2111" s="148" t="s">
        <v>11</v>
      </c>
      <c r="E2111" s="149" t="s">
        <v>135</v>
      </c>
      <c r="F2111" s="132"/>
      <c r="G2111" s="149" t="str">
        <f t="shared" si="79"/>
        <v>1</v>
      </c>
      <c r="H2111" s="150">
        <f t="shared" si="80"/>
        <v>18</v>
      </c>
      <c r="I2111" s="149" t="str" cm="1">
        <f t="array" ref="I2111">_xlfn.XLOOKUP(C2111,imp_horarios,imp_trechos_janta,"",-1,1)</f>
        <v>GOIANIA X TERESINA 18:00</v>
      </c>
      <c r="J2111" s="151" t="str" cm="1">
        <f t="array" ref="J2111">_xlfn.XLOOKUP(D2111,justificativas_motivos,justificativas_texto,"",1,1)</f>
        <v>MOTORISTA CUMPRINDO HORÁRIO NA ESCALA ATUAL</v>
      </c>
      <c r="L2111" s="119" t="str">
        <f>_xlfn.CONCAT(cr_impAlm[[#This Row],[DATA]],cr_impAlm[[#This Row],[MOTORISTA e MATRICULA]])</f>
        <v>45647COSME CAVALCANTE DA SILVA - 3002</v>
      </c>
    </row>
    <row r="2112" spans="1:12" ht="41.25" hidden="1" customHeight="1">
      <c r="A2112" s="144">
        <v>45563</v>
      </c>
      <c r="B2112" s="146">
        <v>19025</v>
      </c>
      <c r="C2112" s="147">
        <v>0.79166666666666663</v>
      </c>
      <c r="D2112" s="148" t="s">
        <v>11</v>
      </c>
      <c r="E2112" s="132" t="s">
        <v>150</v>
      </c>
      <c r="F2112" s="132"/>
      <c r="G2112" s="132" t="str">
        <f t="shared" si="79"/>
        <v>1</v>
      </c>
      <c r="H2112" s="137">
        <f t="shared" si="80"/>
        <v>18</v>
      </c>
      <c r="I2112" s="132" t="str" cm="1">
        <f t="array" ref="I2112">_xlfn.XLOOKUP(C2112,imp_horarios,imp_trechos_janta,"",-1,1)</f>
        <v>GOIANIA X TERESINA 18:00</v>
      </c>
      <c r="J2112" s="145" t="str" cm="1">
        <f t="array" ref="J2112">_xlfn.XLOOKUP(D2112,justificativas_motivos,justificativas_texto,"",1,1)</f>
        <v>MOTORISTA CUMPRINDO HORÁRIO NA ESCALA ATUAL</v>
      </c>
      <c r="L2112" s="119" t="str">
        <f>_xlfn.CONCAT(cr_impAlm[[#This Row],[DATA]],cr_impAlm[[#This Row],[MOTORISTA e MATRICULA]])</f>
        <v>45647GILMAR ALVES DE MARIA - 5627</v>
      </c>
    </row>
    <row r="2113" spans="1:12" ht="41.25" hidden="1" customHeight="1">
      <c r="A2113" s="144">
        <v>45563</v>
      </c>
      <c r="B2113" s="146">
        <v>19025</v>
      </c>
      <c r="C2113" s="147">
        <v>0.79166666666666663</v>
      </c>
      <c r="D2113" s="148" t="s">
        <v>11</v>
      </c>
      <c r="E2113" s="149" t="s">
        <v>151</v>
      </c>
      <c r="F2113" s="149"/>
      <c r="G2113" s="149" t="str">
        <f t="shared" si="79"/>
        <v>1</v>
      </c>
      <c r="H2113" s="150">
        <f t="shared" si="80"/>
        <v>18</v>
      </c>
      <c r="I2113" s="149" t="str" cm="1">
        <f t="array" ref="I2113">_xlfn.XLOOKUP(C2113,imp_horarios,imp_trechos_janta,"",-1,1)</f>
        <v>GOIANIA X TERESINA 18:00</v>
      </c>
      <c r="J2113" s="151" t="str" cm="1">
        <f t="array" ref="J2113">_xlfn.XLOOKUP(D2113,justificativas_motivos,justificativas_texto,"",1,1)</f>
        <v>MOTORISTA CUMPRINDO HORÁRIO NA ESCALA ATUAL</v>
      </c>
      <c r="L2113" s="119" t="str">
        <f>_xlfn.CONCAT(cr_impAlm[[#This Row],[DATA]],cr_impAlm[[#This Row],[MOTORISTA e MATRICULA]])</f>
        <v>45647AMIRO MARGUES RODRIGUES - 5955</v>
      </c>
    </row>
    <row r="2114" spans="1:12" ht="41.25" hidden="1" customHeight="1">
      <c r="A2114" s="144">
        <v>45563</v>
      </c>
      <c r="B2114" s="146">
        <v>24009</v>
      </c>
      <c r="C2114" s="147">
        <v>0.83333333333333337</v>
      </c>
      <c r="D2114" s="148" t="s">
        <v>11</v>
      </c>
      <c r="E2114" s="172" t="s">
        <v>320</v>
      </c>
      <c r="F2114" s="149"/>
      <c r="G2114" s="149" t="str">
        <f t="shared" si="79"/>
        <v>1</v>
      </c>
      <c r="H2114" s="150">
        <f t="shared" si="80"/>
        <v>18</v>
      </c>
      <c r="I2114" s="149" t="str" cm="1">
        <f t="array" ref="I2114">_xlfn.XLOOKUP(C2114,imp_horarios,imp_trechos_janta,"",-1,1)</f>
        <v>GOIANIA X SAO LUIS 20:00</v>
      </c>
      <c r="J2114" s="151" t="str" cm="1">
        <f t="array" ref="J2114">_xlfn.XLOOKUP(D2114,justificativas_motivos,justificativas_texto,"",1,1)</f>
        <v>MOTORISTA CUMPRINDO HORÁRIO NA ESCALA ATUAL</v>
      </c>
      <c r="L2114" s="119" t="str">
        <f>_xlfn.CONCAT(cr_impAlm[[#This Row],[DATA]],cr_impAlm[[#This Row],[MOTORISTA e MATRICULA]])</f>
        <v>45647ADAIL DA SILVA DOS SANTOS - 1103</v>
      </c>
    </row>
    <row r="2115" spans="1:12" ht="41.25" hidden="1" customHeight="1">
      <c r="A2115" s="152">
        <v>45563</v>
      </c>
      <c r="B2115" s="146">
        <v>24009</v>
      </c>
      <c r="C2115" s="147">
        <v>0.83333333333333337</v>
      </c>
      <c r="D2115" s="148" t="s">
        <v>11</v>
      </c>
      <c r="E2115" s="130" t="s">
        <v>246</v>
      </c>
      <c r="F2115" s="149"/>
      <c r="G2115" s="149" t="str">
        <f t="shared" si="79"/>
        <v>1</v>
      </c>
      <c r="H2115" s="150">
        <f t="shared" si="80"/>
        <v>18</v>
      </c>
      <c r="I2115" s="149" t="str" cm="1">
        <f t="array" ref="I2115">_xlfn.XLOOKUP(C2115,imp_horarios,imp_trechos_janta,"",-1,1)</f>
        <v>GOIANIA X SAO LUIS 20:00</v>
      </c>
      <c r="J2115" s="151" t="str" cm="1">
        <f t="array" ref="J2115">_xlfn.XLOOKUP(D2115,justificativas_motivos,justificativas_texto,"",1,1)</f>
        <v>MOTORISTA CUMPRINDO HORÁRIO NA ESCALA ATUAL</v>
      </c>
      <c r="L2115" s="119" t="str">
        <f>_xlfn.CONCAT(cr_impAlm[[#This Row],[DATA]],cr_impAlm[[#This Row],[MOTORISTA e MATRICULA]])</f>
        <v>45648VALDIVINO GONCALVES DA SILVA - 5724</v>
      </c>
    </row>
    <row r="2116" spans="1:12" ht="41.25" hidden="1" customHeight="1">
      <c r="A2116" s="152">
        <v>45564</v>
      </c>
      <c r="B2116" s="146">
        <v>19007</v>
      </c>
      <c r="C2116" s="147">
        <v>0.3</v>
      </c>
      <c r="D2116" s="148" t="s">
        <v>11</v>
      </c>
      <c r="E2116" s="132" t="s">
        <v>174</v>
      </c>
      <c r="F2116" s="149"/>
      <c r="G2116" s="149" t="str">
        <f t="shared" si="79"/>
        <v>1</v>
      </c>
      <c r="H2116" s="150">
        <f t="shared" si="80"/>
        <v>18</v>
      </c>
      <c r="I2116" s="149" t="str" cm="1">
        <f t="array" ref="I2116">_xlfn.XLOOKUP(C2116,imp_horarios,imp_trechos_janta,"",-1,1)</f>
        <v>BELEM X GOIANIA 07:12</v>
      </c>
      <c r="J2116" s="151" t="str" cm="1">
        <f t="array" ref="J2116">_xlfn.XLOOKUP(D2116,justificativas_motivos,justificativas_texto,"",1,1)</f>
        <v>MOTORISTA CUMPRINDO HORÁRIO NA ESCALA ATUAL</v>
      </c>
      <c r="L2116" s="119" t="str">
        <f>_xlfn.CONCAT(cr_impAlm[[#This Row],[DATA]],cr_impAlm[[#This Row],[MOTORISTA e MATRICULA]])</f>
        <v>45648JOSE MARQUES DE SOUZA - 5771</v>
      </c>
    </row>
    <row r="2117" spans="1:12" ht="41.25" hidden="1" customHeight="1">
      <c r="A2117" s="152">
        <v>45564</v>
      </c>
      <c r="B2117" s="146">
        <v>19007</v>
      </c>
      <c r="C2117" s="147">
        <v>0.3</v>
      </c>
      <c r="D2117" s="148" t="s">
        <v>11</v>
      </c>
      <c r="E2117" s="149" t="s">
        <v>135</v>
      </c>
      <c r="F2117" s="149"/>
      <c r="G2117" s="149" t="str">
        <f t="shared" si="79"/>
        <v>1</v>
      </c>
      <c r="H2117" s="150">
        <f t="shared" si="80"/>
        <v>18</v>
      </c>
      <c r="I2117" s="149" t="str" cm="1">
        <f t="array" ref="I2117">_xlfn.XLOOKUP(C2117,imp_horarios,imp_trechos_janta,"",-1,1)</f>
        <v>BELEM X GOIANIA 07:12</v>
      </c>
      <c r="J2117" s="151" t="str" cm="1">
        <f t="array" ref="J2117">_xlfn.XLOOKUP(D2117,justificativas_motivos,justificativas_texto,"",1,1)</f>
        <v>MOTORISTA CUMPRINDO HORÁRIO NA ESCALA ATUAL</v>
      </c>
      <c r="L2117" s="119" t="str">
        <f>_xlfn.CONCAT(cr_impAlm[[#This Row],[DATA]],cr_impAlm[[#This Row],[MOTORISTA e MATRICULA]])</f>
        <v>45648CLEYTON CEZAR DA SILVA  - 5741</v>
      </c>
    </row>
    <row r="2118" spans="1:12" ht="41.25" hidden="1" customHeight="1">
      <c r="A2118" s="152">
        <v>45564</v>
      </c>
      <c r="B2118" s="146">
        <v>19022</v>
      </c>
      <c r="C2118" s="147">
        <v>0.39583333333333331</v>
      </c>
      <c r="D2118" s="148" t="s">
        <v>11</v>
      </c>
      <c r="E2118" s="132" t="s">
        <v>150</v>
      </c>
      <c r="F2118" s="149"/>
      <c r="G2118" s="149" t="str">
        <f t="shared" si="79"/>
        <v>1</v>
      </c>
      <c r="H2118" s="150">
        <f t="shared" si="80"/>
        <v>18</v>
      </c>
      <c r="I2118" s="149" t="str" cm="1">
        <f t="array" ref="I2118">_xlfn.XLOOKUP(C2118,imp_horarios,imp_trechos_janta,"",-1,1)</f>
        <v>GOIANIA X BELEM 09:30</v>
      </c>
      <c r="J2118" s="151" t="str" cm="1">
        <f t="array" ref="J2118">_xlfn.XLOOKUP(D2118,justificativas_motivos,justificativas_texto,"",1,1)</f>
        <v>MOTORISTA CUMPRINDO HORÁRIO NA ESCALA ATUAL</v>
      </c>
      <c r="L2118" s="119" t="str">
        <f>_xlfn.CONCAT(cr_impAlm[[#This Row],[DATA]],cr_impAlm[[#This Row],[MOTORISTA e MATRICULA]])</f>
        <v>45648AGNALDO ALVES DE CARVALHO - 5623</v>
      </c>
    </row>
    <row r="2119" spans="1:12" ht="41.25" hidden="1" customHeight="1">
      <c r="A2119" s="152">
        <v>45564</v>
      </c>
      <c r="B2119" s="146">
        <v>19022</v>
      </c>
      <c r="C2119" s="147">
        <v>0.39583333333333331</v>
      </c>
      <c r="D2119" s="148" t="s">
        <v>11</v>
      </c>
      <c r="E2119" s="149" t="s">
        <v>151</v>
      </c>
      <c r="F2119" s="149"/>
      <c r="G2119" s="149" t="str">
        <f t="shared" si="79"/>
        <v>1</v>
      </c>
      <c r="H2119" s="150">
        <f t="shared" si="80"/>
        <v>18</v>
      </c>
      <c r="I2119" s="149" t="str" cm="1">
        <f t="array" ref="I2119">_xlfn.XLOOKUP(C2119,imp_horarios,imp_trechos_janta,"",-1,1)</f>
        <v>GOIANIA X BELEM 09:30</v>
      </c>
      <c r="J2119" s="151" t="str" cm="1">
        <f t="array" ref="J2119">_xlfn.XLOOKUP(D2119,justificativas_motivos,justificativas_texto,"",1,1)</f>
        <v>MOTORISTA CUMPRINDO HORÁRIO NA ESCALA ATUAL</v>
      </c>
      <c r="L2119" s="119" t="str">
        <f>_xlfn.CONCAT(cr_impAlm[[#This Row],[DATA]],cr_impAlm[[#This Row],[MOTORISTA e MATRICULA]])</f>
        <v>45648HILTON RODRIGUES DA COSTA - 866</v>
      </c>
    </row>
    <row r="2120" spans="1:12" ht="41.25" hidden="1" customHeight="1">
      <c r="A2120" s="152">
        <v>45564</v>
      </c>
      <c r="B2120" s="146" t="s">
        <v>137</v>
      </c>
      <c r="C2120" s="147" t="s">
        <v>137</v>
      </c>
      <c r="D2120" s="148" t="s">
        <v>137</v>
      </c>
      <c r="E2120" s="172" t="s">
        <v>320</v>
      </c>
      <c r="F2120" s="149"/>
      <c r="G2120" s="149" t="str">
        <f t="shared" si="79"/>
        <v>1</v>
      </c>
      <c r="H2120" s="150">
        <f t="shared" si="80"/>
        <v>18</v>
      </c>
      <c r="I2120" s="149" t="str" cm="1">
        <f t="array" ref="I2120">_xlfn.XLOOKUP(C2120,imp_horarios,imp_trechos_janta,"",-1,1)</f>
        <v>ESPERA</v>
      </c>
      <c r="J2120" s="151" t="str" cm="1">
        <f t="array" ref="J2120">_xlfn.XLOOKUP(D2120,justificativas_motivos,justificativas_texto,"",1,1)</f>
        <v>MOTORISTA NA GARAGEM EM ESPERA PARA DISPONIBILIDADE DE HORARIOS</v>
      </c>
      <c r="L2120" s="119" t="str">
        <f>_xlfn.CONCAT(cr_impAlm[[#This Row],[DATA]],cr_impAlm[[#This Row],[MOTORISTA e MATRICULA]])</f>
        <v>45648DJALMA SOARES GUIMARAES - 1948</v>
      </c>
    </row>
    <row r="2121" spans="1:12" ht="41.25" hidden="1" customHeight="1">
      <c r="A2121" s="152">
        <v>45564</v>
      </c>
      <c r="B2121" s="146" t="s">
        <v>137</v>
      </c>
      <c r="C2121" s="147" t="s">
        <v>137</v>
      </c>
      <c r="D2121" s="148" t="s">
        <v>137</v>
      </c>
      <c r="E2121" s="172" t="s">
        <v>246</v>
      </c>
      <c r="F2121" s="149"/>
      <c r="G2121" s="149" t="str">
        <f t="shared" si="79"/>
        <v>1</v>
      </c>
      <c r="H2121" s="150">
        <f t="shared" si="80"/>
        <v>18</v>
      </c>
      <c r="I2121" s="149" t="str" cm="1">
        <f t="array" ref="I2121">_xlfn.XLOOKUP(C2121,imp_horarios,imp_trechos_janta,"",-1,1)</f>
        <v>ESPERA</v>
      </c>
      <c r="J2121" s="151" t="str" cm="1">
        <f t="array" ref="J2121">_xlfn.XLOOKUP(D2121,justificativas_motivos,justificativas_texto,"",1,1)</f>
        <v>MOTORISTA NA GARAGEM EM ESPERA PARA DISPONIBILIDADE DE HORARIOS</v>
      </c>
      <c r="L2121" s="119" t="str">
        <f>_xlfn.CONCAT(cr_impAlm[[#This Row],[DATA]],cr_impAlm[[#This Row],[MOTORISTA e MATRICULA]])</f>
        <v>45648EMIVAL GOMES DE MELO - 5673</v>
      </c>
    </row>
    <row r="2122" spans="1:12" ht="41.25" hidden="1" customHeight="1">
      <c r="A2122" s="152">
        <v>45564</v>
      </c>
      <c r="B2122" s="146" t="s">
        <v>137</v>
      </c>
      <c r="C2122" s="147" t="s">
        <v>137</v>
      </c>
      <c r="D2122" s="148" t="s">
        <v>137</v>
      </c>
      <c r="E2122" s="153" t="s">
        <v>66</v>
      </c>
      <c r="F2122" s="149"/>
      <c r="G2122" s="149" t="str">
        <f t="shared" si="79"/>
        <v>1</v>
      </c>
      <c r="H2122" s="150">
        <f t="shared" si="80"/>
        <v>18</v>
      </c>
      <c r="I2122" s="149" t="str" cm="1">
        <f t="array" ref="I2122">_xlfn.XLOOKUP(C2122,imp_horarios,imp_trechos_janta,"",-1,1)</f>
        <v>ESPERA</v>
      </c>
      <c r="J2122" s="151" t="str" cm="1">
        <f t="array" ref="J2122">_xlfn.XLOOKUP(D2122,justificativas_motivos,justificativas_texto,"",1,1)</f>
        <v>MOTORISTA NA GARAGEM EM ESPERA PARA DISPONIBILIDADE DE HORARIOS</v>
      </c>
      <c r="L2122" s="119" t="str">
        <f>_xlfn.CONCAT(cr_impAlm[[#This Row],[DATA]],cr_impAlm[[#This Row],[MOTORISTA e MATRICULA]])</f>
        <v>45648RONALDO MANOEL TEIXEIRA - 5308</v>
      </c>
    </row>
    <row r="2123" spans="1:12" ht="41.25" hidden="1" customHeight="1">
      <c r="A2123" s="152">
        <v>45564</v>
      </c>
      <c r="B2123" s="146" t="s">
        <v>137</v>
      </c>
      <c r="C2123" s="147" t="s">
        <v>137</v>
      </c>
      <c r="D2123" s="148" t="s">
        <v>137</v>
      </c>
      <c r="E2123" s="153" t="s">
        <v>164</v>
      </c>
      <c r="F2123" s="149"/>
      <c r="G2123" s="149" t="str">
        <f t="shared" si="79"/>
        <v>1</v>
      </c>
      <c r="H2123" s="150">
        <f t="shared" si="80"/>
        <v>18</v>
      </c>
      <c r="I2123" s="149" t="str" cm="1">
        <f t="array" ref="I2123">_xlfn.XLOOKUP(C2123,imp_horarios,imp_trechos_janta,"",-1,1)</f>
        <v>ESPERA</v>
      </c>
      <c r="J2123" s="151" t="str" cm="1">
        <f t="array" ref="J2123">_xlfn.XLOOKUP(D2123,justificativas_motivos,justificativas_texto,"",1,1)</f>
        <v>MOTORISTA NA GARAGEM EM ESPERA PARA DISPONIBILIDADE DE HORARIOS</v>
      </c>
      <c r="L2123" s="119" t="str">
        <f>_xlfn.CONCAT(cr_impAlm[[#This Row],[DATA]],cr_impAlm[[#This Row],[MOTORISTA e MATRICULA]])</f>
        <v>45648SILVIO SILVA DE OLIVEIRA - 5793</v>
      </c>
    </row>
    <row r="2124" spans="1:12" ht="41.25" hidden="1" customHeight="1">
      <c r="A2124" s="152">
        <v>45564</v>
      </c>
      <c r="B2124" s="146">
        <v>15700</v>
      </c>
      <c r="C2124" s="147">
        <v>0.75</v>
      </c>
      <c r="D2124" s="148" t="s">
        <v>11</v>
      </c>
      <c r="E2124" s="149" t="s">
        <v>37</v>
      </c>
      <c r="F2124" s="149"/>
      <c r="G2124" s="149" t="str">
        <f t="shared" si="79"/>
        <v>1</v>
      </c>
      <c r="H2124" s="150">
        <f t="shared" si="80"/>
        <v>18</v>
      </c>
      <c r="I2124" s="149" t="str" cm="1">
        <f t="array" ref="I2124">_xlfn.XLOOKUP(C2124,imp_horarios,imp_trechos_janta,"",-1,1)</f>
        <v>GOIANIA X TERESINA 18:00</v>
      </c>
      <c r="J2124" s="151" t="str" cm="1">
        <f t="array" ref="J2124">_xlfn.XLOOKUP(D2124,justificativas_motivos,justificativas_texto,"",1,1)</f>
        <v>MOTORISTA CUMPRINDO HORÁRIO NA ESCALA ATUAL</v>
      </c>
      <c r="L2124" s="119" t="str">
        <f>_xlfn.CONCAT(cr_impAlm[[#This Row],[DATA]],cr_impAlm[[#This Row],[MOTORISTA e MATRICULA]])</f>
        <v>45648ADIR CASSIMIRO DA SILVA - 5672</v>
      </c>
    </row>
    <row r="2125" spans="1:12" ht="41.25" hidden="1" customHeight="1">
      <c r="A2125" s="152">
        <v>45564</v>
      </c>
      <c r="B2125" s="146">
        <v>15700</v>
      </c>
      <c r="C2125" s="147">
        <v>0.75</v>
      </c>
      <c r="D2125" s="148" t="s">
        <v>11</v>
      </c>
      <c r="E2125" s="149" t="s">
        <v>168</v>
      </c>
      <c r="F2125" s="149"/>
      <c r="G2125" s="149" t="str">
        <f t="shared" si="79"/>
        <v>1</v>
      </c>
      <c r="H2125" s="150">
        <f t="shared" si="80"/>
        <v>18</v>
      </c>
      <c r="I2125" s="149" t="str" cm="1">
        <f t="array" ref="I2125">_xlfn.XLOOKUP(C2125,imp_horarios,imp_trechos_janta,"",-1,1)</f>
        <v>GOIANIA X TERESINA 18:00</v>
      </c>
      <c r="J2125" s="151" t="str" cm="1">
        <f t="array" ref="J2125">_xlfn.XLOOKUP(D2125,justificativas_motivos,justificativas_texto,"",1,1)</f>
        <v>MOTORISTA CUMPRINDO HORÁRIO NA ESCALA ATUAL</v>
      </c>
      <c r="L2125" s="119" t="str">
        <f>_xlfn.CONCAT(cr_impAlm[[#This Row],[DATA]],cr_impAlm[[#This Row],[MOTORISTA e MATRICULA]])</f>
        <v>45648MARCOS SUEL SALES PINTO - 5424</v>
      </c>
    </row>
    <row r="2126" spans="1:12" ht="41.25" hidden="1" customHeight="1">
      <c r="A2126" s="152">
        <v>45564</v>
      </c>
      <c r="B2126" s="146">
        <v>24002</v>
      </c>
      <c r="C2126" s="147">
        <v>0.79166666666666663</v>
      </c>
      <c r="D2126" s="148" t="s">
        <v>11</v>
      </c>
      <c r="E2126" s="149" t="s">
        <v>62</v>
      </c>
      <c r="F2126" s="149"/>
      <c r="G2126" s="149" t="str">
        <f t="shared" si="79"/>
        <v>1</v>
      </c>
      <c r="H2126" s="150">
        <f t="shared" si="80"/>
        <v>18</v>
      </c>
      <c r="I2126" s="149" t="str" cm="1">
        <f t="array" ref="I2126">_xlfn.XLOOKUP(C2126,imp_horarios,imp_trechos_janta,"",-1,1)</f>
        <v>GOIANIA X TERESINA 18:00</v>
      </c>
      <c r="J2126" s="151" t="str" cm="1">
        <f t="array" ref="J2126">_xlfn.XLOOKUP(D2126,justificativas_motivos,justificativas_texto,"",1,1)</f>
        <v>MOTORISTA CUMPRINDO HORÁRIO NA ESCALA ATUAL</v>
      </c>
      <c r="L2126" s="119" t="str">
        <f>_xlfn.CONCAT(cr_impAlm[[#This Row],[DATA]],cr_impAlm[[#This Row],[MOTORISTA e MATRICULA]])</f>
        <v>45648LEON RODRIGUES LOPES - 5533</v>
      </c>
    </row>
    <row r="2127" spans="1:12" ht="41.25" hidden="1" customHeight="1">
      <c r="A2127" s="152">
        <v>45564</v>
      </c>
      <c r="B2127" s="146">
        <v>24002</v>
      </c>
      <c r="C2127" s="147">
        <v>0.79166666666666663</v>
      </c>
      <c r="D2127" s="148" t="s">
        <v>11</v>
      </c>
      <c r="E2127" s="149" t="s">
        <v>201</v>
      </c>
      <c r="F2127" s="149"/>
      <c r="G2127" s="149" t="str">
        <f t="shared" si="79"/>
        <v>1</v>
      </c>
      <c r="H2127" s="150">
        <f t="shared" si="80"/>
        <v>18</v>
      </c>
      <c r="I2127" s="149" t="str" cm="1">
        <f t="array" ref="I2127">_xlfn.XLOOKUP(C2127,imp_horarios,imp_trechos_janta,"",-1,1)</f>
        <v>GOIANIA X TERESINA 18:00</v>
      </c>
      <c r="J2127" s="151" t="str" cm="1">
        <f t="array" ref="J2127">_xlfn.XLOOKUP(D2127,justificativas_motivos,justificativas_texto,"",1,1)</f>
        <v>MOTORISTA CUMPRINDO HORÁRIO NA ESCALA ATUAL</v>
      </c>
      <c r="L2127" s="119" t="str">
        <f>_xlfn.CONCAT(cr_impAlm[[#This Row],[DATA]],cr_impAlm[[#This Row],[MOTORISTA e MATRICULA]])</f>
        <v>45648MARCOS AUGUSTO SILVA ROCHA - 5268</v>
      </c>
    </row>
    <row r="2128" spans="1:12" ht="41.25" hidden="1" customHeight="1">
      <c r="A2128" s="152">
        <v>45564</v>
      </c>
      <c r="B2128" s="146">
        <v>24011</v>
      </c>
      <c r="C2128" s="147">
        <v>0.83333333333333337</v>
      </c>
      <c r="D2128" s="148" t="s">
        <v>11</v>
      </c>
      <c r="E2128" s="149" t="s">
        <v>83</v>
      </c>
      <c r="F2128" s="149"/>
      <c r="G2128" s="149" t="str">
        <f t="shared" si="79"/>
        <v>1</v>
      </c>
      <c r="H2128" s="150">
        <f t="shared" si="80"/>
        <v>18</v>
      </c>
      <c r="I2128" s="149" t="str" cm="1">
        <f t="array" ref="I2128">_xlfn.XLOOKUP(C2128,imp_horarios,imp_trechos_janta,"",-1,1)</f>
        <v>GOIANIA X SAO LUIS 20:00</v>
      </c>
      <c r="J2128" s="151" t="str" cm="1">
        <f t="array" ref="J2128">_xlfn.XLOOKUP(D2128,justificativas_motivos,justificativas_texto,"",1,1)</f>
        <v>MOTORISTA CUMPRINDO HORÁRIO NA ESCALA ATUAL</v>
      </c>
      <c r="L2128" s="119" t="str">
        <f>_xlfn.CONCAT(cr_impAlm[[#This Row],[DATA]],cr_impAlm[[#This Row],[MOTORISTA e MATRICULA]])</f>
        <v>45648DANIEL PEREIRA DA ROCHA - 5298</v>
      </c>
    </row>
    <row r="2129" spans="1:12" ht="41.25" hidden="1" customHeight="1">
      <c r="A2129" s="152">
        <v>45564</v>
      </c>
      <c r="B2129" s="135">
        <v>24011</v>
      </c>
      <c r="C2129" s="133">
        <v>0.83333333333333337</v>
      </c>
      <c r="D2129" s="136" t="s">
        <v>11</v>
      </c>
      <c r="E2129" s="149" t="s">
        <v>93</v>
      </c>
      <c r="F2129" s="132"/>
      <c r="G2129" s="149" t="str">
        <f t="shared" si="79"/>
        <v>1</v>
      </c>
      <c r="H2129" s="150">
        <f t="shared" si="80"/>
        <v>18</v>
      </c>
      <c r="I2129" s="149" t="str" cm="1">
        <f t="array" ref="I2129">_xlfn.XLOOKUP(C2129,imp_horarios,imp_trechos_janta,"",-1,1)</f>
        <v>GOIANIA X SAO LUIS 20:00</v>
      </c>
      <c r="J2129" s="151" t="str" cm="1">
        <f t="array" ref="J2129">_xlfn.XLOOKUP(D2129,justificativas_motivos,justificativas_texto,"",1,1)</f>
        <v>MOTORISTA CUMPRINDO HORÁRIO NA ESCALA ATUAL</v>
      </c>
      <c r="L2129" s="119" t="str">
        <f>_xlfn.CONCAT(cr_impAlm[[#This Row],[DATA]],cr_impAlm[[#This Row],[MOTORISTA e MATRICULA]])</f>
        <v>45648ANTONIO  SOBRINHO DE OLIVEIRA - 5646</v>
      </c>
    </row>
    <row r="2130" spans="1:12" ht="41.25" hidden="1" customHeight="1">
      <c r="A2130" s="152">
        <v>45565</v>
      </c>
      <c r="B2130" s="136" t="s">
        <v>593</v>
      </c>
      <c r="C2130" s="136" t="s">
        <v>594</v>
      </c>
      <c r="D2130" s="136" t="s">
        <v>137</v>
      </c>
      <c r="E2130" s="132" t="s">
        <v>320</v>
      </c>
      <c r="F2130" s="132"/>
      <c r="G2130" s="132" t="str">
        <f t="shared" si="79"/>
        <v>1</v>
      </c>
      <c r="H2130" s="137">
        <f t="shared" si="80"/>
        <v>18</v>
      </c>
      <c r="I2130" s="132" t="str" cm="1">
        <f t="array" ref="I2130">_xlfn.XLOOKUP(C2130,imp_horarios,imp_trechos_janta,"",-1,1)</f>
        <v>TERESINA X IMPERATRIZ 19:00</v>
      </c>
      <c r="J2130" s="145" t="str" cm="1">
        <f t="array" ref="J2130">_xlfn.XLOOKUP(D2130,justificativas_motivos,justificativas_texto,"",1,1)</f>
        <v>MOTORISTA NA GARAGEM EM ESPERA PARA DISPONIBILIDADE DE HORARIOS</v>
      </c>
      <c r="L2130" s="119" t="str">
        <f>_xlfn.CONCAT(cr_impAlm[[#This Row],[DATA]],cr_impAlm[[#This Row],[MOTORISTA e MATRICULA]])</f>
        <v>45648KLEBERT XAVIER DA MAIA - 5827</v>
      </c>
    </row>
    <row r="2131" spans="1:12" ht="41.25" hidden="1" customHeight="1">
      <c r="A2131" s="152">
        <v>45565</v>
      </c>
      <c r="B2131" s="136" t="s">
        <v>593</v>
      </c>
      <c r="C2131" s="136" t="s">
        <v>594</v>
      </c>
      <c r="D2131" s="136" t="s">
        <v>137</v>
      </c>
      <c r="E2131" s="132" t="s">
        <v>246</v>
      </c>
      <c r="F2131" s="132"/>
      <c r="G2131" s="132" t="str">
        <f t="shared" si="79"/>
        <v>1</v>
      </c>
      <c r="H2131" s="137">
        <f t="shared" si="80"/>
        <v>18</v>
      </c>
      <c r="I2131" s="132" t="str" cm="1">
        <f t="array" ref="I2131">_xlfn.XLOOKUP(C2131,imp_horarios,imp_trechos_janta,"",-1,1)</f>
        <v>TERESINA X IMPERATRIZ 19:00</v>
      </c>
      <c r="J2131" s="145" t="str" cm="1">
        <f t="array" ref="J2131">_xlfn.XLOOKUP(D2131,justificativas_motivos,justificativas_texto,"",1,1)</f>
        <v>MOTORISTA NA GARAGEM EM ESPERA PARA DISPONIBILIDADE DE HORARIOS</v>
      </c>
      <c r="L2131" s="119" t="str">
        <f>_xlfn.CONCAT(cr_impAlm[[#This Row],[DATA]],cr_impAlm[[#This Row],[MOTORISTA e MATRICULA]])</f>
        <v>45648FRANCISCO DAS CHAGAS SILVA - 5656</v>
      </c>
    </row>
    <row r="2132" spans="1:12" ht="41.25" hidden="1" customHeight="1">
      <c r="A2132" s="152">
        <v>45565</v>
      </c>
      <c r="B2132" s="135" t="s">
        <v>595</v>
      </c>
      <c r="C2132" s="136" t="s">
        <v>596</v>
      </c>
      <c r="D2132" s="136" t="s">
        <v>137</v>
      </c>
      <c r="E2132" s="132" t="s">
        <v>164</v>
      </c>
      <c r="F2132" s="132"/>
      <c r="G2132" s="132" t="str">
        <f t="shared" si="79"/>
        <v>1</v>
      </c>
      <c r="H2132" s="137">
        <f t="shared" si="80"/>
        <v>18</v>
      </c>
      <c r="I2132" s="132" t="str" cm="1">
        <f t="array" ref="I2132">_xlfn.XLOOKUP(C2132,imp_horarios,imp_trechos_janta,"",-1,1)</f>
        <v>TERESINA X IMPERATRIZ 19:00</v>
      </c>
      <c r="J2132" s="145" t="str" cm="1">
        <f t="array" ref="J2132">_xlfn.XLOOKUP(D2132,justificativas_motivos,justificativas_texto,"",1,1)</f>
        <v>MOTORISTA NA GARAGEM EM ESPERA PARA DISPONIBILIDADE DE HORARIOS</v>
      </c>
      <c r="L2132" s="119" t="str">
        <f>_xlfn.CONCAT(cr_impAlm[[#This Row],[DATA]],cr_impAlm[[#This Row],[MOTORISTA e MATRICULA]])</f>
        <v>45648ROSEAN MOURA DOS SANTOS - 5659</v>
      </c>
    </row>
    <row r="2133" spans="1:12" ht="41.25" hidden="1" customHeight="1">
      <c r="A2133" s="152">
        <v>45565</v>
      </c>
      <c r="B2133" s="135" t="s">
        <v>595</v>
      </c>
      <c r="C2133" s="136" t="s">
        <v>596</v>
      </c>
      <c r="D2133" s="136" t="s">
        <v>137</v>
      </c>
      <c r="E2133" s="132" t="s">
        <v>66</v>
      </c>
      <c r="F2133" s="132"/>
      <c r="G2133" s="132" t="str">
        <f t="shared" si="79"/>
        <v>1</v>
      </c>
      <c r="H2133" s="137">
        <f t="shared" si="80"/>
        <v>18</v>
      </c>
      <c r="I2133" s="132" t="str" cm="1">
        <f t="array" ref="I2133">_xlfn.XLOOKUP(C2133,imp_horarios,imp_trechos_janta,"",-1,1)</f>
        <v>TERESINA X IMPERATRIZ 19:00</v>
      </c>
      <c r="J2133" s="145" t="str" cm="1">
        <f t="array" ref="J2133">_xlfn.XLOOKUP(D2133,justificativas_motivos,justificativas_texto,"",1,1)</f>
        <v>MOTORISTA NA GARAGEM EM ESPERA PARA DISPONIBILIDADE DE HORARIOS</v>
      </c>
      <c r="L2133" s="119" t="str">
        <f>_xlfn.CONCAT(cr_impAlm[[#This Row],[DATA]],cr_impAlm[[#This Row],[MOTORISTA e MATRICULA]])</f>
        <v>45649JUSCELINO PIRES GONCALVES - 1343</v>
      </c>
    </row>
    <row r="2134" spans="1:12" ht="41.25" hidden="1" customHeight="1">
      <c r="A2134" s="152">
        <v>45565</v>
      </c>
      <c r="B2134" s="135" t="s">
        <v>597</v>
      </c>
      <c r="C2134" s="136" t="s">
        <v>598</v>
      </c>
      <c r="D2134" s="136" t="s">
        <v>137</v>
      </c>
      <c r="E2134" s="132" t="s">
        <v>93</v>
      </c>
      <c r="F2134" s="132"/>
      <c r="G2134" s="132" t="str">
        <f t="shared" si="79"/>
        <v>1</v>
      </c>
      <c r="H2134" s="137">
        <f t="shared" si="80"/>
        <v>18</v>
      </c>
      <c r="I2134" s="132" t="str" cm="1">
        <f t="array" ref="I2134">_xlfn.XLOOKUP(C2134,imp_horarios,imp_trechos_janta,"",-1,1)</f>
        <v>TERESINA X IMPERATRIZ 19:00</v>
      </c>
      <c r="J2134" s="145" t="str" cm="1">
        <f t="array" ref="J2134">_xlfn.XLOOKUP(D2134,justificativas_motivos,justificativas_texto,"",1,1)</f>
        <v>MOTORISTA NA GARAGEM EM ESPERA PARA DISPONIBILIDADE DE HORARIOS</v>
      </c>
      <c r="L2134" s="119" t="str">
        <f>_xlfn.CONCAT(cr_impAlm[[#This Row],[DATA]],cr_impAlm[[#This Row],[MOTORISTA e MATRICULA]])</f>
        <v>45649RICARDO VIEIRA GERVASIO - 5297</v>
      </c>
    </row>
    <row r="2135" spans="1:12" ht="41.25" hidden="1" customHeight="1">
      <c r="A2135" s="152">
        <v>45565</v>
      </c>
      <c r="B2135" s="135" t="s">
        <v>597</v>
      </c>
      <c r="C2135" s="136" t="s">
        <v>598</v>
      </c>
      <c r="D2135" s="136" t="s">
        <v>137</v>
      </c>
      <c r="E2135" s="132" t="s">
        <v>83</v>
      </c>
      <c r="F2135" s="132"/>
      <c r="G2135" s="132" t="str">
        <f t="shared" si="79"/>
        <v>1</v>
      </c>
      <c r="H2135" s="137">
        <f t="shared" si="80"/>
        <v>18</v>
      </c>
      <c r="I2135" s="132" t="str" cm="1">
        <f t="array" ref="I2135">_xlfn.XLOOKUP(C2135,imp_horarios,imp_trechos_janta,"",-1,1)</f>
        <v>TERESINA X IMPERATRIZ 19:00</v>
      </c>
      <c r="J2135" s="145" t="str" cm="1">
        <f t="array" ref="J2135">_xlfn.XLOOKUP(D2135,justificativas_motivos,justificativas_texto,"",1,1)</f>
        <v>MOTORISTA NA GARAGEM EM ESPERA PARA DISPONIBILIDADE DE HORARIOS</v>
      </c>
      <c r="L2135" s="119" t="str">
        <f>_xlfn.CONCAT(cr_impAlm[[#This Row],[DATA]],cr_impAlm[[#This Row],[MOTORISTA e MATRICULA]])</f>
        <v>45649WILMAR JOSE DE SOUZA - 1763</v>
      </c>
    </row>
    <row r="2136" spans="1:12" ht="41.25" hidden="1" customHeight="1">
      <c r="A2136" s="152">
        <v>45565</v>
      </c>
      <c r="B2136" s="136" t="s">
        <v>599</v>
      </c>
      <c r="C2136" s="133">
        <v>0.39583333333333331</v>
      </c>
      <c r="D2136" s="136" t="s">
        <v>11</v>
      </c>
      <c r="E2136" s="132" t="s">
        <v>37</v>
      </c>
      <c r="F2136" s="132"/>
      <c r="G2136" s="132" t="str">
        <f t="shared" si="79"/>
        <v>1</v>
      </c>
      <c r="H2136" s="137">
        <f t="shared" si="80"/>
        <v>18</v>
      </c>
      <c r="I2136" s="132" t="str" cm="1">
        <f t="array" ref="I2136">_xlfn.XLOOKUP(C2136,imp_horarios,imp_trechos_janta,"",-1,1)</f>
        <v>GOIANIA X BELEM 09:30</v>
      </c>
      <c r="J2136" s="145" t="str" cm="1">
        <f t="array" ref="J2136">_xlfn.XLOOKUP(D2136,justificativas_motivos,justificativas_texto,"",1,1)</f>
        <v>MOTORISTA CUMPRINDO HORÁRIO NA ESCALA ATUAL</v>
      </c>
      <c r="L2136" s="119" t="str">
        <f>_xlfn.CONCAT(cr_impAlm[[#This Row],[DATA]],cr_impAlm[[#This Row],[MOTORISTA e MATRICULA]])</f>
        <v>45649ELIAS JESUS DA COSTA - 5295</v>
      </c>
    </row>
    <row r="2137" spans="1:12" ht="41.25" hidden="1" customHeight="1">
      <c r="A2137" s="152">
        <v>45565</v>
      </c>
      <c r="B2137" s="136" t="s">
        <v>599</v>
      </c>
      <c r="C2137" s="133">
        <v>0.39583333333333331</v>
      </c>
      <c r="D2137" s="136" t="s">
        <v>11</v>
      </c>
      <c r="E2137" s="132" t="s">
        <v>168</v>
      </c>
      <c r="F2137" s="132"/>
      <c r="G2137" s="132" t="str">
        <f t="shared" si="79"/>
        <v>1</v>
      </c>
      <c r="H2137" s="137">
        <f t="shared" si="80"/>
        <v>18</v>
      </c>
      <c r="I2137" s="132" t="str" cm="1">
        <f t="array" ref="I2137">_xlfn.XLOOKUP(C2137,imp_horarios,imp_trechos_janta,"",-1,1)</f>
        <v>GOIANIA X BELEM 09:30</v>
      </c>
      <c r="J2137" s="145" t="str" cm="1">
        <f t="array" ref="J2137">_xlfn.XLOOKUP(D2137,justificativas_motivos,justificativas_texto,"",1,1)</f>
        <v>MOTORISTA CUMPRINDO HORÁRIO NA ESCALA ATUAL</v>
      </c>
      <c r="L2137" s="119" t="str">
        <f>_xlfn.CONCAT(cr_impAlm[[#This Row],[DATA]],cr_impAlm[[#This Row],[MOTORISTA e MATRICULA]])</f>
        <v>45649JOSE PEDRO DA SILVA FREITAS - 1357</v>
      </c>
    </row>
    <row r="2138" spans="1:12" ht="41.25" hidden="1" customHeight="1">
      <c r="A2138" s="152">
        <v>45565</v>
      </c>
      <c r="B2138" s="135" t="s">
        <v>137</v>
      </c>
      <c r="C2138" s="135" t="s">
        <v>137</v>
      </c>
      <c r="D2138" s="135" t="s">
        <v>137</v>
      </c>
      <c r="E2138" s="132" t="s">
        <v>62</v>
      </c>
      <c r="F2138" s="132"/>
      <c r="G2138" s="132" t="str">
        <f t="shared" si="79"/>
        <v>1</v>
      </c>
      <c r="H2138" s="137">
        <f t="shared" si="80"/>
        <v>18</v>
      </c>
      <c r="I2138" s="132" t="str" cm="1">
        <f t="array" ref="I2138">_xlfn.XLOOKUP(C2138,imp_horarios,imp_trechos_janta,"",-1,1)</f>
        <v>ESPERA</v>
      </c>
      <c r="J2138" s="145" t="str" cm="1">
        <f t="array" ref="J2138">_xlfn.XLOOKUP(D2138,justificativas_motivos,justificativas_texto,"",1,1)</f>
        <v>MOTORISTA NA GARAGEM EM ESPERA PARA DISPONIBILIDADE DE HORARIOS</v>
      </c>
      <c r="L2138" s="119" t="str">
        <f>_xlfn.CONCAT(cr_impAlm[[#This Row],[DATA]],cr_impAlm[[#This Row],[MOTORISTA e MATRICULA]])</f>
        <v>45649CLEITON ALENCAR DA ROCHA - 1146</v>
      </c>
    </row>
    <row r="2139" spans="1:12" ht="41.25" hidden="1" customHeight="1">
      <c r="A2139" s="152">
        <v>45565</v>
      </c>
      <c r="B2139" s="135" t="s">
        <v>137</v>
      </c>
      <c r="C2139" s="135" t="s">
        <v>137</v>
      </c>
      <c r="D2139" s="135" t="s">
        <v>137</v>
      </c>
      <c r="E2139" s="132" t="s">
        <v>201</v>
      </c>
      <c r="F2139" s="132"/>
      <c r="G2139" s="132" t="str">
        <f t="shared" ref="G2139:G2202" si="81">IF(E2139="MOTORISTA","","1")</f>
        <v>1</v>
      </c>
      <c r="H2139" s="137">
        <f t="shared" ref="H2139:H2202" si="82">IF(E2139="MOTORISTA","",18)</f>
        <v>18</v>
      </c>
      <c r="I2139" s="132" t="str" cm="1">
        <f t="array" ref="I2139">_xlfn.XLOOKUP(C2139,imp_horarios,imp_trechos_janta,"",-1,1)</f>
        <v>ESPERA</v>
      </c>
      <c r="J2139" s="145" t="str" cm="1">
        <f t="array" ref="J2139">_xlfn.XLOOKUP(D2139,justificativas_motivos,justificativas_texto,"",1,1)</f>
        <v>MOTORISTA NA GARAGEM EM ESPERA PARA DISPONIBILIDADE DE HORARIOS</v>
      </c>
      <c r="L2139" s="119" t="str">
        <f>_xlfn.CONCAT(cr_impAlm[[#This Row],[DATA]],cr_impAlm[[#This Row],[MOTORISTA e MATRICULA]])</f>
        <v>45649EDIMAR DA SILVA RODRIGUES - 5526</v>
      </c>
    </row>
    <row r="2140" spans="1:12" ht="41.25" hidden="1" customHeight="1">
      <c r="A2140" s="152">
        <v>45565</v>
      </c>
      <c r="B2140" s="135" t="s">
        <v>137</v>
      </c>
      <c r="C2140" s="135" t="s">
        <v>137</v>
      </c>
      <c r="D2140" s="135" t="s">
        <v>137</v>
      </c>
      <c r="E2140" s="132" t="s">
        <v>138</v>
      </c>
      <c r="F2140" s="132"/>
      <c r="G2140" s="132" t="str">
        <f t="shared" si="81"/>
        <v>1</v>
      </c>
      <c r="H2140" s="137">
        <f t="shared" si="82"/>
        <v>18</v>
      </c>
      <c r="I2140" s="132" t="str" cm="1">
        <f t="array" ref="I2140">_xlfn.XLOOKUP(C2140,imp_horarios,imp_trechos_janta,"",-1,1)</f>
        <v>ESPERA</v>
      </c>
      <c r="J2140" s="145" t="str" cm="1">
        <f t="array" ref="J2140">_xlfn.XLOOKUP(D2140,justificativas_motivos,justificativas_texto,"",1,1)</f>
        <v>MOTORISTA NA GARAGEM EM ESPERA PARA DISPONIBILIDADE DE HORARIOS</v>
      </c>
      <c r="L2140" s="119" t="str">
        <f>_xlfn.CONCAT(cr_impAlm[[#This Row],[DATA]],cr_impAlm[[#This Row],[MOTORISTA e MATRICULA]])</f>
        <v>45649JOSE CARLOS DA SILVA - 979</v>
      </c>
    </row>
    <row r="2141" spans="1:12" ht="41.25" hidden="1" customHeight="1">
      <c r="A2141" s="152">
        <v>45565</v>
      </c>
      <c r="B2141" s="135" t="s">
        <v>137</v>
      </c>
      <c r="C2141" s="135" t="s">
        <v>137</v>
      </c>
      <c r="D2141" s="135" t="s">
        <v>137</v>
      </c>
      <c r="E2141" s="132" t="s">
        <v>190</v>
      </c>
      <c r="F2141" s="132"/>
      <c r="G2141" s="132" t="str">
        <f t="shared" si="81"/>
        <v>1</v>
      </c>
      <c r="H2141" s="137">
        <f t="shared" si="82"/>
        <v>18</v>
      </c>
      <c r="I2141" s="132" t="str" cm="1">
        <f t="array" ref="I2141">_xlfn.XLOOKUP(C2141,imp_horarios,imp_trechos_janta,"",-1,1)</f>
        <v>ESPERA</v>
      </c>
      <c r="J2141" s="145" t="str" cm="1">
        <f t="array" ref="J2141">_xlfn.XLOOKUP(D2141,justificativas_motivos,justificativas_texto,"",1,1)</f>
        <v>MOTORISTA NA GARAGEM EM ESPERA PARA DISPONIBILIDADE DE HORARIOS</v>
      </c>
      <c r="L2141" s="119" t="str">
        <f>_xlfn.CONCAT(cr_impAlm[[#This Row],[DATA]],cr_impAlm[[#This Row],[MOTORISTA e MATRICULA]])</f>
        <v>45649GENIVALDO ANTONIO DE SOUZA - 1082</v>
      </c>
    </row>
    <row r="2142" spans="1:12" ht="41.25" hidden="1" customHeight="1">
      <c r="A2142" s="152">
        <v>45565</v>
      </c>
      <c r="B2142" s="135">
        <v>24013</v>
      </c>
      <c r="C2142" s="133">
        <v>0.79166666666666663</v>
      </c>
      <c r="D2142" s="136" t="s">
        <v>11</v>
      </c>
      <c r="E2142" s="132" t="s">
        <v>141</v>
      </c>
      <c r="F2142" s="132"/>
      <c r="G2142" s="132" t="str">
        <f t="shared" si="81"/>
        <v>1</v>
      </c>
      <c r="H2142" s="137">
        <f t="shared" si="82"/>
        <v>18</v>
      </c>
      <c r="I2142" s="132" t="str" cm="1">
        <f t="array" ref="I2142">_xlfn.XLOOKUP(C2142,imp_horarios,imp_trechos_janta,"",-1,1)</f>
        <v>GOIANIA X TERESINA 18:00</v>
      </c>
      <c r="J2142" s="145" t="str" cm="1">
        <f t="array" ref="J2142">_xlfn.XLOOKUP(D2142,justificativas_motivos,justificativas_texto,"",1,1)</f>
        <v>MOTORISTA CUMPRINDO HORÁRIO NA ESCALA ATUAL</v>
      </c>
      <c r="L2142" s="119" t="str">
        <f>_xlfn.CONCAT(cr_impAlm[[#This Row],[DATA]],cr_impAlm[[#This Row],[MOTORISTA e MATRICULA]])</f>
        <v>45649GISLE RODRIGUES DE SOUSA - 6047</v>
      </c>
    </row>
    <row r="2143" spans="1:12" ht="41.25" hidden="1" customHeight="1">
      <c r="A2143" s="152">
        <v>45565</v>
      </c>
      <c r="B2143" s="135">
        <v>24013</v>
      </c>
      <c r="C2143" s="133">
        <v>0.79166666666666663</v>
      </c>
      <c r="D2143" s="136" t="s">
        <v>11</v>
      </c>
      <c r="E2143" s="149" t="s">
        <v>218</v>
      </c>
      <c r="F2143" s="149"/>
      <c r="G2143" s="149" t="str">
        <f t="shared" si="81"/>
        <v>1</v>
      </c>
      <c r="H2143" s="150">
        <f t="shared" si="82"/>
        <v>18</v>
      </c>
      <c r="I2143" s="149" t="str" cm="1">
        <f t="array" ref="I2143">_xlfn.XLOOKUP(C2143,imp_horarios,imp_trechos_janta,"",-1,1)</f>
        <v>GOIANIA X TERESINA 18:00</v>
      </c>
      <c r="J2143" s="151" t="str" cm="1">
        <f t="array" ref="J2143">_xlfn.XLOOKUP(D2143,justificativas_motivos,justificativas_texto,"",1,1)</f>
        <v>MOTORISTA CUMPRINDO HORÁRIO NA ESCALA ATUAL</v>
      </c>
      <c r="L2143" s="119" t="str">
        <f>_xlfn.CONCAT(cr_impAlm[[#This Row],[DATA]],cr_impAlm[[#This Row],[MOTORISTA e MATRICULA]])</f>
        <v>45649MARCOS ANTONIO ALVES DE SOUSA - 5278</v>
      </c>
    </row>
    <row r="2144" spans="1:12" ht="41.25" hidden="1" customHeight="1">
      <c r="A2144" s="152">
        <v>45565</v>
      </c>
      <c r="B2144" s="135">
        <v>24012</v>
      </c>
      <c r="C2144" s="133">
        <v>0.83333333333333337</v>
      </c>
      <c r="D2144" s="136" t="s">
        <v>11</v>
      </c>
      <c r="E2144" s="132" t="s">
        <v>209</v>
      </c>
      <c r="F2144" s="149"/>
      <c r="G2144" s="132" t="str">
        <f t="shared" si="81"/>
        <v>1</v>
      </c>
      <c r="H2144" s="137">
        <f t="shared" si="82"/>
        <v>18</v>
      </c>
      <c r="I2144" s="132" t="str" cm="1">
        <f t="array" ref="I2144">_xlfn.XLOOKUP(C2144,imp_horarios,imp_trechos_janta,"",-1,1)</f>
        <v>GOIANIA X SAO LUIS 20:00</v>
      </c>
      <c r="J2144" s="145" t="str" cm="1">
        <f t="array" ref="J2144">_xlfn.XLOOKUP(D2144,justificativas_motivos,justificativas_texto,"",1,1)</f>
        <v>MOTORISTA CUMPRINDO HORÁRIO NA ESCALA ATUAL</v>
      </c>
      <c r="L2144" s="119" t="str">
        <f>_xlfn.CONCAT(cr_impAlm[[#This Row],[DATA]],cr_impAlm[[#This Row],[MOTORISTA e MATRICULA]])</f>
        <v>45649FRANCISCO DAS CHAGAS DO NASCIMENTO - 5269</v>
      </c>
    </row>
    <row r="2145" spans="1:12" ht="41.25" hidden="1" customHeight="1">
      <c r="A2145" s="152">
        <v>45565</v>
      </c>
      <c r="B2145" s="146">
        <v>24012</v>
      </c>
      <c r="C2145" s="147">
        <v>0.83333333333333337</v>
      </c>
      <c r="D2145" s="148" t="s">
        <v>11</v>
      </c>
      <c r="E2145" s="132" t="s">
        <v>13</v>
      </c>
      <c r="F2145" s="149"/>
      <c r="G2145" s="149" t="str">
        <f t="shared" si="81"/>
        <v>1</v>
      </c>
      <c r="H2145" s="150">
        <f t="shared" si="82"/>
        <v>18</v>
      </c>
      <c r="I2145" s="149" t="str" cm="1">
        <f t="array" ref="I2145">_xlfn.XLOOKUP(C2145,imp_horarios,imp_trechos_janta,"",-1,1)</f>
        <v>GOIANIA X SAO LUIS 20:00</v>
      </c>
      <c r="J2145" s="151" t="str" cm="1">
        <f t="array" ref="J2145">_xlfn.XLOOKUP(D2145,justificativas_motivos,justificativas_texto,"",1,1)</f>
        <v>MOTORISTA CUMPRINDO HORÁRIO NA ESCALA ATUAL</v>
      </c>
      <c r="L2145" s="119" t="str">
        <f>_xlfn.CONCAT(cr_impAlm[[#This Row],[DATA]],cr_impAlm[[#This Row],[MOTORISTA e MATRICULA]])</f>
        <v>45650JOCIVANE BARBOSA DE OLIVEIRA - 5207</v>
      </c>
    </row>
    <row r="2146" spans="1:12" ht="41.25" hidden="1" customHeight="1">
      <c r="A2146" s="152">
        <v>45566</v>
      </c>
      <c r="B2146" s="146">
        <v>19022</v>
      </c>
      <c r="C2146" s="147">
        <v>0.85416666666666663</v>
      </c>
      <c r="D2146" s="148" t="s">
        <v>11</v>
      </c>
      <c r="E2146" s="132" t="s">
        <v>62</v>
      </c>
      <c r="F2146" s="149"/>
      <c r="G2146" s="149" t="str">
        <f t="shared" si="81"/>
        <v>1</v>
      </c>
      <c r="H2146" s="150">
        <f t="shared" si="82"/>
        <v>18</v>
      </c>
      <c r="I2146" s="149" t="str">
        <f>_xlfn.XLOOKUP(C2146,linhas_imp_janta[HORARIO],linhas_imp_janta[LINHA],"",1,1)</f>
        <v>FORTALEZA X SINOP 20:30</v>
      </c>
      <c r="J2146" s="151" t="str" cm="1">
        <f t="array" ref="J2146">_xlfn.XLOOKUP(D2146,justificativas_motivos,justificativas_texto,"",1,1)</f>
        <v>MOTORISTA CUMPRINDO HORÁRIO NA ESCALA ATUAL</v>
      </c>
      <c r="L2146" s="119" t="str">
        <f>_xlfn.CONCAT(cr_impAlm[[#This Row],[DATA]],cr_impAlm[[#This Row],[MOTORISTA e MATRICULA]])</f>
        <v>45650ENIO GOMES DE SOUZA - 5825</v>
      </c>
    </row>
    <row r="2147" spans="1:12" ht="41.25" hidden="1" customHeight="1">
      <c r="A2147" s="152">
        <v>45566</v>
      </c>
      <c r="B2147" s="146">
        <v>19022</v>
      </c>
      <c r="C2147" s="147">
        <v>0.85416666666666663</v>
      </c>
      <c r="D2147" s="148" t="s">
        <v>11</v>
      </c>
      <c r="E2147" s="132" t="s">
        <v>201</v>
      </c>
      <c r="F2147" s="149"/>
      <c r="G2147" s="149" t="str">
        <f t="shared" si="81"/>
        <v>1</v>
      </c>
      <c r="H2147" s="150">
        <f t="shared" si="82"/>
        <v>18</v>
      </c>
      <c r="I2147" s="149" t="str">
        <f>_xlfn.XLOOKUP(C2147,linhas_imp_janta[HORARIO],linhas_imp_janta[LINHA],"",1,1)</f>
        <v>FORTALEZA X SINOP 20:30</v>
      </c>
      <c r="J2147" s="151" t="str" cm="1">
        <f t="array" ref="J2147">_xlfn.XLOOKUP(D2147,justificativas_motivos,justificativas_texto,"",1,1)</f>
        <v>MOTORISTA CUMPRINDO HORÁRIO NA ESCALA ATUAL</v>
      </c>
      <c r="L2147" s="119" t="str">
        <f>_xlfn.CONCAT(cr_impAlm[[#This Row],[DATA]],cr_impAlm[[#This Row],[MOTORISTA e MATRICULA]])</f>
        <v>45650IRISVAN DE JESUS - 5708</v>
      </c>
    </row>
    <row r="2148" spans="1:12" ht="41.25" hidden="1" customHeight="1">
      <c r="A2148" s="152">
        <v>45566</v>
      </c>
      <c r="B2148" s="146">
        <v>19021</v>
      </c>
      <c r="C2148" s="147">
        <v>0.87847222222222221</v>
      </c>
      <c r="D2148" s="148" t="s">
        <v>11</v>
      </c>
      <c r="E2148" s="132" t="s">
        <v>138</v>
      </c>
      <c r="F2148" s="149"/>
      <c r="G2148" s="149" t="str">
        <f t="shared" si="81"/>
        <v>1</v>
      </c>
      <c r="H2148" s="150">
        <f t="shared" si="82"/>
        <v>18</v>
      </c>
      <c r="I2148" s="149" t="str">
        <f>_xlfn.XLOOKUP(C2148,linhas_gyn_almoco[HORARIO],linhas_gyn_almoco[LINHA],"",1,1)</f>
        <v>BELEM X GOIANIA 21:05</v>
      </c>
      <c r="J2148" s="151" t="str" cm="1">
        <f t="array" ref="J2148">_xlfn.XLOOKUP(D2148,justificativas_motivos,justificativas_texto,"",1,1)</f>
        <v>MOTORISTA CUMPRINDO HORÁRIO NA ESCALA ATUAL</v>
      </c>
      <c r="L2148" s="119" t="str">
        <f>_xlfn.CONCAT(cr_impAlm[[#This Row],[DATA]],cr_impAlm[[#This Row],[MOTORISTA e MATRICULA]])</f>
        <v>45650CLEIBE PEREIRA GONÇALVES - 6024</v>
      </c>
    </row>
    <row r="2149" spans="1:12" ht="41.25" hidden="1" customHeight="1">
      <c r="A2149" s="152">
        <v>45566</v>
      </c>
      <c r="B2149" s="146">
        <v>19021</v>
      </c>
      <c r="C2149" s="147">
        <v>0.87847222222222221</v>
      </c>
      <c r="D2149" s="148" t="s">
        <v>11</v>
      </c>
      <c r="E2149" s="132" t="s">
        <v>190</v>
      </c>
      <c r="F2149" s="149"/>
      <c r="G2149" s="149" t="str">
        <f t="shared" si="81"/>
        <v>1</v>
      </c>
      <c r="H2149" s="150">
        <f t="shared" si="82"/>
        <v>18</v>
      </c>
      <c r="I2149" s="149" t="str">
        <f>_xlfn.XLOOKUP(C2149,linhas_gyn_almoco[HORARIO],linhas_gyn_almoco[LINHA],"",1,1)</f>
        <v>BELEM X GOIANIA 21:05</v>
      </c>
      <c r="J2149" s="151" t="str" cm="1">
        <f t="array" ref="J2149">_xlfn.XLOOKUP(D2149,justificativas_motivos,justificativas_texto,"",1,1)</f>
        <v>MOTORISTA CUMPRINDO HORÁRIO NA ESCALA ATUAL</v>
      </c>
      <c r="L2149" s="119" t="str">
        <f>_xlfn.CONCAT(cr_impAlm[[#This Row],[DATA]],cr_impAlm[[#This Row],[MOTORISTA e MATRICULA]])</f>
        <v>45650JADILSON LIMA VIEIRA - 1108</v>
      </c>
    </row>
    <row r="2150" spans="1:12" ht="41.25" hidden="1" customHeight="1">
      <c r="A2150" s="152">
        <v>45566</v>
      </c>
      <c r="B2150" s="146">
        <v>24013</v>
      </c>
      <c r="C2150" s="147">
        <v>0.3</v>
      </c>
      <c r="D2150" s="148" t="s">
        <v>11</v>
      </c>
      <c r="E2150" s="132" t="s">
        <v>141</v>
      </c>
      <c r="F2150" s="149"/>
      <c r="G2150" s="149" t="str">
        <f t="shared" si="81"/>
        <v>1</v>
      </c>
      <c r="H2150" s="150">
        <f t="shared" si="82"/>
        <v>18</v>
      </c>
      <c r="I2150" s="149" t="str">
        <f>_xlfn.XLOOKUP(C2150,linhas_imp_janta[HORARIO],linhas_imp_janta[LINHA],"",1,1)</f>
        <v>BELEM X GOIANIA 07:12</v>
      </c>
      <c r="J2150" s="151" t="str" cm="1">
        <f t="array" ref="J2150">_xlfn.XLOOKUP(D2150,justificativas_motivos,justificativas_texto,"",1,1)</f>
        <v>MOTORISTA CUMPRINDO HORÁRIO NA ESCALA ATUAL</v>
      </c>
      <c r="L2150" s="119" t="str">
        <f>_xlfn.CONCAT(cr_impAlm[[#This Row],[DATA]],cr_impAlm[[#This Row],[MOTORISTA e MATRICULA]])</f>
        <v>45650JOSE CARLOS FERREIRA - 1202</v>
      </c>
    </row>
    <row r="2151" spans="1:12" ht="41.25" hidden="1" customHeight="1">
      <c r="A2151" s="152">
        <v>45566</v>
      </c>
      <c r="B2151" s="146">
        <v>24013</v>
      </c>
      <c r="C2151" s="147">
        <v>0.3</v>
      </c>
      <c r="D2151" s="148" t="s">
        <v>11</v>
      </c>
      <c r="E2151" s="149" t="s">
        <v>218</v>
      </c>
      <c r="F2151" s="149"/>
      <c r="G2151" s="149" t="str">
        <f t="shared" si="81"/>
        <v>1</v>
      </c>
      <c r="H2151" s="150">
        <f t="shared" si="82"/>
        <v>18</v>
      </c>
      <c r="I2151" s="149" t="str">
        <f>_xlfn.XLOOKUP(C2151,linhas_imp_janta[HORARIO],linhas_imp_janta[LINHA],"",1,1)</f>
        <v>BELEM X GOIANIA 07:12</v>
      </c>
      <c r="J2151" s="151" t="str" cm="1">
        <f t="array" ref="J2151">_xlfn.XLOOKUP(D2151,justificativas_motivos,justificativas_texto,"",1,1)</f>
        <v>MOTORISTA CUMPRINDO HORÁRIO NA ESCALA ATUAL</v>
      </c>
      <c r="L2151" s="119" t="str">
        <f>_xlfn.CONCAT(cr_impAlm[[#This Row],[DATA]],cr_impAlm[[#This Row],[MOTORISTA e MATRICULA]])</f>
        <v>45650MAURICIO CARLOS BARROSO - 901</v>
      </c>
    </row>
    <row r="2152" spans="1:12" ht="41.25" hidden="1" customHeight="1">
      <c r="A2152" s="152">
        <v>45566</v>
      </c>
      <c r="B2152" s="148" t="s">
        <v>137</v>
      </c>
      <c r="C2152" s="148" t="s">
        <v>137</v>
      </c>
      <c r="D2152" s="148" t="s">
        <v>137</v>
      </c>
      <c r="E2152" s="132" t="s">
        <v>209</v>
      </c>
      <c r="F2152" s="149"/>
      <c r="G2152" s="149" t="str">
        <f t="shared" si="81"/>
        <v>1</v>
      </c>
      <c r="H2152" s="150">
        <f t="shared" si="82"/>
        <v>18</v>
      </c>
      <c r="I2152" s="149" t="str">
        <f>_xlfn.XLOOKUP(C2152,linhas_gyn_almoco[HORARIO],linhas_gyn_almoco[LINHA],"",1,1)</f>
        <v>ESPERA</v>
      </c>
      <c r="J2152" s="151" t="str" cm="1">
        <f t="array" ref="J2152">_xlfn.XLOOKUP(D2152,justificativas_motivos,justificativas_texto,"",1,1)</f>
        <v>MOTORISTA NA GARAGEM EM ESPERA PARA DISPONIBILIDADE DE HORARIOS</v>
      </c>
      <c r="L2152" s="119" t="str">
        <f>_xlfn.CONCAT(cr_impAlm[[#This Row],[DATA]],cr_impAlm[[#This Row],[MOTORISTA e MATRICULA]])</f>
        <v>45650WILLIAN DE SOUZA BANDEIRA - 2025</v>
      </c>
    </row>
    <row r="2153" spans="1:12" ht="41.25" hidden="1" customHeight="1">
      <c r="A2153" s="152">
        <v>45566</v>
      </c>
      <c r="B2153" s="148" t="s">
        <v>137</v>
      </c>
      <c r="C2153" s="148" t="s">
        <v>137</v>
      </c>
      <c r="D2153" s="148" t="s">
        <v>137</v>
      </c>
      <c r="E2153" s="149" t="s">
        <v>13</v>
      </c>
      <c r="F2153" s="149"/>
      <c r="G2153" s="149" t="str">
        <f t="shared" si="81"/>
        <v>1</v>
      </c>
      <c r="H2153" s="150">
        <f t="shared" si="82"/>
        <v>18</v>
      </c>
      <c r="I2153" s="149" t="str">
        <f>_xlfn.XLOOKUP(C2153,linhas_gyn_almoco[HORARIO],linhas_gyn_almoco[LINHA],"",1,1)</f>
        <v>ESPERA</v>
      </c>
      <c r="J2153" s="151" t="str" cm="1">
        <f t="array" ref="J2153">_xlfn.XLOOKUP(D2153,justificativas_motivos,justificativas_texto,"",1,1)</f>
        <v>MOTORISTA NA GARAGEM EM ESPERA PARA DISPONIBILIDADE DE HORARIOS</v>
      </c>
      <c r="L2153" s="119" t="str">
        <f>_xlfn.CONCAT(cr_impAlm[[#This Row],[DATA]],cr_impAlm[[#This Row],[MOTORISTA e MATRICULA]])</f>
        <v>45650REGISMAR ANTONIO TEODORO DA COSTA - 2966</v>
      </c>
    </row>
    <row r="2154" spans="1:12" ht="41.25" hidden="1" customHeight="1">
      <c r="A2154" s="152">
        <v>45566</v>
      </c>
      <c r="B2154" s="146">
        <v>17400</v>
      </c>
      <c r="C2154" s="147">
        <v>0.39583333333333331</v>
      </c>
      <c r="D2154" s="148" t="s">
        <v>11</v>
      </c>
      <c r="E2154" s="153" t="s">
        <v>266</v>
      </c>
      <c r="F2154" s="149"/>
      <c r="G2154" s="149" t="str">
        <f t="shared" si="81"/>
        <v>1</v>
      </c>
      <c r="H2154" s="150">
        <f t="shared" si="82"/>
        <v>18</v>
      </c>
      <c r="I2154" s="149" t="str">
        <f>_xlfn.XLOOKUP(C2154,linhas_imp_janta[HORARIO],linhas_imp_janta[LINHA],"",1,1)</f>
        <v>GOIANIA X BELEM 09:30</v>
      </c>
      <c r="J2154" s="151" t="str" cm="1">
        <f t="array" ref="J2154">_xlfn.XLOOKUP(D2154,justificativas_motivos,justificativas_texto,"",1,1)</f>
        <v>MOTORISTA CUMPRINDO HORÁRIO NA ESCALA ATUAL</v>
      </c>
      <c r="L2154" s="119" t="str">
        <f>_xlfn.CONCAT(cr_impAlm[[#This Row],[DATA]],cr_impAlm[[#This Row],[MOTORISTA e MATRICULA]])</f>
        <v>45650SEBASTIAO SERGIO DE OLIVEIRA - 3079</v>
      </c>
    </row>
    <row r="2155" spans="1:12" ht="41.25" hidden="1" customHeight="1">
      <c r="A2155" s="152">
        <v>45566</v>
      </c>
      <c r="B2155" s="146">
        <v>17400</v>
      </c>
      <c r="C2155" s="147">
        <v>0.39583333333333331</v>
      </c>
      <c r="D2155" s="148" t="s">
        <v>11</v>
      </c>
      <c r="E2155" s="153" t="s">
        <v>260</v>
      </c>
      <c r="F2155" s="149"/>
      <c r="G2155" s="149" t="str">
        <f t="shared" si="81"/>
        <v>1</v>
      </c>
      <c r="H2155" s="150">
        <f t="shared" si="82"/>
        <v>18</v>
      </c>
      <c r="I2155" s="149" t="str">
        <f>_xlfn.XLOOKUP(C2155,linhas_imp_janta[HORARIO],linhas_imp_janta[LINHA],"",1,1)</f>
        <v>GOIANIA X BELEM 09:30</v>
      </c>
      <c r="J2155" s="151" t="str" cm="1">
        <f t="array" ref="J2155">_xlfn.XLOOKUP(D2155,justificativas_motivos,justificativas_texto,"",1,1)</f>
        <v>MOTORISTA CUMPRINDO HORÁRIO NA ESCALA ATUAL</v>
      </c>
      <c r="L2155" s="119" t="str">
        <f>_xlfn.CONCAT(cr_impAlm[[#This Row],[DATA]],cr_impAlm[[#This Row],[MOTORISTA e MATRICULA]])</f>
        <v>45650GERALDO DE OLIVEIRA GOMES - 1360</v>
      </c>
    </row>
    <row r="2156" spans="1:12" ht="41.25" hidden="1" customHeight="1">
      <c r="A2156" s="152">
        <v>45566</v>
      </c>
      <c r="B2156" s="146">
        <v>19016</v>
      </c>
      <c r="C2156" s="147">
        <v>0.75</v>
      </c>
      <c r="D2156" s="148" t="s">
        <v>11</v>
      </c>
      <c r="E2156" s="149" t="s">
        <v>180</v>
      </c>
      <c r="F2156" s="149"/>
      <c r="G2156" s="149" t="str">
        <f t="shared" si="81"/>
        <v>1</v>
      </c>
      <c r="H2156" s="150">
        <f t="shared" si="82"/>
        <v>18</v>
      </c>
      <c r="I2156" s="149" t="str">
        <f>_xlfn.XLOOKUP(C2156,linhas_imp_janta[HORARIO],linhas_imp_janta[LINHA],"",1,1)</f>
        <v>GOIANIA X TERESINA 18:00</v>
      </c>
      <c r="J2156" s="151" t="str" cm="1">
        <f t="array" ref="J2156">_xlfn.XLOOKUP(D2156,justificativas_motivos,justificativas_texto,"",1,1)</f>
        <v>MOTORISTA CUMPRINDO HORÁRIO NA ESCALA ATUAL</v>
      </c>
      <c r="L2156" s="119" t="str">
        <f>_xlfn.CONCAT(cr_impAlm[[#This Row],[DATA]],cr_impAlm[[#This Row],[MOTORISTA e MATRICULA]])</f>
        <v>45650JOSE SOARES DA SILVA FILHO - 3093</v>
      </c>
    </row>
    <row r="2157" spans="1:12" ht="41.25" hidden="1" customHeight="1">
      <c r="A2157" s="152">
        <v>45566</v>
      </c>
      <c r="B2157" s="146">
        <v>19016</v>
      </c>
      <c r="C2157" s="147">
        <v>0.75</v>
      </c>
      <c r="D2157" s="148" t="s">
        <v>11</v>
      </c>
      <c r="E2157" s="149" t="s">
        <v>109</v>
      </c>
      <c r="F2157" s="149"/>
      <c r="G2157" s="149" t="str">
        <f t="shared" si="81"/>
        <v>1</v>
      </c>
      <c r="H2157" s="150">
        <f t="shared" si="82"/>
        <v>18</v>
      </c>
      <c r="I2157" s="149" t="str">
        <f>_xlfn.XLOOKUP(C2157,linhas_imp_janta[HORARIO],linhas_imp_janta[LINHA],"",1,1)</f>
        <v>GOIANIA X TERESINA 18:00</v>
      </c>
      <c r="J2157" s="151" t="str" cm="1">
        <f t="array" ref="J2157">_xlfn.XLOOKUP(D2157,justificativas_motivos,justificativas_texto,"",1,1)</f>
        <v>MOTORISTA CUMPRINDO HORÁRIO NA ESCALA ATUAL</v>
      </c>
      <c r="L2157" s="119" t="str">
        <f>_xlfn.CONCAT(cr_impAlm[[#This Row],[DATA]],cr_impAlm[[#This Row],[MOTORISTA e MATRICULA]])</f>
        <v>45650WESLEY RODRIGUES DE OLIVEIRA - 5540</v>
      </c>
    </row>
    <row r="2158" spans="1:12" ht="41.25" hidden="1" customHeight="1">
      <c r="A2158" s="152">
        <v>45566</v>
      </c>
      <c r="B2158" s="146">
        <v>24005</v>
      </c>
      <c r="C2158" s="147">
        <v>0.79166666666666663</v>
      </c>
      <c r="D2158" s="148" t="s">
        <v>11</v>
      </c>
      <c r="E2158" s="149" t="s">
        <v>64</v>
      </c>
      <c r="F2158" s="149"/>
      <c r="G2158" s="149" t="str">
        <f t="shared" si="81"/>
        <v>1</v>
      </c>
      <c r="H2158" s="150">
        <f t="shared" si="82"/>
        <v>18</v>
      </c>
      <c r="I2158" s="149" t="str">
        <f>_xlfn.XLOOKUP(C2158,linhas_imp_janta[HORARIO],linhas_imp_janta[LINHA],"",1,1)</f>
        <v>GOIANIA X BELEM 19:00</v>
      </c>
      <c r="J2158" s="151" t="str" cm="1">
        <f t="array" ref="J2158">_xlfn.XLOOKUP(D2158,justificativas_motivos,justificativas_texto,"",1,1)</f>
        <v>MOTORISTA CUMPRINDO HORÁRIO NA ESCALA ATUAL</v>
      </c>
      <c r="L2158" s="119" t="str">
        <f>_xlfn.CONCAT(cr_impAlm[[#This Row],[DATA]],cr_impAlm[[#This Row],[MOTORISTA e MATRICULA]])</f>
        <v>45650MARCOS BRUNO DA SILVA - 5984</v>
      </c>
    </row>
    <row r="2159" spans="1:12" ht="41.25" hidden="1" customHeight="1">
      <c r="A2159" s="152">
        <v>45566</v>
      </c>
      <c r="B2159" s="146">
        <v>24005</v>
      </c>
      <c r="C2159" s="147">
        <v>0.79166666666666663</v>
      </c>
      <c r="D2159" s="148" t="s">
        <v>11</v>
      </c>
      <c r="E2159" s="149" t="s">
        <v>119</v>
      </c>
      <c r="F2159" s="149"/>
      <c r="G2159" s="149" t="str">
        <f t="shared" si="81"/>
        <v>1</v>
      </c>
      <c r="H2159" s="150">
        <f t="shared" si="82"/>
        <v>18</v>
      </c>
      <c r="I2159" s="149" t="str">
        <f>_xlfn.XLOOKUP(C2159,linhas_imp_janta[HORARIO],linhas_imp_janta[LINHA],"",1,1)</f>
        <v>GOIANIA X BELEM 19:00</v>
      </c>
      <c r="J2159" s="151" t="str" cm="1">
        <f t="array" ref="J2159">_xlfn.XLOOKUP(D2159,justificativas_motivos,justificativas_texto,"",1,1)</f>
        <v>MOTORISTA CUMPRINDO HORÁRIO NA ESCALA ATUAL</v>
      </c>
      <c r="L2159" s="119" t="str">
        <f>_xlfn.CONCAT(cr_impAlm[[#This Row],[DATA]],cr_impAlm[[#This Row],[MOTORISTA e MATRICULA]])</f>
        <v>45650VALDELY RIBEIRO CAETANO - 5743</v>
      </c>
    </row>
    <row r="2160" spans="1:12" ht="41.25" hidden="1" customHeight="1">
      <c r="A2160" s="152">
        <v>45566</v>
      </c>
      <c r="B2160" s="146">
        <v>24001</v>
      </c>
      <c r="C2160" s="147">
        <v>0.83333333333333337</v>
      </c>
      <c r="D2160" s="148" t="s">
        <v>11</v>
      </c>
      <c r="E2160" s="149" t="s">
        <v>48</v>
      </c>
      <c r="F2160" s="149"/>
      <c r="G2160" s="149" t="str">
        <f t="shared" si="81"/>
        <v>1</v>
      </c>
      <c r="H2160" s="150">
        <f t="shared" si="82"/>
        <v>18</v>
      </c>
      <c r="I2160" s="149" t="s">
        <v>82</v>
      </c>
      <c r="J2160" s="151" t="str" cm="1">
        <f t="array" ref="J2160">_xlfn.XLOOKUP(D2160,justificativas_motivos,justificativas_texto,"",1,1)</f>
        <v>MOTORISTA CUMPRINDO HORÁRIO NA ESCALA ATUAL</v>
      </c>
      <c r="L2160" s="119" t="str">
        <f>_xlfn.CONCAT(cr_impAlm[[#This Row],[DATA]],cr_impAlm[[#This Row],[MOTORISTA e MATRICULA]])</f>
        <v>45650CORESTINO RODRIGUES CALDEIRA FILHO - 6035</v>
      </c>
    </row>
    <row r="2161" spans="1:12" ht="41.25" hidden="1" customHeight="1">
      <c r="A2161" s="144">
        <v>45566</v>
      </c>
      <c r="B2161" s="135">
        <v>24001</v>
      </c>
      <c r="C2161" s="133">
        <v>0.83333333333333337</v>
      </c>
      <c r="D2161" s="136" t="s">
        <v>11</v>
      </c>
      <c r="E2161" s="132" t="s">
        <v>50</v>
      </c>
      <c r="F2161" s="132"/>
      <c r="G2161" s="132" t="str">
        <f t="shared" si="81"/>
        <v>1</v>
      </c>
      <c r="H2161" s="137">
        <f t="shared" si="82"/>
        <v>18</v>
      </c>
      <c r="I2161" s="149" t="s">
        <v>82</v>
      </c>
      <c r="J2161" s="145" t="str" cm="1">
        <f t="array" ref="J2161">_xlfn.XLOOKUP(D2161,justificativas_motivos,justificativas_texto,"",1,1)</f>
        <v>MOTORISTA CUMPRINDO HORÁRIO NA ESCALA ATUAL</v>
      </c>
      <c r="L2161" s="119" t="str">
        <f>_xlfn.CONCAT(cr_impAlm[[#This Row],[DATA]],cr_impAlm[[#This Row],[MOTORISTA e MATRICULA]])</f>
        <v>45650RAIMUNDO NONATO MAGALHAES DO NASCIMENTO - 5662</v>
      </c>
    </row>
    <row r="2162" spans="1:12" ht="41.25" hidden="1" customHeight="1">
      <c r="A2162" s="173">
        <v>45567</v>
      </c>
      <c r="B2162" s="135">
        <v>19020</v>
      </c>
      <c r="C2162" s="133">
        <v>0.87847222222222221</v>
      </c>
      <c r="D2162" s="136" t="s">
        <v>11</v>
      </c>
      <c r="E2162" s="132" t="s">
        <v>180</v>
      </c>
      <c r="F2162" s="132"/>
      <c r="G2162" s="132" t="str">
        <f t="shared" si="81"/>
        <v>1</v>
      </c>
      <c r="H2162" s="137">
        <f t="shared" si="82"/>
        <v>18</v>
      </c>
      <c r="I2162" s="149" t="str">
        <f>_xlfn.XLOOKUP(C2162,linhas_gyn_almoco[HORARIO],linhas_gyn_almoco[LINHA],"",1,1)</f>
        <v>BELEM X GOIANIA 21:05</v>
      </c>
      <c r="J2162" s="145" t="str" cm="1">
        <f t="array" ref="J2162">_xlfn.XLOOKUP(D2162,justificativas_motivos,justificativas_texto,"",1,1)</f>
        <v>MOTORISTA CUMPRINDO HORÁRIO NA ESCALA ATUAL</v>
      </c>
      <c r="L2162" s="119" t="str">
        <f>_xlfn.CONCAT(cr_impAlm[[#This Row],[DATA]],cr_impAlm[[#This Row],[MOTORISTA e MATRICULA]])</f>
        <v>45650JOAO SILVA SOUSA - 5330</v>
      </c>
    </row>
    <row r="2163" spans="1:12" ht="41.25" hidden="1" customHeight="1">
      <c r="A2163" s="173">
        <v>45567</v>
      </c>
      <c r="B2163" s="135">
        <v>19020</v>
      </c>
      <c r="C2163" s="133">
        <v>0.87847222222222221</v>
      </c>
      <c r="D2163" s="136" t="s">
        <v>11</v>
      </c>
      <c r="E2163" s="132" t="s">
        <v>109</v>
      </c>
      <c r="F2163" s="132"/>
      <c r="G2163" s="132" t="str">
        <f t="shared" si="81"/>
        <v>1</v>
      </c>
      <c r="H2163" s="137">
        <f t="shared" si="82"/>
        <v>18</v>
      </c>
      <c r="I2163" s="149" t="str">
        <f>_xlfn.XLOOKUP(C2163,linhas_gyn_almoco[HORARIO],linhas_gyn_almoco[LINHA],"",1,1)</f>
        <v>BELEM X GOIANIA 21:05</v>
      </c>
      <c r="J2163" s="145" t="str" cm="1">
        <f t="array" ref="J2163">_xlfn.XLOOKUP(D2163,justificativas_motivos,justificativas_texto,"",1,1)</f>
        <v>MOTORISTA CUMPRINDO HORÁRIO NA ESCALA ATUAL</v>
      </c>
      <c r="L2163" s="119" t="str">
        <f>_xlfn.CONCAT(cr_impAlm[[#This Row],[DATA]],cr_impAlm[[#This Row],[MOTORISTA e MATRICULA]])</f>
        <v>45651MAURICIO CARLOS BARROSO - 901</v>
      </c>
    </row>
    <row r="2164" spans="1:12" ht="41.25" hidden="1" customHeight="1">
      <c r="A2164" s="173">
        <v>45567</v>
      </c>
      <c r="B2164" s="135">
        <v>24001</v>
      </c>
      <c r="C2164" s="133">
        <v>0.3</v>
      </c>
      <c r="D2164" s="136" t="s">
        <v>11</v>
      </c>
      <c r="E2164" s="132" t="s">
        <v>50</v>
      </c>
      <c r="F2164" s="132"/>
      <c r="G2164" s="132" t="str">
        <f t="shared" si="81"/>
        <v>1</v>
      </c>
      <c r="H2164" s="137">
        <f t="shared" si="82"/>
        <v>18</v>
      </c>
      <c r="I2164" s="149" t="str">
        <f>_xlfn.XLOOKUP(C2164,linhas_imp_janta[HORARIO],linhas_imp_janta[LINHA],"",1,1)</f>
        <v>BELEM X GOIANIA 07:12</v>
      </c>
      <c r="J2164" s="145" t="str" cm="1">
        <f t="array" ref="J2164">_xlfn.XLOOKUP(D2164,justificativas_motivos,justificativas_texto,"",1,1)</f>
        <v>MOTORISTA CUMPRINDO HORÁRIO NA ESCALA ATUAL</v>
      </c>
      <c r="L2164" s="119" t="str">
        <f>_xlfn.CONCAT(cr_impAlm[[#This Row],[DATA]],cr_impAlm[[#This Row],[MOTORISTA e MATRICULA]])</f>
        <v>45651WILLIAN DE SOUZA BANDEIRA - 2025</v>
      </c>
    </row>
    <row r="2165" spans="1:12" ht="41.25" hidden="1" customHeight="1">
      <c r="A2165" s="173">
        <v>45567</v>
      </c>
      <c r="B2165" s="135">
        <v>24001</v>
      </c>
      <c r="C2165" s="133">
        <v>0.3</v>
      </c>
      <c r="D2165" s="136" t="s">
        <v>11</v>
      </c>
      <c r="E2165" s="132" t="s">
        <v>48</v>
      </c>
      <c r="F2165" s="132"/>
      <c r="G2165" s="132" t="str">
        <f t="shared" si="81"/>
        <v>1</v>
      </c>
      <c r="H2165" s="137">
        <f t="shared" si="82"/>
        <v>18</v>
      </c>
      <c r="I2165" s="149" t="str">
        <f>_xlfn.XLOOKUP(C2165,linhas_imp_janta[HORARIO],linhas_imp_janta[LINHA],"",1,1)</f>
        <v>BELEM X GOIANIA 07:12</v>
      </c>
      <c r="J2165" s="145" t="str" cm="1">
        <f t="array" ref="J2165">_xlfn.XLOOKUP(D2165,justificativas_motivos,justificativas_texto,"",1,1)</f>
        <v>MOTORISTA CUMPRINDO HORÁRIO NA ESCALA ATUAL</v>
      </c>
      <c r="L2165" s="119" t="str">
        <f>_xlfn.CONCAT(cr_impAlm[[#This Row],[DATA]],cr_impAlm[[#This Row],[MOTORISTA e MATRICULA]])</f>
        <v>45651REGISMAR ANTONIO TEODORO DA COSTA - 2966</v>
      </c>
    </row>
    <row r="2166" spans="1:12" ht="41.25" hidden="1" customHeight="1">
      <c r="A2166" s="173">
        <v>45567</v>
      </c>
      <c r="B2166" s="135">
        <v>24001</v>
      </c>
      <c r="C2166" s="133">
        <v>0.33333333333333331</v>
      </c>
      <c r="D2166" s="136" t="s">
        <v>11</v>
      </c>
      <c r="E2166" s="132" t="s">
        <v>64</v>
      </c>
      <c r="F2166" s="132"/>
      <c r="G2166" s="132" t="str">
        <f t="shared" si="81"/>
        <v>1</v>
      </c>
      <c r="H2166" s="137">
        <f t="shared" si="82"/>
        <v>18</v>
      </c>
      <c r="I2166" s="149" t="str">
        <f>_xlfn.XLOOKUP(C2166,linhas_imp_janta[HORARIO],linhas_imp_janta[LINHA],"",-1,1)</f>
        <v>SAO LUIS X GOIANIA 08:00</v>
      </c>
      <c r="J2166" s="145" t="str" cm="1">
        <f t="array" ref="J2166">_xlfn.XLOOKUP(D2166,justificativas_motivos,justificativas_texto,"",1,1)</f>
        <v>MOTORISTA CUMPRINDO HORÁRIO NA ESCALA ATUAL</v>
      </c>
      <c r="L2166" s="119" t="str">
        <f>_xlfn.CONCAT(cr_impAlm[[#This Row],[DATA]],cr_impAlm[[#This Row],[MOTORISTA e MATRICULA]])</f>
        <v>45651SEBASTIAO SERGIO DE OLIVEIRA - 3079</v>
      </c>
    </row>
    <row r="2167" spans="1:12" ht="41.25" hidden="1" customHeight="1">
      <c r="A2167" s="173">
        <v>45567</v>
      </c>
      <c r="B2167" s="135">
        <v>24001</v>
      </c>
      <c r="C2167" s="133">
        <v>0.33333333333333331</v>
      </c>
      <c r="D2167" s="136" t="s">
        <v>11</v>
      </c>
      <c r="E2167" s="132" t="s">
        <v>119</v>
      </c>
      <c r="F2167" s="132"/>
      <c r="G2167" s="132" t="str">
        <f t="shared" si="81"/>
        <v>1</v>
      </c>
      <c r="H2167" s="137">
        <f t="shared" si="82"/>
        <v>18</v>
      </c>
      <c r="I2167" s="149" t="str">
        <f>_xlfn.XLOOKUP(C2167,linhas_imp_janta[HORARIO],linhas_imp_janta[LINHA],"",-1,1)</f>
        <v>SAO LUIS X GOIANIA 08:00</v>
      </c>
      <c r="J2167" s="145" t="str" cm="1">
        <f t="array" ref="J2167">_xlfn.XLOOKUP(D2167,justificativas_motivos,justificativas_texto,"",1,1)</f>
        <v>MOTORISTA CUMPRINDO HORÁRIO NA ESCALA ATUAL</v>
      </c>
      <c r="L2167" s="119" t="str">
        <f>_xlfn.CONCAT(cr_impAlm[[#This Row],[DATA]],cr_impAlm[[#This Row],[MOTORISTA e MATRICULA]])</f>
        <v>45651GERALDO DE OLIVEIRA GOMES - 1360</v>
      </c>
    </row>
    <row r="2168" spans="1:12" ht="41.25" hidden="1" customHeight="1">
      <c r="A2168" s="173">
        <v>45567</v>
      </c>
      <c r="B2168" s="135">
        <v>16900</v>
      </c>
      <c r="C2168" s="133">
        <v>0.39583333333333331</v>
      </c>
      <c r="D2168" s="136" t="s">
        <v>11</v>
      </c>
      <c r="E2168" s="132" t="s">
        <v>42</v>
      </c>
      <c r="F2168" s="132"/>
      <c r="G2168" s="132" t="str">
        <f t="shared" si="81"/>
        <v>1</v>
      </c>
      <c r="H2168" s="137">
        <f t="shared" si="82"/>
        <v>18</v>
      </c>
      <c r="I2168" s="149" t="str">
        <f>_xlfn.XLOOKUP(C2168,linhas_imp_janta[HORARIO],linhas_imp_janta[LINHA],"",1,1)</f>
        <v>GOIANIA X BELEM 09:30</v>
      </c>
      <c r="J2168" s="145" t="str" cm="1">
        <f t="array" ref="J2168">_xlfn.XLOOKUP(D2168,justificativas_motivos,justificativas_texto,"",1,1)</f>
        <v>MOTORISTA CUMPRINDO HORÁRIO NA ESCALA ATUAL</v>
      </c>
      <c r="L2168" s="119" t="str">
        <f>_xlfn.CONCAT(cr_impAlm[[#This Row],[DATA]],cr_impAlm[[#This Row],[MOTORISTA e MATRICULA]])</f>
        <v>45651JOSE SOARES DA SILVA FILHO - 3093</v>
      </c>
    </row>
    <row r="2169" spans="1:12" ht="41.25" hidden="1" customHeight="1">
      <c r="A2169" s="173">
        <v>45567</v>
      </c>
      <c r="B2169" s="146">
        <v>16900</v>
      </c>
      <c r="C2169" s="147">
        <v>0.39583333333333331</v>
      </c>
      <c r="D2169" s="136" t="s">
        <v>11</v>
      </c>
      <c r="E2169" s="149" t="s">
        <v>167</v>
      </c>
      <c r="F2169" s="132"/>
      <c r="G2169" s="149" t="str">
        <f t="shared" si="81"/>
        <v>1</v>
      </c>
      <c r="H2169" s="150">
        <f t="shared" si="82"/>
        <v>18</v>
      </c>
      <c r="I2169" s="149" t="str">
        <f>_xlfn.XLOOKUP(C2169,linhas_imp_janta[HORARIO],linhas_imp_janta[LINHA],"",1,1)</f>
        <v>GOIANIA X BELEM 09:30</v>
      </c>
      <c r="J2169" s="151" t="str" cm="1">
        <f t="array" ref="J2169">_xlfn.XLOOKUP(D2169,justificativas_motivos,justificativas_texto,"",1,1)</f>
        <v>MOTORISTA CUMPRINDO HORÁRIO NA ESCALA ATUAL</v>
      </c>
      <c r="L2169" s="119" t="str">
        <f>_xlfn.CONCAT(cr_impAlm[[#This Row],[DATA]],cr_impAlm[[#This Row],[MOTORISTA e MATRICULA]])</f>
        <v>45651WESLEY RODRIGUES DE OLIVEIRA - 5540</v>
      </c>
    </row>
    <row r="2170" spans="1:12" ht="41.25" hidden="1" customHeight="1">
      <c r="A2170" s="173">
        <v>45567</v>
      </c>
      <c r="B2170" s="146">
        <v>20022</v>
      </c>
      <c r="C2170" s="147">
        <v>0.75</v>
      </c>
      <c r="D2170" s="136" t="s">
        <v>11</v>
      </c>
      <c r="E2170" s="132" t="s">
        <v>589</v>
      </c>
      <c r="F2170" s="132"/>
      <c r="G2170" s="132" t="str">
        <f t="shared" si="81"/>
        <v>1</v>
      </c>
      <c r="H2170" s="137">
        <f t="shared" si="82"/>
        <v>18</v>
      </c>
      <c r="I2170" s="149" t="str">
        <f>_xlfn.XLOOKUP(C2170,linhas_imp_janta[HORARIO],linhas_imp_janta[LINHA],"",1,1)</f>
        <v>GOIANIA X TERESINA 18:00</v>
      </c>
      <c r="J2170" s="145" t="str" cm="1">
        <f t="array" ref="J2170">_xlfn.XLOOKUP(D2170,justificativas_motivos,justificativas_texto,"",1,1)</f>
        <v>MOTORISTA CUMPRINDO HORÁRIO NA ESCALA ATUAL</v>
      </c>
      <c r="L2170" s="119" t="str">
        <f>_xlfn.CONCAT(cr_impAlm[[#This Row],[DATA]],cr_impAlm[[#This Row],[MOTORISTA e MATRICULA]])</f>
        <v>45651MARCOS BRUNO DA SILVA - 5984</v>
      </c>
    </row>
    <row r="2171" spans="1:12" ht="41.25" hidden="1" customHeight="1">
      <c r="A2171" s="173">
        <v>45567</v>
      </c>
      <c r="B2171" s="146">
        <v>20022</v>
      </c>
      <c r="C2171" s="147">
        <v>0.75</v>
      </c>
      <c r="D2171" s="136" t="s">
        <v>11</v>
      </c>
      <c r="E2171" s="149" t="s">
        <v>84</v>
      </c>
      <c r="F2171" s="132"/>
      <c r="G2171" s="149" t="str">
        <f t="shared" si="81"/>
        <v>1</v>
      </c>
      <c r="H2171" s="150">
        <f t="shared" si="82"/>
        <v>18</v>
      </c>
      <c r="I2171" s="149" t="str">
        <f>_xlfn.XLOOKUP(C2171,linhas_imp_janta[HORARIO],linhas_imp_janta[LINHA],"",1,1)</f>
        <v>GOIANIA X TERESINA 18:00</v>
      </c>
      <c r="J2171" s="151" t="str" cm="1">
        <f t="array" ref="J2171">_xlfn.XLOOKUP(D2171,justificativas_motivos,justificativas_texto,"",1,1)</f>
        <v>MOTORISTA CUMPRINDO HORÁRIO NA ESCALA ATUAL</v>
      </c>
      <c r="L2171" s="119" t="str">
        <f>_xlfn.CONCAT(cr_impAlm[[#This Row],[DATA]],cr_impAlm[[#This Row],[MOTORISTA e MATRICULA]])</f>
        <v>45651VALDELY RIBEIRO CAETANO - 5743</v>
      </c>
    </row>
    <row r="2172" spans="1:12" ht="41.25" hidden="1" customHeight="1">
      <c r="A2172" s="173">
        <v>45567</v>
      </c>
      <c r="B2172" s="146">
        <v>19007</v>
      </c>
      <c r="C2172" s="147">
        <v>0.79166666666666663</v>
      </c>
      <c r="D2172" s="136" t="s">
        <v>11</v>
      </c>
      <c r="E2172" s="132" t="s">
        <v>131</v>
      </c>
      <c r="F2172" s="132"/>
      <c r="G2172" s="132" t="str">
        <f t="shared" si="81"/>
        <v>1</v>
      </c>
      <c r="H2172" s="137">
        <f t="shared" si="82"/>
        <v>18</v>
      </c>
      <c r="I2172" s="149" t="str">
        <f>_xlfn.XLOOKUP(C2172,linhas_imp_janta[HORARIO],linhas_imp_janta[LINHA],"",1,1)</f>
        <v>GOIANIA X BELEM 19:00</v>
      </c>
      <c r="J2172" s="145" t="str" cm="1">
        <f t="array" ref="J2172">_xlfn.XLOOKUP(D2172,justificativas_motivos,justificativas_texto,"",1,1)</f>
        <v>MOTORISTA CUMPRINDO HORÁRIO NA ESCALA ATUAL</v>
      </c>
      <c r="L2172" s="119" t="str">
        <f>_xlfn.CONCAT(cr_impAlm[[#This Row],[DATA]],cr_impAlm[[#This Row],[MOTORISTA e MATRICULA]])</f>
        <v>45651CORESTINO RODRIGUES CALDEIRA FILHO - 6035</v>
      </c>
    </row>
    <row r="2173" spans="1:12" ht="41.25" hidden="1" customHeight="1">
      <c r="A2173" s="173">
        <v>45567</v>
      </c>
      <c r="B2173" s="135">
        <v>19007</v>
      </c>
      <c r="C2173" s="133">
        <v>0.79166666666666663</v>
      </c>
      <c r="D2173" s="136" t="s">
        <v>11</v>
      </c>
      <c r="E2173" s="132" t="s">
        <v>132</v>
      </c>
      <c r="F2173" s="149"/>
      <c r="G2173" s="132" t="str">
        <f t="shared" si="81"/>
        <v>1</v>
      </c>
      <c r="H2173" s="137">
        <f t="shared" si="82"/>
        <v>18</v>
      </c>
      <c r="I2173" s="149" t="str">
        <f>_xlfn.XLOOKUP(C2173,linhas_imp_janta[HORARIO],linhas_imp_janta[LINHA],"",1,1)</f>
        <v>GOIANIA X BELEM 19:00</v>
      </c>
      <c r="J2173" s="145" t="str" cm="1">
        <f t="array" ref="J2173">_xlfn.XLOOKUP(D2173,justificativas_motivos,justificativas_texto,"",1,1)</f>
        <v>MOTORISTA CUMPRINDO HORÁRIO NA ESCALA ATUAL</v>
      </c>
      <c r="L2173" s="119" t="str">
        <f>_xlfn.CONCAT(cr_impAlm[[#This Row],[DATA]],cr_impAlm[[#This Row],[MOTORISTA e MATRICULA]])</f>
        <v>45651JANIO CESAR DOS SANTOS - 6021</v>
      </c>
    </row>
    <row r="2174" spans="1:12" ht="41.25" hidden="1" customHeight="1">
      <c r="A2174" s="173">
        <v>45567</v>
      </c>
      <c r="B2174" s="135">
        <v>24004</v>
      </c>
      <c r="C2174" s="133">
        <v>0.83333333333333337</v>
      </c>
      <c r="D2174" s="136" t="s">
        <v>11</v>
      </c>
      <c r="E2174" s="149" t="s">
        <v>204</v>
      </c>
      <c r="F2174" s="149"/>
      <c r="G2174" s="149" t="str">
        <f t="shared" si="81"/>
        <v>1</v>
      </c>
      <c r="H2174" s="150">
        <f t="shared" si="82"/>
        <v>18</v>
      </c>
      <c r="I2174" s="149" t="s">
        <v>82</v>
      </c>
      <c r="J2174" s="151" t="str" cm="1">
        <f t="array" ref="J2174">_xlfn.XLOOKUP(D2174,justificativas_motivos,justificativas_texto,"",1,1)</f>
        <v>MOTORISTA CUMPRINDO HORÁRIO NA ESCALA ATUAL</v>
      </c>
      <c r="L2174" s="119" t="str">
        <f>_xlfn.CONCAT(cr_impAlm[[#This Row],[DATA]],cr_impAlm[[#This Row],[MOTORISTA e MATRICULA]])</f>
        <v>45651ROBERTO PEREIRA DE MATOS - 5538</v>
      </c>
    </row>
    <row r="2175" spans="1:12" ht="41.25" hidden="1" customHeight="1">
      <c r="A2175" s="173">
        <v>45567</v>
      </c>
      <c r="B2175" s="135">
        <v>24004</v>
      </c>
      <c r="C2175" s="133">
        <v>0.83333333333333337</v>
      </c>
      <c r="D2175" s="136" t="s">
        <v>11</v>
      </c>
      <c r="E2175" s="132" t="s">
        <v>203</v>
      </c>
      <c r="F2175" s="132"/>
      <c r="G2175" s="132" t="str">
        <f t="shared" si="81"/>
        <v>1</v>
      </c>
      <c r="H2175" s="137">
        <f t="shared" si="82"/>
        <v>18</v>
      </c>
      <c r="I2175" s="149" t="s">
        <v>82</v>
      </c>
      <c r="J2175" s="145" t="str" cm="1">
        <f t="array" ref="J2175">_xlfn.XLOOKUP(D2175,justificativas_motivos,justificativas_texto,"",1,1)</f>
        <v>MOTORISTA CUMPRINDO HORÁRIO NA ESCALA ATUAL</v>
      </c>
      <c r="L2175" s="119" t="str">
        <f>_xlfn.CONCAT(cr_impAlm[[#This Row],[DATA]],cr_impAlm[[#This Row],[MOTORISTA e MATRICULA]])</f>
        <v>45651IVAN VIEIRA DO NASCIMENTO - 5304</v>
      </c>
    </row>
    <row r="2176" spans="1:12" ht="41.25" hidden="1" customHeight="1">
      <c r="A2176" s="246">
        <v>45567</v>
      </c>
      <c r="B2176" s="146" t="s">
        <v>71</v>
      </c>
      <c r="C2176" s="147" t="s">
        <v>72</v>
      </c>
      <c r="D2176" s="148" t="s">
        <v>105</v>
      </c>
      <c r="E2176" s="149" t="s">
        <v>321</v>
      </c>
      <c r="F2176" s="149"/>
      <c r="G2176" s="149" t="str">
        <f t="shared" si="81"/>
        <v>1</v>
      </c>
      <c r="H2176" s="150">
        <f t="shared" si="82"/>
        <v>18</v>
      </c>
      <c r="I2176" s="149" t="str">
        <f>_xlfn.XLOOKUP(C2176,linhas_imp_janta[HORARIO],linhas_imp_janta[LINHA],"",1,1)</f>
        <v>REGULAR</v>
      </c>
      <c r="J2176" s="151" t="str" cm="1">
        <f t="array" ref="J2176">_xlfn.XLOOKUP(D2176,justificativas_motivos,justificativas_texto,"",1,1)</f>
        <v>MOTORISTA PRESTANDO SERVICO DE PLANTAO NA GARAGEM</v>
      </c>
      <c r="L2176" s="119" t="str">
        <f>_xlfn.CONCAT(cr_impAlm[[#This Row],[DATA]],cr_impAlm[[#This Row],[MOTORISTA e MATRICULA]])</f>
        <v>45651VALTERLINS ALIXANDRE COSTA - 5446</v>
      </c>
    </row>
    <row r="2177" spans="1:12" ht="41.25" hidden="1" customHeight="1">
      <c r="A2177" s="152">
        <v>45568</v>
      </c>
      <c r="B2177" s="146">
        <v>15300</v>
      </c>
      <c r="C2177" s="147">
        <v>0.87847222222222221</v>
      </c>
      <c r="D2177" s="148" t="s">
        <v>11</v>
      </c>
      <c r="E2177" s="153" t="s">
        <v>23</v>
      </c>
      <c r="F2177" s="149"/>
      <c r="G2177" s="149" t="str">
        <f t="shared" si="81"/>
        <v>1</v>
      </c>
      <c r="H2177" s="150">
        <f t="shared" si="82"/>
        <v>18</v>
      </c>
      <c r="I2177" s="149" t="str">
        <f>_xlfn.XLOOKUP(C2177,linhas_gyn_almoco[HORARIO],linhas_gyn_almoco[LINHA],"",1,1)</f>
        <v>BELEM X GOIANIA 21:05</v>
      </c>
      <c r="J2177" s="151" t="str" cm="1">
        <f t="array" ref="J2177">_xlfn.XLOOKUP(D2177,justificativas_motivos,justificativas_texto,"",1,1)</f>
        <v>MOTORISTA CUMPRINDO HORÁRIO NA ESCALA ATUAL</v>
      </c>
      <c r="L2177" s="119" t="str">
        <f>_xlfn.CONCAT(cr_impAlm[[#This Row],[DATA]],cr_impAlm[[#This Row],[MOTORISTA e MATRICULA]])</f>
        <v>45651JOSE ANTONIO INACIO VIEIRA - 5279</v>
      </c>
    </row>
    <row r="2178" spans="1:12" ht="41.25" hidden="1" customHeight="1">
      <c r="A2178" s="152">
        <v>45568</v>
      </c>
      <c r="B2178" s="146">
        <v>15300</v>
      </c>
      <c r="C2178" s="147">
        <v>0.87847222222222221</v>
      </c>
      <c r="D2178" s="148" t="s">
        <v>11</v>
      </c>
      <c r="E2178" s="153" t="s">
        <v>84</v>
      </c>
      <c r="F2178" s="149"/>
      <c r="G2178" s="149" t="str">
        <f t="shared" si="81"/>
        <v>1</v>
      </c>
      <c r="H2178" s="150">
        <f t="shared" si="82"/>
        <v>18</v>
      </c>
      <c r="I2178" s="149" t="str">
        <f>_xlfn.XLOOKUP(C2178,linhas_gyn_almoco[HORARIO],linhas_gyn_almoco[LINHA],"",1,1)</f>
        <v>BELEM X GOIANIA 21:05</v>
      </c>
      <c r="J2178" s="151" t="str" cm="1">
        <f t="array" ref="J2178">_xlfn.XLOOKUP(D2178,justificativas_motivos,justificativas_texto,"",1,1)</f>
        <v>MOTORISTA CUMPRINDO HORÁRIO NA ESCALA ATUAL</v>
      </c>
      <c r="L2178" s="119" t="str">
        <f>_xlfn.CONCAT(cr_impAlm[[#This Row],[DATA]],cr_impAlm[[#This Row],[MOTORISTA e MATRICULA]])</f>
        <v>45651ALEXSANDRO PEREIRA DA SILVA - 5286</v>
      </c>
    </row>
    <row r="2179" spans="1:12" ht="41.25" hidden="1" customHeight="1">
      <c r="A2179" s="152">
        <v>45568</v>
      </c>
      <c r="B2179" s="146">
        <v>19008</v>
      </c>
      <c r="C2179" s="147">
        <v>0.3</v>
      </c>
      <c r="D2179" s="148" t="s">
        <v>11</v>
      </c>
      <c r="E2179" s="153" t="s">
        <v>131</v>
      </c>
      <c r="F2179" s="149"/>
      <c r="G2179" s="149" t="str">
        <f t="shared" si="81"/>
        <v>1</v>
      </c>
      <c r="H2179" s="150">
        <f t="shared" si="82"/>
        <v>18</v>
      </c>
      <c r="I2179" s="149" t="str">
        <f>_xlfn.XLOOKUP(C2179,linhas_imp_janta[HORARIO],linhas_imp_janta[LINHA],"",1,1)</f>
        <v>BELEM X GOIANIA 07:12</v>
      </c>
      <c r="J2179" s="151" t="str" cm="1">
        <f t="array" ref="J2179">_xlfn.XLOOKUP(D2179,justificativas_motivos,justificativas_texto,"",1,1)</f>
        <v>MOTORISTA CUMPRINDO HORÁRIO NA ESCALA ATUAL</v>
      </c>
      <c r="L2179" s="119" t="str">
        <f>_xlfn.CONCAT(cr_impAlm[[#This Row],[DATA]],cr_impAlm[[#This Row],[MOTORISTA e MATRICULA]])</f>
        <v>45651LEIDIOMAR CAETANO DA SILCA - 5594</v>
      </c>
    </row>
    <row r="2180" spans="1:12" ht="41.25" hidden="1" customHeight="1">
      <c r="A2180" s="152">
        <v>45568</v>
      </c>
      <c r="B2180" s="146">
        <v>19008</v>
      </c>
      <c r="C2180" s="147">
        <v>0.3</v>
      </c>
      <c r="D2180" s="148" t="s">
        <v>11</v>
      </c>
      <c r="E2180" s="153" t="s">
        <v>132</v>
      </c>
      <c r="F2180" s="149"/>
      <c r="G2180" s="149" t="str">
        <f t="shared" si="81"/>
        <v>1</v>
      </c>
      <c r="H2180" s="150">
        <f t="shared" si="82"/>
        <v>18</v>
      </c>
      <c r="I2180" s="149" t="str">
        <f>_xlfn.XLOOKUP(C2180,linhas_imp_janta[HORARIO],linhas_imp_janta[LINHA],"",1,1)</f>
        <v>BELEM X GOIANIA 07:12</v>
      </c>
      <c r="J2180" s="151" t="str" cm="1">
        <f t="array" ref="J2180">_xlfn.XLOOKUP(D2180,justificativas_motivos,justificativas_texto,"",1,1)</f>
        <v>MOTORISTA CUMPRINDO HORÁRIO NA ESCALA ATUAL</v>
      </c>
      <c r="L2180" s="119" t="str">
        <f>_xlfn.CONCAT(cr_impAlm[[#This Row],[DATA]],cr_impAlm[[#This Row],[MOTORISTA e MATRICULA]])</f>
        <v>45651ANTONIO DIAS DE OLIVEIRA - 5309</v>
      </c>
    </row>
    <row r="2181" spans="1:12" ht="41.25" hidden="1" customHeight="1">
      <c r="A2181" s="152">
        <v>45568</v>
      </c>
      <c r="B2181" s="146">
        <v>24009</v>
      </c>
      <c r="C2181" s="147">
        <v>0.33333333333333331</v>
      </c>
      <c r="D2181" s="148" t="s">
        <v>11</v>
      </c>
      <c r="E2181" s="153" t="s">
        <v>204</v>
      </c>
      <c r="F2181" s="149"/>
      <c r="G2181" s="149" t="str">
        <f t="shared" si="81"/>
        <v>1</v>
      </c>
      <c r="H2181" s="150">
        <f t="shared" si="82"/>
        <v>18</v>
      </c>
      <c r="I2181" s="149" t="str">
        <f>_xlfn.XLOOKUP(C2181,linhas_imp_janta[HORARIO],linhas_imp_janta[LINHA],"",-1,1)</f>
        <v>SAO LUIS X GOIANIA 08:00</v>
      </c>
      <c r="J2181" s="151" t="str" cm="1">
        <f t="array" ref="J2181">_xlfn.XLOOKUP(D2181,justificativas_motivos,justificativas_texto,"",1,1)</f>
        <v>MOTORISTA CUMPRINDO HORÁRIO NA ESCALA ATUAL</v>
      </c>
      <c r="L2181" s="119" t="str">
        <f>_xlfn.CONCAT(cr_impAlm[[#This Row],[DATA]],cr_impAlm[[#This Row],[MOTORISTA e MATRICULA]])</f>
        <v>45651LUIZ CARLOS DE ARAUJO - 1960</v>
      </c>
    </row>
    <row r="2182" spans="1:12" ht="41.25" hidden="1" customHeight="1">
      <c r="A2182" s="152">
        <v>45568</v>
      </c>
      <c r="B2182" s="146">
        <v>24009</v>
      </c>
      <c r="C2182" s="147">
        <v>0.33333333333333331</v>
      </c>
      <c r="D2182" s="148" t="s">
        <v>11</v>
      </c>
      <c r="E2182" s="153" t="s">
        <v>203</v>
      </c>
      <c r="F2182" s="149"/>
      <c r="G2182" s="149" t="str">
        <f t="shared" si="81"/>
        <v>1</v>
      </c>
      <c r="H2182" s="150">
        <f t="shared" si="82"/>
        <v>18</v>
      </c>
      <c r="I2182" s="149" t="str">
        <f>_xlfn.XLOOKUP(C2182,linhas_imp_janta[HORARIO],linhas_imp_janta[LINHA],"",-1,1)</f>
        <v>SAO LUIS X GOIANIA 08:00</v>
      </c>
      <c r="J2182" s="151" t="str" cm="1">
        <f t="array" ref="J2182">_xlfn.XLOOKUP(D2182,justificativas_motivos,justificativas_texto,"",1,1)</f>
        <v>MOTORISTA CUMPRINDO HORÁRIO NA ESCALA ATUAL</v>
      </c>
      <c r="L2182" s="119" t="str">
        <f>_xlfn.CONCAT(cr_impAlm[[#This Row],[DATA]],cr_impAlm[[#This Row],[MOTORISTA e MATRICULA]])</f>
        <v>45651EURIDES ELIEZER CORREIA - 2778</v>
      </c>
    </row>
    <row r="2183" spans="1:12" ht="41.25" hidden="1" customHeight="1">
      <c r="A2183" s="152">
        <v>45568</v>
      </c>
      <c r="B2183" s="146">
        <v>16400</v>
      </c>
      <c r="C2183" s="147">
        <v>0.39583333333333331</v>
      </c>
      <c r="D2183" s="148" t="s">
        <v>11</v>
      </c>
      <c r="E2183" s="153" t="s">
        <v>91</v>
      </c>
      <c r="F2183" s="149"/>
      <c r="G2183" s="149" t="str">
        <f t="shared" si="81"/>
        <v>1</v>
      </c>
      <c r="H2183" s="150">
        <f t="shared" si="82"/>
        <v>18</v>
      </c>
      <c r="I2183" s="149" t="str">
        <f>_xlfn.XLOOKUP(C2183,linhas_imp_janta[HORARIO],linhas_imp_janta[LINHA],"",1,1)</f>
        <v>GOIANIA X BELEM 09:30</v>
      </c>
      <c r="J2183" s="151" t="str" cm="1">
        <f t="array" ref="J2183">_xlfn.XLOOKUP(D2183,justificativas_motivos,justificativas_texto,"",1,1)</f>
        <v>MOTORISTA CUMPRINDO HORÁRIO NA ESCALA ATUAL</v>
      </c>
      <c r="L2183" s="119" t="str">
        <f>_xlfn.CONCAT(cr_impAlm[[#This Row],[DATA]],cr_impAlm[[#This Row],[MOTORISTA e MATRICULA]])</f>
        <v>45652WESLEY RODRIGUES DE OLIVEIRA - 5540</v>
      </c>
    </row>
    <row r="2184" spans="1:12" ht="41.25" hidden="1" customHeight="1">
      <c r="A2184" s="152">
        <v>45568</v>
      </c>
      <c r="B2184" s="146">
        <v>16400</v>
      </c>
      <c r="C2184" s="147">
        <v>0.39583333333333331</v>
      </c>
      <c r="D2184" s="148" t="s">
        <v>11</v>
      </c>
      <c r="E2184" s="153" t="s">
        <v>26</v>
      </c>
      <c r="F2184" s="149"/>
      <c r="G2184" s="149" t="str">
        <f t="shared" si="81"/>
        <v>1</v>
      </c>
      <c r="H2184" s="150">
        <f t="shared" si="82"/>
        <v>18</v>
      </c>
      <c r="I2184" s="149" t="str">
        <f>_xlfn.XLOOKUP(C2184,linhas_imp_janta[HORARIO],linhas_imp_janta[LINHA],"",1,1)</f>
        <v>GOIANIA X BELEM 09:30</v>
      </c>
      <c r="J2184" s="151" t="str" cm="1">
        <f t="array" ref="J2184">_xlfn.XLOOKUP(D2184,justificativas_motivos,justificativas_texto,"",1,1)</f>
        <v>MOTORISTA CUMPRINDO HORÁRIO NA ESCALA ATUAL</v>
      </c>
      <c r="L2184" s="119" t="str">
        <f>_xlfn.CONCAT(cr_impAlm[[#This Row],[DATA]],cr_impAlm[[#This Row],[MOTORISTA e MATRICULA]])</f>
        <v>45652MARCOS BRUNO DA SILVA - 5984</v>
      </c>
    </row>
    <row r="2185" spans="1:12" ht="41.25" hidden="1" customHeight="1">
      <c r="A2185" s="152">
        <v>45568</v>
      </c>
      <c r="B2185" s="146">
        <v>20018</v>
      </c>
      <c r="C2185" s="147">
        <v>0.75</v>
      </c>
      <c r="D2185" s="148" t="s">
        <v>11</v>
      </c>
      <c r="E2185" s="153" t="s">
        <v>243</v>
      </c>
      <c r="F2185" s="149"/>
      <c r="G2185" s="149" t="str">
        <f t="shared" si="81"/>
        <v>1</v>
      </c>
      <c r="H2185" s="150">
        <f t="shared" si="82"/>
        <v>18</v>
      </c>
      <c r="I2185" s="149" t="str">
        <f>_xlfn.XLOOKUP(C2185,linhas_imp_janta[HORARIO],linhas_imp_janta[LINHA],"",1,1)</f>
        <v>GOIANIA X TERESINA 18:00</v>
      </c>
      <c r="J2185" s="151" t="str" cm="1">
        <f t="array" ref="J2185">_xlfn.XLOOKUP(D2185,justificativas_motivos,justificativas_texto,"",1,1)</f>
        <v>MOTORISTA CUMPRINDO HORÁRIO NA ESCALA ATUAL</v>
      </c>
      <c r="L2185" s="119" t="str">
        <f>_xlfn.CONCAT(cr_impAlm[[#This Row],[DATA]],cr_impAlm[[#This Row],[MOTORISTA e MATRICULA]])</f>
        <v>45652VALDELY RIBEIRO CAETANO - 5743</v>
      </c>
    </row>
    <row r="2186" spans="1:12" ht="41.25" hidden="1" customHeight="1">
      <c r="A2186" s="152">
        <v>45568</v>
      </c>
      <c r="B2186" s="146">
        <v>20018</v>
      </c>
      <c r="C2186" s="147">
        <v>0.75</v>
      </c>
      <c r="D2186" s="148" t="s">
        <v>11</v>
      </c>
      <c r="E2186" s="149" t="s">
        <v>207</v>
      </c>
      <c r="F2186" s="149"/>
      <c r="G2186" s="149" t="str">
        <f t="shared" si="81"/>
        <v>1</v>
      </c>
      <c r="H2186" s="150">
        <f t="shared" si="82"/>
        <v>18</v>
      </c>
      <c r="I2186" s="149" t="str">
        <f>_xlfn.XLOOKUP(C2186,linhas_imp_janta[HORARIO],linhas_imp_janta[LINHA],"",1,1)</f>
        <v>GOIANIA X TERESINA 18:00</v>
      </c>
      <c r="J2186" s="151" t="str" cm="1">
        <f t="array" ref="J2186">_xlfn.XLOOKUP(D2186,justificativas_motivos,justificativas_texto,"",1,1)</f>
        <v>MOTORISTA CUMPRINDO HORÁRIO NA ESCALA ATUAL</v>
      </c>
      <c r="L2186" s="119" t="str">
        <f>_xlfn.CONCAT(cr_impAlm[[#This Row],[DATA]],cr_impAlm[[#This Row],[MOTORISTA e MATRICULA]])</f>
        <v>45652CORESTINO RODRIGUES CALDEIRA FILHO - 6035</v>
      </c>
    </row>
    <row r="2187" spans="1:12" ht="41.25" hidden="1" customHeight="1">
      <c r="A2187" s="152">
        <v>45568</v>
      </c>
      <c r="B2187" s="146">
        <v>24011</v>
      </c>
      <c r="C2187" s="147">
        <v>0.79166666666666663</v>
      </c>
      <c r="D2187" s="148" t="s">
        <v>11</v>
      </c>
      <c r="E2187" s="149" t="s">
        <v>121</v>
      </c>
      <c r="F2187" s="149"/>
      <c r="G2187" s="149" t="str">
        <f t="shared" si="81"/>
        <v>1</v>
      </c>
      <c r="H2187" s="150">
        <f t="shared" si="82"/>
        <v>18</v>
      </c>
      <c r="I2187" s="149" t="str">
        <f>_xlfn.XLOOKUP(C2187,linhas_imp_janta[HORARIO],linhas_imp_janta[LINHA],"",1,1)</f>
        <v>GOIANIA X BELEM 19:00</v>
      </c>
      <c r="J2187" s="151" t="str" cm="1">
        <f t="array" ref="J2187">_xlfn.XLOOKUP(D2187,justificativas_motivos,justificativas_texto,"",1,1)</f>
        <v>MOTORISTA CUMPRINDO HORÁRIO NA ESCALA ATUAL</v>
      </c>
      <c r="L2187" s="119" t="str">
        <f>_xlfn.CONCAT(cr_impAlm[[#This Row],[DATA]],cr_impAlm[[#This Row],[MOTORISTA e MATRICULA]])</f>
        <v>45652JANIO CESAR DOS SANTOS - 6021</v>
      </c>
    </row>
    <row r="2188" spans="1:12" ht="41.25" hidden="1" customHeight="1">
      <c r="A2188" s="152">
        <v>45568</v>
      </c>
      <c r="B2188" s="146">
        <v>24011</v>
      </c>
      <c r="C2188" s="147">
        <v>0.79166666666666663</v>
      </c>
      <c r="D2188" s="148" t="s">
        <v>11</v>
      </c>
      <c r="E2188" s="149" t="s">
        <v>122</v>
      </c>
      <c r="F2188" s="149"/>
      <c r="G2188" s="149" t="str">
        <f t="shared" si="81"/>
        <v>1</v>
      </c>
      <c r="H2188" s="150">
        <f t="shared" si="82"/>
        <v>18</v>
      </c>
      <c r="I2188" s="149" t="str">
        <f>_xlfn.XLOOKUP(C2188,linhas_imp_janta[HORARIO],linhas_imp_janta[LINHA],"",1,1)</f>
        <v>GOIANIA X BELEM 19:00</v>
      </c>
      <c r="J2188" s="151" t="str" cm="1">
        <f t="array" ref="J2188">_xlfn.XLOOKUP(D2188,justificativas_motivos,justificativas_texto,"",1,1)</f>
        <v>MOTORISTA CUMPRINDO HORÁRIO NA ESCALA ATUAL</v>
      </c>
      <c r="L2188" s="119" t="str">
        <f>_xlfn.CONCAT(cr_impAlm[[#This Row],[DATA]],cr_impAlm[[#This Row],[MOTORISTA e MATRICULA]])</f>
        <v>45652ROBERTO PEREIRA DE MATOS - 5538</v>
      </c>
    </row>
    <row r="2189" spans="1:12" ht="41.25" hidden="1" customHeight="1">
      <c r="A2189" s="152">
        <v>45568</v>
      </c>
      <c r="B2189" s="146">
        <v>24010</v>
      </c>
      <c r="C2189" s="147">
        <v>0.83333333333333337</v>
      </c>
      <c r="D2189" s="148" t="s">
        <v>11</v>
      </c>
      <c r="E2189" s="149" t="s">
        <v>193</v>
      </c>
      <c r="F2189" s="149"/>
      <c r="G2189" s="149" t="str">
        <f t="shared" si="81"/>
        <v>1</v>
      </c>
      <c r="H2189" s="150">
        <f t="shared" si="82"/>
        <v>18</v>
      </c>
      <c r="I2189" s="149" t="s">
        <v>82</v>
      </c>
      <c r="J2189" s="151" t="str" cm="1">
        <f t="array" ref="J2189">_xlfn.XLOOKUP(D2189,justificativas_motivos,justificativas_texto,"",1,1)</f>
        <v>MOTORISTA CUMPRINDO HORÁRIO NA ESCALA ATUAL</v>
      </c>
      <c r="L2189" s="119" t="str">
        <f>_xlfn.CONCAT(cr_impAlm[[#This Row],[DATA]],cr_impAlm[[#This Row],[MOTORISTA e MATRICULA]])</f>
        <v>45652JOSE ANTONIO INACIO VIEIRA - 5279</v>
      </c>
    </row>
    <row r="2190" spans="1:12" ht="41.25" hidden="1" customHeight="1">
      <c r="A2190" s="152">
        <v>45568</v>
      </c>
      <c r="B2190" s="135">
        <v>24010</v>
      </c>
      <c r="C2190" s="133">
        <v>0.83333333333333337</v>
      </c>
      <c r="D2190" s="136" t="s">
        <v>11</v>
      </c>
      <c r="E2190" s="132" t="s">
        <v>173</v>
      </c>
      <c r="F2190" s="132"/>
      <c r="G2190" s="132" t="str">
        <f t="shared" si="81"/>
        <v>1</v>
      </c>
      <c r="H2190" s="137">
        <f t="shared" si="82"/>
        <v>18</v>
      </c>
      <c r="I2190" s="149" t="s">
        <v>82</v>
      </c>
      <c r="J2190" s="145" t="str" cm="1">
        <f t="array" ref="J2190">_xlfn.XLOOKUP(D2190,justificativas_motivos,justificativas_texto,"",1,1)</f>
        <v>MOTORISTA CUMPRINDO HORÁRIO NA ESCALA ATUAL</v>
      </c>
      <c r="L2190" s="119" t="str">
        <f>_xlfn.CONCAT(cr_impAlm[[#This Row],[DATA]],cr_impAlm[[#This Row],[MOTORISTA e MATRICULA]])</f>
        <v>45652ALEXSANDRO PEREIRA DA SILVA - 5286</v>
      </c>
    </row>
    <row r="2191" spans="1:12" ht="41.25" hidden="1" customHeight="1">
      <c r="A2191" s="144">
        <v>45568</v>
      </c>
      <c r="B2191" s="135" t="s">
        <v>71</v>
      </c>
      <c r="C2191" s="133" t="s">
        <v>72</v>
      </c>
      <c r="D2191" s="148" t="s">
        <v>105</v>
      </c>
      <c r="E2191" s="132" t="s">
        <v>321</v>
      </c>
      <c r="F2191" s="132"/>
      <c r="G2191" s="132" t="str">
        <f t="shared" si="81"/>
        <v>1</v>
      </c>
      <c r="H2191" s="137">
        <f t="shared" si="82"/>
        <v>18</v>
      </c>
      <c r="I2191" s="149" t="str">
        <f>_xlfn.XLOOKUP(C2191,linhas_imp_janta[HORARIO],linhas_imp_janta[LINHA],"",1,1)</f>
        <v>REGULAR</v>
      </c>
      <c r="J2191" s="145" t="str" cm="1">
        <f t="array" ref="J2191">_xlfn.XLOOKUP(D2191,justificativas_motivos,justificativas_texto,"",1,1)</f>
        <v>MOTORISTA PRESTANDO SERVICO DE PLANTAO NA GARAGEM</v>
      </c>
      <c r="L2191" s="119" t="str">
        <f>_xlfn.CONCAT(cr_impAlm[[#This Row],[DATA]],cr_impAlm[[#This Row],[MOTORISTA e MATRICULA]])</f>
        <v>45652ADAIL DA SILVA DOS SANTOS - 1103</v>
      </c>
    </row>
    <row r="2192" spans="1:12" ht="41.25" hidden="1" customHeight="1">
      <c r="A2192" s="144">
        <v>45569</v>
      </c>
      <c r="B2192" s="135">
        <v>19019</v>
      </c>
      <c r="C2192" s="133">
        <v>0.87847222222222221</v>
      </c>
      <c r="D2192" s="148" t="s">
        <v>11</v>
      </c>
      <c r="E2192" s="132" t="s">
        <v>243</v>
      </c>
      <c r="F2192" s="132"/>
      <c r="G2192" s="132" t="str">
        <f t="shared" si="81"/>
        <v>1</v>
      </c>
      <c r="H2192" s="137">
        <f t="shared" si="82"/>
        <v>18</v>
      </c>
      <c r="I2192" s="149" t="str">
        <f>_xlfn.XLOOKUP(C2192,linhas_gyn_almoco[HORARIO],linhas_gyn_almoco[LINHA],"",1,1)</f>
        <v>BELEM X GOIANIA 21:05</v>
      </c>
      <c r="J2192" s="145" t="str" cm="1">
        <f t="array" ref="J2192">_xlfn.XLOOKUP(D2192,justificativas_motivos,justificativas_texto,"",1,1)</f>
        <v>MOTORISTA CUMPRINDO HORÁRIO NA ESCALA ATUAL</v>
      </c>
      <c r="L2192" s="119" t="str">
        <f>_xlfn.CONCAT(cr_impAlm[[#This Row],[DATA]],cr_impAlm[[#This Row],[MOTORISTA e MATRICULA]])</f>
        <v>45652ANTONIO DIAS DE OLIVEIRA - 5309</v>
      </c>
    </row>
    <row r="2193" spans="1:12" ht="41.25" hidden="1" customHeight="1">
      <c r="A2193" s="144">
        <v>45569</v>
      </c>
      <c r="B2193" s="135">
        <v>19019</v>
      </c>
      <c r="C2193" s="133">
        <v>0.87847222222222221</v>
      </c>
      <c r="D2193" s="148" t="s">
        <v>11</v>
      </c>
      <c r="E2193" s="132" t="s">
        <v>207</v>
      </c>
      <c r="F2193" s="132"/>
      <c r="G2193" s="132" t="str">
        <f t="shared" si="81"/>
        <v>1</v>
      </c>
      <c r="H2193" s="137">
        <f t="shared" si="82"/>
        <v>18</v>
      </c>
      <c r="I2193" s="149" t="str">
        <f>_xlfn.XLOOKUP(C2193,linhas_gyn_almoco[HORARIO],linhas_gyn_almoco[LINHA],"",1,1)</f>
        <v>BELEM X GOIANIA 21:05</v>
      </c>
      <c r="J2193" s="145" t="str" cm="1">
        <f t="array" ref="J2193">_xlfn.XLOOKUP(D2193,justificativas_motivos,justificativas_texto,"",1,1)</f>
        <v>MOTORISTA CUMPRINDO HORÁRIO NA ESCALA ATUAL</v>
      </c>
      <c r="L2193" s="119" t="str">
        <f>_xlfn.CONCAT(cr_impAlm[[#This Row],[DATA]],cr_impAlm[[#This Row],[MOTORISTA e MATRICULA]])</f>
        <v>45652LUIZ CARLOS DE ARAUJO - 1960</v>
      </c>
    </row>
    <row r="2194" spans="1:12" ht="41.25" hidden="1" customHeight="1">
      <c r="A2194" s="144">
        <v>45569</v>
      </c>
      <c r="B2194" s="135">
        <v>24011</v>
      </c>
      <c r="C2194" s="133">
        <v>0.3</v>
      </c>
      <c r="D2194" s="148" t="s">
        <v>11</v>
      </c>
      <c r="E2194" s="132" t="s">
        <v>121</v>
      </c>
      <c r="F2194" s="132"/>
      <c r="G2194" s="132" t="str">
        <f t="shared" si="81"/>
        <v>1</v>
      </c>
      <c r="H2194" s="137">
        <f t="shared" si="82"/>
        <v>18</v>
      </c>
      <c r="I2194" s="149" t="str">
        <f>_xlfn.XLOOKUP(C2194,linhas_imp_janta[HORARIO],linhas_imp_janta[LINHA],"",1,1)</f>
        <v>BELEM X GOIANIA 07:12</v>
      </c>
      <c r="J2194" s="145" t="str" cm="1">
        <f t="array" ref="J2194">_xlfn.XLOOKUP(D2194,justificativas_motivos,justificativas_texto,"",1,1)</f>
        <v>MOTORISTA CUMPRINDO HORÁRIO NA ESCALA ATUAL</v>
      </c>
      <c r="L2194" s="119" t="str">
        <f>_xlfn.CONCAT(cr_impAlm[[#This Row],[DATA]],cr_impAlm[[#This Row],[MOTORISTA e MATRICULA]])</f>
        <v>45652EURIDES ELIEZER CORREIA - 2778</v>
      </c>
    </row>
    <row r="2195" spans="1:12" ht="41.25" hidden="1" customHeight="1">
      <c r="A2195" s="144">
        <v>45569</v>
      </c>
      <c r="B2195" s="135">
        <v>24011</v>
      </c>
      <c r="C2195" s="133">
        <v>0.3</v>
      </c>
      <c r="D2195" s="148" t="s">
        <v>11</v>
      </c>
      <c r="E2195" s="132" t="s">
        <v>163</v>
      </c>
      <c r="F2195" s="132"/>
      <c r="G2195" s="132" t="str">
        <f t="shared" si="81"/>
        <v>1</v>
      </c>
      <c r="H2195" s="137">
        <f t="shared" si="82"/>
        <v>18</v>
      </c>
      <c r="I2195" s="149" t="str">
        <f>_xlfn.XLOOKUP(C2195,linhas_imp_janta[HORARIO],linhas_imp_janta[LINHA],"",1,1)</f>
        <v>BELEM X GOIANIA 07:12</v>
      </c>
      <c r="J2195" s="145" t="str" cm="1">
        <f t="array" ref="J2195">_xlfn.XLOOKUP(D2195,justificativas_motivos,justificativas_texto,"",1,1)</f>
        <v>MOTORISTA CUMPRINDO HORÁRIO NA ESCALA ATUAL</v>
      </c>
      <c r="L2195" s="119" t="str">
        <f>_xlfn.CONCAT(cr_impAlm[[#This Row],[DATA]],cr_impAlm[[#This Row],[MOTORISTA e MATRICULA]])</f>
        <v>45652DAVID ALVES PEREIRA - 5300</v>
      </c>
    </row>
    <row r="2196" spans="1:12" ht="41.25" hidden="1" customHeight="1">
      <c r="A2196" s="144">
        <v>45569</v>
      </c>
      <c r="B2196" s="135">
        <v>24010</v>
      </c>
      <c r="C2196" s="133">
        <v>0.33333333333333331</v>
      </c>
      <c r="D2196" s="148" t="s">
        <v>11</v>
      </c>
      <c r="E2196" s="132" t="s">
        <v>193</v>
      </c>
      <c r="F2196" s="132"/>
      <c r="G2196" s="132" t="str">
        <f t="shared" si="81"/>
        <v>1</v>
      </c>
      <c r="H2196" s="137">
        <f t="shared" si="82"/>
        <v>18</v>
      </c>
      <c r="I2196" s="149" t="str">
        <f>_xlfn.XLOOKUP(C2196,linhas_imp_janta[HORARIO],linhas_imp_janta[LINHA],"",-1,1)</f>
        <v>SAO LUIS X GOIANIA 08:00</v>
      </c>
      <c r="J2196" s="145" t="str" cm="1">
        <f t="array" ref="J2196">_xlfn.XLOOKUP(D2196,justificativas_motivos,justificativas_texto,"",1,1)</f>
        <v>MOTORISTA CUMPRINDO HORÁRIO NA ESCALA ATUAL</v>
      </c>
      <c r="L2196" s="119" t="str">
        <f>_xlfn.CONCAT(cr_impAlm[[#This Row],[DATA]],cr_impAlm[[#This Row],[MOTORISTA e MATRICULA]])</f>
        <v>45652PEDRO PAULO DO NASCIMENTO DO CARMO - 2559</v>
      </c>
    </row>
    <row r="2197" spans="1:12" ht="41.25" hidden="1" customHeight="1">
      <c r="A2197" s="144">
        <v>45569</v>
      </c>
      <c r="B2197" s="135">
        <v>24010</v>
      </c>
      <c r="C2197" s="133">
        <v>0.33333333333333331</v>
      </c>
      <c r="D2197" s="148" t="s">
        <v>11</v>
      </c>
      <c r="E2197" s="132" t="s">
        <v>173</v>
      </c>
      <c r="F2197" s="132"/>
      <c r="G2197" s="132" t="str">
        <f t="shared" si="81"/>
        <v>1</v>
      </c>
      <c r="H2197" s="137">
        <f t="shared" si="82"/>
        <v>18</v>
      </c>
      <c r="I2197" s="149" t="str">
        <f>_xlfn.XLOOKUP(C2197,linhas_imp_janta[HORARIO],linhas_imp_janta[LINHA],"",-1,1)</f>
        <v>SAO LUIS X GOIANIA 08:00</v>
      </c>
      <c r="J2197" s="145" t="str" cm="1">
        <f t="array" ref="J2197">_xlfn.XLOOKUP(D2197,justificativas_motivos,justificativas_texto,"",1,1)</f>
        <v>MOTORISTA CUMPRINDO HORÁRIO NA ESCALA ATUAL</v>
      </c>
      <c r="L2197" s="119" t="str">
        <f>_xlfn.CONCAT(cr_impAlm[[#This Row],[DATA]],cr_impAlm[[#This Row],[MOTORISTA e MATRICULA]])</f>
        <v>45653ANTONIO FERNANDO DA SILVA  - 5740</v>
      </c>
    </row>
    <row r="2198" spans="1:12" ht="41.25" hidden="1" customHeight="1">
      <c r="A2198" s="144">
        <v>45569</v>
      </c>
      <c r="B2198" s="135">
        <v>14700</v>
      </c>
      <c r="C2198" s="133">
        <v>0.39583333333333331</v>
      </c>
      <c r="D2198" s="148" t="s">
        <v>11</v>
      </c>
      <c r="E2198" s="132" t="s">
        <v>157</v>
      </c>
      <c r="F2198" s="132"/>
      <c r="G2198" s="132" t="str">
        <f t="shared" si="81"/>
        <v>1</v>
      </c>
      <c r="H2198" s="137">
        <f t="shared" si="82"/>
        <v>18</v>
      </c>
      <c r="I2198" s="149" t="str">
        <f>_xlfn.XLOOKUP(C2198,linhas_imp_janta[HORARIO],linhas_imp_janta[LINHA],"",1,1)</f>
        <v>GOIANIA X BELEM 09:30</v>
      </c>
      <c r="J2198" s="145" t="str" cm="1">
        <f t="array" ref="J2198">_xlfn.XLOOKUP(D2198,justificativas_motivos,justificativas_texto,"",1,1)</f>
        <v>MOTORISTA CUMPRINDO HORÁRIO NA ESCALA ATUAL</v>
      </c>
      <c r="L2198" s="119" t="str">
        <f>_xlfn.CONCAT(cr_impAlm[[#This Row],[DATA]],cr_impAlm[[#This Row],[MOTORISTA e MATRICULA]])</f>
        <v>45653JOSIMAR CLAUDINO SILVA - 5240</v>
      </c>
    </row>
    <row r="2199" spans="1:12" ht="41.25" hidden="1" customHeight="1">
      <c r="A2199" s="144">
        <v>45569</v>
      </c>
      <c r="B2199" s="135">
        <v>14700</v>
      </c>
      <c r="C2199" s="133">
        <v>0.39583333333333331</v>
      </c>
      <c r="D2199" s="148" t="s">
        <v>11</v>
      </c>
      <c r="E2199" s="132" t="s">
        <v>156</v>
      </c>
      <c r="F2199" s="132"/>
      <c r="G2199" s="132" t="str">
        <f t="shared" si="81"/>
        <v>1</v>
      </c>
      <c r="H2199" s="137">
        <f t="shared" si="82"/>
        <v>18</v>
      </c>
      <c r="I2199" s="149" t="str">
        <f>_xlfn.XLOOKUP(C2199,linhas_imp_janta[HORARIO],linhas_imp_janta[LINHA],"",1,1)</f>
        <v>GOIANIA X BELEM 09:30</v>
      </c>
      <c r="J2199" s="145" t="str" cm="1">
        <f t="array" ref="J2199">_xlfn.XLOOKUP(D2199,justificativas_motivos,justificativas_texto,"",1,1)</f>
        <v>MOTORISTA CUMPRINDO HORÁRIO NA ESCALA ATUAL</v>
      </c>
      <c r="L2199" s="119" t="str">
        <f>_xlfn.CONCAT(cr_impAlm[[#This Row],[DATA]],cr_impAlm[[#This Row],[MOTORISTA e MATRICULA]])</f>
        <v>45653LUCIANO CARNEIRO ALVES - 5757</v>
      </c>
    </row>
    <row r="2200" spans="1:12" ht="41.25" hidden="1" customHeight="1">
      <c r="A2200" s="144">
        <v>45569</v>
      </c>
      <c r="B2200" s="135">
        <v>17700</v>
      </c>
      <c r="C2200" s="133">
        <v>0.75</v>
      </c>
      <c r="D2200" s="148" t="s">
        <v>11</v>
      </c>
      <c r="E2200" s="132" t="s">
        <v>160</v>
      </c>
      <c r="F2200" s="132"/>
      <c r="G2200" s="132" t="str">
        <f t="shared" si="81"/>
        <v>1</v>
      </c>
      <c r="H2200" s="137">
        <f t="shared" si="82"/>
        <v>18</v>
      </c>
      <c r="I2200" s="149" t="str">
        <f>_xlfn.XLOOKUP(C2200,linhas_imp_janta[HORARIO],linhas_imp_janta[LINHA],"",1,1)</f>
        <v>GOIANIA X TERESINA 18:00</v>
      </c>
      <c r="J2200" s="145" t="str" cm="1">
        <f t="array" ref="J2200">_xlfn.XLOOKUP(D2200,justificativas_motivos,justificativas_texto,"",1,1)</f>
        <v>MOTORISTA CUMPRINDO HORÁRIO NA ESCALA ATUAL</v>
      </c>
      <c r="L2200" s="119" t="str">
        <f>_xlfn.CONCAT(cr_impAlm[[#This Row],[DATA]],cr_impAlm[[#This Row],[MOTORISTA e MATRICULA]])</f>
        <v>45653ROGERIO TEODORO DE OLIVEIRA - 5994</v>
      </c>
    </row>
    <row r="2201" spans="1:12" ht="41.25" hidden="1" customHeight="1">
      <c r="A2201" s="144">
        <v>45569</v>
      </c>
      <c r="B2201" s="135">
        <v>17700</v>
      </c>
      <c r="C2201" s="133">
        <v>0.75</v>
      </c>
      <c r="D2201" s="148" t="s">
        <v>11</v>
      </c>
      <c r="E2201" s="132" t="s">
        <v>161</v>
      </c>
      <c r="F2201" s="132"/>
      <c r="G2201" s="132" t="str">
        <f t="shared" si="81"/>
        <v>1</v>
      </c>
      <c r="H2201" s="137">
        <f t="shared" si="82"/>
        <v>18</v>
      </c>
      <c r="I2201" s="149" t="str">
        <f>_xlfn.XLOOKUP(C2201,linhas_imp_janta[HORARIO],linhas_imp_janta[LINHA],"",1,1)</f>
        <v>GOIANIA X TERESINA 18:00</v>
      </c>
      <c r="J2201" s="145" t="str" cm="1">
        <f t="array" ref="J2201">_xlfn.XLOOKUP(D2201,justificativas_motivos,justificativas_texto,"",1,1)</f>
        <v>MOTORISTA CUMPRINDO HORÁRIO NA ESCALA ATUAL</v>
      </c>
      <c r="L2201" s="119" t="str">
        <f>_xlfn.CONCAT(cr_impAlm[[#This Row],[DATA]],cr_impAlm[[#This Row],[MOTORISTA e MATRICULA]])</f>
        <v>45653ANDRE LUIZ DA SILVA - 5188</v>
      </c>
    </row>
    <row r="2202" spans="1:12" ht="41.25" hidden="1" customHeight="1">
      <c r="A2202" s="144">
        <v>45569</v>
      </c>
      <c r="B2202" s="135">
        <v>24013</v>
      </c>
      <c r="C2202" s="133">
        <v>0.79166666666666663</v>
      </c>
      <c r="D2202" s="148" t="s">
        <v>11</v>
      </c>
      <c r="E2202" s="132" t="s">
        <v>95</v>
      </c>
      <c r="F2202" s="132"/>
      <c r="G2202" s="132" t="str">
        <f t="shared" si="81"/>
        <v>1</v>
      </c>
      <c r="H2202" s="137">
        <f t="shared" si="82"/>
        <v>18</v>
      </c>
      <c r="I2202" s="149" t="str">
        <f>_xlfn.XLOOKUP(C2202,linhas_imp_janta[HORARIO],linhas_imp_janta[LINHA],"",1,1)</f>
        <v>GOIANIA X BELEM 19:00</v>
      </c>
      <c r="J2202" s="145" t="str" cm="1">
        <f t="array" ref="J2202">_xlfn.XLOOKUP(D2202,justificativas_motivos,justificativas_texto,"",1,1)</f>
        <v>MOTORISTA CUMPRINDO HORÁRIO NA ESCALA ATUAL</v>
      </c>
      <c r="L2202" s="119" t="str">
        <f>_xlfn.CONCAT(cr_impAlm[[#This Row],[DATA]],cr_impAlm[[#This Row],[MOTORISTA e MATRICULA]])</f>
        <v>45653LUSIMAR SOARES ROCHA- 5987</v>
      </c>
    </row>
    <row r="2203" spans="1:12" ht="41.25" hidden="1" customHeight="1">
      <c r="A2203" s="144">
        <v>45569</v>
      </c>
      <c r="B2203" s="135">
        <v>24013</v>
      </c>
      <c r="C2203" s="133">
        <v>0.79166666666666663</v>
      </c>
      <c r="D2203" s="148" t="s">
        <v>11</v>
      </c>
      <c r="E2203" s="149" t="s">
        <v>16</v>
      </c>
      <c r="F2203" s="149"/>
      <c r="G2203" s="149" t="str">
        <f t="shared" ref="G2203:G2266" si="83">IF(E2203="MOTORISTA","","1")</f>
        <v>1</v>
      </c>
      <c r="H2203" s="150">
        <f t="shared" ref="H2203:H2266" si="84">IF(E2203="MOTORISTA","",18)</f>
        <v>18</v>
      </c>
      <c r="I2203" s="149" t="str">
        <f>_xlfn.XLOOKUP(C2203,linhas_imp_janta[HORARIO],linhas_imp_janta[LINHA],"",1,1)</f>
        <v>GOIANIA X BELEM 19:00</v>
      </c>
      <c r="J2203" s="151" t="str" cm="1">
        <f t="array" ref="J2203">_xlfn.XLOOKUP(D2203,justificativas_motivos,justificativas_texto,"",1,1)</f>
        <v>MOTORISTA CUMPRINDO HORÁRIO NA ESCALA ATUAL</v>
      </c>
      <c r="L2203" s="119" t="str">
        <f>_xlfn.CONCAT(cr_impAlm[[#This Row],[DATA]],cr_impAlm[[#This Row],[MOTORISTA e MATRICULA]])</f>
        <v>45653ADIR CASSIMIRO DA SILVA - 5672</v>
      </c>
    </row>
    <row r="2204" spans="1:12" ht="41.25" hidden="1" customHeight="1">
      <c r="A2204" s="144">
        <v>45569</v>
      </c>
      <c r="B2204" s="135">
        <v>24012</v>
      </c>
      <c r="C2204" s="133">
        <v>0.83333333333333337</v>
      </c>
      <c r="D2204" s="148" t="s">
        <v>11</v>
      </c>
      <c r="E2204" s="132" t="s">
        <v>187</v>
      </c>
      <c r="F2204" s="149"/>
      <c r="G2204" s="132" t="str">
        <f t="shared" si="83"/>
        <v>1</v>
      </c>
      <c r="H2204" s="137">
        <f t="shared" si="84"/>
        <v>18</v>
      </c>
      <c r="I2204" s="149" t="s">
        <v>82</v>
      </c>
      <c r="J2204" s="145" t="str" cm="1">
        <f t="array" ref="J2204">_xlfn.XLOOKUP(D2204,justificativas_motivos,justificativas_texto,"",1,1)</f>
        <v>MOTORISTA CUMPRINDO HORÁRIO NA ESCALA ATUAL</v>
      </c>
      <c r="L2204" s="119" t="str">
        <f>_xlfn.CONCAT(cr_impAlm[[#This Row],[DATA]],cr_impAlm[[#This Row],[MOTORISTA e MATRICULA]])</f>
        <v>45653ISAC DIAS DA COSTA - 5179</v>
      </c>
    </row>
    <row r="2205" spans="1:12" ht="41.25" hidden="1" customHeight="1">
      <c r="A2205" s="152">
        <v>45569</v>
      </c>
      <c r="B2205" s="146">
        <v>24012</v>
      </c>
      <c r="C2205" s="147">
        <v>0.83333333333333337</v>
      </c>
      <c r="D2205" s="148" t="s">
        <v>11</v>
      </c>
      <c r="E2205" s="132" t="s">
        <v>155</v>
      </c>
      <c r="F2205" s="149"/>
      <c r="G2205" s="149" t="str">
        <f t="shared" si="83"/>
        <v>1</v>
      </c>
      <c r="H2205" s="150">
        <f t="shared" si="84"/>
        <v>18</v>
      </c>
      <c r="I2205" s="149" t="s">
        <v>82</v>
      </c>
      <c r="J2205" s="151" t="str" cm="1">
        <f t="array" ref="J2205">_xlfn.XLOOKUP(D2205,justificativas_motivos,justificativas_texto,"",1,1)</f>
        <v>MOTORISTA CUMPRINDO HORÁRIO NA ESCALA ATUAL</v>
      </c>
      <c r="L2205" s="119" t="str">
        <f>_xlfn.CONCAT(cr_impAlm[[#This Row],[DATA]],cr_impAlm[[#This Row],[MOTORISTA e MATRICULA]])</f>
        <v>45653JACINTO BATISTA DE SOUSA - 5271</v>
      </c>
    </row>
    <row r="2206" spans="1:12" ht="41.25" hidden="1" customHeight="1">
      <c r="A2206" s="152">
        <v>45570</v>
      </c>
      <c r="B2206" s="146">
        <v>20010</v>
      </c>
      <c r="C2206" s="147">
        <v>0.87847222222222221</v>
      </c>
      <c r="D2206" s="148" t="s">
        <v>11</v>
      </c>
      <c r="E2206" s="132" t="s">
        <v>160</v>
      </c>
      <c r="F2206" s="149"/>
      <c r="G2206" s="149" t="str">
        <f t="shared" si="83"/>
        <v>1</v>
      </c>
      <c r="H2206" s="150">
        <f t="shared" si="84"/>
        <v>18</v>
      </c>
      <c r="I2206" s="149" t="str">
        <f>_xlfn.XLOOKUP(C2206,linhas_gyn_almoco[HORARIO],linhas_gyn_almoco[LINHA],"",1,1)</f>
        <v>BELEM X GOIANIA 21:05</v>
      </c>
      <c r="J2206" s="151" t="str" cm="1">
        <f t="array" ref="J2206">_xlfn.XLOOKUP(D2206,justificativas_motivos,justificativas_texto,"",1,1)</f>
        <v>MOTORISTA CUMPRINDO HORÁRIO NA ESCALA ATUAL</v>
      </c>
      <c r="L2206" s="119" t="str">
        <f>_xlfn.CONCAT(cr_impAlm[[#This Row],[DATA]],cr_impAlm[[#This Row],[MOTORISTA e MATRICULA]])</f>
        <v>45653KEITH NOLAN CARNEIRO BARBOSA - 5653</v>
      </c>
    </row>
    <row r="2207" spans="1:12" ht="41.25" hidden="1" customHeight="1">
      <c r="A2207" s="152">
        <v>45570</v>
      </c>
      <c r="B2207" s="146">
        <v>20010</v>
      </c>
      <c r="C2207" s="147">
        <v>0.87847222222222221</v>
      </c>
      <c r="D2207" s="148" t="s">
        <v>11</v>
      </c>
      <c r="E2207" s="132" t="s">
        <v>161</v>
      </c>
      <c r="F2207" s="149"/>
      <c r="G2207" s="149" t="str">
        <f t="shared" si="83"/>
        <v>1</v>
      </c>
      <c r="H2207" s="150">
        <f t="shared" si="84"/>
        <v>18</v>
      </c>
      <c r="I2207" s="149" t="str">
        <f>_xlfn.XLOOKUP(C2207,linhas_gyn_almoco[HORARIO],linhas_gyn_almoco[LINHA],"",1,1)</f>
        <v>BELEM X GOIANIA 21:05</v>
      </c>
      <c r="J2207" s="151" t="str" cm="1">
        <f t="array" ref="J2207">_xlfn.XLOOKUP(D2207,justificativas_motivos,justificativas_texto,"",1,1)</f>
        <v>MOTORISTA CUMPRINDO HORÁRIO NA ESCALA ATUAL</v>
      </c>
      <c r="L2207" s="119" t="str">
        <f>_xlfn.CONCAT(cr_impAlm[[#This Row],[DATA]],cr_impAlm[[#This Row],[MOTORISTA e MATRICULA]])</f>
        <v>45653ADAIL DA SILVA DOS SANTOS - 1103</v>
      </c>
    </row>
    <row r="2208" spans="1:12" ht="41.25" hidden="1" customHeight="1">
      <c r="A2208" s="152">
        <v>45570</v>
      </c>
      <c r="B2208" s="146">
        <v>24013</v>
      </c>
      <c r="C2208" s="147">
        <v>0.3</v>
      </c>
      <c r="D2208" s="148" t="s">
        <v>11</v>
      </c>
      <c r="E2208" s="132" t="s">
        <v>95</v>
      </c>
      <c r="F2208" s="149"/>
      <c r="G2208" s="149" t="str">
        <f t="shared" si="83"/>
        <v>1</v>
      </c>
      <c r="H2208" s="150">
        <f t="shared" si="84"/>
        <v>18</v>
      </c>
      <c r="I2208" s="149" t="str">
        <f>_xlfn.XLOOKUP(C2208,linhas_imp_janta[HORARIO],linhas_imp_janta[LINHA],"",1,1)</f>
        <v>BELEM X GOIANIA 07:12</v>
      </c>
      <c r="J2208" s="151" t="str" cm="1">
        <f t="array" ref="J2208">_xlfn.XLOOKUP(D2208,justificativas_motivos,justificativas_texto,"",1,1)</f>
        <v>MOTORISTA CUMPRINDO HORÁRIO NA ESCALA ATUAL</v>
      </c>
      <c r="L2208" s="119" t="str">
        <f>_xlfn.CONCAT(cr_impAlm[[#This Row],[DATA]],cr_impAlm[[#This Row],[MOTORISTA e MATRICULA]])</f>
        <v>45654JUNIOR CARLOS DE OLIVEIRA - 1118</v>
      </c>
    </row>
    <row r="2209" spans="1:12" ht="41.25" hidden="1" customHeight="1">
      <c r="A2209" s="152">
        <v>45570</v>
      </c>
      <c r="B2209" s="146">
        <v>24013</v>
      </c>
      <c r="C2209" s="147">
        <v>0.3</v>
      </c>
      <c r="D2209" s="148" t="s">
        <v>11</v>
      </c>
      <c r="E2209" s="149" t="s">
        <v>16</v>
      </c>
      <c r="F2209" s="149"/>
      <c r="G2209" s="149" t="str">
        <f t="shared" si="83"/>
        <v>1</v>
      </c>
      <c r="H2209" s="150">
        <f t="shared" si="84"/>
        <v>18</v>
      </c>
      <c r="I2209" s="149" t="str">
        <f>_xlfn.XLOOKUP(C2209,linhas_imp_janta[HORARIO],linhas_imp_janta[LINHA],"",1,1)</f>
        <v>BELEM X GOIANIA 07:12</v>
      </c>
      <c r="J2209" s="151" t="str" cm="1">
        <f t="array" ref="J2209">_xlfn.XLOOKUP(D2209,justificativas_motivos,justificativas_texto,"",1,1)</f>
        <v>MOTORISTA CUMPRINDO HORÁRIO NA ESCALA ATUAL</v>
      </c>
      <c r="L2209" s="119" t="str">
        <f>_xlfn.CONCAT(cr_impAlm[[#This Row],[DATA]],cr_impAlm[[#This Row],[MOTORISTA e MATRICULA]])</f>
        <v>45654EVANDRO CARLOS ARAUJO LIMA - 569</v>
      </c>
    </row>
    <row r="2210" spans="1:12" ht="41.25" hidden="1" customHeight="1">
      <c r="A2210" s="152">
        <v>45570</v>
      </c>
      <c r="B2210" s="146">
        <v>24012</v>
      </c>
      <c r="C2210" s="147">
        <v>0.33333333333333331</v>
      </c>
      <c r="D2210" s="148" t="s">
        <v>11</v>
      </c>
      <c r="E2210" s="132" t="s">
        <v>187</v>
      </c>
      <c r="F2210" s="149"/>
      <c r="G2210" s="149" t="str">
        <f t="shared" si="83"/>
        <v>1</v>
      </c>
      <c r="H2210" s="150">
        <f t="shared" si="84"/>
        <v>18</v>
      </c>
      <c r="I2210" s="149" t="str">
        <f>_xlfn.XLOOKUP(C2210,linhas_imp_janta[HORARIO],linhas_imp_janta[LINHA],"",-1,1)</f>
        <v>SAO LUIS X GOIANIA 08:00</v>
      </c>
      <c r="J2210" s="151" t="str" cm="1">
        <f t="array" ref="J2210">_xlfn.XLOOKUP(D2210,justificativas_motivos,justificativas_texto,"",1,1)</f>
        <v>MOTORISTA CUMPRINDO HORÁRIO NA ESCALA ATUAL</v>
      </c>
      <c r="L2210" s="119" t="str">
        <f>_xlfn.CONCAT(cr_impAlm[[#This Row],[DATA]],cr_impAlm[[#This Row],[MOTORISTA e MATRICULA]])</f>
        <v>45654MARCELO RIZO SANTANA - 2048</v>
      </c>
    </row>
    <row r="2211" spans="1:12" ht="41.25" hidden="1" customHeight="1">
      <c r="A2211" s="152">
        <v>45570</v>
      </c>
      <c r="B2211" s="146">
        <v>24012</v>
      </c>
      <c r="C2211" s="147">
        <v>0.33333333333333331</v>
      </c>
      <c r="D2211" s="148" t="s">
        <v>11</v>
      </c>
      <c r="E2211" s="149" t="s">
        <v>155</v>
      </c>
      <c r="F2211" s="149"/>
      <c r="G2211" s="149" t="str">
        <f t="shared" si="83"/>
        <v>1</v>
      </c>
      <c r="H2211" s="150">
        <f t="shared" si="84"/>
        <v>18</v>
      </c>
      <c r="I2211" s="149" t="str">
        <f>_xlfn.XLOOKUP(C2211,linhas_imp_janta[HORARIO],linhas_imp_janta[LINHA],"",-1,1)</f>
        <v>SAO LUIS X GOIANIA 08:00</v>
      </c>
      <c r="J2211" s="151" t="str" cm="1">
        <f t="array" ref="J2211">_xlfn.XLOOKUP(D2211,justificativas_motivos,justificativas_texto,"",1,1)</f>
        <v>MOTORISTA CUMPRINDO HORÁRIO NA ESCALA ATUAL</v>
      </c>
      <c r="L2211" s="119" t="str">
        <f>_xlfn.CONCAT(cr_impAlm[[#This Row],[DATA]],cr_impAlm[[#This Row],[MOTORISTA e MATRICULA]])</f>
        <v>45654CLAUDIO JOSE DO NASCIMENTO - 549</v>
      </c>
    </row>
    <row r="2212" spans="1:12" ht="41.25" hidden="1" customHeight="1">
      <c r="A2212" s="152">
        <v>45570</v>
      </c>
      <c r="B2212" s="146">
        <v>14700</v>
      </c>
      <c r="C2212" s="147">
        <v>0.39583333333333331</v>
      </c>
      <c r="D2212" s="148" t="s">
        <v>11</v>
      </c>
      <c r="E2212" s="153" t="s">
        <v>69</v>
      </c>
      <c r="F2212" s="149"/>
      <c r="G2212" s="149" t="str">
        <f t="shared" si="83"/>
        <v>1</v>
      </c>
      <c r="H2212" s="150">
        <f t="shared" si="84"/>
        <v>18</v>
      </c>
      <c r="I2212" s="149" t="str">
        <f>_xlfn.XLOOKUP(C2212,linhas_imp_janta[HORARIO],linhas_imp_janta[LINHA],"",1,1)</f>
        <v>GOIANIA X BELEM 09:30</v>
      </c>
      <c r="J2212" s="151" t="str" cm="1">
        <f t="array" ref="J2212">_xlfn.XLOOKUP(D2212,justificativas_motivos,justificativas_texto,"",1,1)</f>
        <v>MOTORISTA CUMPRINDO HORÁRIO NA ESCALA ATUAL</v>
      </c>
      <c r="L2212" s="119" t="str">
        <f>_xlfn.CONCAT(cr_impAlm[[#This Row],[DATA]],cr_impAlm[[#This Row],[MOTORISTA e MATRICULA]])</f>
        <v>45654VALDIR ALVES MIRANDA - 1364</v>
      </c>
    </row>
    <row r="2213" spans="1:12" ht="41.25" hidden="1" customHeight="1">
      <c r="A2213" s="152">
        <v>45570</v>
      </c>
      <c r="B2213" s="146">
        <v>14700</v>
      </c>
      <c r="C2213" s="147">
        <v>0.39583333333333331</v>
      </c>
      <c r="D2213" s="148" t="s">
        <v>11</v>
      </c>
      <c r="E2213" s="153" t="s">
        <v>190</v>
      </c>
      <c r="F2213" s="149"/>
      <c r="G2213" s="149" t="str">
        <f t="shared" si="83"/>
        <v>1</v>
      </c>
      <c r="H2213" s="150">
        <f t="shared" si="84"/>
        <v>18</v>
      </c>
      <c r="I2213" s="149" t="str">
        <f>_xlfn.XLOOKUP(C2213,linhas_imp_janta[HORARIO],linhas_imp_janta[LINHA],"",1,1)</f>
        <v>GOIANIA X BELEM 09:30</v>
      </c>
      <c r="J2213" s="151" t="str" cm="1">
        <f t="array" ref="J2213">_xlfn.XLOOKUP(D2213,justificativas_motivos,justificativas_texto,"",1,1)</f>
        <v>MOTORISTA CUMPRINDO HORÁRIO NA ESCALA ATUAL</v>
      </c>
      <c r="L2213" s="119" t="str">
        <f>_xlfn.CONCAT(cr_impAlm[[#This Row],[DATA]],cr_impAlm[[#This Row],[MOTORISTA e MATRICULA]])</f>
        <v>45654JOAO ANIVAIR DE QUEIROZ - 5608</v>
      </c>
    </row>
    <row r="2214" spans="1:12" ht="41.25" hidden="1" customHeight="1">
      <c r="A2214" s="152">
        <v>45570</v>
      </c>
      <c r="B2214" s="146">
        <v>19009</v>
      </c>
      <c r="C2214" s="147">
        <v>0.75</v>
      </c>
      <c r="D2214" s="148" t="s">
        <v>11</v>
      </c>
      <c r="E2214" s="149" t="s">
        <v>27</v>
      </c>
      <c r="F2214" s="149"/>
      <c r="G2214" s="149" t="str">
        <f t="shared" si="83"/>
        <v>1</v>
      </c>
      <c r="H2214" s="150">
        <f t="shared" si="84"/>
        <v>18</v>
      </c>
      <c r="I2214" s="149" t="str">
        <f>_xlfn.XLOOKUP(C2214,linhas_imp_janta[HORARIO],linhas_imp_janta[LINHA],"",1,1)</f>
        <v>GOIANIA X TERESINA 18:00</v>
      </c>
      <c r="J2214" s="151" t="str" cm="1">
        <f t="array" ref="J2214">_xlfn.XLOOKUP(D2214,justificativas_motivos,justificativas_texto,"",1,1)</f>
        <v>MOTORISTA CUMPRINDO HORÁRIO NA ESCALA ATUAL</v>
      </c>
      <c r="L2214" s="119" t="str">
        <f>_xlfn.CONCAT(cr_impAlm[[#This Row],[DATA]],cr_impAlm[[#This Row],[MOTORISTA e MATRICULA]])</f>
        <v>45654EURIPEDES BARSANULFO DIAS ROSA - 1951</v>
      </c>
    </row>
    <row r="2215" spans="1:12" ht="41.25" hidden="1" customHeight="1">
      <c r="A2215" s="152">
        <v>45570</v>
      </c>
      <c r="B2215" s="146">
        <v>19009</v>
      </c>
      <c r="C2215" s="147">
        <v>0.75</v>
      </c>
      <c r="D2215" s="148" t="s">
        <v>11</v>
      </c>
      <c r="E2215" s="149" t="s">
        <v>40</v>
      </c>
      <c r="F2215" s="149"/>
      <c r="G2215" s="149" t="str">
        <f t="shared" si="83"/>
        <v>1</v>
      </c>
      <c r="H2215" s="150">
        <f t="shared" si="84"/>
        <v>18</v>
      </c>
      <c r="I2215" s="149" t="str">
        <f>_xlfn.XLOOKUP(C2215,linhas_imp_janta[HORARIO],linhas_imp_janta[LINHA],"",1,1)</f>
        <v>GOIANIA X TERESINA 18:00</v>
      </c>
      <c r="J2215" s="151" t="str" cm="1">
        <f t="array" ref="J2215">_xlfn.XLOOKUP(D2215,justificativas_motivos,justificativas_texto,"",1,1)</f>
        <v>MOTORISTA CUMPRINDO HORÁRIO NA ESCALA ATUAL</v>
      </c>
      <c r="L2215" s="119" t="str">
        <f>_xlfn.CONCAT(cr_impAlm[[#This Row],[DATA]],cr_impAlm[[#This Row],[MOTORISTA e MATRICULA]])</f>
        <v>45654ROGER FREITAS - 5665</v>
      </c>
    </row>
    <row r="2216" spans="1:12" ht="41.25" hidden="1" customHeight="1">
      <c r="A2216" s="152">
        <v>45570</v>
      </c>
      <c r="B2216" s="146">
        <v>24001</v>
      </c>
      <c r="C2216" s="147">
        <v>0.79166666666666663</v>
      </c>
      <c r="D2216" s="148" t="s">
        <v>11</v>
      </c>
      <c r="E2216" s="149" t="s">
        <v>15</v>
      </c>
      <c r="F2216" s="149"/>
      <c r="G2216" s="149" t="str">
        <f t="shared" si="83"/>
        <v>1</v>
      </c>
      <c r="H2216" s="150">
        <f t="shared" si="84"/>
        <v>18</v>
      </c>
      <c r="I2216" s="149" t="str">
        <f>_xlfn.XLOOKUP(C2216,linhas_imp_janta[HORARIO],linhas_imp_janta[LINHA],"",1,1)</f>
        <v>GOIANIA X BELEM 19:00</v>
      </c>
      <c r="J2216" s="151" t="str" cm="1">
        <f t="array" ref="J2216">_xlfn.XLOOKUP(D2216,justificativas_motivos,justificativas_texto,"",1,1)</f>
        <v>MOTORISTA CUMPRINDO HORÁRIO NA ESCALA ATUAL</v>
      </c>
      <c r="L2216" s="119" t="str">
        <f>_xlfn.CONCAT(cr_impAlm[[#This Row],[DATA]],cr_impAlm[[#This Row],[MOTORISTA e MATRICULA]])</f>
        <v>45654JOCIVANE BARBOSA DE OLIVEIRA - 5207</v>
      </c>
    </row>
    <row r="2217" spans="1:12" ht="41.25" hidden="1" customHeight="1">
      <c r="A2217" s="152">
        <v>45570</v>
      </c>
      <c r="B2217" s="146">
        <v>24001</v>
      </c>
      <c r="C2217" s="147">
        <v>0.79166666666666663</v>
      </c>
      <c r="D2217" s="148" t="s">
        <v>11</v>
      </c>
      <c r="E2217" s="149" t="s">
        <v>118</v>
      </c>
      <c r="F2217" s="149"/>
      <c r="G2217" s="149" t="str">
        <f t="shared" si="83"/>
        <v>1</v>
      </c>
      <c r="H2217" s="150">
        <f t="shared" si="84"/>
        <v>18</v>
      </c>
      <c r="I2217" s="149" t="str">
        <f>_xlfn.XLOOKUP(C2217,linhas_imp_janta[HORARIO],linhas_imp_janta[LINHA],"",1,1)</f>
        <v>GOIANIA X BELEM 19:00</v>
      </c>
      <c r="J2217" s="151" t="str" cm="1">
        <f t="array" ref="J2217">_xlfn.XLOOKUP(D2217,justificativas_motivos,justificativas_texto,"",1,1)</f>
        <v>MOTORISTA CUMPRINDO HORÁRIO NA ESCALA ATUAL</v>
      </c>
      <c r="L2217" s="119" t="str">
        <f>_xlfn.CONCAT(cr_impAlm[[#This Row],[DATA]],cr_impAlm[[#This Row],[MOTORISTA e MATRICULA]])</f>
        <v>45654ENIO GOMES DE SOUZA - 5825</v>
      </c>
    </row>
    <row r="2218" spans="1:12" ht="41.25" hidden="1" customHeight="1">
      <c r="A2218" s="152">
        <v>45570</v>
      </c>
      <c r="B2218" s="146">
        <v>24005</v>
      </c>
      <c r="C2218" s="147">
        <v>0.83333333333333337</v>
      </c>
      <c r="D2218" s="148" t="s">
        <v>11</v>
      </c>
      <c r="E2218" s="149" t="s">
        <v>92</v>
      </c>
      <c r="F2218" s="149"/>
      <c r="G2218" s="149" t="str">
        <f t="shared" si="83"/>
        <v>1</v>
      </c>
      <c r="H2218" s="150">
        <f t="shared" si="84"/>
        <v>18</v>
      </c>
      <c r="I2218" s="149" t="s">
        <v>82</v>
      </c>
      <c r="J2218" s="151" t="str" cm="1">
        <f t="array" ref="J2218">_xlfn.XLOOKUP(D2218,justificativas_motivos,justificativas_texto,"",1,1)</f>
        <v>MOTORISTA CUMPRINDO HORÁRIO NA ESCALA ATUAL</v>
      </c>
      <c r="L2218" s="119" t="str">
        <f>_xlfn.CONCAT(cr_impAlm[[#This Row],[DATA]],cr_impAlm[[#This Row],[MOTORISTA e MATRICULA]])</f>
        <v>45654CLEOMAR ANTONIO SIMOES - 2988</v>
      </c>
    </row>
    <row r="2219" spans="1:12" ht="41.25" hidden="1" customHeight="1">
      <c r="A2219" s="152">
        <v>45570</v>
      </c>
      <c r="B2219" s="146">
        <v>24005</v>
      </c>
      <c r="C2219" s="147">
        <v>0.83333333333333337</v>
      </c>
      <c r="D2219" s="148" t="s">
        <v>11</v>
      </c>
      <c r="E2219" s="149" t="s">
        <v>102</v>
      </c>
      <c r="F2219" s="149"/>
      <c r="G2219" s="149" t="str">
        <f t="shared" si="83"/>
        <v>1</v>
      </c>
      <c r="H2219" s="150">
        <f t="shared" si="84"/>
        <v>18</v>
      </c>
      <c r="I2219" s="149" t="s">
        <v>82</v>
      </c>
      <c r="J2219" s="151" t="str" cm="1">
        <f t="array" ref="J2219">_xlfn.XLOOKUP(D2219,justificativas_motivos,justificativas_texto,"",1,1)</f>
        <v>MOTORISTA CUMPRINDO HORÁRIO NA ESCALA ATUAL</v>
      </c>
      <c r="L2219" s="119" t="str">
        <f>_xlfn.CONCAT(cr_impAlm[[#This Row],[DATA]],cr_impAlm[[#This Row],[MOTORISTA e MATRICULA]])</f>
        <v>45654DIVINO EURIPEDES RIBEIRO - 5191</v>
      </c>
    </row>
    <row r="2220" spans="1:12" ht="41.25" hidden="1" customHeight="1">
      <c r="A2220" s="152">
        <v>45570</v>
      </c>
      <c r="B2220" s="146">
        <v>15900</v>
      </c>
      <c r="C2220" s="147">
        <v>0.83333333333333337</v>
      </c>
      <c r="D2220" s="148" t="s">
        <v>11</v>
      </c>
      <c r="E2220" s="149" t="s">
        <v>34</v>
      </c>
      <c r="F2220" s="149"/>
      <c r="G2220" s="149" t="str">
        <f t="shared" si="83"/>
        <v>1</v>
      </c>
      <c r="H2220" s="150">
        <f t="shared" si="84"/>
        <v>18</v>
      </c>
      <c r="I2220" s="149" t="s">
        <v>82</v>
      </c>
      <c r="J2220" s="151" t="str" cm="1">
        <f t="array" ref="J2220">_xlfn.XLOOKUP(D2220,justificativas_motivos,justificativas_texto,"",1,1)</f>
        <v>MOTORISTA CUMPRINDO HORÁRIO NA ESCALA ATUAL</v>
      </c>
      <c r="L2220" s="119" t="str">
        <f>_xlfn.CONCAT(cr_impAlm[[#This Row],[DATA]],cr_impAlm[[#This Row],[MOTORISTA e MATRICULA]])</f>
        <v>45654RAIMUNDO NONATO FRANCO NETO - 5658</v>
      </c>
    </row>
    <row r="2221" spans="1:12" ht="41.25" hidden="1" customHeight="1">
      <c r="A2221" s="144">
        <v>45570</v>
      </c>
      <c r="B2221" s="135">
        <v>15900</v>
      </c>
      <c r="C2221" s="133">
        <v>0.83333333333333337</v>
      </c>
      <c r="D2221" s="148" t="s">
        <v>11</v>
      </c>
      <c r="E2221" s="132" t="s">
        <v>138</v>
      </c>
      <c r="F2221" s="132"/>
      <c r="G2221" s="132" t="str">
        <f t="shared" si="83"/>
        <v>1</v>
      </c>
      <c r="H2221" s="137">
        <f t="shared" si="84"/>
        <v>18</v>
      </c>
      <c r="I2221" s="149" t="s">
        <v>82</v>
      </c>
      <c r="J2221" s="145" t="str" cm="1">
        <f t="array" ref="J2221">_xlfn.XLOOKUP(D2221,justificativas_motivos,justificativas_texto,"",1,1)</f>
        <v>MOTORISTA CUMPRINDO HORÁRIO NA ESCALA ATUAL</v>
      </c>
      <c r="L2221" s="119" t="str">
        <f>_xlfn.CONCAT(cr_impAlm[[#This Row],[DATA]],cr_impAlm[[#This Row],[MOTORISTA e MATRICULA]])</f>
        <v>45654GENIVAN LEAL TEIXEIRA - 5302</v>
      </c>
    </row>
    <row r="2222" spans="1:12" ht="41.25" hidden="1" customHeight="1">
      <c r="A2222" s="144">
        <v>45571</v>
      </c>
      <c r="B2222" s="135">
        <v>221101</v>
      </c>
      <c r="C2222" s="133">
        <v>0.83333333333333337</v>
      </c>
      <c r="D2222" s="148" t="s">
        <v>231</v>
      </c>
      <c r="E2222" s="132" t="s">
        <v>138</v>
      </c>
      <c r="F2222" s="132"/>
      <c r="G2222" s="132" t="str">
        <f t="shared" si="83"/>
        <v>1</v>
      </c>
      <c r="H2222" s="137">
        <f t="shared" si="84"/>
        <v>18</v>
      </c>
      <c r="I2222" s="149" t="s">
        <v>82</v>
      </c>
      <c r="J2222" s="145" t="str" cm="1">
        <f t="array" ref="J2222">_xlfn.XLOOKUP(D2222,justificativas_motivos,justificativas_texto,"",1,1)</f>
        <v>MOTORISTA CUMPRINDO ESCALA EXTRA</v>
      </c>
      <c r="L2222" s="119" t="str">
        <f>_xlfn.CONCAT(cr_impAlm[[#This Row],[DATA]],cr_impAlm[[#This Row],[MOTORISTA e MATRICULA]])</f>
        <v>45654KEITH NOLAN CARNEIRO BARBOSA - 5653</v>
      </c>
    </row>
    <row r="2223" spans="1:12" ht="41.25" hidden="1" customHeight="1">
      <c r="A2223" s="144">
        <v>45571</v>
      </c>
      <c r="B2223" s="135">
        <v>221101</v>
      </c>
      <c r="C2223" s="133">
        <v>0.83333333333333337</v>
      </c>
      <c r="D2223" s="148" t="s">
        <v>231</v>
      </c>
      <c r="E2223" s="132" t="s">
        <v>34</v>
      </c>
      <c r="F2223" s="132"/>
      <c r="G2223" s="132" t="str">
        <f t="shared" si="83"/>
        <v>1</v>
      </c>
      <c r="H2223" s="137">
        <f t="shared" si="84"/>
        <v>18</v>
      </c>
      <c r="I2223" s="149" t="s">
        <v>82</v>
      </c>
      <c r="J2223" s="145" t="str" cm="1">
        <f t="array" ref="J2223">_xlfn.XLOOKUP(D2223,justificativas_motivos,justificativas_texto,"",1,1)</f>
        <v>MOTORISTA CUMPRINDO ESCALA EXTRA</v>
      </c>
      <c r="L2223" s="119" t="str">
        <f>_xlfn.CONCAT(cr_impAlm[[#This Row],[DATA]],cr_impAlm[[#This Row],[MOTORISTA e MATRICULA]])</f>
        <v>45654JACINTO BATISTA DE SOUSA - 5271</v>
      </c>
    </row>
    <row r="2224" spans="1:12" ht="41.25" hidden="1" customHeight="1">
      <c r="A2224" s="144">
        <v>45571</v>
      </c>
      <c r="B2224" s="135">
        <v>24006</v>
      </c>
      <c r="C2224" s="133">
        <v>0.79166666666666663</v>
      </c>
      <c r="D2224" s="148" t="s">
        <v>11</v>
      </c>
      <c r="E2224" s="132" t="s">
        <v>118</v>
      </c>
      <c r="F2224" s="132"/>
      <c r="G2224" s="132" t="str">
        <f t="shared" si="83"/>
        <v>1</v>
      </c>
      <c r="H2224" s="137">
        <f t="shared" si="84"/>
        <v>18</v>
      </c>
      <c r="I2224" s="149" t="str">
        <f>_xlfn.XLOOKUP(C2224,linhas_imp_janta[HORARIO],linhas_imp_janta[LINHA],"",1,1)</f>
        <v>GOIANIA X BELEM 19:00</v>
      </c>
      <c r="J2224" s="145" t="str" cm="1">
        <f t="array" ref="J2224">_xlfn.XLOOKUP(D2224,justificativas_motivos,justificativas_texto,"",1,1)</f>
        <v>MOTORISTA CUMPRINDO HORÁRIO NA ESCALA ATUAL</v>
      </c>
      <c r="L2224" s="119" t="str">
        <f>_xlfn.CONCAT(cr_impAlm[[#This Row],[DATA]],cr_impAlm[[#This Row],[MOTORISTA e MATRICULA]])</f>
        <v>45655JOCIVANE BARBOSA DE OLIVEIRA - 5207</v>
      </c>
    </row>
    <row r="2225" spans="1:12" ht="41.25" hidden="1" customHeight="1">
      <c r="A2225" s="144">
        <v>45571</v>
      </c>
      <c r="B2225" s="135">
        <v>24006</v>
      </c>
      <c r="C2225" s="133">
        <v>0.79166666666666663</v>
      </c>
      <c r="D2225" s="148" t="s">
        <v>11</v>
      </c>
      <c r="E2225" s="132" t="s">
        <v>15</v>
      </c>
      <c r="F2225" s="132"/>
      <c r="G2225" s="132" t="str">
        <f t="shared" si="83"/>
        <v>1</v>
      </c>
      <c r="H2225" s="137">
        <f t="shared" si="84"/>
        <v>18</v>
      </c>
      <c r="I2225" s="149" t="str">
        <f>_xlfn.XLOOKUP(C2225,linhas_imp_janta[HORARIO],linhas_imp_janta[LINHA],"",1,1)</f>
        <v>GOIANIA X BELEM 19:00</v>
      </c>
      <c r="J2225" s="145" t="str" cm="1">
        <f t="array" ref="J2225">_xlfn.XLOOKUP(D2225,justificativas_motivos,justificativas_texto,"",1,1)</f>
        <v>MOTORISTA CUMPRINDO HORÁRIO NA ESCALA ATUAL</v>
      </c>
      <c r="L2225" s="119" t="str">
        <f>_xlfn.CONCAT(cr_impAlm[[#This Row],[DATA]],cr_impAlm[[#This Row],[MOTORISTA e MATRICULA]])</f>
        <v>45655ENIO GOMES DE SOUZA - 5825</v>
      </c>
    </row>
    <row r="2226" spans="1:12" ht="41.25" hidden="1" customHeight="1">
      <c r="A2226" s="144">
        <v>45571</v>
      </c>
      <c r="B2226" s="135">
        <v>24001</v>
      </c>
      <c r="C2226" s="133">
        <v>0.83333333333333337</v>
      </c>
      <c r="D2226" s="148" t="s">
        <v>11</v>
      </c>
      <c r="E2226" s="132" t="s">
        <v>92</v>
      </c>
      <c r="F2226" s="132"/>
      <c r="G2226" s="132" t="str">
        <f t="shared" si="83"/>
        <v>1</v>
      </c>
      <c r="H2226" s="137">
        <f t="shared" si="84"/>
        <v>18</v>
      </c>
      <c r="I2226" s="149" t="s">
        <v>82</v>
      </c>
      <c r="J2226" s="145" t="str" cm="1">
        <f t="array" ref="J2226">_xlfn.XLOOKUP(D2226,justificativas_motivos,justificativas_texto,"",1,1)</f>
        <v>MOTORISTA CUMPRINDO HORÁRIO NA ESCALA ATUAL</v>
      </c>
      <c r="L2226" s="119" t="str">
        <f>_xlfn.CONCAT(cr_impAlm[[#This Row],[DATA]],cr_impAlm[[#This Row],[MOTORISTA e MATRICULA]])</f>
        <v>45655CLEOMAR ANTONIO SIMOES - 2988</v>
      </c>
    </row>
    <row r="2227" spans="1:12" ht="41.25" hidden="1" customHeight="1">
      <c r="A2227" s="144">
        <v>45571</v>
      </c>
      <c r="B2227" s="135">
        <v>24001</v>
      </c>
      <c r="C2227" s="133">
        <v>0.83333333333333337</v>
      </c>
      <c r="D2227" s="148" t="s">
        <v>11</v>
      </c>
      <c r="E2227" s="132" t="s">
        <v>102</v>
      </c>
      <c r="F2227" s="132"/>
      <c r="G2227" s="132" t="str">
        <f t="shared" si="83"/>
        <v>1</v>
      </c>
      <c r="H2227" s="137">
        <f t="shared" si="84"/>
        <v>18</v>
      </c>
      <c r="I2227" s="149" t="s">
        <v>82</v>
      </c>
      <c r="J2227" s="145" t="str" cm="1">
        <f t="array" ref="J2227">_xlfn.XLOOKUP(D2227,justificativas_motivos,justificativas_texto,"",1,1)</f>
        <v>MOTORISTA CUMPRINDO HORÁRIO NA ESCALA ATUAL</v>
      </c>
      <c r="L2227" s="119" t="str">
        <f>_xlfn.CONCAT(cr_impAlm[[#This Row],[DATA]],cr_impAlm[[#This Row],[MOTORISTA e MATRICULA]])</f>
        <v>45655DIVINO EURIPEDES RIBEIRO - 5191</v>
      </c>
    </row>
    <row r="2228" spans="1:12" ht="41.25" hidden="1" customHeight="1">
      <c r="A2228" s="144">
        <v>45571</v>
      </c>
      <c r="B2228" s="135">
        <v>19009</v>
      </c>
      <c r="C2228" s="133">
        <v>0.75</v>
      </c>
      <c r="D2228" s="148" t="s">
        <v>11</v>
      </c>
      <c r="E2228" s="132" t="s">
        <v>27</v>
      </c>
      <c r="F2228" s="132"/>
      <c r="G2228" s="132" t="str">
        <f t="shared" si="83"/>
        <v>1</v>
      </c>
      <c r="H2228" s="137">
        <f t="shared" si="84"/>
        <v>18</v>
      </c>
      <c r="I2228" s="149" t="str">
        <f>_xlfn.XLOOKUP(C2228,linhas_imp_janta[HORARIO],linhas_imp_janta[LINHA],"",1,1)</f>
        <v>GOIANIA X TERESINA 18:00</v>
      </c>
      <c r="J2228" s="145" t="str" cm="1">
        <f t="array" ref="J2228">_xlfn.XLOOKUP(D2228,justificativas_motivos,justificativas_texto,"",1,1)</f>
        <v>MOTORISTA CUMPRINDO HORÁRIO NA ESCALA ATUAL</v>
      </c>
      <c r="L2228" s="119" t="str">
        <f>_xlfn.CONCAT(cr_impAlm[[#This Row],[DATA]],cr_impAlm[[#This Row],[MOTORISTA e MATRICULA]])</f>
        <v>45655WOLNEY EDUARDO DE OLIVEIRA - 5607</v>
      </c>
    </row>
    <row r="2229" spans="1:12" ht="41.25" hidden="1" customHeight="1">
      <c r="A2229" s="144">
        <v>45571</v>
      </c>
      <c r="B2229" s="135">
        <v>19009</v>
      </c>
      <c r="C2229" s="133">
        <v>0.75</v>
      </c>
      <c r="D2229" s="148" t="s">
        <v>11</v>
      </c>
      <c r="E2229" s="132" t="s">
        <v>40</v>
      </c>
      <c r="F2229" s="132"/>
      <c r="G2229" s="132" t="str">
        <f t="shared" si="83"/>
        <v>1</v>
      </c>
      <c r="H2229" s="137">
        <f t="shared" si="84"/>
        <v>18</v>
      </c>
      <c r="I2229" s="149" t="str">
        <f>_xlfn.XLOOKUP(C2229,linhas_imp_janta[HORARIO],linhas_imp_janta[LINHA],"",1,1)</f>
        <v>GOIANIA X TERESINA 18:00</v>
      </c>
      <c r="J2229" s="145" t="str" cm="1">
        <f t="array" ref="J2229">_xlfn.XLOOKUP(D2229,justificativas_motivos,justificativas_texto,"",1,1)</f>
        <v>MOTORISTA CUMPRINDO HORÁRIO NA ESCALA ATUAL</v>
      </c>
      <c r="L2229" s="119" t="str">
        <f>_xlfn.CONCAT(cr_impAlm[[#This Row],[DATA]],cr_impAlm[[#This Row],[MOTORISTA e MATRICULA]])</f>
        <v>45655EDILTON MONTEIRO GUNDIM 6023</v>
      </c>
    </row>
    <row r="2230" spans="1:12" ht="41.25" hidden="1" customHeight="1">
      <c r="A2230" s="144">
        <v>45571</v>
      </c>
      <c r="B2230" s="135">
        <v>19020</v>
      </c>
      <c r="C2230" s="133">
        <v>0.39583333333333331</v>
      </c>
      <c r="D2230" s="148" t="s">
        <v>11</v>
      </c>
      <c r="E2230" s="132" t="s">
        <v>111</v>
      </c>
      <c r="F2230" s="132"/>
      <c r="G2230" s="132" t="str">
        <f t="shared" si="83"/>
        <v>1</v>
      </c>
      <c r="H2230" s="137">
        <f t="shared" si="84"/>
        <v>18</v>
      </c>
      <c r="I2230" s="149" t="str">
        <f>_xlfn.XLOOKUP(C2230,linhas_imp_janta[HORARIO],linhas_imp_janta[LINHA],"",1,1)</f>
        <v>GOIANIA X BELEM 09:30</v>
      </c>
      <c r="J2230" s="145" t="str" cm="1">
        <f t="array" ref="J2230">_xlfn.XLOOKUP(D2230,justificativas_motivos,justificativas_texto,"",1,1)</f>
        <v>MOTORISTA CUMPRINDO HORÁRIO NA ESCALA ATUAL</v>
      </c>
      <c r="L2230" s="119" t="str">
        <f>_xlfn.CONCAT(cr_impAlm[[#This Row],[DATA]],cr_impAlm[[#This Row],[MOTORISTA e MATRICULA]])</f>
        <v>45655RICARDO VIEIRA GERVASIO - 5297</v>
      </c>
    </row>
    <row r="2231" spans="1:12" ht="41.25" hidden="1" customHeight="1">
      <c r="A2231" s="144">
        <v>45571</v>
      </c>
      <c r="B2231" s="135">
        <v>19020</v>
      </c>
      <c r="C2231" s="133">
        <v>0.39583333333333331</v>
      </c>
      <c r="D2231" s="148" t="s">
        <v>11</v>
      </c>
      <c r="E2231" s="132" t="s">
        <v>110</v>
      </c>
      <c r="F2231" s="132"/>
      <c r="G2231" s="132" t="str">
        <f t="shared" si="83"/>
        <v>1</v>
      </c>
      <c r="H2231" s="137">
        <f t="shared" si="84"/>
        <v>18</v>
      </c>
      <c r="I2231" s="149" t="str">
        <f>_xlfn.XLOOKUP(C2231,linhas_imp_janta[HORARIO],linhas_imp_janta[LINHA],"",1,1)</f>
        <v>GOIANIA X BELEM 09:30</v>
      </c>
      <c r="J2231" s="145" t="str" cm="1">
        <f t="array" ref="J2231">_xlfn.XLOOKUP(D2231,justificativas_motivos,justificativas_texto,"",1,1)</f>
        <v>MOTORISTA CUMPRINDO HORÁRIO NA ESCALA ATUAL</v>
      </c>
      <c r="L2231" s="119" t="str">
        <f>_xlfn.CONCAT(cr_impAlm[[#This Row],[DATA]],cr_impAlm[[#This Row],[MOTORISTA e MATRICULA]])</f>
        <v>45655JUSCELINO PIRES GONCALVES - 1343</v>
      </c>
    </row>
    <row r="2232" spans="1:12" ht="41.25" hidden="1" customHeight="1">
      <c r="A2232" s="144">
        <v>45571</v>
      </c>
      <c r="B2232" s="135">
        <v>16900</v>
      </c>
      <c r="C2232" s="133">
        <v>0.75</v>
      </c>
      <c r="D2232" s="148" t="s">
        <v>11</v>
      </c>
      <c r="E2232" s="132" t="s">
        <v>133</v>
      </c>
      <c r="F2232" s="132"/>
      <c r="G2232" s="132" t="str">
        <f t="shared" si="83"/>
        <v>1</v>
      </c>
      <c r="H2232" s="137">
        <f t="shared" si="84"/>
        <v>18</v>
      </c>
      <c r="I2232" s="149" t="str">
        <f>_xlfn.XLOOKUP(C2232,linhas_imp_janta[HORARIO],linhas_imp_janta[LINHA],"",1,1)</f>
        <v>GOIANIA X TERESINA 18:00</v>
      </c>
      <c r="J2232" s="145" t="str" cm="1">
        <f t="array" ref="J2232">_xlfn.XLOOKUP(D2232,justificativas_motivos,justificativas_texto,"",1,1)</f>
        <v>MOTORISTA CUMPRINDO HORÁRIO NA ESCALA ATUAL</v>
      </c>
      <c r="L2232" s="119" t="str">
        <f>_xlfn.CONCAT(cr_impAlm[[#This Row],[DATA]],cr_impAlm[[#This Row],[MOTORISTA e MATRICULA]])</f>
        <v>45655WENDER PEDRO DA SILVA - 1596</v>
      </c>
    </row>
    <row r="2233" spans="1:12" ht="41.25" hidden="1" customHeight="1">
      <c r="A2233" s="144">
        <v>45571</v>
      </c>
      <c r="B2233" s="146">
        <v>16900</v>
      </c>
      <c r="C2233" s="147">
        <v>0.75</v>
      </c>
      <c r="D2233" s="148" t="s">
        <v>11</v>
      </c>
      <c r="E2233" s="149" t="s">
        <v>189</v>
      </c>
      <c r="F2233" s="132"/>
      <c r="G2233" s="149" t="str">
        <f t="shared" si="83"/>
        <v>1</v>
      </c>
      <c r="H2233" s="150">
        <f t="shared" si="84"/>
        <v>18</v>
      </c>
      <c r="I2233" s="149" t="str">
        <f>_xlfn.XLOOKUP(C2233,linhas_imp_janta[HORARIO],linhas_imp_janta[LINHA],"",1,1)</f>
        <v>GOIANIA X TERESINA 18:00</v>
      </c>
      <c r="J2233" s="151" t="str" cm="1">
        <f t="array" ref="J2233">_xlfn.XLOOKUP(D2233,justificativas_motivos,justificativas_texto,"",1,1)</f>
        <v>MOTORISTA CUMPRINDO HORÁRIO NA ESCALA ATUAL</v>
      </c>
      <c r="L2233" s="119" t="str">
        <f>_xlfn.CONCAT(cr_impAlm[[#This Row],[DATA]],cr_impAlm[[#This Row],[MOTORISTA e MATRICULA]])</f>
        <v>45655IDEIR BISPO DE SANTANA - 2543</v>
      </c>
    </row>
    <row r="2234" spans="1:12" ht="41.25" hidden="1" customHeight="1">
      <c r="A2234" s="144">
        <v>45571</v>
      </c>
      <c r="B2234" s="146">
        <v>15300</v>
      </c>
      <c r="C2234" s="147">
        <v>0.79166666666666663</v>
      </c>
      <c r="D2234" s="148" t="s">
        <v>11</v>
      </c>
      <c r="E2234" s="132" t="s">
        <v>180</v>
      </c>
      <c r="F2234" s="132"/>
      <c r="G2234" s="132" t="str">
        <f t="shared" si="83"/>
        <v>1</v>
      </c>
      <c r="H2234" s="137">
        <f t="shared" si="84"/>
        <v>18</v>
      </c>
      <c r="I2234" s="149" t="str">
        <f>_xlfn.XLOOKUP(C2234,linhas_imp_janta[HORARIO],linhas_imp_janta[LINHA],"",1,1)</f>
        <v>GOIANIA X BELEM 19:00</v>
      </c>
      <c r="J2234" s="145" t="str" cm="1">
        <f t="array" ref="J2234">_xlfn.XLOOKUP(D2234,justificativas_motivos,justificativas_texto,"",1,1)</f>
        <v>MOTORISTA CUMPRINDO HORÁRIO NA ESCALA ATUAL</v>
      </c>
      <c r="L2234" s="119" t="str">
        <f>_xlfn.CONCAT(cr_impAlm[[#This Row],[DATA]],cr_impAlm[[#This Row],[MOTORISTA e MATRICULA]])</f>
        <v>45655DJALMA SOARES GUIMARAES - 1948</v>
      </c>
    </row>
    <row r="2235" spans="1:12" ht="41.25" hidden="1" customHeight="1">
      <c r="A2235" s="144">
        <v>45571</v>
      </c>
      <c r="B2235" s="146">
        <v>15300</v>
      </c>
      <c r="C2235" s="147">
        <v>0.79166666666666663</v>
      </c>
      <c r="D2235" s="148" t="s">
        <v>11</v>
      </c>
      <c r="E2235" s="149" t="s">
        <v>109</v>
      </c>
      <c r="F2235" s="149"/>
      <c r="G2235" s="149" t="str">
        <f t="shared" si="83"/>
        <v>1</v>
      </c>
      <c r="H2235" s="150">
        <f t="shared" si="84"/>
        <v>18</v>
      </c>
      <c r="I2235" s="149" t="str">
        <f>_xlfn.XLOOKUP(C2235,linhas_imp_janta[HORARIO],linhas_imp_janta[LINHA],"",1,1)</f>
        <v>GOIANIA X BELEM 19:00</v>
      </c>
      <c r="J2235" s="151" t="str" cm="1">
        <f t="array" ref="J2235">_xlfn.XLOOKUP(D2235,justificativas_motivos,justificativas_texto,"",1,1)</f>
        <v>MOTORISTA CUMPRINDO HORÁRIO NA ESCALA ATUAL</v>
      </c>
      <c r="L2235" s="119" t="str">
        <f>_xlfn.CONCAT(cr_impAlm[[#This Row],[DATA]],cr_impAlm[[#This Row],[MOTORISTA e MATRICULA]])</f>
        <v>45655HILTON RODRIGUES DA COSTA - 866</v>
      </c>
    </row>
    <row r="2236" spans="1:12" ht="41.25" hidden="1" customHeight="1">
      <c r="A2236" s="144">
        <v>45571</v>
      </c>
      <c r="B2236" s="146">
        <v>24004</v>
      </c>
      <c r="C2236" s="147">
        <v>0.83333333333333337</v>
      </c>
      <c r="D2236" s="148" t="s">
        <v>11</v>
      </c>
      <c r="E2236" s="149" t="s">
        <v>18</v>
      </c>
      <c r="F2236" s="149"/>
      <c r="G2236" s="149" t="str">
        <f t="shared" si="83"/>
        <v>1</v>
      </c>
      <c r="H2236" s="150">
        <f t="shared" si="84"/>
        <v>18</v>
      </c>
      <c r="I2236" s="149" t="s">
        <v>82</v>
      </c>
      <c r="J2236" s="151" t="str" cm="1">
        <f t="array" ref="J2236">_xlfn.XLOOKUP(D2236,justificativas_motivos,justificativas_texto,"",1,1)</f>
        <v>MOTORISTA CUMPRINDO HORÁRIO NA ESCALA ATUAL</v>
      </c>
      <c r="L2236" s="119" t="str">
        <f>_xlfn.CONCAT(cr_impAlm[[#This Row],[DATA]],cr_impAlm[[#This Row],[MOTORISTA e MATRICULA]])</f>
        <v>45655MARCUS AUGUSTO DE CARVALHO - 2398</v>
      </c>
    </row>
    <row r="2237" spans="1:12" ht="41.25" hidden="1" customHeight="1">
      <c r="A2237" s="152">
        <v>45571</v>
      </c>
      <c r="B2237" s="146">
        <v>24004</v>
      </c>
      <c r="C2237" s="147">
        <v>0.83333333333333337</v>
      </c>
      <c r="D2237" s="148" t="s">
        <v>11</v>
      </c>
      <c r="E2237" s="132" t="s">
        <v>211</v>
      </c>
      <c r="F2237" s="149"/>
      <c r="G2237" s="149" t="str">
        <f t="shared" si="83"/>
        <v>1</v>
      </c>
      <c r="H2237" s="150">
        <f t="shared" si="84"/>
        <v>18</v>
      </c>
      <c r="I2237" s="149" t="s">
        <v>82</v>
      </c>
      <c r="J2237" s="151" t="str" cm="1">
        <f t="array" ref="J2237">_xlfn.XLOOKUP(D2237,justificativas_motivos,justificativas_texto,"",1,1)</f>
        <v>MOTORISTA CUMPRINDO HORÁRIO NA ESCALA ATUAL</v>
      </c>
      <c r="L2237" s="119" t="str">
        <f>_xlfn.CONCAT(cr_impAlm[[#This Row],[DATA]],cr_impAlm[[#This Row],[MOTORISTA e MATRICULA]])</f>
        <v>45655LUIS CARLOS VIEIRA DE MELO SOUZA - 5535</v>
      </c>
    </row>
    <row r="2238" spans="1:12" ht="41.25" hidden="1" customHeight="1">
      <c r="A2238" s="152">
        <v>45572</v>
      </c>
      <c r="B2238" s="146">
        <v>20017</v>
      </c>
      <c r="C2238" s="147">
        <v>0.87847222222222221</v>
      </c>
      <c r="D2238" s="148" t="s">
        <v>11</v>
      </c>
      <c r="E2238" s="132" t="s">
        <v>111</v>
      </c>
      <c r="F2238" s="149"/>
      <c r="G2238" s="149" t="str">
        <f t="shared" si="83"/>
        <v>1</v>
      </c>
      <c r="H2238" s="150">
        <f t="shared" si="84"/>
        <v>18</v>
      </c>
      <c r="I2238" s="149" t="str">
        <f>_xlfn.XLOOKUP(C2238,linhas_gyn_almoco[HORARIO],linhas_gyn_almoco[LINHA],"",1,1)</f>
        <v>BELEM X GOIANIA 21:05</v>
      </c>
      <c r="J2238" s="151" t="str" cm="1">
        <f t="array" ref="J2238">_xlfn.XLOOKUP(D2238,justificativas_motivos,justificativas_texto,"",1,1)</f>
        <v>MOTORISTA CUMPRINDO HORÁRIO NA ESCALA ATUAL</v>
      </c>
      <c r="L2238" s="119" t="str">
        <f>_xlfn.CONCAT(cr_impAlm[[#This Row],[DATA]],cr_impAlm[[#This Row],[MOTORISTA e MATRICULA]])</f>
        <v>45655ANTONIO LEONESIO CAMPELO DA SILVA - 5303</v>
      </c>
    </row>
    <row r="2239" spans="1:12" ht="41.25" hidden="1" customHeight="1">
      <c r="A2239" s="152">
        <v>45572</v>
      </c>
      <c r="B2239" s="146">
        <v>20017</v>
      </c>
      <c r="C2239" s="147">
        <v>0.87847222222222221</v>
      </c>
      <c r="D2239" s="148" t="s">
        <v>11</v>
      </c>
      <c r="E2239" s="132" t="s">
        <v>110</v>
      </c>
      <c r="F2239" s="149"/>
      <c r="G2239" s="149" t="str">
        <f t="shared" si="83"/>
        <v>1</v>
      </c>
      <c r="H2239" s="150">
        <f t="shared" si="84"/>
        <v>18</v>
      </c>
      <c r="I2239" s="149" t="str">
        <f>_xlfn.XLOOKUP(C2239,linhas_gyn_almoco[HORARIO],linhas_gyn_almoco[LINHA],"",1,1)</f>
        <v>BELEM X GOIANIA 21:05</v>
      </c>
      <c r="J2239" s="151" t="str" cm="1">
        <f t="array" ref="J2239">_xlfn.XLOOKUP(D2239,justificativas_motivos,justificativas_texto,"",1,1)</f>
        <v>MOTORISTA CUMPRINDO HORÁRIO NA ESCALA ATUAL</v>
      </c>
      <c r="L2239" s="119" t="str">
        <f>_xlfn.CONCAT(cr_impAlm[[#This Row],[DATA]],cr_impAlm[[#This Row],[MOTORISTA e MATRICULA]])</f>
        <v>45655FRANCISCO WILSON SOARES - 1537</v>
      </c>
    </row>
    <row r="2240" spans="1:12" ht="41.25" hidden="1" customHeight="1">
      <c r="A2240" s="152">
        <v>45572</v>
      </c>
      <c r="B2240" s="148" t="s">
        <v>137</v>
      </c>
      <c r="C2240" s="148" t="s">
        <v>137</v>
      </c>
      <c r="D2240" s="148" t="s">
        <v>137</v>
      </c>
      <c r="E2240" s="132" t="s">
        <v>133</v>
      </c>
      <c r="F2240" s="149"/>
      <c r="G2240" s="149" t="str">
        <f t="shared" si="83"/>
        <v>1</v>
      </c>
      <c r="H2240" s="150">
        <f t="shared" si="84"/>
        <v>18</v>
      </c>
      <c r="I2240" s="149" t="str">
        <f>_xlfn.XLOOKUP(C2240,linhas_gyn_almoco[HORARIO],linhas_gyn_almoco[LINHA],"",1,1)</f>
        <v>ESPERA</v>
      </c>
      <c r="J2240" s="151" t="str" cm="1">
        <f t="array" ref="J2240">_xlfn.XLOOKUP(D2240,justificativas_motivos,justificativas_texto,"",1,1)</f>
        <v>MOTORISTA NA GARAGEM EM ESPERA PARA DISPONIBILIDADE DE HORARIOS</v>
      </c>
      <c r="L2240" s="119" t="str">
        <f>_xlfn.CONCAT(cr_impAlm[[#This Row],[DATA]],cr_impAlm[[#This Row],[MOTORISTA e MATRICULA]])</f>
        <v>45655GENIVAN LEAL TEIXEIRA - 5302</v>
      </c>
    </row>
    <row r="2241" spans="1:12" ht="41.25" hidden="1" customHeight="1">
      <c r="A2241" s="152">
        <v>45572</v>
      </c>
      <c r="B2241" s="148" t="s">
        <v>137</v>
      </c>
      <c r="C2241" s="148" t="s">
        <v>137</v>
      </c>
      <c r="D2241" s="148" t="s">
        <v>137</v>
      </c>
      <c r="E2241" s="149" t="s">
        <v>189</v>
      </c>
      <c r="F2241" s="149"/>
      <c r="G2241" s="149" t="str">
        <f t="shared" si="83"/>
        <v>1</v>
      </c>
      <c r="H2241" s="150">
        <f t="shared" si="84"/>
        <v>18</v>
      </c>
      <c r="I2241" s="149" t="str">
        <f>_xlfn.XLOOKUP(C2241,linhas_gyn_almoco[HORARIO],linhas_gyn_almoco[LINHA],"",1,1)</f>
        <v>ESPERA</v>
      </c>
      <c r="J2241" s="151" t="str" cm="1">
        <f t="array" ref="J2241">_xlfn.XLOOKUP(D2241,justificativas_motivos,justificativas_texto,"",1,1)</f>
        <v>MOTORISTA NA GARAGEM EM ESPERA PARA DISPONIBILIDADE DE HORARIOS</v>
      </c>
      <c r="L2241" s="119" t="str">
        <f>_xlfn.CONCAT(cr_impAlm[[#This Row],[DATA]],cr_impAlm[[#This Row],[MOTORISTA e MATRICULA]])</f>
        <v>45655RAIMUNDO NONATO FRANCO NETO - 5658</v>
      </c>
    </row>
    <row r="2242" spans="1:12" ht="41.25" hidden="1" customHeight="1">
      <c r="A2242" s="152">
        <v>45572</v>
      </c>
      <c r="B2242" s="148" t="s">
        <v>137</v>
      </c>
      <c r="C2242" s="148" t="s">
        <v>137</v>
      </c>
      <c r="D2242" s="148" t="s">
        <v>137</v>
      </c>
      <c r="E2242" s="132" t="s">
        <v>180</v>
      </c>
      <c r="F2242" s="149"/>
      <c r="G2242" s="149" t="str">
        <f t="shared" si="83"/>
        <v>1</v>
      </c>
      <c r="H2242" s="150">
        <f t="shared" si="84"/>
        <v>18</v>
      </c>
      <c r="I2242" s="149" t="str">
        <f>_xlfn.XLOOKUP(C2242,linhas_gyn_almoco[HORARIO],linhas_gyn_almoco[LINHA],"",1,1)</f>
        <v>ESPERA</v>
      </c>
      <c r="J2242" s="151" t="str" cm="1">
        <f t="array" ref="J2242">_xlfn.XLOOKUP(D2242,justificativas_motivos,justificativas_texto,"",1,1)</f>
        <v>MOTORISTA NA GARAGEM EM ESPERA PARA DISPONIBILIDADE DE HORARIOS</v>
      </c>
      <c r="L2242" s="119" t="str">
        <f>_xlfn.CONCAT(cr_impAlm[[#This Row],[DATA]],cr_impAlm[[#This Row],[MOTORISTA e MATRICULA]])</f>
        <v>45656WENDER PEDRO DA SILVA - 1596</v>
      </c>
    </row>
    <row r="2243" spans="1:12" ht="41.25" hidden="1" customHeight="1">
      <c r="A2243" s="152">
        <v>45572</v>
      </c>
      <c r="B2243" s="148" t="s">
        <v>137</v>
      </c>
      <c r="C2243" s="148" t="s">
        <v>137</v>
      </c>
      <c r="D2243" s="148" t="s">
        <v>137</v>
      </c>
      <c r="E2243" s="149" t="s">
        <v>109</v>
      </c>
      <c r="F2243" s="149"/>
      <c r="G2243" s="149" t="str">
        <f t="shared" si="83"/>
        <v>1</v>
      </c>
      <c r="H2243" s="150">
        <f t="shared" si="84"/>
        <v>18</v>
      </c>
      <c r="I2243" s="149" t="str">
        <f>_xlfn.XLOOKUP(C2243,linhas_gyn_almoco[HORARIO],linhas_gyn_almoco[LINHA],"",1,1)</f>
        <v>ESPERA</v>
      </c>
      <c r="J2243" s="151" t="str" cm="1">
        <f t="array" ref="J2243">_xlfn.XLOOKUP(D2243,justificativas_motivos,justificativas_texto,"",1,1)</f>
        <v>MOTORISTA NA GARAGEM EM ESPERA PARA DISPONIBILIDADE DE HORARIOS</v>
      </c>
      <c r="L2243" s="119" t="str">
        <f>_xlfn.CONCAT(cr_impAlm[[#This Row],[DATA]],cr_impAlm[[#This Row],[MOTORISTA e MATRICULA]])</f>
        <v>45656IDEIR BISPO DE SANTANA - 2543</v>
      </c>
    </row>
    <row r="2244" spans="1:12" ht="41.25" hidden="1" customHeight="1">
      <c r="A2244" s="152">
        <v>45572</v>
      </c>
      <c r="B2244" s="146">
        <v>24012</v>
      </c>
      <c r="C2244" s="147">
        <v>0.33333333333333331</v>
      </c>
      <c r="D2244" s="148" t="s">
        <v>11</v>
      </c>
      <c r="E2244" s="149" t="s">
        <v>18</v>
      </c>
      <c r="F2244" s="149"/>
      <c r="G2244" s="149" t="str">
        <f t="shared" si="83"/>
        <v>1</v>
      </c>
      <c r="H2244" s="150">
        <f t="shared" si="84"/>
        <v>18</v>
      </c>
      <c r="I2244" s="149" t="str">
        <f>_xlfn.XLOOKUP(C2244,linhas_imp_janta[HORARIO],linhas_imp_janta[LINHA],"",-1,1)</f>
        <v>SAO LUIS X GOIANIA 08:00</v>
      </c>
      <c r="J2244" s="151" t="str" cm="1">
        <f t="array" ref="J2244">_xlfn.XLOOKUP(D2244,justificativas_motivos,justificativas_texto,"",1,1)</f>
        <v>MOTORISTA CUMPRINDO HORÁRIO NA ESCALA ATUAL</v>
      </c>
      <c r="L2244" s="119" t="str">
        <f>_xlfn.CONCAT(cr_impAlm[[#This Row],[DATA]],cr_impAlm[[#This Row],[MOTORISTA e MATRICULA]])</f>
        <v>45656DJALMA SOARES GUIMARAES - 1948</v>
      </c>
    </row>
    <row r="2245" spans="1:12" ht="41.25" hidden="1" customHeight="1">
      <c r="A2245" s="152">
        <v>45572</v>
      </c>
      <c r="B2245" s="146">
        <v>24012</v>
      </c>
      <c r="C2245" s="147">
        <v>0.33333333333333331</v>
      </c>
      <c r="D2245" s="148" t="s">
        <v>11</v>
      </c>
      <c r="E2245" s="149" t="s">
        <v>211</v>
      </c>
      <c r="F2245" s="149"/>
      <c r="G2245" s="149" t="str">
        <f t="shared" si="83"/>
        <v>1</v>
      </c>
      <c r="H2245" s="150">
        <f t="shared" si="84"/>
        <v>18</v>
      </c>
      <c r="I2245" s="149" t="str">
        <f>_xlfn.XLOOKUP(C2245,linhas_imp_janta[HORARIO],linhas_imp_janta[LINHA],"",-1,1)</f>
        <v>SAO LUIS X GOIANIA 08:00</v>
      </c>
      <c r="J2245" s="151" t="str" cm="1">
        <f t="array" ref="J2245">_xlfn.XLOOKUP(D2245,justificativas_motivos,justificativas_texto,"",1,1)</f>
        <v>MOTORISTA CUMPRINDO HORÁRIO NA ESCALA ATUAL</v>
      </c>
      <c r="L2245" s="119" t="str">
        <f>_xlfn.CONCAT(cr_impAlm[[#This Row],[DATA]],cr_impAlm[[#This Row],[MOTORISTA e MATRICULA]])</f>
        <v>45656HILTON RODRIGUES DA COSTA - 866</v>
      </c>
    </row>
    <row r="2246" spans="1:12" ht="41.25" hidden="1" customHeight="1">
      <c r="A2246" s="152">
        <v>45572</v>
      </c>
      <c r="B2246" s="148" t="s">
        <v>137</v>
      </c>
      <c r="C2246" s="148" t="s">
        <v>137</v>
      </c>
      <c r="D2246" s="148" t="s">
        <v>137</v>
      </c>
      <c r="E2246" s="153" t="s">
        <v>47</v>
      </c>
      <c r="F2246" s="149"/>
      <c r="G2246" s="149" t="str">
        <f t="shared" si="83"/>
        <v>1</v>
      </c>
      <c r="H2246" s="150">
        <f t="shared" si="84"/>
        <v>18</v>
      </c>
      <c r="I2246" s="149" t="str">
        <f>_xlfn.XLOOKUP(C2246,linhas_gyn_almoco[HORARIO],linhas_gyn_almoco[LINHA],"",1,1)</f>
        <v>ESPERA</v>
      </c>
      <c r="J2246" s="151" t="str" cm="1">
        <f t="array" ref="J2246">_xlfn.XLOOKUP(D2246,justificativas_motivos,justificativas_texto,"",1,1)</f>
        <v>MOTORISTA NA GARAGEM EM ESPERA PARA DISPONIBILIDADE DE HORARIOS</v>
      </c>
      <c r="L2246" s="119" t="str">
        <f>_xlfn.CONCAT(cr_impAlm[[#This Row],[DATA]],cr_impAlm[[#This Row],[MOTORISTA e MATRICULA]])</f>
        <v>45656VILMAR JOSE CAMILO - 948</v>
      </c>
    </row>
    <row r="2247" spans="1:12" ht="41.25" hidden="1" customHeight="1">
      <c r="A2247" s="152">
        <v>45572</v>
      </c>
      <c r="B2247" s="148" t="s">
        <v>137</v>
      </c>
      <c r="C2247" s="148" t="s">
        <v>137</v>
      </c>
      <c r="D2247" s="148" t="s">
        <v>137</v>
      </c>
      <c r="E2247" s="153" t="s">
        <v>309</v>
      </c>
      <c r="F2247" s="149"/>
      <c r="G2247" s="149" t="str">
        <f t="shared" si="83"/>
        <v>1</v>
      </c>
      <c r="H2247" s="150">
        <f t="shared" si="84"/>
        <v>18</v>
      </c>
      <c r="I2247" s="149" t="str">
        <f>_xlfn.XLOOKUP(C2247,linhas_gyn_almoco[HORARIO],linhas_gyn_almoco[LINHA],"",1,1)</f>
        <v>ESPERA</v>
      </c>
      <c r="J2247" s="151" t="str" cm="1">
        <f t="array" ref="J2247">_xlfn.XLOOKUP(D2247,justificativas_motivos,justificativas_texto,"",1,1)</f>
        <v>MOTORISTA NA GARAGEM EM ESPERA PARA DISPONIBILIDADE DE HORARIOS</v>
      </c>
      <c r="L2247" s="119" t="str">
        <f>_xlfn.CONCAT(cr_impAlm[[#This Row],[DATA]],cr_impAlm[[#This Row],[MOTORISTA e MATRICULA]])</f>
        <v>45656LUIS CARLOS VIEIRA DE MELO SOUZA - 5535</v>
      </c>
    </row>
    <row r="2248" spans="1:12" ht="41.25" hidden="1" customHeight="1">
      <c r="A2248" s="152">
        <v>45572</v>
      </c>
      <c r="B2248" s="148" t="s">
        <v>137</v>
      </c>
      <c r="C2248" s="148" t="s">
        <v>137</v>
      </c>
      <c r="D2248" s="148" t="s">
        <v>137</v>
      </c>
      <c r="E2248" s="153" t="s">
        <v>219</v>
      </c>
      <c r="F2248" s="149"/>
      <c r="G2248" s="149" t="str">
        <f t="shared" si="83"/>
        <v>1</v>
      </c>
      <c r="H2248" s="150">
        <f t="shared" si="84"/>
        <v>18</v>
      </c>
      <c r="I2248" s="149" t="str">
        <f>_xlfn.XLOOKUP(C2248,linhas_gyn_almoco[HORARIO],linhas_gyn_almoco[LINHA],"",1,1)</f>
        <v>ESPERA</v>
      </c>
      <c r="J2248" s="151" t="str" cm="1">
        <f t="array" ref="J2248">_xlfn.XLOOKUP(D2248,justificativas_motivos,justificativas_texto,"",1,1)</f>
        <v>MOTORISTA NA GARAGEM EM ESPERA PARA DISPONIBILIDADE DE HORARIOS</v>
      </c>
      <c r="L2248" s="119" t="str">
        <f>_xlfn.CONCAT(cr_impAlm[[#This Row],[DATA]],cr_impAlm[[#This Row],[MOTORISTA e MATRICULA]])</f>
        <v>45656MARCUS AUGUSTO DE CARVALHO - 2398</v>
      </c>
    </row>
    <row r="2249" spans="1:12" ht="41.25" hidden="1" customHeight="1">
      <c r="A2249" s="152">
        <v>45572</v>
      </c>
      <c r="B2249" s="148" t="s">
        <v>137</v>
      </c>
      <c r="C2249" s="148" t="s">
        <v>137</v>
      </c>
      <c r="D2249" s="148" t="s">
        <v>137</v>
      </c>
      <c r="E2249" s="153" t="s">
        <v>218</v>
      </c>
      <c r="F2249" s="149"/>
      <c r="G2249" s="149" t="str">
        <f t="shared" si="83"/>
        <v>1</v>
      </c>
      <c r="H2249" s="150">
        <f t="shared" si="84"/>
        <v>18</v>
      </c>
      <c r="I2249" s="149" t="str">
        <f>_xlfn.XLOOKUP(C2249,linhas_gyn_almoco[HORARIO],linhas_gyn_almoco[LINHA],"",1,1)</f>
        <v>ESPERA</v>
      </c>
      <c r="J2249" s="151" t="str" cm="1">
        <f t="array" ref="J2249">_xlfn.XLOOKUP(D2249,justificativas_motivos,justificativas_texto,"",1,1)</f>
        <v>MOTORISTA NA GARAGEM EM ESPERA PARA DISPONIBILIDADE DE HORARIOS</v>
      </c>
      <c r="L2249" s="119" t="str">
        <f>_xlfn.CONCAT(cr_impAlm[[#This Row],[DATA]],cr_impAlm[[#This Row],[MOTORISTA e MATRICULA]])</f>
        <v>45656LUIZ CARLOS DE ARAUJO - 1960</v>
      </c>
    </row>
    <row r="2250" spans="1:12" ht="41.25" hidden="1" customHeight="1">
      <c r="A2250" s="152">
        <v>45572</v>
      </c>
      <c r="B2250" s="146">
        <v>16700</v>
      </c>
      <c r="C2250" s="147">
        <v>0.75</v>
      </c>
      <c r="D2250" s="148" t="s">
        <v>11</v>
      </c>
      <c r="E2250" s="149" t="s">
        <v>23</v>
      </c>
      <c r="F2250" s="149"/>
      <c r="G2250" s="149" t="str">
        <f t="shared" si="83"/>
        <v>1</v>
      </c>
      <c r="H2250" s="150">
        <f t="shared" si="84"/>
        <v>18</v>
      </c>
      <c r="I2250" s="149" t="str">
        <f>_xlfn.XLOOKUP(C2250,linhas_imp_janta[HORARIO],linhas_imp_janta[LINHA],"",1,1)</f>
        <v>GOIANIA X TERESINA 18:00</v>
      </c>
      <c r="J2250" s="151" t="str" cm="1">
        <f t="array" ref="J2250">_xlfn.XLOOKUP(D2250,justificativas_motivos,justificativas_texto,"",1,1)</f>
        <v>MOTORISTA CUMPRINDO HORÁRIO NA ESCALA ATUAL</v>
      </c>
      <c r="L2250" s="119" t="str">
        <f>_xlfn.CONCAT(cr_impAlm[[#This Row],[DATA]],cr_impAlm[[#This Row],[MOTORISTA e MATRICULA]])</f>
        <v>45656ROBERTO SOARES RUFINO - 5539</v>
      </c>
    </row>
    <row r="2251" spans="1:12" ht="41.25" hidden="1" customHeight="1">
      <c r="A2251" s="152">
        <v>45572</v>
      </c>
      <c r="B2251" s="146">
        <v>16700</v>
      </c>
      <c r="C2251" s="147">
        <v>0.75</v>
      </c>
      <c r="D2251" s="148" t="s">
        <v>11</v>
      </c>
      <c r="E2251" s="153" t="s">
        <v>84</v>
      </c>
      <c r="F2251" s="149"/>
      <c r="G2251" s="149" t="str">
        <f t="shared" si="83"/>
        <v>1</v>
      </c>
      <c r="H2251" s="150">
        <f t="shared" si="84"/>
        <v>18</v>
      </c>
      <c r="I2251" s="149" t="str">
        <f>_xlfn.XLOOKUP(C2251,linhas_imp_janta[HORARIO],linhas_imp_janta[LINHA],"",1,1)</f>
        <v>GOIANIA X TERESINA 18:00</v>
      </c>
      <c r="J2251" s="151" t="str" cm="1">
        <f t="array" ref="J2251">_xlfn.XLOOKUP(D2251,justificativas_motivos,justificativas_texto,"",1,1)</f>
        <v>MOTORISTA CUMPRINDO HORÁRIO NA ESCALA ATUAL</v>
      </c>
      <c r="L2251" s="119" t="str">
        <f>_xlfn.CONCAT(cr_impAlm[[#This Row],[DATA]],cr_impAlm[[#This Row],[MOTORISTA e MATRICULA]])</f>
        <v>45656SILVIO SILVA DE OLIVEIRA - 5793</v>
      </c>
    </row>
    <row r="2252" spans="1:12" ht="41.25" hidden="1" customHeight="1">
      <c r="A2252" s="152">
        <v>45572</v>
      </c>
      <c r="B2252" s="146">
        <v>24010</v>
      </c>
      <c r="C2252" s="147">
        <v>0.79166666666666663</v>
      </c>
      <c r="D2252" s="148" t="s">
        <v>11</v>
      </c>
      <c r="E2252" s="153" t="s">
        <v>226</v>
      </c>
      <c r="F2252" s="149"/>
      <c r="G2252" s="149" t="str">
        <f t="shared" si="83"/>
        <v>1</v>
      </c>
      <c r="H2252" s="150">
        <f t="shared" si="84"/>
        <v>18</v>
      </c>
      <c r="I2252" s="149" t="str">
        <f>_xlfn.XLOOKUP(C2252,linhas_imp_janta[HORARIO],linhas_imp_janta[LINHA],"",1,1)</f>
        <v>GOIANIA X BELEM 19:00</v>
      </c>
      <c r="J2252" s="151" t="str" cm="1">
        <f t="array" ref="J2252">_xlfn.XLOOKUP(D2252,justificativas_motivos,justificativas_texto,"",1,1)</f>
        <v>MOTORISTA CUMPRINDO HORÁRIO NA ESCALA ATUAL</v>
      </c>
      <c r="L2252" s="119" t="str">
        <f>_xlfn.CONCAT(cr_impAlm[[#This Row],[DATA]],cr_impAlm[[#This Row],[MOTORISTA e MATRICULA]])</f>
        <v>45656WILSON MARTINS ROCHA - 105</v>
      </c>
    </row>
    <row r="2253" spans="1:12" ht="41.25" hidden="1" customHeight="1">
      <c r="A2253" s="144">
        <v>45572</v>
      </c>
      <c r="B2253" s="146">
        <v>24010</v>
      </c>
      <c r="C2253" s="147">
        <v>0.79166666666666663</v>
      </c>
      <c r="D2253" s="148" t="s">
        <v>11</v>
      </c>
      <c r="E2253" s="132" t="s">
        <v>67</v>
      </c>
      <c r="F2253" s="132"/>
      <c r="G2253" s="132" t="str">
        <f t="shared" si="83"/>
        <v>1</v>
      </c>
      <c r="H2253" s="137">
        <f t="shared" si="84"/>
        <v>18</v>
      </c>
      <c r="I2253" s="149" t="str">
        <f>_xlfn.XLOOKUP(C2253,linhas_imp_janta[HORARIO],linhas_imp_janta[LINHA],"",1,1)</f>
        <v>GOIANIA X BELEM 19:00</v>
      </c>
      <c r="J2253" s="145" t="str" cm="1">
        <f t="array" ref="J2253">_xlfn.XLOOKUP(D2253,justificativas_motivos,justificativas_texto,"",1,1)</f>
        <v>MOTORISTA CUMPRINDO HORÁRIO NA ESCALA ATUAL</v>
      </c>
      <c r="L2253" s="119" t="str">
        <f>_xlfn.CONCAT(cr_impAlm[[#This Row],[DATA]],cr_impAlm[[#This Row],[MOTORISTA e MATRICULA]])</f>
        <v>45656WILSON FERREIRA DE JESUS - 1407</v>
      </c>
    </row>
    <row r="2254" spans="1:12" ht="41.25" hidden="1" customHeight="1">
      <c r="A2254" s="144">
        <v>45573</v>
      </c>
      <c r="B2254" s="148" t="s">
        <v>137</v>
      </c>
      <c r="C2254" s="148" t="s">
        <v>137</v>
      </c>
      <c r="D2254" s="148" t="s">
        <v>137</v>
      </c>
      <c r="E2254" s="132" t="s">
        <v>47</v>
      </c>
      <c r="F2254" s="132"/>
      <c r="G2254" s="132" t="str">
        <f t="shared" si="83"/>
        <v>1</v>
      </c>
      <c r="H2254" s="137">
        <f t="shared" si="84"/>
        <v>18</v>
      </c>
      <c r="I2254" s="149" t="str">
        <f>_xlfn.XLOOKUP(C2254,linhas_gyn_almoco[HORARIO],linhas_gyn_almoco[LINHA],"",1,1)</f>
        <v>ESPERA</v>
      </c>
      <c r="J2254" s="145" t="str" cm="1">
        <f t="array" ref="J2254">_xlfn.XLOOKUP(D2254,justificativas_motivos,justificativas_texto,"",1,1)</f>
        <v>MOTORISTA NA GARAGEM EM ESPERA PARA DISPONIBILIDADE DE HORARIOS</v>
      </c>
      <c r="L2254" s="119" t="str">
        <f>_xlfn.CONCAT(cr_impAlm[[#This Row],[DATA]],cr_impAlm[[#This Row],[MOTORISTA e MATRICULA]])</f>
        <v>45656WESLEY RODRIGUES DE OLIVEIRA - 5540</v>
      </c>
    </row>
    <row r="2255" spans="1:12" ht="41.25" hidden="1" customHeight="1">
      <c r="A2255" s="144">
        <v>45573</v>
      </c>
      <c r="B2255" s="148" t="s">
        <v>137</v>
      </c>
      <c r="C2255" s="148" t="s">
        <v>137</v>
      </c>
      <c r="D2255" s="148" t="s">
        <v>137</v>
      </c>
      <c r="E2255" s="132" t="s">
        <v>309</v>
      </c>
      <c r="F2255" s="132"/>
      <c r="G2255" s="132" t="str">
        <f t="shared" si="83"/>
        <v>1</v>
      </c>
      <c r="H2255" s="137">
        <f t="shared" si="84"/>
        <v>18</v>
      </c>
      <c r="I2255" s="149" t="str">
        <f>_xlfn.XLOOKUP(C2255,linhas_gyn_almoco[HORARIO],linhas_gyn_almoco[LINHA],"",1,1)</f>
        <v>ESPERA</v>
      </c>
      <c r="J2255" s="145" t="str" cm="1">
        <f t="array" ref="J2255">_xlfn.XLOOKUP(D2255,justificativas_motivos,justificativas_texto,"",1,1)</f>
        <v>MOTORISTA NA GARAGEM EM ESPERA PARA DISPONIBILIDADE DE HORARIOS</v>
      </c>
      <c r="L2255" s="119" t="str">
        <f>_xlfn.CONCAT(cr_impAlm[[#This Row],[DATA]],cr_impAlm[[#This Row],[MOTORISTA e MATRICULA]])</f>
        <v>45656MARCOS BRUNO DA SILVA - 5984</v>
      </c>
    </row>
    <row r="2256" spans="1:12" ht="41.25" hidden="1" customHeight="1">
      <c r="A2256" s="144">
        <v>45573</v>
      </c>
      <c r="B2256" s="148" t="s">
        <v>137</v>
      </c>
      <c r="C2256" s="148" t="s">
        <v>137</v>
      </c>
      <c r="D2256" s="148" t="s">
        <v>137</v>
      </c>
      <c r="E2256" s="132" t="s">
        <v>219</v>
      </c>
      <c r="F2256" s="132"/>
      <c r="G2256" s="132" t="str">
        <f t="shared" si="83"/>
        <v>1</v>
      </c>
      <c r="H2256" s="137">
        <f t="shared" si="84"/>
        <v>18</v>
      </c>
      <c r="I2256" s="149" t="str">
        <f>_xlfn.XLOOKUP(C2256,linhas_gyn_almoco[HORARIO],linhas_gyn_almoco[LINHA],"",1,1)</f>
        <v>ESPERA</v>
      </c>
      <c r="J2256" s="145" t="str" cm="1">
        <f t="array" ref="J2256">_xlfn.XLOOKUP(D2256,justificativas_motivos,justificativas_texto,"",1,1)</f>
        <v>MOTORISTA NA GARAGEM EM ESPERA PARA DISPONIBILIDADE DE HORARIOS</v>
      </c>
      <c r="L2256" s="119" t="str">
        <f>_xlfn.CONCAT(cr_impAlm[[#This Row],[DATA]],cr_impAlm[[#This Row],[MOTORISTA e MATRICULA]])</f>
        <v>45656EURIPEDES BORGES DOS SANTOS - 5017</v>
      </c>
    </row>
    <row r="2257" spans="1:12" ht="41.25" hidden="1" customHeight="1">
      <c r="A2257" s="144">
        <v>45573</v>
      </c>
      <c r="B2257" s="136" t="s">
        <v>137</v>
      </c>
      <c r="C2257" s="136" t="s">
        <v>137</v>
      </c>
      <c r="D2257" s="148" t="s">
        <v>137</v>
      </c>
      <c r="E2257" s="132" t="s">
        <v>218</v>
      </c>
      <c r="F2257" s="132"/>
      <c r="G2257" s="132" t="str">
        <f t="shared" si="83"/>
        <v>1</v>
      </c>
      <c r="H2257" s="137">
        <f t="shared" si="84"/>
        <v>18</v>
      </c>
      <c r="I2257" s="149" t="str">
        <f>_xlfn.XLOOKUP(C2257,linhas_gyn_almoco[HORARIO],linhas_gyn_almoco[LINHA],"",1,1)</f>
        <v>ESPERA</v>
      </c>
      <c r="J2257" s="145" t="str" cm="1">
        <f t="array" ref="J2257">_xlfn.XLOOKUP(D2257,justificativas_motivos,justificativas_texto,"",1,1)</f>
        <v>MOTORISTA NA GARAGEM EM ESPERA PARA DISPONIBILIDADE DE HORARIOS</v>
      </c>
      <c r="L2257" s="119" t="str">
        <f>_xlfn.CONCAT(cr_impAlm[[#This Row],[DATA]],cr_impAlm[[#This Row],[MOTORISTA e MATRICULA]])</f>
        <v>45656RODRIGO RIBEIRO CASSIOLI - 5427</v>
      </c>
    </row>
    <row r="2258" spans="1:12" ht="41.25" hidden="1" customHeight="1">
      <c r="A2258" s="144">
        <v>45573</v>
      </c>
      <c r="B2258" s="135">
        <v>16700</v>
      </c>
      <c r="C2258" s="133">
        <v>0.75</v>
      </c>
      <c r="D2258" s="148" t="s">
        <v>11</v>
      </c>
      <c r="E2258" s="132" t="s">
        <v>23</v>
      </c>
      <c r="F2258" s="132"/>
      <c r="G2258" s="132" t="str">
        <f t="shared" si="83"/>
        <v>1</v>
      </c>
      <c r="H2258" s="137">
        <f t="shared" si="84"/>
        <v>18</v>
      </c>
      <c r="I2258" s="149" t="str">
        <f>_xlfn.XLOOKUP(C2258,linhas_imp_janta[HORARIO],linhas_imp_janta[LINHA],"",1,1)</f>
        <v>GOIANIA X TERESINA 18:00</v>
      </c>
      <c r="J2258" s="145" t="str" cm="1">
        <f t="array" ref="J2258">_xlfn.XLOOKUP(D2258,justificativas_motivos,justificativas_texto,"",1,1)</f>
        <v>MOTORISTA CUMPRINDO HORÁRIO NA ESCALA ATUAL</v>
      </c>
      <c r="L2258" s="119" t="str">
        <f>_xlfn.CONCAT(cr_impAlm[[#This Row],[DATA]],cr_impAlm[[#This Row],[MOTORISTA e MATRICULA]])</f>
        <v>45656ADRIASIO SOARES MENDES - 5440</v>
      </c>
    </row>
    <row r="2259" spans="1:12" ht="41.25" hidden="1" customHeight="1">
      <c r="A2259" s="144">
        <v>45573</v>
      </c>
      <c r="B2259" s="146">
        <v>16700</v>
      </c>
      <c r="C2259" s="147">
        <v>0.75</v>
      </c>
      <c r="D2259" s="148" t="s">
        <v>11</v>
      </c>
      <c r="E2259" s="149" t="s">
        <v>84</v>
      </c>
      <c r="F2259" s="132"/>
      <c r="G2259" s="149" t="str">
        <f t="shared" si="83"/>
        <v>1</v>
      </c>
      <c r="H2259" s="150">
        <f t="shared" si="84"/>
        <v>18</v>
      </c>
      <c r="I2259" s="149" t="str">
        <f>_xlfn.XLOOKUP(C2259,linhas_imp_janta[HORARIO],linhas_imp_janta[LINHA],"",1,1)</f>
        <v>GOIANIA X TERESINA 18:00</v>
      </c>
      <c r="J2259" s="151" t="str" cm="1">
        <f t="array" ref="J2259">_xlfn.XLOOKUP(D2259,justificativas_motivos,justificativas_texto,"",1,1)</f>
        <v>MOTORISTA CUMPRINDO HORÁRIO NA ESCALA ATUAL</v>
      </c>
      <c r="L2259" s="119" t="str">
        <f>_xlfn.CONCAT(cr_impAlm[[#This Row],[DATA]],cr_impAlm[[#This Row],[MOTORISTA e MATRICULA]])</f>
        <v>45656LUIZ ANDRE GOMES DE SOUSA - 5654</v>
      </c>
    </row>
    <row r="2260" spans="1:12" ht="41.25" hidden="1" customHeight="1">
      <c r="A2260" s="144">
        <v>45573</v>
      </c>
      <c r="B2260" s="146">
        <v>24010</v>
      </c>
      <c r="C2260" s="147">
        <v>0.79166666666666663</v>
      </c>
      <c r="D2260" s="148" t="s">
        <v>11</v>
      </c>
      <c r="E2260" s="149" t="s">
        <v>226</v>
      </c>
      <c r="F2260" s="132"/>
      <c r="G2260" s="132" t="str">
        <f t="shared" si="83"/>
        <v>1</v>
      </c>
      <c r="H2260" s="137">
        <f t="shared" si="84"/>
        <v>18</v>
      </c>
      <c r="I2260" s="149" t="str">
        <f>_xlfn.XLOOKUP(C2260,linhas_imp_janta[HORARIO],linhas_imp_janta[LINHA],"",1,1)</f>
        <v>GOIANIA X BELEM 19:00</v>
      </c>
      <c r="J2260" s="145" t="str" cm="1">
        <f t="array" ref="J2260">_xlfn.XLOOKUP(D2260,justificativas_motivos,justificativas_texto,"",1,1)</f>
        <v>MOTORISTA CUMPRINDO HORÁRIO NA ESCALA ATUAL</v>
      </c>
      <c r="L2260" s="119" t="str">
        <f>_xlfn.CONCAT(cr_impAlm[[#This Row],[DATA]],cr_impAlm[[#This Row],[MOTORISTA e MATRICULA]])</f>
        <v>45656ADAIL DA SILVA DOS SANTOS - 1103</v>
      </c>
    </row>
    <row r="2261" spans="1:12" ht="41.25" hidden="1" customHeight="1">
      <c r="A2261" s="144">
        <v>45573</v>
      </c>
      <c r="B2261" s="135">
        <v>24010</v>
      </c>
      <c r="C2261" s="133">
        <v>0.79166666666666663</v>
      </c>
      <c r="D2261" s="148" t="s">
        <v>11</v>
      </c>
      <c r="E2261" s="132" t="s">
        <v>320</v>
      </c>
      <c r="F2261" s="132"/>
      <c r="G2261" s="132" t="str">
        <f t="shared" si="83"/>
        <v>1</v>
      </c>
      <c r="H2261" s="137">
        <f t="shared" si="84"/>
        <v>18</v>
      </c>
      <c r="I2261" s="149" t="str">
        <f>_xlfn.XLOOKUP(C2261,linhas_imp_janta[HORARIO],linhas_imp_janta[LINHA],"",1,1)</f>
        <v>GOIANIA X BELEM 19:00</v>
      </c>
      <c r="J2261" s="145" t="str" cm="1">
        <f t="array" ref="J2261">_xlfn.XLOOKUP(D2261,justificativas_motivos,justificativas_texto,"",1,1)</f>
        <v>MOTORISTA CUMPRINDO HORÁRIO NA ESCALA ATUAL</v>
      </c>
      <c r="L2261" s="119" t="str">
        <f>_xlfn.CONCAT(cr_impAlm[[#This Row],[DATA]],cr_impAlm[[#This Row],[MOTORISTA e MATRICULA]])</f>
        <v>45657ROBERTO SOARES RUFINO - 5539</v>
      </c>
    </row>
    <row r="2262" spans="1:12" ht="41.25" hidden="1" customHeight="1">
      <c r="A2262" s="144">
        <v>45573</v>
      </c>
      <c r="B2262" s="135">
        <v>19016</v>
      </c>
      <c r="C2262" s="133">
        <v>0.75</v>
      </c>
      <c r="D2262" s="148" t="s">
        <v>11</v>
      </c>
      <c r="E2262" s="132" t="s">
        <v>96</v>
      </c>
      <c r="F2262" s="132"/>
      <c r="G2262" s="132" t="str">
        <f t="shared" si="83"/>
        <v>1</v>
      </c>
      <c r="H2262" s="137">
        <f t="shared" si="84"/>
        <v>18</v>
      </c>
      <c r="I2262" s="149" t="str">
        <f>_xlfn.XLOOKUP(C2262,linhas_imp_janta[HORARIO],linhas_imp_janta[LINHA],"",1,1)</f>
        <v>GOIANIA X TERESINA 18:00</v>
      </c>
      <c r="J2262" s="145" t="str" cm="1">
        <f t="array" ref="J2262">_xlfn.XLOOKUP(D2262,justificativas_motivos,justificativas_texto,"",1,1)</f>
        <v>MOTORISTA CUMPRINDO HORÁRIO NA ESCALA ATUAL</v>
      </c>
      <c r="L2262" s="119" t="str">
        <f>_xlfn.CONCAT(cr_impAlm[[#This Row],[DATA]],cr_impAlm[[#This Row],[MOTORISTA e MATRICULA]])</f>
        <v>45657SILVIO SILVA DE OLIVEIRA - 5793</v>
      </c>
    </row>
    <row r="2263" spans="1:12" ht="41.25" hidden="1" customHeight="1">
      <c r="A2263" s="144">
        <v>45573</v>
      </c>
      <c r="B2263" s="135">
        <v>19016</v>
      </c>
      <c r="C2263" s="133">
        <v>0.75</v>
      </c>
      <c r="D2263" s="148" t="s">
        <v>11</v>
      </c>
      <c r="E2263" s="132" t="s">
        <v>165</v>
      </c>
      <c r="F2263" s="132"/>
      <c r="G2263" s="132" t="str">
        <f t="shared" si="83"/>
        <v>1</v>
      </c>
      <c r="H2263" s="137">
        <f t="shared" si="84"/>
        <v>18</v>
      </c>
      <c r="I2263" s="149" t="str">
        <f>_xlfn.XLOOKUP(C2263,linhas_imp_janta[HORARIO],linhas_imp_janta[LINHA],"",1,1)</f>
        <v>GOIANIA X TERESINA 18:00</v>
      </c>
      <c r="J2263" s="145" t="str" cm="1">
        <f t="array" ref="J2263">_xlfn.XLOOKUP(D2263,justificativas_motivos,justificativas_texto,"",1,1)</f>
        <v>MOTORISTA CUMPRINDO HORÁRIO NA ESCALA ATUAL</v>
      </c>
      <c r="L2263" s="119" t="str">
        <f>_xlfn.CONCAT(cr_impAlm[[#This Row],[DATA]],cr_impAlm[[#This Row],[MOTORISTA e MATRICULA]])</f>
        <v>45657WILSON FERREIRA DE JESUS - 1407</v>
      </c>
    </row>
    <row r="2264" spans="1:12" ht="41.25" hidden="1" customHeight="1">
      <c r="A2264" s="144">
        <v>45573</v>
      </c>
      <c r="B2264" s="135">
        <v>24003</v>
      </c>
      <c r="C2264" s="133">
        <v>0.79166666666666663</v>
      </c>
      <c r="D2264" s="148" t="s">
        <v>11</v>
      </c>
      <c r="E2264" s="132" t="s">
        <v>17</v>
      </c>
      <c r="F2264" s="132"/>
      <c r="G2264" s="132" t="str">
        <f t="shared" si="83"/>
        <v>1</v>
      </c>
      <c r="H2264" s="137">
        <f t="shared" si="84"/>
        <v>18</v>
      </c>
      <c r="I2264" s="149" t="str">
        <f>_xlfn.XLOOKUP(C2264,linhas_imp_janta[HORARIO],linhas_imp_janta[LINHA],"",1,1)</f>
        <v>GOIANIA X BELEM 19:00</v>
      </c>
      <c r="J2264" s="145" t="str" cm="1">
        <f t="array" ref="J2264">_xlfn.XLOOKUP(D2264,justificativas_motivos,justificativas_texto,"",1,1)</f>
        <v>MOTORISTA CUMPRINDO HORÁRIO NA ESCALA ATUAL</v>
      </c>
      <c r="L2264" s="119" t="str">
        <f>_xlfn.CONCAT(cr_impAlm[[#This Row],[DATA]],cr_impAlm[[#This Row],[MOTORISTA e MATRICULA]])</f>
        <v>45657WILSON MARTINS ROCHA - 105</v>
      </c>
    </row>
    <row r="2265" spans="1:12" ht="41.25" hidden="1" customHeight="1">
      <c r="A2265" s="144">
        <v>45573</v>
      </c>
      <c r="B2265" s="135">
        <v>24003</v>
      </c>
      <c r="C2265" s="133">
        <v>0.79166666666666663</v>
      </c>
      <c r="D2265" s="148" t="s">
        <v>11</v>
      </c>
      <c r="E2265" s="132" t="s">
        <v>177</v>
      </c>
      <c r="F2265" s="149"/>
      <c r="G2265" s="132" t="str">
        <f t="shared" si="83"/>
        <v>1</v>
      </c>
      <c r="H2265" s="137">
        <f t="shared" si="84"/>
        <v>18</v>
      </c>
      <c r="I2265" s="149" t="str">
        <f>_xlfn.XLOOKUP(C2265,linhas_imp_janta[HORARIO],linhas_imp_janta[LINHA],"",1,1)</f>
        <v>GOIANIA X BELEM 19:00</v>
      </c>
      <c r="J2265" s="145" t="str" cm="1">
        <f t="array" ref="J2265">_xlfn.XLOOKUP(D2265,justificativas_motivos,justificativas_texto,"",1,1)</f>
        <v>MOTORISTA CUMPRINDO HORÁRIO NA ESCALA ATUAL</v>
      </c>
      <c r="L2265" s="119" t="str">
        <f>_xlfn.CONCAT(cr_impAlm[[#This Row],[DATA]],cr_impAlm[[#This Row],[MOTORISTA e MATRICULA]])</f>
        <v>45657WESLEY RODRIGUES DE OLIVEIRA - 5540</v>
      </c>
    </row>
    <row r="2266" spans="1:12" ht="41.25" hidden="1" customHeight="1">
      <c r="A2266" s="144">
        <v>45573</v>
      </c>
      <c r="B2266" s="135">
        <v>24001</v>
      </c>
      <c r="C2266" s="133">
        <v>0.83333333333333337</v>
      </c>
      <c r="D2266" s="148" t="s">
        <v>11</v>
      </c>
      <c r="E2266" s="149" t="s">
        <v>323</v>
      </c>
      <c r="F2266" s="149"/>
      <c r="G2266" s="149" t="str">
        <f t="shared" si="83"/>
        <v>1</v>
      </c>
      <c r="H2266" s="150">
        <f t="shared" si="84"/>
        <v>18</v>
      </c>
      <c r="I2266" s="149" t="s">
        <v>82</v>
      </c>
      <c r="J2266" s="151" t="str" cm="1">
        <f t="array" ref="J2266">_xlfn.XLOOKUP(D2266,justificativas_motivos,justificativas_texto,"",1,1)</f>
        <v>MOTORISTA CUMPRINDO HORÁRIO NA ESCALA ATUAL</v>
      </c>
      <c r="L2266" s="119" t="str">
        <f>_xlfn.CONCAT(cr_impAlm[[#This Row],[DATA]],cr_impAlm[[#This Row],[MOTORISTA e MATRICULA]])</f>
        <v>45657MARCOS BRUNO DA SILVA - 5984</v>
      </c>
    </row>
    <row r="2267" spans="1:12" ht="41.25" hidden="1" customHeight="1">
      <c r="A2267" s="152">
        <v>45573</v>
      </c>
      <c r="B2267" s="146">
        <v>24001</v>
      </c>
      <c r="C2267" s="147">
        <v>0.83333333333333337</v>
      </c>
      <c r="D2267" s="148" t="s">
        <v>11</v>
      </c>
      <c r="E2267" s="132" t="s">
        <v>80</v>
      </c>
      <c r="F2267" s="149"/>
      <c r="G2267" s="149" t="str">
        <f t="shared" ref="G2267:G2330" si="85">IF(E2267="MOTORISTA","","1")</f>
        <v>1</v>
      </c>
      <c r="H2267" s="150">
        <f t="shared" ref="H2267:H2330" si="86">IF(E2267="MOTORISTA","",18)</f>
        <v>18</v>
      </c>
      <c r="I2267" s="149" t="s">
        <v>82</v>
      </c>
      <c r="J2267" s="151" t="str" cm="1">
        <f t="array" ref="J2267">_xlfn.XLOOKUP(D2267,justificativas_motivos,justificativas_texto,"",1,1)</f>
        <v>MOTORISTA CUMPRINDO HORÁRIO NA ESCALA ATUAL</v>
      </c>
      <c r="L2267" s="119" t="str">
        <f>_xlfn.CONCAT(cr_impAlm[[#This Row],[DATA]],cr_impAlm[[#This Row],[MOTORISTA e MATRICULA]])</f>
        <v>45657EURIPEDES BORGES DOS SANTOS - 5017</v>
      </c>
    </row>
    <row r="2268" spans="1:12" ht="41.25" hidden="1" customHeight="1">
      <c r="A2268" s="152">
        <v>45574</v>
      </c>
      <c r="B2268" s="146">
        <v>16800</v>
      </c>
      <c r="C2268" s="147">
        <v>0.87847222222222221</v>
      </c>
      <c r="D2268" s="148" t="s">
        <v>11</v>
      </c>
      <c r="E2268" s="132" t="s">
        <v>96</v>
      </c>
      <c r="F2268" s="149"/>
      <c r="G2268" s="149" t="str">
        <f t="shared" si="85"/>
        <v>1</v>
      </c>
      <c r="H2268" s="150">
        <f t="shared" si="86"/>
        <v>18</v>
      </c>
      <c r="I2268" s="149" t="str">
        <f>_xlfn.XLOOKUP(C2268,linhas_gyn_almoco[HORARIO],linhas_gyn_almoco[LINHA],"",1,1)</f>
        <v>BELEM X GOIANIA 21:05</v>
      </c>
      <c r="J2268" s="151" t="str" cm="1">
        <f t="array" ref="J2268">_xlfn.XLOOKUP(D2268,justificativas_motivos,justificativas_texto,"",1,1)</f>
        <v>MOTORISTA CUMPRINDO HORÁRIO NA ESCALA ATUAL</v>
      </c>
      <c r="L2268" s="119" t="str">
        <f>_xlfn.CONCAT(cr_impAlm[[#This Row],[DATA]],cr_impAlm[[#This Row],[MOTORISTA e MATRICULA]])</f>
        <v>45657RODRIGO RIBEIRO CASSIOLI - 5427</v>
      </c>
    </row>
    <row r="2269" spans="1:12" ht="41.25" hidden="1" customHeight="1">
      <c r="A2269" s="152">
        <v>45574</v>
      </c>
      <c r="B2269" s="146">
        <v>16800</v>
      </c>
      <c r="C2269" s="147">
        <v>0.87847222222222221</v>
      </c>
      <c r="D2269" s="148" t="s">
        <v>11</v>
      </c>
      <c r="E2269" s="132" t="s">
        <v>165</v>
      </c>
      <c r="F2269" s="149"/>
      <c r="G2269" s="149" t="str">
        <f t="shared" si="85"/>
        <v>1</v>
      </c>
      <c r="H2269" s="150">
        <f t="shared" si="86"/>
        <v>18</v>
      </c>
      <c r="I2269" s="149" t="str">
        <f>_xlfn.XLOOKUP(C2269,linhas_gyn_almoco[HORARIO],linhas_gyn_almoco[LINHA],"",1,1)</f>
        <v>BELEM X GOIANIA 21:05</v>
      </c>
      <c r="J2269" s="151" t="str" cm="1">
        <f t="array" ref="J2269">_xlfn.XLOOKUP(D2269,justificativas_motivos,justificativas_texto,"",1,1)</f>
        <v>MOTORISTA CUMPRINDO HORÁRIO NA ESCALA ATUAL</v>
      </c>
      <c r="L2269" s="119" t="str">
        <f>_xlfn.CONCAT(cr_impAlm[[#This Row],[DATA]],cr_impAlm[[#This Row],[MOTORISTA e MATRICULA]])</f>
        <v>45657VALDIR PEREIRA DE SOUZA - 85</v>
      </c>
    </row>
    <row r="2270" spans="1:12" ht="41.25" hidden="1" customHeight="1">
      <c r="A2270" s="152">
        <v>45574</v>
      </c>
      <c r="B2270" s="146">
        <v>24013</v>
      </c>
      <c r="C2270" s="147">
        <v>0.3</v>
      </c>
      <c r="D2270" s="148" t="s">
        <v>11</v>
      </c>
      <c r="E2270" s="132" t="s">
        <v>17</v>
      </c>
      <c r="F2270" s="149"/>
      <c r="G2270" s="149" t="str">
        <f t="shared" si="85"/>
        <v>1</v>
      </c>
      <c r="H2270" s="150">
        <f t="shared" si="86"/>
        <v>18</v>
      </c>
      <c r="I2270" s="149" t="str">
        <f>_xlfn.XLOOKUP(C2270,linhas_imp_janta[HORARIO],linhas_imp_janta[LINHA],"",1,1)</f>
        <v>BELEM X GOIANIA 07:12</v>
      </c>
      <c r="J2270" s="151" t="str" cm="1">
        <f t="array" ref="J2270">_xlfn.XLOOKUP(D2270,justificativas_motivos,justificativas_texto,"",1,1)</f>
        <v>MOTORISTA CUMPRINDO HORÁRIO NA ESCALA ATUAL</v>
      </c>
      <c r="L2270" s="119" t="str">
        <f>_xlfn.CONCAT(cr_impAlm[[#This Row],[DATA]],cr_impAlm[[#This Row],[MOTORISTA e MATRICULA]])</f>
        <v>45657TIAGO MARTINS BERNARDES - 5260</v>
      </c>
    </row>
    <row r="2271" spans="1:12" ht="41.25" hidden="1" customHeight="1">
      <c r="A2271" s="152">
        <v>45574</v>
      </c>
      <c r="B2271" s="146">
        <v>24013</v>
      </c>
      <c r="C2271" s="147">
        <v>0.3</v>
      </c>
      <c r="D2271" s="148" t="s">
        <v>11</v>
      </c>
      <c r="E2271" s="132" t="s">
        <v>177</v>
      </c>
      <c r="F2271" s="149"/>
      <c r="G2271" s="149" t="str">
        <f t="shared" si="85"/>
        <v>1</v>
      </c>
      <c r="H2271" s="150">
        <f t="shared" si="86"/>
        <v>18</v>
      </c>
      <c r="I2271" s="149" t="str">
        <f>_xlfn.XLOOKUP(C2271,linhas_imp_janta[HORARIO],linhas_imp_janta[LINHA],"",1,1)</f>
        <v>BELEM X GOIANIA 07:12</v>
      </c>
      <c r="J2271" s="151" t="str" cm="1">
        <f t="array" ref="J2271">_xlfn.XLOOKUP(D2271,justificativas_motivos,justificativas_texto,"",1,1)</f>
        <v>MOTORISTA CUMPRINDO HORÁRIO NA ESCALA ATUAL</v>
      </c>
      <c r="L2271" s="119" t="str">
        <f>_xlfn.CONCAT(cr_impAlm[[#This Row],[DATA]],cr_impAlm[[#This Row],[MOTORISTA e MATRICULA]])</f>
        <v>45657ADAIR VIEIRA DA SILVA - 2034</v>
      </c>
    </row>
    <row r="2272" spans="1:12" ht="41.25" hidden="1" customHeight="1">
      <c r="A2272" s="152">
        <v>45574</v>
      </c>
      <c r="B2272" s="146">
        <v>24012</v>
      </c>
      <c r="C2272" s="147">
        <v>0.33333333333333331</v>
      </c>
      <c r="D2272" s="148" t="s">
        <v>11</v>
      </c>
      <c r="E2272" s="149" t="s">
        <v>323</v>
      </c>
      <c r="F2272" s="149"/>
      <c r="G2272" s="149" t="str">
        <f t="shared" si="85"/>
        <v>1</v>
      </c>
      <c r="H2272" s="150">
        <f t="shared" si="86"/>
        <v>18</v>
      </c>
      <c r="I2272" s="149" t="str">
        <f>_xlfn.XLOOKUP(C2272,linhas_imp_janta[HORARIO],linhas_imp_janta[LINHA],"",-1,1)</f>
        <v>SAO LUIS X GOIANIA 08:00</v>
      </c>
      <c r="J2272" s="151" t="str" cm="1">
        <f t="array" ref="J2272">_xlfn.XLOOKUP(D2272,justificativas_motivos,justificativas_texto,"",1,1)</f>
        <v>MOTORISTA CUMPRINDO HORÁRIO NA ESCALA ATUAL</v>
      </c>
      <c r="L2272" s="119" t="str">
        <f>_xlfn.CONCAT(cr_impAlm[[#This Row],[DATA]],cr_impAlm[[#This Row],[MOTORISTA e MATRICULA]])</f>
        <v>45657MANOEL SEVERINO DE SOUZA - 5200</v>
      </c>
    </row>
    <row r="2273" spans="1:12" ht="41.25" hidden="1" customHeight="1">
      <c r="A2273" s="152">
        <v>45574</v>
      </c>
      <c r="B2273" s="146">
        <v>24012</v>
      </c>
      <c r="C2273" s="147">
        <v>0.33333333333333331</v>
      </c>
      <c r="D2273" s="148" t="s">
        <v>11</v>
      </c>
      <c r="E2273" s="149" t="s">
        <v>80</v>
      </c>
      <c r="F2273" s="149"/>
      <c r="G2273" s="149" t="str">
        <f t="shared" si="85"/>
        <v>1</v>
      </c>
      <c r="H2273" s="150">
        <f t="shared" si="86"/>
        <v>18</v>
      </c>
      <c r="I2273" s="149" t="str">
        <f>_xlfn.XLOOKUP(C2273,linhas_imp_janta[HORARIO],linhas_imp_janta[LINHA],"",-1,1)</f>
        <v>SAO LUIS X GOIANIA 08:00</v>
      </c>
      <c r="J2273" s="151" t="str" cm="1">
        <f t="array" ref="J2273">_xlfn.XLOOKUP(D2273,justificativas_motivos,justificativas_texto,"",1,1)</f>
        <v>MOTORISTA CUMPRINDO HORÁRIO NA ESCALA ATUAL</v>
      </c>
      <c r="L2273" s="119" t="str">
        <f>_xlfn.CONCAT(cr_impAlm[[#This Row],[DATA]],cr_impAlm[[#This Row],[MOTORISTA e MATRICULA]])</f>
        <v>45657LUIZ CARLOS GOMES DA SILVA - 1961</v>
      </c>
    </row>
    <row r="2274" spans="1:12" ht="41.25" hidden="1" customHeight="1">
      <c r="A2274" s="152">
        <v>45574</v>
      </c>
      <c r="B2274" s="146">
        <v>16900</v>
      </c>
      <c r="C2274" s="147">
        <v>0.39583333333333331</v>
      </c>
      <c r="D2274" s="148" t="s">
        <v>11</v>
      </c>
      <c r="E2274" s="153" t="s">
        <v>116</v>
      </c>
      <c r="F2274" s="149"/>
      <c r="G2274" s="149" t="str">
        <f t="shared" si="85"/>
        <v>1</v>
      </c>
      <c r="H2274" s="150">
        <f t="shared" si="86"/>
        <v>18</v>
      </c>
      <c r="I2274" s="149" t="str">
        <f>_xlfn.XLOOKUP(C2274,linhas_imp_janta[HORARIO],linhas_imp_janta[LINHA],"",1,1)</f>
        <v>GOIANIA X BELEM 09:30</v>
      </c>
      <c r="J2274" s="151" t="str" cm="1">
        <f t="array" ref="J2274">_xlfn.XLOOKUP(D2274,justificativas_motivos,justificativas_texto,"",1,1)</f>
        <v>MOTORISTA CUMPRINDO HORÁRIO NA ESCALA ATUAL</v>
      </c>
      <c r="L2274" s="119" t="str">
        <f>_xlfn.CONCAT(cr_impAlm[[#This Row],[DATA]],cr_impAlm[[#This Row],[MOTORISTA e MATRICULA]])</f>
        <v>45657DELEY CARVALHO DE SOUZA - 5015</v>
      </c>
    </row>
    <row r="2275" spans="1:12" ht="41.25" hidden="1" customHeight="1">
      <c r="A2275" s="152">
        <v>45574</v>
      </c>
      <c r="B2275" s="146">
        <v>16900</v>
      </c>
      <c r="C2275" s="147">
        <v>0.39583333333333331</v>
      </c>
      <c r="D2275" s="148" t="s">
        <v>11</v>
      </c>
      <c r="E2275" s="153" t="s">
        <v>117</v>
      </c>
      <c r="F2275" s="149"/>
      <c r="G2275" s="149" t="str">
        <f t="shared" si="85"/>
        <v>1</v>
      </c>
      <c r="H2275" s="150">
        <f t="shared" si="86"/>
        <v>18</v>
      </c>
      <c r="I2275" s="149" t="str">
        <f>_xlfn.XLOOKUP(C2275,linhas_imp_janta[HORARIO],linhas_imp_janta[LINHA],"",1,1)</f>
        <v>GOIANIA X BELEM 09:30</v>
      </c>
      <c r="J2275" s="151" t="str" cm="1">
        <f t="array" ref="J2275">_xlfn.XLOOKUP(D2275,justificativas_motivos,justificativas_texto,"",1,1)</f>
        <v>MOTORISTA CUMPRINDO HORÁRIO NA ESCALA ATUAL</v>
      </c>
      <c r="L2275" s="119" t="str">
        <f>_xlfn.CONCAT(cr_impAlm[[#This Row],[DATA]],cr_impAlm[[#This Row],[MOTORISTA e MATRICULA]])</f>
        <v>45657EDIMAR FRANCISCO ALEIXO - 5593</v>
      </c>
    </row>
    <row r="2276" spans="1:12" ht="41.25" hidden="1" customHeight="1">
      <c r="A2276" s="152">
        <v>45574</v>
      </c>
      <c r="B2276" s="146">
        <v>15900</v>
      </c>
      <c r="C2276" s="147">
        <v>0.75</v>
      </c>
      <c r="D2276" s="148" t="s">
        <v>11</v>
      </c>
      <c r="E2276" s="149" t="s">
        <v>136</v>
      </c>
      <c r="F2276" s="149"/>
      <c r="G2276" s="149" t="str">
        <f t="shared" si="85"/>
        <v>1</v>
      </c>
      <c r="H2276" s="150">
        <f t="shared" si="86"/>
        <v>18</v>
      </c>
      <c r="I2276" s="149" t="str">
        <f>_xlfn.XLOOKUP(C2276,linhas_imp_janta[HORARIO],linhas_imp_janta[LINHA],"",1,1)</f>
        <v>GOIANIA X TERESINA 18:00</v>
      </c>
      <c r="J2276" s="151" t="str" cm="1">
        <f t="array" ref="J2276">_xlfn.XLOOKUP(D2276,justificativas_motivos,justificativas_texto,"",1,1)</f>
        <v>MOTORISTA CUMPRINDO HORÁRIO NA ESCALA ATUAL</v>
      </c>
      <c r="L2276" s="119" t="str">
        <f>_xlfn.CONCAT(cr_impAlm[[#This Row],[DATA]],cr_impAlm[[#This Row],[MOTORISTA e MATRICULA]])</f>
        <v>45657DJALMA NOQUEIRA DOS SANTOS - 5956</v>
      </c>
    </row>
    <row r="2277" spans="1:12" ht="41.25" hidden="1" customHeight="1">
      <c r="A2277" s="152">
        <v>45574</v>
      </c>
      <c r="B2277" s="146">
        <v>15900</v>
      </c>
      <c r="C2277" s="147">
        <v>0.75</v>
      </c>
      <c r="D2277" s="148" t="s">
        <v>11</v>
      </c>
      <c r="E2277" s="149" t="s">
        <v>290</v>
      </c>
      <c r="F2277" s="149"/>
      <c r="G2277" s="149" t="str">
        <f t="shared" si="85"/>
        <v>1</v>
      </c>
      <c r="H2277" s="150">
        <f t="shared" si="86"/>
        <v>18</v>
      </c>
      <c r="I2277" s="149" t="str">
        <f>_xlfn.XLOOKUP(C2277,linhas_imp_janta[HORARIO],linhas_imp_janta[LINHA],"",1,1)</f>
        <v>GOIANIA X TERESINA 18:00</v>
      </c>
      <c r="J2277" s="151" t="str" cm="1">
        <f t="array" ref="J2277">_xlfn.XLOOKUP(D2277,justificativas_motivos,justificativas_texto,"",1,1)</f>
        <v>MOTORISTA CUMPRINDO HORÁRIO NA ESCALA ATUAL</v>
      </c>
      <c r="L2277" s="119" t="str">
        <f>_xlfn.CONCAT(cr_impAlm[[#This Row],[DATA]],cr_impAlm[[#This Row],[MOTORISTA e MATRICULA]])</f>
        <v>45657MARCELO ALVES DE SOUSA - 5655</v>
      </c>
    </row>
    <row r="2278" spans="1:12" ht="41.25" hidden="1" customHeight="1">
      <c r="A2278" s="152">
        <v>45574</v>
      </c>
      <c r="B2278" s="146">
        <v>24001</v>
      </c>
      <c r="C2278" s="147">
        <v>0.79166666666666663</v>
      </c>
      <c r="D2278" s="148" t="s">
        <v>11</v>
      </c>
      <c r="E2278" s="149" t="s">
        <v>160</v>
      </c>
      <c r="F2278" s="149"/>
      <c r="G2278" s="149" t="str">
        <f t="shared" si="85"/>
        <v>1</v>
      </c>
      <c r="H2278" s="150">
        <f t="shared" si="86"/>
        <v>18</v>
      </c>
      <c r="I2278" s="149" t="str">
        <f>_xlfn.XLOOKUP(C2278,linhas_imp_janta[HORARIO],linhas_imp_janta[LINHA],"",1,1)</f>
        <v>GOIANIA X BELEM 19:00</v>
      </c>
      <c r="J2278" s="151" t="str" cm="1">
        <f t="array" ref="J2278">_xlfn.XLOOKUP(D2278,justificativas_motivos,justificativas_texto,"",1,1)</f>
        <v>MOTORISTA CUMPRINDO HORÁRIO NA ESCALA ATUAL</v>
      </c>
      <c r="L2278" s="119" t="str">
        <f>_xlfn.CONCAT(cr_impAlm[[#This Row],[DATA]],cr_impAlm[[#This Row],[MOTORISTA e MATRICULA]])</f>
        <v>45657GILDEAN LEAL TEIXEIRA - 5649</v>
      </c>
    </row>
    <row r="2279" spans="1:12" ht="41.25" hidden="1" customHeight="1">
      <c r="A2279" s="152">
        <v>45574</v>
      </c>
      <c r="B2279" s="146">
        <v>24001</v>
      </c>
      <c r="C2279" s="147">
        <v>0.79166666666666663</v>
      </c>
      <c r="D2279" s="148" t="s">
        <v>11</v>
      </c>
      <c r="E2279" s="149" t="s">
        <v>36</v>
      </c>
      <c r="F2279" s="149"/>
      <c r="G2279" s="149" t="str">
        <f t="shared" si="85"/>
        <v>1</v>
      </c>
      <c r="H2279" s="150">
        <f t="shared" si="86"/>
        <v>18</v>
      </c>
      <c r="I2279" s="149" t="str">
        <f>_xlfn.XLOOKUP(C2279,linhas_imp_janta[HORARIO],linhas_imp_janta[LINHA],"",1,1)</f>
        <v>GOIANIA X BELEM 19:00</v>
      </c>
      <c r="J2279" s="151" t="str" cm="1">
        <f t="array" ref="J2279">_xlfn.XLOOKUP(D2279,justificativas_motivos,justificativas_texto,"",1,1)</f>
        <v>MOTORISTA CUMPRINDO HORÁRIO NA ESCALA ATUAL</v>
      </c>
      <c r="L2279" s="119" t="str">
        <f>_xlfn.CONCAT(cr_impAlm[[#This Row],[DATA]],cr_impAlm[[#This Row],[MOTORISTA e MATRICULA]])</f>
        <v>45657ADAIL DA SILVA DOS SANTOS - 1103</v>
      </c>
    </row>
    <row r="2280" spans="1:12" ht="41.25" hidden="1" customHeight="1">
      <c r="A2280" s="152">
        <v>45574</v>
      </c>
      <c r="B2280" s="146">
        <v>24014</v>
      </c>
      <c r="C2280" s="147">
        <v>0.83333333333333337</v>
      </c>
      <c r="D2280" s="148" t="s">
        <v>11</v>
      </c>
      <c r="E2280" s="149" t="s">
        <v>63</v>
      </c>
      <c r="F2280" s="149"/>
      <c r="G2280" s="149" t="str">
        <f t="shared" si="85"/>
        <v>1</v>
      </c>
      <c r="H2280" s="150">
        <f t="shared" si="86"/>
        <v>18</v>
      </c>
      <c r="I2280" s="149" t="s">
        <v>82</v>
      </c>
      <c r="J2280" s="151" t="str" cm="1">
        <f t="array" ref="J2280">_xlfn.XLOOKUP(D2280,justificativas_motivos,justificativas_texto,"",1,1)</f>
        <v>MOTORISTA CUMPRINDO HORÁRIO NA ESCALA ATUAL</v>
      </c>
      <c r="L2280" s="119" t="str">
        <f>_xlfn.CONCAT(cr_impAlm[[#This Row],[DATA]],cr_impAlm[[#This Row],[MOTORISTA e MATRICULA]])</f>
        <v>45658WESLEY RODRIGUES DE OLIVEIRA - 5540</v>
      </c>
    </row>
    <row r="2281" spans="1:12" ht="41.25" hidden="1" customHeight="1">
      <c r="A2281" s="152">
        <v>45574</v>
      </c>
      <c r="B2281" s="135">
        <v>24014</v>
      </c>
      <c r="C2281" s="133">
        <v>0.83333333333333337</v>
      </c>
      <c r="D2281" s="148" t="s">
        <v>11</v>
      </c>
      <c r="E2281" s="132" t="s">
        <v>320</v>
      </c>
      <c r="F2281" s="132"/>
      <c r="G2281" s="132" t="str">
        <f t="shared" si="85"/>
        <v>1</v>
      </c>
      <c r="H2281" s="137">
        <f t="shared" si="86"/>
        <v>18</v>
      </c>
      <c r="I2281" s="149" t="s">
        <v>82</v>
      </c>
      <c r="J2281" s="145" t="str" cm="1">
        <f t="array" ref="J2281">_xlfn.XLOOKUP(D2281,justificativas_motivos,justificativas_texto,"",1,1)</f>
        <v>MOTORISTA CUMPRINDO HORÁRIO NA ESCALA ATUAL</v>
      </c>
      <c r="L2281" s="119" t="str">
        <f>_xlfn.CONCAT(cr_impAlm[[#This Row],[DATA]],cr_impAlm[[#This Row],[MOTORISTA e MATRICULA]])</f>
        <v>45658MARCOS BRUNO DA SILVA - 5984</v>
      </c>
    </row>
    <row r="2282" spans="1:12" ht="41.25" hidden="1" customHeight="1">
      <c r="A2282" s="152">
        <v>45574</v>
      </c>
      <c r="B2282" s="135" t="s">
        <v>285</v>
      </c>
      <c r="C2282" s="133" t="s">
        <v>285</v>
      </c>
      <c r="D2282" s="148" t="s">
        <v>285</v>
      </c>
      <c r="E2282" s="132" t="s">
        <v>168</v>
      </c>
      <c r="F2282" s="132"/>
      <c r="G2282" s="132" t="str">
        <f t="shared" si="85"/>
        <v>1</v>
      </c>
      <c r="H2282" s="137">
        <f t="shared" si="86"/>
        <v>18</v>
      </c>
      <c r="I2282" s="149" t="str">
        <f>_xlfn.XLOOKUP(C2282,linhas_imp_janta[HORARIO],linhas_imp_janta[LINHA],"",1,1)</f>
        <v>PASSE</v>
      </c>
      <c r="J2282" s="145" t="str" cm="1">
        <f t="array" ref="J2282">_xlfn.XLOOKUP(D2282,justificativas_motivos,justificativas_texto,"",1,1)</f>
        <v>MOTORISTA CHEGANDO/SAINDO DA GARAGEM DE PASSE</v>
      </c>
      <c r="L2282" s="119" t="str">
        <f>_xlfn.CONCAT(cr_impAlm[[#This Row],[DATA]],cr_impAlm[[#This Row],[MOTORISTA e MATRICULA]])</f>
        <v>45658EURIPEDES BORGES DOS SANTOS - 5017</v>
      </c>
    </row>
    <row r="2283" spans="1:12" ht="41.25" hidden="1" customHeight="1">
      <c r="A2283" s="144">
        <v>45574</v>
      </c>
      <c r="B2283" s="146" t="s">
        <v>285</v>
      </c>
      <c r="C2283" s="147" t="s">
        <v>285</v>
      </c>
      <c r="D2283" s="148" t="s">
        <v>285</v>
      </c>
      <c r="E2283" s="132" t="s">
        <v>81</v>
      </c>
      <c r="F2283" s="132"/>
      <c r="G2283" s="132" t="str">
        <f t="shared" si="85"/>
        <v>1</v>
      </c>
      <c r="H2283" s="137">
        <f t="shared" si="86"/>
        <v>18</v>
      </c>
      <c r="I2283" s="149" t="str">
        <f>_xlfn.XLOOKUP(C2283,linhas_imp_janta[HORARIO],linhas_imp_janta[LINHA],"",1,1)</f>
        <v>PASSE</v>
      </c>
      <c r="J2283" s="145" t="str" cm="1">
        <f t="array" ref="J2283">_xlfn.XLOOKUP(D2283,justificativas_motivos,justificativas_texto,"",1,1)</f>
        <v>MOTORISTA CHEGANDO/SAINDO DA GARAGEM DE PASSE</v>
      </c>
      <c r="L2283" s="119" t="str">
        <f>_xlfn.CONCAT(cr_impAlm[[#This Row],[DATA]],cr_impAlm[[#This Row],[MOTORISTA e MATRICULA]])</f>
        <v>45658RODRIGO RIBEIRO CASSIOLI - 5427</v>
      </c>
    </row>
    <row r="2284" spans="1:12" ht="41.25" hidden="1" customHeight="1">
      <c r="A2284" s="144">
        <v>45575</v>
      </c>
      <c r="B2284" s="148" t="s">
        <v>137</v>
      </c>
      <c r="C2284" s="148" t="s">
        <v>137</v>
      </c>
      <c r="D2284" s="148" t="s">
        <v>137</v>
      </c>
      <c r="E2284" s="132" t="s">
        <v>168</v>
      </c>
      <c r="F2284" s="132"/>
      <c r="G2284" s="132" t="str">
        <f t="shared" si="85"/>
        <v>1</v>
      </c>
      <c r="H2284" s="137">
        <f t="shared" si="86"/>
        <v>18</v>
      </c>
      <c r="I2284" s="149" t="str">
        <f>_xlfn.XLOOKUP(C2284,linhas_imp_janta[HORARIO],linhas_imp_janta[LINHA],"",1,1)</f>
        <v>ESPERA</v>
      </c>
      <c r="J2284" s="145" t="str" cm="1">
        <f t="array" ref="J2284">_xlfn.XLOOKUP(D2284,justificativas_motivos,justificativas_texto,"",1,1)</f>
        <v>MOTORISTA NA GARAGEM EM ESPERA PARA DISPONIBILIDADE DE HORARIOS</v>
      </c>
      <c r="L2284" s="119" t="str">
        <f>_xlfn.CONCAT(cr_impAlm[[#This Row],[DATA]],cr_impAlm[[#This Row],[MOTORISTA e MATRICULA]])</f>
        <v>45658VALDIR PEREIRA DE SOUZA - 85</v>
      </c>
    </row>
    <row r="2285" spans="1:12" ht="41.25" hidden="1" customHeight="1">
      <c r="A2285" s="144">
        <v>45575</v>
      </c>
      <c r="B2285" s="136" t="s">
        <v>137</v>
      </c>
      <c r="C2285" s="136" t="s">
        <v>137</v>
      </c>
      <c r="D2285" s="148" t="s">
        <v>137</v>
      </c>
      <c r="E2285" s="132" t="s">
        <v>81</v>
      </c>
      <c r="F2285" s="132"/>
      <c r="G2285" s="132" t="str">
        <f t="shared" si="85"/>
        <v>1</v>
      </c>
      <c r="H2285" s="137">
        <f t="shared" si="86"/>
        <v>18</v>
      </c>
      <c r="I2285" s="149" t="str">
        <f>_xlfn.XLOOKUP(C2285,linhas_imp_janta[HORARIO],linhas_imp_janta[LINHA],"",1,1)</f>
        <v>ESPERA</v>
      </c>
      <c r="J2285" s="145" t="str" cm="1">
        <f t="array" ref="J2285">_xlfn.XLOOKUP(D2285,justificativas_motivos,justificativas_texto,"",1,1)</f>
        <v>MOTORISTA NA GARAGEM EM ESPERA PARA DISPONIBILIDADE DE HORARIOS</v>
      </c>
      <c r="L2285" s="119" t="str">
        <f>_xlfn.CONCAT(cr_impAlm[[#This Row],[DATA]],cr_impAlm[[#This Row],[MOTORISTA e MATRICULA]])</f>
        <v>45658TIAGO MARTINS BERNARDES - 5260</v>
      </c>
    </row>
    <row r="2286" spans="1:12" ht="41.25" hidden="1" customHeight="1">
      <c r="A2286" s="144">
        <v>45575</v>
      </c>
      <c r="B2286" s="135">
        <v>15300</v>
      </c>
      <c r="C2286" s="133">
        <v>0.87847222222222221</v>
      </c>
      <c r="D2286" s="148" t="s">
        <v>11</v>
      </c>
      <c r="E2286" s="132" t="s">
        <v>159</v>
      </c>
      <c r="F2286" s="132"/>
      <c r="G2286" s="132" t="str">
        <f t="shared" si="85"/>
        <v>1</v>
      </c>
      <c r="H2286" s="137">
        <f t="shared" si="86"/>
        <v>18</v>
      </c>
      <c r="I2286" s="149" t="str">
        <f>_xlfn.XLOOKUP(C2286,linhas_gyn_almoco[HORARIO],linhas_gyn_almoco[LINHA],"",1,1)</f>
        <v>BELEM X GOIANIA 21:05</v>
      </c>
      <c r="J2286" s="145" t="str" cm="1">
        <f t="array" ref="J2286">_xlfn.XLOOKUP(D2286,justificativas_motivos,justificativas_texto,"",1,1)</f>
        <v>MOTORISTA CUMPRINDO HORÁRIO NA ESCALA ATUAL</v>
      </c>
      <c r="L2286" s="119" t="str">
        <f>_xlfn.CONCAT(cr_impAlm[[#This Row],[DATA]],cr_impAlm[[#This Row],[MOTORISTA e MATRICULA]])</f>
        <v>45658ADAIR VIEIRA DA SILVA - 2034</v>
      </c>
    </row>
    <row r="2287" spans="1:12" ht="41.25" hidden="1" customHeight="1">
      <c r="A2287" s="144">
        <v>45575</v>
      </c>
      <c r="B2287" s="135">
        <v>15300</v>
      </c>
      <c r="C2287" s="133">
        <v>0.87847222222222221</v>
      </c>
      <c r="D2287" s="148" t="s">
        <v>11</v>
      </c>
      <c r="E2287" s="132" t="s">
        <v>290</v>
      </c>
      <c r="F2287" s="132"/>
      <c r="G2287" s="132" t="str">
        <f t="shared" si="85"/>
        <v>1</v>
      </c>
      <c r="H2287" s="137">
        <f t="shared" si="86"/>
        <v>18</v>
      </c>
      <c r="I2287" s="149" t="str">
        <f>_xlfn.XLOOKUP(C2287,linhas_gyn_almoco[HORARIO],linhas_gyn_almoco[LINHA],"",1,1)</f>
        <v>BELEM X GOIANIA 21:05</v>
      </c>
      <c r="J2287" s="145" t="str" cm="1">
        <f t="array" ref="J2287">_xlfn.XLOOKUP(D2287,justificativas_motivos,justificativas_texto,"",1,1)</f>
        <v>MOTORISTA CUMPRINDO HORÁRIO NA ESCALA ATUAL</v>
      </c>
      <c r="L2287" s="119" t="str">
        <f>_xlfn.CONCAT(cr_impAlm[[#This Row],[DATA]],cr_impAlm[[#This Row],[MOTORISTA e MATRICULA]])</f>
        <v>45658MANOEL SEVERINO DE SOUZA - 5200</v>
      </c>
    </row>
    <row r="2288" spans="1:12" ht="41.25" hidden="1" customHeight="1">
      <c r="A2288" s="144">
        <v>45575</v>
      </c>
      <c r="B2288" s="135">
        <v>24001</v>
      </c>
      <c r="C2288" s="133">
        <v>0.3</v>
      </c>
      <c r="D2288" s="148" t="s">
        <v>11</v>
      </c>
      <c r="E2288" s="132" t="s">
        <v>160</v>
      </c>
      <c r="F2288" s="132"/>
      <c r="G2288" s="132" t="str">
        <f t="shared" si="85"/>
        <v>1</v>
      </c>
      <c r="H2288" s="137">
        <f t="shared" si="86"/>
        <v>18</v>
      </c>
      <c r="I2288" s="149" t="str">
        <f>_xlfn.XLOOKUP(C2288,linhas_imp_janta[HORARIO],linhas_imp_janta[LINHA],"",1,1)</f>
        <v>BELEM X GOIANIA 07:12</v>
      </c>
      <c r="J2288" s="145" t="str" cm="1">
        <f t="array" ref="J2288">_xlfn.XLOOKUP(D2288,justificativas_motivos,justificativas_texto,"",1,1)</f>
        <v>MOTORISTA CUMPRINDO HORÁRIO NA ESCALA ATUAL</v>
      </c>
      <c r="L2288" s="119" t="str">
        <f>_xlfn.CONCAT(cr_impAlm[[#This Row],[DATA]],cr_impAlm[[#This Row],[MOTORISTA e MATRICULA]])</f>
        <v>45658LUIZ CARLOS GOMES DA SILVA - 1961</v>
      </c>
    </row>
    <row r="2289" spans="1:12" ht="41.25" hidden="1" customHeight="1">
      <c r="A2289" s="144">
        <v>45575</v>
      </c>
      <c r="B2289" s="135">
        <v>24001</v>
      </c>
      <c r="C2289" s="133">
        <v>0.3</v>
      </c>
      <c r="D2289" s="148" t="s">
        <v>11</v>
      </c>
      <c r="E2289" s="132" t="s">
        <v>36</v>
      </c>
      <c r="F2289" s="132"/>
      <c r="G2289" s="132" t="str">
        <f t="shared" si="85"/>
        <v>1</v>
      </c>
      <c r="H2289" s="137">
        <f t="shared" si="86"/>
        <v>18</v>
      </c>
      <c r="I2289" s="149" t="str">
        <f>_xlfn.XLOOKUP(C2289,linhas_imp_janta[HORARIO],linhas_imp_janta[LINHA],"",1,1)</f>
        <v>BELEM X GOIANIA 07:12</v>
      </c>
      <c r="J2289" s="145" t="str" cm="1">
        <f t="array" ref="J2289">_xlfn.XLOOKUP(D2289,justificativas_motivos,justificativas_texto,"",1,1)</f>
        <v>MOTORISTA CUMPRINDO HORÁRIO NA ESCALA ATUAL</v>
      </c>
      <c r="L2289" s="119" t="str">
        <f>_xlfn.CONCAT(cr_impAlm[[#This Row],[DATA]],cr_impAlm[[#This Row],[MOTORISTA e MATRICULA]])</f>
        <v>45658DELEY CARVALHO DE SOUZA - 5015</v>
      </c>
    </row>
    <row r="2290" spans="1:12" ht="41.25" hidden="1" customHeight="1">
      <c r="A2290" s="144">
        <v>45575</v>
      </c>
      <c r="B2290" s="135">
        <v>24014</v>
      </c>
      <c r="C2290" s="133">
        <v>0.33333333333333331</v>
      </c>
      <c r="D2290" s="148" t="s">
        <v>11</v>
      </c>
      <c r="E2290" s="132" t="s">
        <v>63</v>
      </c>
      <c r="F2290" s="132"/>
      <c r="G2290" s="132" t="str">
        <f t="shared" si="85"/>
        <v>1</v>
      </c>
      <c r="H2290" s="137">
        <f t="shared" si="86"/>
        <v>18</v>
      </c>
      <c r="I2290" s="149" t="str">
        <f>_xlfn.XLOOKUP(C2290,linhas_imp_janta[HORARIO],linhas_imp_janta[LINHA],"",-1,1)</f>
        <v>SAO LUIS X GOIANIA 08:00</v>
      </c>
      <c r="J2290" s="145" t="str" cm="1">
        <f t="array" ref="J2290">_xlfn.XLOOKUP(D2290,justificativas_motivos,justificativas_texto,"",1,1)</f>
        <v>MOTORISTA CUMPRINDO HORÁRIO NA ESCALA ATUAL</v>
      </c>
      <c r="L2290" s="119" t="str">
        <f>_xlfn.CONCAT(cr_impAlm[[#This Row],[DATA]],cr_impAlm[[#This Row],[MOTORISTA e MATRICULA]])</f>
        <v>45658EDIMAR FRANCISCO ALEIXO - 5593</v>
      </c>
    </row>
    <row r="2291" spans="1:12" ht="41.25" hidden="1" customHeight="1">
      <c r="A2291" s="144">
        <v>45575</v>
      </c>
      <c r="B2291" s="135">
        <v>24014</v>
      </c>
      <c r="C2291" s="133">
        <v>0.33333333333333331</v>
      </c>
      <c r="D2291" s="148" t="s">
        <v>11</v>
      </c>
      <c r="E2291" s="132" t="s">
        <v>320</v>
      </c>
      <c r="F2291" s="132"/>
      <c r="G2291" s="132" t="str">
        <f t="shared" si="85"/>
        <v>1</v>
      </c>
      <c r="H2291" s="137">
        <f t="shared" si="86"/>
        <v>18</v>
      </c>
      <c r="I2291" s="149" t="str">
        <f>_xlfn.XLOOKUP(C2291,linhas_imp_janta[HORARIO],linhas_imp_janta[LINHA],"",-1,1)</f>
        <v>SAO LUIS X GOIANIA 08:00</v>
      </c>
      <c r="J2291" s="145" t="str" cm="1">
        <f t="array" ref="J2291">_xlfn.XLOOKUP(D2291,justificativas_motivos,justificativas_texto,"",1,1)</f>
        <v>MOTORISTA CUMPRINDO HORÁRIO NA ESCALA ATUAL</v>
      </c>
      <c r="L2291" s="119" t="str">
        <f>_xlfn.CONCAT(cr_impAlm[[#This Row],[DATA]],cr_impAlm[[#This Row],[MOTORISTA e MATRICULA]])</f>
        <v>45658DJALMA NOQUEIRA DOS SANTOS - 5956</v>
      </c>
    </row>
    <row r="2292" spans="1:12" ht="41.25" hidden="1" customHeight="1">
      <c r="A2292" s="144">
        <v>45575</v>
      </c>
      <c r="B2292" s="135">
        <v>14300</v>
      </c>
      <c r="C2292" s="133">
        <v>0.39583333333333331</v>
      </c>
      <c r="D2292" s="148" t="s">
        <v>11</v>
      </c>
      <c r="E2292" s="132" t="s">
        <v>31</v>
      </c>
      <c r="F2292" s="132"/>
      <c r="G2292" s="132" t="str">
        <f t="shared" si="85"/>
        <v>1</v>
      </c>
      <c r="H2292" s="137">
        <f t="shared" si="86"/>
        <v>18</v>
      </c>
      <c r="I2292" s="149" t="str">
        <f>_xlfn.XLOOKUP(C2292,linhas_imp_janta[HORARIO],linhas_imp_janta[LINHA],"",1,1)</f>
        <v>GOIANIA X BELEM 09:30</v>
      </c>
      <c r="J2292" s="145" t="str" cm="1">
        <f t="array" ref="J2292">_xlfn.XLOOKUP(D2292,justificativas_motivos,justificativas_texto,"",1,1)</f>
        <v>MOTORISTA CUMPRINDO HORÁRIO NA ESCALA ATUAL</v>
      </c>
      <c r="L2292" s="119" t="str">
        <f>_xlfn.CONCAT(cr_impAlm[[#This Row],[DATA]],cr_impAlm[[#This Row],[MOTORISTA e MATRICULA]])</f>
        <v>45658GILBERT WAGNER CALDEIRA - 5707</v>
      </c>
    </row>
    <row r="2293" spans="1:12" ht="41.25" hidden="1" customHeight="1">
      <c r="A2293" s="144">
        <v>45575</v>
      </c>
      <c r="B2293" s="146">
        <v>14300</v>
      </c>
      <c r="C2293" s="147">
        <v>0.39583333333333331</v>
      </c>
      <c r="D2293" s="148" t="s">
        <v>11</v>
      </c>
      <c r="E2293" s="149" t="s">
        <v>30</v>
      </c>
      <c r="F2293" s="132"/>
      <c r="G2293" s="149" t="str">
        <f t="shared" si="85"/>
        <v>1</v>
      </c>
      <c r="H2293" s="150">
        <f t="shared" si="86"/>
        <v>18</v>
      </c>
      <c r="I2293" s="149" t="str">
        <f>_xlfn.XLOOKUP(C2293,linhas_imp_janta[HORARIO],linhas_imp_janta[LINHA],"",1,1)</f>
        <v>GOIANIA X BELEM 09:30</v>
      </c>
      <c r="J2293" s="151" t="str" cm="1">
        <f t="array" ref="J2293">_xlfn.XLOOKUP(D2293,justificativas_motivos,justificativas_texto,"",1,1)</f>
        <v>MOTORISTA CUMPRINDO HORÁRIO NA ESCALA ATUAL</v>
      </c>
      <c r="L2293" s="119" t="str">
        <f>_xlfn.CONCAT(cr_impAlm[[#This Row],[DATA]],cr_impAlm[[#This Row],[MOTORISTA e MATRICULA]])</f>
        <v>45658NEIRIVAL MOREIRA PINTO - 5432</v>
      </c>
    </row>
    <row r="2294" spans="1:12" ht="41.25" hidden="1" customHeight="1">
      <c r="A2294" s="144">
        <v>45575</v>
      </c>
      <c r="B2294" s="146">
        <v>19021</v>
      </c>
      <c r="C2294" s="147">
        <v>0.75</v>
      </c>
      <c r="D2294" s="148" t="s">
        <v>11</v>
      </c>
      <c r="E2294" s="132" t="s">
        <v>179</v>
      </c>
      <c r="F2294" s="132"/>
      <c r="G2294" s="132" t="str">
        <f t="shared" si="85"/>
        <v>1</v>
      </c>
      <c r="H2294" s="137">
        <f t="shared" si="86"/>
        <v>18</v>
      </c>
      <c r="I2294" s="149" t="str">
        <f>_xlfn.XLOOKUP(C2294,linhas_imp_janta[HORARIO],linhas_imp_janta[LINHA],"",1,1)</f>
        <v>GOIANIA X TERESINA 18:00</v>
      </c>
      <c r="J2294" s="145" t="str" cm="1">
        <f t="array" ref="J2294">_xlfn.XLOOKUP(D2294,justificativas_motivos,justificativas_texto,"",1,1)</f>
        <v>MOTORISTA CUMPRINDO HORÁRIO NA ESCALA ATUAL</v>
      </c>
      <c r="L2294" s="119" t="str">
        <f>_xlfn.CONCAT(cr_impAlm[[#This Row],[DATA]],cr_impAlm[[#This Row],[MOTORISTA e MATRICULA]])</f>
        <v>45658LUCIANO CARNEIRO ALVES - 5757</v>
      </c>
    </row>
    <row r="2295" spans="1:12" ht="41.25" hidden="1" customHeight="1">
      <c r="A2295" s="144">
        <v>45575</v>
      </c>
      <c r="B2295" s="135">
        <v>19021</v>
      </c>
      <c r="C2295" s="133">
        <v>0.75</v>
      </c>
      <c r="D2295" s="148" t="s">
        <v>11</v>
      </c>
      <c r="E2295" s="132" t="s">
        <v>14</v>
      </c>
      <c r="F2295" s="132"/>
      <c r="G2295" s="132" t="str">
        <f t="shared" si="85"/>
        <v>1</v>
      </c>
      <c r="H2295" s="137">
        <f t="shared" si="86"/>
        <v>18</v>
      </c>
      <c r="I2295" s="149" t="str">
        <f>_xlfn.XLOOKUP(C2295,linhas_imp_janta[HORARIO],linhas_imp_janta[LINHA],"",1,1)</f>
        <v>GOIANIA X TERESINA 18:00</v>
      </c>
      <c r="J2295" s="145" t="str" cm="1">
        <f t="array" ref="J2295">_xlfn.XLOOKUP(D2295,justificativas_motivos,justificativas_texto,"",1,1)</f>
        <v>MOTORISTA CUMPRINDO HORÁRIO NA ESCALA ATUAL</v>
      </c>
      <c r="L2295" s="119" t="str">
        <f>_xlfn.CONCAT(cr_impAlm[[#This Row],[DATA]],cr_impAlm[[#This Row],[MOTORISTA e MATRICULA]])</f>
        <v>45658ROGERIO TEODORO DE OLIVEIRA - 5994</v>
      </c>
    </row>
    <row r="2296" spans="1:12" ht="41.25" hidden="1" customHeight="1">
      <c r="A2296" s="144">
        <v>45575</v>
      </c>
      <c r="B2296" s="135">
        <v>19012</v>
      </c>
      <c r="C2296" s="133">
        <v>0.79166666666666663</v>
      </c>
      <c r="D2296" s="148" t="s">
        <v>11</v>
      </c>
      <c r="E2296" s="132" t="s">
        <v>138</v>
      </c>
      <c r="F2296" s="132"/>
      <c r="G2296" s="132" t="str">
        <f t="shared" si="85"/>
        <v>1</v>
      </c>
      <c r="H2296" s="137">
        <f t="shared" si="86"/>
        <v>18</v>
      </c>
      <c r="I2296" s="149" t="str">
        <f>_xlfn.XLOOKUP(C2296,linhas_imp_janta[HORARIO],linhas_imp_janta[LINHA],"",1,1)</f>
        <v>GOIANIA X BELEM 19:00</v>
      </c>
      <c r="J2296" s="145" t="str" cm="1">
        <f t="array" ref="J2296">_xlfn.XLOOKUP(D2296,justificativas_motivos,justificativas_texto,"",1,1)</f>
        <v>MOTORISTA CUMPRINDO HORÁRIO NA ESCALA ATUAL</v>
      </c>
      <c r="L2296" s="119" t="str">
        <f>_xlfn.CONCAT(cr_impAlm[[#This Row],[DATA]],cr_impAlm[[#This Row],[MOTORISTA e MATRICULA]])</f>
        <v>45658EDINANDES LUIZ DA SILVA - 2651</v>
      </c>
    </row>
    <row r="2297" spans="1:12" ht="41.25" hidden="1" customHeight="1">
      <c r="A2297" s="144">
        <v>45575</v>
      </c>
      <c r="B2297" s="135">
        <v>19012</v>
      </c>
      <c r="C2297" s="133">
        <v>0.79166666666666663</v>
      </c>
      <c r="D2297" s="148" t="s">
        <v>11</v>
      </c>
      <c r="E2297" s="132" t="s">
        <v>34</v>
      </c>
      <c r="F2297" s="149"/>
      <c r="G2297" s="132" t="str">
        <f t="shared" si="85"/>
        <v>1</v>
      </c>
      <c r="H2297" s="137">
        <f t="shared" si="86"/>
        <v>18</v>
      </c>
      <c r="I2297" s="149" t="str">
        <f>_xlfn.XLOOKUP(C2297,linhas_imp_janta[HORARIO],linhas_imp_janta[LINHA],"",1,1)</f>
        <v>GOIANIA X BELEM 19:00</v>
      </c>
      <c r="J2297" s="145" t="str" cm="1">
        <f t="array" ref="J2297">_xlfn.XLOOKUP(D2297,justificativas_motivos,justificativas_texto,"",1,1)</f>
        <v>MOTORISTA CUMPRINDO HORÁRIO NA ESCALA ATUAL</v>
      </c>
      <c r="L2297" s="119" t="str">
        <f>_xlfn.CONCAT(cr_impAlm[[#This Row],[DATA]],cr_impAlm[[#This Row],[MOTORISTA e MATRICULA]])</f>
        <v>45658COSME CAVALCANTE DA SILVA - 3002</v>
      </c>
    </row>
    <row r="2298" spans="1:12" ht="41.25" hidden="1" customHeight="1">
      <c r="A2298" s="144">
        <v>45575</v>
      </c>
      <c r="B2298" s="135">
        <v>24006</v>
      </c>
      <c r="C2298" s="133">
        <v>0.83333333333333337</v>
      </c>
      <c r="D2298" s="148" t="s">
        <v>11</v>
      </c>
      <c r="E2298" s="149" t="s">
        <v>62</v>
      </c>
      <c r="F2298" s="149"/>
      <c r="G2298" s="149" t="str">
        <f t="shared" si="85"/>
        <v>1</v>
      </c>
      <c r="H2298" s="150">
        <f t="shared" si="86"/>
        <v>18</v>
      </c>
      <c r="I2298" s="149" t="s">
        <v>82</v>
      </c>
      <c r="J2298" s="151" t="str" cm="1">
        <f t="array" ref="J2298">_xlfn.XLOOKUP(D2298,justificativas_motivos,justificativas_texto,"",1,1)</f>
        <v>MOTORISTA CUMPRINDO HORÁRIO NA ESCALA ATUAL</v>
      </c>
      <c r="L2298" s="119" t="str">
        <f>_xlfn.CONCAT(cr_impAlm[[#This Row],[DATA]],cr_impAlm[[#This Row],[MOTORISTA e MATRICULA]])</f>
        <v>45658ANDRE LUIZ DA SILVA - 5188</v>
      </c>
    </row>
    <row r="2299" spans="1:12" ht="41.25" hidden="1" customHeight="1">
      <c r="A2299" s="152">
        <v>45575</v>
      </c>
      <c r="B2299" s="146">
        <v>24006</v>
      </c>
      <c r="C2299" s="147">
        <v>0.83333333333333337</v>
      </c>
      <c r="D2299" s="148" t="s">
        <v>11</v>
      </c>
      <c r="E2299" s="149" t="s">
        <v>201</v>
      </c>
      <c r="F2299" s="149"/>
      <c r="G2299" s="149" t="str">
        <f t="shared" si="85"/>
        <v>1</v>
      </c>
      <c r="H2299" s="150">
        <f t="shared" si="86"/>
        <v>18</v>
      </c>
      <c r="I2299" s="149" t="s">
        <v>82</v>
      </c>
      <c r="J2299" s="151" t="str" cm="1">
        <f t="array" ref="J2299">_xlfn.XLOOKUP(D2299,justificativas_motivos,justificativas_texto,"",1,1)</f>
        <v>MOTORISTA CUMPRINDO HORÁRIO NA ESCALA ATUAL</v>
      </c>
      <c r="L2299" s="119" t="str">
        <f>_xlfn.CONCAT(cr_impAlm[[#This Row],[DATA]],cr_impAlm[[#This Row],[MOTORISTA e MATRICULA]])</f>
        <v>45658LUSIMAR SOARES ROCHA - 5987</v>
      </c>
    </row>
    <row r="2300" spans="1:12" ht="41.25" hidden="1" customHeight="1">
      <c r="A2300" s="152">
        <v>45576</v>
      </c>
      <c r="B2300" s="146">
        <v>20022</v>
      </c>
      <c r="C2300" s="147">
        <v>0.87847222222222221</v>
      </c>
      <c r="D2300" s="148" t="s">
        <v>11</v>
      </c>
      <c r="E2300" s="132" t="s">
        <v>179</v>
      </c>
      <c r="F2300" s="149"/>
      <c r="G2300" s="149" t="str">
        <f t="shared" si="85"/>
        <v>1</v>
      </c>
      <c r="H2300" s="150">
        <f t="shared" si="86"/>
        <v>18</v>
      </c>
      <c r="I2300" s="149" t="str">
        <f>_xlfn.XLOOKUP(C2300,linhas_gyn_almoco[HORARIO],linhas_gyn_almoco[LINHA],"",1,1)</f>
        <v>BELEM X GOIANIA 21:05</v>
      </c>
      <c r="J2300" s="151" t="str" cm="1">
        <f t="array" ref="J2300">_xlfn.XLOOKUP(D2300,justificativas_motivos,justificativas_texto,"",1,1)</f>
        <v>MOTORISTA CUMPRINDO HORÁRIO NA ESCALA ATUAL</v>
      </c>
      <c r="L2300" s="119" t="str">
        <f>_xlfn.CONCAT(cr_impAlm[[#This Row],[DATA]],cr_impAlm[[#This Row],[MOTORISTA e MATRICULA]])</f>
        <v>45658JACINTO BATISTA DE SOUSA - 5271</v>
      </c>
    </row>
    <row r="2301" spans="1:12" ht="41.25" hidden="1" customHeight="1">
      <c r="A2301" s="152">
        <v>45576</v>
      </c>
      <c r="B2301" s="146">
        <v>20022</v>
      </c>
      <c r="C2301" s="147">
        <v>0.87847222222222221</v>
      </c>
      <c r="D2301" s="148" t="s">
        <v>11</v>
      </c>
      <c r="E2301" s="132" t="s">
        <v>14</v>
      </c>
      <c r="F2301" s="149"/>
      <c r="G2301" s="149" t="str">
        <f t="shared" si="85"/>
        <v>1</v>
      </c>
      <c r="H2301" s="150">
        <f t="shared" si="86"/>
        <v>18</v>
      </c>
      <c r="I2301" s="149" t="str">
        <f>_xlfn.XLOOKUP(C2301,linhas_gyn_almoco[HORARIO],linhas_gyn_almoco[LINHA],"",1,1)</f>
        <v>BELEM X GOIANIA 21:05</v>
      </c>
      <c r="J2301" s="151" t="str" cm="1">
        <f t="array" ref="J2301">_xlfn.XLOOKUP(D2301,justificativas_motivos,justificativas_texto,"",1,1)</f>
        <v>MOTORISTA CUMPRINDO HORÁRIO NA ESCALA ATUAL</v>
      </c>
      <c r="L2301" s="119" t="str">
        <f>_xlfn.CONCAT(cr_impAlm[[#This Row],[DATA]],cr_impAlm[[#This Row],[MOTORISTA e MATRICULA]])</f>
        <v>45658KEITH NOLAN CARNEIRO BARBOSA - 5653</v>
      </c>
    </row>
    <row r="2302" spans="1:12" ht="41.25" hidden="1" customHeight="1">
      <c r="A2302" s="152">
        <v>45576</v>
      </c>
      <c r="B2302" s="146">
        <v>19008</v>
      </c>
      <c r="C2302" s="147">
        <v>0.3</v>
      </c>
      <c r="D2302" s="148" t="s">
        <v>11</v>
      </c>
      <c r="E2302" s="132" t="s">
        <v>138</v>
      </c>
      <c r="F2302" s="149"/>
      <c r="G2302" s="149" t="str">
        <f t="shared" si="85"/>
        <v>1</v>
      </c>
      <c r="H2302" s="150">
        <f t="shared" si="86"/>
        <v>18</v>
      </c>
      <c r="I2302" s="149" t="str">
        <f>_xlfn.XLOOKUP(C2302,linhas_imp_janta[HORARIO],linhas_imp_janta[LINHA],"",1,1)</f>
        <v>BELEM X GOIANIA 07:12</v>
      </c>
      <c r="J2302" s="151" t="str" cm="1">
        <f t="array" ref="J2302">_xlfn.XLOOKUP(D2302,justificativas_motivos,justificativas_texto,"",1,1)</f>
        <v>MOTORISTA CUMPRINDO HORÁRIO NA ESCALA ATUAL</v>
      </c>
      <c r="L2302" s="119" t="str">
        <f>_xlfn.CONCAT(cr_impAlm[[#This Row],[DATA]],cr_impAlm[[#This Row],[MOTORISTA e MATRICULA]])</f>
        <v>45658ADAIL DA SILVA DOS SANTOS - 1103</v>
      </c>
    </row>
    <row r="2303" spans="1:12" ht="41.25" hidden="1" customHeight="1">
      <c r="A2303" s="152">
        <v>45576</v>
      </c>
      <c r="B2303" s="146">
        <v>19008</v>
      </c>
      <c r="C2303" s="147">
        <v>0.3</v>
      </c>
      <c r="D2303" s="148" t="s">
        <v>11</v>
      </c>
      <c r="E2303" s="132" t="s">
        <v>34</v>
      </c>
      <c r="F2303" s="149"/>
      <c r="G2303" s="149" t="str">
        <f t="shared" si="85"/>
        <v>1</v>
      </c>
      <c r="H2303" s="150">
        <f t="shared" si="86"/>
        <v>18</v>
      </c>
      <c r="I2303" s="149" t="str">
        <f>_xlfn.XLOOKUP(C2303,linhas_imp_janta[HORARIO],linhas_imp_janta[LINHA],"",1,1)</f>
        <v>BELEM X GOIANIA 07:12</v>
      </c>
      <c r="J2303" s="151" t="str" cm="1">
        <f t="array" ref="J2303">_xlfn.XLOOKUP(D2303,justificativas_motivos,justificativas_texto,"",1,1)</f>
        <v>MOTORISTA CUMPRINDO HORÁRIO NA ESCALA ATUAL</v>
      </c>
      <c r="L2303" s="119" t="str">
        <f>_xlfn.CONCAT(cr_impAlm[[#This Row],[DATA]],cr_impAlm[[#This Row],[MOTORISTA e MATRICULA]])</f>
        <v>45659LUIZ CARLOS GOMES DA SILVA - 1961</v>
      </c>
    </row>
    <row r="2304" spans="1:12" ht="41.25" hidden="1" customHeight="1">
      <c r="A2304" s="152">
        <v>45576</v>
      </c>
      <c r="B2304" s="146">
        <v>24006</v>
      </c>
      <c r="C2304" s="147">
        <v>0.33333333333333331</v>
      </c>
      <c r="D2304" s="148" t="s">
        <v>11</v>
      </c>
      <c r="E2304" s="149" t="s">
        <v>62</v>
      </c>
      <c r="F2304" s="149"/>
      <c r="G2304" s="149" t="str">
        <f t="shared" si="85"/>
        <v>1</v>
      </c>
      <c r="H2304" s="150">
        <f t="shared" si="86"/>
        <v>18</v>
      </c>
      <c r="I2304" s="149" t="str">
        <f>_xlfn.XLOOKUP(C2304,linhas_imp_janta[HORARIO],linhas_imp_janta[LINHA],"",-1,1)</f>
        <v>SAO LUIS X GOIANIA 08:00</v>
      </c>
      <c r="J2304" s="151" t="str" cm="1">
        <f t="array" ref="J2304">_xlfn.XLOOKUP(D2304,justificativas_motivos,justificativas_texto,"",1,1)</f>
        <v>MOTORISTA CUMPRINDO HORÁRIO NA ESCALA ATUAL</v>
      </c>
      <c r="L2304" s="119" t="str">
        <f>_xlfn.CONCAT(cr_impAlm[[#This Row],[DATA]],cr_impAlm[[#This Row],[MOTORISTA e MATRICULA]])</f>
        <v>45659DELEY CARVALHO DE SOUZA - 5015</v>
      </c>
    </row>
    <row r="2305" spans="1:12" ht="41.25" hidden="1" customHeight="1">
      <c r="A2305" s="152">
        <v>45576</v>
      </c>
      <c r="B2305" s="146">
        <v>24006</v>
      </c>
      <c r="C2305" s="147">
        <v>0.33333333333333331</v>
      </c>
      <c r="D2305" s="148" t="s">
        <v>11</v>
      </c>
      <c r="E2305" s="149" t="s">
        <v>201</v>
      </c>
      <c r="F2305" s="149"/>
      <c r="G2305" s="149" t="str">
        <f t="shared" si="85"/>
        <v>1</v>
      </c>
      <c r="H2305" s="150">
        <f t="shared" si="86"/>
        <v>18</v>
      </c>
      <c r="I2305" s="149" t="str">
        <f>_xlfn.XLOOKUP(C2305,linhas_imp_janta[HORARIO],linhas_imp_janta[LINHA],"",-1,1)</f>
        <v>SAO LUIS X GOIANIA 08:00</v>
      </c>
      <c r="J2305" s="151" t="str" cm="1">
        <f t="array" ref="J2305">_xlfn.XLOOKUP(D2305,justificativas_motivos,justificativas_texto,"",1,1)</f>
        <v>MOTORISTA CUMPRINDO HORÁRIO NA ESCALA ATUAL</v>
      </c>
      <c r="L2305" s="119" t="str">
        <f>_xlfn.CONCAT(cr_impAlm[[#This Row],[DATA]],cr_impAlm[[#This Row],[MOTORISTA e MATRICULA]])</f>
        <v>45659EDIMAR FRANCISCO ALEIXO - 5593</v>
      </c>
    </row>
    <row r="2306" spans="1:12" ht="41.25" hidden="1" customHeight="1">
      <c r="A2306" s="152">
        <v>45576</v>
      </c>
      <c r="B2306" s="146">
        <v>14400</v>
      </c>
      <c r="C2306" s="147">
        <v>0.39583333333333331</v>
      </c>
      <c r="D2306" s="148" t="s">
        <v>11</v>
      </c>
      <c r="E2306" s="153" t="s">
        <v>86</v>
      </c>
      <c r="F2306" s="149"/>
      <c r="G2306" s="149" t="str">
        <f t="shared" si="85"/>
        <v>1</v>
      </c>
      <c r="H2306" s="150">
        <f t="shared" si="86"/>
        <v>18</v>
      </c>
      <c r="I2306" s="149" t="str">
        <f>_xlfn.XLOOKUP(C2306,linhas_imp_janta[HORARIO],linhas_imp_janta[LINHA],"",1,1)</f>
        <v>GOIANIA X BELEM 09:30</v>
      </c>
      <c r="J2306" s="151" t="str" cm="1">
        <f t="array" ref="J2306">_xlfn.XLOOKUP(D2306,justificativas_motivos,justificativas_texto,"",1,1)</f>
        <v>MOTORISTA CUMPRINDO HORÁRIO NA ESCALA ATUAL</v>
      </c>
      <c r="L2306" s="119" t="str">
        <f>_xlfn.CONCAT(cr_impAlm[[#This Row],[DATA]],cr_impAlm[[#This Row],[MOTORISTA e MATRICULA]])</f>
        <v>45659DJALMA NOGUEIRA DOS SANTOS - 5956</v>
      </c>
    </row>
    <row r="2307" spans="1:12" ht="41.25" hidden="1" customHeight="1">
      <c r="A2307" s="152">
        <v>45576</v>
      </c>
      <c r="B2307" s="146">
        <v>14400</v>
      </c>
      <c r="C2307" s="147">
        <v>0.39583333333333331</v>
      </c>
      <c r="D2307" s="148" t="s">
        <v>11</v>
      </c>
      <c r="E2307" s="153" t="s">
        <v>87</v>
      </c>
      <c r="F2307" s="149"/>
      <c r="G2307" s="149" t="str">
        <f t="shared" si="85"/>
        <v>1</v>
      </c>
      <c r="H2307" s="150">
        <f t="shared" si="86"/>
        <v>18</v>
      </c>
      <c r="I2307" s="149" t="str">
        <f>_xlfn.XLOOKUP(C2307,linhas_imp_janta[HORARIO],linhas_imp_janta[LINHA],"",1,1)</f>
        <v>GOIANIA X BELEM 09:30</v>
      </c>
      <c r="J2307" s="151" t="str" cm="1">
        <f t="array" ref="J2307">_xlfn.XLOOKUP(D2307,justificativas_motivos,justificativas_texto,"",1,1)</f>
        <v>MOTORISTA CUMPRINDO HORÁRIO NA ESCALA ATUAL</v>
      </c>
      <c r="L2307" s="119" t="str">
        <f>_xlfn.CONCAT(cr_impAlm[[#This Row],[DATA]],cr_impAlm[[#This Row],[MOTORISTA e MATRICULA]])</f>
        <v>45659LUCIANO CARNEIRO ALVES - 5757</v>
      </c>
    </row>
    <row r="2308" spans="1:12" ht="41.25" hidden="1" customHeight="1">
      <c r="A2308" s="152">
        <v>45576</v>
      </c>
      <c r="B2308" s="146">
        <v>15700</v>
      </c>
      <c r="C2308" s="147">
        <v>0.75</v>
      </c>
      <c r="D2308" s="148" t="s">
        <v>11</v>
      </c>
      <c r="E2308" s="149" t="s">
        <v>112</v>
      </c>
      <c r="F2308" s="149"/>
      <c r="G2308" s="149" t="str">
        <f t="shared" si="85"/>
        <v>1</v>
      </c>
      <c r="H2308" s="150">
        <f t="shared" si="86"/>
        <v>18</v>
      </c>
      <c r="I2308" s="149" t="str">
        <f>_xlfn.XLOOKUP(C2308,linhas_imp_janta[HORARIO],linhas_imp_janta[LINHA],"",1,1)</f>
        <v>GOIANIA X TERESINA 18:00</v>
      </c>
      <c r="J2308" s="151" t="str" cm="1">
        <f t="array" ref="J2308">_xlfn.XLOOKUP(D2308,justificativas_motivos,justificativas_texto,"",1,1)</f>
        <v>MOTORISTA CUMPRINDO HORÁRIO NA ESCALA ATUAL</v>
      </c>
      <c r="L2308" s="119" t="str">
        <f>_xlfn.CONCAT(cr_impAlm[[#This Row],[DATA]],cr_impAlm[[#This Row],[MOTORISTA e MATRICULA]])</f>
        <v>45659ROGERIO TEODORO DE OLIVEIRA 5994</v>
      </c>
    </row>
    <row r="2309" spans="1:12" ht="41.25" hidden="1" customHeight="1">
      <c r="A2309" s="152">
        <v>45576</v>
      </c>
      <c r="B2309" s="146">
        <v>15700</v>
      </c>
      <c r="C2309" s="147">
        <v>0.75</v>
      </c>
      <c r="D2309" s="148" t="s">
        <v>11</v>
      </c>
      <c r="E2309" s="149" t="s">
        <v>113</v>
      </c>
      <c r="F2309" s="149"/>
      <c r="G2309" s="149" t="str">
        <f t="shared" si="85"/>
        <v>1</v>
      </c>
      <c r="H2309" s="150">
        <f t="shared" si="86"/>
        <v>18</v>
      </c>
      <c r="I2309" s="149" t="str">
        <f>_xlfn.XLOOKUP(C2309,linhas_imp_janta[HORARIO],linhas_imp_janta[LINHA],"",1,1)</f>
        <v>GOIANIA X TERESINA 18:00</v>
      </c>
      <c r="J2309" s="151" t="str" cm="1">
        <f t="array" ref="J2309">_xlfn.XLOOKUP(D2309,justificativas_motivos,justificativas_texto,"",1,1)</f>
        <v>MOTORISTA CUMPRINDO HORÁRIO NA ESCALA ATUAL</v>
      </c>
      <c r="L2309" s="119" t="str">
        <f>_xlfn.CONCAT(cr_impAlm[[#This Row],[DATA]],cr_impAlm[[#This Row],[MOTORISTA e MATRICULA]])</f>
        <v>45659EDINANDES LUIZ DA SILVA - 2651</v>
      </c>
    </row>
    <row r="2310" spans="1:12" ht="41.25" hidden="1" customHeight="1">
      <c r="A2310" s="152">
        <v>45576</v>
      </c>
      <c r="B2310" s="146">
        <v>24004</v>
      </c>
      <c r="C2310" s="147">
        <v>0.79166666666666663</v>
      </c>
      <c r="D2310" s="148" t="s">
        <v>11</v>
      </c>
      <c r="E2310" s="149" t="s">
        <v>27</v>
      </c>
      <c r="F2310" s="149"/>
      <c r="G2310" s="149" t="str">
        <f t="shared" si="85"/>
        <v>1</v>
      </c>
      <c r="H2310" s="150">
        <f t="shared" si="86"/>
        <v>18</v>
      </c>
      <c r="I2310" s="149" t="str">
        <f>_xlfn.XLOOKUP(C2310,linhas_imp_janta[HORARIO],linhas_imp_janta[LINHA],"",1,1)</f>
        <v>GOIANIA X BELEM 19:00</v>
      </c>
      <c r="J2310" s="151" t="str" cm="1">
        <f t="array" ref="J2310">_xlfn.XLOOKUP(D2310,justificativas_motivos,justificativas_texto,"",1,1)</f>
        <v>MOTORISTA CUMPRINDO HORÁRIO NA ESCALA ATUAL</v>
      </c>
      <c r="L2310" s="119" t="str">
        <f>_xlfn.CONCAT(cr_impAlm[[#This Row],[DATA]],cr_impAlm[[#This Row],[MOTORISTA e MATRICULA]])</f>
        <v>45659COSME CAVALCANTE DA SILVA - 3002</v>
      </c>
    </row>
    <row r="2311" spans="1:12" ht="41.25" hidden="1" customHeight="1">
      <c r="A2311" s="152">
        <v>45576</v>
      </c>
      <c r="B2311" s="146">
        <v>24004</v>
      </c>
      <c r="C2311" s="147">
        <v>0.79166666666666663</v>
      </c>
      <c r="D2311" s="148" t="s">
        <v>11</v>
      </c>
      <c r="E2311" s="149" t="s">
        <v>40</v>
      </c>
      <c r="F2311" s="149"/>
      <c r="G2311" s="149" t="str">
        <f t="shared" si="85"/>
        <v>1</v>
      </c>
      <c r="H2311" s="150">
        <f t="shared" si="86"/>
        <v>18</v>
      </c>
      <c r="I2311" s="149" t="str">
        <f>_xlfn.XLOOKUP(C2311,linhas_imp_janta[HORARIO],linhas_imp_janta[LINHA],"",1,1)</f>
        <v>GOIANIA X BELEM 19:00</v>
      </c>
      <c r="J2311" s="151" t="str" cm="1">
        <f t="array" ref="J2311">_xlfn.XLOOKUP(D2311,justificativas_motivos,justificativas_texto,"",1,1)</f>
        <v>MOTORISTA CUMPRINDO HORÁRIO NA ESCALA ATUAL</v>
      </c>
      <c r="L2311" s="119" t="str">
        <f>_xlfn.CONCAT(cr_impAlm[[#This Row],[DATA]],cr_impAlm[[#This Row],[MOTORISTA e MATRICULA]])</f>
        <v>45659EMIVAL GOMES DE MELO - 5673</v>
      </c>
    </row>
    <row r="2312" spans="1:12" ht="41.25" hidden="1" customHeight="1">
      <c r="A2312" s="152">
        <v>45576</v>
      </c>
      <c r="B2312" s="146">
        <v>24013</v>
      </c>
      <c r="C2312" s="147">
        <v>0.83333333333333337</v>
      </c>
      <c r="D2312" s="148" t="s">
        <v>11</v>
      </c>
      <c r="E2312" s="149" t="s">
        <v>12</v>
      </c>
      <c r="F2312" s="149"/>
      <c r="G2312" s="149" t="str">
        <f t="shared" si="85"/>
        <v>1</v>
      </c>
      <c r="H2312" s="150">
        <f t="shared" si="86"/>
        <v>18</v>
      </c>
      <c r="I2312" s="149" t="s">
        <v>82</v>
      </c>
      <c r="J2312" s="151" t="str" cm="1">
        <f t="array" ref="J2312">_xlfn.XLOOKUP(D2312,justificativas_motivos,justificativas_texto,"",1,1)</f>
        <v>MOTORISTA CUMPRINDO HORÁRIO NA ESCALA ATUAL</v>
      </c>
      <c r="L2312" s="119" t="str">
        <f>_xlfn.CONCAT(cr_impAlm[[#This Row],[DATA]],cr_impAlm[[#This Row],[MOTORISTA e MATRICULA]])</f>
        <v>45659LUZIMAR SOARES ROCHA - 5987</v>
      </c>
    </row>
    <row r="2313" spans="1:12" ht="41.25" hidden="1" customHeight="1">
      <c r="A2313" s="144">
        <v>45576</v>
      </c>
      <c r="B2313" s="135">
        <v>24013</v>
      </c>
      <c r="C2313" s="133">
        <v>0.83333333333333337</v>
      </c>
      <c r="D2313" s="136" t="s">
        <v>11</v>
      </c>
      <c r="E2313" s="132" t="s">
        <v>85</v>
      </c>
      <c r="F2313" s="132"/>
      <c r="G2313" s="132" t="str">
        <f t="shared" si="85"/>
        <v>1</v>
      </c>
      <c r="H2313" s="137">
        <f t="shared" si="86"/>
        <v>18</v>
      </c>
      <c r="I2313" s="149" t="s">
        <v>82</v>
      </c>
      <c r="J2313" s="145" t="str" cm="1">
        <f t="array" ref="J2313">_xlfn.XLOOKUP(D2313,justificativas_motivos,justificativas_texto,"",1,1)</f>
        <v>MOTORISTA CUMPRINDO HORÁRIO NA ESCALA ATUAL</v>
      </c>
      <c r="L2313" s="119" t="str">
        <f>_xlfn.CONCAT(cr_impAlm[[#This Row],[DATA]],cr_impAlm[[#This Row],[MOTORISTA e MATRICULA]])</f>
        <v>45659ADAILTON DA SILVA RODRIGUES MENDONCA - 2662</v>
      </c>
    </row>
    <row r="2314" spans="1:12" ht="41.25" hidden="1" customHeight="1">
      <c r="A2314" s="144">
        <v>45577</v>
      </c>
      <c r="B2314" s="135">
        <v>19010</v>
      </c>
      <c r="C2314" s="133">
        <v>0.87847222222222221</v>
      </c>
      <c r="D2314" s="136" t="s">
        <v>11</v>
      </c>
      <c r="E2314" s="132" t="s">
        <v>112</v>
      </c>
      <c r="F2314" s="132"/>
      <c r="G2314" s="132" t="str">
        <f t="shared" si="85"/>
        <v>1</v>
      </c>
      <c r="H2314" s="137">
        <f t="shared" si="86"/>
        <v>18</v>
      </c>
      <c r="I2314" s="149" t="str">
        <f>_xlfn.XLOOKUP(C2314,linhas_gyn_almoco[HORARIO],linhas_gyn_almoco[LINHA],"",1,1)</f>
        <v>BELEM X GOIANIA 21:05</v>
      </c>
      <c r="J2314" s="145" t="str" cm="1">
        <f t="array" ref="J2314">_xlfn.XLOOKUP(D2314,justificativas_motivos,justificativas_texto,"",1,1)</f>
        <v>MOTORISTA CUMPRINDO HORÁRIO NA ESCALA ATUAL</v>
      </c>
      <c r="L2314" s="119" t="str">
        <f>_xlfn.CONCAT(cr_impAlm[[#This Row],[DATA]],cr_impAlm[[#This Row],[MOTORISTA e MATRICULA]])</f>
        <v>45659MARCELO DOS REIS ALVES - 5220</v>
      </c>
    </row>
    <row r="2315" spans="1:12" ht="41.25" hidden="1" customHeight="1">
      <c r="A2315" s="144">
        <v>45577</v>
      </c>
      <c r="B2315" s="135">
        <v>19010</v>
      </c>
      <c r="C2315" s="133">
        <v>0.87847222222222221</v>
      </c>
      <c r="D2315" s="136" t="s">
        <v>11</v>
      </c>
      <c r="E2315" s="132" t="s">
        <v>113</v>
      </c>
      <c r="F2315" s="132"/>
      <c r="G2315" s="132" t="str">
        <f t="shared" si="85"/>
        <v>1</v>
      </c>
      <c r="H2315" s="137">
        <f t="shared" si="86"/>
        <v>18</v>
      </c>
      <c r="I2315" s="149" t="str">
        <f>_xlfn.XLOOKUP(C2315,linhas_gyn_almoco[HORARIO],linhas_gyn_almoco[LINHA],"",1,1)</f>
        <v>BELEM X GOIANIA 21:05</v>
      </c>
      <c r="J2315" s="145" t="str" cm="1">
        <f t="array" ref="J2315">_xlfn.XLOOKUP(D2315,justificativas_motivos,justificativas_texto,"",1,1)</f>
        <v>MOTORISTA CUMPRINDO HORÁRIO NA ESCALA ATUAL</v>
      </c>
      <c r="L2315" s="119" t="str">
        <f>_xlfn.CONCAT(cr_impAlm[[#This Row],[DATA]],cr_impAlm[[#This Row],[MOTORISTA e MATRICULA]])</f>
        <v>45659FRANCISCO PESSOA DE CARVALHO - 5276</v>
      </c>
    </row>
    <row r="2316" spans="1:12" ht="41.25" hidden="1" customHeight="1">
      <c r="A2316" s="144">
        <v>45577</v>
      </c>
      <c r="B2316" s="135">
        <v>24004</v>
      </c>
      <c r="C2316" s="133">
        <v>0.3</v>
      </c>
      <c r="D2316" s="136" t="s">
        <v>11</v>
      </c>
      <c r="E2316" s="132" t="s">
        <v>27</v>
      </c>
      <c r="F2316" s="132"/>
      <c r="G2316" s="132" t="str">
        <f t="shared" si="85"/>
        <v>1</v>
      </c>
      <c r="H2316" s="137">
        <f t="shared" si="86"/>
        <v>18</v>
      </c>
      <c r="I2316" s="149" t="str">
        <f>_xlfn.XLOOKUP(C2316,linhas_imp_janta[HORARIO],linhas_imp_janta[LINHA],"",1,1)</f>
        <v>BELEM X GOIANIA 07:12</v>
      </c>
      <c r="J2316" s="145" t="str" cm="1">
        <f t="array" ref="J2316">_xlfn.XLOOKUP(D2316,justificativas_motivos,justificativas_texto,"",1,1)</f>
        <v>MOTORISTA CUMPRINDO HORÁRIO NA ESCALA ATUAL</v>
      </c>
      <c r="L2316" s="119" t="str">
        <f>_xlfn.CONCAT(cr_impAlm[[#This Row],[DATA]],cr_impAlm[[#This Row],[MOTORISTA e MATRICULA]])</f>
        <v>45659JOSE CLAUDIMAR  CUNHA - 5652</v>
      </c>
    </row>
    <row r="2317" spans="1:12" ht="41.25" hidden="1" customHeight="1">
      <c r="A2317" s="144">
        <v>45577</v>
      </c>
      <c r="B2317" s="135">
        <v>24004</v>
      </c>
      <c r="C2317" s="133">
        <v>0.3</v>
      </c>
      <c r="D2317" s="136" t="s">
        <v>11</v>
      </c>
      <c r="E2317" s="132" t="s">
        <v>40</v>
      </c>
      <c r="F2317" s="132"/>
      <c r="G2317" s="132" t="str">
        <f t="shared" si="85"/>
        <v>1</v>
      </c>
      <c r="H2317" s="137">
        <f t="shared" si="86"/>
        <v>18</v>
      </c>
      <c r="I2317" s="149" t="str">
        <f>_xlfn.XLOOKUP(C2317,linhas_imp_janta[HORARIO],linhas_imp_janta[LINHA],"",1,1)</f>
        <v>BELEM X GOIANIA 07:12</v>
      </c>
      <c r="J2317" s="145" t="str" cm="1">
        <f t="array" ref="J2317">_xlfn.XLOOKUP(D2317,justificativas_motivos,justificativas_texto,"",1,1)</f>
        <v>MOTORISTA CUMPRINDO HORÁRIO NA ESCALA ATUAL</v>
      </c>
      <c r="L2317" s="119" t="str">
        <f>_xlfn.CONCAT(cr_impAlm[[#This Row],[DATA]],cr_impAlm[[#This Row],[MOTORISTA e MATRICULA]])</f>
        <v>45659IRISVAN DE JESUS - 5708</v>
      </c>
    </row>
    <row r="2318" spans="1:12" ht="41.25" hidden="1" customHeight="1">
      <c r="A2318" s="144">
        <v>45577</v>
      </c>
      <c r="B2318" s="135">
        <v>24013</v>
      </c>
      <c r="C2318" s="133">
        <v>0.33333333333333331</v>
      </c>
      <c r="D2318" s="136" t="s">
        <v>11</v>
      </c>
      <c r="E2318" s="149" t="s">
        <v>12</v>
      </c>
      <c r="F2318" s="149"/>
      <c r="G2318" s="149" t="str">
        <f t="shared" si="85"/>
        <v>1</v>
      </c>
      <c r="H2318" s="150">
        <f t="shared" si="86"/>
        <v>18</v>
      </c>
      <c r="I2318" s="149" t="str">
        <f>_xlfn.XLOOKUP(C2318,linhas_imp_janta[HORARIO],linhas_imp_janta[LINHA],"",-1,1)</f>
        <v>SAO LUIS X GOIANIA 08:00</v>
      </c>
      <c r="J2318" s="151" t="str" cm="1">
        <f t="array" ref="J2318">_xlfn.XLOOKUP(D2318,justificativas_motivos,justificativas_texto,"",1,1)</f>
        <v>MOTORISTA CUMPRINDO HORÁRIO NA ESCALA ATUAL</v>
      </c>
      <c r="L2318" s="119" t="str">
        <f>_xlfn.CONCAT(cr_impAlm[[#This Row],[DATA]],cr_impAlm[[#This Row],[MOTORISTA e MATRICULA]])</f>
        <v>45659NEIRIVAL MOREIRA PINTO - 5432</v>
      </c>
    </row>
    <row r="2319" spans="1:12" ht="41.25" hidden="1" customHeight="1">
      <c r="A2319" s="144">
        <v>45577</v>
      </c>
      <c r="B2319" s="135">
        <v>24013</v>
      </c>
      <c r="C2319" s="133">
        <v>0.33333333333333331</v>
      </c>
      <c r="D2319" s="136" t="s">
        <v>11</v>
      </c>
      <c r="E2319" s="132" t="s">
        <v>13</v>
      </c>
      <c r="F2319" s="132"/>
      <c r="G2319" s="132" t="str">
        <f t="shared" si="85"/>
        <v>1</v>
      </c>
      <c r="H2319" s="137">
        <f t="shared" si="86"/>
        <v>18</v>
      </c>
      <c r="I2319" s="149" t="str">
        <f>_xlfn.XLOOKUP(C2319,linhas_imp_janta[HORARIO],linhas_imp_janta[LINHA],"",-1,1)</f>
        <v>SAO LUIS X GOIANIA 08:00</v>
      </c>
      <c r="J2319" s="145" t="str" cm="1">
        <f t="array" ref="J2319">_xlfn.XLOOKUP(D2319,justificativas_motivos,justificativas_texto,"",1,1)</f>
        <v>MOTORISTA CUMPRINDO HORÁRIO NA ESCALA ATUAL</v>
      </c>
      <c r="L2319" s="119" t="str">
        <f>_xlfn.CONCAT(cr_impAlm[[#This Row],[DATA]],cr_impAlm[[#This Row],[MOTORISTA e MATRICULA]])</f>
        <v>45659FRANCISCO MUNIZ DA SILVA NETO - 1667</v>
      </c>
    </row>
    <row r="2320" spans="1:12" ht="41.25" hidden="1" customHeight="1">
      <c r="A2320" s="144">
        <v>45577</v>
      </c>
      <c r="B2320" s="135">
        <v>14700</v>
      </c>
      <c r="C2320" s="133">
        <v>0.39583333333333331</v>
      </c>
      <c r="D2320" s="136" t="s">
        <v>11</v>
      </c>
      <c r="E2320" s="130" t="s">
        <v>140</v>
      </c>
      <c r="F2320" s="132"/>
      <c r="G2320" s="132" t="str">
        <f t="shared" si="85"/>
        <v>1</v>
      </c>
      <c r="H2320" s="137">
        <f t="shared" si="86"/>
        <v>18</v>
      </c>
      <c r="I2320" s="149" t="str">
        <f>_xlfn.XLOOKUP(C2320,linhas_imp_janta[HORARIO],linhas_imp_janta[LINHA],"",1,1)</f>
        <v>GOIANIA X BELEM 09:30</v>
      </c>
      <c r="J2320" s="145" t="str" cm="1">
        <f t="array" ref="J2320">_xlfn.XLOOKUP(D2320,justificativas_motivos,justificativas_texto,"",1,1)</f>
        <v>MOTORISTA CUMPRINDO HORÁRIO NA ESCALA ATUAL</v>
      </c>
      <c r="L2320" s="119" t="str">
        <f>_xlfn.CONCAT(cr_impAlm[[#This Row],[DATA]],cr_impAlm[[#This Row],[MOTORISTA e MATRICULA]])</f>
        <v>45660NELIO ALENCAR DOS SANTOS - 1759</v>
      </c>
    </row>
    <row r="2321" spans="1:12" ht="41.25" hidden="1" customHeight="1">
      <c r="A2321" s="144">
        <v>45577</v>
      </c>
      <c r="B2321" s="135">
        <v>14700</v>
      </c>
      <c r="C2321" s="133">
        <v>0.39583333333333331</v>
      </c>
      <c r="D2321" s="136" t="s">
        <v>11</v>
      </c>
      <c r="E2321" s="130" t="s">
        <v>167</v>
      </c>
      <c r="F2321" s="132"/>
      <c r="G2321" s="132" t="str">
        <f t="shared" si="85"/>
        <v>1</v>
      </c>
      <c r="H2321" s="137">
        <f t="shared" si="86"/>
        <v>18</v>
      </c>
      <c r="I2321" s="149" t="str">
        <f>_xlfn.XLOOKUP(C2321,linhas_imp_janta[HORARIO],linhas_imp_janta[LINHA],"",1,1)</f>
        <v>GOIANIA X BELEM 09:30</v>
      </c>
      <c r="J2321" s="145" t="str" cm="1">
        <f t="array" ref="J2321">_xlfn.XLOOKUP(D2321,justificativas_motivos,justificativas_texto,"",1,1)</f>
        <v>MOTORISTA CUMPRINDO HORÁRIO NA ESCALA ATUAL</v>
      </c>
      <c r="L2321" s="119" t="str">
        <f>_xlfn.CONCAT(cr_impAlm[[#This Row],[DATA]],cr_impAlm[[#This Row],[MOTORISTA e MATRICULA]])</f>
        <v>45660LOURIVAL FRANCISCO DA COSTA - 5826</v>
      </c>
    </row>
    <row r="2322" spans="1:12" ht="41.25" hidden="1" customHeight="1">
      <c r="A2322" s="144">
        <v>45577</v>
      </c>
      <c r="B2322" s="135">
        <v>24011</v>
      </c>
      <c r="C2322" s="133">
        <v>0.79166666666666663</v>
      </c>
      <c r="D2322" s="136" t="s">
        <v>11</v>
      </c>
      <c r="E2322" s="130" t="s">
        <v>188</v>
      </c>
      <c r="F2322" s="132"/>
      <c r="G2322" s="132" t="str">
        <f t="shared" si="85"/>
        <v>1</v>
      </c>
      <c r="H2322" s="137">
        <f t="shared" si="86"/>
        <v>18</v>
      </c>
      <c r="I2322" s="149" t="str">
        <f>_xlfn.XLOOKUP(C2322,linhas_imp_janta[HORARIO],linhas_imp_janta[LINHA],"",1,1)</f>
        <v>GOIANIA X BELEM 19:00</v>
      </c>
      <c r="J2322" s="145" t="str" cm="1">
        <f t="array" ref="J2322">_xlfn.XLOOKUP(D2322,justificativas_motivos,justificativas_texto,"",1,1)</f>
        <v>MOTORISTA CUMPRINDO HORÁRIO NA ESCALA ATUAL</v>
      </c>
      <c r="L2322" s="119" t="str">
        <f>_xlfn.CONCAT(cr_impAlm[[#This Row],[DATA]],cr_impAlm[[#This Row],[MOTORISTA e MATRICULA]])</f>
        <v>45660WALDIR DE ALMEIDA CORTE JUNIOR - 5283</v>
      </c>
    </row>
    <row r="2323" spans="1:12" ht="41.25" hidden="1" customHeight="1">
      <c r="A2323" s="152">
        <v>45577</v>
      </c>
      <c r="B2323" s="146">
        <v>24011</v>
      </c>
      <c r="C2323" s="147">
        <v>0.79166666666666663</v>
      </c>
      <c r="D2323" s="148" t="s">
        <v>11</v>
      </c>
      <c r="E2323" s="172" t="s">
        <v>141</v>
      </c>
      <c r="F2323" s="149"/>
      <c r="G2323" s="149" t="str">
        <f t="shared" si="85"/>
        <v>1</v>
      </c>
      <c r="H2323" s="150">
        <f t="shared" si="86"/>
        <v>18</v>
      </c>
      <c r="I2323" s="149" t="str">
        <f>_xlfn.XLOOKUP(C2323,linhas_imp_janta[HORARIO],linhas_imp_janta[LINHA],"",1,1)</f>
        <v>GOIANIA X BELEM 19:00</v>
      </c>
      <c r="J2323" s="151" t="str" cm="1">
        <f t="array" ref="J2323">_xlfn.XLOOKUP(D2323,justificativas_motivos,justificativas_texto,"",1,1)</f>
        <v>MOTORISTA CUMPRINDO HORÁRIO NA ESCALA ATUAL</v>
      </c>
      <c r="L2323" s="119" t="str">
        <f>_xlfn.CONCAT(cr_impAlm[[#This Row],[DATA]],cr_impAlm[[#This Row],[MOTORISTA e MATRICULA]])</f>
        <v>45660ANTONIO LINDOMAR DAS CHAGAS - 5175</v>
      </c>
    </row>
    <row r="2324" spans="1:12" ht="41.25" hidden="1" customHeight="1">
      <c r="A2324" s="152">
        <v>45577</v>
      </c>
      <c r="B2324" s="135">
        <v>24010</v>
      </c>
      <c r="C2324" s="133">
        <v>0.83333333333333337</v>
      </c>
      <c r="D2324" s="136" t="s">
        <v>11</v>
      </c>
      <c r="E2324" s="130" t="s">
        <v>85</v>
      </c>
      <c r="F2324" s="132"/>
      <c r="G2324" s="132" t="str">
        <f t="shared" si="85"/>
        <v>1</v>
      </c>
      <c r="H2324" s="137">
        <f t="shared" si="86"/>
        <v>18</v>
      </c>
      <c r="I2324" s="149" t="s">
        <v>82</v>
      </c>
      <c r="J2324" s="145" t="str" cm="1">
        <f t="array" ref="J2324">_xlfn.XLOOKUP(D2324,justificativas_motivos,justificativas_texto,"",1,1)</f>
        <v>MOTORISTA CUMPRINDO HORÁRIO NA ESCALA ATUAL</v>
      </c>
      <c r="L2324" s="119" t="str">
        <f>_xlfn.CONCAT(cr_impAlm[[#This Row],[DATA]],cr_impAlm[[#This Row],[MOTORISTA e MATRICULA]])</f>
        <v>45660JOAO BATISTA DA SILVA - 1823</v>
      </c>
    </row>
    <row r="2325" spans="1:12" ht="41.25" hidden="1" customHeight="1">
      <c r="A2325" s="152">
        <v>45577</v>
      </c>
      <c r="B2325" s="135" t="s">
        <v>71</v>
      </c>
      <c r="C2325" s="133" t="s">
        <v>72</v>
      </c>
      <c r="D2325" s="136" t="s">
        <v>105</v>
      </c>
      <c r="E2325" s="130" t="s">
        <v>411</v>
      </c>
      <c r="F2325" s="132"/>
      <c r="G2325" s="132" t="str">
        <f t="shared" si="85"/>
        <v>1</v>
      </c>
      <c r="H2325" s="137">
        <f t="shared" si="86"/>
        <v>18</v>
      </c>
      <c r="I2325" s="149" t="str">
        <f>_xlfn.XLOOKUP(C2325,linhas_imp_janta[HORARIO],linhas_imp_janta[LINHA],"",1,1)</f>
        <v>REGULAR</v>
      </c>
      <c r="J2325" s="145" t="str" cm="1">
        <f t="array" ref="J2325">_xlfn.XLOOKUP(D2325,justificativas_motivos,justificativas_texto,"",1,1)</f>
        <v>MOTORISTA PRESTANDO SERVICO DE PLANTAO NA GARAGEM</v>
      </c>
      <c r="L2325" s="119" t="str">
        <f>_xlfn.CONCAT(cr_impAlm[[#This Row],[DATA]],cr_impAlm[[#This Row],[MOTORISTA e MATRICULA]])</f>
        <v>45660GENIVAL MIRANDA LEITE - 1953</v>
      </c>
    </row>
    <row r="2326" spans="1:12" ht="41.25" hidden="1" customHeight="1">
      <c r="A2326" s="152">
        <v>45577</v>
      </c>
      <c r="B2326" s="135">
        <v>221301</v>
      </c>
      <c r="C2326" s="133">
        <v>0.77083333333333337</v>
      </c>
      <c r="D2326" s="136" t="s">
        <v>231</v>
      </c>
      <c r="E2326" s="130" t="s">
        <v>523</v>
      </c>
      <c r="F2326" s="132"/>
      <c r="G2326" s="132" t="str">
        <f t="shared" si="85"/>
        <v>1</v>
      </c>
      <c r="H2326" s="137">
        <f t="shared" si="86"/>
        <v>18</v>
      </c>
      <c r="I2326" s="149" t="s">
        <v>253</v>
      </c>
      <c r="J2326" s="145" t="str" cm="1">
        <f t="array" ref="J2326">_xlfn.XLOOKUP(D2326,justificativas_motivos,justificativas_texto,"",1,1)</f>
        <v>MOTORISTA CUMPRINDO ESCALA EXTRA</v>
      </c>
      <c r="L2326" s="119" t="str">
        <f>_xlfn.CONCAT(cr_impAlm[[#This Row],[DATA]],cr_impAlm[[#This Row],[MOTORISTA e MATRICULA]])</f>
        <v>45660REGISMAR ANTONIO TEODORO DA COSTA - 2966</v>
      </c>
    </row>
    <row r="2327" spans="1:12" ht="41.25" hidden="1" customHeight="1">
      <c r="A2327" s="152">
        <v>45577</v>
      </c>
      <c r="B2327" s="135">
        <v>221301</v>
      </c>
      <c r="C2327" s="133">
        <v>0.77083333333333337</v>
      </c>
      <c r="D2327" s="136" t="s">
        <v>231</v>
      </c>
      <c r="E2327" s="130" t="s">
        <v>180</v>
      </c>
      <c r="F2327" s="132"/>
      <c r="G2327" s="132" t="str">
        <f t="shared" si="85"/>
        <v>1</v>
      </c>
      <c r="H2327" s="137">
        <f t="shared" si="86"/>
        <v>18</v>
      </c>
      <c r="I2327" s="149" t="s">
        <v>253</v>
      </c>
      <c r="J2327" s="145" t="str" cm="1">
        <f t="array" ref="J2327">_xlfn.XLOOKUP(D2327,justificativas_motivos,justificativas_texto,"",1,1)</f>
        <v>MOTORISTA CUMPRINDO ESCALA EXTRA</v>
      </c>
      <c r="L2327" s="119" t="str">
        <f>_xlfn.CONCAT(cr_impAlm[[#This Row],[DATA]],cr_impAlm[[#This Row],[MOTORISTA e MATRICULA]])</f>
        <v>45660SEBASTIAO SERGIO DE OLIVEIRA - 3079</v>
      </c>
    </row>
    <row r="2328" spans="1:12" ht="41.25" hidden="1" customHeight="1">
      <c r="A2328" s="152">
        <v>45577</v>
      </c>
      <c r="B2328" s="135">
        <v>221301</v>
      </c>
      <c r="C2328" s="133">
        <v>0.79861111111111116</v>
      </c>
      <c r="D2328" s="136" t="s">
        <v>20</v>
      </c>
      <c r="E2328" s="130" t="s">
        <v>600</v>
      </c>
      <c r="F2328" s="132"/>
      <c r="G2328" s="132" t="str">
        <f t="shared" si="85"/>
        <v>1</v>
      </c>
      <c r="H2328" s="137">
        <f t="shared" si="86"/>
        <v>18</v>
      </c>
      <c r="I2328" s="149" t="str">
        <f>_xlfn.XLOOKUP(C2328,linhas_imp_janta[HORARIO],linhas_imp_janta[LINHA],"",1,1)</f>
        <v>IMPERATRIZ X TERESINA 19:00</v>
      </c>
      <c r="J2328" s="145" t="str" cm="1">
        <f t="array" ref="J2328">_xlfn.XLOOKUP(D2328,justificativas_motivos,justificativas_texto,"",1,1)</f>
        <v>MOTORISTA TEVE QUE FAZER REFEIÇÃO DEVIDO AO ATRASO DO HORARIO DO ONIBUS</v>
      </c>
      <c r="L2328" s="119" t="str">
        <f>_xlfn.CONCAT(cr_impAlm[[#This Row],[DATA]],cr_impAlm[[#This Row],[MOTORISTA e MATRICULA]])</f>
        <v>45660GENIVALDO ANTONIO DE SOUZA - 1082</v>
      </c>
    </row>
    <row r="2329" spans="1:12" ht="41.25" hidden="1" customHeight="1">
      <c r="A2329" s="144">
        <v>45577</v>
      </c>
      <c r="B2329" s="146">
        <v>221301</v>
      </c>
      <c r="C2329" s="147">
        <v>0.79861111111111116</v>
      </c>
      <c r="D2329" s="136" t="s">
        <v>20</v>
      </c>
      <c r="E2329" s="172" t="s">
        <v>53</v>
      </c>
      <c r="F2329" s="149"/>
      <c r="G2329" s="149" t="str">
        <f t="shared" si="85"/>
        <v>1</v>
      </c>
      <c r="H2329" s="150">
        <f t="shared" si="86"/>
        <v>18</v>
      </c>
      <c r="I2329" s="149" t="str">
        <f>_xlfn.XLOOKUP(C2329,linhas_imp_janta[HORARIO],linhas_imp_janta[LINHA],"",1,1)</f>
        <v>IMPERATRIZ X TERESINA 19:00</v>
      </c>
      <c r="J2329" s="151" t="str" cm="1">
        <f t="array" ref="J2329">_xlfn.XLOOKUP(D2329,justificativas_motivos,justificativas_texto,"",1,1)</f>
        <v>MOTORISTA TEVE QUE FAZER REFEIÇÃO DEVIDO AO ATRASO DO HORARIO DO ONIBUS</v>
      </c>
      <c r="L2329" s="119" t="str">
        <f>_xlfn.CONCAT(cr_impAlm[[#This Row],[DATA]],cr_impAlm[[#This Row],[MOTORISTA e MATRICULA]])</f>
        <v>45660GISLE RODRIGUES DE SOUSA - 6047</v>
      </c>
    </row>
    <row r="2330" spans="1:12" ht="41.25" hidden="1" customHeight="1">
      <c r="A2330" s="152">
        <v>45577</v>
      </c>
      <c r="B2330" s="146">
        <v>24010</v>
      </c>
      <c r="C2330" s="147">
        <v>0.83333333333333337</v>
      </c>
      <c r="D2330" s="148" t="s">
        <v>11</v>
      </c>
      <c r="E2330" s="172" t="s">
        <v>64</v>
      </c>
      <c r="F2330" s="149"/>
      <c r="G2330" s="149" t="str">
        <f t="shared" si="85"/>
        <v>1</v>
      </c>
      <c r="H2330" s="150">
        <f t="shared" si="86"/>
        <v>18</v>
      </c>
      <c r="I2330" s="149" t="s">
        <v>82</v>
      </c>
      <c r="J2330" s="151" t="str" cm="1">
        <f t="array" ref="J2330">_xlfn.XLOOKUP(D2330,justificativas_motivos,justificativas_texto,"",1,1)</f>
        <v>MOTORISTA CUMPRINDO HORÁRIO NA ESCALA ATUAL</v>
      </c>
      <c r="L2330" s="119" t="str">
        <f>_xlfn.CONCAT(cr_impAlm[[#This Row],[DATA]],cr_impAlm[[#This Row],[MOTORISTA e MATRICULA]])</f>
        <v>45660VALDEIR DA COSTA - 5351</v>
      </c>
    </row>
    <row r="2331" spans="1:12" ht="41.25" hidden="1" customHeight="1">
      <c r="A2331" s="152">
        <v>45578</v>
      </c>
      <c r="B2331" s="148" t="s">
        <v>137</v>
      </c>
      <c r="C2331" s="148" t="s">
        <v>137</v>
      </c>
      <c r="D2331" s="148" t="s">
        <v>137</v>
      </c>
      <c r="E2331" s="153" t="s">
        <v>188</v>
      </c>
      <c r="F2331" s="132"/>
      <c r="G2331" s="132" t="str">
        <f t="shared" ref="G2331:G2394" si="87">IF(E2331="MOTORISTA","","1")</f>
        <v>1</v>
      </c>
      <c r="H2331" s="137">
        <f t="shared" ref="H2331:H2394" si="88">IF(E2331="MOTORISTA","",18)</f>
        <v>18</v>
      </c>
      <c r="I2331" s="149" t="str">
        <f>_xlfn.XLOOKUP(C2331,linhas_imp_janta[HORARIO],linhas_imp_janta[LINHA],"",1,1)</f>
        <v>ESPERA</v>
      </c>
      <c r="J2331" s="145" t="str" cm="1">
        <f t="array" ref="J2331">_xlfn.XLOOKUP(D2331,justificativas_motivos,justificativas_texto,"",1,1)</f>
        <v>MOTORISTA NA GARAGEM EM ESPERA PARA DISPONIBILIDADE DE HORARIOS</v>
      </c>
      <c r="L2331" s="119" t="str">
        <f>_xlfn.CONCAT(cr_impAlm[[#This Row],[DATA]],cr_impAlm[[#This Row],[MOTORISTA e MATRICULA]])</f>
        <v>45660GESMAR DE SOUZA - 574</v>
      </c>
    </row>
    <row r="2332" spans="1:12" ht="41.25" hidden="1" customHeight="1">
      <c r="A2332" s="152">
        <v>45578</v>
      </c>
      <c r="B2332" s="148" t="s">
        <v>137</v>
      </c>
      <c r="C2332" s="148" t="s">
        <v>137</v>
      </c>
      <c r="D2332" s="148" t="s">
        <v>137</v>
      </c>
      <c r="E2332" s="153" t="s">
        <v>141</v>
      </c>
      <c r="F2332" s="132"/>
      <c r="G2332" s="132" t="str">
        <f t="shared" si="87"/>
        <v>1</v>
      </c>
      <c r="H2332" s="137">
        <f t="shared" si="88"/>
        <v>18</v>
      </c>
      <c r="I2332" s="149" t="str">
        <f>_xlfn.XLOOKUP(C2332,linhas_imp_janta[HORARIO],linhas_imp_janta[LINHA],"",1,1)</f>
        <v>ESPERA</v>
      </c>
      <c r="J2332" s="145" t="str" cm="1">
        <f t="array" ref="J2332">_xlfn.XLOOKUP(D2332,justificativas_motivos,justificativas_texto,"",1,1)</f>
        <v>MOTORISTA NA GARAGEM EM ESPERA PARA DISPONIBILIDADE DE HORARIOS</v>
      </c>
      <c r="L2332" s="119" t="str">
        <f>_xlfn.CONCAT(cr_impAlm[[#This Row],[DATA]],cr_impAlm[[#This Row],[MOTORISTA e MATRICULA]])</f>
        <v>45660EDIMAR DA SILVA RODRIGUES - 5526</v>
      </c>
    </row>
    <row r="2333" spans="1:12" ht="41.25" hidden="1" customHeight="1">
      <c r="A2333" s="152">
        <v>45578</v>
      </c>
      <c r="B2333" s="148" t="s">
        <v>137</v>
      </c>
      <c r="C2333" s="148" t="s">
        <v>137</v>
      </c>
      <c r="D2333" s="148" t="s">
        <v>137</v>
      </c>
      <c r="E2333" s="153" t="s">
        <v>64</v>
      </c>
      <c r="F2333" s="132"/>
      <c r="G2333" s="132" t="str">
        <f t="shared" si="87"/>
        <v>1</v>
      </c>
      <c r="H2333" s="137">
        <f t="shared" si="88"/>
        <v>18</v>
      </c>
      <c r="I2333" s="149" t="str">
        <f>_xlfn.XLOOKUP(C2333,linhas_imp_janta[HORARIO],linhas_imp_janta[LINHA],"",-1,1)</f>
        <v>ESPERA</v>
      </c>
      <c r="J2333" s="145" t="str" cm="1">
        <f t="array" ref="J2333">_xlfn.XLOOKUP(D2333,justificativas_motivos,justificativas_texto,"",1,1)</f>
        <v>MOTORISTA NA GARAGEM EM ESPERA PARA DISPONIBILIDADE DE HORARIOS</v>
      </c>
      <c r="L2333" s="119" t="str">
        <f>_xlfn.CONCAT(cr_impAlm[[#This Row],[DATA]],cr_impAlm[[#This Row],[MOTORISTA e MATRICULA]])</f>
        <v>45660OLIVEIRA DE MELO ARRUDA - 5251</v>
      </c>
    </row>
    <row r="2334" spans="1:12" ht="41.25" hidden="1" customHeight="1">
      <c r="A2334" s="152">
        <v>45578</v>
      </c>
      <c r="B2334" s="148" t="s">
        <v>137</v>
      </c>
      <c r="C2334" s="148" t="s">
        <v>137</v>
      </c>
      <c r="D2334" s="148" t="s">
        <v>137</v>
      </c>
      <c r="E2334" s="153" t="s">
        <v>119</v>
      </c>
      <c r="F2334" s="132"/>
      <c r="G2334" s="132" t="str">
        <f t="shared" si="87"/>
        <v>1</v>
      </c>
      <c r="H2334" s="137">
        <f t="shared" si="88"/>
        <v>18</v>
      </c>
      <c r="I2334" s="149" t="str">
        <f>_xlfn.XLOOKUP(C2334,linhas_imp_janta[HORARIO],linhas_imp_janta[LINHA],"",-1,1)</f>
        <v>ESPERA</v>
      </c>
      <c r="J2334" s="145" t="str" cm="1">
        <f t="array" ref="J2334">_xlfn.XLOOKUP(D2334,justificativas_motivos,justificativas_texto,"",1,1)</f>
        <v>MOTORISTA NA GARAGEM EM ESPERA PARA DISPONIBILIDADE DE HORARIOS</v>
      </c>
      <c r="L2334" s="119" t="str">
        <f>_xlfn.CONCAT(cr_impAlm[[#This Row],[DATA]],cr_impAlm[[#This Row],[MOTORISTA e MATRICULA]])</f>
        <v>45660ANTONIO DIAS DE OLIVEIRA - 5309</v>
      </c>
    </row>
    <row r="2335" spans="1:12" ht="41.25" hidden="1" customHeight="1">
      <c r="A2335" s="152">
        <v>45578</v>
      </c>
      <c r="B2335" s="148" t="s">
        <v>137</v>
      </c>
      <c r="C2335" s="148" t="s">
        <v>137</v>
      </c>
      <c r="D2335" s="148" t="s">
        <v>137</v>
      </c>
      <c r="E2335" s="153" t="s">
        <v>91</v>
      </c>
      <c r="F2335" s="132"/>
      <c r="G2335" s="132" t="str">
        <f t="shared" si="87"/>
        <v>1</v>
      </c>
      <c r="H2335" s="137">
        <f t="shared" si="88"/>
        <v>18</v>
      </c>
      <c r="I2335" s="149" t="str">
        <f>_xlfn.XLOOKUP(C2335,linhas_imp_janta[HORARIO],linhas_imp_janta[LINHA],"",1,1)</f>
        <v>ESPERA</v>
      </c>
      <c r="J2335" s="145" t="str" cm="1">
        <f t="array" ref="J2335">_xlfn.XLOOKUP(D2335,justificativas_motivos,justificativas_texto,"",1,1)</f>
        <v>MOTORISTA NA GARAGEM EM ESPERA PARA DISPONIBILIDADE DE HORARIOS</v>
      </c>
      <c r="L2335" s="119" t="str">
        <f>_xlfn.CONCAT(cr_impAlm[[#This Row],[DATA]],cr_impAlm[[#This Row],[MOTORISTA e MATRICULA]])</f>
        <v>45660FRANK HUDSON MACHADO DE BRITO - 5267</v>
      </c>
    </row>
    <row r="2336" spans="1:12" ht="41.25" hidden="1" customHeight="1">
      <c r="A2336" s="152">
        <v>45578</v>
      </c>
      <c r="B2336" s="148" t="s">
        <v>137</v>
      </c>
      <c r="C2336" s="148" t="s">
        <v>137</v>
      </c>
      <c r="D2336" s="148" t="s">
        <v>137</v>
      </c>
      <c r="E2336" s="153" t="s">
        <v>26</v>
      </c>
      <c r="F2336" s="132"/>
      <c r="G2336" s="132" t="str">
        <f t="shared" si="87"/>
        <v>1</v>
      </c>
      <c r="H2336" s="137">
        <f t="shared" si="88"/>
        <v>18</v>
      </c>
      <c r="I2336" s="149" t="str">
        <f>_xlfn.XLOOKUP(C2336,linhas_imp_janta[HORARIO],linhas_imp_janta[LINHA],"",1,1)</f>
        <v>ESPERA</v>
      </c>
      <c r="J2336" s="145" t="str" cm="1">
        <f t="array" ref="J2336">_xlfn.XLOOKUP(D2336,justificativas_motivos,justificativas_texto,"",1,1)</f>
        <v>MOTORISTA NA GARAGEM EM ESPERA PARA DISPONIBILIDADE DE HORARIOS</v>
      </c>
      <c r="L2336" s="119" t="str">
        <f>_xlfn.CONCAT(cr_impAlm[[#This Row],[DATA]],cr_impAlm[[#This Row],[MOTORISTA e MATRICULA]])</f>
        <v>45660EDMILSON LUIS DE FRANCA - 5442</v>
      </c>
    </row>
    <row r="2337" spans="1:12" ht="41.25" hidden="1" customHeight="1">
      <c r="A2337" s="152">
        <v>45578</v>
      </c>
      <c r="B2337" s="148" t="s">
        <v>137</v>
      </c>
      <c r="C2337" s="148" t="s">
        <v>137</v>
      </c>
      <c r="D2337" s="148" t="s">
        <v>137</v>
      </c>
      <c r="E2337" s="153" t="s">
        <v>180</v>
      </c>
      <c r="F2337" s="132"/>
      <c r="G2337" s="132" t="str">
        <f t="shared" si="87"/>
        <v>1</v>
      </c>
      <c r="H2337" s="137">
        <f t="shared" si="88"/>
        <v>18</v>
      </c>
      <c r="I2337" s="149" t="str">
        <f>_xlfn.XLOOKUP(C2337,linhas_gyn_almoco[HORARIO],linhas_gyn_almoco[LINHA],"",1,1)</f>
        <v>ESPERA</v>
      </c>
      <c r="J2337" s="145" t="str" cm="1">
        <f t="array" ref="J2337">_xlfn.XLOOKUP(D2337,justificativas_motivos,justificativas_texto,"",1,1)</f>
        <v>MOTORISTA NA GARAGEM EM ESPERA PARA DISPONIBILIDADE DE HORARIOS</v>
      </c>
      <c r="L2337" s="119" t="str">
        <f>_xlfn.CONCAT(cr_impAlm[[#This Row],[DATA]],cr_impAlm[[#This Row],[MOTORISTA e MATRICULA]])</f>
        <v>45661WOLNEY EDUARDO DE OLIVEIRA - 5607</v>
      </c>
    </row>
    <row r="2338" spans="1:12" ht="41.25" hidden="1" customHeight="1">
      <c r="A2338" s="152">
        <v>45578</v>
      </c>
      <c r="B2338" s="148" t="s">
        <v>137</v>
      </c>
      <c r="C2338" s="148" t="s">
        <v>137</v>
      </c>
      <c r="D2338" s="148" t="s">
        <v>137</v>
      </c>
      <c r="E2338" s="153" t="s">
        <v>326</v>
      </c>
      <c r="F2338" s="132"/>
      <c r="G2338" s="132" t="str">
        <f t="shared" si="87"/>
        <v>1</v>
      </c>
      <c r="H2338" s="137">
        <f t="shared" si="88"/>
        <v>18</v>
      </c>
      <c r="I2338" s="149" t="str">
        <f>_xlfn.XLOOKUP(C2338,linhas_gyn_almoco[HORARIO],linhas_gyn_almoco[LINHA],"",1,1)</f>
        <v>ESPERA</v>
      </c>
      <c r="J2338" s="145" t="str" cm="1">
        <f t="array" ref="J2338">_xlfn.XLOOKUP(D2338,justificativas_motivos,justificativas_texto,"",1,1)</f>
        <v>MOTORISTA NA GARAGEM EM ESPERA PARA DISPONIBILIDADE DE HORARIOS</v>
      </c>
      <c r="L2338" s="119" t="str">
        <f>_xlfn.CONCAT(cr_impAlm[[#This Row],[DATA]],cr_impAlm[[#This Row],[MOTORISTA e MATRICULA]])</f>
        <v>45661EDILTON GONDIM - 6023</v>
      </c>
    </row>
    <row r="2339" spans="1:12" ht="41.25" hidden="1" customHeight="1">
      <c r="A2339" s="152">
        <v>45578</v>
      </c>
      <c r="B2339" s="149">
        <v>20013</v>
      </c>
      <c r="C2339" s="147">
        <v>0.39583333333333331</v>
      </c>
      <c r="D2339" s="149" t="s">
        <v>11</v>
      </c>
      <c r="E2339" s="153" t="s">
        <v>45</v>
      </c>
      <c r="F2339" s="132"/>
      <c r="G2339" s="132" t="str">
        <f t="shared" si="87"/>
        <v>1</v>
      </c>
      <c r="H2339" s="137">
        <f t="shared" si="88"/>
        <v>18</v>
      </c>
      <c r="I2339" s="149" t="str">
        <f>_xlfn.XLOOKUP(C2339,linhas_imp_janta[HORARIO],linhas_imp_janta[LINHA],"",1,1)</f>
        <v>GOIANIA X BELEM 09:30</v>
      </c>
      <c r="J2339" s="145" t="str" cm="1">
        <f t="array" ref="J2339">_xlfn.XLOOKUP(D2339,justificativas_motivos,justificativas_texto,"",1,1)</f>
        <v>MOTORISTA CUMPRINDO HORÁRIO NA ESCALA ATUAL</v>
      </c>
      <c r="L2339" s="119" t="str">
        <f>_xlfn.CONCAT(cr_impAlm[[#This Row],[DATA]],cr_impAlm[[#This Row],[MOTORISTA e MATRICULA]])</f>
        <v>45661JOSE PEDRO DA SILVA FREITAS - 1357</v>
      </c>
    </row>
    <row r="2340" spans="1:12" ht="41.25" hidden="1" customHeight="1">
      <c r="A2340" s="152">
        <v>45578</v>
      </c>
      <c r="B2340" s="149">
        <v>20013</v>
      </c>
      <c r="C2340" s="147">
        <v>0.39583333333333331</v>
      </c>
      <c r="D2340" s="149" t="s">
        <v>11</v>
      </c>
      <c r="E2340" s="153" t="s">
        <v>327</v>
      </c>
      <c r="F2340" s="149"/>
      <c r="G2340" s="149" t="str">
        <f t="shared" si="87"/>
        <v>1</v>
      </c>
      <c r="H2340" s="150">
        <f t="shared" si="88"/>
        <v>18</v>
      </c>
      <c r="I2340" s="149" t="str">
        <f>_xlfn.XLOOKUP(C2340,linhas_imp_janta[HORARIO],linhas_imp_janta[LINHA],"",1,1)</f>
        <v>GOIANIA X BELEM 09:30</v>
      </c>
      <c r="J2340" s="151" t="str" cm="1">
        <f t="array" ref="J2340">_xlfn.XLOOKUP(D2340,justificativas_motivos,justificativas_texto,"",1,1)</f>
        <v>MOTORISTA CUMPRINDO HORÁRIO NA ESCALA ATUAL</v>
      </c>
      <c r="L2340" s="119" t="str">
        <f>_xlfn.CONCAT(cr_impAlm[[#This Row],[DATA]],cr_impAlm[[#This Row],[MOTORISTA e MATRICULA]])</f>
        <v>45661CLEITON ALENCAR DA ROCHA - 1146</v>
      </c>
    </row>
    <row r="2341" spans="1:12" ht="41.25" hidden="1" customHeight="1">
      <c r="A2341" s="152">
        <v>45578</v>
      </c>
      <c r="B2341" s="146">
        <v>20014</v>
      </c>
      <c r="C2341" s="147">
        <v>0.75</v>
      </c>
      <c r="D2341" s="148" t="s">
        <v>11</v>
      </c>
      <c r="E2341" s="149" t="s">
        <v>47</v>
      </c>
      <c r="F2341" s="149"/>
      <c r="G2341" s="149" t="str">
        <f t="shared" si="87"/>
        <v>1</v>
      </c>
      <c r="H2341" s="150">
        <f t="shared" si="88"/>
        <v>18</v>
      </c>
      <c r="I2341" s="149" t="str">
        <f>_xlfn.XLOOKUP(C2341,linhas_imp_janta[HORARIO],linhas_imp_janta[LINHA],"",1,1)</f>
        <v>GOIANIA X TERESINA 18:00</v>
      </c>
      <c r="J2341" s="151" t="str" cm="1">
        <f t="array" ref="J2341">_xlfn.XLOOKUP(D2341,justificativas_motivos,justificativas_texto,"",1,1)</f>
        <v>MOTORISTA CUMPRINDO HORÁRIO NA ESCALA ATUAL</v>
      </c>
      <c r="L2341" s="119" t="str">
        <f>_xlfn.CONCAT(cr_impAlm[[#This Row],[DATA]],cr_impAlm[[#This Row],[MOTORISTA e MATRICULA]])</f>
        <v>45661JOAO BATISTA DA SILVA - 1410</v>
      </c>
    </row>
    <row r="2342" spans="1:12" ht="41.25" hidden="1" customHeight="1">
      <c r="A2342" s="152">
        <v>45578</v>
      </c>
      <c r="B2342" s="146">
        <v>20014</v>
      </c>
      <c r="C2342" s="147">
        <v>0.75</v>
      </c>
      <c r="D2342" s="148" t="s">
        <v>11</v>
      </c>
      <c r="E2342" s="149" t="s">
        <v>243</v>
      </c>
      <c r="F2342" s="149"/>
      <c r="G2342" s="149" t="str">
        <f t="shared" si="87"/>
        <v>1</v>
      </c>
      <c r="H2342" s="150">
        <f t="shared" si="88"/>
        <v>18</v>
      </c>
      <c r="I2342" s="149" t="str">
        <f>_xlfn.XLOOKUP(C2342,linhas_imp_janta[HORARIO],linhas_imp_janta[LINHA],"",1,1)</f>
        <v>GOIANIA X TERESINA 18:00</v>
      </c>
      <c r="J2342" s="151" t="str" cm="1">
        <f t="array" ref="J2342">_xlfn.XLOOKUP(D2342,justificativas_motivos,justificativas_texto,"",1,1)</f>
        <v>MOTORISTA CUMPRINDO HORÁRIO NA ESCALA ATUAL</v>
      </c>
      <c r="L2342" s="119" t="str">
        <f>_xlfn.CONCAT(cr_impAlm[[#This Row],[DATA]],cr_impAlm[[#This Row],[MOTORISTA e MATRICULA]])</f>
        <v>45661GERALDO MARTINS DOS SANTOS - 5610</v>
      </c>
    </row>
    <row r="2343" spans="1:12" ht="41.25" hidden="1" customHeight="1">
      <c r="A2343" s="152">
        <v>45578</v>
      </c>
      <c r="B2343" s="146">
        <v>24001</v>
      </c>
      <c r="C2343" s="147">
        <v>0.79166666666666663</v>
      </c>
      <c r="D2343" s="148" t="s">
        <v>11</v>
      </c>
      <c r="E2343" s="149" t="s">
        <v>133</v>
      </c>
      <c r="F2343" s="149"/>
      <c r="G2343" s="149" t="str">
        <f t="shared" si="87"/>
        <v>1</v>
      </c>
      <c r="H2343" s="150">
        <f t="shared" si="88"/>
        <v>18</v>
      </c>
      <c r="I2343" s="149" t="str">
        <f>_xlfn.XLOOKUP(C2343,linhas_imp_janta[HORARIO],linhas_imp_janta[LINHA],"",1,1)</f>
        <v>GOIANIA X BELEM 19:00</v>
      </c>
      <c r="J2343" s="151" t="str" cm="1">
        <f t="array" ref="J2343">_xlfn.XLOOKUP(D2343,justificativas_motivos,justificativas_texto,"",1,1)</f>
        <v>MOTORISTA CUMPRINDO HORÁRIO NA ESCALA ATUAL</v>
      </c>
      <c r="L2343" s="119" t="str">
        <f>_xlfn.CONCAT(cr_impAlm[[#This Row],[DATA]],cr_impAlm[[#This Row],[MOTORISTA e MATRICULA]])</f>
        <v>45661AGNALDO ALVES DE CARVALHO - 5623</v>
      </c>
    </row>
    <row r="2344" spans="1:12" ht="41.25" hidden="1" customHeight="1">
      <c r="A2344" s="152">
        <v>45578</v>
      </c>
      <c r="B2344" s="146">
        <v>24001</v>
      </c>
      <c r="C2344" s="147">
        <v>0.79166666666666663</v>
      </c>
      <c r="D2344" s="148" t="s">
        <v>11</v>
      </c>
      <c r="E2344" s="149" t="s">
        <v>189</v>
      </c>
      <c r="F2344" s="149"/>
      <c r="G2344" s="149" t="str">
        <f t="shared" si="87"/>
        <v>1</v>
      </c>
      <c r="H2344" s="150">
        <f t="shared" si="88"/>
        <v>18</v>
      </c>
      <c r="I2344" s="149" t="str">
        <f>_xlfn.XLOOKUP(C2344,linhas_imp_janta[HORARIO],linhas_imp_janta[LINHA],"",1,1)</f>
        <v>GOIANIA X BELEM 19:00</v>
      </c>
      <c r="J2344" s="151" t="str" cm="1">
        <f t="array" ref="J2344">_xlfn.XLOOKUP(D2344,justificativas_motivos,justificativas_texto,"",1,1)</f>
        <v>MOTORISTA CUMPRINDO HORÁRIO NA ESCALA ATUAL</v>
      </c>
      <c r="L2344" s="119" t="str">
        <f>_xlfn.CONCAT(cr_impAlm[[#This Row],[DATA]],cr_impAlm[[#This Row],[MOTORISTA e MATRICULA]])</f>
        <v>45661CLEYTON CEZAR DA SILVA - 5741</v>
      </c>
    </row>
    <row r="2345" spans="1:12" ht="41.25" hidden="1" customHeight="1">
      <c r="A2345" s="152">
        <v>45578</v>
      </c>
      <c r="B2345" s="146">
        <v>24014</v>
      </c>
      <c r="C2345" s="147">
        <v>0.83333333333333337</v>
      </c>
      <c r="D2345" s="148" t="s">
        <v>11</v>
      </c>
      <c r="E2345" s="149" t="s">
        <v>204</v>
      </c>
      <c r="F2345" s="149"/>
      <c r="G2345" s="149" t="str">
        <f t="shared" si="87"/>
        <v>1</v>
      </c>
      <c r="H2345" s="150">
        <f t="shared" si="88"/>
        <v>18</v>
      </c>
      <c r="I2345" s="149" t="s">
        <v>82</v>
      </c>
      <c r="J2345" s="151" t="str" cm="1">
        <f t="array" ref="J2345">_xlfn.XLOOKUP(D2345,justificativas_motivos,justificativas_texto,"",1,1)</f>
        <v>MOTORISTA CUMPRINDO HORÁRIO NA ESCALA ATUAL</v>
      </c>
      <c r="L2345" s="119" t="str">
        <f>_xlfn.CONCAT(cr_impAlm[[#This Row],[DATA]],cr_impAlm[[#This Row],[MOTORISTA e MATRICULA]])</f>
        <v>45661ESLEI LOPES CHAVES - 2689</v>
      </c>
    </row>
    <row r="2346" spans="1:12" ht="41.25" hidden="1" customHeight="1">
      <c r="A2346" s="144">
        <v>45578</v>
      </c>
      <c r="B2346" s="146">
        <v>24014</v>
      </c>
      <c r="C2346" s="147">
        <v>0.83333333333333337</v>
      </c>
      <c r="D2346" s="148" t="s">
        <v>11</v>
      </c>
      <c r="E2346" s="132" t="s">
        <v>203</v>
      </c>
      <c r="F2346" s="132"/>
      <c r="G2346" s="132" t="str">
        <f t="shared" si="87"/>
        <v>1</v>
      </c>
      <c r="H2346" s="137">
        <f t="shared" si="88"/>
        <v>18</v>
      </c>
      <c r="I2346" s="149" t="s">
        <v>82</v>
      </c>
      <c r="J2346" s="145" t="str" cm="1">
        <f t="array" ref="J2346">_xlfn.XLOOKUP(D2346,justificativas_motivos,justificativas_texto,"",1,1)</f>
        <v>MOTORISTA CUMPRINDO HORÁRIO NA ESCALA ATUAL</v>
      </c>
      <c r="L2346" s="119" t="str">
        <f>_xlfn.CONCAT(cr_impAlm[[#This Row],[DATA]],cr_impAlm[[#This Row],[MOTORISTA e MATRICULA]])</f>
        <v>45661RONALDO MANOEL TEIXEIRA - 5308</v>
      </c>
    </row>
    <row r="2347" spans="1:12" ht="41.25" hidden="1" customHeight="1">
      <c r="A2347" s="144">
        <v>45579</v>
      </c>
      <c r="B2347" s="148" t="s">
        <v>137</v>
      </c>
      <c r="C2347" s="148" t="s">
        <v>137</v>
      </c>
      <c r="D2347" s="148" t="s">
        <v>137</v>
      </c>
      <c r="E2347" s="132" t="s">
        <v>180</v>
      </c>
      <c r="F2347" s="132"/>
      <c r="G2347" s="132" t="str">
        <f t="shared" si="87"/>
        <v>1</v>
      </c>
      <c r="H2347" s="137">
        <f t="shared" si="88"/>
        <v>18</v>
      </c>
      <c r="I2347" s="149" t="str">
        <f>_xlfn.XLOOKUP(C2347,linhas_gyn_almoco[HORARIO],linhas_gyn_almoco[LINHA],"",1,1)</f>
        <v>ESPERA</v>
      </c>
      <c r="J2347" s="145" t="str" cm="1">
        <f t="array" ref="J2347">_xlfn.XLOOKUP(D2347,justificativas_motivos,justificativas_texto,"",1,1)</f>
        <v>MOTORISTA NA GARAGEM EM ESPERA PARA DISPONIBILIDADE DE HORARIOS</v>
      </c>
      <c r="L2347" s="119" t="str">
        <f>_xlfn.CONCAT(cr_impAlm[[#This Row],[DATA]],cr_impAlm[[#This Row],[MOTORISTA e MATRICULA]])</f>
        <v>45661JOSE CARLOS DA SILVA - 979</v>
      </c>
    </row>
    <row r="2348" spans="1:12" ht="41.25" hidden="1" customHeight="1">
      <c r="A2348" s="144">
        <v>45579</v>
      </c>
      <c r="B2348" s="136" t="s">
        <v>137</v>
      </c>
      <c r="C2348" s="136" t="s">
        <v>137</v>
      </c>
      <c r="D2348" s="136" t="s">
        <v>137</v>
      </c>
      <c r="E2348" s="132" t="s">
        <v>328</v>
      </c>
      <c r="F2348" s="132"/>
      <c r="G2348" s="132" t="str">
        <f t="shared" si="87"/>
        <v>1</v>
      </c>
      <c r="H2348" s="137">
        <f t="shared" si="88"/>
        <v>18</v>
      </c>
      <c r="I2348" s="149" t="str">
        <f>_xlfn.XLOOKUP(C2348,linhas_gyn_almoco[HORARIO],linhas_gyn_almoco[LINHA],"",1,1)</f>
        <v>ESPERA</v>
      </c>
      <c r="J2348" s="145" t="str" cm="1">
        <f t="array" ref="J2348">_xlfn.XLOOKUP(D2348,justificativas_motivos,justificativas_texto,"",1,1)</f>
        <v>MOTORISTA NA GARAGEM EM ESPERA PARA DISPONIBILIDADE DE HORARIOS</v>
      </c>
      <c r="L2348" s="119" t="str">
        <f>_xlfn.CONCAT(cr_impAlm[[#This Row],[DATA]],cr_impAlm[[#This Row],[MOTORISTA e MATRICULA]])</f>
        <v>45661LUIZ CARLOS MORAES CAMPOS - 6049</v>
      </c>
    </row>
    <row r="2349" spans="1:12" ht="41.25" hidden="1" customHeight="1">
      <c r="A2349" s="144">
        <v>45579</v>
      </c>
      <c r="B2349" s="135">
        <v>221301</v>
      </c>
      <c r="C2349" s="133">
        <v>0.3125</v>
      </c>
      <c r="D2349" s="135" t="s">
        <v>231</v>
      </c>
      <c r="E2349" s="132" t="s">
        <v>45</v>
      </c>
      <c r="F2349" s="132"/>
      <c r="G2349" s="132" t="str">
        <f t="shared" si="87"/>
        <v>1</v>
      </c>
      <c r="H2349" s="137">
        <f t="shared" si="88"/>
        <v>18</v>
      </c>
      <c r="I2349" s="149" t="str">
        <f>_xlfn.XLOOKUP(C2349,linhas_imp_janta[HORARIO],linhas_imp_janta[LINHA],"EXTRA",1,1)</f>
        <v>SAO LUIS X GOIANIA 08:00</v>
      </c>
      <c r="J2349" s="145" t="str" cm="1">
        <f t="array" ref="J2349">_xlfn.XLOOKUP(D2349,justificativas_motivos,justificativas_texto,"",1,1)</f>
        <v>MOTORISTA CUMPRINDO ESCALA EXTRA</v>
      </c>
      <c r="L2349" s="119" t="str">
        <f>_xlfn.CONCAT(cr_impAlm[[#This Row],[DATA]],cr_impAlm[[#This Row],[MOTORISTA e MATRICULA]])</f>
        <v>45661JOAO ROQUELINO PERES JUNIOR - 5552</v>
      </c>
    </row>
    <row r="2350" spans="1:12" ht="41.25" hidden="1" customHeight="1">
      <c r="A2350" s="144">
        <v>45579</v>
      </c>
      <c r="B2350" s="135">
        <v>221301</v>
      </c>
      <c r="C2350" s="133">
        <v>0.3125</v>
      </c>
      <c r="D2350" s="148" t="s">
        <v>231</v>
      </c>
      <c r="E2350" s="132" t="s">
        <v>237</v>
      </c>
      <c r="F2350" s="132"/>
      <c r="G2350" s="132" t="str">
        <f t="shared" si="87"/>
        <v>1</v>
      </c>
      <c r="H2350" s="137">
        <f t="shared" si="88"/>
        <v>18</v>
      </c>
      <c r="I2350" s="149" t="str">
        <f>_xlfn.XLOOKUP(C2350,linhas_imp_janta[HORARIO],linhas_imp_janta[LINHA],"EXTRA",1,1)</f>
        <v>SAO LUIS X GOIANIA 08:00</v>
      </c>
      <c r="J2350" s="145" t="str" cm="1">
        <f t="array" ref="J2350">_xlfn.XLOOKUP(D2350,justificativas_motivos,justificativas_texto,"",1,1)</f>
        <v>MOTORISTA CUMPRINDO ESCALA EXTRA</v>
      </c>
      <c r="L2350" s="119" t="str">
        <f>_xlfn.CONCAT(cr_impAlm[[#This Row],[DATA]],cr_impAlm[[#This Row],[MOTORISTA e MATRICULA]])</f>
        <v>45661ADALTON ALMEIDA DE SOUZA - 1941</v>
      </c>
    </row>
    <row r="2351" spans="1:12" ht="41.25" hidden="1" customHeight="1">
      <c r="A2351" s="144">
        <v>45579</v>
      </c>
      <c r="B2351" s="135">
        <v>15800</v>
      </c>
      <c r="C2351" s="133">
        <v>0.39583333333333331</v>
      </c>
      <c r="D2351" s="136" t="s">
        <v>11</v>
      </c>
      <c r="E2351" s="132" t="s">
        <v>47</v>
      </c>
      <c r="F2351" s="132"/>
      <c r="G2351" s="132" t="str">
        <f t="shared" si="87"/>
        <v>1</v>
      </c>
      <c r="H2351" s="137">
        <f t="shared" si="88"/>
        <v>18</v>
      </c>
      <c r="I2351" s="149" t="str">
        <f>_xlfn.XLOOKUP(C2351,linhas_imp_janta[HORARIO],linhas_imp_janta[LINHA],"",1,1)</f>
        <v>GOIANIA X BELEM 09:30</v>
      </c>
      <c r="J2351" s="145" t="str" cm="1">
        <f t="array" ref="J2351">_xlfn.XLOOKUP(D2351,justificativas_motivos,justificativas_texto,"",1,1)</f>
        <v>MOTORISTA CUMPRINDO HORÁRIO NA ESCALA ATUAL</v>
      </c>
      <c r="L2351" s="119" t="str">
        <f>_xlfn.CONCAT(cr_impAlm[[#This Row],[DATA]],cr_impAlm[[#This Row],[MOTORISTA e MATRICULA]])</f>
        <v>45661JOAO SILVA SOUSA - 5330</v>
      </c>
    </row>
    <row r="2352" spans="1:12" ht="41.25" hidden="1" customHeight="1">
      <c r="A2352" s="144">
        <v>45579</v>
      </c>
      <c r="B2352" s="135">
        <v>15800</v>
      </c>
      <c r="C2352" s="133">
        <v>0.39583333333333331</v>
      </c>
      <c r="D2352" s="148" t="s">
        <v>11</v>
      </c>
      <c r="E2352" s="132" t="s">
        <v>243</v>
      </c>
      <c r="F2352" s="132"/>
      <c r="G2352" s="132" t="str">
        <f t="shared" si="87"/>
        <v>1</v>
      </c>
      <c r="H2352" s="137">
        <f t="shared" si="88"/>
        <v>18</v>
      </c>
      <c r="I2352" s="149" t="str">
        <f>_xlfn.XLOOKUP(C2352,linhas_imp_janta[HORARIO],linhas_imp_janta[LINHA],"",1,1)</f>
        <v>GOIANIA X BELEM 09:30</v>
      </c>
      <c r="J2352" s="145" t="str" cm="1">
        <f t="array" ref="J2352">_xlfn.XLOOKUP(D2352,justificativas_motivos,justificativas_texto,"",1,1)</f>
        <v>MOTORISTA CUMPRINDO HORÁRIO NA ESCALA ATUAL</v>
      </c>
      <c r="L2352" s="119" t="str">
        <f>_xlfn.CONCAT(cr_impAlm[[#This Row],[DATA]],cr_impAlm[[#This Row],[MOTORISTA e MATRICULA]])</f>
        <v>45661JOAO FLAVIO DE SOUSA SILVA - 5270</v>
      </c>
    </row>
    <row r="2353" spans="1:12" ht="41.25" hidden="1" customHeight="1">
      <c r="A2353" s="144">
        <v>45579</v>
      </c>
      <c r="B2353" s="135">
        <v>24001</v>
      </c>
      <c r="C2353" s="133">
        <v>0.3</v>
      </c>
      <c r="D2353" s="136" t="s">
        <v>11</v>
      </c>
      <c r="E2353" s="132" t="s">
        <v>133</v>
      </c>
      <c r="F2353" s="132"/>
      <c r="G2353" s="132" t="str">
        <f t="shared" si="87"/>
        <v>1</v>
      </c>
      <c r="H2353" s="137">
        <f t="shared" si="88"/>
        <v>18</v>
      </c>
      <c r="I2353" s="149" t="str">
        <f>_xlfn.XLOOKUP(C2353,linhas_imp_janta[HORARIO],linhas_imp_janta[LINHA],"",1,1)</f>
        <v>BELEM X GOIANIA 07:12</v>
      </c>
      <c r="J2353" s="145" t="str" cm="1">
        <f t="array" ref="J2353">_xlfn.XLOOKUP(D2353,justificativas_motivos,justificativas_texto,"",1,1)</f>
        <v>MOTORISTA CUMPRINDO HORÁRIO NA ESCALA ATUAL</v>
      </c>
      <c r="L2353" s="119" t="str">
        <f>_xlfn.CONCAT(cr_impAlm[[#This Row],[DATA]],cr_impAlm[[#This Row],[MOTORISTA e MATRICULA]])</f>
        <v>45661FRANK HUDSON MACHADO DE BRITO - 5267</v>
      </c>
    </row>
    <row r="2354" spans="1:12" ht="41.25" hidden="1" customHeight="1">
      <c r="A2354" s="144">
        <v>45579</v>
      </c>
      <c r="B2354" s="135">
        <v>24001</v>
      </c>
      <c r="C2354" s="133">
        <v>0.3</v>
      </c>
      <c r="D2354" s="148" t="s">
        <v>11</v>
      </c>
      <c r="E2354" s="132" t="s">
        <v>189</v>
      </c>
      <c r="F2354" s="132"/>
      <c r="G2354" s="132" t="str">
        <f t="shared" si="87"/>
        <v>1</v>
      </c>
      <c r="H2354" s="137">
        <f t="shared" si="88"/>
        <v>18</v>
      </c>
      <c r="I2354" s="149" t="str">
        <f>_xlfn.XLOOKUP(C2354,linhas_imp_janta[HORARIO],linhas_imp_janta[LINHA],"",1,1)</f>
        <v>BELEM X GOIANIA 07:12</v>
      </c>
      <c r="J2354" s="145" t="str" cm="1">
        <f t="array" ref="J2354">_xlfn.XLOOKUP(D2354,justificativas_motivos,justificativas_texto,"",1,1)</f>
        <v>MOTORISTA CUMPRINDO HORÁRIO NA ESCALA ATUAL</v>
      </c>
      <c r="L2354" s="119" t="str">
        <f>_xlfn.CONCAT(cr_impAlm[[#This Row],[DATA]],cr_impAlm[[#This Row],[MOTORISTA e MATRICULA]])</f>
        <v>45661EDIMILSON PEREIRA DA COSTA - 4033</v>
      </c>
    </row>
    <row r="2355" spans="1:12" ht="41.25" hidden="1" customHeight="1">
      <c r="A2355" s="144">
        <v>45579</v>
      </c>
      <c r="B2355" s="135">
        <v>24014</v>
      </c>
      <c r="C2355" s="133">
        <v>0.33333333333333331</v>
      </c>
      <c r="D2355" s="136" t="s">
        <v>11</v>
      </c>
      <c r="E2355" s="132" t="s">
        <v>204</v>
      </c>
      <c r="F2355" s="132"/>
      <c r="G2355" s="132" t="str">
        <f t="shared" si="87"/>
        <v>1</v>
      </c>
      <c r="H2355" s="137">
        <f t="shared" si="88"/>
        <v>18</v>
      </c>
      <c r="I2355" s="149" t="str">
        <f>_xlfn.XLOOKUP(C2355,linhas_imp_janta[HORARIO],linhas_imp_janta[LINHA],"",-1,1)</f>
        <v>SAO LUIS X GOIANIA 08:00</v>
      </c>
      <c r="J2355" s="145" t="str" cm="1">
        <f t="array" ref="J2355">_xlfn.XLOOKUP(D2355,justificativas_motivos,justificativas_texto,"",1,1)</f>
        <v>MOTORISTA CUMPRINDO HORÁRIO NA ESCALA ATUAL</v>
      </c>
      <c r="L2355" s="119" t="str">
        <f>_xlfn.CONCAT(cr_impAlm[[#This Row],[DATA]],cr_impAlm[[#This Row],[MOTORISTA e MATRICULA]])</f>
        <v>45662WALDERNI SEBASTIAO - 5582</v>
      </c>
    </row>
    <row r="2356" spans="1:12" ht="41.25" hidden="1" customHeight="1">
      <c r="A2356" s="144">
        <v>45579</v>
      </c>
      <c r="B2356" s="146">
        <v>24014</v>
      </c>
      <c r="C2356" s="147">
        <v>0.33333333333333331</v>
      </c>
      <c r="D2356" s="148" t="s">
        <v>11</v>
      </c>
      <c r="E2356" s="149" t="s">
        <v>203</v>
      </c>
      <c r="F2356" s="132"/>
      <c r="G2356" s="149" t="str">
        <f t="shared" si="87"/>
        <v>1</v>
      </c>
      <c r="H2356" s="150">
        <f t="shared" si="88"/>
        <v>18</v>
      </c>
      <c r="I2356" s="149" t="str">
        <f>_xlfn.XLOOKUP(C2356,linhas_imp_janta[HORARIO],linhas_imp_janta[LINHA],"",-1,1)</f>
        <v>SAO LUIS X GOIANIA 08:00</v>
      </c>
      <c r="J2356" s="151" t="str" cm="1">
        <f t="array" ref="J2356">_xlfn.XLOOKUP(D2356,justificativas_motivos,justificativas_texto,"",1,1)</f>
        <v>MOTORISTA CUMPRINDO HORÁRIO NA ESCALA ATUAL</v>
      </c>
      <c r="L2356" s="119" t="str">
        <f>_xlfn.CONCAT(cr_impAlm[[#This Row],[DATA]],cr_impAlm[[#This Row],[MOTORISTA e MATRICULA]])</f>
        <v>45662VILMAR JOSE CAMILO - 948</v>
      </c>
    </row>
    <row r="2357" spans="1:12" ht="41.25" hidden="1" customHeight="1">
      <c r="A2357" s="144">
        <v>45579</v>
      </c>
      <c r="B2357" s="148" t="s">
        <v>137</v>
      </c>
      <c r="C2357" s="148" t="s">
        <v>137</v>
      </c>
      <c r="D2357" s="148" t="s">
        <v>137</v>
      </c>
      <c r="E2357" s="132" t="s">
        <v>61</v>
      </c>
      <c r="F2357" s="132"/>
      <c r="G2357" s="132" t="str">
        <f t="shared" si="87"/>
        <v>1</v>
      </c>
      <c r="H2357" s="137">
        <f t="shared" si="88"/>
        <v>18</v>
      </c>
      <c r="I2357" s="149" t="str">
        <f>_xlfn.XLOOKUP(C2357,linhas_gyn_almoco[HORARIO],linhas_gyn_almoco[LINHA],"",1,1)</f>
        <v>ESPERA</v>
      </c>
      <c r="J2357" s="145" t="str" cm="1">
        <f t="array" ref="J2357">_xlfn.XLOOKUP(D2357,justificativas_motivos,justificativas_texto,"",1,1)</f>
        <v>MOTORISTA NA GARAGEM EM ESPERA PARA DISPONIBILIDADE DE HORARIOS</v>
      </c>
      <c r="L2357" s="119" t="str">
        <f>_xlfn.CONCAT(cr_impAlm[[#This Row],[DATA]],cr_impAlm[[#This Row],[MOTORISTA e MATRICULA]])</f>
        <v>45662PEDRINHO MARCELINO BATISTA - 5629</v>
      </c>
    </row>
    <row r="2358" spans="1:12" ht="41.25" hidden="1" customHeight="1">
      <c r="A2358" s="144">
        <v>45579</v>
      </c>
      <c r="B2358" s="136" t="s">
        <v>137</v>
      </c>
      <c r="C2358" s="136" t="s">
        <v>137</v>
      </c>
      <c r="D2358" s="148" t="s">
        <v>137</v>
      </c>
      <c r="E2358" s="132" t="s">
        <v>81</v>
      </c>
      <c r="F2358" s="132"/>
      <c r="G2358" s="132" t="str">
        <f t="shared" si="87"/>
        <v>1</v>
      </c>
      <c r="H2358" s="137">
        <f t="shared" si="88"/>
        <v>18</v>
      </c>
      <c r="I2358" s="149" t="str">
        <f>_xlfn.XLOOKUP(C2358,linhas_gyn_almoco[HORARIO],linhas_gyn_almoco[LINHA],"",1,1)</f>
        <v>ESPERA</v>
      </c>
      <c r="J2358" s="145" t="str" cm="1">
        <f t="array" ref="J2358">_xlfn.XLOOKUP(D2358,justificativas_motivos,justificativas_texto,"",1,1)</f>
        <v>MOTORISTA NA GARAGEM EM ESPERA PARA DISPONIBILIDADE DE HORARIOS</v>
      </c>
      <c r="L2358" s="119" t="str">
        <f>_xlfn.CONCAT(cr_impAlm[[#This Row],[DATA]],cr_impAlm[[#This Row],[MOTORISTA e MATRICULA]])</f>
        <v>45662VALTER PEREIRA MACIEL - 5630</v>
      </c>
    </row>
    <row r="2359" spans="1:12" ht="41.25" hidden="1" customHeight="1">
      <c r="A2359" s="144">
        <v>45579</v>
      </c>
      <c r="B2359" s="135">
        <v>19014</v>
      </c>
      <c r="C2359" s="133">
        <v>0.79166666666666663</v>
      </c>
      <c r="D2359" s="136" t="s">
        <v>11</v>
      </c>
      <c r="E2359" s="132" t="s">
        <v>23</v>
      </c>
      <c r="F2359" s="132"/>
      <c r="G2359" s="132" t="str">
        <f t="shared" si="87"/>
        <v>1</v>
      </c>
      <c r="H2359" s="137">
        <f t="shared" si="88"/>
        <v>18</v>
      </c>
      <c r="I2359" s="149" t="str">
        <f>_xlfn.XLOOKUP(C2359,linhas_imp_janta[HORARIO],linhas_imp_janta[LINHA],"",1,1)</f>
        <v>GOIANIA X BELEM 19:00</v>
      </c>
      <c r="J2359" s="145" t="str" cm="1">
        <f t="array" ref="J2359">_xlfn.XLOOKUP(D2359,justificativas_motivos,justificativas_texto,"",1,1)</f>
        <v>MOTORISTA CUMPRINDO HORÁRIO NA ESCALA ATUAL</v>
      </c>
      <c r="L2359" s="119" t="str">
        <f>_xlfn.CONCAT(cr_impAlm[[#This Row],[DATA]],cr_impAlm[[#This Row],[MOTORISTA e MATRICULA]])</f>
        <v>45662GERALDO DE OLIVEIRA GOMES - 1360</v>
      </c>
    </row>
    <row r="2360" spans="1:12" ht="41.25" hidden="1" customHeight="1">
      <c r="A2360" s="144">
        <v>45579</v>
      </c>
      <c r="B2360" s="135">
        <v>19014</v>
      </c>
      <c r="C2360" s="133">
        <v>0.79166666666666663</v>
      </c>
      <c r="D2360" s="148" t="s">
        <v>11</v>
      </c>
      <c r="E2360" s="132" t="s">
        <v>84</v>
      </c>
      <c r="F2360" s="149"/>
      <c r="G2360" s="132" t="str">
        <f t="shared" si="87"/>
        <v>1</v>
      </c>
      <c r="H2360" s="137">
        <f t="shared" si="88"/>
        <v>18</v>
      </c>
      <c r="I2360" s="149" t="str">
        <f>_xlfn.XLOOKUP(C2360,linhas_imp_janta[HORARIO],linhas_imp_janta[LINHA],"",1,1)</f>
        <v>GOIANIA X BELEM 19:00</v>
      </c>
      <c r="J2360" s="145" t="str" cm="1">
        <f t="array" ref="J2360">_xlfn.XLOOKUP(D2360,justificativas_motivos,justificativas_texto,"",1,1)</f>
        <v>MOTORISTA CUMPRINDO HORÁRIO NA ESCALA ATUAL</v>
      </c>
      <c r="L2360" s="119" t="str">
        <f>_xlfn.CONCAT(cr_impAlm[[#This Row],[DATA]],cr_impAlm[[#This Row],[MOTORISTA e MATRICULA]])</f>
        <v>45662JOSE SOARES DA SILVA FILHO - 3093</v>
      </c>
    </row>
    <row r="2361" spans="1:12" ht="41.25" hidden="1" customHeight="1">
      <c r="A2361" s="152">
        <v>45579</v>
      </c>
      <c r="B2361" s="146">
        <v>24006</v>
      </c>
      <c r="C2361" s="147">
        <v>0.83333333333333337</v>
      </c>
      <c r="D2361" s="148" t="s">
        <v>11</v>
      </c>
      <c r="E2361" s="149" t="s">
        <v>193</v>
      </c>
      <c r="F2361" s="149"/>
      <c r="G2361" s="149" t="str">
        <f t="shared" si="87"/>
        <v>1</v>
      </c>
      <c r="H2361" s="150">
        <f t="shared" si="88"/>
        <v>18</v>
      </c>
      <c r="I2361" s="149" t="s">
        <v>82</v>
      </c>
      <c r="J2361" s="151" t="str" cm="1">
        <f t="array" ref="J2361">_xlfn.XLOOKUP(D2361,justificativas_motivos,justificativas_texto,"",1,1)</f>
        <v>MOTORISTA CUMPRINDO HORÁRIO NA ESCALA ATUAL</v>
      </c>
      <c r="L2361" s="119" t="str">
        <f>_xlfn.CONCAT(cr_impAlm[[#This Row],[DATA]],cr_impAlm[[#This Row],[MOTORISTA e MATRICULA]])</f>
        <v>45662FRANCISCO PESSOA DE CARVALHO - 5276</v>
      </c>
    </row>
    <row r="2362" spans="1:12" ht="41.25" hidden="1" customHeight="1">
      <c r="A2362" s="152">
        <v>45579</v>
      </c>
      <c r="B2362" s="146">
        <v>24006</v>
      </c>
      <c r="C2362" s="147">
        <v>0.83333333333333337</v>
      </c>
      <c r="D2362" s="148" t="s">
        <v>11</v>
      </c>
      <c r="E2362" s="149" t="s">
        <v>173</v>
      </c>
      <c r="F2362" s="149"/>
      <c r="G2362" s="149" t="str">
        <f t="shared" si="87"/>
        <v>1</v>
      </c>
      <c r="H2362" s="150">
        <f t="shared" si="88"/>
        <v>18</v>
      </c>
      <c r="I2362" s="149" t="s">
        <v>82</v>
      </c>
      <c r="J2362" s="151" t="str" cm="1">
        <f t="array" ref="J2362">_xlfn.XLOOKUP(D2362,justificativas_motivos,justificativas_texto,"",1,1)</f>
        <v>MOTORISTA CUMPRINDO HORÁRIO NA ESCALA ATUAL</v>
      </c>
      <c r="L2362" s="119" t="str">
        <f>_xlfn.CONCAT(cr_impAlm[[#This Row],[DATA]],cr_impAlm[[#This Row],[MOTORISTA e MATRICULA]])</f>
        <v>45662JOSE CLAUDIMAR  CUNHA - 5652</v>
      </c>
    </row>
    <row r="2363" spans="1:12" ht="41.25" hidden="1" customHeight="1">
      <c r="A2363" s="152">
        <v>45580</v>
      </c>
      <c r="B2363" s="146">
        <v>20013</v>
      </c>
      <c r="C2363" s="147">
        <v>0.87847222222222221</v>
      </c>
      <c r="D2363" s="148" t="s">
        <v>11</v>
      </c>
      <c r="E2363" s="153" t="s">
        <v>60</v>
      </c>
      <c r="F2363" s="149"/>
      <c r="G2363" s="149" t="str">
        <f t="shared" si="87"/>
        <v>1</v>
      </c>
      <c r="H2363" s="150">
        <f t="shared" si="88"/>
        <v>18</v>
      </c>
      <c r="I2363" s="149" t="str">
        <f>_xlfn.XLOOKUP(C2363,linhas_gyn_almoco[HORARIO],linhas_gyn_almoco[LINHA],"",1,1)</f>
        <v>BELEM X GOIANIA 21:05</v>
      </c>
      <c r="J2363" s="151" t="str" cm="1">
        <f t="array" ref="J2363">_xlfn.XLOOKUP(D2363,justificativas_motivos,justificativas_texto,"",1,1)</f>
        <v>MOTORISTA CUMPRINDO HORÁRIO NA ESCALA ATUAL</v>
      </c>
      <c r="L2363" s="119" t="str">
        <f>_xlfn.CONCAT(cr_impAlm[[#This Row],[DATA]],cr_impAlm[[#This Row],[MOTORISTA e MATRICULA]])</f>
        <v>45662ROSIVALDO FERREIRA DA SILVA - 5429</v>
      </c>
    </row>
    <row r="2364" spans="1:12" ht="41.25" hidden="1" customHeight="1">
      <c r="A2364" s="152">
        <v>45580</v>
      </c>
      <c r="B2364" s="146">
        <v>20013</v>
      </c>
      <c r="C2364" s="147">
        <v>0.87847222222222221</v>
      </c>
      <c r="D2364" s="148" t="s">
        <v>11</v>
      </c>
      <c r="E2364" s="153" t="s">
        <v>61</v>
      </c>
      <c r="F2364" s="149"/>
      <c r="G2364" s="149" t="str">
        <f t="shared" si="87"/>
        <v>1</v>
      </c>
      <c r="H2364" s="150">
        <f t="shared" si="88"/>
        <v>18</v>
      </c>
      <c r="I2364" s="149" t="str">
        <f>_xlfn.XLOOKUP(C2364,linhas_gyn_almoco[HORARIO],linhas_gyn_almoco[LINHA],"",1,1)</f>
        <v>BELEM X GOIANIA 21:05</v>
      </c>
      <c r="J2364" s="151" t="str" cm="1">
        <f t="array" ref="J2364">_xlfn.XLOOKUP(D2364,justificativas_motivos,justificativas_texto,"",1,1)</f>
        <v>MOTORISTA CUMPRINDO HORÁRIO NA ESCALA ATUAL</v>
      </c>
      <c r="L2364" s="119" t="str">
        <f>_xlfn.CONCAT(cr_impAlm[[#This Row],[DATA]],cr_impAlm[[#This Row],[MOTORISTA e MATRICULA]])</f>
        <v>45662LAZARO VIEIRA DA SILVA - 5428</v>
      </c>
    </row>
    <row r="2365" spans="1:12" ht="41.25" hidden="1" customHeight="1">
      <c r="A2365" s="152">
        <v>45580</v>
      </c>
      <c r="B2365" s="146">
        <v>19013</v>
      </c>
      <c r="C2365" s="147">
        <v>0.3</v>
      </c>
      <c r="D2365" s="148" t="s">
        <v>11</v>
      </c>
      <c r="E2365" s="153" t="s">
        <v>81</v>
      </c>
      <c r="F2365" s="149"/>
      <c r="G2365" s="149" t="str">
        <f t="shared" si="87"/>
        <v>1</v>
      </c>
      <c r="H2365" s="150">
        <f t="shared" si="88"/>
        <v>18</v>
      </c>
      <c r="I2365" s="149" t="str">
        <f>_xlfn.XLOOKUP(C2365,linhas_imp_janta[HORARIO],linhas_imp_janta[LINHA],"",1,1)</f>
        <v>BELEM X GOIANIA 07:12</v>
      </c>
      <c r="J2365" s="151" t="str" cm="1">
        <f t="array" ref="J2365">_xlfn.XLOOKUP(D2365,justificativas_motivos,justificativas_texto,"",1,1)</f>
        <v>MOTORISTA CUMPRINDO HORÁRIO NA ESCALA ATUAL</v>
      </c>
      <c r="L2365" s="119" t="str">
        <f>_xlfn.CONCAT(cr_impAlm[[#This Row],[DATA]],cr_impAlm[[#This Row],[MOTORISTA e MATRICULA]])</f>
        <v>45662JOSE EVANGELISTA DA SILVA - 5199</v>
      </c>
    </row>
    <row r="2366" spans="1:12" ht="41.25" hidden="1" customHeight="1">
      <c r="A2366" s="152">
        <v>45580</v>
      </c>
      <c r="B2366" s="146">
        <v>19013</v>
      </c>
      <c r="C2366" s="147">
        <v>0.3</v>
      </c>
      <c r="D2366" s="148" t="s">
        <v>11</v>
      </c>
      <c r="E2366" s="129" t="s">
        <v>168</v>
      </c>
      <c r="F2366" s="149"/>
      <c r="G2366" s="149" t="str">
        <f t="shared" si="87"/>
        <v>1</v>
      </c>
      <c r="H2366" s="150">
        <f t="shared" si="88"/>
        <v>18</v>
      </c>
      <c r="I2366" s="149" t="str">
        <f>_xlfn.XLOOKUP(C2366,linhas_imp_janta[HORARIO],linhas_imp_janta[LINHA],"",1,1)</f>
        <v>BELEM X GOIANIA 07:12</v>
      </c>
      <c r="J2366" s="151" t="str" cm="1">
        <f t="array" ref="J2366">_xlfn.XLOOKUP(D2366,justificativas_motivos,justificativas_texto,"",1,1)</f>
        <v>MOTORISTA CUMPRINDO HORÁRIO NA ESCALA ATUAL</v>
      </c>
      <c r="L2366" s="119" t="str">
        <f>_xlfn.CONCAT(cr_impAlm[[#This Row],[DATA]],cr_impAlm[[#This Row],[MOTORISTA e MATRICULA]])</f>
        <v>45662IVANILSON BARBOSA PEREIRA - 5434</v>
      </c>
    </row>
    <row r="2367" spans="1:12" ht="41.25" hidden="1" customHeight="1">
      <c r="A2367" s="152">
        <v>45580</v>
      </c>
      <c r="B2367" s="146">
        <v>15600</v>
      </c>
      <c r="C2367" s="147">
        <v>0.39583333333333331</v>
      </c>
      <c r="D2367" s="148" t="s">
        <v>11</v>
      </c>
      <c r="E2367" s="132" t="s">
        <v>23</v>
      </c>
      <c r="F2367" s="149"/>
      <c r="G2367" s="149" t="str">
        <f t="shared" si="87"/>
        <v>1</v>
      </c>
      <c r="H2367" s="150">
        <f t="shared" si="88"/>
        <v>18</v>
      </c>
      <c r="I2367" s="149" t="str">
        <f>_xlfn.XLOOKUP(C2367,linhas_imp_janta[HORARIO],linhas_imp_janta[LINHA],"",1,1)</f>
        <v>GOIANIA X BELEM 09:30</v>
      </c>
      <c r="J2367" s="151" t="str" cm="1">
        <f t="array" ref="J2367">_xlfn.XLOOKUP(D2367,justificativas_motivos,justificativas_texto,"",1,1)</f>
        <v>MOTORISTA CUMPRINDO HORÁRIO NA ESCALA ATUAL</v>
      </c>
      <c r="L2367" s="119" t="str">
        <f>_xlfn.CONCAT(cr_impAlm[[#This Row],[DATA]],cr_impAlm[[#This Row],[MOTORISTA e MATRICULA]])</f>
        <v>45663JOSE ANTONIO INACIO VIEIRA - 5279</v>
      </c>
    </row>
    <row r="2368" spans="1:12" ht="41.25" hidden="1" customHeight="1">
      <c r="A2368" s="152">
        <v>45580</v>
      </c>
      <c r="B2368" s="146">
        <v>15600</v>
      </c>
      <c r="C2368" s="147">
        <v>0.39583333333333331</v>
      </c>
      <c r="D2368" s="148" t="s">
        <v>11</v>
      </c>
      <c r="E2368" s="132" t="s">
        <v>84</v>
      </c>
      <c r="F2368" s="149"/>
      <c r="G2368" s="149" t="str">
        <f t="shared" si="87"/>
        <v>1</v>
      </c>
      <c r="H2368" s="150">
        <f t="shared" si="88"/>
        <v>18</v>
      </c>
      <c r="I2368" s="149" t="str">
        <f>_xlfn.XLOOKUP(C2368,linhas_imp_janta[HORARIO],linhas_imp_janta[LINHA],"",1,1)</f>
        <v>GOIANIA X BELEM 09:30</v>
      </c>
      <c r="J2368" s="151" t="str" cm="1">
        <f t="array" ref="J2368">_xlfn.XLOOKUP(D2368,justificativas_motivos,justificativas_texto,"",1,1)</f>
        <v>MOTORISTA CUMPRINDO HORÁRIO NA ESCALA ATUAL</v>
      </c>
      <c r="L2368" s="119" t="str">
        <f>_xlfn.CONCAT(cr_impAlm[[#This Row],[DATA]],cr_impAlm[[#This Row],[MOTORISTA e MATRICULA]])</f>
        <v>45663JOVENIR SOARES DE MATOS - 5173</v>
      </c>
    </row>
    <row r="2369" spans="1:12" ht="41.25" hidden="1" customHeight="1">
      <c r="A2369" s="152">
        <v>45580</v>
      </c>
      <c r="B2369" s="146">
        <v>18017</v>
      </c>
      <c r="C2369" s="147">
        <v>0.33333333333333331</v>
      </c>
      <c r="D2369" s="148" t="s">
        <v>11</v>
      </c>
      <c r="E2369" s="149" t="s">
        <v>193</v>
      </c>
      <c r="F2369" s="149"/>
      <c r="G2369" s="149" t="str">
        <f t="shared" si="87"/>
        <v>1</v>
      </c>
      <c r="H2369" s="150">
        <f t="shared" si="88"/>
        <v>18</v>
      </c>
      <c r="I2369" s="149" t="str">
        <f>_xlfn.XLOOKUP(C2369,linhas_imp_janta[HORARIO],linhas_imp_janta[LINHA],"",-1,1)</f>
        <v>SAO LUIS X GOIANIA 08:00</v>
      </c>
      <c r="J2369" s="151" t="str" cm="1">
        <f t="array" ref="J2369">_xlfn.XLOOKUP(D2369,justificativas_motivos,justificativas_texto,"",1,1)</f>
        <v>MOTORISTA CUMPRINDO HORÁRIO NA ESCALA ATUAL</v>
      </c>
      <c r="L2369" s="119" t="str">
        <f>_xlfn.CONCAT(cr_impAlm[[#This Row],[DATA]],cr_impAlm[[#This Row],[MOTORISTA e MATRICULA]])</f>
        <v>45663LUIZ CARLOS DE ARAUJO - 1960</v>
      </c>
    </row>
    <row r="2370" spans="1:12" ht="41.25" hidden="1" customHeight="1">
      <c r="A2370" s="152">
        <v>45580</v>
      </c>
      <c r="B2370" s="146">
        <v>18017</v>
      </c>
      <c r="C2370" s="147">
        <v>0.33333333333333331</v>
      </c>
      <c r="D2370" s="148" t="s">
        <v>11</v>
      </c>
      <c r="E2370" s="149" t="s">
        <v>173</v>
      </c>
      <c r="F2370" s="149"/>
      <c r="G2370" s="149" t="str">
        <f t="shared" si="87"/>
        <v>1</v>
      </c>
      <c r="H2370" s="150">
        <f t="shared" si="88"/>
        <v>18</v>
      </c>
      <c r="I2370" s="149" t="str">
        <f>_xlfn.XLOOKUP(C2370,linhas_imp_janta[HORARIO],linhas_imp_janta[LINHA],"",-1,1)</f>
        <v>SAO LUIS X GOIANIA 08:00</v>
      </c>
      <c r="J2370" s="151" t="str" cm="1">
        <f t="array" ref="J2370">_xlfn.XLOOKUP(D2370,justificativas_motivos,justificativas_texto,"",1,1)</f>
        <v>MOTORISTA CUMPRINDO HORÁRIO NA ESCALA ATUAL</v>
      </c>
      <c r="L2370" s="119" t="str">
        <f>_xlfn.CONCAT(cr_impAlm[[#This Row],[DATA]],cr_impAlm[[#This Row],[MOTORISTA e MATRICULA]])</f>
        <v>45663EURIDES ELIEZER CORREIA - 2778</v>
      </c>
    </row>
    <row r="2371" spans="1:12" ht="41.25" hidden="1" customHeight="1">
      <c r="A2371" s="152">
        <v>45580</v>
      </c>
      <c r="B2371" s="146">
        <v>19017</v>
      </c>
      <c r="C2371" s="147">
        <v>0.75</v>
      </c>
      <c r="D2371" s="148" t="s">
        <v>11</v>
      </c>
      <c r="E2371" s="149" t="s">
        <v>232</v>
      </c>
      <c r="F2371" s="149"/>
      <c r="G2371" s="149" t="str">
        <f t="shared" si="87"/>
        <v>1</v>
      </c>
      <c r="H2371" s="150">
        <f t="shared" si="88"/>
        <v>18</v>
      </c>
      <c r="I2371" s="149" t="str">
        <f>_xlfn.XLOOKUP(C2371,linhas_imp_janta[HORARIO],linhas_imp_janta[LINHA],"",1,1)</f>
        <v>GOIANIA X TERESINA 18:00</v>
      </c>
      <c r="J2371" s="151" t="str" cm="1">
        <f t="array" ref="J2371">_xlfn.XLOOKUP(D2371,justificativas_motivos,justificativas_texto,"",1,1)</f>
        <v>MOTORISTA CUMPRINDO HORÁRIO NA ESCALA ATUAL</v>
      </c>
      <c r="L2371" s="119" t="str">
        <f>_xlfn.CONCAT(cr_impAlm[[#This Row],[DATA]],cr_impAlm[[#This Row],[MOTORISTA e MATRICULA]])</f>
        <v>45663JOAO AMARAL DA SILVA JUNIOR - 5290</v>
      </c>
    </row>
    <row r="2372" spans="1:12" ht="41.25" hidden="1" customHeight="1">
      <c r="A2372" s="152">
        <v>45580</v>
      </c>
      <c r="B2372" s="146">
        <v>19017</v>
      </c>
      <c r="C2372" s="147">
        <v>0.75</v>
      </c>
      <c r="D2372" s="148" t="s">
        <v>11</v>
      </c>
      <c r="E2372" s="149" t="s">
        <v>103</v>
      </c>
      <c r="F2372" s="149"/>
      <c r="G2372" s="149" t="str">
        <f t="shared" si="87"/>
        <v>1</v>
      </c>
      <c r="H2372" s="150">
        <f t="shared" si="88"/>
        <v>18</v>
      </c>
      <c r="I2372" s="149" t="str">
        <f>_xlfn.XLOOKUP(C2372,linhas_imp_janta[HORARIO],linhas_imp_janta[LINHA],"",1,1)</f>
        <v>GOIANIA X TERESINA 18:00</v>
      </c>
      <c r="J2372" s="151" t="str" cm="1">
        <f t="array" ref="J2372">_xlfn.XLOOKUP(D2372,justificativas_motivos,justificativas_texto,"",1,1)</f>
        <v>MOTORISTA CUMPRINDO HORÁRIO NA ESCALA ATUAL</v>
      </c>
      <c r="L2372" s="119" t="str">
        <f>_xlfn.CONCAT(cr_impAlm[[#This Row],[DATA]],cr_impAlm[[#This Row],[MOTORISTA e MATRICULA]])</f>
        <v>45663ROBERTO PEREIRA DE MATOS - 5538</v>
      </c>
    </row>
    <row r="2373" spans="1:12" ht="41.25" hidden="1" customHeight="1">
      <c r="A2373" s="152">
        <v>45580</v>
      </c>
      <c r="B2373" s="146">
        <v>24013</v>
      </c>
      <c r="C2373" s="147">
        <v>0.79166666666666663</v>
      </c>
      <c r="D2373" s="148" t="s">
        <v>11</v>
      </c>
      <c r="E2373" s="149" t="s">
        <v>179</v>
      </c>
      <c r="F2373" s="149"/>
      <c r="G2373" s="149" t="str">
        <f t="shared" si="87"/>
        <v>1</v>
      </c>
      <c r="H2373" s="150">
        <f t="shared" si="88"/>
        <v>18</v>
      </c>
      <c r="I2373" s="149" t="str">
        <f>_xlfn.XLOOKUP(C2373,linhas_imp_janta[HORARIO],linhas_imp_janta[LINHA],"",1,1)</f>
        <v>GOIANIA X BELEM 19:00</v>
      </c>
      <c r="J2373" s="151" t="str" cm="1">
        <f t="array" ref="J2373">_xlfn.XLOOKUP(D2373,justificativas_motivos,justificativas_texto,"",1,1)</f>
        <v>MOTORISTA CUMPRINDO HORÁRIO NA ESCALA ATUAL</v>
      </c>
      <c r="L2373" s="119" t="str">
        <f>_xlfn.CONCAT(cr_impAlm[[#This Row],[DATA]],cr_impAlm[[#This Row],[MOTORISTA e MATRICULA]])</f>
        <v>45663PAULO MORAES DOS SANTOS - 1534</v>
      </c>
    </row>
    <row r="2374" spans="1:12" ht="41.25" hidden="1" customHeight="1">
      <c r="A2374" s="152">
        <v>45580</v>
      </c>
      <c r="B2374" s="146">
        <v>24013</v>
      </c>
      <c r="C2374" s="147">
        <v>0.79166666666666663</v>
      </c>
      <c r="D2374" s="148" t="s">
        <v>11</v>
      </c>
      <c r="E2374" s="149" t="s">
        <v>14</v>
      </c>
      <c r="F2374" s="149"/>
      <c r="G2374" s="149" t="str">
        <f t="shared" si="87"/>
        <v>1</v>
      </c>
      <c r="H2374" s="150">
        <f t="shared" si="88"/>
        <v>18</v>
      </c>
      <c r="I2374" s="149" t="str">
        <f>_xlfn.XLOOKUP(C2374,linhas_imp_janta[HORARIO],linhas_imp_janta[LINHA],"",1,1)</f>
        <v>GOIANIA X BELEM 19:00</v>
      </c>
      <c r="J2374" s="151" t="str" cm="1">
        <f t="array" ref="J2374">_xlfn.XLOOKUP(D2374,justificativas_motivos,justificativas_texto,"",1,1)</f>
        <v>MOTORISTA CUMPRINDO HORÁRIO NA ESCALA ATUAL</v>
      </c>
      <c r="L2374" s="119" t="str">
        <f>_xlfn.CONCAT(cr_impAlm[[#This Row],[DATA]],cr_impAlm[[#This Row],[MOTORISTA e MATRICULA]])</f>
        <v>45663IVAN VIEIRA DO NASCIMENTO - 5304</v>
      </c>
    </row>
    <row r="2375" spans="1:12" ht="41.25" hidden="1" customHeight="1">
      <c r="A2375" s="152">
        <v>45580</v>
      </c>
      <c r="B2375" s="146">
        <v>24004</v>
      </c>
      <c r="C2375" s="147">
        <v>0.83333333333333337</v>
      </c>
      <c r="D2375" s="148" t="s">
        <v>11</v>
      </c>
      <c r="E2375" s="149" t="s">
        <v>218</v>
      </c>
      <c r="F2375" s="149"/>
      <c r="G2375" s="149" t="str">
        <f t="shared" si="87"/>
        <v>1</v>
      </c>
      <c r="H2375" s="150">
        <f t="shared" si="88"/>
        <v>18</v>
      </c>
      <c r="I2375" s="149" t="s">
        <v>82</v>
      </c>
      <c r="J2375" s="151" t="str" cm="1">
        <f t="array" ref="J2375">_xlfn.XLOOKUP(D2375,justificativas_motivos,justificativas_texto,"",1,1)</f>
        <v>MOTORISTA CUMPRINDO HORÁRIO NA ESCALA ATUAL</v>
      </c>
      <c r="L2375" s="119" t="str">
        <f>_xlfn.CONCAT(cr_impAlm[[#This Row],[DATA]],cr_impAlm[[#This Row],[MOTORISTA e MATRICULA]])</f>
        <v>45664MARCOS SUEL SALES PINTO - 5424</v>
      </c>
    </row>
    <row r="2376" spans="1:12" ht="41.25" hidden="1" customHeight="1">
      <c r="A2376" s="152">
        <v>45580</v>
      </c>
      <c r="B2376" s="146">
        <v>24004</v>
      </c>
      <c r="C2376" s="147">
        <v>0.83333333333333337</v>
      </c>
      <c r="D2376" s="148" t="s">
        <v>11</v>
      </c>
      <c r="E2376" s="149" t="s">
        <v>219</v>
      </c>
      <c r="F2376" s="149"/>
      <c r="G2376" s="149" t="str">
        <f t="shared" si="87"/>
        <v>1</v>
      </c>
      <c r="H2376" s="150">
        <f t="shared" si="88"/>
        <v>18</v>
      </c>
      <c r="I2376" s="149" t="s">
        <v>82</v>
      </c>
      <c r="J2376" s="151" t="str" cm="1">
        <f t="array" ref="J2376">_xlfn.XLOOKUP(D2376,justificativas_motivos,justificativas_texto,"",1,1)</f>
        <v>MOTORISTA CUMPRINDO HORÁRIO NA ESCALA ATUAL</v>
      </c>
      <c r="L2376" s="119" t="str">
        <f>_xlfn.CONCAT(cr_impAlm[[#This Row],[DATA]],cr_impAlm[[#This Row],[MOTORISTA e MATRICULA]])</f>
        <v>45664IRISVAN DE JESUS - 5708</v>
      </c>
    </row>
    <row r="2377" spans="1:12" ht="41.25" hidden="1" customHeight="1">
      <c r="A2377" s="144">
        <v>45580</v>
      </c>
      <c r="B2377" s="132" t="s">
        <v>71</v>
      </c>
      <c r="C2377" s="133" t="s">
        <v>71</v>
      </c>
      <c r="D2377" s="149" t="s">
        <v>105</v>
      </c>
      <c r="E2377" s="129" t="s">
        <v>329</v>
      </c>
      <c r="F2377" s="132"/>
      <c r="G2377" s="132" t="str">
        <f t="shared" si="87"/>
        <v>1</v>
      </c>
      <c r="H2377" s="137">
        <f t="shared" si="88"/>
        <v>18</v>
      </c>
      <c r="I2377" s="132" t="str">
        <f>_xlfn.XLOOKUP(C2377,linhas_imp_janta[HORARIO],linhas_imp_janta[LINHA],"",1,1)</f>
        <v>H.CANCELADO</v>
      </c>
      <c r="J2377" s="145" t="str" cm="1">
        <f t="array" ref="J2377">_xlfn.XLOOKUP(D2377,justificativas_motivos,justificativas_texto,"",1,1)</f>
        <v>MOTORISTA PRESTANDO SERVICO DE PLANTAO NA GARAGEM</v>
      </c>
      <c r="L2377" s="119" t="str">
        <f>_xlfn.CONCAT(cr_impAlm[[#This Row],[DATA]],cr_impAlm[[#This Row],[MOTORISTA e MATRICULA]])</f>
        <v>45664MARCELO RIZO SANTANA - 2048</v>
      </c>
    </row>
    <row r="2378" spans="1:12" ht="41.25" hidden="1" customHeight="1">
      <c r="A2378" s="144">
        <v>45581</v>
      </c>
      <c r="B2378" s="135">
        <v>19017</v>
      </c>
      <c r="C2378" s="133">
        <v>0.75</v>
      </c>
      <c r="D2378" s="148" t="s">
        <v>11</v>
      </c>
      <c r="E2378" s="132" t="s">
        <v>103</v>
      </c>
      <c r="F2378" s="132"/>
      <c r="G2378" s="132" t="str">
        <f t="shared" si="87"/>
        <v>1</v>
      </c>
      <c r="H2378" s="137">
        <f t="shared" si="88"/>
        <v>18</v>
      </c>
      <c r="I2378" s="132" t="str" cm="1">
        <f t="array" ref="I2378">_xlfn.XLOOKUP(C2378,imp_horarios,imp_trechos_janta,"",-1,1)</f>
        <v>GOIANIA X TERESINA 18:00</v>
      </c>
      <c r="J2378" s="145" t="str" cm="1">
        <f t="array" ref="J2378">_xlfn.XLOOKUP(D2378,justificativas_motivos,justificativas_texto,"",1,1)</f>
        <v>MOTORISTA CUMPRINDO HORÁRIO NA ESCALA ATUAL</v>
      </c>
      <c r="L2378" s="119" t="str">
        <f>_xlfn.CONCAT(cr_impAlm[[#This Row],[DATA]],cr_impAlm[[#This Row],[MOTORISTA e MATRICULA]])</f>
        <v>45664CLAUDIO JOSE DO NASCIMENTO - 549</v>
      </c>
    </row>
    <row r="2379" spans="1:12" ht="41.25" hidden="1" customHeight="1">
      <c r="A2379" s="144">
        <v>45581</v>
      </c>
      <c r="B2379" s="135">
        <v>24002</v>
      </c>
      <c r="C2379" s="133">
        <v>0.79166666666666663</v>
      </c>
      <c r="D2379" s="136" t="s">
        <v>11</v>
      </c>
      <c r="E2379" s="132" t="s">
        <v>179</v>
      </c>
      <c r="F2379" s="132"/>
      <c r="G2379" s="132" t="str">
        <f t="shared" si="87"/>
        <v>1</v>
      </c>
      <c r="H2379" s="137">
        <f t="shared" si="88"/>
        <v>18</v>
      </c>
      <c r="I2379" s="132" t="str" cm="1">
        <f t="array" ref="I2379">_xlfn.XLOOKUP(C2379,imp_horarios,imp_trechos_janta,"",-1,1)</f>
        <v>GOIANIA X TERESINA 18:00</v>
      </c>
      <c r="J2379" s="145" t="str" cm="1">
        <f t="array" ref="J2379">_xlfn.XLOOKUP(D2379,justificativas_motivos,justificativas_texto,"",1,1)</f>
        <v>MOTORISTA CUMPRINDO HORÁRIO NA ESCALA ATUAL</v>
      </c>
      <c r="L2379" s="119" t="str">
        <f>_xlfn.CONCAT(cr_impAlm[[#This Row],[DATA]],cr_impAlm[[#This Row],[MOTORISTA e MATRICULA]])</f>
        <v>45664WILMAR JOSE DE SOUZA - 1763</v>
      </c>
    </row>
    <row r="2380" spans="1:12" ht="41.25" hidden="1" customHeight="1">
      <c r="A2380" s="144">
        <v>45581</v>
      </c>
      <c r="B2380" s="135">
        <v>24002</v>
      </c>
      <c r="C2380" s="133">
        <v>0.79166666666666663</v>
      </c>
      <c r="D2380" s="148" t="s">
        <v>11</v>
      </c>
      <c r="E2380" s="132" t="s">
        <v>14</v>
      </c>
      <c r="F2380" s="132"/>
      <c r="G2380" s="132" t="str">
        <f t="shared" si="87"/>
        <v>1</v>
      </c>
      <c r="H2380" s="137">
        <f t="shared" si="88"/>
        <v>18</v>
      </c>
      <c r="I2380" s="132" t="str" cm="1">
        <f t="array" ref="I2380">_xlfn.XLOOKUP(C2380,imp_horarios,imp_trechos_janta,"",-1,1)</f>
        <v>GOIANIA X TERESINA 18:00</v>
      </c>
      <c r="J2380" s="145" t="str" cm="1">
        <f t="array" ref="J2380">_xlfn.XLOOKUP(D2380,justificativas_motivos,justificativas_texto,"",1,1)</f>
        <v>MOTORISTA CUMPRINDO HORÁRIO NA ESCALA ATUAL</v>
      </c>
      <c r="L2380" s="119" t="str">
        <f>_xlfn.CONCAT(cr_impAlm[[#This Row],[DATA]],cr_impAlm[[#This Row],[MOTORISTA e MATRICULA]])</f>
        <v>45664ELIAS ALVES DE FRANÇA - 6046</v>
      </c>
    </row>
    <row r="2381" spans="1:12" ht="41.25" hidden="1" customHeight="1">
      <c r="A2381" s="144">
        <v>45581</v>
      </c>
      <c r="B2381" s="135">
        <v>24004</v>
      </c>
      <c r="C2381" s="133">
        <v>0.83333333333333337</v>
      </c>
      <c r="D2381" s="136" t="s">
        <v>11</v>
      </c>
      <c r="E2381" s="132" t="s">
        <v>155</v>
      </c>
      <c r="F2381" s="132"/>
      <c r="G2381" s="132" t="str">
        <f t="shared" si="87"/>
        <v>1</v>
      </c>
      <c r="H2381" s="137">
        <f t="shared" si="88"/>
        <v>18</v>
      </c>
      <c r="I2381" s="132" t="str" cm="1">
        <f t="array" ref="I2381">_xlfn.XLOOKUP(C2381,imp_horarios,imp_trechos_janta,"",-1,1)</f>
        <v>GOIANIA X SAO LUIS 20:00</v>
      </c>
      <c r="J2381" s="145" t="str" cm="1">
        <f t="array" ref="J2381">_xlfn.XLOOKUP(D2381,justificativas_motivos,justificativas_texto,"",1,1)</f>
        <v>MOTORISTA CUMPRINDO HORÁRIO NA ESCALA ATUAL</v>
      </c>
      <c r="L2381" s="119" t="str">
        <f>_xlfn.CONCAT(cr_impAlm[[#This Row],[DATA]],cr_impAlm[[#This Row],[MOTORISTA e MATRICULA]])</f>
        <v>45664PEDRO PAULO DO NASCIMENTO DO CARMO - 2559</v>
      </c>
    </row>
    <row r="2382" spans="1:12" ht="41.25" hidden="1" customHeight="1">
      <c r="A2382" s="144">
        <v>45581</v>
      </c>
      <c r="B2382" s="135">
        <v>24004</v>
      </c>
      <c r="C2382" s="133">
        <v>0.83333333333333337</v>
      </c>
      <c r="D2382" s="148" t="s">
        <v>11</v>
      </c>
      <c r="E2382" s="132" t="s">
        <v>165</v>
      </c>
      <c r="F2382" s="132"/>
      <c r="G2382" s="132" t="str">
        <f t="shared" si="87"/>
        <v>1</v>
      </c>
      <c r="H2382" s="137">
        <f t="shared" si="88"/>
        <v>18</v>
      </c>
      <c r="I2382" s="132" t="str" cm="1">
        <f t="array" ref="I2382">_xlfn.XLOOKUP(C2382,imp_horarios,imp_trechos_janta,"",-1,1)</f>
        <v>GOIANIA X SAO LUIS 20:00</v>
      </c>
      <c r="J2382" s="145" t="str" cm="1">
        <f t="array" ref="J2382">_xlfn.XLOOKUP(D2382,justificativas_motivos,justificativas_texto,"",1,1)</f>
        <v>MOTORISTA CUMPRINDO HORÁRIO NA ESCALA ATUAL</v>
      </c>
      <c r="L2382" s="119" t="str">
        <f>_xlfn.CONCAT(cr_impAlm[[#This Row],[DATA]],cr_impAlm[[#This Row],[MOTORISTA e MATRICULA]])</f>
        <v>45664DAVID ALVES PEREIRA - 5300</v>
      </c>
    </row>
    <row r="2383" spans="1:12" ht="41.25" hidden="1" customHeight="1">
      <c r="A2383" s="144">
        <v>45581</v>
      </c>
      <c r="B2383" s="135">
        <v>19024</v>
      </c>
      <c r="C2383" s="133">
        <v>0.39583333333333331</v>
      </c>
      <c r="D2383" s="136" t="s">
        <v>11</v>
      </c>
      <c r="E2383" s="132" t="s">
        <v>316</v>
      </c>
      <c r="F2383" s="132"/>
      <c r="G2383" s="132" t="str">
        <f t="shared" si="87"/>
        <v>1</v>
      </c>
      <c r="H2383" s="137">
        <f t="shared" si="88"/>
        <v>18</v>
      </c>
      <c r="I2383" s="132" t="str" cm="1">
        <f t="array" ref="I2383">_xlfn.XLOOKUP(C2383,imp_horarios,imp_trechos_janta,"",-1,1)</f>
        <v>GOIANIA X BELEM 09:30</v>
      </c>
      <c r="J2383" s="145" t="str" cm="1">
        <f t="array" ref="J2383">_xlfn.XLOOKUP(D2383,justificativas_motivos,justificativas_texto,"",1,1)</f>
        <v>MOTORISTA CUMPRINDO HORÁRIO NA ESCALA ATUAL</v>
      </c>
      <c r="L2383" s="119" t="str">
        <f>_xlfn.CONCAT(cr_impAlm[[#This Row],[DATA]],cr_impAlm[[#This Row],[MOTORISTA e MATRICULA]])</f>
        <v>45664ADAIL DA SILVA DOS SANTOS - 1103</v>
      </c>
    </row>
    <row r="2384" spans="1:12" ht="41.25" hidden="1" customHeight="1">
      <c r="A2384" s="144">
        <v>45581</v>
      </c>
      <c r="B2384" s="135">
        <v>19024</v>
      </c>
      <c r="C2384" s="133">
        <v>0.39583333333333331</v>
      </c>
      <c r="D2384" s="148" t="s">
        <v>11</v>
      </c>
      <c r="E2384" s="132" t="s">
        <v>330</v>
      </c>
      <c r="F2384" s="132"/>
      <c r="G2384" s="132" t="str">
        <f t="shared" si="87"/>
        <v>1</v>
      </c>
      <c r="H2384" s="137">
        <f t="shared" si="88"/>
        <v>18</v>
      </c>
      <c r="I2384" s="132" t="str" cm="1">
        <f t="array" ref="I2384">_xlfn.XLOOKUP(C2384,imp_horarios,imp_trechos_janta,"",-1,1)</f>
        <v>GOIANIA X BELEM 09:30</v>
      </c>
      <c r="J2384" s="145" t="str" cm="1">
        <f t="array" ref="J2384">_xlfn.XLOOKUP(D2384,justificativas_motivos,justificativas_texto,"",1,1)</f>
        <v>MOTORISTA CUMPRINDO HORÁRIO NA ESCALA ATUAL</v>
      </c>
      <c r="L2384" s="119" t="str">
        <f>_xlfn.CONCAT(cr_impAlm[[#This Row],[DATA]],cr_impAlm[[#This Row],[MOTORISTA e MATRICULA]])</f>
        <v>45665NELIO ALENCAR DOS SANTOS - 1759</v>
      </c>
    </row>
    <row r="2385" spans="1:12" ht="41.25" hidden="1" customHeight="1">
      <c r="A2385" s="144">
        <v>45581</v>
      </c>
      <c r="B2385" s="135">
        <v>24003</v>
      </c>
      <c r="C2385" s="133">
        <v>0.79166666666666663</v>
      </c>
      <c r="D2385" s="136" t="s">
        <v>11</v>
      </c>
      <c r="E2385" s="132" t="s">
        <v>159</v>
      </c>
      <c r="F2385" s="132"/>
      <c r="G2385" s="132" t="str">
        <f t="shared" si="87"/>
        <v>1</v>
      </c>
      <c r="H2385" s="137">
        <f t="shared" si="88"/>
        <v>18</v>
      </c>
      <c r="I2385" s="132" t="str" cm="1">
        <f t="array" ref="I2385">_xlfn.XLOOKUP(C2385,imp_horarios,imp_trechos_janta,"",-1,1)</f>
        <v>GOIANIA X TERESINA 18:00</v>
      </c>
      <c r="J2385" s="145" t="str" cm="1">
        <f t="array" ref="J2385">_xlfn.XLOOKUP(D2385,justificativas_motivos,justificativas_texto,"",1,1)</f>
        <v>MOTORISTA CUMPRINDO HORÁRIO NA ESCALA ATUAL</v>
      </c>
      <c r="L2385" s="119" t="str">
        <f>_xlfn.CONCAT(cr_impAlm[[#This Row],[DATA]],cr_impAlm[[#This Row],[MOTORISTA e MATRICULA]])</f>
        <v>45665LOURIVAL FRANCISCO DA COSTA - 5826</v>
      </c>
    </row>
    <row r="2386" spans="1:12" ht="41.25" hidden="1" customHeight="1">
      <c r="A2386" s="144">
        <v>45581</v>
      </c>
      <c r="B2386" s="135">
        <v>24003</v>
      </c>
      <c r="C2386" s="133">
        <v>0.79166666666666663</v>
      </c>
      <c r="D2386" s="148" t="s">
        <v>11</v>
      </c>
      <c r="E2386" s="132" t="s">
        <v>290</v>
      </c>
      <c r="F2386" s="132"/>
      <c r="G2386" s="132" t="str">
        <f t="shared" si="87"/>
        <v>1</v>
      </c>
      <c r="H2386" s="137">
        <f t="shared" si="88"/>
        <v>18</v>
      </c>
      <c r="I2386" s="132" t="str" cm="1">
        <f t="array" ref="I2386">_xlfn.XLOOKUP(C2386,imp_horarios,imp_trechos_janta,"",-1,1)</f>
        <v>GOIANIA X TERESINA 18:00</v>
      </c>
      <c r="J2386" s="145" t="str" cm="1">
        <f t="array" ref="J2386">_xlfn.XLOOKUP(D2386,justificativas_motivos,justificativas_texto,"",1,1)</f>
        <v>MOTORISTA CUMPRINDO HORÁRIO NA ESCALA ATUAL</v>
      </c>
      <c r="L2386" s="119" t="str">
        <f>_xlfn.CONCAT(cr_impAlm[[#This Row],[DATA]],cr_impAlm[[#This Row],[MOTORISTA e MATRICULA]])</f>
        <v>45665JOAO BATISTA DA SILVA - 1823</v>
      </c>
    </row>
    <row r="2387" spans="1:12" ht="41.25" hidden="1" customHeight="1">
      <c r="A2387" s="144">
        <v>45581</v>
      </c>
      <c r="B2387" s="135">
        <v>24005</v>
      </c>
      <c r="C2387" s="133">
        <v>0.83333333333333337</v>
      </c>
      <c r="D2387" s="136" t="s">
        <v>11</v>
      </c>
      <c r="E2387" s="132" t="s">
        <v>92</v>
      </c>
      <c r="F2387" s="132"/>
      <c r="G2387" s="132" t="str">
        <f t="shared" si="87"/>
        <v>1</v>
      </c>
      <c r="H2387" s="137">
        <f t="shared" si="88"/>
        <v>18</v>
      </c>
      <c r="I2387" s="132" t="str" cm="1">
        <f t="array" ref="I2387">_xlfn.XLOOKUP(C2387,imp_horarios,imp_trechos_janta,"",-1,1)</f>
        <v>GOIANIA X SAO LUIS 20:00</v>
      </c>
      <c r="J2387" s="145" t="str" cm="1">
        <f t="array" ref="J2387">_xlfn.XLOOKUP(D2387,justificativas_motivos,justificativas_texto,"",1,1)</f>
        <v>MOTORISTA CUMPRINDO HORÁRIO NA ESCALA ATUAL</v>
      </c>
      <c r="L2387" s="119" t="str">
        <f>_xlfn.CONCAT(cr_impAlm[[#This Row],[DATA]],cr_impAlm[[#This Row],[MOTORISTA e MATRICULA]])</f>
        <v>45665GENIVAL MIRANDA LEITE - 1953</v>
      </c>
    </row>
    <row r="2388" spans="1:12" ht="41.25" hidden="1" customHeight="1">
      <c r="A2388" s="144">
        <v>45581</v>
      </c>
      <c r="B2388" s="135">
        <v>24005</v>
      </c>
      <c r="C2388" s="133">
        <v>0.83333333333333337</v>
      </c>
      <c r="D2388" s="136" t="s">
        <v>11</v>
      </c>
      <c r="E2388" s="132" t="s">
        <v>102</v>
      </c>
      <c r="F2388" s="132"/>
      <c r="G2388" s="132" t="str">
        <f t="shared" si="87"/>
        <v>1</v>
      </c>
      <c r="H2388" s="137">
        <f t="shared" si="88"/>
        <v>18</v>
      </c>
      <c r="I2388" s="132" t="str" cm="1">
        <f t="array" ref="I2388">_xlfn.XLOOKUP(C2388,imp_horarios,imp_trechos_janta,"",-1,1)</f>
        <v>GOIANIA X SAO LUIS 20:00</v>
      </c>
      <c r="J2388" s="145" t="str" cm="1">
        <f t="array" ref="J2388">_xlfn.XLOOKUP(D2388,justificativas_motivos,justificativas_texto,"",1,1)</f>
        <v>MOTORISTA CUMPRINDO HORÁRIO NA ESCALA ATUAL</v>
      </c>
      <c r="L2388" s="119" t="str">
        <f>_xlfn.CONCAT(cr_impAlm[[#This Row],[DATA]],cr_impAlm[[#This Row],[MOTORISTA e MATRICULA]])</f>
        <v>45665GESMAR DE SOUZA - 574</v>
      </c>
    </row>
    <row r="2389" spans="1:12" ht="41.25" hidden="1" customHeight="1">
      <c r="A2389" s="152">
        <v>45581</v>
      </c>
      <c r="B2389" s="146" t="s">
        <v>71</v>
      </c>
      <c r="C2389" s="147" t="s">
        <v>72</v>
      </c>
      <c r="D2389" s="148" t="s">
        <v>105</v>
      </c>
      <c r="E2389" s="132" t="s">
        <v>210</v>
      </c>
      <c r="F2389" s="149"/>
      <c r="G2389" s="149" t="str">
        <f t="shared" si="87"/>
        <v>1</v>
      </c>
      <c r="H2389" s="150">
        <f t="shared" si="88"/>
        <v>18</v>
      </c>
      <c r="I2389" s="149" t="s">
        <v>105</v>
      </c>
      <c r="J2389" s="151" t="s">
        <v>601</v>
      </c>
      <c r="L2389" s="119" t="str">
        <f>_xlfn.CONCAT(cr_impAlm[[#This Row],[DATA]],cr_impAlm[[#This Row],[MOTORISTA e MATRICULA]])</f>
        <v>45665  VALDEIR DA COSTA- 5351</v>
      </c>
    </row>
    <row r="2390" spans="1:12" ht="41.25" hidden="1" customHeight="1">
      <c r="A2390" s="152">
        <v>45582</v>
      </c>
      <c r="B2390" s="146">
        <v>19009</v>
      </c>
      <c r="C2390" s="147">
        <v>0.87847222222222221</v>
      </c>
      <c r="D2390" s="148" t="s">
        <v>11</v>
      </c>
      <c r="E2390" s="132" t="s">
        <v>159</v>
      </c>
      <c r="F2390" s="149"/>
      <c r="G2390" s="149" t="str">
        <f t="shared" si="87"/>
        <v>1</v>
      </c>
      <c r="H2390" s="150">
        <f t="shared" si="88"/>
        <v>18</v>
      </c>
      <c r="I2390" s="149" t="str" cm="1">
        <f t="array" ref="I2390">_xlfn.XLOOKUP(C2390,imp_horarios,imp_trechos_janta,"",-1,1)</f>
        <v>BELEM X GOIANIA 21:05</v>
      </c>
      <c r="J2390" s="151" t="str" cm="1">
        <f t="array" ref="J2390">_xlfn.XLOOKUP(D2390,justificativas_motivos,justificativas_texto,"",1,1)</f>
        <v>MOTORISTA CUMPRINDO HORÁRIO NA ESCALA ATUAL</v>
      </c>
      <c r="L2390" s="119" t="str">
        <f>_xlfn.CONCAT(cr_impAlm[[#This Row],[DATA]],cr_impAlm[[#This Row],[MOTORISTA e MATRICULA]])</f>
        <v>45665ANTONIO  SOBRINHO DE OLIVEIRA - 5646</v>
      </c>
    </row>
    <row r="2391" spans="1:12" ht="41.25" hidden="1" customHeight="1">
      <c r="A2391" s="152">
        <v>45582</v>
      </c>
      <c r="B2391" s="146">
        <v>19009</v>
      </c>
      <c r="C2391" s="147">
        <v>0.87847222222222221</v>
      </c>
      <c r="D2391" s="148" t="s">
        <v>11</v>
      </c>
      <c r="E2391" s="132" t="s">
        <v>290</v>
      </c>
      <c r="F2391" s="149"/>
      <c r="G2391" s="149" t="str">
        <f t="shared" si="87"/>
        <v>1</v>
      </c>
      <c r="H2391" s="150">
        <f t="shared" si="88"/>
        <v>18</v>
      </c>
      <c r="I2391" s="149" t="str" cm="1">
        <f t="array" ref="I2391">_xlfn.XLOOKUP(C2391,imp_horarios,imp_trechos_janta,"",-1,1)</f>
        <v>BELEM X GOIANIA 21:05</v>
      </c>
      <c r="J2391" s="151" t="str" cm="1">
        <f t="array" ref="J2391">_xlfn.XLOOKUP(D2391,justificativas_motivos,justificativas_texto,"",1,1)</f>
        <v>MOTORISTA CUMPRINDO HORÁRIO NA ESCALA ATUAL</v>
      </c>
      <c r="L2391" s="119" t="str">
        <f>_xlfn.CONCAT(cr_impAlm[[#This Row],[DATA]],cr_impAlm[[#This Row],[MOTORISTA e MATRICULA]])</f>
        <v>45665KLEBERT XAVIER DA MAIA - 5827</v>
      </c>
    </row>
    <row r="2392" spans="1:12" ht="41.25" hidden="1" customHeight="1">
      <c r="A2392" s="152">
        <v>45582</v>
      </c>
      <c r="B2392" s="146">
        <v>24003</v>
      </c>
      <c r="C2392" s="147">
        <v>0.3</v>
      </c>
      <c r="D2392" s="148" t="s">
        <v>11</v>
      </c>
      <c r="E2392" s="132" t="s">
        <v>92</v>
      </c>
      <c r="F2392" s="149"/>
      <c r="G2392" s="149" t="str">
        <f t="shared" si="87"/>
        <v>1</v>
      </c>
      <c r="H2392" s="150">
        <f t="shared" si="88"/>
        <v>18</v>
      </c>
      <c r="I2392" s="149" t="str" cm="1">
        <f t="array" ref="I2392">_xlfn.XLOOKUP(C2392,imp_horarios,imp_trechos_janta,"",-1,1)</f>
        <v>BELEM X GOIANIA 07:12</v>
      </c>
      <c r="J2392" s="151" t="str" cm="1">
        <f t="array" ref="J2392">_xlfn.XLOOKUP(D2392,justificativas_motivos,justificativas_texto,"",1,1)</f>
        <v>MOTORISTA CUMPRINDO HORÁRIO NA ESCALA ATUAL</v>
      </c>
      <c r="L2392" s="119" t="str">
        <f>_xlfn.CONCAT(cr_impAlm[[#This Row],[DATA]],cr_impAlm[[#This Row],[MOTORISTA e MATRICULA]])</f>
        <v>45665ADAIL DA SILVA DOS SANTOS - 1103</v>
      </c>
    </row>
    <row r="2393" spans="1:12" ht="41.25" hidden="1" customHeight="1">
      <c r="A2393" s="152">
        <v>45582</v>
      </c>
      <c r="B2393" s="146">
        <v>24003</v>
      </c>
      <c r="C2393" s="147">
        <v>0.3</v>
      </c>
      <c r="D2393" s="148" t="s">
        <v>11</v>
      </c>
      <c r="E2393" s="149" t="s">
        <v>102</v>
      </c>
      <c r="F2393" s="149"/>
      <c r="G2393" s="149" t="str">
        <f t="shared" si="87"/>
        <v>1</v>
      </c>
      <c r="H2393" s="150">
        <f t="shared" si="88"/>
        <v>18</v>
      </c>
      <c r="I2393" s="149" t="str" cm="1">
        <f t="array" ref="I2393">_xlfn.XLOOKUP(C2393,imp_horarios,imp_trechos_janta,"",-1,1)</f>
        <v>BELEM X GOIANIA 07:12</v>
      </c>
      <c r="J2393" s="151" t="str" cm="1">
        <f t="array" ref="J2393">_xlfn.XLOOKUP(D2393,justificativas_motivos,justificativas_texto,"",1,1)</f>
        <v>MOTORISTA CUMPRINDO HORÁRIO NA ESCALA ATUAL</v>
      </c>
      <c r="L2393" s="119" t="str">
        <f>_xlfn.CONCAT(cr_impAlm[[#This Row],[DATA]],cr_impAlm[[#This Row],[MOTORISTA e MATRICULA]])</f>
        <v>45666JOAO BATISTA DA SILVA - 1410</v>
      </c>
    </row>
    <row r="2394" spans="1:12" ht="41.25" hidden="1" customHeight="1">
      <c r="A2394" s="152">
        <v>45582</v>
      </c>
      <c r="B2394" s="146">
        <v>24005</v>
      </c>
      <c r="C2394" s="147">
        <v>0.33333333333333331</v>
      </c>
      <c r="D2394" s="148" t="s">
        <v>11</v>
      </c>
      <c r="E2394" s="153" t="s">
        <v>66</v>
      </c>
      <c r="F2394" s="149"/>
      <c r="G2394" s="149" t="str">
        <f t="shared" si="87"/>
        <v>1</v>
      </c>
      <c r="H2394" s="150">
        <f t="shared" si="88"/>
        <v>18</v>
      </c>
      <c r="I2394" s="149" t="str" cm="1">
        <f t="array" ref="I2394">_xlfn.XLOOKUP(C2394,imp_horarios,imp_trechos_janta,"",-1,1)</f>
        <v>SAO LUIS X GOIANIA 08:00</v>
      </c>
      <c r="J2394" s="151" t="str" cm="1">
        <f t="array" ref="J2394">_xlfn.XLOOKUP(D2394,justificativas_motivos,justificativas_texto,"",1,1)</f>
        <v>MOTORISTA CUMPRINDO HORÁRIO NA ESCALA ATUAL</v>
      </c>
      <c r="L2394" s="119" t="str">
        <f>_xlfn.CONCAT(cr_impAlm[[#This Row],[DATA]],cr_impAlm[[#This Row],[MOTORISTA e MATRICULA]])</f>
        <v>45666GERALDO MARTINS DOS SANTOS - 5610</v>
      </c>
    </row>
    <row r="2395" spans="1:12" ht="41.25" hidden="1" customHeight="1">
      <c r="A2395" s="152">
        <v>45582</v>
      </c>
      <c r="B2395" s="146">
        <v>24005</v>
      </c>
      <c r="C2395" s="147">
        <v>0.33333333333333331</v>
      </c>
      <c r="D2395" s="148" t="s">
        <v>11</v>
      </c>
      <c r="E2395" s="153" t="s">
        <v>164</v>
      </c>
      <c r="F2395" s="149"/>
      <c r="G2395" s="149" t="str">
        <f t="shared" ref="G2395:G2458" si="89">IF(E2395="MOTORISTA","","1")</f>
        <v>1</v>
      </c>
      <c r="H2395" s="150">
        <f t="shared" ref="H2395:H2458" si="90">IF(E2395="MOTORISTA","",18)</f>
        <v>18</v>
      </c>
      <c r="I2395" s="149" t="str" cm="1">
        <f t="array" ref="I2395">_xlfn.XLOOKUP(C2395,imp_horarios,imp_trechos_janta,"",-1,1)</f>
        <v>SAO LUIS X GOIANIA 08:00</v>
      </c>
      <c r="J2395" s="151" t="str" cm="1">
        <f t="array" ref="J2395">_xlfn.XLOOKUP(D2395,justificativas_motivos,justificativas_texto,"",1,1)</f>
        <v>MOTORISTA CUMPRINDO HORÁRIO NA ESCALA ATUAL</v>
      </c>
      <c r="L2395" s="119" t="str">
        <f>_xlfn.CONCAT(cr_impAlm[[#This Row],[DATA]],cr_impAlm[[#This Row],[MOTORISTA e MATRICULA]])</f>
        <v>45666DIVINO EURIPEDES RIBEIRO - 5191</v>
      </c>
    </row>
    <row r="2396" spans="1:12" ht="41.25" hidden="1" customHeight="1">
      <c r="A2396" s="152">
        <v>45582</v>
      </c>
      <c r="B2396" s="146">
        <v>221301</v>
      </c>
      <c r="C2396" s="147">
        <v>0.75</v>
      </c>
      <c r="D2396" s="148" t="s">
        <v>11</v>
      </c>
      <c r="E2396" s="149" t="s">
        <v>52</v>
      </c>
      <c r="F2396" s="149"/>
      <c r="G2396" s="149" t="str">
        <f t="shared" si="89"/>
        <v>1</v>
      </c>
      <c r="H2396" s="150">
        <f t="shared" si="90"/>
        <v>18</v>
      </c>
      <c r="I2396" s="149" t="str" cm="1">
        <f t="array" ref="I2396">_xlfn.XLOOKUP(C2396,imp_horarios,imp_trechos_janta,"",-1,1)</f>
        <v>GOIANIA X TERESINA 18:00</v>
      </c>
      <c r="J2396" s="151" t="str" cm="1">
        <f t="array" ref="J2396">_xlfn.XLOOKUP(D2396,justificativas_motivos,justificativas_texto,"",1,1)</f>
        <v>MOTORISTA CUMPRINDO HORÁRIO NA ESCALA ATUAL</v>
      </c>
      <c r="L2396" s="119" t="str">
        <f>_xlfn.CONCAT(cr_impAlm[[#This Row],[DATA]],cr_impAlm[[#This Row],[MOTORISTA e MATRICULA]])</f>
        <v>45666CLEOMAR ANTONIO SIMOES - 2988</v>
      </c>
    </row>
    <row r="2397" spans="1:12" ht="41.25" hidden="1" customHeight="1">
      <c r="A2397" s="152">
        <v>45582</v>
      </c>
      <c r="B2397" s="146">
        <v>221301</v>
      </c>
      <c r="C2397" s="147">
        <v>0.75</v>
      </c>
      <c r="D2397" s="148" t="s">
        <v>11</v>
      </c>
      <c r="E2397" s="153" t="s">
        <v>238</v>
      </c>
      <c r="F2397" s="149"/>
      <c r="G2397" s="149" t="str">
        <f t="shared" si="89"/>
        <v>1</v>
      </c>
      <c r="H2397" s="150">
        <f t="shared" si="90"/>
        <v>18</v>
      </c>
      <c r="I2397" s="149" t="str" cm="1">
        <f t="array" ref="I2397">_xlfn.XLOOKUP(C2397,imp_horarios,imp_trechos_janta,"",-1,1)</f>
        <v>GOIANIA X TERESINA 18:00</v>
      </c>
      <c r="J2397" s="151" t="str" cm="1">
        <f t="array" ref="J2397">_xlfn.XLOOKUP(D2397,justificativas_motivos,justificativas_texto,"",1,1)</f>
        <v>MOTORISTA CUMPRINDO HORÁRIO NA ESCALA ATUAL</v>
      </c>
      <c r="L2397" s="119" t="str">
        <f>_xlfn.CONCAT(cr_impAlm[[#This Row],[DATA]],cr_impAlm[[#This Row],[MOTORISTA e MATRICULA]])</f>
        <v>45666FRANCISCO DAS CHAGAS SILVA - 5656</v>
      </c>
    </row>
    <row r="2398" spans="1:12" ht="41.25" hidden="1" customHeight="1">
      <c r="A2398" s="152">
        <v>45582</v>
      </c>
      <c r="B2398" s="146">
        <v>24009</v>
      </c>
      <c r="C2398" s="147">
        <v>0.79166666666666663</v>
      </c>
      <c r="D2398" s="148" t="s">
        <v>11</v>
      </c>
      <c r="E2398" s="149" t="s">
        <v>112</v>
      </c>
      <c r="F2398" s="149"/>
      <c r="G2398" s="149" t="str">
        <f t="shared" si="89"/>
        <v>1</v>
      </c>
      <c r="H2398" s="150">
        <f t="shared" si="90"/>
        <v>18</v>
      </c>
      <c r="I2398" s="149" t="str" cm="1">
        <f t="array" ref="I2398">_xlfn.XLOOKUP(C2398,imp_horarios,imp_trechos_janta,"",-1,1)</f>
        <v>GOIANIA X TERESINA 18:00</v>
      </c>
      <c r="J2398" s="151" t="str" cm="1">
        <f t="array" ref="J2398">_xlfn.XLOOKUP(D2398,justificativas_motivos,justificativas_texto,"",1,1)</f>
        <v>MOTORISTA CUMPRINDO HORÁRIO NA ESCALA ATUAL</v>
      </c>
      <c r="L2398" s="119" t="str">
        <f>_xlfn.CONCAT(cr_impAlm[[#This Row],[DATA]],cr_impAlm[[#This Row],[MOTORISTA e MATRICULA]])</f>
        <v>45666GILDEAN LEAL TEIXEIRA - 5649</v>
      </c>
    </row>
    <row r="2399" spans="1:12" ht="41.25" hidden="1" customHeight="1">
      <c r="A2399" s="152">
        <v>45582</v>
      </c>
      <c r="B2399" s="146">
        <v>24009</v>
      </c>
      <c r="C2399" s="147">
        <v>0.79166666666666663</v>
      </c>
      <c r="D2399" s="148" t="s">
        <v>11</v>
      </c>
      <c r="E2399" s="149" t="s">
        <v>113</v>
      </c>
      <c r="F2399" s="149"/>
      <c r="G2399" s="149" t="str">
        <f t="shared" si="89"/>
        <v>1</v>
      </c>
      <c r="H2399" s="150">
        <f t="shared" si="90"/>
        <v>18</v>
      </c>
      <c r="I2399" s="149" t="str" cm="1">
        <f t="array" ref="I2399">_xlfn.XLOOKUP(C2399,imp_horarios,imp_trechos_janta,"",-1,1)</f>
        <v>GOIANIA X TERESINA 18:00</v>
      </c>
      <c r="J2399" s="151" t="str" cm="1">
        <f t="array" ref="J2399">_xlfn.XLOOKUP(D2399,justificativas_motivos,justificativas_texto,"",1,1)</f>
        <v>MOTORISTA CUMPRINDO HORÁRIO NA ESCALA ATUAL</v>
      </c>
      <c r="L2399" s="119" t="str">
        <f>_xlfn.CONCAT(cr_impAlm[[#This Row],[DATA]],cr_impAlm[[#This Row],[MOTORISTA e MATRICULA]])</f>
        <v>45666VANDERSON GURGEL DO AMARAL - 2734</v>
      </c>
    </row>
    <row r="2400" spans="1:12" ht="41.25" hidden="1" customHeight="1">
      <c r="A2400" s="152">
        <v>45582</v>
      </c>
      <c r="B2400" s="146">
        <v>24001</v>
      </c>
      <c r="C2400" s="147">
        <v>0.83333333333333337</v>
      </c>
      <c r="D2400" s="148" t="s">
        <v>11</v>
      </c>
      <c r="E2400" s="149" t="s">
        <v>15</v>
      </c>
      <c r="F2400" s="149"/>
      <c r="G2400" s="149" t="str">
        <f t="shared" si="89"/>
        <v>1</v>
      </c>
      <c r="H2400" s="150">
        <f t="shared" si="90"/>
        <v>18</v>
      </c>
      <c r="I2400" s="149" t="str" cm="1">
        <f t="array" ref="I2400">_xlfn.XLOOKUP(C2400,imp_horarios,imp_trechos_janta,"",-1,1)</f>
        <v>GOIANIA X SAO LUIS 20:00</v>
      </c>
      <c r="J2400" s="151" t="str" cm="1">
        <f t="array" ref="J2400">_xlfn.XLOOKUP(D2400,justificativas_motivos,justificativas_texto,"",1,1)</f>
        <v>MOTORISTA CUMPRINDO HORÁRIO NA ESCALA ATUAL</v>
      </c>
      <c r="L2400" s="119" t="str">
        <f>_xlfn.CONCAT(cr_impAlm[[#This Row],[DATA]],cr_impAlm[[#This Row],[MOTORISTA e MATRICULA]])</f>
        <v>45666OLIVEIRA DE MELO ARRUDA - 5251</v>
      </c>
    </row>
    <row r="2401" spans="1:12" ht="41.25" hidden="1" customHeight="1">
      <c r="A2401" s="152">
        <v>45582</v>
      </c>
      <c r="B2401" s="146">
        <v>24001</v>
      </c>
      <c r="C2401" s="147">
        <v>0.83333333333333337</v>
      </c>
      <c r="D2401" s="148" t="s">
        <v>11</v>
      </c>
      <c r="E2401" s="149" t="s">
        <v>118</v>
      </c>
      <c r="F2401" s="149"/>
      <c r="G2401" s="149" t="str">
        <f t="shared" si="89"/>
        <v>1</v>
      </c>
      <c r="H2401" s="150">
        <f t="shared" si="90"/>
        <v>18</v>
      </c>
      <c r="I2401" s="149" t="str" cm="1">
        <f t="array" ref="I2401">_xlfn.XLOOKUP(C2401,imp_horarios,imp_trechos_janta,"",-1,1)</f>
        <v>GOIANIA X SAO LUIS 20:00</v>
      </c>
      <c r="J2401" s="151" t="str" cm="1">
        <f t="array" ref="J2401">_xlfn.XLOOKUP(D2401,justificativas_motivos,justificativas_texto,"",1,1)</f>
        <v>MOTORISTA CUMPRINDO HORÁRIO NA ESCALA ATUAL</v>
      </c>
      <c r="L2401" s="119" t="str">
        <f>_xlfn.CONCAT(cr_impAlm[[#This Row],[DATA]],cr_impAlm[[#This Row],[MOTORISTA e MATRICULA]])</f>
        <v>45666ADAIL DA SILVA DOS SANTOS - 1103</v>
      </c>
    </row>
    <row r="2402" spans="1:12" ht="41.25" hidden="1" customHeight="1">
      <c r="A2402" s="144">
        <v>45582</v>
      </c>
      <c r="B2402" s="132" t="s">
        <v>71</v>
      </c>
      <c r="C2402" s="133" t="s">
        <v>71</v>
      </c>
      <c r="D2402" s="132" t="s">
        <v>105</v>
      </c>
      <c r="E2402" s="129" t="s">
        <v>329</v>
      </c>
      <c r="F2402" s="132"/>
      <c r="G2402" s="132" t="str">
        <f t="shared" si="89"/>
        <v>1</v>
      </c>
      <c r="H2402" s="137">
        <f t="shared" si="90"/>
        <v>18</v>
      </c>
      <c r="I2402" s="132" t="str" cm="1">
        <f t="array" ref="I2402">_xlfn.XLOOKUP(C2402,imp_horarios,imp_trechos_janta,"",-1,1)</f>
        <v>FRETAMENTO</v>
      </c>
      <c r="J2402" s="145" t="str" cm="1">
        <f t="array" ref="J2402">_xlfn.XLOOKUP(D2402,justificativas_motivos,justificativas_texto,"",1,1)</f>
        <v>MOTORISTA PRESTANDO SERVICO DE PLANTAO NA GARAGEM</v>
      </c>
      <c r="L2402" s="119" t="str">
        <f>_xlfn.CONCAT(cr_impAlm[[#This Row],[DATA]],cr_impAlm[[#This Row],[MOTORISTA e MATRICULA]])</f>
        <v>45666RONALDO ADRIANO COSTA SANTOS - 5637</v>
      </c>
    </row>
    <row r="2403" spans="1:12" ht="41.25" hidden="1" customHeight="1">
      <c r="A2403" s="144">
        <v>45583</v>
      </c>
      <c r="B2403" s="135">
        <v>19024</v>
      </c>
      <c r="C2403" s="133">
        <v>0.87847222222222221</v>
      </c>
      <c r="D2403" s="136" t="s">
        <v>11</v>
      </c>
      <c r="E2403" s="132" t="s">
        <v>176</v>
      </c>
      <c r="F2403" s="132"/>
      <c r="G2403" s="132" t="str">
        <f t="shared" si="89"/>
        <v>1</v>
      </c>
      <c r="H2403" s="137">
        <f t="shared" si="90"/>
        <v>18</v>
      </c>
      <c r="I2403" s="132" t="str" cm="1">
        <f t="array" ref="I2403">_xlfn.XLOOKUP(C2403,imp_horarios,imp_trechos_janta,"",-1,1)</f>
        <v>BELEM X GOIANIA 21:05</v>
      </c>
      <c r="J2403" s="145" t="str" cm="1">
        <f t="array" ref="J2403">_xlfn.XLOOKUP(D2403,justificativas_motivos,justificativas_texto,"",1,1)</f>
        <v>MOTORISTA CUMPRINDO HORÁRIO NA ESCALA ATUAL</v>
      </c>
      <c r="L2403" s="119" t="str">
        <f>_xlfn.CONCAT(cr_impAlm[[#This Row],[DATA]],cr_impAlm[[#This Row],[MOTORISTA e MATRICULA]])</f>
        <v>45666MARCIO DE SOUSA BRASILEIRO - 5828</v>
      </c>
    </row>
    <row r="2404" spans="1:12" ht="41.25" hidden="1" customHeight="1">
      <c r="A2404" s="144">
        <v>45583</v>
      </c>
      <c r="B2404" s="135">
        <v>19024</v>
      </c>
      <c r="C2404" s="133">
        <v>0.87847222222222221</v>
      </c>
      <c r="D2404" s="136" t="s">
        <v>11</v>
      </c>
      <c r="E2404" s="132" t="s">
        <v>113</v>
      </c>
      <c r="F2404" s="132"/>
      <c r="G2404" s="132" t="str">
        <f t="shared" si="89"/>
        <v>1</v>
      </c>
      <c r="H2404" s="137">
        <f t="shared" si="90"/>
        <v>18</v>
      </c>
      <c r="I2404" s="132" t="str" cm="1">
        <f t="array" ref="I2404">_xlfn.XLOOKUP(C2404,imp_horarios,imp_trechos_janta,"",-1,1)</f>
        <v>BELEM X GOIANIA 21:05</v>
      </c>
      <c r="J2404" s="145" t="str" cm="1">
        <f t="array" ref="J2404">_xlfn.XLOOKUP(D2404,justificativas_motivos,justificativas_texto,"",1,1)</f>
        <v>MOTORISTA CUMPRINDO HORÁRIO NA ESCALA ATUAL</v>
      </c>
      <c r="L2404" s="119" t="str">
        <f>_xlfn.CONCAT(cr_impAlm[[#This Row],[DATA]],cr_impAlm[[#This Row],[MOTORISTA e MATRICULA]])</f>
        <v>45666ANTONIO  SOBRINHO DE OLIVEIRA - 5646</v>
      </c>
    </row>
    <row r="2405" spans="1:12" ht="41.25" hidden="1" customHeight="1">
      <c r="A2405" s="144">
        <v>45583</v>
      </c>
      <c r="B2405" s="135">
        <v>24009</v>
      </c>
      <c r="C2405" s="133">
        <v>0.3</v>
      </c>
      <c r="D2405" s="136" t="s">
        <v>11</v>
      </c>
      <c r="E2405" s="132" t="s">
        <v>15</v>
      </c>
      <c r="F2405" s="132"/>
      <c r="G2405" s="132" t="str">
        <f t="shared" si="89"/>
        <v>1</v>
      </c>
      <c r="H2405" s="137">
        <f t="shared" si="90"/>
        <v>18</v>
      </c>
      <c r="I2405" s="132" t="str" cm="1">
        <f t="array" ref="I2405">_xlfn.XLOOKUP(C2405,imp_horarios,imp_trechos_janta,"",-1,1)</f>
        <v>BELEM X GOIANIA 07:12</v>
      </c>
      <c r="J2405" s="145" t="str" cm="1">
        <f t="array" ref="J2405">_xlfn.XLOOKUP(D2405,justificativas_motivos,justificativas_texto,"",1,1)</f>
        <v>MOTORISTA CUMPRINDO HORÁRIO NA ESCALA ATUAL</v>
      </c>
      <c r="L2405" s="119" t="str">
        <f>_xlfn.CONCAT(cr_impAlm[[#This Row],[DATA]],cr_impAlm[[#This Row],[MOTORISTA e MATRICULA]])</f>
        <v>45667LEIDIOMAR CAETANO DA SILCA - 5594</v>
      </c>
    </row>
    <row r="2406" spans="1:12" ht="41.25" hidden="1" customHeight="1">
      <c r="A2406" s="144">
        <v>45583</v>
      </c>
      <c r="B2406" s="135">
        <v>24009</v>
      </c>
      <c r="C2406" s="133">
        <v>0.3</v>
      </c>
      <c r="D2406" s="136" t="s">
        <v>11</v>
      </c>
      <c r="E2406" s="132" t="s">
        <v>118</v>
      </c>
      <c r="F2406" s="132"/>
      <c r="G2406" s="132" t="str">
        <f t="shared" si="89"/>
        <v>1</v>
      </c>
      <c r="H2406" s="137">
        <f t="shared" si="90"/>
        <v>18</v>
      </c>
      <c r="I2406" s="132" t="str" cm="1">
        <f t="array" ref="I2406">_xlfn.XLOOKUP(C2406,imp_horarios,imp_trechos_janta,"",-1,1)</f>
        <v>BELEM X GOIANIA 07:12</v>
      </c>
      <c r="J2406" s="145" t="str" cm="1">
        <f t="array" ref="J2406">_xlfn.XLOOKUP(D2406,justificativas_motivos,justificativas_texto,"",1,1)</f>
        <v>MOTORISTA CUMPRINDO HORÁRIO NA ESCALA ATUAL</v>
      </c>
      <c r="L2406" s="119" t="str">
        <f>_xlfn.CONCAT(cr_impAlm[[#This Row],[DATA]],cr_impAlm[[#This Row],[MOTORISTA e MATRICULA]])</f>
        <v>45667ANTONIO DIAS DE OLIVEIRA - 5309</v>
      </c>
    </row>
    <row r="2407" spans="1:12" ht="41.25" hidden="1" customHeight="1">
      <c r="A2407" s="144">
        <v>45583</v>
      </c>
      <c r="B2407" s="135">
        <v>24001</v>
      </c>
      <c r="C2407" s="133">
        <v>0.33333333333333331</v>
      </c>
      <c r="D2407" s="136" t="s">
        <v>11</v>
      </c>
      <c r="E2407" s="132" t="s">
        <v>224</v>
      </c>
      <c r="F2407" s="132"/>
      <c r="G2407" s="132" t="str">
        <f t="shared" si="89"/>
        <v>1</v>
      </c>
      <c r="H2407" s="137">
        <f t="shared" si="90"/>
        <v>18</v>
      </c>
      <c r="I2407" s="132" t="str" cm="1">
        <f t="array" ref="I2407">_xlfn.XLOOKUP(C2407,imp_horarios,imp_trechos_janta,"",-1,1)</f>
        <v>SAO LUIS X GOIANIA 08:00</v>
      </c>
      <c r="J2407" s="145" t="str" cm="1">
        <f t="array" ref="J2407">_xlfn.XLOOKUP(D2407,justificativas_motivos,justificativas_texto,"",1,1)</f>
        <v>MOTORISTA CUMPRINDO HORÁRIO NA ESCALA ATUAL</v>
      </c>
      <c r="L2407" s="119" t="str">
        <f>_xlfn.CONCAT(cr_impAlm[[#This Row],[DATA]],cr_impAlm[[#This Row],[MOTORISTA e MATRICULA]])</f>
        <v>45667ESLEI LOPES CHAVES - 2689</v>
      </c>
    </row>
    <row r="2408" spans="1:12" ht="41.25" hidden="1" customHeight="1">
      <c r="A2408" s="144">
        <v>45583</v>
      </c>
      <c r="B2408" s="135">
        <v>24001</v>
      </c>
      <c r="C2408" s="133">
        <v>0.33333333333333331</v>
      </c>
      <c r="D2408" s="136" t="s">
        <v>11</v>
      </c>
      <c r="E2408" s="132" t="s">
        <v>225</v>
      </c>
      <c r="F2408" s="132"/>
      <c r="G2408" s="132" t="str">
        <f t="shared" si="89"/>
        <v>1</v>
      </c>
      <c r="H2408" s="137">
        <f t="shared" si="90"/>
        <v>18</v>
      </c>
      <c r="I2408" s="132" t="str" cm="1">
        <f t="array" ref="I2408">_xlfn.XLOOKUP(C2408,imp_horarios,imp_trechos_janta,"",-1,1)</f>
        <v>SAO LUIS X GOIANIA 08:00</v>
      </c>
      <c r="J2408" s="145" t="str" cm="1">
        <f t="array" ref="J2408">_xlfn.XLOOKUP(D2408,justificativas_motivos,justificativas_texto,"",1,1)</f>
        <v>MOTORISTA CUMPRINDO HORÁRIO NA ESCALA ATUAL</v>
      </c>
      <c r="L2408" s="119" t="str">
        <f>_xlfn.CONCAT(cr_impAlm[[#This Row],[DATA]],cr_impAlm[[#This Row],[MOTORISTA e MATRICULA]])</f>
        <v>45667RONALDO MANOEL TEIXEIRA - 5308</v>
      </c>
    </row>
    <row r="2409" spans="1:12" ht="41.25" hidden="1" customHeight="1">
      <c r="A2409" s="144">
        <v>45583</v>
      </c>
      <c r="B2409" s="135">
        <v>19004</v>
      </c>
      <c r="C2409" s="133">
        <v>0.75</v>
      </c>
      <c r="D2409" s="136" t="s">
        <v>11</v>
      </c>
      <c r="E2409" s="132" t="s">
        <v>208</v>
      </c>
      <c r="F2409" s="132"/>
      <c r="G2409" s="132" t="str">
        <f t="shared" si="89"/>
        <v>1</v>
      </c>
      <c r="H2409" s="137">
        <f t="shared" si="90"/>
        <v>18</v>
      </c>
      <c r="I2409" s="132" t="str" cm="1">
        <f t="array" ref="I2409">_xlfn.XLOOKUP(C2409,imp_horarios,imp_trechos_janta,"",-1,1)</f>
        <v>GOIANIA X TERESINA 18:00</v>
      </c>
      <c r="J2409" s="145" t="str" cm="1">
        <f t="array" ref="J2409">_xlfn.XLOOKUP(D2409,justificativas_motivos,justificativas_texto,"",1,1)</f>
        <v>MOTORISTA CUMPRINDO HORÁRIO NA ESCALA ATUAL</v>
      </c>
      <c r="L2409" s="119" t="str">
        <f>_xlfn.CONCAT(cr_impAlm[[#This Row],[DATA]],cr_impAlm[[#This Row],[MOTORISTA e MATRICULA]])</f>
        <v>45667WALDERNI SEBASTIAO - 5582</v>
      </c>
    </row>
    <row r="2410" spans="1:12" ht="41.25" hidden="1" customHeight="1">
      <c r="A2410" s="144">
        <v>45583</v>
      </c>
      <c r="B2410" s="135">
        <v>19004</v>
      </c>
      <c r="C2410" s="133">
        <v>0.75</v>
      </c>
      <c r="D2410" s="136" t="s">
        <v>11</v>
      </c>
      <c r="E2410" s="132" t="s">
        <v>207</v>
      </c>
      <c r="F2410" s="132"/>
      <c r="G2410" s="132" t="str">
        <f t="shared" si="89"/>
        <v>1</v>
      </c>
      <c r="H2410" s="137">
        <f t="shared" si="90"/>
        <v>18</v>
      </c>
      <c r="I2410" s="132" t="str" cm="1">
        <f t="array" ref="I2410">_xlfn.XLOOKUP(C2410,imp_horarios,imp_trechos_janta,"",-1,1)</f>
        <v>GOIANIA X TERESINA 18:00</v>
      </c>
      <c r="J2410" s="145" t="str" cm="1">
        <f t="array" ref="J2410">_xlfn.XLOOKUP(D2410,justificativas_motivos,justificativas_texto,"",1,1)</f>
        <v>MOTORISTA CUMPRINDO HORÁRIO NA ESCALA ATUAL</v>
      </c>
      <c r="L2410" s="119" t="str">
        <f>_xlfn.CONCAT(cr_impAlm[[#This Row],[DATA]],cr_impAlm[[#This Row],[MOTORISTA e MATRICULA]])</f>
        <v>45667VILMAR JOSE CAMILO - 948</v>
      </c>
    </row>
    <row r="2411" spans="1:12" ht="41.25" hidden="1" customHeight="1">
      <c r="A2411" s="144">
        <v>45583</v>
      </c>
      <c r="B2411" s="135">
        <v>19013</v>
      </c>
      <c r="C2411" s="133">
        <v>0.79166666666666663</v>
      </c>
      <c r="D2411" s="136" t="s">
        <v>11</v>
      </c>
      <c r="E2411" s="132" t="s">
        <v>91</v>
      </c>
      <c r="F2411" s="132"/>
      <c r="G2411" s="132" t="str">
        <f t="shared" si="89"/>
        <v>1</v>
      </c>
      <c r="H2411" s="137">
        <f t="shared" si="90"/>
        <v>18</v>
      </c>
      <c r="I2411" s="132" t="str" cm="1">
        <f t="array" ref="I2411">_xlfn.XLOOKUP(C2411,imp_horarios,imp_trechos_janta,"",-1,1)</f>
        <v>GOIANIA X TERESINA 18:00</v>
      </c>
      <c r="J2411" s="145" t="str" cm="1">
        <f t="array" ref="J2411">_xlfn.XLOOKUP(D2411,justificativas_motivos,justificativas_texto,"",1,1)</f>
        <v>MOTORISTA CUMPRINDO HORÁRIO NA ESCALA ATUAL</v>
      </c>
      <c r="L2411" s="119" t="str">
        <f>_xlfn.CONCAT(cr_impAlm[[#This Row],[DATA]],cr_impAlm[[#This Row],[MOTORISTA e MATRICULA]])</f>
        <v>45667HILTON RODRIGUES DA COSTA - 866</v>
      </c>
    </row>
    <row r="2412" spans="1:12" ht="41.25" hidden="1" customHeight="1">
      <c r="A2412" s="144">
        <v>45583</v>
      </c>
      <c r="B2412" s="135">
        <v>19013</v>
      </c>
      <c r="C2412" s="133">
        <v>0.79166666666666663</v>
      </c>
      <c r="D2412" s="136" t="s">
        <v>11</v>
      </c>
      <c r="E2412" s="132" t="s">
        <v>26</v>
      </c>
      <c r="F2412" s="132"/>
      <c r="G2412" s="132" t="str">
        <f t="shared" si="89"/>
        <v>1</v>
      </c>
      <c r="H2412" s="137">
        <f t="shared" si="90"/>
        <v>18</v>
      </c>
      <c r="I2412" s="132" t="str" cm="1">
        <f t="array" ref="I2412">_xlfn.XLOOKUP(C2412,imp_horarios,imp_trechos_janta,"",-1,1)</f>
        <v>GOIANIA X TERESINA 18:00</v>
      </c>
      <c r="J2412" s="145" t="str" cm="1">
        <f t="array" ref="J2412">_xlfn.XLOOKUP(D2412,justificativas_motivos,justificativas_texto,"",1,1)</f>
        <v>MOTORISTA CUMPRINDO HORÁRIO NA ESCALA ATUAL</v>
      </c>
      <c r="L2412" s="119" t="str">
        <f>_xlfn.CONCAT(cr_impAlm[[#This Row],[DATA]],cr_impAlm[[#This Row],[MOTORISTA e MATRICULA]])</f>
        <v>45667DJALMA SOARES GUIMARAES - 1948</v>
      </c>
    </row>
    <row r="2413" spans="1:12" ht="41.25" hidden="1" customHeight="1">
      <c r="A2413" s="152">
        <v>45583</v>
      </c>
      <c r="B2413" s="146">
        <v>20020</v>
      </c>
      <c r="C2413" s="147">
        <v>0.83333333333333337</v>
      </c>
      <c r="D2413" s="148" t="s">
        <v>11</v>
      </c>
      <c r="E2413" s="149" t="s">
        <v>331</v>
      </c>
      <c r="F2413" s="149"/>
      <c r="G2413" s="149" t="str">
        <f t="shared" si="89"/>
        <v>1</v>
      </c>
      <c r="H2413" s="150">
        <f t="shared" si="90"/>
        <v>18</v>
      </c>
      <c r="I2413" s="149" t="str" cm="1">
        <f t="array" ref="I2413">_xlfn.XLOOKUP(C2413,imp_horarios,imp_trechos_janta,"",-1,1)</f>
        <v>GOIANIA X SAO LUIS 20:00</v>
      </c>
      <c r="J2413" s="151" t="str" cm="1">
        <f t="array" ref="J2413">_xlfn.XLOOKUP(D2413,justificativas_motivos,justificativas_texto,"",1,1)</f>
        <v>MOTORISTA CUMPRINDO HORÁRIO NA ESCALA ATUAL</v>
      </c>
      <c r="L2413" s="119" t="str">
        <f>_xlfn.CONCAT(cr_impAlm[[#This Row],[DATA]],cr_impAlm[[#This Row],[MOTORISTA e MATRICULA]])</f>
        <v>45667EDIMAR DA SILVA RODRIGUES - 5526</v>
      </c>
    </row>
    <row r="2414" spans="1:12" ht="41.25" hidden="1" customHeight="1">
      <c r="A2414" s="152">
        <v>45583</v>
      </c>
      <c r="B2414" s="146">
        <v>20020</v>
      </c>
      <c r="C2414" s="147">
        <v>0.83333333333333337</v>
      </c>
      <c r="D2414" s="148" t="s">
        <v>11</v>
      </c>
      <c r="E2414" s="132" t="s">
        <v>18</v>
      </c>
      <c r="F2414" s="149"/>
      <c r="G2414" s="149" t="str">
        <f t="shared" si="89"/>
        <v>1</v>
      </c>
      <c r="H2414" s="150">
        <f t="shared" si="90"/>
        <v>18</v>
      </c>
      <c r="I2414" s="149" t="str" cm="1">
        <f t="array" ref="I2414">_xlfn.XLOOKUP(C2414,imp_horarios,imp_trechos_janta,"",-1,1)</f>
        <v>GOIANIA X SAO LUIS 20:00</v>
      </c>
      <c r="J2414" s="151" t="str" cm="1">
        <f t="array" ref="J2414">_xlfn.XLOOKUP(D2414,justificativas_motivos,justificativas_texto,"",1,1)</f>
        <v>MOTORISTA CUMPRINDO HORÁRIO NA ESCALA ATUAL</v>
      </c>
      <c r="L2414" s="119" t="str">
        <f>_xlfn.CONCAT(cr_impAlm[[#This Row],[DATA]],cr_impAlm[[#This Row],[MOTORISTA e MATRICULA]])</f>
        <v>45667ALEXSANDRO PEREIRA DA SILVA - 5286</v>
      </c>
    </row>
    <row r="2415" spans="1:12" ht="41.25" hidden="1" customHeight="1">
      <c r="A2415" s="152">
        <v>45584</v>
      </c>
      <c r="B2415" s="146">
        <v>15900</v>
      </c>
      <c r="C2415" s="147">
        <v>0.87847222222222221</v>
      </c>
      <c r="D2415" s="148" t="s">
        <v>11</v>
      </c>
      <c r="E2415" s="132" t="s">
        <v>91</v>
      </c>
      <c r="F2415" s="149"/>
      <c r="G2415" s="149" t="str">
        <f t="shared" si="89"/>
        <v>1</v>
      </c>
      <c r="H2415" s="150">
        <f t="shared" si="90"/>
        <v>18</v>
      </c>
      <c r="I2415" s="149" t="str" cm="1">
        <f t="array" ref="I2415">_xlfn.XLOOKUP(C2415,imp_horarios,imp_trechos_janta,"",-1,1)</f>
        <v>BELEM X GOIANIA 21:05</v>
      </c>
      <c r="J2415" s="151" t="str" cm="1">
        <f t="array" ref="J2415">_xlfn.XLOOKUP(D2415,justificativas_motivos,justificativas_texto,"",1,1)</f>
        <v>MOTORISTA CUMPRINDO HORÁRIO NA ESCALA ATUAL</v>
      </c>
      <c r="L2415" s="119" t="str">
        <f>_xlfn.CONCAT(cr_impAlm[[#This Row],[DATA]],cr_impAlm[[#This Row],[MOTORISTA e MATRICULA]])</f>
        <v>45667FRANCISCO CARLOS MELO - 5306</v>
      </c>
    </row>
    <row r="2416" spans="1:12" ht="41.25" hidden="1" customHeight="1">
      <c r="A2416" s="152">
        <v>45584</v>
      </c>
      <c r="B2416" s="146">
        <v>15900</v>
      </c>
      <c r="C2416" s="147">
        <v>0.87847222222222221</v>
      </c>
      <c r="D2416" s="148" t="s">
        <v>11</v>
      </c>
      <c r="E2416" s="132" t="s">
        <v>26</v>
      </c>
      <c r="F2416" s="149"/>
      <c r="G2416" s="149" t="str">
        <f t="shared" si="89"/>
        <v>1</v>
      </c>
      <c r="H2416" s="150">
        <f t="shared" si="90"/>
        <v>18</v>
      </c>
      <c r="I2416" s="149" t="str" cm="1">
        <f t="array" ref="I2416">_xlfn.XLOOKUP(C2416,imp_horarios,imp_trechos_janta,"",-1,1)</f>
        <v>BELEM X GOIANIA 21:05</v>
      </c>
      <c r="J2416" s="151" t="str" cm="1">
        <f t="array" ref="J2416">_xlfn.XLOOKUP(D2416,justificativas_motivos,justificativas_texto,"",1,1)</f>
        <v>MOTORISTA CUMPRINDO HORÁRIO NA ESCALA ATUAL</v>
      </c>
      <c r="L2416" s="119" t="str">
        <f>_xlfn.CONCAT(cr_impAlm[[#This Row],[DATA]],cr_impAlm[[#This Row],[MOTORISTA e MATRICULA]])</f>
        <v>45667DANIEL PEREIRA DA ROCHA - 5298</v>
      </c>
    </row>
    <row r="2417" spans="1:12" ht="41.25" hidden="1" customHeight="1">
      <c r="A2417" s="152">
        <v>45584</v>
      </c>
      <c r="B2417" s="146">
        <v>24006</v>
      </c>
      <c r="C2417" s="147">
        <v>0.33333333333333331</v>
      </c>
      <c r="D2417" s="148" t="s">
        <v>11</v>
      </c>
      <c r="E2417" s="149" t="s">
        <v>331</v>
      </c>
      <c r="F2417" s="149"/>
      <c r="G2417" s="149" t="str">
        <f t="shared" si="89"/>
        <v>1</v>
      </c>
      <c r="H2417" s="150">
        <f t="shared" si="90"/>
        <v>18</v>
      </c>
      <c r="I2417" s="149" t="str" cm="1">
        <f t="array" ref="I2417">_xlfn.XLOOKUP(C2417,imp_horarios,imp_trechos_janta,"",-1,1)</f>
        <v>SAO LUIS X GOIANIA 08:00</v>
      </c>
      <c r="J2417" s="151" t="str" cm="1">
        <f t="array" ref="J2417">_xlfn.XLOOKUP(D2417,justificativas_motivos,justificativas_texto,"",1,1)</f>
        <v>MOTORISTA CUMPRINDO HORÁRIO NA ESCALA ATUAL</v>
      </c>
      <c r="L2417" s="119" t="str">
        <f>_xlfn.CONCAT(cr_impAlm[[#This Row],[DATA]],cr_impAlm[[#This Row],[MOTORISTA e MATRICULA]])</f>
        <v>45667DAVID ALVES PEREIRA - 5300</v>
      </c>
    </row>
    <row r="2418" spans="1:12" ht="41.25" hidden="1" customHeight="1">
      <c r="A2418" s="152">
        <v>45584</v>
      </c>
      <c r="B2418" s="146">
        <v>24006</v>
      </c>
      <c r="C2418" s="147">
        <v>0.33333333333333331</v>
      </c>
      <c r="D2418" s="148" t="s">
        <v>11</v>
      </c>
      <c r="E2418" s="149" t="s">
        <v>18</v>
      </c>
      <c r="F2418" s="149"/>
      <c r="G2418" s="149" t="str">
        <f t="shared" si="89"/>
        <v>1</v>
      </c>
      <c r="H2418" s="150">
        <f t="shared" si="90"/>
        <v>18</v>
      </c>
      <c r="I2418" s="149" t="str" cm="1">
        <f t="array" ref="I2418">_xlfn.XLOOKUP(C2418,imp_horarios,imp_trechos_janta,"",-1,1)</f>
        <v>SAO LUIS X GOIANIA 08:00</v>
      </c>
      <c r="J2418" s="151" t="str" cm="1">
        <f t="array" ref="J2418">_xlfn.XLOOKUP(D2418,justificativas_motivos,justificativas_texto,"",1,1)</f>
        <v>MOTORISTA CUMPRINDO HORÁRIO NA ESCALA ATUAL</v>
      </c>
      <c r="L2418" s="119" t="str">
        <f>_xlfn.CONCAT(cr_impAlm[[#This Row],[DATA]],cr_impAlm[[#This Row],[MOTORISTA e MATRICULA]])</f>
        <v>45667PEDRO PAULO DO NASCIMENTO DO CARMO - 2559</v>
      </c>
    </row>
    <row r="2419" spans="1:12" ht="41.25" hidden="1" customHeight="1">
      <c r="A2419" s="152">
        <v>45584</v>
      </c>
      <c r="B2419" s="146">
        <v>19008</v>
      </c>
      <c r="C2419" s="147">
        <v>0.3</v>
      </c>
      <c r="D2419" s="148" t="s">
        <v>11</v>
      </c>
      <c r="E2419" s="153" t="s">
        <v>133</v>
      </c>
      <c r="F2419" s="149"/>
      <c r="G2419" s="149" t="str">
        <f t="shared" si="89"/>
        <v>1</v>
      </c>
      <c r="H2419" s="150">
        <f t="shared" si="90"/>
        <v>18</v>
      </c>
      <c r="I2419" s="149" t="str" cm="1">
        <f t="array" ref="I2419">_xlfn.XLOOKUP(C2419,imp_horarios,imp_trechos_janta,"",-1,1)</f>
        <v>BELEM X GOIANIA 07:12</v>
      </c>
      <c r="J2419" s="151" t="str" cm="1">
        <f t="array" ref="J2419">_xlfn.XLOOKUP(D2419,justificativas_motivos,justificativas_texto,"",1,1)</f>
        <v>MOTORISTA CUMPRINDO HORÁRIO NA ESCALA ATUAL</v>
      </c>
      <c r="L2419" s="119" t="str">
        <f>_xlfn.CONCAT(cr_impAlm[[#This Row],[DATA]],cr_impAlm[[#This Row],[MOTORISTA e MATRICULA]])</f>
        <v>45667ADAIL DA SILVA DOS SANTOS - 1103</v>
      </c>
    </row>
    <row r="2420" spans="1:12" ht="41.25" hidden="1" customHeight="1">
      <c r="A2420" s="152">
        <v>45584</v>
      </c>
      <c r="B2420" s="146">
        <v>19008</v>
      </c>
      <c r="C2420" s="147">
        <v>0.3</v>
      </c>
      <c r="D2420" s="148" t="s">
        <v>11</v>
      </c>
      <c r="E2420" s="153" t="s">
        <v>189</v>
      </c>
      <c r="F2420" s="149"/>
      <c r="G2420" s="149" t="str">
        <f t="shared" si="89"/>
        <v>1</v>
      </c>
      <c r="H2420" s="150">
        <f t="shared" si="90"/>
        <v>18</v>
      </c>
      <c r="I2420" s="149" t="str" cm="1">
        <f t="array" ref="I2420">_xlfn.XLOOKUP(C2420,imp_horarios,imp_trechos_janta,"",-1,1)</f>
        <v>BELEM X GOIANIA 07:12</v>
      </c>
      <c r="J2420" s="151" t="str" cm="1">
        <f t="array" ref="J2420">_xlfn.XLOOKUP(D2420,justificativas_motivos,justificativas_texto,"",1,1)</f>
        <v>MOTORISTA CUMPRINDO HORÁRIO NA ESCALA ATUAL</v>
      </c>
      <c r="L2420" s="119" t="str">
        <f>_xlfn.CONCAT(cr_impAlm[[#This Row],[DATA]],cr_impAlm[[#This Row],[MOTORISTA e MATRICULA]])</f>
        <v>45668WESLEY RODRIGUES DE OLIVEIRA - 5540</v>
      </c>
    </row>
    <row r="2421" spans="1:12" ht="41.25" hidden="1" customHeight="1">
      <c r="A2421" s="152">
        <v>45584</v>
      </c>
      <c r="B2421" s="146">
        <v>19019</v>
      </c>
      <c r="C2421" s="147">
        <v>0.75</v>
      </c>
      <c r="D2421" s="148" t="s">
        <v>11</v>
      </c>
      <c r="E2421" s="149" t="s">
        <v>83</v>
      </c>
      <c r="F2421" s="149"/>
      <c r="G2421" s="149" t="str">
        <f t="shared" si="89"/>
        <v>1</v>
      </c>
      <c r="H2421" s="150">
        <f t="shared" si="90"/>
        <v>18</v>
      </c>
      <c r="I2421" s="149" t="str" cm="1">
        <f t="array" ref="I2421">_xlfn.XLOOKUP(C2421,imp_horarios,imp_trechos_janta,"",-1,1)</f>
        <v>GOIANIA X TERESINA 18:00</v>
      </c>
      <c r="J2421" s="151" t="str" cm="1">
        <f t="array" ref="J2421">_xlfn.XLOOKUP(D2421,justificativas_motivos,justificativas_texto,"",1,1)</f>
        <v>MOTORISTA CUMPRINDO HORÁRIO NA ESCALA ATUAL</v>
      </c>
      <c r="L2421" s="119" t="str">
        <f>_xlfn.CONCAT(cr_impAlm[[#This Row],[DATA]],cr_impAlm[[#This Row],[MOTORISTA e MATRICULA]])</f>
        <v>45668MARCOS BRUNO DA SILVA - 5984</v>
      </c>
    </row>
    <row r="2422" spans="1:12" ht="41.25" hidden="1" customHeight="1">
      <c r="A2422" s="152">
        <v>45584</v>
      </c>
      <c r="B2422" s="146">
        <v>19019</v>
      </c>
      <c r="C2422" s="147">
        <v>0.75</v>
      </c>
      <c r="D2422" s="148" t="s">
        <v>11</v>
      </c>
      <c r="E2422" s="149" t="s">
        <v>230</v>
      </c>
      <c r="F2422" s="149"/>
      <c r="G2422" s="149" t="str">
        <f t="shared" si="89"/>
        <v>1</v>
      </c>
      <c r="H2422" s="150">
        <f t="shared" si="90"/>
        <v>18</v>
      </c>
      <c r="I2422" s="149" t="str" cm="1">
        <f t="array" ref="I2422">_xlfn.XLOOKUP(C2422,imp_horarios,imp_trechos_janta,"",-1,1)</f>
        <v>GOIANIA X TERESINA 18:00</v>
      </c>
      <c r="J2422" s="151" t="str" cm="1">
        <f t="array" ref="J2422">_xlfn.XLOOKUP(D2422,justificativas_motivos,justificativas_texto,"",1,1)</f>
        <v>MOTORISTA CUMPRINDO HORÁRIO NA ESCALA ATUAL</v>
      </c>
      <c r="L2422" s="119" t="str">
        <f>_xlfn.CONCAT(cr_impAlm[[#This Row],[DATA]],cr_impAlm[[#This Row],[MOTORISTA e MATRICULA]])</f>
        <v>45668JOSE EVANGELISTA DA SILVA - 5199</v>
      </c>
    </row>
    <row r="2423" spans="1:12" ht="41.25" hidden="1" customHeight="1">
      <c r="A2423" s="152">
        <v>45584</v>
      </c>
      <c r="B2423" s="146">
        <v>24012</v>
      </c>
      <c r="C2423" s="147">
        <v>0.79166666666666663</v>
      </c>
      <c r="D2423" s="148" t="s">
        <v>11</v>
      </c>
      <c r="E2423" s="149" t="s">
        <v>78</v>
      </c>
      <c r="F2423" s="149"/>
      <c r="G2423" s="149" t="str">
        <f t="shared" si="89"/>
        <v>1</v>
      </c>
      <c r="H2423" s="150">
        <f t="shared" si="90"/>
        <v>18</v>
      </c>
      <c r="I2423" s="149" t="str" cm="1">
        <f t="array" ref="I2423">_xlfn.XLOOKUP(C2423,imp_horarios,imp_trechos_janta,"",-1,1)</f>
        <v>GOIANIA X TERESINA 18:00</v>
      </c>
      <c r="J2423" s="151" t="str" cm="1">
        <f t="array" ref="J2423">_xlfn.XLOOKUP(D2423,justificativas_motivos,justificativas_texto,"",1,1)</f>
        <v>MOTORISTA CUMPRINDO HORÁRIO NA ESCALA ATUAL</v>
      </c>
      <c r="L2423" s="119" t="str">
        <f>_xlfn.CONCAT(cr_impAlm[[#This Row],[DATA]],cr_impAlm[[#This Row],[MOTORISTA e MATRICULA]])</f>
        <v>45668IVANILSON BARBOSA PEREIRA - 5434</v>
      </c>
    </row>
    <row r="2424" spans="1:12" ht="41.25" hidden="1" customHeight="1">
      <c r="A2424" s="152">
        <v>45584</v>
      </c>
      <c r="B2424" s="146">
        <v>24012</v>
      </c>
      <c r="C2424" s="147">
        <v>0.79166666666666663</v>
      </c>
      <c r="D2424" s="148" t="s">
        <v>11</v>
      </c>
      <c r="E2424" s="149" t="s">
        <v>80</v>
      </c>
      <c r="F2424" s="149"/>
      <c r="G2424" s="149" t="str">
        <f t="shared" si="89"/>
        <v>1</v>
      </c>
      <c r="H2424" s="150">
        <f t="shared" si="90"/>
        <v>18</v>
      </c>
      <c r="I2424" s="149" t="str" cm="1">
        <f t="array" ref="I2424">_xlfn.XLOOKUP(C2424,imp_horarios,imp_trechos_janta,"",-1,1)</f>
        <v>GOIANIA X TERESINA 18:00</v>
      </c>
      <c r="J2424" s="151" t="str" cm="1">
        <f t="array" ref="J2424">_xlfn.XLOOKUP(D2424,justificativas_motivos,justificativas_texto,"",1,1)</f>
        <v>MOTORISTA CUMPRINDO HORÁRIO NA ESCALA ATUAL</v>
      </c>
      <c r="L2424" s="119" t="str">
        <f>_xlfn.CONCAT(cr_impAlm[[#This Row],[DATA]],cr_impAlm[[#This Row],[MOTORISTA e MATRICULA]])</f>
        <v>45668CLAYTON SANTOS AIRES PEREIRA - 5209</v>
      </c>
    </row>
    <row r="2425" spans="1:12" ht="41.25" hidden="1" customHeight="1">
      <c r="A2425" s="152">
        <v>45584</v>
      </c>
      <c r="B2425" s="146">
        <v>24013</v>
      </c>
      <c r="C2425" s="147">
        <v>0.83333333333333337</v>
      </c>
      <c r="D2425" s="148" t="s">
        <v>11</v>
      </c>
      <c r="E2425" s="149" t="s">
        <v>219</v>
      </c>
      <c r="F2425" s="149"/>
      <c r="G2425" s="149" t="str">
        <f t="shared" si="89"/>
        <v>1</v>
      </c>
      <c r="H2425" s="150">
        <f t="shared" si="90"/>
        <v>18</v>
      </c>
      <c r="I2425" s="149" t="str" cm="1">
        <f t="array" ref="I2425">_xlfn.XLOOKUP(C2425,imp_horarios,imp_trechos_janta,"",-1,1)</f>
        <v>GOIANIA X SAO LUIS 20:00</v>
      </c>
      <c r="J2425" s="151" t="str" cm="1">
        <f t="array" ref="J2425">_xlfn.XLOOKUP(D2425,justificativas_motivos,justificativas_texto,"",1,1)</f>
        <v>MOTORISTA CUMPRINDO HORÁRIO NA ESCALA ATUAL</v>
      </c>
      <c r="L2425" s="119" t="str">
        <f>_xlfn.CONCAT(cr_impAlm[[#This Row],[DATA]],cr_impAlm[[#This Row],[MOTORISTA e MATRICULA]])</f>
        <v>45668RODRIGO RIBEIRO CASSIOLI - 5427</v>
      </c>
    </row>
    <row r="2426" spans="1:12" ht="41.25" hidden="1" customHeight="1">
      <c r="A2426" s="144">
        <v>45584</v>
      </c>
      <c r="B2426" s="135">
        <v>24013</v>
      </c>
      <c r="C2426" s="133">
        <v>0.83333333333333337</v>
      </c>
      <c r="D2426" s="148" t="s">
        <v>11</v>
      </c>
      <c r="E2426" s="132" t="s">
        <v>218</v>
      </c>
      <c r="F2426" s="132"/>
      <c r="G2426" s="132" t="str">
        <f t="shared" si="89"/>
        <v>1</v>
      </c>
      <c r="H2426" s="137">
        <f t="shared" si="90"/>
        <v>18</v>
      </c>
      <c r="I2426" s="132" t="str" cm="1">
        <f t="array" ref="I2426">_xlfn.XLOOKUP(C2426,imp_horarios,imp_trechos_janta,"",-1,1)</f>
        <v>GOIANIA X SAO LUIS 20:00</v>
      </c>
      <c r="J2426" s="145" t="str" cm="1">
        <f t="array" ref="J2426">_xlfn.XLOOKUP(D2426,justificativas_motivos,justificativas_texto,"",1,1)</f>
        <v>MOTORISTA CUMPRINDO HORÁRIO NA ESCALA ATUAL</v>
      </c>
      <c r="L2426" s="119" t="str">
        <f>_xlfn.CONCAT(cr_impAlm[[#This Row],[DATA]],cr_impAlm[[#This Row],[MOTORISTA e MATRICULA]])</f>
        <v>45668ROBERTO SOARES RUFINO - 5539</v>
      </c>
    </row>
    <row r="2427" spans="1:12" ht="41.25" hidden="1" customHeight="1">
      <c r="A2427" s="144">
        <v>45585</v>
      </c>
      <c r="B2427" s="135">
        <v>24011</v>
      </c>
      <c r="C2427" s="133">
        <v>0.3</v>
      </c>
      <c r="D2427" s="136" t="s">
        <v>11</v>
      </c>
      <c r="E2427" s="132" t="s">
        <v>78</v>
      </c>
      <c r="F2427" s="132"/>
      <c r="G2427" s="132" t="str">
        <f t="shared" si="89"/>
        <v>1</v>
      </c>
      <c r="H2427" s="137">
        <f t="shared" si="90"/>
        <v>18</v>
      </c>
      <c r="I2427" s="132" t="str" cm="1">
        <f t="array" ref="I2427">_xlfn.XLOOKUP(C2427,imp_horarios,imp_trechos_janta,"",-1,1)</f>
        <v>BELEM X GOIANIA 07:12</v>
      </c>
      <c r="J2427" s="145" t="str" cm="1">
        <f t="array" ref="J2427">_xlfn.XLOOKUP(D2427,justificativas_motivos,justificativas_texto,"",1,1)</f>
        <v>MOTORISTA CUMPRINDO HORÁRIO NA ESCALA ATUAL</v>
      </c>
      <c r="L2427" s="119" t="str">
        <f>_xlfn.CONCAT(cr_impAlm[[#This Row],[DATA]],cr_impAlm[[#This Row],[MOTORISTA e MATRICULA]])</f>
        <v>45668JULIAIDSON PEREIRA DOS SANTOS - 5958</v>
      </c>
    </row>
    <row r="2428" spans="1:12" ht="41.25" hidden="1" customHeight="1">
      <c r="A2428" s="144">
        <v>45585</v>
      </c>
      <c r="B2428" s="135">
        <v>24011</v>
      </c>
      <c r="C2428" s="133">
        <v>0.3</v>
      </c>
      <c r="D2428" s="148" t="s">
        <v>11</v>
      </c>
      <c r="E2428" s="132" t="s">
        <v>80</v>
      </c>
      <c r="F2428" s="132"/>
      <c r="G2428" s="132" t="str">
        <f t="shared" si="89"/>
        <v>1</v>
      </c>
      <c r="H2428" s="137">
        <f t="shared" si="90"/>
        <v>18</v>
      </c>
      <c r="I2428" s="132" t="str" cm="1">
        <f t="array" ref="I2428">_xlfn.XLOOKUP(C2428,imp_horarios,imp_trechos_janta,"",-1,1)</f>
        <v>BELEM X GOIANIA 07:12</v>
      </c>
      <c r="J2428" s="145" t="str" cm="1">
        <f t="array" ref="J2428">_xlfn.XLOOKUP(D2428,justificativas_motivos,justificativas_texto,"",1,1)</f>
        <v>MOTORISTA CUMPRINDO HORÁRIO NA ESCALA ATUAL</v>
      </c>
      <c r="L2428" s="119" t="str">
        <f>_xlfn.CONCAT(cr_impAlm[[#This Row],[DATA]],cr_impAlm[[#This Row],[MOTORISTA e MATRICULA]])</f>
        <v>45668FRANCISCO PESSOA DE CARVALHO - 5276</v>
      </c>
    </row>
    <row r="2429" spans="1:12" ht="41.25" hidden="1" customHeight="1">
      <c r="A2429" s="144">
        <v>45585</v>
      </c>
      <c r="B2429" s="135">
        <v>24004</v>
      </c>
      <c r="C2429" s="133">
        <v>0.33333333333333331</v>
      </c>
      <c r="D2429" s="136" t="s">
        <v>11</v>
      </c>
      <c r="E2429" s="132" t="s">
        <v>219</v>
      </c>
      <c r="F2429" s="132"/>
      <c r="G2429" s="132" t="str">
        <f t="shared" si="89"/>
        <v>1</v>
      </c>
      <c r="H2429" s="137">
        <f t="shared" si="90"/>
        <v>18</v>
      </c>
      <c r="I2429" s="132" t="str" cm="1">
        <f t="array" ref="I2429">_xlfn.XLOOKUP(C2429,imp_horarios,imp_trechos_janta,"",-1,1)</f>
        <v>SAO LUIS X GOIANIA 08:00</v>
      </c>
      <c r="J2429" s="145" t="str" cm="1">
        <f t="array" ref="J2429">_xlfn.XLOOKUP(D2429,justificativas_motivos,justificativas_texto,"",1,1)</f>
        <v>MOTORISTA CUMPRINDO HORÁRIO NA ESCALA ATUAL</v>
      </c>
      <c r="L2429" s="119" t="str">
        <f>_xlfn.CONCAT(cr_impAlm[[#This Row],[DATA]],cr_impAlm[[#This Row],[MOTORISTA e MATRICULA]])</f>
        <v>45668JOSE CLAUDIMAR  CUNHA - 5652</v>
      </c>
    </row>
    <row r="2430" spans="1:12" ht="41.25" hidden="1" customHeight="1">
      <c r="A2430" s="144">
        <v>45585</v>
      </c>
      <c r="B2430" s="135">
        <v>24004</v>
      </c>
      <c r="C2430" s="133">
        <v>0.33333333333333331</v>
      </c>
      <c r="D2430" s="148" t="s">
        <v>11</v>
      </c>
      <c r="E2430" s="132" t="s">
        <v>218</v>
      </c>
      <c r="F2430" s="132"/>
      <c r="G2430" s="132" t="str">
        <f t="shared" si="89"/>
        <v>1</v>
      </c>
      <c r="H2430" s="137">
        <f t="shared" si="90"/>
        <v>18</v>
      </c>
      <c r="I2430" s="132" t="str" cm="1">
        <f t="array" ref="I2430">_xlfn.XLOOKUP(C2430,imp_horarios,imp_trechos_janta,"",-1,1)</f>
        <v>SAO LUIS X GOIANIA 08:00</v>
      </c>
      <c r="J2430" s="145" t="str" cm="1">
        <f t="array" ref="J2430">_xlfn.XLOOKUP(D2430,justificativas_motivos,justificativas_texto,"",1,1)</f>
        <v>MOTORISTA CUMPRINDO HORÁRIO NA ESCALA ATUAL</v>
      </c>
      <c r="L2430" s="119" t="str">
        <f>_xlfn.CONCAT(cr_impAlm[[#This Row],[DATA]],cr_impAlm[[#This Row],[MOTORISTA e MATRICULA]])</f>
        <v>45668JOSE ATAZ QUINTINO - 6048</v>
      </c>
    </row>
    <row r="2431" spans="1:12" ht="41.25" hidden="1" customHeight="1">
      <c r="A2431" s="144">
        <v>45585</v>
      </c>
      <c r="B2431" s="135">
        <v>14300</v>
      </c>
      <c r="C2431" s="133">
        <v>0.39583333333333331</v>
      </c>
      <c r="D2431" s="136" t="s">
        <v>11</v>
      </c>
      <c r="E2431" s="132" t="s">
        <v>126</v>
      </c>
      <c r="F2431" s="132"/>
      <c r="G2431" s="132" t="str">
        <f t="shared" si="89"/>
        <v>1</v>
      </c>
      <c r="H2431" s="137">
        <f t="shared" si="90"/>
        <v>18</v>
      </c>
      <c r="I2431" s="132" t="str" cm="1">
        <f t="array" ref="I2431">_xlfn.XLOOKUP(C2431,imp_horarios,imp_trechos_janta,"",-1,1)</f>
        <v>GOIANIA X BELEM 09:30</v>
      </c>
      <c r="J2431" s="145" t="str" cm="1">
        <f t="array" ref="J2431">_xlfn.XLOOKUP(D2431,justificativas_motivos,justificativas_texto,"",1,1)</f>
        <v>MOTORISTA CUMPRINDO HORÁRIO NA ESCALA ATUAL</v>
      </c>
      <c r="L2431" s="119" t="str">
        <f>_xlfn.CONCAT(cr_impAlm[[#This Row],[DATA]],cr_impAlm[[#This Row],[MOTORISTA e MATRICULA]])</f>
        <v>45668GILMAR RODRIGUES DE LIMA - 5819</v>
      </c>
    </row>
    <row r="2432" spans="1:12" ht="41.25" hidden="1" customHeight="1">
      <c r="A2432" s="144">
        <v>45585</v>
      </c>
      <c r="B2432" s="135">
        <v>14300</v>
      </c>
      <c r="C2432" s="133">
        <v>0.39583333333333331</v>
      </c>
      <c r="D2432" s="148" t="s">
        <v>11</v>
      </c>
      <c r="E2432" s="132" t="s">
        <v>332</v>
      </c>
      <c r="F2432" s="132"/>
      <c r="G2432" s="132" t="str">
        <f t="shared" si="89"/>
        <v>1</v>
      </c>
      <c r="H2432" s="137">
        <f t="shared" si="90"/>
        <v>18</v>
      </c>
      <c r="I2432" s="132" t="str" cm="1">
        <f t="array" ref="I2432">_xlfn.XLOOKUP(C2432,imp_horarios,imp_trechos_janta,"",-1,1)</f>
        <v>GOIANIA X BELEM 09:30</v>
      </c>
      <c r="J2432" s="145" t="str" cm="1">
        <f t="array" ref="J2432">_xlfn.XLOOKUP(D2432,justificativas_motivos,justificativas_texto,"",1,1)</f>
        <v>MOTORISTA CUMPRINDO HORÁRIO NA ESCALA ATUAL</v>
      </c>
      <c r="L2432" s="119" t="str">
        <f>_xlfn.CONCAT(cr_impAlm[[#This Row],[DATA]],cr_impAlm[[#This Row],[MOTORISTA e MATRICULA]])</f>
        <v>45669JOSE ANTONIO INACIO VIEIRA - 5279</v>
      </c>
    </row>
    <row r="2433" spans="1:12" ht="41.25" hidden="1" customHeight="1">
      <c r="A2433" s="144">
        <v>45585</v>
      </c>
      <c r="B2433" s="135">
        <v>16400</v>
      </c>
      <c r="C2433" s="133">
        <v>0.75</v>
      </c>
      <c r="D2433" s="136" t="s">
        <v>11</v>
      </c>
      <c r="E2433" s="132" t="s">
        <v>43</v>
      </c>
      <c r="F2433" s="132"/>
      <c r="G2433" s="132" t="str">
        <f t="shared" si="89"/>
        <v>1</v>
      </c>
      <c r="H2433" s="137">
        <f t="shared" si="90"/>
        <v>18</v>
      </c>
      <c r="I2433" s="132" t="str" cm="1">
        <f t="array" ref="I2433">_xlfn.XLOOKUP(C2433,imp_horarios,imp_trechos_janta,"",-1,1)</f>
        <v>GOIANIA X TERESINA 18:00</v>
      </c>
      <c r="J2433" s="145" t="str" cm="1">
        <f t="array" ref="J2433">_xlfn.XLOOKUP(D2433,justificativas_motivos,justificativas_texto,"",1,1)</f>
        <v>MOTORISTA CUMPRINDO HORÁRIO NA ESCALA ATUAL</v>
      </c>
      <c r="L2433" s="119" t="str">
        <f>_xlfn.CONCAT(cr_impAlm[[#This Row],[DATA]],cr_impAlm[[#This Row],[MOTORISTA e MATRICULA]])</f>
        <v>45669JOVENIR SOARES DE MATOS - 5173</v>
      </c>
    </row>
    <row r="2434" spans="1:12" ht="41.25" hidden="1" customHeight="1">
      <c r="A2434" s="144">
        <v>45585</v>
      </c>
      <c r="B2434" s="135">
        <v>16400</v>
      </c>
      <c r="C2434" s="133">
        <v>0.75</v>
      </c>
      <c r="D2434" s="136" t="s">
        <v>11</v>
      </c>
      <c r="E2434" s="132" t="s">
        <v>42</v>
      </c>
      <c r="F2434" s="132"/>
      <c r="G2434" s="132" t="str">
        <f t="shared" si="89"/>
        <v>1</v>
      </c>
      <c r="H2434" s="137">
        <f t="shared" si="90"/>
        <v>18</v>
      </c>
      <c r="I2434" s="132" t="str" cm="1">
        <f t="array" ref="I2434">_xlfn.XLOOKUP(C2434,imp_horarios,imp_trechos_janta,"",-1,1)</f>
        <v>GOIANIA X TERESINA 18:00</v>
      </c>
      <c r="J2434" s="145" t="str" cm="1">
        <f t="array" ref="J2434">_xlfn.XLOOKUP(D2434,justificativas_motivos,justificativas_texto,"",1,1)</f>
        <v>MOTORISTA CUMPRINDO HORÁRIO NA ESCALA ATUAL</v>
      </c>
      <c r="L2434" s="119" t="str">
        <f>_xlfn.CONCAT(cr_impAlm[[#This Row],[DATA]],cr_impAlm[[#This Row],[MOTORISTA e MATRICULA]])</f>
        <v>45669SILVIO SILVA DE OLIVEIRA - 5793</v>
      </c>
    </row>
    <row r="2435" spans="1:12" ht="41.25" hidden="1" customHeight="1">
      <c r="A2435" s="144">
        <v>45585</v>
      </c>
      <c r="B2435" s="135">
        <v>24010</v>
      </c>
      <c r="C2435" s="133">
        <v>0.79166666666666663</v>
      </c>
      <c r="D2435" s="148" t="s">
        <v>11</v>
      </c>
      <c r="E2435" s="132" t="s">
        <v>320</v>
      </c>
      <c r="F2435" s="132"/>
      <c r="G2435" s="132" t="str">
        <f t="shared" si="89"/>
        <v>1</v>
      </c>
      <c r="H2435" s="137">
        <f t="shared" si="90"/>
        <v>18</v>
      </c>
      <c r="I2435" s="132" t="str" cm="1">
        <f t="array" ref="I2435">_xlfn.XLOOKUP(C2435,imp_horarios,imp_trechos_janta,"",-1,1)</f>
        <v>GOIANIA X TERESINA 18:00</v>
      </c>
      <c r="J2435" s="145" t="str" cm="1">
        <f t="array" ref="J2435">_xlfn.XLOOKUP(D2435,justificativas_motivos,justificativas_texto,"",1,1)</f>
        <v>MOTORISTA CUMPRINDO HORÁRIO NA ESCALA ATUAL</v>
      </c>
      <c r="L2435" s="119" t="str">
        <f>_xlfn.CONCAT(cr_impAlm[[#This Row],[DATA]],cr_impAlm[[#This Row],[MOTORISTA e MATRICULA]])</f>
        <v>45669ADIR CASSIMIRO DA SILVA - 5672</v>
      </c>
    </row>
    <row r="2436" spans="1:12" ht="41.25" hidden="1" customHeight="1">
      <c r="A2436" s="144">
        <v>45585</v>
      </c>
      <c r="B2436" s="135">
        <v>24010</v>
      </c>
      <c r="C2436" s="133">
        <v>0.79166666666666663</v>
      </c>
      <c r="D2436" s="148" t="s">
        <v>11</v>
      </c>
      <c r="E2436" s="132" t="s">
        <v>302</v>
      </c>
      <c r="F2436" s="149"/>
      <c r="G2436" s="132" t="str">
        <f t="shared" si="89"/>
        <v>1</v>
      </c>
      <c r="H2436" s="137">
        <f t="shared" si="90"/>
        <v>18</v>
      </c>
      <c r="I2436" s="132" t="str" cm="1">
        <f t="array" ref="I2436">_xlfn.XLOOKUP(C2436,imp_horarios,imp_trechos_janta,"",-1,1)</f>
        <v>GOIANIA X TERESINA 18:00</v>
      </c>
      <c r="J2436" s="145" t="str" cm="1">
        <f t="array" ref="J2436">_xlfn.XLOOKUP(D2436,justificativas_motivos,justificativas_texto,"",1,1)</f>
        <v>MOTORISTA CUMPRINDO HORÁRIO NA ESCALA ATUAL</v>
      </c>
      <c r="L2436" s="119" t="str">
        <f>_xlfn.CONCAT(cr_impAlm[[#This Row],[DATA]],cr_impAlm[[#This Row],[MOTORISTA e MATRICULA]])</f>
        <v>45669LUIZ CARLOS GOMES DA SILVA - 1961</v>
      </c>
    </row>
    <row r="2437" spans="1:12" ht="41.25" hidden="1" customHeight="1">
      <c r="A2437" s="152">
        <v>45585</v>
      </c>
      <c r="B2437" s="146">
        <v>24003</v>
      </c>
      <c r="C2437" s="147">
        <v>0.83333333333333337</v>
      </c>
      <c r="D2437" s="148" t="s">
        <v>11</v>
      </c>
      <c r="E2437" s="149" t="s">
        <v>23</v>
      </c>
      <c r="F2437" s="149"/>
      <c r="G2437" s="149" t="str">
        <f t="shared" si="89"/>
        <v>1</v>
      </c>
      <c r="H2437" s="150">
        <f t="shared" si="90"/>
        <v>18</v>
      </c>
      <c r="I2437" s="149" t="str" cm="1">
        <f t="array" ref="I2437">_xlfn.XLOOKUP(C2437,imp_horarios,imp_trechos_janta,"",-1,1)</f>
        <v>GOIANIA X SAO LUIS 20:00</v>
      </c>
      <c r="J2437" s="151" t="str" cm="1">
        <f t="array" ref="J2437">_xlfn.XLOOKUP(D2437,justificativas_motivos,justificativas_texto,"",1,1)</f>
        <v>MOTORISTA CUMPRINDO HORÁRIO NA ESCALA ATUAL</v>
      </c>
      <c r="L2437" s="119" t="str">
        <f>_xlfn.CONCAT(cr_impAlm[[#This Row],[DATA]],cr_impAlm[[#This Row],[MOTORISTA e MATRICULA]])</f>
        <v>45669DELEY CARVALHO DE SOUZA - 5015</v>
      </c>
    </row>
    <row r="2438" spans="1:12" ht="41.25" hidden="1" customHeight="1">
      <c r="A2438" s="152">
        <v>45585</v>
      </c>
      <c r="B2438" s="146">
        <v>24003</v>
      </c>
      <c r="C2438" s="147">
        <v>0.83333333333333337</v>
      </c>
      <c r="D2438" s="148" t="s">
        <v>11</v>
      </c>
      <c r="E2438" s="132" t="s">
        <v>84</v>
      </c>
      <c r="F2438" s="149"/>
      <c r="G2438" s="149" t="str">
        <f t="shared" si="89"/>
        <v>1</v>
      </c>
      <c r="H2438" s="150">
        <f t="shared" si="90"/>
        <v>18</v>
      </c>
      <c r="I2438" s="149" t="str" cm="1">
        <f t="array" ref="I2438">_xlfn.XLOOKUP(C2438,imp_horarios,imp_trechos_janta,"",-1,1)</f>
        <v>GOIANIA X SAO LUIS 20:00</v>
      </c>
      <c r="J2438" s="151" t="str" cm="1">
        <f t="array" ref="J2438">_xlfn.XLOOKUP(D2438,justificativas_motivos,justificativas_texto,"",1,1)</f>
        <v>MOTORISTA CUMPRINDO HORÁRIO NA ESCALA ATUAL</v>
      </c>
      <c r="L2438" s="119" t="str">
        <f>_xlfn.CONCAT(cr_impAlm[[#This Row],[DATA]],cr_impAlm[[#This Row],[MOTORISTA e MATRICULA]])</f>
        <v>45669ANTONIO MAGNO FERREIRA DA SILVA - 5789</v>
      </c>
    </row>
    <row r="2439" spans="1:12" ht="41.25" hidden="1" customHeight="1">
      <c r="A2439" s="152">
        <v>45586</v>
      </c>
      <c r="B2439" s="146">
        <v>20020</v>
      </c>
      <c r="C2439" s="147">
        <v>0.87847222222222221</v>
      </c>
      <c r="D2439" s="148" t="s">
        <v>11</v>
      </c>
      <c r="E2439" s="132" t="s">
        <v>43</v>
      </c>
      <c r="F2439" s="149"/>
      <c r="G2439" s="149" t="str">
        <f t="shared" si="89"/>
        <v>1</v>
      </c>
      <c r="H2439" s="150">
        <f t="shared" si="90"/>
        <v>18</v>
      </c>
      <c r="I2439" s="149" t="str" cm="1">
        <f t="array" ref="I2439">_xlfn.XLOOKUP(C2439,imp_horarios,imp_trechos_janta,"",-1,1)</f>
        <v>BELEM X GOIANIA 21:05</v>
      </c>
      <c r="J2439" s="151" t="str" cm="1">
        <f t="array" ref="J2439">_xlfn.XLOOKUP(D2439,justificativas_motivos,justificativas_texto,"",1,1)</f>
        <v>MOTORISTA CUMPRINDO HORÁRIO NA ESCALA ATUAL</v>
      </c>
      <c r="L2439" s="119" t="str">
        <f>_xlfn.CONCAT(cr_impAlm[[#This Row],[DATA]],cr_impAlm[[#This Row],[MOTORISTA e MATRICULA]])</f>
        <v>45669LEON RODRIGUES LOPES - 5533</v>
      </c>
    </row>
    <row r="2440" spans="1:12" ht="41.25" hidden="1" customHeight="1">
      <c r="A2440" s="152">
        <v>45586</v>
      </c>
      <c r="B2440" s="146">
        <v>20020</v>
      </c>
      <c r="C2440" s="147">
        <v>0.87847222222222221</v>
      </c>
      <c r="D2440" s="148" t="s">
        <v>11</v>
      </c>
      <c r="E2440" s="132" t="s">
        <v>42</v>
      </c>
      <c r="F2440" s="149"/>
      <c r="G2440" s="149" t="str">
        <f t="shared" si="89"/>
        <v>1</v>
      </c>
      <c r="H2440" s="150">
        <f t="shared" si="90"/>
        <v>18</v>
      </c>
      <c r="I2440" s="149" t="str" cm="1">
        <f t="array" ref="I2440">_xlfn.XLOOKUP(C2440,imp_horarios,imp_trechos_janta,"",-1,1)</f>
        <v>BELEM X GOIANIA 21:05</v>
      </c>
      <c r="J2440" s="151" t="str" cm="1">
        <f t="array" ref="J2440">_xlfn.XLOOKUP(D2440,justificativas_motivos,justificativas_texto,"",1,1)</f>
        <v>MOTORISTA CUMPRINDO HORÁRIO NA ESCALA ATUAL</v>
      </c>
      <c r="L2440" s="119" t="str">
        <f>_xlfn.CONCAT(cr_impAlm[[#This Row],[DATA]],cr_impAlm[[#This Row],[MOTORISTA e MATRICULA]])</f>
        <v>45669ANTONIO DE PADUA DA  SILVA - 5645</v>
      </c>
    </row>
    <row r="2441" spans="1:12" ht="41.25" hidden="1" customHeight="1">
      <c r="A2441" s="152">
        <v>45586</v>
      </c>
      <c r="B2441" s="146">
        <v>24003</v>
      </c>
      <c r="C2441" s="147">
        <v>0.3</v>
      </c>
      <c r="D2441" s="148" t="s">
        <v>11</v>
      </c>
      <c r="E2441" s="132" t="s">
        <v>320</v>
      </c>
      <c r="F2441" s="149"/>
      <c r="G2441" s="149" t="str">
        <f t="shared" si="89"/>
        <v>1</v>
      </c>
      <c r="H2441" s="150">
        <f t="shared" si="90"/>
        <v>18</v>
      </c>
      <c r="I2441" s="149" t="str" cm="1">
        <f t="array" ref="I2441">_xlfn.XLOOKUP(C2441,imp_horarios,imp_trechos_janta,"",-1,1)</f>
        <v>BELEM X GOIANIA 07:12</v>
      </c>
      <c r="J2441" s="151" t="str" cm="1">
        <f t="array" ref="J2441">_xlfn.XLOOKUP(D2441,justificativas_motivos,justificativas_texto,"",1,1)</f>
        <v>MOTORISTA CUMPRINDO HORÁRIO NA ESCALA ATUAL</v>
      </c>
      <c r="L2441" s="119" t="str">
        <f>_xlfn.CONCAT(cr_impAlm[[#This Row],[DATA]],cr_impAlm[[#This Row],[MOTORISTA e MATRICULA]])</f>
        <v>45669RICARDO AUGUSTO TEIXEIRA SANTOS - 5660</v>
      </c>
    </row>
    <row r="2442" spans="1:12" ht="41.25" hidden="1" customHeight="1">
      <c r="A2442" s="152">
        <v>45586</v>
      </c>
      <c r="B2442" s="146">
        <v>24003</v>
      </c>
      <c r="C2442" s="147">
        <v>0.3</v>
      </c>
      <c r="D2442" s="148" t="s">
        <v>11</v>
      </c>
      <c r="E2442" s="132" t="s">
        <v>302</v>
      </c>
      <c r="F2442" s="149"/>
      <c r="G2442" s="149" t="str">
        <f t="shared" si="89"/>
        <v>1</v>
      </c>
      <c r="H2442" s="150">
        <f t="shared" si="90"/>
        <v>18</v>
      </c>
      <c r="I2442" s="149" t="str" cm="1">
        <f t="array" ref="I2442">_xlfn.XLOOKUP(C2442,imp_horarios,imp_trechos_janta,"",-1,1)</f>
        <v>BELEM X GOIANIA 07:12</v>
      </c>
      <c r="J2442" s="151" t="str" cm="1">
        <f t="array" ref="J2442">_xlfn.XLOOKUP(D2442,justificativas_motivos,justificativas_texto,"",1,1)</f>
        <v>MOTORISTA CUMPRINDO HORÁRIO NA ESCALA ATUAL</v>
      </c>
      <c r="L2442" s="119" t="str">
        <f>_xlfn.CONCAT(cr_impAlm[[#This Row],[DATA]],cr_impAlm[[#This Row],[MOTORISTA e MATRICULA]])</f>
        <v>45669MARCOS AUGUSTO SILVA ROCHA - 5268</v>
      </c>
    </row>
    <row r="2443" spans="1:12" ht="41.25" hidden="1" customHeight="1">
      <c r="A2443" s="152">
        <v>45586</v>
      </c>
      <c r="B2443" s="146">
        <v>24005</v>
      </c>
      <c r="C2443" s="147">
        <v>0.33333333333333331</v>
      </c>
      <c r="D2443" s="148" t="s">
        <v>11</v>
      </c>
      <c r="E2443" s="149" t="s">
        <v>23</v>
      </c>
      <c r="F2443" s="149"/>
      <c r="G2443" s="149" t="str">
        <f t="shared" si="89"/>
        <v>1</v>
      </c>
      <c r="H2443" s="150">
        <f t="shared" si="90"/>
        <v>18</v>
      </c>
      <c r="I2443" s="149" t="str" cm="1">
        <f t="array" ref="I2443">_xlfn.XLOOKUP(C2443,imp_horarios,imp_trechos_janta,"",-1,1)</f>
        <v>SAO LUIS X GOIANIA 08:00</v>
      </c>
      <c r="J2443" s="151" t="str" cm="1">
        <f t="array" ref="J2443">_xlfn.XLOOKUP(D2443,justificativas_motivos,justificativas_texto,"",1,1)</f>
        <v>MOTORISTA CUMPRINDO HORÁRIO NA ESCALA ATUAL</v>
      </c>
      <c r="L2443" s="119" t="str">
        <f>_xlfn.CONCAT(cr_impAlm[[#This Row],[DATA]],cr_impAlm[[#This Row],[MOTORISTA e MATRICULA]])</f>
        <v>45669MARCIO DE SOUSA BRASILEIRO - 5657</v>
      </c>
    </row>
    <row r="2444" spans="1:12" ht="41.25" hidden="1" customHeight="1">
      <c r="A2444" s="152">
        <v>45586</v>
      </c>
      <c r="B2444" s="146">
        <v>24005</v>
      </c>
      <c r="C2444" s="147">
        <v>0.33333333333333331</v>
      </c>
      <c r="D2444" s="148" t="s">
        <v>11</v>
      </c>
      <c r="E2444" s="149" t="s">
        <v>84</v>
      </c>
      <c r="F2444" s="149"/>
      <c r="G2444" s="149" t="str">
        <f t="shared" si="89"/>
        <v>1</v>
      </c>
      <c r="H2444" s="150">
        <f t="shared" si="90"/>
        <v>18</v>
      </c>
      <c r="I2444" s="149" t="str" cm="1">
        <f t="array" ref="I2444">_xlfn.XLOOKUP(C2444,imp_horarios,imp_trechos_janta,"",-1,1)</f>
        <v>SAO LUIS X GOIANIA 08:00</v>
      </c>
      <c r="J2444" s="151" t="str" cm="1">
        <f t="array" ref="J2444">_xlfn.XLOOKUP(D2444,justificativas_motivos,justificativas_texto,"",1,1)</f>
        <v>MOTORISTA CUMPRINDO HORÁRIO NA ESCALA ATUAL</v>
      </c>
      <c r="L2444" s="119" t="str">
        <f>_xlfn.CONCAT(cr_impAlm[[#This Row],[DATA]],cr_impAlm[[#This Row],[MOTORISTA e MATRICULA]])</f>
        <v>45670COSME CAVALCANTE DA SILVA - 3002</v>
      </c>
    </row>
    <row r="2445" spans="1:12" ht="41.25" hidden="1" customHeight="1">
      <c r="A2445" s="152">
        <v>45586</v>
      </c>
      <c r="B2445" s="146">
        <v>17400</v>
      </c>
      <c r="C2445" s="147">
        <v>0.39583333333333331</v>
      </c>
      <c r="D2445" s="148" t="s">
        <v>11</v>
      </c>
      <c r="E2445" s="153" t="s">
        <v>160</v>
      </c>
      <c r="F2445" s="149"/>
      <c r="G2445" s="149" t="str">
        <f t="shared" si="89"/>
        <v>1</v>
      </c>
      <c r="H2445" s="150">
        <f t="shared" si="90"/>
        <v>18</v>
      </c>
      <c r="I2445" s="149" t="str" cm="1">
        <f t="array" ref="I2445">_xlfn.XLOOKUP(C2445,imp_horarios,imp_trechos_janta,"",-1,1)</f>
        <v>GOIANIA X BELEM 09:30</v>
      </c>
      <c r="J2445" s="151" t="str" cm="1">
        <f t="array" ref="J2445">_xlfn.XLOOKUP(D2445,justificativas_motivos,justificativas_texto,"",1,1)</f>
        <v>MOTORISTA CUMPRINDO HORÁRIO NA ESCALA ATUAL</v>
      </c>
      <c r="L2445" s="119" t="str">
        <f>_xlfn.CONCAT(cr_impAlm[[#This Row],[DATA]],cr_impAlm[[#This Row],[MOTORISTA e MATRICULA]])</f>
        <v>45670EDINANDES LUIZ DA SILVA - 2651</v>
      </c>
    </row>
    <row r="2446" spans="1:12" ht="41.25" hidden="1" customHeight="1">
      <c r="A2446" s="152">
        <v>45586</v>
      </c>
      <c r="B2446" s="146">
        <v>17400</v>
      </c>
      <c r="C2446" s="147">
        <v>0.39583333333333331</v>
      </c>
      <c r="D2446" s="148" t="s">
        <v>11</v>
      </c>
      <c r="E2446" s="153" t="s">
        <v>161</v>
      </c>
      <c r="F2446" s="149"/>
      <c r="G2446" s="149" t="str">
        <f t="shared" si="89"/>
        <v>1</v>
      </c>
      <c r="H2446" s="150">
        <f t="shared" si="90"/>
        <v>18</v>
      </c>
      <c r="I2446" s="149" t="str" cm="1">
        <f t="array" ref="I2446">_xlfn.XLOOKUP(C2446,imp_horarios,imp_trechos_janta,"",-1,1)</f>
        <v>GOIANIA X BELEM 09:30</v>
      </c>
      <c r="J2446" s="151" t="str" cm="1">
        <f t="array" ref="J2446">_xlfn.XLOOKUP(D2446,justificativas_motivos,justificativas_texto,"",1,1)</f>
        <v>MOTORISTA CUMPRINDO HORÁRIO NA ESCALA ATUAL</v>
      </c>
      <c r="L2446" s="119" t="str">
        <f>_xlfn.CONCAT(cr_impAlm[[#This Row],[DATA]],cr_impAlm[[#This Row],[MOTORISTA e MATRICULA]])</f>
        <v>45670AILTON LEITE ORTIZ DE CAMARGO - 1642</v>
      </c>
    </row>
    <row r="2447" spans="1:12" ht="41.25" hidden="1" customHeight="1">
      <c r="A2447" s="152">
        <v>45586</v>
      </c>
      <c r="B2447" s="146">
        <v>15300</v>
      </c>
      <c r="C2447" s="147">
        <v>0.75</v>
      </c>
      <c r="D2447" s="148" t="s">
        <v>11</v>
      </c>
      <c r="E2447" s="149" t="s">
        <v>86</v>
      </c>
      <c r="F2447" s="149"/>
      <c r="G2447" s="149" t="str">
        <f t="shared" si="89"/>
        <v>1</v>
      </c>
      <c r="H2447" s="150">
        <f t="shared" si="90"/>
        <v>18</v>
      </c>
      <c r="I2447" s="149" t="str" cm="1">
        <f t="array" ref="I2447">_xlfn.XLOOKUP(C2447,imp_horarios,imp_trechos_janta,"",-1,1)</f>
        <v>GOIANIA X TERESINA 18:00</v>
      </c>
      <c r="J2447" s="151" t="str" cm="1">
        <f t="array" ref="J2447">_xlfn.XLOOKUP(D2447,justificativas_motivos,justificativas_texto,"",1,1)</f>
        <v>MOTORISTA CUMPRINDO HORÁRIO NA ESCALA ATUAL</v>
      </c>
      <c r="L2447" s="119" t="str">
        <f>_xlfn.CONCAT(cr_impAlm[[#This Row],[DATA]],cr_impAlm[[#This Row],[MOTORISTA e MATRICULA]])</f>
        <v>45670ALCENILDE BARBOSA ARAUJO - 1745</v>
      </c>
    </row>
    <row r="2448" spans="1:12" ht="41.25" hidden="1" customHeight="1">
      <c r="A2448" s="152">
        <v>45586</v>
      </c>
      <c r="B2448" s="146">
        <v>15300</v>
      </c>
      <c r="C2448" s="147">
        <v>0.75</v>
      </c>
      <c r="D2448" s="148" t="s">
        <v>11</v>
      </c>
      <c r="E2448" s="149" t="s">
        <v>87</v>
      </c>
      <c r="F2448" s="149"/>
      <c r="G2448" s="149" t="str">
        <f t="shared" si="89"/>
        <v>1</v>
      </c>
      <c r="H2448" s="150">
        <f t="shared" si="90"/>
        <v>18</v>
      </c>
      <c r="I2448" s="149" t="str" cm="1">
        <f t="array" ref="I2448">_xlfn.XLOOKUP(C2448,imp_horarios,imp_trechos_janta,"",-1,1)</f>
        <v>GOIANIA X TERESINA 18:00</v>
      </c>
      <c r="J2448" s="151" t="str" cm="1">
        <f t="array" ref="J2448">_xlfn.XLOOKUP(D2448,justificativas_motivos,justificativas_texto,"",1,1)</f>
        <v>MOTORISTA CUMPRINDO HORÁRIO NA ESCALA ATUAL</v>
      </c>
      <c r="L2448" s="119" t="str">
        <f>_xlfn.CONCAT(cr_impAlm[[#This Row],[DATA]],cr_impAlm[[#This Row],[MOTORISTA e MATRICULA]])</f>
        <v>45670JOAO DA SILVA MORAIS - 2978</v>
      </c>
    </row>
    <row r="2449" spans="1:12" ht="41.25" hidden="1" customHeight="1">
      <c r="A2449" s="152">
        <v>45586</v>
      </c>
      <c r="B2449" s="146">
        <v>24012</v>
      </c>
      <c r="C2449" s="147">
        <v>0.79166666666666663</v>
      </c>
      <c r="D2449" s="148" t="s">
        <v>11</v>
      </c>
      <c r="E2449" s="149" t="s">
        <v>165</v>
      </c>
      <c r="F2449" s="149"/>
      <c r="G2449" s="149" t="str">
        <f t="shared" si="89"/>
        <v>1</v>
      </c>
      <c r="H2449" s="150">
        <f t="shared" si="90"/>
        <v>18</v>
      </c>
      <c r="I2449" s="149" t="str" cm="1">
        <f t="array" ref="I2449">_xlfn.XLOOKUP(C2449,imp_horarios,imp_trechos_janta,"",-1,1)</f>
        <v>GOIANIA X TERESINA 18:00</v>
      </c>
      <c r="J2449" s="151" t="str" cm="1">
        <f t="array" ref="J2449">_xlfn.XLOOKUP(D2449,justificativas_motivos,justificativas_texto,"",1,1)</f>
        <v>MOTORISTA CUMPRINDO HORÁRIO NA ESCALA ATUAL</v>
      </c>
      <c r="L2449" s="119" t="str">
        <f>_xlfn.CONCAT(cr_impAlm[[#This Row],[DATA]],cr_impAlm[[#This Row],[MOTORISTA e MATRICULA]])</f>
        <v>45670RAFAEL JOSE TOME DE LIMA - 5537</v>
      </c>
    </row>
    <row r="2450" spans="1:12" ht="41.25" hidden="1" customHeight="1">
      <c r="A2450" s="152">
        <v>45586</v>
      </c>
      <c r="B2450" s="146">
        <v>24012</v>
      </c>
      <c r="C2450" s="147">
        <v>0.79166666666666663</v>
      </c>
      <c r="D2450" s="148" t="s">
        <v>11</v>
      </c>
      <c r="E2450" s="149" t="s">
        <v>201</v>
      </c>
      <c r="F2450" s="149"/>
      <c r="G2450" s="149" t="str">
        <f t="shared" si="89"/>
        <v>1</v>
      </c>
      <c r="H2450" s="150">
        <f t="shared" si="90"/>
        <v>18</v>
      </c>
      <c r="I2450" s="149" t="str" cm="1">
        <f t="array" ref="I2450">_xlfn.XLOOKUP(C2450,imp_horarios,imp_trechos_janta,"",-1,1)</f>
        <v>GOIANIA X TERESINA 18:00</v>
      </c>
      <c r="J2450" s="151" t="str" cm="1">
        <f t="array" ref="J2450">_xlfn.XLOOKUP(D2450,justificativas_motivos,justificativas_texto,"",1,1)</f>
        <v>MOTORISTA CUMPRINDO HORÁRIO NA ESCALA ATUAL</v>
      </c>
      <c r="L2450" s="119" t="str">
        <f>_xlfn.CONCAT(cr_impAlm[[#This Row],[DATA]],cr_impAlm[[#This Row],[MOTORISTA e MATRICULA]])</f>
        <v>45670ADALTON ALMEIDA DE SOUZA - 1941</v>
      </c>
    </row>
    <row r="2451" spans="1:12" ht="41.25" hidden="1" customHeight="1">
      <c r="A2451" s="152">
        <v>45586</v>
      </c>
      <c r="B2451" s="146">
        <v>24001</v>
      </c>
      <c r="C2451" s="147">
        <v>0.83333333333333337</v>
      </c>
      <c r="D2451" s="148" t="s">
        <v>11</v>
      </c>
      <c r="E2451" s="149" t="s">
        <v>66</v>
      </c>
      <c r="F2451" s="149"/>
      <c r="G2451" s="149" t="str">
        <f t="shared" si="89"/>
        <v>1</v>
      </c>
      <c r="H2451" s="150">
        <f t="shared" si="90"/>
        <v>18</v>
      </c>
      <c r="I2451" s="149" t="str" cm="1">
        <f t="array" ref="I2451">_xlfn.XLOOKUP(C2451,imp_horarios,imp_trechos_janta,"",-1,1)</f>
        <v>GOIANIA X SAO LUIS 20:00</v>
      </c>
      <c r="J2451" s="151" t="str" cm="1">
        <f t="array" ref="J2451">_xlfn.XLOOKUP(D2451,justificativas_motivos,justificativas_texto,"",1,1)</f>
        <v>MOTORISTA CUMPRINDO HORÁRIO NA ESCALA ATUAL</v>
      </c>
      <c r="L2451" s="119" t="str">
        <f>_xlfn.CONCAT(cr_impAlm[[#This Row],[DATA]],cr_impAlm[[#This Row],[MOTORISTA e MATRICULA]])</f>
        <v>45670JOAO ROQUELINO PERES JUNIOR - 5552</v>
      </c>
    </row>
    <row r="2452" spans="1:12" ht="41.25" hidden="1" customHeight="1">
      <c r="A2452" s="144">
        <v>45586</v>
      </c>
      <c r="B2452" s="135">
        <v>24001</v>
      </c>
      <c r="C2452" s="133">
        <v>0.83333333333333337</v>
      </c>
      <c r="D2452" s="148" t="s">
        <v>11</v>
      </c>
      <c r="E2452" s="132" t="s">
        <v>164</v>
      </c>
      <c r="F2452" s="132"/>
      <c r="G2452" s="132" t="str">
        <f t="shared" si="89"/>
        <v>1</v>
      </c>
      <c r="H2452" s="137">
        <f t="shared" si="90"/>
        <v>18</v>
      </c>
      <c r="I2452" s="132" t="str" cm="1">
        <f t="array" ref="I2452">_xlfn.XLOOKUP(C2452,imp_horarios,imp_trechos_janta,"",-1,1)</f>
        <v>GOIANIA X SAO LUIS 20:00</v>
      </c>
      <c r="J2452" s="145" t="str" cm="1">
        <f t="array" ref="J2452">_xlfn.XLOOKUP(D2452,justificativas_motivos,justificativas_texto,"",1,1)</f>
        <v>MOTORISTA CUMPRINDO HORÁRIO NA ESCALA ATUAL</v>
      </c>
      <c r="L2452" s="119" t="str">
        <f>_xlfn.CONCAT(cr_impAlm[[#This Row],[DATA]],cr_impAlm[[#This Row],[MOTORISTA e MATRICULA]])</f>
        <v>45670VALTERLINS ALIXANDRE COSTA - 5446</v>
      </c>
    </row>
    <row r="2453" spans="1:12" ht="41.25" hidden="1" customHeight="1">
      <c r="A2453" s="144">
        <v>45587</v>
      </c>
      <c r="B2453" s="135">
        <v>15300</v>
      </c>
      <c r="C2453" s="133">
        <v>0.75</v>
      </c>
      <c r="D2453" s="136" t="s">
        <v>11</v>
      </c>
      <c r="E2453" s="132" t="s">
        <v>86</v>
      </c>
      <c r="F2453" s="132"/>
      <c r="G2453" s="132" t="str">
        <f t="shared" si="89"/>
        <v>1</v>
      </c>
      <c r="H2453" s="137">
        <f t="shared" si="90"/>
        <v>18</v>
      </c>
      <c r="I2453" s="132" t="str" cm="1">
        <f t="array" ref="I2453">_xlfn.XLOOKUP(C2453,imp_horarios,imp_trechos_janta,"",-1,1)</f>
        <v>GOIANIA X TERESINA 18:00</v>
      </c>
      <c r="J2453" s="145" t="str" cm="1">
        <f t="array" ref="J2453">_xlfn.XLOOKUP(D2453,justificativas_motivos,justificativas_texto,"",1,1)</f>
        <v>MOTORISTA CUMPRINDO HORÁRIO NA ESCALA ATUAL</v>
      </c>
      <c r="L2453" s="119" t="str">
        <f>_xlfn.CONCAT(cr_impAlm[[#This Row],[DATA]],cr_impAlm[[#This Row],[MOTORISTA e MATRICULA]])</f>
        <v>45670JOAO SILVA SOUSA - 5330</v>
      </c>
    </row>
    <row r="2454" spans="1:12" ht="41.25" hidden="1" customHeight="1">
      <c r="A2454" s="144">
        <v>45587</v>
      </c>
      <c r="B2454" s="135">
        <v>15300</v>
      </c>
      <c r="C2454" s="133">
        <v>0.75</v>
      </c>
      <c r="D2454" s="148" t="s">
        <v>11</v>
      </c>
      <c r="E2454" s="132" t="s">
        <v>87</v>
      </c>
      <c r="F2454" s="132"/>
      <c r="G2454" s="132" t="str">
        <f t="shared" si="89"/>
        <v>1</v>
      </c>
      <c r="H2454" s="137">
        <f t="shared" si="90"/>
        <v>18</v>
      </c>
      <c r="I2454" s="132" t="str" cm="1">
        <f t="array" ref="I2454">_xlfn.XLOOKUP(C2454,imp_horarios,imp_trechos_janta,"",-1,1)</f>
        <v>GOIANIA X TERESINA 18:00</v>
      </c>
      <c r="J2454" s="145" t="str" cm="1">
        <f t="array" ref="J2454">_xlfn.XLOOKUP(D2454,justificativas_motivos,justificativas_texto,"",1,1)</f>
        <v>MOTORISTA CUMPRINDO HORÁRIO NA ESCALA ATUAL</v>
      </c>
      <c r="L2454" s="119" t="str">
        <f>_xlfn.CONCAT(cr_impAlm[[#This Row],[DATA]],cr_impAlm[[#This Row],[MOTORISTA e MATRICULA]])</f>
        <v>45671VALDIR NUNES DA SILVA - 2841</v>
      </c>
    </row>
    <row r="2455" spans="1:12" ht="41.25" hidden="1" customHeight="1">
      <c r="A2455" s="144">
        <v>45587</v>
      </c>
      <c r="B2455" s="135">
        <v>24012</v>
      </c>
      <c r="C2455" s="133">
        <v>0.79166666666666663</v>
      </c>
      <c r="D2455" s="136" t="s">
        <v>11</v>
      </c>
      <c r="E2455" s="132" t="s">
        <v>62</v>
      </c>
      <c r="F2455" s="132"/>
      <c r="G2455" s="132" t="str">
        <f t="shared" si="89"/>
        <v>1</v>
      </c>
      <c r="H2455" s="137">
        <f t="shared" si="90"/>
        <v>18</v>
      </c>
      <c r="I2455" s="132" t="str" cm="1">
        <f t="array" ref="I2455">_xlfn.XLOOKUP(C2455,imp_horarios,imp_trechos_janta,"",-1,1)</f>
        <v>GOIANIA X TERESINA 18:00</v>
      </c>
      <c r="J2455" s="145" t="str" cm="1">
        <f t="array" ref="J2455">_xlfn.XLOOKUP(D2455,justificativas_motivos,justificativas_texto,"",1,1)</f>
        <v>MOTORISTA CUMPRINDO HORÁRIO NA ESCALA ATUAL</v>
      </c>
      <c r="L2455" s="119" t="str">
        <f>_xlfn.CONCAT(cr_impAlm[[#This Row],[DATA]],cr_impAlm[[#This Row],[MOTORISTA e MATRICULA]])</f>
        <v>45671JOAO MONTEIRO DA COSTA - 5187</v>
      </c>
    </row>
    <row r="2456" spans="1:12" ht="41.25" hidden="1" customHeight="1">
      <c r="A2456" s="144">
        <v>45587</v>
      </c>
      <c r="B2456" s="135">
        <v>24012</v>
      </c>
      <c r="C2456" s="133">
        <v>0.79166666666666663</v>
      </c>
      <c r="D2456" s="148" t="s">
        <v>11</v>
      </c>
      <c r="E2456" s="132" t="s">
        <v>201</v>
      </c>
      <c r="F2456" s="132"/>
      <c r="G2456" s="132" t="str">
        <f t="shared" si="89"/>
        <v>1</v>
      </c>
      <c r="H2456" s="137">
        <f t="shared" si="90"/>
        <v>18</v>
      </c>
      <c r="I2456" s="132" t="str" cm="1">
        <f t="array" ref="I2456">_xlfn.XLOOKUP(C2456,imp_horarios,imp_trechos_janta,"",-1,1)</f>
        <v>GOIANIA X TERESINA 18:00</v>
      </c>
      <c r="J2456" s="145" t="str" cm="1">
        <f t="array" ref="J2456">_xlfn.XLOOKUP(D2456,justificativas_motivos,justificativas_texto,"",1,1)</f>
        <v>MOTORISTA CUMPRINDO HORÁRIO NA ESCALA ATUAL</v>
      </c>
      <c r="L2456" s="119" t="str">
        <f>_xlfn.CONCAT(cr_impAlm[[#This Row],[DATA]],cr_impAlm[[#This Row],[MOTORISTA e MATRICULA]])</f>
        <v>45671IDEIR BISPO DE SANTANA - 2543</v>
      </c>
    </row>
    <row r="2457" spans="1:12" ht="41.25" hidden="1" customHeight="1">
      <c r="A2457" s="144">
        <v>45587</v>
      </c>
      <c r="B2457" s="135">
        <v>24001</v>
      </c>
      <c r="C2457" s="133">
        <v>0.83333333333333337</v>
      </c>
      <c r="D2457" s="136" t="s">
        <v>11</v>
      </c>
      <c r="E2457" s="132" t="s">
        <v>66</v>
      </c>
      <c r="F2457" s="132"/>
      <c r="G2457" s="132" t="str">
        <f t="shared" si="89"/>
        <v>1</v>
      </c>
      <c r="H2457" s="137">
        <f t="shared" si="90"/>
        <v>18</v>
      </c>
      <c r="I2457" s="132" t="str" cm="1">
        <f t="array" ref="I2457">_xlfn.XLOOKUP(C2457,imp_horarios,imp_trechos_janta,"",-1,1)</f>
        <v>GOIANIA X SAO LUIS 20:00</v>
      </c>
      <c r="J2457" s="145" t="str" cm="1">
        <f t="array" ref="J2457">_xlfn.XLOOKUP(D2457,justificativas_motivos,justificativas_texto,"",1,1)</f>
        <v>MOTORISTA CUMPRINDO HORÁRIO NA ESCALA ATUAL</v>
      </c>
      <c r="L2457" s="119" t="str">
        <f>_xlfn.CONCAT(cr_impAlm[[#This Row],[DATA]],cr_impAlm[[#This Row],[MOTORISTA e MATRICULA]])</f>
        <v>45671WENDER PEDRO DA SILVA - 1596</v>
      </c>
    </row>
    <row r="2458" spans="1:12" ht="41.25" hidden="1" customHeight="1">
      <c r="A2458" s="144">
        <v>45587</v>
      </c>
      <c r="B2458" s="135">
        <v>24001</v>
      </c>
      <c r="C2458" s="133">
        <v>0.83333333333333337</v>
      </c>
      <c r="D2458" s="148" t="s">
        <v>11</v>
      </c>
      <c r="E2458" s="132" t="s">
        <v>164</v>
      </c>
      <c r="F2458" s="132"/>
      <c r="G2458" s="132" t="str">
        <f t="shared" si="89"/>
        <v>1</v>
      </c>
      <c r="H2458" s="137">
        <f t="shared" si="90"/>
        <v>18</v>
      </c>
      <c r="I2458" s="132" t="str" cm="1">
        <f t="array" ref="I2458">_xlfn.XLOOKUP(C2458,imp_horarios,imp_trechos_janta,"",-1,1)</f>
        <v>GOIANIA X SAO LUIS 20:00</v>
      </c>
      <c r="J2458" s="145" t="str" cm="1">
        <f t="array" ref="J2458">_xlfn.XLOOKUP(D2458,justificativas_motivos,justificativas_texto,"",1,1)</f>
        <v>MOTORISTA CUMPRINDO HORÁRIO NA ESCALA ATUAL</v>
      </c>
      <c r="L2458" s="119" t="str">
        <f>_xlfn.CONCAT(cr_impAlm[[#This Row],[DATA]],cr_impAlm[[#This Row],[MOTORISTA e MATRICULA]])</f>
        <v>45671LUCIANO CARNEIRO ALVES - 5757</v>
      </c>
    </row>
    <row r="2459" spans="1:12" ht="41.25" hidden="1" customHeight="1">
      <c r="A2459" s="144">
        <v>45587</v>
      </c>
      <c r="B2459" s="135">
        <v>17400</v>
      </c>
      <c r="C2459" s="133">
        <v>0.39583333333333331</v>
      </c>
      <c r="D2459" s="136" t="s">
        <v>11</v>
      </c>
      <c r="E2459" s="132" t="s">
        <v>174</v>
      </c>
      <c r="F2459" s="132"/>
      <c r="G2459" s="132" t="str">
        <f t="shared" ref="G2459:G2522" si="91">IF(E2459="MOTORISTA","","1")</f>
        <v>1</v>
      </c>
      <c r="H2459" s="137">
        <f t="shared" ref="H2459:H2522" si="92">IF(E2459="MOTORISTA","",18)</f>
        <v>18</v>
      </c>
      <c r="I2459" s="132" t="str" cm="1">
        <f t="array" ref="I2459">_xlfn.XLOOKUP(C2459,imp_horarios,imp_trechos_janta,"",-1,1)</f>
        <v>GOIANIA X BELEM 09:30</v>
      </c>
      <c r="J2459" s="145" t="str" cm="1">
        <f t="array" ref="J2459">_xlfn.XLOOKUP(D2459,justificativas_motivos,justificativas_texto,"",1,1)</f>
        <v>MOTORISTA CUMPRINDO HORÁRIO NA ESCALA ATUAL</v>
      </c>
      <c r="L2459" s="119" t="str">
        <f>_xlfn.CONCAT(cr_impAlm[[#This Row],[DATA]],cr_impAlm[[#This Row],[MOTORISTA e MATRICULA]])</f>
        <v>45671ROGERIO TEODORO DE OLIVEIRA 5994</v>
      </c>
    </row>
    <row r="2460" spans="1:12" ht="41.25" hidden="1" customHeight="1">
      <c r="A2460" s="144">
        <v>45587</v>
      </c>
      <c r="B2460" s="135">
        <v>17400</v>
      </c>
      <c r="C2460" s="133">
        <v>0.39583333333333331</v>
      </c>
      <c r="D2460" s="148" t="s">
        <v>11</v>
      </c>
      <c r="E2460" s="132" t="s">
        <v>135</v>
      </c>
      <c r="F2460" s="132"/>
      <c r="G2460" s="132" t="str">
        <f t="shared" si="91"/>
        <v>1</v>
      </c>
      <c r="H2460" s="137">
        <f t="shared" si="92"/>
        <v>18</v>
      </c>
      <c r="I2460" s="132" t="str" cm="1">
        <f t="array" ref="I2460">_xlfn.XLOOKUP(C2460,imp_horarios,imp_trechos_janta,"",-1,1)</f>
        <v>GOIANIA X BELEM 09:30</v>
      </c>
      <c r="J2460" s="145" t="str" cm="1">
        <f t="array" ref="J2460">_xlfn.XLOOKUP(D2460,justificativas_motivos,justificativas_texto,"",1,1)</f>
        <v>MOTORISTA CUMPRINDO HORÁRIO NA ESCALA ATUAL</v>
      </c>
      <c r="L2460" s="119" t="str">
        <f>_xlfn.CONCAT(cr_impAlm[[#This Row],[DATA]],cr_impAlm[[#This Row],[MOTORISTA e MATRICULA]])</f>
        <v>45671ANTONIO LEONESIO CAMPELO DA SILVA - 5303</v>
      </c>
    </row>
    <row r="2461" spans="1:12" ht="41.25" hidden="1" customHeight="1">
      <c r="A2461" s="144">
        <v>45587</v>
      </c>
      <c r="B2461" s="135">
        <v>16300</v>
      </c>
      <c r="C2461" s="133">
        <v>0.75</v>
      </c>
      <c r="D2461" s="136" t="s">
        <v>11</v>
      </c>
      <c r="E2461" s="132" t="s">
        <v>163</v>
      </c>
      <c r="F2461" s="132"/>
      <c r="G2461" s="132" t="str">
        <f t="shared" si="91"/>
        <v>1</v>
      </c>
      <c r="H2461" s="137">
        <f t="shared" si="92"/>
        <v>18</v>
      </c>
      <c r="I2461" s="132" t="str" cm="1">
        <f t="array" ref="I2461">_xlfn.XLOOKUP(C2461,imp_horarios,imp_trechos_janta,"",-1,1)</f>
        <v>GOIANIA X TERESINA 18:00</v>
      </c>
      <c r="J2461" s="145" t="str" cm="1">
        <f t="array" ref="J2461">_xlfn.XLOOKUP(D2461,justificativas_motivos,justificativas_texto,"",1,1)</f>
        <v>MOTORISTA CUMPRINDO HORÁRIO NA ESCALA ATUAL</v>
      </c>
      <c r="L2461" s="119" t="str">
        <f>_xlfn.CONCAT(cr_impAlm[[#This Row],[DATA]],cr_impAlm[[#This Row],[MOTORISTA e MATRICULA]])</f>
        <v>45671FRANCISCO WILSON SOARES - 1537</v>
      </c>
    </row>
    <row r="2462" spans="1:12" ht="41.25" hidden="1" customHeight="1">
      <c r="A2462" s="144">
        <v>45587</v>
      </c>
      <c r="B2462" s="135">
        <v>16300</v>
      </c>
      <c r="C2462" s="133">
        <v>0.75</v>
      </c>
      <c r="D2462" s="148" t="s">
        <v>11</v>
      </c>
      <c r="E2462" s="132" t="s">
        <v>121</v>
      </c>
      <c r="F2462" s="132"/>
      <c r="G2462" s="132" t="str">
        <f t="shared" si="91"/>
        <v>1</v>
      </c>
      <c r="H2462" s="137">
        <f t="shared" si="92"/>
        <v>18</v>
      </c>
      <c r="I2462" s="132" t="str" cm="1">
        <f t="array" ref="I2462">_xlfn.XLOOKUP(C2462,imp_horarios,imp_trechos_janta,"",-1,1)</f>
        <v>GOIANIA X TERESINA 18:00</v>
      </c>
      <c r="J2462" s="145" t="str" cm="1">
        <f t="array" ref="J2462">_xlfn.XLOOKUP(D2462,justificativas_motivos,justificativas_texto,"",1,1)</f>
        <v>MOTORISTA CUMPRINDO HORÁRIO NA ESCALA ATUAL</v>
      </c>
      <c r="L2462" s="119" t="str">
        <f>_xlfn.CONCAT(cr_impAlm[[#This Row],[DATA]],cr_impAlm[[#This Row],[MOTORISTA e MATRICULA]])</f>
        <v>45672MARCOS SUEL SALES PINTO - 5529</v>
      </c>
    </row>
    <row r="2463" spans="1:12" ht="41.25" hidden="1" customHeight="1">
      <c r="A2463" s="144">
        <v>45587</v>
      </c>
      <c r="B2463" s="135">
        <v>19012</v>
      </c>
      <c r="C2463" s="133">
        <v>0.79166666666666663</v>
      </c>
      <c r="D2463" s="136" t="s">
        <v>11</v>
      </c>
      <c r="E2463" s="132" t="s">
        <v>262</v>
      </c>
      <c r="F2463" s="132"/>
      <c r="G2463" s="132" t="str">
        <f t="shared" si="91"/>
        <v>1</v>
      </c>
      <c r="H2463" s="137">
        <f t="shared" si="92"/>
        <v>18</v>
      </c>
      <c r="I2463" s="132" t="str" cm="1">
        <f t="array" ref="I2463">_xlfn.XLOOKUP(C2463,imp_horarios,imp_trechos_janta,"",-1,1)</f>
        <v>GOIANIA X TERESINA 18:00</v>
      </c>
      <c r="J2463" s="145" t="str" cm="1">
        <f t="array" ref="J2463">_xlfn.XLOOKUP(D2463,justificativas_motivos,justificativas_texto,"",1,1)</f>
        <v>MOTORISTA CUMPRINDO HORÁRIO NA ESCALA ATUAL</v>
      </c>
      <c r="L2463" s="119" t="str">
        <f>_xlfn.CONCAT(cr_impAlm[[#This Row],[DATA]],cr_impAlm[[#This Row],[MOTORISTA e MATRICULA]])</f>
        <v>45672NEURI BISPO DA SILVA - 2682</v>
      </c>
    </row>
    <row r="2464" spans="1:12" ht="41.25" hidden="1" customHeight="1">
      <c r="A2464" s="144">
        <v>45587</v>
      </c>
      <c r="B2464" s="146">
        <v>19012</v>
      </c>
      <c r="C2464" s="147">
        <v>0.79166666666666663</v>
      </c>
      <c r="D2464" s="148" t="s">
        <v>11</v>
      </c>
      <c r="E2464" s="149" t="s">
        <v>26</v>
      </c>
      <c r="F2464" s="132"/>
      <c r="G2464" s="149" t="str">
        <f t="shared" si="91"/>
        <v>1</v>
      </c>
      <c r="H2464" s="150">
        <f t="shared" si="92"/>
        <v>18</v>
      </c>
      <c r="I2464" s="149" t="str" cm="1">
        <f t="array" ref="I2464">_xlfn.XLOOKUP(C2464,imp_horarios,imp_trechos_janta,"",-1,1)</f>
        <v>GOIANIA X TERESINA 18:00</v>
      </c>
      <c r="J2464" s="151" t="str" cm="1">
        <f t="array" ref="J2464">_xlfn.XLOOKUP(D2464,justificativas_motivos,justificativas_texto,"",1,1)</f>
        <v>MOTORISTA CUMPRINDO HORÁRIO NA ESCALA ATUAL</v>
      </c>
      <c r="L2464" s="119" t="str">
        <f>_xlfn.CONCAT(cr_impAlm[[#This Row],[DATA]],cr_impAlm[[#This Row],[MOTORISTA e MATRICULA]])</f>
        <v>45672WILSON MARTINS ROCHA - 105</v>
      </c>
    </row>
    <row r="2465" spans="1:12" ht="41.25" hidden="1" customHeight="1">
      <c r="A2465" s="152">
        <v>45587</v>
      </c>
      <c r="B2465" s="146">
        <v>24002</v>
      </c>
      <c r="C2465" s="147">
        <v>0.83333333333333337</v>
      </c>
      <c r="D2465" s="148" t="s">
        <v>11</v>
      </c>
      <c r="E2465" s="149" t="s">
        <v>177</v>
      </c>
      <c r="F2465" s="149"/>
      <c r="G2465" s="149" t="str">
        <f t="shared" si="91"/>
        <v>1</v>
      </c>
      <c r="H2465" s="150">
        <f t="shared" si="92"/>
        <v>18</v>
      </c>
      <c r="I2465" s="149" t="str" cm="1">
        <f t="array" ref="I2465">_xlfn.XLOOKUP(C2465,imp_horarios,imp_trechos_janta,"",-1,1)</f>
        <v>GOIANIA X SAO LUIS 20:00</v>
      </c>
      <c r="J2465" s="151" t="str" cm="1">
        <f t="array" ref="J2465">_xlfn.XLOOKUP(D2465,justificativas_motivos,justificativas_texto,"",1,1)</f>
        <v>MOTORISTA CUMPRINDO HORÁRIO NA ESCALA ATUAL</v>
      </c>
      <c r="L2465" s="119" t="str">
        <f>_xlfn.CONCAT(cr_impAlm[[#This Row],[DATA]],cr_impAlm[[#This Row],[MOTORISTA e MATRICULA]])</f>
        <v>45672WILSON FERREIRA DE JESUS - 1407</v>
      </c>
    </row>
    <row r="2466" spans="1:12" ht="41.25" hidden="1" customHeight="1">
      <c r="A2466" s="152">
        <v>45587</v>
      </c>
      <c r="B2466" s="146">
        <v>24002</v>
      </c>
      <c r="C2466" s="147">
        <v>0.83333333333333337</v>
      </c>
      <c r="D2466" s="148" t="s">
        <v>11</v>
      </c>
      <c r="E2466" s="132" t="s">
        <v>17</v>
      </c>
      <c r="F2466" s="149"/>
      <c r="G2466" s="149" t="str">
        <f t="shared" si="91"/>
        <v>1</v>
      </c>
      <c r="H2466" s="150">
        <f t="shared" si="92"/>
        <v>18</v>
      </c>
      <c r="I2466" s="149" t="str" cm="1">
        <f t="array" ref="I2466">_xlfn.XLOOKUP(C2466,imp_horarios,imp_trechos_janta,"",-1,1)</f>
        <v>GOIANIA X SAO LUIS 20:00</v>
      </c>
      <c r="J2466" s="151" t="str" cm="1">
        <f t="array" ref="J2466">_xlfn.XLOOKUP(D2466,justificativas_motivos,justificativas_texto,"",1,1)</f>
        <v>MOTORISTA CUMPRINDO HORÁRIO NA ESCALA ATUAL</v>
      </c>
      <c r="L2466" s="119" t="str">
        <f>_xlfn.CONCAT(cr_impAlm[[#This Row],[DATA]],cr_impAlm[[#This Row],[MOTORISTA e MATRICULA]])</f>
        <v>45672EVANDRO CARLOS ARAUJO LIMA - 569</v>
      </c>
    </row>
    <row r="2467" spans="1:12" ht="41.25" hidden="1" customHeight="1">
      <c r="A2467" s="152">
        <v>45588</v>
      </c>
      <c r="B2467" s="146">
        <v>20018</v>
      </c>
      <c r="C2467" s="147">
        <v>0.87847222222222221</v>
      </c>
      <c r="D2467" s="148" t="s">
        <v>11</v>
      </c>
      <c r="E2467" s="132" t="s">
        <v>163</v>
      </c>
      <c r="F2467" s="149"/>
      <c r="G2467" s="149" t="str">
        <f t="shared" si="91"/>
        <v>1</v>
      </c>
      <c r="H2467" s="150">
        <f t="shared" si="92"/>
        <v>18</v>
      </c>
      <c r="I2467" s="149" t="str" cm="1">
        <f t="array" ref="I2467">_xlfn.XLOOKUP(C2467,imp_horarios,imp_trechos_janta,"",-1,1)</f>
        <v>BELEM X GOIANIA 21:05</v>
      </c>
      <c r="J2467" s="151" t="str" cm="1">
        <f t="array" ref="J2467">_xlfn.XLOOKUP(D2467,justificativas_motivos,justificativas_texto,"",1,1)</f>
        <v>MOTORISTA CUMPRINDO HORÁRIO NA ESCALA ATUAL</v>
      </c>
      <c r="L2467" s="119" t="str">
        <f>_xlfn.CONCAT(cr_impAlm[[#This Row],[DATA]],cr_impAlm[[#This Row],[MOTORISTA e MATRICULA]])</f>
        <v>45672JUNIOR CARLOS DE OLIVEIRA - 1118</v>
      </c>
    </row>
    <row r="2468" spans="1:12" ht="41.25" hidden="1" customHeight="1">
      <c r="A2468" s="152">
        <v>45588</v>
      </c>
      <c r="B2468" s="146">
        <v>20018</v>
      </c>
      <c r="C2468" s="147">
        <v>0.87847222222222221</v>
      </c>
      <c r="D2468" s="148" t="s">
        <v>11</v>
      </c>
      <c r="E2468" s="149" t="s">
        <v>121</v>
      </c>
      <c r="F2468" s="149"/>
      <c r="G2468" s="149" t="str">
        <f t="shared" si="91"/>
        <v>1</v>
      </c>
      <c r="H2468" s="150">
        <f t="shared" si="92"/>
        <v>18</v>
      </c>
      <c r="I2468" s="149" t="str" cm="1">
        <f t="array" ref="I2468">_xlfn.XLOOKUP(C2468,imp_horarios,imp_trechos_janta,"",-1,1)</f>
        <v>BELEM X GOIANIA 21:05</v>
      </c>
      <c r="J2468" s="151" t="str" cm="1">
        <f t="array" ref="J2468">_xlfn.XLOOKUP(D2468,justificativas_motivos,justificativas_texto,"",1,1)</f>
        <v>MOTORISTA CUMPRINDO HORÁRIO NA ESCALA ATUAL</v>
      </c>
      <c r="L2468" s="119" t="str">
        <f>_xlfn.CONCAT(cr_impAlm[[#This Row],[DATA]],cr_impAlm[[#This Row],[MOTORISTA e MATRICULA]])</f>
        <v>45672KEITH NOLAN CARNEIRO BARBOSA - 5653</v>
      </c>
    </row>
    <row r="2469" spans="1:12" ht="41.25" hidden="1" customHeight="1">
      <c r="A2469" s="152">
        <v>45588</v>
      </c>
      <c r="B2469" s="146">
        <v>24002</v>
      </c>
      <c r="C2469" s="147">
        <v>0.33333333333333331</v>
      </c>
      <c r="D2469" s="148" t="s">
        <v>11</v>
      </c>
      <c r="E2469" s="149" t="s">
        <v>177</v>
      </c>
      <c r="F2469" s="149"/>
      <c r="G2469" s="149" t="str">
        <f t="shared" si="91"/>
        <v>1</v>
      </c>
      <c r="H2469" s="150">
        <f t="shared" si="92"/>
        <v>18</v>
      </c>
      <c r="I2469" s="149" t="str" cm="1">
        <f t="array" ref="I2469">_xlfn.XLOOKUP(C2469,imp_horarios,imp_trechos_janta,"",-1,1)</f>
        <v>SAO LUIS X GOIANIA 08:00</v>
      </c>
      <c r="J2469" s="151" t="str" cm="1">
        <f t="array" ref="J2469">_xlfn.XLOOKUP(D2469,justificativas_motivos,justificativas_texto,"",1,1)</f>
        <v>MOTORISTA CUMPRINDO HORÁRIO NA ESCALA ATUAL</v>
      </c>
      <c r="L2469" s="119" t="str">
        <f>_xlfn.CONCAT(cr_impAlm[[#This Row],[DATA]],cr_impAlm[[#This Row],[MOTORISTA e MATRICULA]])</f>
        <v>45672ADRIASIO SOARES MENDES - 5440</v>
      </c>
    </row>
    <row r="2470" spans="1:12" ht="41.25" hidden="1" customHeight="1">
      <c r="A2470" s="152">
        <v>45588</v>
      </c>
      <c r="B2470" s="146">
        <v>24002</v>
      </c>
      <c r="C2470" s="147">
        <v>0.33333333333333331</v>
      </c>
      <c r="D2470" s="148" t="s">
        <v>11</v>
      </c>
      <c r="E2470" s="132" t="s">
        <v>17</v>
      </c>
      <c r="F2470" s="149"/>
      <c r="G2470" s="149" t="str">
        <f t="shared" si="91"/>
        <v>1</v>
      </c>
      <c r="H2470" s="150">
        <f t="shared" si="92"/>
        <v>18</v>
      </c>
      <c r="I2470" s="149" t="str" cm="1">
        <f t="array" ref="I2470">_xlfn.XLOOKUP(C2470,imp_horarios,imp_trechos_janta,"",-1,1)</f>
        <v>SAO LUIS X GOIANIA 08:00</v>
      </c>
      <c r="J2470" s="151" t="str" cm="1">
        <f t="array" ref="J2470">_xlfn.XLOOKUP(D2470,justificativas_motivos,justificativas_texto,"",1,1)</f>
        <v>MOTORISTA CUMPRINDO HORÁRIO NA ESCALA ATUAL</v>
      </c>
      <c r="L2470" s="119" t="str">
        <f>_xlfn.CONCAT(cr_impAlm[[#This Row],[DATA]],cr_impAlm[[#This Row],[MOTORISTA e MATRICULA]])</f>
        <v>45673GILMAR ALVES DE MARIA - 5627</v>
      </c>
    </row>
    <row r="2471" spans="1:12" ht="41.25" hidden="1" customHeight="1">
      <c r="A2471" s="152">
        <v>45588</v>
      </c>
      <c r="B2471" s="146">
        <v>19009</v>
      </c>
      <c r="C2471" s="147">
        <v>0.3</v>
      </c>
      <c r="D2471" s="148" t="s">
        <v>11</v>
      </c>
      <c r="E2471" s="132" t="s">
        <v>262</v>
      </c>
      <c r="F2471" s="149"/>
      <c r="G2471" s="149" t="str">
        <f t="shared" si="91"/>
        <v>1</v>
      </c>
      <c r="H2471" s="150">
        <f t="shared" si="92"/>
        <v>18</v>
      </c>
      <c r="I2471" s="149" t="str" cm="1">
        <f t="array" ref="I2471">_xlfn.XLOOKUP(C2471,imp_horarios,imp_trechos_janta,"",-1,1)</f>
        <v>BELEM X GOIANIA 07:12</v>
      </c>
      <c r="J2471" s="151" t="str" cm="1">
        <f t="array" ref="J2471">_xlfn.XLOOKUP(D2471,justificativas_motivos,justificativas_texto,"",1,1)</f>
        <v>MOTORISTA CUMPRINDO HORÁRIO NA ESCALA ATUAL</v>
      </c>
      <c r="L2471" s="119" t="str">
        <f>_xlfn.CONCAT(cr_impAlm[[#This Row],[DATA]],cr_impAlm[[#This Row],[MOTORISTA e MATRICULA]])</f>
        <v>45673AMIRO MARGUES RODRIGUES - 5955</v>
      </c>
    </row>
    <row r="2472" spans="1:12" ht="41.25" hidden="1" customHeight="1">
      <c r="A2472" s="152">
        <v>45588</v>
      </c>
      <c r="B2472" s="146">
        <v>19009</v>
      </c>
      <c r="C2472" s="147">
        <v>0.3</v>
      </c>
      <c r="D2472" s="148" t="s">
        <v>11</v>
      </c>
      <c r="E2472" s="149" t="s">
        <v>26</v>
      </c>
      <c r="F2472" s="149"/>
      <c r="G2472" s="149" t="str">
        <f t="shared" si="91"/>
        <v>1</v>
      </c>
      <c r="H2472" s="150">
        <f t="shared" si="92"/>
        <v>18</v>
      </c>
      <c r="I2472" s="149" t="str" cm="1">
        <f t="array" ref="I2472">_xlfn.XLOOKUP(C2472,imp_horarios,imp_trechos_janta,"",-1,1)</f>
        <v>BELEM X GOIANIA 07:12</v>
      </c>
      <c r="J2472" s="151" t="str" cm="1">
        <f t="array" ref="J2472">_xlfn.XLOOKUP(D2472,justificativas_motivos,justificativas_texto,"",1,1)</f>
        <v>MOTORISTA CUMPRINDO HORÁRIO NA ESCALA ATUAL</v>
      </c>
      <c r="L2472" s="119" t="str">
        <f>_xlfn.CONCAT(cr_impAlm[[#This Row],[DATA]],cr_impAlm[[#This Row],[MOTORISTA e MATRICULA]])</f>
        <v>45673AGNALDO ALVES DE CARVALHO - 5623</v>
      </c>
    </row>
    <row r="2473" spans="1:12" ht="41.25" hidden="1" customHeight="1">
      <c r="A2473" s="152">
        <v>45588</v>
      </c>
      <c r="B2473" s="146">
        <v>19001</v>
      </c>
      <c r="C2473" s="147">
        <v>0.75</v>
      </c>
      <c r="D2473" s="148" t="s">
        <v>11</v>
      </c>
      <c r="E2473" s="149" t="s">
        <v>157</v>
      </c>
      <c r="F2473" s="149"/>
      <c r="G2473" s="149" t="str">
        <f t="shared" si="91"/>
        <v>1</v>
      </c>
      <c r="H2473" s="150">
        <f t="shared" si="92"/>
        <v>18</v>
      </c>
      <c r="I2473" s="149" t="str" cm="1">
        <f t="array" ref="I2473">_xlfn.XLOOKUP(C2473,imp_horarios,imp_trechos_janta,"",-1,1)</f>
        <v>GOIANIA X TERESINA 18:00</v>
      </c>
      <c r="J2473" s="151" t="str" cm="1">
        <f t="array" ref="J2473">_xlfn.XLOOKUP(D2473,justificativas_motivos,justificativas_texto,"",1,1)</f>
        <v>MOTORISTA CUMPRINDO HORÁRIO NA ESCALA ATUAL</v>
      </c>
      <c r="L2473" s="119" t="str">
        <f>_xlfn.CONCAT(cr_impAlm[[#This Row],[DATA]],cr_impAlm[[#This Row],[MOTORISTA e MATRICULA]])</f>
        <v>45673CLEYTON CEZAR DA SILVA  - 5741</v>
      </c>
    </row>
    <row r="2474" spans="1:12" ht="41.25" hidden="1" customHeight="1">
      <c r="A2474" s="152">
        <v>45588</v>
      </c>
      <c r="B2474" s="146">
        <v>19001</v>
      </c>
      <c r="C2474" s="147">
        <v>0.75</v>
      </c>
      <c r="D2474" s="148" t="s">
        <v>11</v>
      </c>
      <c r="E2474" s="149" t="s">
        <v>216</v>
      </c>
      <c r="F2474" s="149"/>
      <c r="G2474" s="149" t="str">
        <f t="shared" si="91"/>
        <v>1</v>
      </c>
      <c r="H2474" s="150">
        <f t="shared" si="92"/>
        <v>18</v>
      </c>
      <c r="I2474" s="149" t="str" cm="1">
        <f t="array" ref="I2474">_xlfn.XLOOKUP(C2474,imp_horarios,imp_trechos_janta,"",-1,1)</f>
        <v>GOIANIA X TERESINA 18:00</v>
      </c>
      <c r="J2474" s="151" t="str" cm="1">
        <f t="array" ref="J2474">_xlfn.XLOOKUP(D2474,justificativas_motivos,justificativas_texto,"",1,1)</f>
        <v>MOTORISTA CUMPRINDO HORÁRIO NA ESCALA ATUAL</v>
      </c>
      <c r="L2474" s="119" t="str">
        <f>_xlfn.CONCAT(cr_impAlm[[#This Row],[DATA]],cr_impAlm[[#This Row],[MOTORISTA e MATRICULA]])</f>
        <v>45673WALDIR DE ALMEIDA CORTE JUNIOR - 5283</v>
      </c>
    </row>
    <row r="2475" spans="1:12" ht="41.25" hidden="1" customHeight="1">
      <c r="A2475" s="152">
        <v>45588</v>
      </c>
      <c r="B2475" s="146">
        <v>24013</v>
      </c>
      <c r="C2475" s="147">
        <v>0.79166666666666663</v>
      </c>
      <c r="D2475" s="148" t="s">
        <v>11</v>
      </c>
      <c r="E2475" s="149" t="s">
        <v>207</v>
      </c>
      <c r="F2475" s="149"/>
      <c r="G2475" s="149" t="str">
        <f t="shared" si="91"/>
        <v>1</v>
      </c>
      <c r="H2475" s="150">
        <f t="shared" si="92"/>
        <v>18</v>
      </c>
      <c r="I2475" s="149" t="str" cm="1">
        <f t="array" ref="I2475">_xlfn.XLOOKUP(C2475,imp_horarios,imp_trechos_janta,"",-1,1)</f>
        <v>GOIANIA X TERESINA 18:00</v>
      </c>
      <c r="J2475" s="151" t="str" cm="1">
        <f t="array" ref="J2475">_xlfn.XLOOKUP(D2475,justificativas_motivos,justificativas_texto,"",1,1)</f>
        <v>MOTORISTA CUMPRINDO HORÁRIO NA ESCALA ATUAL</v>
      </c>
      <c r="L2475" s="119" t="str">
        <f>_xlfn.CONCAT(cr_impAlm[[#This Row],[DATA]],cr_impAlm[[#This Row],[MOTORISTA e MATRICULA]])</f>
        <v>45673ANTONIO LINDOMAR DAS CHAGAS - 5175</v>
      </c>
    </row>
    <row r="2476" spans="1:12" ht="41.25" hidden="1" customHeight="1">
      <c r="A2476" s="152">
        <v>45588</v>
      </c>
      <c r="B2476" s="146">
        <v>24013</v>
      </c>
      <c r="C2476" s="147">
        <v>0.79166666666666663</v>
      </c>
      <c r="D2476" s="148" t="s">
        <v>11</v>
      </c>
      <c r="E2476" s="153" t="s">
        <v>208</v>
      </c>
      <c r="F2476" s="149"/>
      <c r="G2476" s="149" t="str">
        <f t="shared" si="91"/>
        <v>1</v>
      </c>
      <c r="H2476" s="150">
        <f t="shared" si="92"/>
        <v>18</v>
      </c>
      <c r="I2476" s="149" t="str" cm="1">
        <f t="array" ref="I2476">_xlfn.XLOOKUP(C2476,imp_horarios,imp_trechos_janta,"",-1,1)</f>
        <v>GOIANIA X TERESINA 18:00</v>
      </c>
      <c r="J2476" s="151" t="str" cm="1">
        <f t="array" ref="J2476">_xlfn.XLOOKUP(D2476,justificativas_motivos,justificativas_texto,"",1,1)</f>
        <v>MOTORISTA CUMPRINDO HORÁRIO NA ESCALA ATUAL</v>
      </c>
      <c r="L2476" s="119" t="str">
        <f>_xlfn.CONCAT(cr_impAlm[[#This Row],[DATA]],cr_impAlm[[#This Row],[MOTORISTA e MATRICULA]])</f>
        <v>45673ADAIL DA SILVA DOS SANTOS - 1103</v>
      </c>
    </row>
    <row r="2477" spans="1:12" ht="41.25" hidden="1" customHeight="1">
      <c r="A2477" s="152">
        <v>45588</v>
      </c>
      <c r="B2477" s="146">
        <v>24011</v>
      </c>
      <c r="C2477" s="147">
        <v>0.83333333333333337</v>
      </c>
      <c r="D2477" s="148" t="s">
        <v>11</v>
      </c>
      <c r="E2477" s="149" t="s">
        <v>64</v>
      </c>
      <c r="F2477" s="149"/>
      <c r="G2477" s="149" t="str">
        <f t="shared" si="91"/>
        <v>1</v>
      </c>
      <c r="H2477" s="150">
        <f t="shared" si="92"/>
        <v>18</v>
      </c>
      <c r="I2477" s="149" t="str" cm="1">
        <f t="array" ref="I2477">_xlfn.XLOOKUP(C2477,imp_horarios,imp_trechos_janta,"",-1,1)</f>
        <v>GOIANIA X SAO LUIS 20:00</v>
      </c>
      <c r="J2477" s="151" t="str" cm="1">
        <f t="array" ref="J2477">_xlfn.XLOOKUP(D2477,justificativas_motivos,justificativas_texto,"",1,1)</f>
        <v>MOTORISTA CUMPRINDO HORÁRIO NA ESCALA ATUAL</v>
      </c>
      <c r="L2477" s="119" t="str">
        <f>_xlfn.CONCAT(cr_impAlm[[#This Row],[DATA]],cr_impAlm[[#This Row],[MOTORISTA e MATRICULA]])</f>
        <v>45674LEIDIOMAR CAETANO DA SILCA - 5594</v>
      </c>
    </row>
    <row r="2478" spans="1:12" ht="41.25" hidden="1" customHeight="1">
      <c r="A2478" s="152">
        <v>45588</v>
      </c>
      <c r="B2478" s="146">
        <v>24011</v>
      </c>
      <c r="C2478" s="147">
        <v>0.83333333333333337</v>
      </c>
      <c r="D2478" s="148" t="s">
        <v>11</v>
      </c>
      <c r="E2478" s="149" t="s">
        <v>119</v>
      </c>
      <c r="F2478" s="132"/>
      <c r="G2478" s="149" t="str">
        <f t="shared" si="91"/>
        <v>1</v>
      </c>
      <c r="H2478" s="150">
        <f t="shared" si="92"/>
        <v>18</v>
      </c>
      <c r="I2478" s="149" t="str" cm="1">
        <f t="array" ref="I2478">_xlfn.XLOOKUP(C2478,imp_horarios,imp_trechos_janta,"",-1,1)</f>
        <v>GOIANIA X SAO LUIS 20:00</v>
      </c>
      <c r="J2478" s="151" t="str" cm="1">
        <f t="array" ref="J2478">_xlfn.XLOOKUP(D2478,justificativas_motivos,justificativas_texto,"",1,1)</f>
        <v>MOTORISTA CUMPRINDO HORÁRIO NA ESCALA ATUAL</v>
      </c>
      <c r="L2478" s="119" t="str">
        <f>_xlfn.CONCAT(cr_impAlm[[#This Row],[DATA]],cr_impAlm[[#This Row],[MOTORISTA e MATRICULA]])</f>
        <v>45674ANTONIO DIAS DE OLIVEIRA - 5309</v>
      </c>
    </row>
    <row r="2479" spans="1:12" ht="41.25" hidden="1" customHeight="1">
      <c r="A2479" s="144">
        <v>45589</v>
      </c>
      <c r="B2479" s="135">
        <v>24013</v>
      </c>
      <c r="C2479" s="133">
        <v>0.79166666666666663</v>
      </c>
      <c r="D2479" s="136" t="s">
        <v>11</v>
      </c>
      <c r="E2479" s="132" t="s">
        <v>208</v>
      </c>
      <c r="F2479" s="132"/>
      <c r="G2479" s="132" t="str">
        <f t="shared" si="91"/>
        <v>1</v>
      </c>
      <c r="H2479" s="137">
        <f t="shared" si="92"/>
        <v>18</v>
      </c>
      <c r="I2479" s="132" t="str" cm="1">
        <f t="array" ref="I2479">_xlfn.XLOOKUP(C2479,imp_horarios,imp_trechos_janta,"",-1,1)</f>
        <v>GOIANIA X TERESINA 18:00</v>
      </c>
      <c r="J2479" s="145" t="str" cm="1">
        <f t="array" ref="J2479">_xlfn.XLOOKUP(D2479,justificativas_motivos,justificativas_texto,"",1,1)</f>
        <v>MOTORISTA CUMPRINDO HORÁRIO NA ESCALA ATUAL</v>
      </c>
      <c r="L2479" s="119" t="str">
        <f>_xlfn.CONCAT(cr_impAlm[[#This Row],[DATA]],cr_impAlm[[#This Row],[MOTORISTA e MATRICULA]])</f>
        <v>45674GERALDO DE OLIVEIRA GOMES - 1360</v>
      </c>
    </row>
    <row r="2480" spans="1:12" ht="41.25" hidden="1" customHeight="1">
      <c r="A2480" s="152">
        <v>45589</v>
      </c>
      <c r="B2480" s="135">
        <v>24013</v>
      </c>
      <c r="C2480" s="133">
        <v>0.79166666666666663</v>
      </c>
      <c r="D2480" s="136" t="s">
        <v>11</v>
      </c>
      <c r="E2480" s="132" t="s">
        <v>207</v>
      </c>
      <c r="F2480" s="132"/>
      <c r="G2480" s="132" t="str">
        <f t="shared" si="91"/>
        <v>1</v>
      </c>
      <c r="H2480" s="137">
        <f t="shared" si="92"/>
        <v>18</v>
      </c>
      <c r="I2480" s="132" t="str" cm="1">
        <f t="array" ref="I2480">_xlfn.XLOOKUP(C2480,imp_horarios,imp_trechos_janta,"",-1,1)</f>
        <v>GOIANIA X TERESINA 18:00</v>
      </c>
      <c r="J2480" s="145" t="str" cm="1">
        <f t="array" ref="J2480">_xlfn.XLOOKUP(D2480,justificativas_motivos,justificativas_texto,"",1,1)</f>
        <v>MOTORISTA CUMPRINDO HORÁRIO NA ESCALA ATUAL</v>
      </c>
      <c r="L2480" s="119" t="str">
        <f>_xlfn.CONCAT(cr_impAlm[[#This Row],[DATA]],cr_impAlm[[#This Row],[MOTORISTA e MATRICULA]])</f>
        <v>45674ANTONIO DIAS DE OLIVEIRA - 5309</v>
      </c>
    </row>
    <row r="2481" spans="1:12" ht="41.25" hidden="1" customHeight="1">
      <c r="A2481" s="144">
        <v>45589</v>
      </c>
      <c r="B2481" s="135">
        <v>24011</v>
      </c>
      <c r="C2481" s="133">
        <v>0.83333333333333337</v>
      </c>
      <c r="D2481" s="136" t="s">
        <v>11</v>
      </c>
      <c r="E2481" s="132" t="s">
        <v>119</v>
      </c>
      <c r="F2481" s="132"/>
      <c r="G2481" s="132" t="str">
        <f t="shared" si="91"/>
        <v>1</v>
      </c>
      <c r="H2481" s="137">
        <f t="shared" si="92"/>
        <v>18</v>
      </c>
      <c r="I2481" s="132" t="str" cm="1">
        <f t="array" ref="I2481">_xlfn.XLOOKUP(C2481,imp_horarios,imp_trechos_janta,"",-1,1)</f>
        <v>GOIANIA X SAO LUIS 20:00</v>
      </c>
      <c r="J2481" s="145" t="str" cm="1">
        <f t="array" ref="J2481">_xlfn.XLOOKUP(D2481,justificativas_motivos,justificativas_texto,"",1,1)</f>
        <v>MOTORISTA CUMPRINDO HORÁRIO NA ESCALA ATUAL</v>
      </c>
      <c r="L2481" s="119" t="str">
        <f>_xlfn.CONCAT(cr_impAlm[[#This Row],[DATA]],cr_impAlm[[#This Row],[MOTORISTA e MATRICULA]])</f>
        <v>45674WOLNEY EDUARDO DE OLIVEIRA - 5607</v>
      </c>
    </row>
    <row r="2482" spans="1:12" ht="41.25" hidden="1" customHeight="1">
      <c r="A2482" s="152">
        <v>45589</v>
      </c>
      <c r="B2482" s="135">
        <v>24011</v>
      </c>
      <c r="C2482" s="133">
        <v>0.83333333333333337</v>
      </c>
      <c r="D2482" s="136" t="s">
        <v>11</v>
      </c>
      <c r="E2482" s="132" t="s">
        <v>64</v>
      </c>
      <c r="F2482" s="132"/>
      <c r="G2482" s="132" t="str">
        <f t="shared" si="91"/>
        <v>1</v>
      </c>
      <c r="H2482" s="137">
        <f t="shared" si="92"/>
        <v>18</v>
      </c>
      <c r="I2482" s="132" t="str" cm="1">
        <f t="array" ref="I2482">_xlfn.XLOOKUP(C2482,imp_horarios,imp_trechos_janta,"",-1,1)</f>
        <v>GOIANIA X SAO LUIS 20:00</v>
      </c>
      <c r="J2482" s="145" t="str" cm="1">
        <f t="array" ref="J2482">_xlfn.XLOOKUP(D2482,justificativas_motivos,justificativas_texto,"",1,1)</f>
        <v>MOTORISTA CUMPRINDO HORÁRIO NA ESCALA ATUAL</v>
      </c>
      <c r="L2482" s="119" t="str">
        <f>_xlfn.CONCAT(cr_impAlm[[#This Row],[DATA]],cr_impAlm[[#This Row],[MOTORISTA e MATRICULA]])</f>
        <v>45674EDILTON GONDIM - 6023</v>
      </c>
    </row>
    <row r="2483" spans="1:12" ht="41.25" hidden="1" customHeight="1">
      <c r="A2483" s="152">
        <v>45589</v>
      </c>
      <c r="B2483" s="146">
        <v>15800</v>
      </c>
      <c r="C2483" s="147">
        <v>0.39583333333333331</v>
      </c>
      <c r="D2483" s="148" t="s">
        <v>11</v>
      </c>
      <c r="E2483" s="149" t="s">
        <v>171</v>
      </c>
      <c r="F2483" s="149"/>
      <c r="G2483" s="149" t="str">
        <f t="shared" si="91"/>
        <v>1</v>
      </c>
      <c r="H2483" s="150">
        <f t="shared" si="92"/>
        <v>18</v>
      </c>
      <c r="I2483" s="149" t="str" cm="1">
        <f t="array" ref="I2483">_xlfn.XLOOKUP(C2483,imp_horarios,imp_trechos_janta,"",-1,1)</f>
        <v>GOIANIA X BELEM 09:30</v>
      </c>
      <c r="J2483" s="151" t="str" cm="1">
        <f t="array" ref="J2483">_xlfn.XLOOKUP(D2483,justificativas_motivos,justificativas_texto,"",1,1)</f>
        <v>MOTORISTA CUMPRINDO HORÁRIO NA ESCALA ATUAL</v>
      </c>
      <c r="L2483" s="119" t="str">
        <f>_xlfn.CONCAT(cr_impAlm[[#This Row],[DATA]],cr_impAlm[[#This Row],[MOTORISTA e MATRICULA]])</f>
        <v>45674RAIMUNDO NONATO FRANCO NETO - 5658</v>
      </c>
    </row>
    <row r="2484" spans="1:12" ht="41.25" hidden="1" customHeight="1">
      <c r="A2484" s="152">
        <v>45589</v>
      </c>
      <c r="B2484" s="135">
        <v>15800</v>
      </c>
      <c r="C2484" s="133">
        <v>0.39583333333333331</v>
      </c>
      <c r="D2484" s="148" t="s">
        <v>11</v>
      </c>
      <c r="E2484" s="132" t="s">
        <v>153</v>
      </c>
      <c r="F2484" s="132"/>
      <c r="G2484" s="132" t="str">
        <f t="shared" si="91"/>
        <v>1</v>
      </c>
      <c r="H2484" s="137">
        <f t="shared" si="92"/>
        <v>18</v>
      </c>
      <c r="I2484" s="132" t="str" cm="1">
        <f t="array" ref="I2484">_xlfn.XLOOKUP(C2484,imp_horarios,imp_trechos_janta,"",-1,1)</f>
        <v>GOIANIA X BELEM 09:30</v>
      </c>
      <c r="J2484" s="145" t="str" cm="1">
        <f t="array" ref="J2484">_xlfn.XLOOKUP(D2484,justificativas_motivos,justificativas_texto,"",1,1)</f>
        <v>MOTORISTA CUMPRINDO HORÁRIO NA ESCALA ATUAL</v>
      </c>
      <c r="L2484" s="119" t="str">
        <f>_xlfn.CONCAT(cr_impAlm[[#This Row],[DATA]],cr_impAlm[[#This Row],[MOTORISTA e MATRICULA]])</f>
        <v>45674RAIMUNDO NONATO MAGALHAES DO NASCIMENTO - 5662</v>
      </c>
    </row>
    <row r="2485" spans="1:12" ht="41.25" hidden="1" customHeight="1">
      <c r="A2485" s="152">
        <v>45589</v>
      </c>
      <c r="B2485" s="135">
        <v>16800</v>
      </c>
      <c r="C2485" s="133">
        <v>0.75</v>
      </c>
      <c r="D2485" s="148" t="s">
        <v>11</v>
      </c>
      <c r="E2485" s="132" t="s">
        <v>130</v>
      </c>
      <c r="F2485" s="132"/>
      <c r="G2485" s="132" t="str">
        <f t="shared" si="91"/>
        <v>1</v>
      </c>
      <c r="H2485" s="137">
        <f t="shared" si="92"/>
        <v>18</v>
      </c>
      <c r="I2485" s="132" t="str" cm="1">
        <f t="array" ref="I2485">_xlfn.XLOOKUP(C2485,imp_horarios,imp_trechos_janta,"",-1,1)</f>
        <v>GOIANIA X TERESINA 18:00</v>
      </c>
      <c r="J2485" s="145" t="str" cm="1">
        <f t="array" ref="J2485">_xlfn.XLOOKUP(D2485,justificativas_motivos,justificativas_texto,"",1,1)</f>
        <v>MOTORISTA CUMPRINDO HORÁRIO NA ESCALA ATUAL</v>
      </c>
      <c r="L2485" s="119" t="str">
        <f>_xlfn.CONCAT(cr_impAlm[[#This Row],[DATA]],cr_impAlm[[#This Row],[MOTORISTA e MATRICULA]])</f>
        <v>45674ADAIL DA SILVA DOS SANTOS - 1103</v>
      </c>
    </row>
    <row r="2486" spans="1:12" ht="41.25" hidden="1" customHeight="1">
      <c r="A2486" s="152">
        <v>45589</v>
      </c>
      <c r="B2486" s="135">
        <v>16800</v>
      </c>
      <c r="C2486" s="133">
        <v>0.75</v>
      </c>
      <c r="D2486" s="136" t="s">
        <v>11</v>
      </c>
      <c r="E2486" s="132" t="s">
        <v>280</v>
      </c>
      <c r="F2486" s="132"/>
      <c r="G2486" s="132" t="str">
        <f t="shared" si="91"/>
        <v>1</v>
      </c>
      <c r="H2486" s="137">
        <f t="shared" si="92"/>
        <v>18</v>
      </c>
      <c r="I2486" s="132" t="str" cm="1">
        <f t="array" ref="I2486">_xlfn.XLOOKUP(C2486,imp_horarios,imp_trechos_janta,"",-1,1)</f>
        <v>GOIANIA X TERESINA 18:00</v>
      </c>
      <c r="J2486" s="145" t="str" cm="1">
        <f t="array" ref="J2486">_xlfn.XLOOKUP(D2486,justificativas_motivos,justificativas_texto,"",1,1)</f>
        <v>MOTORISTA CUMPRINDO HORÁRIO NA ESCALA ATUAL</v>
      </c>
      <c r="L2486" s="119" t="str">
        <f>_xlfn.CONCAT(cr_impAlm[[#This Row],[DATA]],cr_impAlm[[#This Row],[MOTORISTA e MATRICULA]])</f>
        <v>45675LUIZ CARLOS DE ARAUJO - 1960</v>
      </c>
    </row>
    <row r="2487" spans="1:12" ht="41.25" hidden="1" customHeight="1">
      <c r="A2487" s="144">
        <v>45589</v>
      </c>
      <c r="B2487" s="135">
        <v>24014</v>
      </c>
      <c r="C2487" s="133">
        <v>0.79166666666666663</v>
      </c>
      <c r="D2487" s="136" t="s">
        <v>11</v>
      </c>
      <c r="E2487" s="132" t="s">
        <v>83</v>
      </c>
      <c r="F2487" s="132"/>
      <c r="G2487" s="132" t="str">
        <f t="shared" si="91"/>
        <v>1</v>
      </c>
      <c r="H2487" s="137">
        <f t="shared" si="92"/>
        <v>18</v>
      </c>
      <c r="I2487" s="132" t="s">
        <v>79</v>
      </c>
      <c r="J2487" s="145" t="str" cm="1">
        <f t="array" ref="J2487">_xlfn.XLOOKUP(D2487,justificativas_motivos,justificativas_texto,"",1,1)</f>
        <v>MOTORISTA CUMPRINDO HORÁRIO NA ESCALA ATUAL</v>
      </c>
      <c r="L2487" s="119" t="str">
        <f>_xlfn.CONCAT(cr_impAlm[[#This Row],[DATA]],cr_impAlm[[#This Row],[MOTORISTA e MATRICULA]])</f>
        <v>45675EURIDES ELIEZER CORREIA - 2778</v>
      </c>
    </row>
    <row r="2488" spans="1:12" ht="41.25" hidden="1" customHeight="1">
      <c r="A2488" s="152">
        <v>45589</v>
      </c>
      <c r="B2488" s="146">
        <v>24014</v>
      </c>
      <c r="C2488" s="147">
        <v>0.79166666666666663</v>
      </c>
      <c r="D2488" s="148" t="s">
        <v>11</v>
      </c>
      <c r="E2488" s="149" t="s">
        <v>246</v>
      </c>
      <c r="F2488" s="149"/>
      <c r="G2488" s="149" t="str">
        <f t="shared" si="91"/>
        <v>1</v>
      </c>
      <c r="H2488" s="150">
        <f t="shared" si="92"/>
        <v>18</v>
      </c>
      <c r="I2488" s="149" t="s">
        <v>79</v>
      </c>
      <c r="J2488" s="151" t="str" cm="1">
        <f t="array" ref="J2488">_xlfn.XLOOKUP(D2488,justificativas_motivos,justificativas_texto,"",1,1)</f>
        <v>MOTORISTA CUMPRINDO HORÁRIO NA ESCALA ATUAL</v>
      </c>
      <c r="L2488" s="119" t="str">
        <f>_xlfn.CONCAT(cr_impAlm[[#This Row],[DATA]],cr_impAlm[[#This Row],[MOTORISTA e MATRICULA]])</f>
        <v>45675ADAIR VIEIRA DA SILVA - 2034</v>
      </c>
    </row>
    <row r="2489" spans="1:12" ht="41.25" hidden="1" customHeight="1">
      <c r="A2489" s="152">
        <v>45589</v>
      </c>
      <c r="B2489" s="146">
        <v>24003</v>
      </c>
      <c r="C2489" s="147">
        <v>0.83333333333333337</v>
      </c>
      <c r="D2489" s="148" t="s">
        <v>11</v>
      </c>
      <c r="E2489" s="149" t="s">
        <v>12</v>
      </c>
      <c r="F2489" s="149"/>
      <c r="G2489" s="149" t="str">
        <f t="shared" si="91"/>
        <v>1</v>
      </c>
      <c r="H2489" s="150">
        <f t="shared" si="92"/>
        <v>18</v>
      </c>
      <c r="I2489" s="149" t="str" cm="1">
        <f t="array" ref="I2489">_xlfn.XLOOKUP(C2489,imp_horarios,imp_trechos_janta,"",-1,1)</f>
        <v>GOIANIA X SAO LUIS 20:00</v>
      </c>
      <c r="J2489" s="151" t="str" cm="1">
        <f t="array" ref="J2489">_xlfn.XLOOKUP(D2489,justificativas_motivos,justificativas_texto,"",1,1)</f>
        <v>MOTORISTA CUMPRINDO HORÁRIO NA ESCALA ATUAL</v>
      </c>
      <c r="L2489" s="119" t="str">
        <f>_xlfn.CONCAT(cr_impAlm[[#This Row],[DATA]],cr_impAlm[[#This Row],[MOTORISTA e MATRICULA]])</f>
        <v>45675DIVINO FERREIRA DA SILVA - 1946</v>
      </c>
    </row>
    <row r="2490" spans="1:12" ht="41.25" hidden="1" customHeight="1">
      <c r="A2490" s="144">
        <v>45589</v>
      </c>
      <c r="B2490" s="135">
        <v>24003</v>
      </c>
      <c r="C2490" s="133">
        <v>0.83333333333333337</v>
      </c>
      <c r="D2490" s="136" t="s">
        <v>11</v>
      </c>
      <c r="E2490" s="132" t="s">
        <v>301</v>
      </c>
      <c r="F2490" s="132"/>
      <c r="G2490" s="132" t="str">
        <f t="shared" si="91"/>
        <v>1</v>
      </c>
      <c r="H2490" s="137">
        <f t="shared" si="92"/>
        <v>18</v>
      </c>
      <c r="I2490" s="132" t="str" cm="1">
        <f t="array" ref="I2490">_xlfn.XLOOKUP(C2490,imp_horarios,imp_trechos_janta,"",-1,1)</f>
        <v>GOIANIA X SAO LUIS 20:00</v>
      </c>
      <c r="J2490" s="145" t="str" cm="1">
        <f t="array" ref="J2490">_xlfn.XLOOKUP(D2490,justificativas_motivos,justificativas_texto,"",1,1)</f>
        <v>MOTORISTA CUMPRINDO HORÁRIO NA ESCALA ATUAL</v>
      </c>
      <c r="L2490" s="119" t="str">
        <f>_xlfn.CONCAT(cr_impAlm[[#This Row],[DATA]],cr_impAlm[[#This Row],[MOTORISTA e MATRICULA]])</f>
        <v>45675BRENO LACERDA SPERB - 5756</v>
      </c>
    </row>
    <row r="2491" spans="1:12" ht="41.25" hidden="1" customHeight="1">
      <c r="A2491" s="152">
        <v>45589</v>
      </c>
      <c r="B2491" s="146">
        <v>24003</v>
      </c>
      <c r="C2491" s="147">
        <v>0.83333333333333337</v>
      </c>
      <c r="D2491" s="148" t="s">
        <v>350</v>
      </c>
      <c r="E2491" s="132" t="s">
        <v>602</v>
      </c>
      <c r="F2491" s="149"/>
      <c r="G2491" s="149" t="str">
        <f t="shared" si="91"/>
        <v>1</v>
      </c>
      <c r="H2491" s="150">
        <f t="shared" si="92"/>
        <v>18</v>
      </c>
      <c r="I2491" s="149" t="str" cm="1">
        <f t="array" ref="I2491">_xlfn.XLOOKUP(C2491,imp_horarios,imp_trechos_janta,"",-1,1)</f>
        <v>GOIANIA X SAO LUIS 20:00</v>
      </c>
      <c r="J2491" s="151" t="s">
        <v>603</v>
      </c>
      <c r="L2491" s="119" t="str">
        <f>_xlfn.CONCAT(cr_impAlm[[#This Row],[DATA]],cr_impAlm[[#This Row],[MOTORISTA e MATRICULA]])</f>
        <v>45675IVAN VIEIRA DO NASCIMENTO - 5304</v>
      </c>
    </row>
    <row r="2492" spans="1:12" ht="41.25" hidden="1" customHeight="1">
      <c r="A2492" s="152">
        <v>45590</v>
      </c>
      <c r="B2492" s="146">
        <v>221101</v>
      </c>
      <c r="C2492" s="147">
        <v>0.87847222222222221</v>
      </c>
      <c r="D2492" s="148" t="s">
        <v>11</v>
      </c>
      <c r="E2492" s="132" t="s">
        <v>83</v>
      </c>
      <c r="F2492" s="149"/>
      <c r="G2492" s="149" t="str">
        <f t="shared" si="91"/>
        <v>1</v>
      </c>
      <c r="H2492" s="150">
        <f t="shared" si="92"/>
        <v>18</v>
      </c>
      <c r="I2492" s="149" t="str" cm="1">
        <f t="array" ref="I2492">_xlfn.XLOOKUP(C2492,imp_horarios,imp_trechos_janta,"",-1,1)</f>
        <v>BELEM X GOIANIA 21:05</v>
      </c>
      <c r="J2492" s="151" t="str" cm="1">
        <f t="array" ref="J2492">_xlfn.XLOOKUP(D2492,justificativas_motivos,justificativas_texto,"",1,1)</f>
        <v>MOTORISTA CUMPRINDO HORÁRIO NA ESCALA ATUAL</v>
      </c>
      <c r="L2492" s="119" t="str">
        <f>_xlfn.CONCAT(cr_impAlm[[#This Row],[DATA]],cr_impAlm[[#This Row],[MOTORISTA e MATRICULA]])</f>
        <v>45675ROSEAN MOURA DOS SANTOS - 5659</v>
      </c>
    </row>
    <row r="2493" spans="1:12" ht="41.25" hidden="1" customHeight="1">
      <c r="A2493" s="152">
        <v>45590</v>
      </c>
      <c r="B2493" s="146">
        <v>221101</v>
      </c>
      <c r="C2493" s="147">
        <v>0.87847222222222221</v>
      </c>
      <c r="D2493" s="148" t="s">
        <v>11</v>
      </c>
      <c r="E2493" s="149" t="s">
        <v>246</v>
      </c>
      <c r="F2493" s="149"/>
      <c r="G2493" s="149" t="str">
        <f t="shared" si="91"/>
        <v>1</v>
      </c>
      <c r="H2493" s="150">
        <f t="shared" si="92"/>
        <v>18</v>
      </c>
      <c r="I2493" s="149" t="str" cm="1">
        <f t="array" ref="I2493">_xlfn.XLOOKUP(C2493,imp_horarios,imp_trechos_janta,"",-1,1)</f>
        <v>BELEM X GOIANIA 21:05</v>
      </c>
      <c r="J2493" s="151" t="str" cm="1">
        <f t="array" ref="J2493">_xlfn.XLOOKUP(D2493,justificativas_motivos,justificativas_texto,"",1,1)</f>
        <v>MOTORISTA CUMPRINDO HORÁRIO NA ESCALA ATUAL</v>
      </c>
      <c r="L2493" s="119" t="str">
        <f>_xlfn.CONCAT(cr_impAlm[[#This Row],[DATA]],cr_impAlm[[#This Row],[MOTORISTA e MATRICULA]])</f>
        <v>45675JERZUALDO DA SILVA GOMES - 4077</v>
      </c>
    </row>
    <row r="2494" spans="1:12" ht="41.25" hidden="1" customHeight="1">
      <c r="A2494" s="152">
        <v>45590</v>
      </c>
      <c r="B2494" s="146">
        <v>24014</v>
      </c>
      <c r="C2494" s="147">
        <v>0.3</v>
      </c>
      <c r="D2494" s="148" t="s">
        <v>11</v>
      </c>
      <c r="E2494" s="149" t="s">
        <v>12</v>
      </c>
      <c r="F2494" s="149"/>
      <c r="G2494" s="149" t="str">
        <f t="shared" si="91"/>
        <v>1</v>
      </c>
      <c r="H2494" s="150">
        <f t="shared" si="92"/>
        <v>18</v>
      </c>
      <c r="I2494" s="149" t="str" cm="1">
        <f t="array" ref="I2494">_xlfn.XLOOKUP(C2494,imp_horarios,imp_trechos_janta,"",-1,1)</f>
        <v>BELEM X GOIANIA 07:12</v>
      </c>
      <c r="J2494" s="151" t="str" cm="1">
        <f t="array" ref="J2494">_xlfn.XLOOKUP(D2494,justificativas_motivos,justificativas_texto,"",1,1)</f>
        <v>MOTORISTA CUMPRINDO HORÁRIO NA ESCALA ATUAL</v>
      </c>
      <c r="L2494" s="119" t="str">
        <f>_xlfn.CONCAT(cr_impAlm[[#This Row],[DATA]],cr_impAlm[[#This Row],[MOTORISTA e MATRICULA]])</f>
        <v>45676AILTON LEITE ORTIZ DE CAMARGO - 1642</v>
      </c>
    </row>
    <row r="2495" spans="1:12" ht="41.25" hidden="1" customHeight="1">
      <c r="A2495" s="152">
        <v>45590</v>
      </c>
      <c r="B2495" s="146">
        <v>24014</v>
      </c>
      <c r="C2495" s="147">
        <v>0.3</v>
      </c>
      <c r="D2495" s="148" t="s">
        <v>11</v>
      </c>
      <c r="E2495" s="149" t="s">
        <v>301</v>
      </c>
      <c r="F2495" s="149"/>
      <c r="G2495" s="149" t="str">
        <f t="shared" si="91"/>
        <v>1</v>
      </c>
      <c r="H2495" s="150">
        <f t="shared" si="92"/>
        <v>18</v>
      </c>
      <c r="I2495" s="149" t="str" cm="1">
        <f t="array" ref="I2495">_xlfn.XLOOKUP(C2495,imp_horarios,imp_trechos_janta,"",-1,1)</f>
        <v>BELEM X GOIANIA 07:12</v>
      </c>
      <c r="J2495" s="151" t="str" cm="1">
        <f t="array" ref="J2495">_xlfn.XLOOKUP(D2495,justificativas_motivos,justificativas_texto,"",1,1)</f>
        <v>MOTORISTA CUMPRINDO HORÁRIO NA ESCALA ATUAL</v>
      </c>
      <c r="L2495" s="119" t="str">
        <f>_xlfn.CONCAT(cr_impAlm[[#This Row],[DATA]],cr_impAlm[[#This Row],[MOTORISTA e MATRICULA]])</f>
        <v>45676ALCENILDE BARBOSA ARAUJO - 1745</v>
      </c>
    </row>
    <row r="2496" spans="1:12" ht="41.25" hidden="1" customHeight="1">
      <c r="A2496" s="152">
        <v>45590</v>
      </c>
      <c r="B2496" s="146">
        <v>16300</v>
      </c>
      <c r="C2496" s="147">
        <v>0.39583333333333331</v>
      </c>
      <c r="D2496" s="148" t="s">
        <v>11</v>
      </c>
      <c r="E2496" s="153" t="s">
        <v>55</v>
      </c>
      <c r="F2496" s="149"/>
      <c r="G2496" s="149" t="str">
        <f t="shared" si="91"/>
        <v>1</v>
      </c>
      <c r="H2496" s="150">
        <f t="shared" si="92"/>
        <v>18</v>
      </c>
      <c r="I2496" s="149" t="str" cm="1">
        <f t="array" ref="I2496">_xlfn.XLOOKUP(C2496,imp_horarios,imp_trechos_janta,"",-1,1)</f>
        <v>GOIANIA X BELEM 09:30</v>
      </c>
      <c r="J2496" s="151" t="str" cm="1">
        <f t="array" ref="J2496">_xlfn.XLOOKUP(D2496,justificativas_motivos,justificativas_texto,"",1,1)</f>
        <v>MOTORISTA CUMPRINDO HORÁRIO NA ESCALA ATUAL</v>
      </c>
      <c r="L2496" s="119" t="str">
        <f>_xlfn.CONCAT(cr_impAlm[[#This Row],[DATA]],cr_impAlm[[#This Row],[MOTORISTA e MATRICULA]])</f>
        <v>45676MARCELO RIZO SANTANA - 2048</v>
      </c>
    </row>
    <row r="2497" spans="1:12" ht="41.25" hidden="1" customHeight="1">
      <c r="A2497" s="152">
        <v>45590</v>
      </c>
      <c r="B2497" s="135">
        <v>16300</v>
      </c>
      <c r="C2497" s="133">
        <v>0.39583333333333331</v>
      </c>
      <c r="D2497" s="136" t="s">
        <v>11</v>
      </c>
      <c r="E2497" s="129" t="s">
        <v>333</v>
      </c>
      <c r="F2497" s="149"/>
      <c r="G2497" s="149" t="str">
        <f t="shared" si="91"/>
        <v>1</v>
      </c>
      <c r="H2497" s="150">
        <f t="shared" si="92"/>
        <v>18</v>
      </c>
      <c r="I2497" s="149" t="str" cm="1">
        <f t="array" ref="I2497">_xlfn.XLOOKUP(C2497,imp_horarios,imp_trechos_janta,"",-1,1)</f>
        <v>GOIANIA X BELEM 09:30</v>
      </c>
      <c r="J2497" s="145" t="str" cm="1">
        <f t="array" ref="J2497">_xlfn.XLOOKUP(D2497,justificativas_motivos,justificativas_texto,"",1,1)</f>
        <v>MOTORISTA CUMPRINDO HORÁRIO NA ESCALA ATUAL</v>
      </c>
      <c r="L2497" s="119" t="str">
        <f>_xlfn.CONCAT(cr_impAlm[[#This Row],[DATA]],cr_impAlm[[#This Row],[MOTORISTA e MATRICULA]])</f>
        <v>45676CLAUDIO JOSE DO NASCIMENTO - 549</v>
      </c>
    </row>
    <row r="2498" spans="1:12" ht="41.25" hidden="1" customHeight="1">
      <c r="A2498" s="152">
        <v>45590</v>
      </c>
      <c r="B2498" s="146">
        <v>24005</v>
      </c>
      <c r="C2498" s="147">
        <v>0.33333333333333331</v>
      </c>
      <c r="D2498" s="148" t="s">
        <v>350</v>
      </c>
      <c r="E2498" s="149" t="s">
        <v>602</v>
      </c>
      <c r="F2498" s="149"/>
      <c r="G2498" s="149" t="str">
        <f t="shared" si="91"/>
        <v>1</v>
      </c>
      <c r="H2498" s="150">
        <f t="shared" si="92"/>
        <v>18</v>
      </c>
      <c r="I2498" s="149" t="str" cm="1">
        <f t="array" ref="I2498">_xlfn.XLOOKUP(C2498,imp_horarios,imp_trechos_janta,"",-1,1)</f>
        <v>SAO LUIS X GOIANIA 08:00</v>
      </c>
      <c r="J2498" s="151" t="s">
        <v>603</v>
      </c>
      <c r="L2498" s="119" t="str">
        <f>_xlfn.CONCAT(cr_impAlm[[#This Row],[DATA]],cr_impAlm[[#This Row],[MOTORISTA e MATRICULA]])</f>
        <v>45676JOAO BATISTA DA SILVA - 1823</v>
      </c>
    </row>
    <row r="2499" spans="1:12" ht="41.25" hidden="1" customHeight="1">
      <c r="A2499" s="152">
        <v>45590</v>
      </c>
      <c r="B2499" s="146">
        <v>20012</v>
      </c>
      <c r="C2499" s="147">
        <v>0.75</v>
      </c>
      <c r="D2499" s="148" t="s">
        <v>11</v>
      </c>
      <c r="E2499" s="149" t="s">
        <v>232</v>
      </c>
      <c r="F2499" s="149"/>
      <c r="G2499" s="149" t="str">
        <f t="shared" si="91"/>
        <v>1</v>
      </c>
      <c r="H2499" s="150">
        <f t="shared" si="92"/>
        <v>18</v>
      </c>
      <c r="I2499" s="149" t="str" cm="1">
        <f t="array" ref="I2499">_xlfn.XLOOKUP(C2499,imp_horarios,imp_trechos_janta,"",-1,1)</f>
        <v>GOIANIA X TERESINA 18:00</v>
      </c>
      <c r="J2499" s="151" t="str" cm="1">
        <f t="array" ref="J2499">_xlfn.XLOOKUP(D2499,justificativas_motivos,justificativas_texto,"",1,1)</f>
        <v>MOTORISTA CUMPRINDO HORÁRIO NA ESCALA ATUAL</v>
      </c>
      <c r="L2499" s="119" t="str">
        <f>_xlfn.CONCAT(cr_impAlm[[#This Row],[DATA]],cr_impAlm[[#This Row],[MOTORISTA e MATRICULA]])</f>
        <v>45676GENIVAL MIRANDA LEITE - 1953</v>
      </c>
    </row>
    <row r="2500" spans="1:12" ht="41.25" hidden="1" customHeight="1">
      <c r="A2500" s="152">
        <v>45590</v>
      </c>
      <c r="B2500" s="146">
        <v>20012</v>
      </c>
      <c r="C2500" s="147">
        <v>0.75</v>
      </c>
      <c r="D2500" s="148" t="s">
        <v>11</v>
      </c>
      <c r="E2500" s="149" t="s">
        <v>103</v>
      </c>
      <c r="F2500" s="149"/>
      <c r="G2500" s="149" t="str">
        <f t="shared" si="91"/>
        <v>1</v>
      </c>
      <c r="H2500" s="150">
        <f t="shared" si="92"/>
        <v>18</v>
      </c>
      <c r="I2500" s="149" t="str" cm="1">
        <f t="array" ref="I2500">_xlfn.XLOOKUP(C2500,imp_horarios,imp_trechos_janta,"",-1,1)</f>
        <v>GOIANIA X TERESINA 18:00</v>
      </c>
      <c r="J2500" s="151" t="str" cm="1">
        <f t="array" ref="J2500">_xlfn.XLOOKUP(D2500,justificativas_motivos,justificativas_texto,"",1,1)</f>
        <v>MOTORISTA CUMPRINDO HORÁRIO NA ESCALA ATUAL</v>
      </c>
      <c r="L2500" s="119" t="str">
        <f>_xlfn.CONCAT(cr_impAlm[[#This Row],[DATA]],cr_impAlm[[#This Row],[MOTORISTA e MATRICULA]])</f>
        <v>45676MARCOS AUGUSTO SILVA ROCHA - 5268</v>
      </c>
    </row>
    <row r="2501" spans="1:12" ht="41.25" hidden="1" customHeight="1">
      <c r="A2501" s="152">
        <v>45590</v>
      </c>
      <c r="B2501" s="146">
        <v>24012</v>
      </c>
      <c r="C2501" s="147">
        <v>0.79166666666666663</v>
      </c>
      <c r="D2501" s="148" t="s">
        <v>11</v>
      </c>
      <c r="E2501" s="149" t="s">
        <v>47</v>
      </c>
      <c r="F2501" s="149"/>
      <c r="G2501" s="149" t="str">
        <f t="shared" si="91"/>
        <v>1</v>
      </c>
      <c r="H2501" s="150">
        <f t="shared" si="92"/>
        <v>18</v>
      </c>
      <c r="I2501" s="149" t="s">
        <v>79</v>
      </c>
      <c r="J2501" s="151" t="str" cm="1">
        <f t="array" ref="J2501">_xlfn.XLOOKUP(D2501,justificativas_motivos,justificativas_texto,"",1,1)</f>
        <v>MOTORISTA CUMPRINDO HORÁRIO NA ESCALA ATUAL</v>
      </c>
      <c r="L2501" s="119" t="str">
        <f>_xlfn.CONCAT(cr_impAlm[[#This Row],[DATA]],cr_impAlm[[#This Row],[MOTORISTA e MATRICULA]])</f>
        <v>45676MARCIO DE SOUSA BRASILEIRO - 5657</v>
      </c>
    </row>
    <row r="2502" spans="1:12" ht="41.25" hidden="1" customHeight="1">
      <c r="A2502" s="152">
        <v>45590</v>
      </c>
      <c r="B2502" s="146">
        <v>24012</v>
      </c>
      <c r="C2502" s="147">
        <v>0.79166666666666663</v>
      </c>
      <c r="D2502" s="148" t="s">
        <v>11</v>
      </c>
      <c r="E2502" s="149" t="s">
        <v>243</v>
      </c>
      <c r="F2502" s="149"/>
      <c r="G2502" s="149" t="str">
        <f t="shared" si="91"/>
        <v>1</v>
      </c>
      <c r="H2502" s="150">
        <f t="shared" si="92"/>
        <v>18</v>
      </c>
      <c r="I2502" s="149" t="s">
        <v>79</v>
      </c>
      <c r="J2502" s="151" t="str" cm="1">
        <f t="array" ref="J2502">_xlfn.XLOOKUP(D2502,justificativas_motivos,justificativas_texto,"",1,1)</f>
        <v>MOTORISTA CUMPRINDO HORÁRIO NA ESCALA ATUAL</v>
      </c>
      <c r="L2502" s="119" t="str">
        <f>_xlfn.CONCAT(cr_impAlm[[#This Row],[DATA]],cr_impAlm[[#This Row],[MOTORISTA e MATRICULA]])</f>
        <v>45676JERZUALDO DA SILVA GOMES - 4077</v>
      </c>
    </row>
    <row r="2503" spans="1:12" ht="41.25" hidden="1" customHeight="1">
      <c r="A2503" s="152">
        <v>45590</v>
      </c>
      <c r="B2503" s="146">
        <v>24001</v>
      </c>
      <c r="C2503" s="147">
        <v>0.83333333333333337</v>
      </c>
      <c r="D2503" s="148" t="s">
        <v>11</v>
      </c>
      <c r="E2503" s="149" t="s">
        <v>204</v>
      </c>
      <c r="F2503" s="149"/>
      <c r="G2503" s="149" t="str">
        <f t="shared" si="91"/>
        <v>1</v>
      </c>
      <c r="H2503" s="150">
        <f t="shared" si="92"/>
        <v>18</v>
      </c>
      <c r="I2503" s="149" t="str" cm="1">
        <f t="array" ref="I2503">_xlfn.XLOOKUP(C2503,imp_horarios,imp_trechos_janta,"",-1,1)</f>
        <v>GOIANIA X SAO LUIS 20:00</v>
      </c>
      <c r="J2503" s="151" t="str" cm="1">
        <f t="array" ref="J2503">_xlfn.XLOOKUP(D2503,justificativas_motivos,justificativas_texto,"",1,1)</f>
        <v>MOTORISTA CUMPRINDO HORÁRIO NA ESCALA ATUAL</v>
      </c>
      <c r="L2503" s="119" t="str">
        <f>_xlfn.CONCAT(cr_impAlm[[#This Row],[DATA]],cr_impAlm[[#This Row],[MOTORISTA e MATRICULA]])</f>
        <v>45676JOAO FLAVIO DE SOUSA SILVA - 5270</v>
      </c>
    </row>
    <row r="2504" spans="1:12" ht="41.25" hidden="1" customHeight="1">
      <c r="A2504" s="152">
        <v>45590</v>
      </c>
      <c r="B2504" s="146">
        <v>24001</v>
      </c>
      <c r="C2504" s="147">
        <v>0.83333333333333337</v>
      </c>
      <c r="D2504" s="148" t="s">
        <v>11</v>
      </c>
      <c r="E2504" s="149" t="s">
        <v>203</v>
      </c>
      <c r="F2504" s="149"/>
      <c r="G2504" s="149" t="str">
        <f t="shared" si="91"/>
        <v>1</v>
      </c>
      <c r="H2504" s="150">
        <f t="shared" si="92"/>
        <v>18</v>
      </c>
      <c r="I2504" s="149" t="str" cm="1">
        <f t="array" ref="I2504">_xlfn.XLOOKUP(C2504,imp_horarios,imp_trechos_janta,"",-1,1)</f>
        <v>GOIANIA X SAO LUIS 20:00</v>
      </c>
      <c r="J2504" s="151" t="str" cm="1">
        <f t="array" ref="J2504">_xlfn.XLOOKUP(D2504,justificativas_motivos,justificativas_texto,"",1,1)</f>
        <v>MOTORISTA CUMPRINDO HORÁRIO NA ESCALA ATUAL</v>
      </c>
      <c r="L2504" s="119" t="str">
        <f>_xlfn.CONCAT(cr_impAlm[[#This Row],[DATA]],cr_impAlm[[#This Row],[MOTORISTA e MATRICULA]])</f>
        <v>45676FRANCISCO WASHINGTON ALVES DA COSTA - 5439</v>
      </c>
    </row>
    <row r="2505" spans="1:12" ht="41.25" hidden="1" customHeight="1">
      <c r="A2505" s="152">
        <v>45591</v>
      </c>
      <c r="B2505" s="146">
        <v>15800</v>
      </c>
      <c r="C2505" s="147">
        <v>0.87847222222222221</v>
      </c>
      <c r="D2505" s="148" t="s">
        <v>11</v>
      </c>
      <c r="E2505" s="149" t="s">
        <v>232</v>
      </c>
      <c r="F2505" s="149"/>
      <c r="G2505" s="149" t="str">
        <f t="shared" si="91"/>
        <v>1</v>
      </c>
      <c r="H2505" s="150">
        <f t="shared" si="92"/>
        <v>18</v>
      </c>
      <c r="I2505" s="149" t="str" cm="1">
        <f t="array" ref="I2505">_xlfn.XLOOKUP(C2505,imp_horarios,imp_trechos_janta,"",-1,1)</f>
        <v>BELEM X GOIANIA 21:05</v>
      </c>
      <c r="J2505" s="151" t="str" cm="1">
        <f t="array" ref="J2505">_xlfn.XLOOKUP(D2505,justificativas_motivos,justificativas_texto,"",1,1)</f>
        <v>MOTORISTA CUMPRINDO HORÁRIO NA ESCALA ATUAL</v>
      </c>
      <c r="L2505" s="119" t="str">
        <f>_xlfn.CONCAT(cr_impAlm[[#This Row],[DATA]],cr_impAlm[[#This Row],[MOTORISTA e MATRICULA]])</f>
        <v>45677EURIPEDES BARSANULFO DIAS ROSA - 1951</v>
      </c>
    </row>
    <row r="2506" spans="1:12" ht="41.25" hidden="1" customHeight="1">
      <c r="A2506" s="152">
        <v>45591</v>
      </c>
      <c r="B2506" s="146">
        <v>15800</v>
      </c>
      <c r="C2506" s="147">
        <v>0.87847222222222221</v>
      </c>
      <c r="D2506" s="148" t="s">
        <v>11</v>
      </c>
      <c r="E2506" s="149" t="s">
        <v>103</v>
      </c>
      <c r="F2506" s="149"/>
      <c r="G2506" s="149" t="str">
        <f t="shared" si="91"/>
        <v>1</v>
      </c>
      <c r="H2506" s="150">
        <f t="shared" si="92"/>
        <v>18</v>
      </c>
      <c r="I2506" s="149" t="str" cm="1">
        <f t="array" ref="I2506">_xlfn.XLOOKUP(C2506,imp_horarios,imp_trechos_janta,"",-1,1)</f>
        <v>BELEM X GOIANIA 21:05</v>
      </c>
      <c r="J2506" s="151" t="str" cm="1">
        <f t="array" ref="J2506">_xlfn.XLOOKUP(D2506,justificativas_motivos,justificativas_texto,"",1,1)</f>
        <v>MOTORISTA CUMPRINDO HORÁRIO NA ESCALA ATUAL</v>
      </c>
      <c r="L2506" s="119" t="str">
        <f>_xlfn.CONCAT(cr_impAlm[[#This Row],[DATA]],cr_impAlm[[#This Row],[MOTORISTA e MATRICULA]])</f>
        <v>45677LUIZ CARLOS MARIANO SIQUEIRA - 5634</v>
      </c>
    </row>
    <row r="2507" spans="1:12" ht="41.25" hidden="1" customHeight="1">
      <c r="A2507" s="152">
        <v>45591</v>
      </c>
      <c r="B2507" s="146">
        <v>14400</v>
      </c>
      <c r="C2507" s="147">
        <v>0.39583333333333331</v>
      </c>
      <c r="D2507" s="148" t="s">
        <v>11</v>
      </c>
      <c r="E2507" s="149" t="s">
        <v>131</v>
      </c>
      <c r="F2507" s="149"/>
      <c r="G2507" s="149" t="str">
        <f t="shared" si="91"/>
        <v>1</v>
      </c>
      <c r="H2507" s="150">
        <f t="shared" si="92"/>
        <v>18</v>
      </c>
      <c r="I2507" s="149" t="str" cm="1">
        <f t="array" ref="I2507">_xlfn.XLOOKUP(C2507,imp_horarios,imp_trechos_janta,"",-1,1)</f>
        <v>GOIANIA X BELEM 09:30</v>
      </c>
      <c r="J2507" s="151" t="str" cm="1">
        <f t="array" ref="J2507">_xlfn.XLOOKUP(D2507,justificativas_motivos,justificativas_texto,"",1,1)</f>
        <v>MOTORISTA CUMPRINDO HORÁRIO NA ESCALA ATUAL</v>
      </c>
      <c r="L2507" s="119" t="str">
        <f>_xlfn.CONCAT(cr_impAlm[[#This Row],[DATA]],cr_impAlm[[#This Row],[MOTORISTA e MATRICULA]])</f>
        <v>45677ELISEU TORRES DE OLIVEIRA - 561</v>
      </c>
    </row>
    <row r="2508" spans="1:12" ht="41.25" hidden="1" customHeight="1">
      <c r="A2508" s="152">
        <v>45591</v>
      </c>
      <c r="B2508" s="146">
        <v>14400</v>
      </c>
      <c r="C2508" s="147">
        <v>0.39583333333333331</v>
      </c>
      <c r="D2508" s="148" t="s">
        <v>11</v>
      </c>
      <c r="E2508" s="149" t="s">
        <v>132</v>
      </c>
      <c r="F2508" s="149"/>
      <c r="G2508" s="149" t="str">
        <f t="shared" si="91"/>
        <v>1</v>
      </c>
      <c r="H2508" s="150">
        <f t="shared" si="92"/>
        <v>18</v>
      </c>
      <c r="I2508" s="149" t="str" cm="1">
        <f t="array" ref="I2508">_xlfn.XLOOKUP(C2508,imp_horarios,imp_trechos_janta,"",-1,1)</f>
        <v>GOIANIA X BELEM 09:30</v>
      </c>
      <c r="J2508" s="151" t="str" cm="1">
        <f t="array" ref="J2508">_xlfn.XLOOKUP(D2508,justificativas_motivos,justificativas_texto,"",1,1)</f>
        <v>MOTORISTA CUMPRINDO HORÁRIO NA ESCALA ATUAL</v>
      </c>
      <c r="L2508" s="119" t="str">
        <f>_xlfn.CONCAT(cr_impAlm[[#This Row],[DATA]],cr_impAlm[[#This Row],[MOTORISTA e MATRICULA]])</f>
        <v>45677JULIO EDER NERES DA SILVA - 1767</v>
      </c>
    </row>
    <row r="2509" spans="1:12" ht="41.25" hidden="1" customHeight="1">
      <c r="A2509" s="152">
        <v>45591</v>
      </c>
      <c r="B2509" s="146">
        <v>24012</v>
      </c>
      <c r="C2509" s="147">
        <v>0.3</v>
      </c>
      <c r="D2509" s="148" t="s">
        <v>11</v>
      </c>
      <c r="E2509" s="149" t="s">
        <v>204</v>
      </c>
      <c r="F2509" s="149"/>
      <c r="G2509" s="149" t="str">
        <f t="shared" si="91"/>
        <v>1</v>
      </c>
      <c r="H2509" s="150">
        <f t="shared" si="92"/>
        <v>18</v>
      </c>
      <c r="I2509" s="149" t="str" cm="1">
        <f t="array" ref="I2509">_xlfn.XLOOKUP(C2509,imp_horarios,imp_trechos_janta,"",-1,1)</f>
        <v>BELEM X GOIANIA 07:12</v>
      </c>
      <c r="J2509" s="151" t="str" cm="1">
        <f t="array" ref="J2509">_xlfn.XLOOKUP(D2509,justificativas_motivos,justificativas_texto,"",1,1)</f>
        <v>MOTORISTA CUMPRINDO HORÁRIO NA ESCALA ATUAL</v>
      </c>
      <c r="L2509" s="119" t="str">
        <f>_xlfn.CONCAT(cr_impAlm[[#This Row],[DATA]],cr_impAlm[[#This Row],[MOTORISTA e MATRICULA]])</f>
        <v>45677JOSE PEDRO DA SILVA FREITAS - 1357</v>
      </c>
    </row>
    <row r="2510" spans="1:12" ht="41.25" hidden="1" customHeight="1">
      <c r="A2510" s="152">
        <v>45591</v>
      </c>
      <c r="B2510" s="146">
        <v>24012</v>
      </c>
      <c r="C2510" s="147">
        <v>0.3</v>
      </c>
      <c r="D2510" s="148" t="s">
        <v>11</v>
      </c>
      <c r="E2510" s="149" t="s">
        <v>203</v>
      </c>
      <c r="F2510" s="149"/>
      <c r="G2510" s="149" t="str">
        <f t="shared" si="91"/>
        <v>1</v>
      </c>
      <c r="H2510" s="150">
        <f t="shared" si="92"/>
        <v>18</v>
      </c>
      <c r="I2510" s="149" t="str" cm="1">
        <f t="array" ref="I2510">_xlfn.XLOOKUP(C2510,imp_horarios,imp_trechos_janta,"",-1,1)</f>
        <v>BELEM X GOIANIA 07:12</v>
      </c>
      <c r="J2510" s="151" t="str" cm="1">
        <f t="array" ref="J2510">_xlfn.XLOOKUP(D2510,justificativas_motivos,justificativas_texto,"",1,1)</f>
        <v>MOTORISTA CUMPRINDO HORÁRIO NA ESCALA ATUAL</v>
      </c>
      <c r="L2510" s="119" t="str">
        <f>_xlfn.CONCAT(cr_impAlm[[#This Row],[DATA]],cr_impAlm[[#This Row],[MOTORISTA e MATRICULA]])</f>
        <v>45677CLEITON ALENCAR DA ROCHA - 1146</v>
      </c>
    </row>
    <row r="2511" spans="1:12" ht="41.25" hidden="1" customHeight="1">
      <c r="A2511" s="152">
        <v>45591</v>
      </c>
      <c r="B2511" s="146">
        <v>16900</v>
      </c>
      <c r="C2511" s="147">
        <v>0.75</v>
      </c>
      <c r="D2511" s="148" t="s">
        <v>11</v>
      </c>
      <c r="E2511" s="149" t="s">
        <v>179</v>
      </c>
      <c r="F2511" s="149"/>
      <c r="G2511" s="149" t="str">
        <f t="shared" si="91"/>
        <v>1</v>
      </c>
      <c r="H2511" s="150">
        <f t="shared" si="92"/>
        <v>18</v>
      </c>
      <c r="I2511" s="149" t="str" cm="1">
        <f t="array" ref="I2511">_xlfn.XLOOKUP(C2511,imp_horarios,imp_trechos_janta,"",-1,1)</f>
        <v>GOIANIA X TERESINA 18:00</v>
      </c>
      <c r="J2511" s="151" t="str" cm="1">
        <f t="array" ref="J2511">_xlfn.XLOOKUP(D2511,justificativas_motivos,justificativas_texto,"",1,1)</f>
        <v>MOTORISTA CUMPRINDO HORÁRIO NA ESCALA ATUAL</v>
      </c>
      <c r="L2511" s="119" t="str">
        <f>_xlfn.CONCAT(cr_impAlm[[#This Row],[DATA]],cr_impAlm[[#This Row],[MOTORISTA e MATRICULA]])</f>
        <v>45677NEURI BISPO DA SILVA - 2682</v>
      </c>
    </row>
    <row r="2512" spans="1:12" ht="41.25" hidden="1" customHeight="1">
      <c r="A2512" s="152">
        <v>45591</v>
      </c>
      <c r="B2512" s="146">
        <v>16900</v>
      </c>
      <c r="C2512" s="147">
        <v>0.75</v>
      </c>
      <c r="D2512" s="148" t="s">
        <v>11</v>
      </c>
      <c r="E2512" s="149" t="s">
        <v>14</v>
      </c>
      <c r="F2512" s="149"/>
      <c r="G2512" s="149" t="str">
        <f t="shared" si="91"/>
        <v>1</v>
      </c>
      <c r="H2512" s="150">
        <f t="shared" si="92"/>
        <v>18</v>
      </c>
      <c r="I2512" s="149" t="str" cm="1">
        <f t="array" ref="I2512">_xlfn.XLOOKUP(C2512,imp_horarios,imp_trechos_janta,"",-1,1)</f>
        <v>GOIANIA X TERESINA 18:00</v>
      </c>
      <c r="J2512" s="151" t="str" cm="1">
        <f t="array" ref="J2512">_xlfn.XLOOKUP(D2512,justificativas_motivos,justificativas_texto,"",1,1)</f>
        <v>MOTORISTA CUMPRINDO HORÁRIO NA ESCALA ATUAL</v>
      </c>
      <c r="L2512" s="119" t="str">
        <f>_xlfn.CONCAT(cr_impAlm[[#This Row],[DATA]],cr_impAlm[[#This Row],[MOTORISTA e MATRICULA]])</f>
        <v>45677OLISMAR BATISTA DE DEUS - 5293</v>
      </c>
    </row>
    <row r="2513" spans="1:12" ht="41.25" hidden="1" customHeight="1">
      <c r="A2513" s="152">
        <v>45591</v>
      </c>
      <c r="B2513" s="146">
        <v>19024</v>
      </c>
      <c r="C2513" s="147">
        <v>0.79166666666666663</v>
      </c>
      <c r="D2513" s="148" t="s">
        <v>11</v>
      </c>
      <c r="E2513" s="149" t="s">
        <v>87</v>
      </c>
      <c r="F2513" s="149"/>
      <c r="G2513" s="149" t="str">
        <f t="shared" si="91"/>
        <v>1</v>
      </c>
      <c r="H2513" s="150">
        <f t="shared" si="92"/>
        <v>18</v>
      </c>
      <c r="I2513" s="149" t="s">
        <v>79</v>
      </c>
      <c r="J2513" s="151" t="str" cm="1">
        <f t="array" ref="J2513">_xlfn.XLOOKUP(D2513,justificativas_motivos,justificativas_texto,"",1,1)</f>
        <v>MOTORISTA CUMPRINDO HORÁRIO NA ESCALA ATUAL</v>
      </c>
      <c r="L2513" s="119" t="str">
        <f>_xlfn.CONCAT(cr_impAlm[[#This Row],[DATA]],cr_impAlm[[#This Row],[MOTORISTA e MATRICULA]])</f>
        <v>45677JOAO PAULINO DE  SILVA NETO - 5663</v>
      </c>
    </row>
    <row r="2514" spans="1:12" ht="41.25" hidden="1" customHeight="1">
      <c r="A2514" s="152">
        <v>45591</v>
      </c>
      <c r="B2514" s="146">
        <v>19024</v>
      </c>
      <c r="C2514" s="147">
        <v>0.79166666666666663</v>
      </c>
      <c r="D2514" s="148" t="s">
        <v>11</v>
      </c>
      <c r="E2514" s="149" t="s">
        <v>86</v>
      </c>
      <c r="F2514" s="149"/>
      <c r="G2514" s="149" t="str">
        <f t="shared" si="91"/>
        <v>1</v>
      </c>
      <c r="H2514" s="150">
        <f t="shared" si="92"/>
        <v>18</v>
      </c>
      <c r="I2514" s="149" t="s">
        <v>79</v>
      </c>
      <c r="J2514" s="151" t="str" cm="1">
        <f t="array" ref="J2514">_xlfn.XLOOKUP(D2514,justificativas_motivos,justificativas_texto,"",1,1)</f>
        <v>MOTORISTA CUMPRINDO HORÁRIO NA ESCALA ATUAL</v>
      </c>
      <c r="L2514" s="119" t="str">
        <f>_xlfn.CONCAT(cr_impAlm[[#This Row],[DATA]],cr_impAlm[[#This Row],[MOTORISTA e MATRICULA]])</f>
        <v>45677DANYLSON BATISTA  SANTANA - 5648</v>
      </c>
    </row>
    <row r="2515" spans="1:12" ht="41.25" hidden="1" customHeight="1">
      <c r="A2515" s="152">
        <v>45591</v>
      </c>
      <c r="B2515" s="146">
        <v>24002</v>
      </c>
      <c r="C2515" s="147">
        <v>0.83333333333333337</v>
      </c>
      <c r="D2515" s="148" t="s">
        <v>11</v>
      </c>
      <c r="E2515" s="149" t="s">
        <v>115</v>
      </c>
      <c r="F2515" s="149"/>
      <c r="G2515" s="149" t="str">
        <f t="shared" si="91"/>
        <v>1</v>
      </c>
      <c r="H2515" s="150">
        <f t="shared" si="92"/>
        <v>18</v>
      </c>
      <c r="I2515" s="149" t="str" cm="1">
        <f t="array" ref="I2515">_xlfn.XLOOKUP(C2515,imp_horarios,imp_trechos_janta,"",-1,1)</f>
        <v>GOIANIA X SAO LUIS 20:00</v>
      </c>
      <c r="J2515" s="151" t="str" cm="1">
        <f t="array" ref="J2515">_xlfn.XLOOKUP(D2515,justificativas_motivos,justificativas_texto,"",1,1)</f>
        <v>MOTORISTA CUMPRINDO HORÁRIO NA ESCALA ATUAL</v>
      </c>
      <c r="L2515" s="119" t="str">
        <f>_xlfn.CONCAT(cr_impAlm[[#This Row],[DATA]],cr_impAlm[[#This Row],[MOTORISTA e MATRICULA]])</f>
        <v>45677LUIZ CARLOS MORAES CAMPOS - 6049</v>
      </c>
    </row>
    <row r="2516" spans="1:12" ht="41.25" hidden="1" customHeight="1">
      <c r="A2516" s="152">
        <v>45591</v>
      </c>
      <c r="B2516" s="146">
        <v>24002</v>
      </c>
      <c r="C2516" s="147">
        <v>0.83333333333333337</v>
      </c>
      <c r="D2516" s="148" t="s">
        <v>11</v>
      </c>
      <c r="E2516" s="149" t="s">
        <v>114</v>
      </c>
      <c r="F2516" s="149"/>
      <c r="G2516" s="149" t="str">
        <f t="shared" si="91"/>
        <v>1</v>
      </c>
      <c r="H2516" s="150">
        <f t="shared" si="92"/>
        <v>18</v>
      </c>
      <c r="I2516" s="149" t="str" cm="1">
        <f t="array" ref="I2516">_xlfn.XLOOKUP(C2516,imp_horarios,imp_trechos_janta,"",-1,1)</f>
        <v>GOIANIA X SAO LUIS 20:00</v>
      </c>
      <c r="J2516" s="151" t="str" cm="1">
        <f t="array" ref="J2516">_xlfn.XLOOKUP(D2516,justificativas_motivos,justificativas_texto,"",1,1)</f>
        <v>MOTORISTA CUMPRINDO HORÁRIO NA ESCALA ATUAL</v>
      </c>
      <c r="L2516" s="119" t="str">
        <f>_xlfn.CONCAT(cr_impAlm[[#This Row],[DATA]],cr_impAlm[[#This Row],[MOTORISTA e MATRICULA]])</f>
        <v>45677ADAIL DA SILVA DOS SANTOS - 1103</v>
      </c>
    </row>
    <row r="2517" spans="1:12" ht="41.25" hidden="1" customHeight="1">
      <c r="A2517" s="152">
        <v>45592</v>
      </c>
      <c r="B2517" s="146">
        <v>19016</v>
      </c>
      <c r="C2517" s="147">
        <v>0.3</v>
      </c>
      <c r="D2517" s="148" t="s">
        <v>11</v>
      </c>
      <c r="E2517" s="149" t="s">
        <v>87</v>
      </c>
      <c r="F2517" s="149"/>
      <c r="G2517" s="149" t="str">
        <f t="shared" si="91"/>
        <v>1</v>
      </c>
      <c r="H2517" s="150">
        <f t="shared" si="92"/>
        <v>18</v>
      </c>
      <c r="I2517" s="149" t="str" cm="1">
        <f t="array" ref="I2517">_xlfn.XLOOKUP(C2517,imp_horarios,imp_trechos_janta,"",-1,1)</f>
        <v>BELEM X GOIANIA 07:12</v>
      </c>
      <c r="J2517" s="151" t="str" cm="1">
        <f t="array" ref="J2517">_xlfn.XLOOKUP(D2517,justificativas_motivos,justificativas_texto,"",1,1)</f>
        <v>MOTORISTA CUMPRINDO HORÁRIO NA ESCALA ATUAL</v>
      </c>
      <c r="L2517" s="119" t="str">
        <f>_xlfn.CONCAT(cr_impAlm[[#This Row],[DATA]],cr_impAlm[[#This Row],[MOTORISTA e MATRICULA]])</f>
        <v>45678JOCIVANE BARBOSA DE OLIVEIRA - 5207</v>
      </c>
    </row>
    <row r="2518" spans="1:12" ht="41.25" hidden="1" customHeight="1">
      <c r="A2518" s="152">
        <v>45592</v>
      </c>
      <c r="B2518" s="146">
        <v>19016</v>
      </c>
      <c r="C2518" s="147">
        <v>0.3</v>
      </c>
      <c r="D2518" s="148" t="s">
        <v>11</v>
      </c>
      <c r="E2518" s="149" t="s">
        <v>14</v>
      </c>
      <c r="F2518" s="149"/>
      <c r="G2518" s="149" t="str">
        <f t="shared" si="91"/>
        <v>1</v>
      </c>
      <c r="H2518" s="150">
        <f t="shared" si="92"/>
        <v>18</v>
      </c>
      <c r="I2518" s="149" t="str" cm="1">
        <f t="array" ref="I2518">_xlfn.XLOOKUP(C2518,imp_horarios,imp_trechos_janta,"",-1,1)</f>
        <v>BELEM X GOIANIA 07:12</v>
      </c>
      <c r="J2518" s="151" t="str" cm="1">
        <f t="array" ref="J2518">_xlfn.XLOOKUP(D2518,justificativas_motivos,justificativas_texto,"",1,1)</f>
        <v>MOTORISTA CUMPRINDO HORÁRIO NA ESCALA ATUAL</v>
      </c>
      <c r="L2518" s="119" t="str">
        <f>_xlfn.CONCAT(cr_impAlm[[#This Row],[DATA]],cr_impAlm[[#This Row],[MOTORISTA e MATRICULA]])</f>
        <v>45678ENIO GOMES DE SOUZA - 5825</v>
      </c>
    </row>
    <row r="2519" spans="1:12" ht="41.25" hidden="1" customHeight="1">
      <c r="A2519" s="152">
        <v>45592</v>
      </c>
      <c r="B2519" s="146">
        <v>24002</v>
      </c>
      <c r="C2519" s="147">
        <v>0.33333333333333331</v>
      </c>
      <c r="D2519" s="148" t="s">
        <v>11</v>
      </c>
      <c r="E2519" s="149" t="s">
        <v>115</v>
      </c>
      <c r="F2519" s="149"/>
      <c r="G2519" s="149" t="str">
        <f t="shared" si="91"/>
        <v>1</v>
      </c>
      <c r="H2519" s="150">
        <f t="shared" si="92"/>
        <v>18</v>
      </c>
      <c r="I2519" s="149" t="str" cm="1">
        <f t="array" ref="I2519">_xlfn.XLOOKUP(C2519,imp_horarios,imp_trechos_janta,"",-1,1)</f>
        <v>SAO LUIS X GOIANIA 08:00</v>
      </c>
      <c r="J2519" s="151" t="str" cm="1">
        <f t="array" ref="J2519">_xlfn.XLOOKUP(D2519,justificativas_motivos,justificativas_texto,"",1,1)</f>
        <v>MOTORISTA CUMPRINDO HORÁRIO NA ESCALA ATUAL</v>
      </c>
      <c r="L2519" s="119" t="str">
        <f>_xlfn.CONCAT(cr_impAlm[[#This Row],[DATA]],cr_impAlm[[#This Row],[MOTORISTA e MATRICULA]])</f>
        <v>45678JOSE ATAIZ QUINTINO - 6048</v>
      </c>
    </row>
    <row r="2520" spans="1:12" ht="41.25" hidden="1" customHeight="1">
      <c r="A2520" s="152">
        <v>45592</v>
      </c>
      <c r="B2520" s="146">
        <v>24002</v>
      </c>
      <c r="C2520" s="147">
        <v>0.33333333333333331</v>
      </c>
      <c r="D2520" s="148" t="s">
        <v>11</v>
      </c>
      <c r="E2520" s="149" t="s">
        <v>114</v>
      </c>
      <c r="F2520" s="149"/>
      <c r="G2520" s="149" t="str">
        <f t="shared" si="91"/>
        <v>1</v>
      </c>
      <c r="H2520" s="150">
        <f t="shared" si="92"/>
        <v>18</v>
      </c>
      <c r="I2520" s="149" t="str" cm="1">
        <f t="array" ref="I2520">_xlfn.XLOOKUP(C2520,imp_horarios,imp_trechos_janta,"",-1,1)</f>
        <v>SAO LUIS X GOIANIA 08:00</v>
      </c>
      <c r="J2520" s="151" t="str" cm="1">
        <f t="array" ref="J2520">_xlfn.XLOOKUP(D2520,justificativas_motivos,justificativas_texto,"",1,1)</f>
        <v>MOTORISTA CUMPRINDO HORÁRIO NA ESCALA ATUAL</v>
      </c>
      <c r="L2520" s="119" t="str">
        <f>_xlfn.CONCAT(cr_impAlm[[#This Row],[DATA]],cr_impAlm[[#This Row],[MOTORISTA e MATRICULA]])</f>
        <v>45678GILMAR RODRIGUES DE LIMA - 5819</v>
      </c>
    </row>
    <row r="2521" spans="1:12" ht="41.25" hidden="1" customHeight="1">
      <c r="A2521" s="152">
        <v>45592</v>
      </c>
      <c r="B2521" s="146">
        <v>15500</v>
      </c>
      <c r="C2521" s="147">
        <v>0.39583333333333331</v>
      </c>
      <c r="D2521" s="148" t="s">
        <v>11</v>
      </c>
      <c r="E2521" s="153" t="s">
        <v>150</v>
      </c>
      <c r="F2521" s="149"/>
      <c r="G2521" s="149" t="str">
        <f t="shared" si="91"/>
        <v>1</v>
      </c>
      <c r="H2521" s="150">
        <f t="shared" si="92"/>
        <v>18</v>
      </c>
      <c r="I2521" s="149" t="str" cm="1">
        <f t="array" ref="I2521">_xlfn.XLOOKUP(C2521,imp_horarios,imp_trechos_janta,"",-1,1)</f>
        <v>GOIANIA X BELEM 09:30</v>
      </c>
      <c r="J2521" s="151" t="str" cm="1">
        <f t="array" ref="J2521">_xlfn.XLOOKUP(D2521,justificativas_motivos,justificativas_texto,"",1,1)</f>
        <v>MOTORISTA CUMPRINDO HORÁRIO NA ESCALA ATUAL</v>
      </c>
      <c r="L2521" s="119" t="str">
        <f>_xlfn.CONCAT(cr_impAlm[[#This Row],[DATA]],cr_impAlm[[#This Row],[MOTORISTA e MATRICULA]])</f>
        <v>45678CLEOMAR ANTONIO SIMOES - 2988</v>
      </c>
    </row>
    <row r="2522" spans="1:12" ht="41.25" hidden="1" customHeight="1">
      <c r="A2522" s="152">
        <v>45592</v>
      </c>
      <c r="B2522" s="146">
        <v>15500</v>
      </c>
      <c r="C2522" s="147">
        <v>0.39583333333333331</v>
      </c>
      <c r="D2522" s="148" t="s">
        <v>11</v>
      </c>
      <c r="E2522" s="153" t="s">
        <v>209</v>
      </c>
      <c r="F2522" s="149"/>
      <c r="G2522" s="149" t="str">
        <f t="shared" si="91"/>
        <v>1</v>
      </c>
      <c r="H2522" s="150">
        <f t="shared" si="92"/>
        <v>18</v>
      </c>
      <c r="I2522" s="149" t="str" cm="1">
        <f t="array" ref="I2522">_xlfn.XLOOKUP(C2522,imp_horarios,imp_trechos_janta,"",-1,1)</f>
        <v>GOIANIA X BELEM 09:30</v>
      </c>
      <c r="J2522" s="151" t="str" cm="1">
        <f t="array" ref="J2522">_xlfn.XLOOKUP(D2522,justificativas_motivos,justificativas_texto,"",1,1)</f>
        <v>MOTORISTA CUMPRINDO HORÁRIO NA ESCALA ATUAL</v>
      </c>
      <c r="L2522" s="119" t="str">
        <f>_xlfn.CONCAT(cr_impAlm[[#This Row],[DATA]],cr_impAlm[[#This Row],[MOTORISTA e MATRICULA]])</f>
        <v>45678DIVINO EURIPEDES RIBEIRO - 5191</v>
      </c>
    </row>
    <row r="2523" spans="1:12" ht="41.25" hidden="1" customHeight="1">
      <c r="A2523" s="152">
        <v>45592</v>
      </c>
      <c r="B2523" s="146">
        <v>20013</v>
      </c>
      <c r="C2523" s="147">
        <v>0.75</v>
      </c>
      <c r="D2523" s="148" t="s">
        <v>11</v>
      </c>
      <c r="E2523" s="149" t="s">
        <v>138</v>
      </c>
      <c r="F2523" s="149"/>
      <c r="G2523" s="149" t="str">
        <f t="shared" ref="G2523:G2586" si="93">IF(E2523="MOTORISTA","","1")</f>
        <v>1</v>
      </c>
      <c r="H2523" s="150">
        <f t="shared" ref="H2523:H2586" si="94">IF(E2523="MOTORISTA","",18)</f>
        <v>18</v>
      </c>
      <c r="I2523" s="149" t="str" cm="1">
        <f t="array" ref="I2523">_xlfn.XLOOKUP(C2523,imp_horarios,imp_trechos_janta,"",-1,1)</f>
        <v>GOIANIA X TERESINA 18:00</v>
      </c>
      <c r="J2523" s="151" t="str" cm="1">
        <f t="array" ref="J2523">_xlfn.XLOOKUP(D2523,justificativas_motivos,justificativas_texto,"",1,1)</f>
        <v>MOTORISTA CUMPRINDO HORÁRIO NA ESCALA ATUAL</v>
      </c>
      <c r="L2523" s="119" t="str">
        <f>_xlfn.CONCAT(cr_impAlm[[#This Row],[DATA]],cr_impAlm[[#This Row],[MOTORISTA e MATRICULA]])</f>
        <v>45678DAVID ALVES PEREIRA - 5300</v>
      </c>
    </row>
    <row r="2524" spans="1:12" ht="41.25" hidden="1" customHeight="1">
      <c r="A2524" s="152">
        <v>45592</v>
      </c>
      <c r="B2524" s="146">
        <v>20013</v>
      </c>
      <c r="C2524" s="147">
        <v>0.75</v>
      </c>
      <c r="D2524" s="148" t="s">
        <v>11</v>
      </c>
      <c r="E2524" s="149" t="s">
        <v>45</v>
      </c>
      <c r="F2524" s="149"/>
      <c r="G2524" s="149" t="str">
        <f t="shared" si="93"/>
        <v>1</v>
      </c>
      <c r="H2524" s="150">
        <f t="shared" si="94"/>
        <v>18</v>
      </c>
      <c r="I2524" s="149" t="str" cm="1">
        <f t="array" ref="I2524">_xlfn.XLOOKUP(C2524,imp_horarios,imp_trechos_janta,"",-1,1)</f>
        <v>GOIANIA X TERESINA 18:00</v>
      </c>
      <c r="J2524" s="151" t="str" cm="1">
        <f t="array" ref="J2524">_xlfn.XLOOKUP(D2524,justificativas_motivos,justificativas_texto,"",1,1)</f>
        <v>MOTORISTA CUMPRINDO HORÁRIO NA ESCALA ATUAL</v>
      </c>
      <c r="L2524" s="119" t="str">
        <f>_xlfn.CONCAT(cr_impAlm[[#This Row],[DATA]],cr_impAlm[[#This Row],[MOTORISTA e MATRICULA]])</f>
        <v>45678PEDRO PAULO DO NASCIMENTO DO CARMO - 2559</v>
      </c>
    </row>
    <row r="2525" spans="1:12" ht="41.25" hidden="1" customHeight="1">
      <c r="A2525" s="152">
        <v>45592</v>
      </c>
      <c r="B2525" s="146">
        <v>24013</v>
      </c>
      <c r="C2525" s="147">
        <v>0.79166666666666663</v>
      </c>
      <c r="D2525" s="148" t="s">
        <v>11</v>
      </c>
      <c r="E2525" s="149" t="s">
        <v>78</v>
      </c>
      <c r="F2525" s="149"/>
      <c r="G2525" s="149" t="str">
        <f t="shared" si="93"/>
        <v>1</v>
      </c>
      <c r="H2525" s="150">
        <f t="shared" si="94"/>
        <v>18</v>
      </c>
      <c r="I2525" s="149" t="s">
        <v>79</v>
      </c>
      <c r="J2525" s="151" t="str" cm="1">
        <f t="array" ref="J2525">_xlfn.XLOOKUP(D2525,justificativas_motivos,justificativas_texto,"",1,1)</f>
        <v>MOTORISTA CUMPRINDO HORÁRIO NA ESCALA ATUAL</v>
      </c>
      <c r="L2525" s="119" t="str">
        <f>_xlfn.CONCAT(cr_impAlm[[#This Row],[DATA]],cr_impAlm[[#This Row],[MOTORISTA e MATRICULA]])</f>
        <v>45678ADAIL DA SILVA DOS SANTOS - 1103</v>
      </c>
    </row>
    <row r="2526" spans="1:12" ht="41.25" hidden="1" customHeight="1">
      <c r="A2526" s="152">
        <v>45592</v>
      </c>
      <c r="B2526" s="146">
        <v>24013</v>
      </c>
      <c r="C2526" s="147">
        <v>0.79166666666666663</v>
      </c>
      <c r="D2526" s="148" t="s">
        <v>11</v>
      </c>
      <c r="E2526" s="149" t="s">
        <v>80</v>
      </c>
      <c r="F2526" s="149"/>
      <c r="G2526" s="149" t="str">
        <f t="shared" si="93"/>
        <v>1</v>
      </c>
      <c r="H2526" s="150">
        <f t="shared" si="94"/>
        <v>18</v>
      </c>
      <c r="I2526" s="149" t="s">
        <v>79</v>
      </c>
      <c r="J2526" s="151" t="str" cm="1">
        <f t="array" ref="J2526">_xlfn.XLOOKUP(D2526,justificativas_motivos,justificativas_texto,"",1,1)</f>
        <v>MOTORISTA CUMPRINDO HORÁRIO NA ESCALA ATUAL</v>
      </c>
      <c r="L2526" s="119" t="str">
        <f>_xlfn.CONCAT(cr_impAlm[[#This Row],[DATA]],cr_impAlm[[#This Row],[MOTORISTA e MATRICULA]])</f>
        <v>45679MAURICIO CARLOS BARROSO - 901</v>
      </c>
    </row>
    <row r="2527" spans="1:12" ht="41.25" hidden="1" customHeight="1">
      <c r="A2527" s="152">
        <v>45592</v>
      </c>
      <c r="B2527" s="146">
        <v>24011</v>
      </c>
      <c r="C2527" s="147">
        <v>0.83333333333333337</v>
      </c>
      <c r="D2527" s="148" t="s">
        <v>11</v>
      </c>
      <c r="E2527" s="149" t="s">
        <v>92</v>
      </c>
      <c r="F2527" s="149"/>
      <c r="G2527" s="149" t="str">
        <f t="shared" si="93"/>
        <v>1</v>
      </c>
      <c r="H2527" s="150">
        <f t="shared" si="94"/>
        <v>18</v>
      </c>
      <c r="I2527" s="149" t="str" cm="1">
        <f t="array" ref="I2527">_xlfn.XLOOKUP(C2527,imp_horarios,imp_trechos_janta,"",-1,1)</f>
        <v>GOIANIA X SAO LUIS 20:00</v>
      </c>
      <c r="J2527" s="151" t="str" cm="1">
        <f t="array" ref="J2527">_xlfn.XLOOKUP(D2527,justificativas_motivos,justificativas_texto,"",1,1)</f>
        <v>MOTORISTA CUMPRINDO HORÁRIO NA ESCALA ATUAL</v>
      </c>
      <c r="L2527" s="119" t="str">
        <f>_xlfn.CONCAT(cr_impAlm[[#This Row],[DATA]],cr_impAlm[[#This Row],[MOTORISTA e MATRICULA]])</f>
        <v>45679EURIPEDES BORGES DOS SANTOS - 5017</v>
      </c>
    </row>
    <row r="2528" spans="1:12" ht="41.25" hidden="1" customHeight="1">
      <c r="A2528" s="152">
        <v>45592</v>
      </c>
      <c r="B2528" s="146">
        <v>24011</v>
      </c>
      <c r="C2528" s="147">
        <v>0.83333333333333337</v>
      </c>
      <c r="D2528" s="148" t="s">
        <v>11</v>
      </c>
      <c r="E2528" s="149" t="s">
        <v>102</v>
      </c>
      <c r="F2528" s="132"/>
      <c r="G2528" s="149" t="str">
        <f t="shared" si="93"/>
        <v>1</v>
      </c>
      <c r="H2528" s="150">
        <f t="shared" si="94"/>
        <v>18</v>
      </c>
      <c r="I2528" s="149" t="str" cm="1">
        <f t="array" ref="I2528">_xlfn.XLOOKUP(C2528,imp_horarios,imp_trechos_janta,"",-1,1)</f>
        <v>GOIANIA X SAO LUIS 20:00</v>
      </c>
      <c r="J2528" s="151" t="str" cm="1">
        <f t="array" ref="J2528">_xlfn.XLOOKUP(D2528,justificativas_motivos,justificativas_texto,"",1,1)</f>
        <v>MOTORISTA CUMPRINDO HORÁRIO NA ESCALA ATUAL</v>
      </c>
      <c r="L2528" s="119" t="str">
        <f>_xlfn.CONCAT(cr_impAlm[[#This Row],[DATA]],cr_impAlm[[#This Row],[MOTORISTA e MATRICULA]])</f>
        <v>45679WESLEY RODRIGUES DE OLIVEIRA - 5540</v>
      </c>
    </row>
    <row r="2529" spans="1:12" ht="41.25" hidden="1" customHeight="1">
      <c r="A2529" s="152">
        <v>45593</v>
      </c>
      <c r="B2529" s="135">
        <v>16400</v>
      </c>
      <c r="C2529" s="133">
        <v>0.75</v>
      </c>
      <c r="D2529" s="148" t="s">
        <v>11</v>
      </c>
      <c r="E2529" s="132" t="s">
        <v>138</v>
      </c>
      <c r="F2529" s="132"/>
      <c r="G2529" s="132" t="str">
        <f t="shared" si="93"/>
        <v>1</v>
      </c>
      <c r="H2529" s="137">
        <f t="shared" si="94"/>
        <v>18</v>
      </c>
      <c r="I2529" s="132" t="str" cm="1">
        <f t="array" ref="I2529">_xlfn.XLOOKUP(C2529,imp_horarios,imp_trechos_janta,"",-1,1)</f>
        <v>GOIANIA X TERESINA 18:00</v>
      </c>
      <c r="J2529" s="145" t="str" cm="1">
        <f t="array" ref="J2529">_xlfn.XLOOKUP(D2529,justificativas_motivos,justificativas_texto,"",1,1)</f>
        <v>MOTORISTA CUMPRINDO HORÁRIO NA ESCALA ATUAL</v>
      </c>
      <c r="L2529" s="119" t="str">
        <f>_xlfn.CONCAT(cr_impAlm[[#This Row],[DATA]],cr_impAlm[[#This Row],[MOTORISTA e MATRICULA]])</f>
        <v>45679MARCOS BUENO DA SILVA - 5984</v>
      </c>
    </row>
    <row r="2530" spans="1:12" ht="41.25" hidden="1" customHeight="1">
      <c r="A2530" s="152">
        <v>45593</v>
      </c>
      <c r="B2530" s="135">
        <v>16400</v>
      </c>
      <c r="C2530" s="133">
        <v>0.75</v>
      </c>
      <c r="D2530" s="148" t="s">
        <v>11</v>
      </c>
      <c r="E2530" s="132" t="s">
        <v>45</v>
      </c>
      <c r="F2530" s="132"/>
      <c r="G2530" s="132" t="str">
        <f t="shared" si="93"/>
        <v>1</v>
      </c>
      <c r="H2530" s="137">
        <f t="shared" si="94"/>
        <v>18</v>
      </c>
      <c r="I2530" s="132" t="str" cm="1">
        <f t="array" ref="I2530">_xlfn.XLOOKUP(C2530,imp_horarios,imp_trechos_janta,"",-1,1)</f>
        <v>GOIANIA X TERESINA 18:00</v>
      </c>
      <c r="J2530" s="145" t="str" cm="1">
        <f t="array" ref="J2530">_xlfn.XLOOKUP(D2530,justificativas_motivos,justificativas_texto,"",1,1)</f>
        <v>MOTORISTA CUMPRINDO HORÁRIO NA ESCALA ATUAL</v>
      </c>
      <c r="L2530" s="119" t="str">
        <f>_xlfn.CONCAT(cr_impAlm[[#This Row],[DATA]],cr_impAlm[[#This Row],[MOTORISTA e MATRICULA]])</f>
        <v>45679RICARDO VIEIRA GERVASIO - 5297</v>
      </c>
    </row>
    <row r="2531" spans="1:12" ht="41.25" hidden="1" customHeight="1">
      <c r="A2531" s="152">
        <v>45593</v>
      </c>
      <c r="B2531" s="135">
        <v>24009</v>
      </c>
      <c r="C2531" s="133">
        <v>0.79166666666666663</v>
      </c>
      <c r="D2531" s="148" t="s">
        <v>11</v>
      </c>
      <c r="E2531" s="132" t="s">
        <v>78</v>
      </c>
      <c r="F2531" s="132"/>
      <c r="G2531" s="132" t="str">
        <f t="shared" si="93"/>
        <v>1</v>
      </c>
      <c r="H2531" s="137">
        <f t="shared" si="94"/>
        <v>18</v>
      </c>
      <c r="I2531" s="132" t="str" cm="1">
        <f t="array" ref="I2531">_xlfn.XLOOKUP(C2531,imp_horarios,imp_trechos_janta,"",-1,1)</f>
        <v>GOIANIA X TERESINA 18:00</v>
      </c>
      <c r="J2531" s="145" t="str" cm="1">
        <f t="array" ref="J2531">_xlfn.XLOOKUP(D2531,justificativas_motivos,justificativas_texto,"",1,1)</f>
        <v>MOTORISTA CUMPRINDO HORÁRIO NA ESCALA ATUAL</v>
      </c>
      <c r="L2531" s="119" t="str">
        <f>_xlfn.CONCAT(cr_impAlm[[#This Row],[DATA]],cr_impAlm[[#This Row],[MOTORISTA e MATRICULA]])</f>
        <v>45679JUSCELINO PIRES GONCALVES - 1343</v>
      </c>
    </row>
    <row r="2532" spans="1:12" ht="41.25" hidden="1" customHeight="1">
      <c r="A2532" s="152">
        <v>45593</v>
      </c>
      <c r="B2532" s="135">
        <v>24009</v>
      </c>
      <c r="C2532" s="133">
        <v>0.79166666666666663</v>
      </c>
      <c r="D2532" s="148" t="s">
        <v>11</v>
      </c>
      <c r="E2532" s="132" t="s">
        <v>80</v>
      </c>
      <c r="F2532" s="132"/>
      <c r="G2532" s="132" t="str">
        <f t="shared" si="93"/>
        <v>1</v>
      </c>
      <c r="H2532" s="137">
        <f t="shared" si="94"/>
        <v>18</v>
      </c>
      <c r="I2532" s="132" t="str" cm="1">
        <f t="array" ref="I2532">_xlfn.XLOOKUP(C2532,imp_horarios,imp_trechos_janta,"",-1,1)</f>
        <v>GOIANIA X TERESINA 18:00</v>
      </c>
      <c r="J2532" s="145" t="str" cm="1">
        <f t="array" ref="J2532">_xlfn.XLOOKUP(D2532,justificativas_motivos,justificativas_texto,"",1,1)</f>
        <v>MOTORISTA CUMPRINDO HORÁRIO NA ESCALA ATUAL</v>
      </c>
      <c r="L2532" s="119" t="str">
        <f>_xlfn.CONCAT(cr_impAlm[[#This Row],[DATA]],cr_impAlm[[#This Row],[MOTORISTA e MATRICULA]])</f>
        <v>45679ANTONIO DE PADUA DA  SILVA - 5645</v>
      </c>
    </row>
    <row r="2533" spans="1:12" ht="41.25" hidden="1" customHeight="1">
      <c r="A2533" s="152">
        <v>45593</v>
      </c>
      <c r="B2533" s="135">
        <v>24011</v>
      </c>
      <c r="C2533" s="133">
        <v>0.83333333333333337</v>
      </c>
      <c r="D2533" s="148" t="s">
        <v>11</v>
      </c>
      <c r="E2533" s="132" t="s">
        <v>92</v>
      </c>
      <c r="F2533" s="132"/>
      <c r="G2533" s="132" t="str">
        <f t="shared" si="93"/>
        <v>1</v>
      </c>
      <c r="H2533" s="137">
        <f t="shared" si="94"/>
        <v>18</v>
      </c>
      <c r="I2533" s="132" t="str" cm="1">
        <f t="array" ref="I2533">_xlfn.XLOOKUP(C2533,imp_horarios,imp_trechos_janta,"",-1,1)</f>
        <v>GOIANIA X SAO LUIS 20:00</v>
      </c>
      <c r="J2533" s="145" t="str" cm="1">
        <f t="array" ref="J2533">_xlfn.XLOOKUP(D2533,justificativas_motivos,justificativas_texto,"",1,1)</f>
        <v>MOTORISTA CUMPRINDO HORÁRIO NA ESCALA ATUAL</v>
      </c>
      <c r="L2533" s="119" t="str">
        <f>_xlfn.CONCAT(cr_impAlm[[#This Row],[DATA]],cr_impAlm[[#This Row],[MOTORISTA e MATRICULA]])</f>
        <v>45679RICARDO AUGUSTO TEIXEIRA SANTOS - 5660</v>
      </c>
    </row>
    <row r="2534" spans="1:12" ht="41.25" hidden="1" customHeight="1">
      <c r="A2534" s="152">
        <v>45593</v>
      </c>
      <c r="B2534" s="135">
        <v>24011</v>
      </c>
      <c r="C2534" s="133">
        <v>0.83333333333333337</v>
      </c>
      <c r="D2534" s="148" t="s">
        <v>11</v>
      </c>
      <c r="E2534" s="132" t="s">
        <v>102</v>
      </c>
      <c r="F2534" s="132"/>
      <c r="G2534" s="132" t="str">
        <f t="shared" si="93"/>
        <v>1</v>
      </c>
      <c r="H2534" s="137">
        <f t="shared" si="94"/>
        <v>18</v>
      </c>
      <c r="I2534" s="132" t="str" cm="1">
        <f t="array" ref="I2534">_xlfn.XLOOKUP(C2534,imp_horarios,imp_trechos_janta,"",-1,1)</f>
        <v>GOIANIA X SAO LUIS 20:00</v>
      </c>
      <c r="J2534" s="145" t="str" cm="1">
        <f t="array" ref="J2534">_xlfn.XLOOKUP(D2534,justificativas_motivos,justificativas_texto,"",1,1)</f>
        <v>MOTORISTA CUMPRINDO HORÁRIO NA ESCALA ATUAL</v>
      </c>
      <c r="L2534" s="119" t="str">
        <f>_xlfn.CONCAT(cr_impAlm[[#This Row],[DATA]],cr_impAlm[[#This Row],[MOTORISTA e MATRICULA]])</f>
        <v>45679ADAIL DA SILVA DOS SANTOS - 1103</v>
      </c>
    </row>
    <row r="2535" spans="1:12" ht="41.25" hidden="1" customHeight="1">
      <c r="A2535" s="152">
        <v>45593</v>
      </c>
      <c r="B2535" s="135">
        <v>19001</v>
      </c>
      <c r="C2535" s="133">
        <v>0.39583333333333331</v>
      </c>
      <c r="D2535" s="148" t="s">
        <v>11</v>
      </c>
      <c r="E2535" s="132" t="s">
        <v>187</v>
      </c>
      <c r="F2535" s="132"/>
      <c r="G2535" s="132" t="str">
        <f t="shared" si="93"/>
        <v>1</v>
      </c>
      <c r="H2535" s="137">
        <f t="shared" si="94"/>
        <v>18</v>
      </c>
      <c r="I2535" s="132" t="str" cm="1">
        <f t="array" ref="I2535">_xlfn.XLOOKUP(C2535,imp_horarios,imp_trechos_janta,"",-1,1)</f>
        <v>GOIANIA X BELEM 09:30</v>
      </c>
      <c r="J2535" s="145" t="str" cm="1">
        <f t="array" ref="J2535">_xlfn.XLOOKUP(D2535,justificativas_motivos,justificativas_texto,"",1,1)</f>
        <v>MOTORISTA CUMPRINDO HORÁRIO NA ESCALA ATUAL</v>
      </c>
      <c r="L2535" s="119" t="str">
        <f>_xlfn.CONCAT(cr_impAlm[[#This Row],[DATA]],cr_impAlm[[#This Row],[MOTORISTA e MATRICULA]])</f>
        <v>45680JOSENILTON FRANCISCO LIMA - 3037</v>
      </c>
    </row>
    <row r="2536" spans="1:12" ht="41.25" hidden="1" customHeight="1">
      <c r="A2536" s="152">
        <v>45593</v>
      </c>
      <c r="B2536" s="135">
        <v>19001</v>
      </c>
      <c r="C2536" s="133">
        <v>0.39583333333333331</v>
      </c>
      <c r="D2536" s="148" t="s">
        <v>11</v>
      </c>
      <c r="E2536" s="132" t="s">
        <v>335</v>
      </c>
      <c r="F2536" s="132"/>
      <c r="G2536" s="132" t="str">
        <f t="shared" si="93"/>
        <v>1</v>
      </c>
      <c r="H2536" s="137">
        <f t="shared" si="94"/>
        <v>18</v>
      </c>
      <c r="I2536" s="132" t="str" cm="1">
        <f t="array" ref="I2536">_xlfn.XLOOKUP(C2536,imp_horarios,imp_trechos_janta,"",-1,1)</f>
        <v>GOIANIA X BELEM 09:30</v>
      </c>
      <c r="J2536" s="145" t="str" cm="1">
        <f t="array" ref="J2536">_xlfn.XLOOKUP(D2536,justificativas_motivos,justificativas_texto,"",1,1)</f>
        <v>MOTORISTA CUMPRINDO HORÁRIO NA ESCALA ATUAL</v>
      </c>
      <c r="L2536" s="119" t="str">
        <f>_xlfn.CONCAT(cr_impAlm[[#This Row],[DATA]],cr_impAlm[[#This Row],[MOTORISTA e MATRICULA]])</f>
        <v>45680VALDINAR ALVES DE FRANÇA - 5959</v>
      </c>
    </row>
    <row r="2537" spans="1:12" ht="41.25" hidden="1" customHeight="1">
      <c r="A2537" s="152">
        <v>45593</v>
      </c>
      <c r="B2537" s="135">
        <v>19011</v>
      </c>
      <c r="C2537" s="133">
        <v>0.75</v>
      </c>
      <c r="D2537" s="148" t="s">
        <v>11</v>
      </c>
      <c r="E2537" s="132" t="s">
        <v>121</v>
      </c>
      <c r="F2537" s="132"/>
      <c r="G2537" s="132" t="str">
        <f t="shared" si="93"/>
        <v>1</v>
      </c>
      <c r="H2537" s="137">
        <f t="shared" si="94"/>
        <v>18</v>
      </c>
      <c r="I2537" s="132" t="str" cm="1">
        <f t="array" ref="I2537">_xlfn.XLOOKUP(C2537,imp_horarios,imp_trechos_janta,"",-1,1)</f>
        <v>GOIANIA X TERESINA 18:00</v>
      </c>
      <c r="J2537" s="145" t="str" cm="1">
        <f t="array" ref="J2537">_xlfn.XLOOKUP(D2537,justificativas_motivos,justificativas_texto,"",1,1)</f>
        <v>MOTORISTA CUMPRINDO HORÁRIO NA ESCALA ATUAL</v>
      </c>
      <c r="L2537" s="119" t="str">
        <f>_xlfn.CONCAT(cr_impAlm[[#This Row],[DATA]],cr_impAlm[[#This Row],[MOTORISTA e MATRICULA]])</f>
        <v>45680MARCOS SUEL SALES PINTO - 5424</v>
      </c>
    </row>
    <row r="2538" spans="1:12" ht="41.25" hidden="1" customHeight="1">
      <c r="A2538" s="152">
        <v>45593</v>
      </c>
      <c r="B2538" s="135">
        <v>19011</v>
      </c>
      <c r="C2538" s="133">
        <v>0.75</v>
      </c>
      <c r="D2538" s="148" t="s">
        <v>11</v>
      </c>
      <c r="E2538" s="132" t="s">
        <v>163</v>
      </c>
      <c r="F2538" s="132"/>
      <c r="G2538" s="132" t="str">
        <f t="shared" si="93"/>
        <v>1</v>
      </c>
      <c r="H2538" s="137">
        <f t="shared" si="94"/>
        <v>18</v>
      </c>
      <c r="I2538" s="132" t="str" cm="1">
        <f t="array" ref="I2538">_xlfn.XLOOKUP(C2538,imp_horarios,imp_trechos_janta,"",-1,1)</f>
        <v>GOIANIA X TERESINA 18:00</v>
      </c>
      <c r="J2538" s="145" t="str" cm="1">
        <f t="array" ref="J2538">_xlfn.XLOOKUP(D2538,justificativas_motivos,justificativas_texto,"",1,1)</f>
        <v>MOTORISTA CUMPRINDO HORÁRIO NA ESCALA ATUAL</v>
      </c>
      <c r="L2538" s="119" t="str">
        <f>_xlfn.CONCAT(cr_impAlm[[#This Row],[DATA]],cr_impAlm[[#This Row],[MOTORISTA e MATRICULA]])</f>
        <v>45680NEIRIVAL MOREIRA PINTO - 5432</v>
      </c>
    </row>
    <row r="2539" spans="1:12" ht="41.25" hidden="1" customHeight="1">
      <c r="A2539" s="152">
        <v>45593</v>
      </c>
      <c r="B2539" s="135">
        <v>24010</v>
      </c>
      <c r="C2539" s="133">
        <v>0.79166666666666663</v>
      </c>
      <c r="D2539" s="148" t="s">
        <v>11</v>
      </c>
      <c r="E2539" s="132" t="s">
        <v>208</v>
      </c>
      <c r="F2539" s="132"/>
      <c r="G2539" s="132" t="str">
        <f t="shared" si="93"/>
        <v>1</v>
      </c>
      <c r="H2539" s="137">
        <f t="shared" si="94"/>
        <v>18</v>
      </c>
      <c r="I2539" s="132" t="str" cm="1">
        <f t="array" ref="I2539">_xlfn.XLOOKUP(C2539,imp_horarios,imp_trechos_janta,"",-1,1)</f>
        <v>GOIANIA X TERESINA 18:00</v>
      </c>
      <c r="J2539" s="145" t="str" cm="1">
        <f t="array" ref="J2539">_xlfn.XLOOKUP(D2539,justificativas_motivos,justificativas_texto,"",1,1)</f>
        <v>MOTORISTA CUMPRINDO HORÁRIO NA ESCALA ATUAL</v>
      </c>
      <c r="L2539" s="119" t="str">
        <f>_xlfn.CONCAT(cr_impAlm[[#This Row],[DATA]],cr_impAlm[[#This Row],[MOTORISTA e MATRICULA]])</f>
        <v>45680LUIZ ANDRE GOMES DE SOUSA - 5654</v>
      </c>
    </row>
    <row r="2540" spans="1:12" ht="41.25" hidden="1" customHeight="1">
      <c r="A2540" s="152">
        <v>45593</v>
      </c>
      <c r="B2540" s="135">
        <v>24010</v>
      </c>
      <c r="C2540" s="133">
        <v>0.79166666666666663</v>
      </c>
      <c r="D2540" s="148" t="s">
        <v>11</v>
      </c>
      <c r="E2540" s="132" t="s">
        <v>207</v>
      </c>
      <c r="F2540" s="132"/>
      <c r="G2540" s="132" t="str">
        <f t="shared" si="93"/>
        <v>1</v>
      </c>
      <c r="H2540" s="137">
        <f t="shared" si="94"/>
        <v>18</v>
      </c>
      <c r="I2540" s="132" t="str" cm="1">
        <f t="array" ref="I2540">_xlfn.XLOOKUP(C2540,imp_horarios,imp_trechos_janta,"",-1,1)</f>
        <v>GOIANIA X TERESINA 18:00</v>
      </c>
      <c r="J2540" s="145" t="str" cm="1">
        <f t="array" ref="J2540">_xlfn.XLOOKUP(D2540,justificativas_motivos,justificativas_texto,"",1,1)</f>
        <v>MOTORISTA CUMPRINDO HORÁRIO NA ESCALA ATUAL</v>
      </c>
      <c r="L2540" s="119" t="str">
        <f>_xlfn.CONCAT(cr_impAlm[[#This Row],[DATA]],cr_impAlm[[#This Row],[MOTORISTA e MATRICULA]])</f>
        <v>45680JOAO SILVA SOUSA - 5330</v>
      </c>
    </row>
    <row r="2541" spans="1:12" ht="41.25" hidden="1" customHeight="1">
      <c r="A2541" s="152">
        <v>45593</v>
      </c>
      <c r="B2541" s="146">
        <v>24005</v>
      </c>
      <c r="C2541" s="147">
        <v>0.83333333333333337</v>
      </c>
      <c r="D2541" s="148" t="s">
        <v>11</v>
      </c>
      <c r="E2541" s="149" t="s">
        <v>15</v>
      </c>
      <c r="F2541" s="149"/>
      <c r="G2541" s="149" t="str">
        <f t="shared" si="93"/>
        <v>1</v>
      </c>
      <c r="H2541" s="150">
        <f t="shared" si="94"/>
        <v>18</v>
      </c>
      <c r="I2541" s="149" t="str" cm="1">
        <f t="array" ref="I2541">_xlfn.XLOOKUP(C2541,imp_horarios,imp_trechos_janta,"",-1,1)</f>
        <v>GOIANIA X SAO LUIS 20:00</v>
      </c>
      <c r="J2541" s="151" t="str" cm="1">
        <f t="array" ref="J2541">_xlfn.XLOOKUP(D2541,justificativas_motivos,justificativas_texto,"",1,1)</f>
        <v>MOTORISTA CUMPRINDO HORÁRIO NA ESCALA ATUAL</v>
      </c>
      <c r="L2541" s="119" t="str">
        <f>_xlfn.CONCAT(cr_impAlm[[#This Row],[DATA]],cr_impAlm[[#This Row],[MOTORISTA e MATRICULA]])</f>
        <v>45680ADAIL DA SILVA DOS SANTOS - 1103</v>
      </c>
    </row>
    <row r="2542" spans="1:12" ht="41.25" hidden="1" customHeight="1">
      <c r="A2542" s="152">
        <v>45593</v>
      </c>
      <c r="B2542" s="135">
        <v>24005</v>
      </c>
      <c r="C2542" s="133">
        <v>0.83333333333333337</v>
      </c>
      <c r="D2542" s="148" t="s">
        <v>11</v>
      </c>
      <c r="E2542" s="132" t="s">
        <v>118</v>
      </c>
      <c r="F2542" s="149"/>
      <c r="G2542" s="149" t="str">
        <f t="shared" si="93"/>
        <v>1</v>
      </c>
      <c r="H2542" s="150">
        <f t="shared" si="94"/>
        <v>18</v>
      </c>
      <c r="I2542" s="149" t="str" cm="1">
        <f t="array" ref="I2542">_xlfn.XLOOKUP(C2542,imp_horarios,imp_trechos_janta,"",-1,1)</f>
        <v>GOIANIA X SAO LUIS 20:00</v>
      </c>
      <c r="J2542" s="151" t="str" cm="1">
        <f t="array" ref="J2542">_xlfn.XLOOKUP(D2542,justificativas_motivos,justificativas_texto,"",1,1)</f>
        <v>MOTORISTA CUMPRINDO HORÁRIO NA ESCALA ATUAL</v>
      </c>
      <c r="L2542" s="119" t="str">
        <f>_xlfn.CONCAT(cr_impAlm[[#This Row],[DATA]],cr_impAlm[[#This Row],[MOTORISTA e MATRICULA]])</f>
        <v>45681EDINANDES LUIZ DA SILVA - 2651</v>
      </c>
    </row>
    <row r="2543" spans="1:12" ht="41.25" hidden="1" customHeight="1">
      <c r="A2543" s="152">
        <v>45594</v>
      </c>
      <c r="B2543" s="135">
        <v>24010</v>
      </c>
      <c r="C2543" s="133">
        <v>0.79166666666666663</v>
      </c>
      <c r="D2543" s="148" t="s">
        <v>137</v>
      </c>
      <c r="E2543" s="129" t="s">
        <v>208</v>
      </c>
      <c r="F2543" s="132"/>
      <c r="G2543" s="132" t="str">
        <f t="shared" si="93"/>
        <v>1</v>
      </c>
      <c r="H2543" s="137">
        <f t="shared" si="94"/>
        <v>18</v>
      </c>
      <c r="I2543" s="132" t="str" cm="1">
        <f t="array" ref="I2543">_xlfn.XLOOKUP(C2543,imp_horarios,imp_trechos_janta,"",-1,1)</f>
        <v>GOIANIA X TERESINA 18:00</v>
      </c>
      <c r="J2543" s="145" t="str" cm="1">
        <f t="array" ref="J2543">_xlfn.XLOOKUP(D2543,justificativas_motivos,justificativas_texto,"",1,1)</f>
        <v>MOTORISTA NA GARAGEM EM ESPERA PARA DISPONIBILIDADE DE HORARIOS</v>
      </c>
      <c r="L2543" s="119" t="str">
        <f>_xlfn.CONCAT(cr_impAlm[[#This Row],[DATA]],cr_impAlm[[#This Row],[MOTORISTA e MATRICULA]])</f>
        <v>45681PAULO TRINDADE DE ALMEIDA - 5742</v>
      </c>
    </row>
    <row r="2544" spans="1:12" ht="41.25" hidden="1" customHeight="1">
      <c r="A2544" s="152">
        <v>45594</v>
      </c>
      <c r="B2544" s="135">
        <v>24010</v>
      </c>
      <c r="C2544" s="133">
        <v>0.79166666666666663</v>
      </c>
      <c r="D2544" s="148" t="s">
        <v>137</v>
      </c>
      <c r="E2544" s="129" t="s">
        <v>207</v>
      </c>
      <c r="F2544" s="132"/>
      <c r="G2544" s="132" t="str">
        <f t="shared" si="93"/>
        <v>1</v>
      </c>
      <c r="H2544" s="137">
        <f t="shared" si="94"/>
        <v>18</v>
      </c>
      <c r="I2544" s="132" t="str" cm="1">
        <f t="array" ref="I2544">_xlfn.XLOOKUP(C2544,imp_horarios,imp_trechos_janta,"",-1,1)</f>
        <v>GOIANIA X TERESINA 18:00</v>
      </c>
      <c r="J2544" s="145" t="str" cm="1">
        <f t="array" ref="J2544">_xlfn.XLOOKUP(D2544,justificativas_motivos,justificativas_texto,"",1,1)</f>
        <v>MOTORISTA NA GARAGEM EM ESPERA PARA DISPONIBILIDADE DE HORARIOS</v>
      </c>
      <c r="L2544" s="119" t="str">
        <f>_xlfn.CONCAT(cr_impAlm[[#This Row],[DATA]],cr_impAlm[[#This Row],[MOTORISTA e MATRICULA]])</f>
        <v>45681GILBERT WAGNER CALDEIRA - 5707</v>
      </c>
    </row>
    <row r="2545" spans="1:12" ht="41.25" hidden="1" customHeight="1">
      <c r="A2545" s="152">
        <v>45594</v>
      </c>
      <c r="B2545" s="146">
        <v>24005</v>
      </c>
      <c r="C2545" s="147">
        <v>0.83333333333333337</v>
      </c>
      <c r="D2545" s="148" t="s">
        <v>137</v>
      </c>
      <c r="E2545" s="153" t="s">
        <v>15</v>
      </c>
      <c r="F2545" s="132"/>
      <c r="G2545" s="132" t="str">
        <f t="shared" si="93"/>
        <v>1</v>
      </c>
      <c r="H2545" s="137">
        <f t="shared" si="94"/>
        <v>18</v>
      </c>
      <c r="I2545" s="132" t="str" cm="1">
        <f t="array" ref="I2545">_xlfn.XLOOKUP(C2545,imp_horarios,imp_trechos_janta,"",-1,1)</f>
        <v>GOIANIA X SAO LUIS 20:00</v>
      </c>
      <c r="J2545" s="145" t="str" cm="1">
        <f t="array" ref="J2545">_xlfn.XLOOKUP(D2545,justificativas_motivos,justificativas_texto,"",1,1)</f>
        <v>MOTORISTA NA GARAGEM EM ESPERA PARA DISPONIBILIDADE DE HORARIOS</v>
      </c>
      <c r="L2545" s="119" t="str">
        <f>_xlfn.CONCAT(cr_impAlm[[#This Row],[DATA]],cr_impAlm[[#This Row],[MOTORISTA e MATRICULA]])</f>
        <v>45681WENDER PEDRO DA SILVA - 1596</v>
      </c>
    </row>
    <row r="2546" spans="1:12" ht="41.25" hidden="1" customHeight="1">
      <c r="A2546" s="152">
        <v>45594</v>
      </c>
      <c r="B2546" s="135">
        <v>24005</v>
      </c>
      <c r="C2546" s="133">
        <v>0.83333333333333337</v>
      </c>
      <c r="D2546" s="148" t="s">
        <v>137</v>
      </c>
      <c r="E2546" s="129" t="s">
        <v>118</v>
      </c>
      <c r="F2546" s="132"/>
      <c r="G2546" s="132" t="str">
        <f t="shared" si="93"/>
        <v>1</v>
      </c>
      <c r="H2546" s="137">
        <f t="shared" si="94"/>
        <v>18</v>
      </c>
      <c r="I2546" s="132" t="str" cm="1">
        <f t="array" ref="I2546">_xlfn.XLOOKUP(C2546,imp_horarios,imp_trechos_janta,"",-1,1)</f>
        <v>GOIANIA X SAO LUIS 20:00</v>
      </c>
      <c r="J2546" s="145" t="str" cm="1">
        <f t="array" ref="J2546">_xlfn.XLOOKUP(D2546,justificativas_motivos,justificativas_texto,"",1,1)</f>
        <v>MOTORISTA NA GARAGEM EM ESPERA PARA DISPONIBILIDADE DE HORARIOS</v>
      </c>
      <c r="L2546" s="119" t="str">
        <f>_xlfn.CONCAT(cr_impAlm[[#This Row],[DATA]],cr_impAlm[[#This Row],[MOTORISTA e MATRICULA]])</f>
        <v>45681MARCOS ANTONIO ALVES DE SOUSA - 5278</v>
      </c>
    </row>
    <row r="2547" spans="1:12" ht="41.25" hidden="1" customHeight="1">
      <c r="A2547" s="152">
        <v>45594</v>
      </c>
      <c r="B2547" s="135">
        <v>19001</v>
      </c>
      <c r="C2547" s="133">
        <v>0.39583333333333331</v>
      </c>
      <c r="D2547" s="148" t="s">
        <v>137</v>
      </c>
      <c r="E2547" s="153" t="s">
        <v>187</v>
      </c>
      <c r="F2547" s="132"/>
      <c r="G2547" s="132" t="str">
        <f t="shared" si="93"/>
        <v>1</v>
      </c>
      <c r="H2547" s="137">
        <f t="shared" si="94"/>
        <v>18</v>
      </c>
      <c r="I2547" s="132" t="str" cm="1">
        <f t="array" ref="I2547">_xlfn.XLOOKUP(C2547,imp_horarios,imp_trechos_janta,"",-1,1)</f>
        <v>GOIANIA X BELEM 09:30</v>
      </c>
      <c r="J2547" s="145" t="str" cm="1">
        <f t="array" ref="J2547">_xlfn.XLOOKUP(D2547,justificativas_motivos,justificativas_texto,"",1,1)</f>
        <v>MOTORISTA NA GARAGEM EM ESPERA PARA DISPONIBILIDADE DE HORARIOS</v>
      </c>
      <c r="L2547" s="119" t="str">
        <f>_xlfn.CONCAT(cr_impAlm[[#This Row],[DATA]],cr_impAlm[[#This Row],[MOTORISTA e MATRICULA]])</f>
        <v>45681FRANCISCO DAS CHAGAS DO NASCIMENTO - 5269</v>
      </c>
    </row>
    <row r="2548" spans="1:12" ht="41.25" hidden="1" customHeight="1">
      <c r="A2548" s="152">
        <v>45594</v>
      </c>
      <c r="B2548" s="146">
        <v>19001</v>
      </c>
      <c r="C2548" s="147">
        <v>0.39583333333333331</v>
      </c>
      <c r="D2548" s="148" t="s">
        <v>137</v>
      </c>
      <c r="E2548" s="153" t="s">
        <v>335</v>
      </c>
      <c r="F2548" s="149"/>
      <c r="G2548" s="149" t="str">
        <f t="shared" si="93"/>
        <v>1</v>
      </c>
      <c r="H2548" s="150">
        <f t="shared" si="94"/>
        <v>18</v>
      </c>
      <c r="I2548" s="149" t="str" cm="1">
        <f t="array" ref="I2548">_xlfn.XLOOKUP(C2548,imp_horarios,imp_trechos_janta,"",-1,1)</f>
        <v>GOIANIA X BELEM 09:30</v>
      </c>
      <c r="J2548" s="151" t="str" cm="1">
        <f t="array" ref="J2548">_xlfn.XLOOKUP(D2548,justificativas_motivos,justificativas_texto,"",1,1)</f>
        <v>MOTORISTA NA GARAGEM EM ESPERA PARA DISPONIBILIDADE DE HORARIOS</v>
      </c>
      <c r="L2548" s="119" t="str">
        <f>_xlfn.CONCAT(cr_impAlm[[#This Row],[DATA]],cr_impAlm[[#This Row],[MOTORISTA e MATRICULA]])</f>
        <v>45681ADAIL DA SILVA DOS SANTOS - 1103</v>
      </c>
    </row>
    <row r="2549" spans="1:12" ht="41.25" hidden="1" customHeight="1">
      <c r="A2549" s="152">
        <v>45594</v>
      </c>
      <c r="B2549" s="146">
        <v>16300</v>
      </c>
      <c r="C2549" s="147">
        <v>0.75</v>
      </c>
      <c r="D2549" s="148" t="s">
        <v>11</v>
      </c>
      <c r="E2549" s="149" t="s">
        <v>188</v>
      </c>
      <c r="F2549" s="149"/>
      <c r="G2549" s="149" t="str">
        <f t="shared" si="93"/>
        <v>1</v>
      </c>
      <c r="H2549" s="150">
        <f t="shared" si="94"/>
        <v>18</v>
      </c>
      <c r="I2549" s="149" t="str" cm="1">
        <f t="array" ref="I2549">_xlfn.XLOOKUP(C2549,imp_horarios,imp_trechos_janta,"",-1,1)</f>
        <v>GOIANIA X TERESINA 18:00</v>
      </c>
      <c r="J2549" s="151" t="str" cm="1">
        <f t="array" ref="J2549">_xlfn.XLOOKUP(D2549,justificativas_motivos,justificativas_texto,"",1,1)</f>
        <v>MOTORISTA CUMPRINDO HORÁRIO NA ESCALA ATUAL</v>
      </c>
      <c r="L2549" s="119" t="str">
        <f>_xlfn.CONCAT(cr_impAlm[[#This Row],[DATA]],cr_impAlm[[#This Row],[MOTORISTA e MATRICULA]])</f>
        <v>45682IDEIR BISPO DE SANTANA - 2543</v>
      </c>
    </row>
    <row r="2550" spans="1:12" ht="41.25" hidden="1" customHeight="1">
      <c r="A2550" s="152">
        <v>45594</v>
      </c>
      <c r="B2550" s="146">
        <v>16300</v>
      </c>
      <c r="C2550" s="147">
        <v>0.75</v>
      </c>
      <c r="D2550" s="148" t="s">
        <v>11</v>
      </c>
      <c r="E2550" s="149" t="s">
        <v>37</v>
      </c>
      <c r="F2550" s="149"/>
      <c r="G2550" s="149" t="str">
        <f t="shared" si="93"/>
        <v>1</v>
      </c>
      <c r="H2550" s="150">
        <f t="shared" si="94"/>
        <v>18</v>
      </c>
      <c r="I2550" s="149" t="str" cm="1">
        <f t="array" ref="I2550">_xlfn.XLOOKUP(C2550,imp_horarios,imp_trechos_janta,"",-1,1)</f>
        <v>GOIANIA X TERESINA 18:00</v>
      </c>
      <c r="J2550" s="151" t="str" cm="1">
        <f t="array" ref="J2550">_xlfn.XLOOKUP(D2550,justificativas_motivos,justificativas_texto,"",1,1)</f>
        <v>MOTORISTA CUMPRINDO HORÁRIO NA ESCALA ATUAL</v>
      </c>
      <c r="L2550" s="119" t="str">
        <f>_xlfn.CONCAT(cr_impAlm[[#This Row],[DATA]],cr_impAlm[[#This Row],[MOTORISTA e MATRICULA]])</f>
        <v>45682GONCALO ALVES BEZERRA - 748</v>
      </c>
    </row>
    <row r="2551" spans="1:12" ht="41.25" hidden="1" customHeight="1">
      <c r="A2551" s="152">
        <v>45594</v>
      </c>
      <c r="B2551" s="146">
        <v>24012</v>
      </c>
      <c r="C2551" s="147">
        <v>0.79166666666666663</v>
      </c>
      <c r="D2551" s="148" t="s">
        <v>11</v>
      </c>
      <c r="E2551" s="149" t="s">
        <v>148</v>
      </c>
      <c r="F2551" s="149"/>
      <c r="G2551" s="149" t="str">
        <f t="shared" si="93"/>
        <v>1</v>
      </c>
      <c r="H2551" s="150">
        <f t="shared" si="94"/>
        <v>18</v>
      </c>
      <c r="I2551" s="149" t="s">
        <v>79</v>
      </c>
      <c r="J2551" s="151" t="str" cm="1">
        <f t="array" ref="J2551">_xlfn.XLOOKUP(D2551,justificativas_motivos,justificativas_texto,"",1,1)</f>
        <v>MOTORISTA CUMPRINDO HORÁRIO NA ESCALA ATUAL</v>
      </c>
      <c r="L2551" s="119" t="str">
        <f>_xlfn.CONCAT(cr_impAlm[[#This Row],[DATA]],cr_impAlm[[#This Row],[MOTORISTA e MATRICULA]])</f>
        <v>45682MARCELO ALVES DE SOUSA - 5655</v>
      </c>
    </row>
    <row r="2552" spans="1:12" ht="41.25" hidden="1" customHeight="1">
      <c r="A2552" s="152">
        <v>45594</v>
      </c>
      <c r="B2552" s="146">
        <v>24012</v>
      </c>
      <c r="C2552" s="147">
        <v>0.79166666666666663</v>
      </c>
      <c r="D2552" s="148" t="s">
        <v>11</v>
      </c>
      <c r="E2552" s="149" t="s">
        <v>211</v>
      </c>
      <c r="F2552" s="149"/>
      <c r="G2552" s="149" t="str">
        <f t="shared" si="93"/>
        <v>1</v>
      </c>
      <c r="H2552" s="150">
        <f t="shared" si="94"/>
        <v>18</v>
      </c>
      <c r="I2552" s="149" t="s">
        <v>79</v>
      </c>
      <c r="J2552" s="151" t="str" cm="1">
        <f t="array" ref="J2552">_xlfn.XLOOKUP(D2552,justificativas_motivos,justificativas_texto,"",1,1)</f>
        <v>MOTORISTA CUMPRINDO HORÁRIO NA ESCALA ATUAL</v>
      </c>
      <c r="L2552" s="119" t="str">
        <f>_xlfn.CONCAT(cr_impAlm[[#This Row],[DATA]],cr_impAlm[[#This Row],[MOTORISTA e MATRICULA]])</f>
        <v>45682GENIVAN LEAL TEIXEIRA - 5302</v>
      </c>
    </row>
    <row r="2553" spans="1:12" ht="41.25" hidden="1" customHeight="1">
      <c r="A2553" s="152">
        <v>45594</v>
      </c>
      <c r="B2553" s="146">
        <v>24001</v>
      </c>
      <c r="C2553" s="147">
        <v>0.83333333333333337</v>
      </c>
      <c r="D2553" s="148" t="s">
        <v>11</v>
      </c>
      <c r="E2553" s="149" t="s">
        <v>226</v>
      </c>
      <c r="F2553" s="149"/>
      <c r="G2553" s="149" t="str">
        <f t="shared" si="93"/>
        <v>1</v>
      </c>
      <c r="H2553" s="150">
        <f t="shared" si="94"/>
        <v>18</v>
      </c>
      <c r="I2553" s="149" t="str" cm="1">
        <f t="array" ref="I2553">_xlfn.XLOOKUP(C2553,imp_horarios,imp_trechos_janta,"",-1,1)</f>
        <v>GOIANIA X SAO LUIS 20:00</v>
      </c>
      <c r="J2553" s="151" t="str" cm="1">
        <f t="array" ref="J2553">_xlfn.XLOOKUP(D2553,justificativas_motivos,justificativas_texto,"",1,1)</f>
        <v>MOTORISTA CUMPRINDO HORÁRIO NA ESCALA ATUAL</v>
      </c>
      <c r="L2553" s="119" t="str">
        <f>_xlfn.CONCAT(cr_impAlm[[#This Row],[DATA]],cr_impAlm[[#This Row],[MOTORISTA e MATRICULA]])</f>
        <v>45682WILMAR JOSE DE SOUZA - 1763</v>
      </c>
    </row>
    <row r="2554" spans="1:12" ht="41.25" hidden="1" customHeight="1">
      <c r="A2554" s="152">
        <v>45594</v>
      </c>
      <c r="B2554" s="146">
        <v>24001</v>
      </c>
      <c r="C2554" s="147">
        <v>0.83333333333333337</v>
      </c>
      <c r="D2554" s="148" t="s">
        <v>11</v>
      </c>
      <c r="E2554" s="149" t="s">
        <v>67</v>
      </c>
      <c r="F2554" s="132"/>
      <c r="G2554" s="149" t="str">
        <f t="shared" si="93"/>
        <v>1</v>
      </c>
      <c r="H2554" s="150">
        <f t="shared" si="94"/>
        <v>18</v>
      </c>
      <c r="I2554" s="149" t="str" cm="1">
        <f t="array" ref="I2554">_xlfn.XLOOKUP(C2554,imp_horarios,imp_trechos_janta,"",-1,1)</f>
        <v>GOIANIA X SAO LUIS 20:00</v>
      </c>
      <c r="J2554" s="151" t="str" cm="1">
        <f t="array" ref="J2554">_xlfn.XLOOKUP(D2554,justificativas_motivos,justificativas_texto,"",1,1)</f>
        <v>MOTORISTA CUMPRINDO HORÁRIO NA ESCALA ATUAL</v>
      </c>
      <c r="L2554" s="119" t="str">
        <f>_xlfn.CONCAT(cr_impAlm[[#This Row],[DATA]],cr_impAlm[[#This Row],[MOTORISTA e MATRICULA]])</f>
        <v>45682JANIO CEZAR - 6021</v>
      </c>
    </row>
    <row r="2555" spans="1:12" ht="41.25" hidden="1" customHeight="1">
      <c r="A2555" s="144">
        <v>45595</v>
      </c>
      <c r="B2555" s="135">
        <v>16300</v>
      </c>
      <c r="C2555" s="133">
        <v>0.75</v>
      </c>
      <c r="D2555" s="136" t="s">
        <v>11</v>
      </c>
      <c r="E2555" s="132" t="s">
        <v>188</v>
      </c>
      <c r="F2555" s="132"/>
      <c r="G2555" s="132" t="str">
        <f t="shared" si="93"/>
        <v>1</v>
      </c>
      <c r="H2555" s="137">
        <f t="shared" si="94"/>
        <v>18</v>
      </c>
      <c r="I2555" s="132" t="str" cm="1">
        <f t="array" ref="I2555">_xlfn.XLOOKUP(C2555,imp_horarios,imp_trechos_janta,"",-1,1)</f>
        <v>GOIANIA X TERESINA 18:00</v>
      </c>
      <c r="J2555" s="145" t="str" cm="1">
        <f t="array" ref="J2555">_xlfn.XLOOKUP(D2555,justificativas_motivos,justificativas_texto,"",1,1)</f>
        <v>MOTORISTA CUMPRINDO HORÁRIO NA ESCALA ATUAL</v>
      </c>
      <c r="L2555" s="119" t="str">
        <f>_xlfn.CONCAT(cr_impAlm[[#This Row],[DATA]],cr_impAlm[[#This Row],[MOTORISTA e MATRICULA]])</f>
        <v>45683WILSON MARTINS ROCHA - 105</v>
      </c>
    </row>
    <row r="2556" spans="1:12" ht="41.25" hidden="1" customHeight="1">
      <c r="A2556" s="152">
        <v>45595</v>
      </c>
      <c r="B2556" s="135">
        <v>16300</v>
      </c>
      <c r="C2556" s="133">
        <v>0.75</v>
      </c>
      <c r="D2556" s="148" t="s">
        <v>11</v>
      </c>
      <c r="E2556" s="132" t="s">
        <v>37</v>
      </c>
      <c r="F2556" s="132"/>
      <c r="G2556" s="132" t="str">
        <f t="shared" si="93"/>
        <v>1</v>
      </c>
      <c r="H2556" s="137">
        <f t="shared" si="94"/>
        <v>18</v>
      </c>
      <c r="I2556" s="149" t="str" cm="1">
        <f t="array" ref="I2556">_xlfn.XLOOKUP(C2556,imp_horarios,imp_trechos_janta,"",-1,1)</f>
        <v>GOIANIA X TERESINA 18:00</v>
      </c>
      <c r="J2556" s="145" t="str" cm="1">
        <f t="array" ref="J2556">_xlfn.XLOOKUP(D2556,justificativas_motivos,justificativas_texto,"",1,1)</f>
        <v>MOTORISTA CUMPRINDO HORÁRIO NA ESCALA ATUAL</v>
      </c>
      <c r="L2556" s="119" t="str">
        <f>_xlfn.CONCAT(cr_impAlm[[#This Row],[DATA]],cr_impAlm[[#This Row],[MOTORISTA e MATRICULA]])</f>
        <v>45683WILSON FERREIRA DE JESUS - 1407</v>
      </c>
    </row>
    <row r="2557" spans="1:12" ht="41.25" hidden="1" customHeight="1">
      <c r="A2557" s="144">
        <v>45595</v>
      </c>
      <c r="B2557" s="135">
        <v>16900</v>
      </c>
      <c r="C2557" s="133">
        <v>0.79166666666666663</v>
      </c>
      <c r="D2557" s="136" t="s">
        <v>11</v>
      </c>
      <c r="E2557" s="132" t="s">
        <v>148</v>
      </c>
      <c r="F2557" s="132"/>
      <c r="G2557" s="132" t="str">
        <f t="shared" si="93"/>
        <v>1</v>
      </c>
      <c r="H2557" s="137">
        <f t="shared" si="94"/>
        <v>18</v>
      </c>
      <c r="I2557" s="132" t="str" cm="1">
        <f t="array" ref="I2557">_xlfn.XLOOKUP(C2557,imp_horarios,imp_trechos_janta,"",-1,1)</f>
        <v>GOIANIA X TERESINA 18:00</v>
      </c>
      <c r="J2557" s="145" t="str" cm="1">
        <f t="array" ref="J2557">_xlfn.XLOOKUP(D2557,justificativas_motivos,justificativas_texto,"",1,1)</f>
        <v>MOTORISTA CUMPRINDO HORÁRIO NA ESCALA ATUAL</v>
      </c>
      <c r="L2557" s="119" t="str">
        <f>_xlfn.CONCAT(cr_impAlm[[#This Row],[DATA]],cr_impAlm[[#This Row],[MOTORISTA e MATRICULA]])</f>
        <v>45683MAURICIO CARLOS BARROSO - 901</v>
      </c>
    </row>
    <row r="2558" spans="1:12" ht="41.25" hidden="1" customHeight="1">
      <c r="A2558" s="152">
        <v>45595</v>
      </c>
      <c r="B2558" s="135">
        <v>16900</v>
      </c>
      <c r="C2558" s="133">
        <v>0.79166666666666663</v>
      </c>
      <c r="D2558" s="148" t="s">
        <v>11</v>
      </c>
      <c r="E2558" s="132" t="s">
        <v>211</v>
      </c>
      <c r="F2558" s="132"/>
      <c r="G2558" s="132" t="str">
        <f t="shared" si="93"/>
        <v>1</v>
      </c>
      <c r="H2558" s="137">
        <f t="shared" si="94"/>
        <v>18</v>
      </c>
      <c r="I2558" s="149" t="str" cm="1">
        <f t="array" ref="I2558">_xlfn.XLOOKUP(C2558,imp_horarios,imp_trechos_janta,"",-1,1)</f>
        <v>GOIANIA X TERESINA 18:00</v>
      </c>
      <c r="J2558" s="145" t="str" cm="1">
        <f t="array" ref="J2558">_xlfn.XLOOKUP(D2558,justificativas_motivos,justificativas_texto,"",1,1)</f>
        <v>MOTORISTA CUMPRINDO HORÁRIO NA ESCALA ATUAL</v>
      </c>
      <c r="L2558" s="119" t="str">
        <f>_xlfn.CONCAT(cr_impAlm[[#This Row],[DATA]],cr_impAlm[[#This Row],[MOTORISTA e MATRICULA]])</f>
        <v>45683EURIPEDES BORGES DOS SANTOS - 5017</v>
      </c>
    </row>
    <row r="2559" spans="1:12" ht="41.25" hidden="1" customHeight="1">
      <c r="A2559" s="144">
        <v>45595</v>
      </c>
      <c r="B2559" s="135">
        <v>24001</v>
      </c>
      <c r="C2559" s="133">
        <v>0.83333333333333337</v>
      </c>
      <c r="D2559" s="136" t="s">
        <v>11</v>
      </c>
      <c r="E2559" s="132" t="s">
        <v>226</v>
      </c>
      <c r="F2559" s="132"/>
      <c r="G2559" s="132" t="str">
        <f t="shared" si="93"/>
        <v>1</v>
      </c>
      <c r="H2559" s="137">
        <f t="shared" si="94"/>
        <v>18</v>
      </c>
      <c r="I2559" s="132" t="str" cm="1">
        <f t="array" ref="I2559">_xlfn.XLOOKUP(C2559,imp_horarios,imp_trechos_janta,"",-1,1)</f>
        <v>GOIANIA X SAO LUIS 20:00</v>
      </c>
      <c r="J2559" s="145" t="str" cm="1">
        <f t="array" ref="J2559">_xlfn.XLOOKUP(D2559,justificativas_motivos,justificativas_texto,"",1,1)</f>
        <v>MOTORISTA CUMPRINDO HORÁRIO NA ESCALA ATUAL</v>
      </c>
      <c r="L2559" s="119" t="str">
        <f>_xlfn.CONCAT(cr_impAlm[[#This Row],[DATA]],cr_impAlm[[#This Row],[MOTORISTA e MATRICULA]])</f>
        <v>45683JACINTO BATISTA DE SOUSA - 5271</v>
      </c>
    </row>
    <row r="2560" spans="1:12" ht="41.25" hidden="1" customHeight="1">
      <c r="A2560" s="152">
        <v>45595</v>
      </c>
      <c r="B2560" s="135">
        <v>24001</v>
      </c>
      <c r="C2560" s="133">
        <v>0.83333333333333337</v>
      </c>
      <c r="D2560" s="148" t="s">
        <v>11</v>
      </c>
      <c r="E2560" s="132" t="s">
        <v>67</v>
      </c>
      <c r="F2560" s="132"/>
      <c r="G2560" s="132" t="str">
        <f t="shared" si="93"/>
        <v>1</v>
      </c>
      <c r="H2560" s="137">
        <f t="shared" si="94"/>
        <v>18</v>
      </c>
      <c r="I2560" s="149" t="str" cm="1">
        <f t="array" ref="I2560">_xlfn.XLOOKUP(C2560,imp_horarios,imp_trechos_janta,"",-1,1)</f>
        <v>GOIANIA X SAO LUIS 20:00</v>
      </c>
      <c r="J2560" s="145" t="str" cm="1">
        <f t="array" ref="J2560">_xlfn.XLOOKUP(D2560,justificativas_motivos,justificativas_texto,"",1,1)</f>
        <v>MOTORISTA CUMPRINDO HORÁRIO NA ESCALA ATUAL</v>
      </c>
      <c r="L2560" s="119" t="str">
        <f>_xlfn.CONCAT(cr_impAlm[[#This Row],[DATA]],cr_impAlm[[#This Row],[MOTORISTA e MATRICULA]])</f>
        <v>45683PAULO MORAES DOS SANTOS - 1534</v>
      </c>
    </row>
    <row r="2561" spans="1:12" ht="41.25" hidden="1" customHeight="1">
      <c r="A2561" s="144">
        <v>45595</v>
      </c>
      <c r="B2561" s="135">
        <v>19021</v>
      </c>
      <c r="C2561" s="133">
        <v>0.39583333333333331</v>
      </c>
      <c r="D2561" s="136" t="s">
        <v>11</v>
      </c>
      <c r="E2561" s="132" t="s">
        <v>337</v>
      </c>
      <c r="F2561" s="132"/>
      <c r="G2561" s="132" t="str">
        <f t="shared" si="93"/>
        <v>1</v>
      </c>
      <c r="H2561" s="137">
        <f t="shared" si="94"/>
        <v>18</v>
      </c>
      <c r="I2561" s="132" t="str" cm="1">
        <f t="array" ref="I2561">_xlfn.XLOOKUP(C2561,imp_horarios,imp_trechos_janta,"",-1,1)</f>
        <v>GOIANIA X BELEM 09:30</v>
      </c>
      <c r="J2561" s="145" t="str" cm="1">
        <f t="array" ref="J2561">_xlfn.XLOOKUP(D2561,justificativas_motivos,justificativas_texto,"",1,1)</f>
        <v>MOTORISTA CUMPRINDO HORÁRIO NA ESCALA ATUAL</v>
      </c>
      <c r="L2561" s="119" t="str">
        <f>_xlfn.CONCAT(cr_impAlm[[#This Row],[DATA]],cr_impAlm[[#This Row],[MOTORISTA e MATRICULA]])</f>
        <v>45684JOCIVANE BARBOSA DE OLIVEIRA - 5207</v>
      </c>
    </row>
    <row r="2562" spans="1:12" ht="41.25" hidden="1" customHeight="1">
      <c r="A2562" s="152">
        <v>45595</v>
      </c>
      <c r="B2562" s="135">
        <v>19021</v>
      </c>
      <c r="C2562" s="133">
        <v>0.39583333333333331</v>
      </c>
      <c r="D2562" s="148" t="s">
        <v>11</v>
      </c>
      <c r="E2562" s="132" t="s">
        <v>224</v>
      </c>
      <c r="F2562" s="132"/>
      <c r="G2562" s="132" t="str">
        <f t="shared" si="93"/>
        <v>1</v>
      </c>
      <c r="H2562" s="137">
        <f t="shared" si="94"/>
        <v>18</v>
      </c>
      <c r="I2562" s="149" t="str" cm="1">
        <f t="array" ref="I2562">_xlfn.XLOOKUP(C2562,imp_horarios,imp_trechos_janta,"",-1,1)</f>
        <v>GOIANIA X BELEM 09:30</v>
      </c>
      <c r="J2562" s="145" t="str" cm="1">
        <f t="array" ref="J2562">_xlfn.XLOOKUP(D2562,justificativas_motivos,justificativas_texto,"",1,1)</f>
        <v>MOTORISTA CUMPRINDO HORÁRIO NA ESCALA ATUAL</v>
      </c>
      <c r="L2562" s="119" t="str">
        <f>_xlfn.CONCAT(cr_impAlm[[#This Row],[DATA]],cr_impAlm[[#This Row],[MOTORISTA e MATRICULA]])</f>
        <v>45684ENIO GOMES DE SOUZA - 5825</v>
      </c>
    </row>
    <row r="2563" spans="1:12" ht="41.25" hidden="1" customHeight="1">
      <c r="A2563" s="144">
        <v>45595</v>
      </c>
      <c r="B2563" s="135">
        <v>19015</v>
      </c>
      <c r="C2563" s="133">
        <v>0.79166666666666663</v>
      </c>
      <c r="D2563" s="136" t="s">
        <v>11</v>
      </c>
      <c r="E2563" s="132" t="s">
        <v>219</v>
      </c>
      <c r="F2563" s="132"/>
      <c r="G2563" s="132" t="str">
        <f t="shared" si="93"/>
        <v>1</v>
      </c>
      <c r="H2563" s="137">
        <f t="shared" si="94"/>
        <v>18</v>
      </c>
      <c r="I2563" s="132" t="str" cm="1">
        <f t="array" ref="I2563">_xlfn.XLOOKUP(C2563,imp_horarios,imp_trechos_janta,"",-1,1)</f>
        <v>GOIANIA X TERESINA 18:00</v>
      </c>
      <c r="J2563" s="145" t="str" cm="1">
        <f t="array" ref="J2563">_xlfn.XLOOKUP(D2563,justificativas_motivos,justificativas_texto,"",1,1)</f>
        <v>MOTORISTA CUMPRINDO HORÁRIO NA ESCALA ATUAL</v>
      </c>
      <c r="L2563" s="119" t="str">
        <f>_xlfn.CONCAT(cr_impAlm[[#This Row],[DATA]],cr_impAlm[[#This Row],[MOTORISTA e MATRICULA]])</f>
        <v>45684HILTON RODRIGUES DA COSTA - 866</v>
      </c>
    </row>
    <row r="2564" spans="1:12" ht="41.25" hidden="1" customHeight="1">
      <c r="A2564" s="152">
        <v>45595</v>
      </c>
      <c r="B2564" s="135">
        <v>19015</v>
      </c>
      <c r="C2564" s="133">
        <v>0.79166666666666663</v>
      </c>
      <c r="D2564" s="148" t="s">
        <v>11</v>
      </c>
      <c r="E2564" s="132" t="s">
        <v>218</v>
      </c>
      <c r="F2564" s="149"/>
      <c r="G2564" s="132" t="str">
        <f t="shared" si="93"/>
        <v>1</v>
      </c>
      <c r="H2564" s="137">
        <f t="shared" si="94"/>
        <v>18</v>
      </c>
      <c r="I2564" s="149" t="str" cm="1">
        <f t="array" ref="I2564">_xlfn.XLOOKUP(C2564,imp_horarios,imp_trechos_janta,"",-1,1)</f>
        <v>GOIANIA X TERESINA 18:00</v>
      </c>
      <c r="J2564" s="145" t="str" cm="1">
        <f t="array" ref="J2564">_xlfn.XLOOKUP(D2564,justificativas_motivos,justificativas_texto,"",1,1)</f>
        <v>MOTORISTA CUMPRINDO HORÁRIO NA ESCALA ATUAL</v>
      </c>
      <c r="L2564" s="119" t="str">
        <f>_xlfn.CONCAT(cr_impAlm[[#This Row],[DATA]],cr_impAlm[[#This Row],[MOTORISTA e MATRICULA]])</f>
        <v>45684JOAO ANIVAIR DE QUEIROZ - 5608</v>
      </c>
    </row>
    <row r="2565" spans="1:12" ht="41.25" hidden="1" customHeight="1">
      <c r="A2565" s="152">
        <v>45595</v>
      </c>
      <c r="B2565" s="146">
        <v>24002</v>
      </c>
      <c r="C2565" s="147">
        <v>0.83333333333333337</v>
      </c>
      <c r="D2565" s="148" t="s">
        <v>11</v>
      </c>
      <c r="E2565" s="149" t="s">
        <v>232</v>
      </c>
      <c r="F2565" s="149"/>
      <c r="G2565" s="149" t="str">
        <f t="shared" si="93"/>
        <v>1</v>
      </c>
      <c r="H2565" s="150">
        <f t="shared" si="94"/>
        <v>18</v>
      </c>
      <c r="I2565" s="149" t="str" cm="1">
        <f t="array" ref="I2565">_xlfn.XLOOKUP(C2565,imp_horarios,imp_trechos_janta,"",-1,1)</f>
        <v>GOIANIA X SAO LUIS 20:00</v>
      </c>
      <c r="J2565" s="151" t="str" cm="1">
        <f t="array" ref="J2565">_xlfn.XLOOKUP(D2565,justificativas_motivos,justificativas_texto,"",1,1)</f>
        <v>MOTORISTA CUMPRINDO HORÁRIO NA ESCALA ATUAL</v>
      </c>
      <c r="L2565" s="119" t="str">
        <f>_xlfn.CONCAT(cr_impAlm[[#This Row],[DATA]],cr_impAlm[[#This Row],[MOTORISTA e MATRICULA]])</f>
        <v>45684RAIMUNDO NONATO FRANCO NETO - 5658</v>
      </c>
    </row>
    <row r="2566" spans="1:12" ht="41.25" hidden="1" customHeight="1">
      <c r="A2566" s="152">
        <v>45595</v>
      </c>
      <c r="B2566" s="146">
        <v>24002</v>
      </c>
      <c r="C2566" s="147">
        <v>0.83333333333333337</v>
      </c>
      <c r="D2566" s="148" t="s">
        <v>11</v>
      </c>
      <c r="E2566" s="132" t="s">
        <v>103</v>
      </c>
      <c r="F2566" s="149"/>
      <c r="G2566" s="149" t="str">
        <f t="shared" si="93"/>
        <v>1</v>
      </c>
      <c r="H2566" s="150">
        <f t="shared" si="94"/>
        <v>18</v>
      </c>
      <c r="I2566" s="149" t="str" cm="1">
        <f t="array" ref="I2566">_xlfn.XLOOKUP(C2566,imp_horarios,imp_trechos_janta,"",-1,1)</f>
        <v>GOIANIA X SAO LUIS 20:00</v>
      </c>
      <c r="J2566" s="151" t="str" cm="1">
        <f t="array" ref="J2566">_xlfn.XLOOKUP(D2566,justificativas_motivos,justificativas_texto,"",1,1)</f>
        <v>MOTORISTA CUMPRINDO HORÁRIO NA ESCALA ATUAL</v>
      </c>
      <c r="L2566" s="119" t="str">
        <f>_xlfn.CONCAT(cr_impAlm[[#This Row],[DATA]],cr_impAlm[[#This Row],[MOTORISTA e MATRICULA]])</f>
        <v>45684RAIMUNDO NONATO MAGALHAES DO NASCIMENTO - 5662</v>
      </c>
    </row>
    <row r="2567" spans="1:12" ht="41.25" hidden="1" customHeight="1">
      <c r="A2567" s="152">
        <v>45596</v>
      </c>
      <c r="B2567" s="146">
        <v>19016</v>
      </c>
      <c r="C2567" s="147">
        <v>0.3</v>
      </c>
      <c r="D2567" s="148" t="s">
        <v>11</v>
      </c>
      <c r="E2567" s="132" t="s">
        <v>337</v>
      </c>
      <c r="F2567" s="149"/>
      <c r="G2567" s="149" t="str">
        <f t="shared" si="93"/>
        <v>1</v>
      </c>
      <c r="H2567" s="150">
        <f t="shared" si="94"/>
        <v>18</v>
      </c>
      <c r="I2567" s="149" t="str" cm="1">
        <f t="array" ref="I2567">_xlfn.XLOOKUP(C2567,imp_horarios,imp_trechos_janta,"",-1,1)</f>
        <v>BELEM X GOIANIA 07:12</v>
      </c>
      <c r="J2567" s="151" t="str" cm="1">
        <f t="array" ref="J2567">_xlfn.XLOOKUP(D2567,justificativas_motivos,justificativas_texto,"",1,1)</f>
        <v>MOTORISTA CUMPRINDO HORÁRIO NA ESCALA ATUAL</v>
      </c>
      <c r="L2567" s="119" t="str">
        <f>_xlfn.CONCAT(cr_impAlm[[#This Row],[DATA]],cr_impAlm[[#This Row],[MOTORISTA e MATRICULA]])</f>
        <v>45684VALTER PEREIRA MACIEL - 5630</v>
      </c>
    </row>
    <row r="2568" spans="1:12" ht="41.25" hidden="1" customHeight="1">
      <c r="A2568" s="152">
        <v>45596</v>
      </c>
      <c r="B2568" s="146">
        <v>19016</v>
      </c>
      <c r="C2568" s="147">
        <v>0.3</v>
      </c>
      <c r="D2568" s="148" t="s">
        <v>11</v>
      </c>
      <c r="E2568" s="132" t="s">
        <v>224</v>
      </c>
      <c r="F2568" s="149"/>
      <c r="G2568" s="149" t="str">
        <f t="shared" si="93"/>
        <v>1</v>
      </c>
      <c r="H2568" s="150">
        <f t="shared" si="94"/>
        <v>18</v>
      </c>
      <c r="I2568" s="149" t="str" cm="1">
        <f t="array" ref="I2568">_xlfn.XLOOKUP(C2568,imp_horarios,imp_trechos_janta,"",-1,1)</f>
        <v>BELEM X GOIANIA 07:12</v>
      </c>
      <c r="J2568" s="151" t="str" cm="1">
        <f t="array" ref="J2568">_xlfn.XLOOKUP(D2568,justificativas_motivos,justificativas_texto,"",1,1)</f>
        <v>MOTORISTA CUMPRINDO HORÁRIO NA ESCALA ATUAL</v>
      </c>
      <c r="L2568" s="119" t="str">
        <f>_xlfn.CONCAT(cr_impAlm[[#This Row],[DATA]],cr_impAlm[[#This Row],[MOTORISTA e MATRICULA]])</f>
        <v>45684PEDRINHO MARCELINO BATISTA - 5629</v>
      </c>
    </row>
    <row r="2569" spans="1:12" ht="41.25" hidden="1" customHeight="1">
      <c r="A2569" s="152">
        <v>45596</v>
      </c>
      <c r="B2569" s="146">
        <v>24002</v>
      </c>
      <c r="C2569" s="147">
        <v>0.33333333333333331</v>
      </c>
      <c r="D2569" s="148" t="s">
        <v>11</v>
      </c>
      <c r="E2569" s="132" t="s">
        <v>219</v>
      </c>
      <c r="F2569" s="149"/>
      <c r="G2569" s="149" t="str">
        <f t="shared" si="93"/>
        <v>1</v>
      </c>
      <c r="H2569" s="150">
        <f t="shared" si="94"/>
        <v>18</v>
      </c>
      <c r="I2569" s="149" t="str" cm="1">
        <f t="array" ref="I2569">_xlfn.XLOOKUP(C2569,imp_horarios,imp_trechos_janta,"",-1,1)</f>
        <v>SAO LUIS X GOIANIA 08:00</v>
      </c>
      <c r="J2569" s="151" t="str" cm="1">
        <f t="array" ref="J2569">_xlfn.XLOOKUP(D2569,justificativas_motivos,justificativas_texto,"",1,1)</f>
        <v>MOTORISTA CUMPRINDO HORÁRIO NA ESCALA ATUAL</v>
      </c>
      <c r="L2569" s="119" t="str">
        <f>_xlfn.CONCAT(cr_impAlm[[#This Row],[DATA]],cr_impAlm[[#This Row],[MOTORISTA e MATRICULA]])</f>
        <v>45684ANDSON WAGNER NASCIMENTO SOUZA - 2902</v>
      </c>
    </row>
    <row r="2570" spans="1:12" ht="41.25" hidden="1" customHeight="1">
      <c r="A2570" s="152">
        <v>45596</v>
      </c>
      <c r="B2570" s="146">
        <v>24002</v>
      </c>
      <c r="C2570" s="147">
        <v>0.33333333333333331</v>
      </c>
      <c r="D2570" s="148" t="s">
        <v>11</v>
      </c>
      <c r="E2570" s="132" t="s">
        <v>218</v>
      </c>
      <c r="F2570" s="149"/>
      <c r="G2570" s="149" t="str">
        <f t="shared" si="93"/>
        <v>1</v>
      </c>
      <c r="H2570" s="150">
        <f t="shared" si="94"/>
        <v>18</v>
      </c>
      <c r="I2570" s="149" t="str" cm="1">
        <f t="array" ref="I2570">_xlfn.XLOOKUP(C2570,imp_horarios,imp_trechos_janta,"",-1,1)</f>
        <v>SAO LUIS X GOIANIA 08:00</v>
      </c>
      <c r="J2570" s="151" t="str" cm="1">
        <f t="array" ref="J2570">_xlfn.XLOOKUP(D2570,justificativas_motivos,justificativas_texto,"",1,1)</f>
        <v>MOTORISTA CUMPRINDO HORÁRIO NA ESCALA ATUAL</v>
      </c>
      <c r="L2570" s="119" t="str">
        <f>_xlfn.CONCAT(cr_impAlm[[#This Row],[DATA]],cr_impAlm[[#This Row],[MOTORISTA e MATRICULA]])</f>
        <v>45684CARLOS SILVA GOMES - 2911</v>
      </c>
    </row>
    <row r="2571" spans="1:12" ht="41.25" hidden="1" customHeight="1">
      <c r="A2571" s="152">
        <v>45596</v>
      </c>
      <c r="B2571" s="146" t="s">
        <v>137</v>
      </c>
      <c r="C2571" s="147" t="s">
        <v>137</v>
      </c>
      <c r="D2571" s="148" t="s">
        <v>137</v>
      </c>
      <c r="E2571" s="149" t="s">
        <v>232</v>
      </c>
      <c r="F2571" s="149"/>
      <c r="G2571" s="149" t="str">
        <f t="shared" si="93"/>
        <v>1</v>
      </c>
      <c r="H2571" s="150">
        <f t="shared" si="94"/>
        <v>18</v>
      </c>
      <c r="I2571" s="149" t="str" cm="1">
        <f t="array" ref="I2571">_xlfn.XLOOKUP(C2571,imp_horarios,imp_trechos_janta,"",-1,1)</f>
        <v>ESPERA</v>
      </c>
      <c r="J2571" s="151" t="str" cm="1">
        <f t="array" ref="J2571">_xlfn.XLOOKUP(D2571,justificativas_motivos,justificativas_texto,"",1,1)</f>
        <v>MOTORISTA NA GARAGEM EM ESPERA PARA DISPONIBILIDADE DE HORARIOS</v>
      </c>
      <c r="L2571" s="119" t="str">
        <f>_xlfn.CONCAT(cr_impAlm[[#This Row],[DATA]],cr_impAlm[[#This Row],[MOTORISTA e MATRICULA]])</f>
        <v>45685VALTERSON ANTONIO CORREIA - 3004</v>
      </c>
    </row>
    <row r="2572" spans="1:12" ht="41.25" hidden="1" customHeight="1">
      <c r="A2572" s="152">
        <v>45596</v>
      </c>
      <c r="B2572" s="146" t="s">
        <v>137</v>
      </c>
      <c r="C2572" s="147" t="s">
        <v>137</v>
      </c>
      <c r="D2572" s="148" t="s">
        <v>137</v>
      </c>
      <c r="E2572" s="149" t="s">
        <v>103</v>
      </c>
      <c r="F2572" s="149"/>
      <c r="G2572" s="149" t="str">
        <f t="shared" si="93"/>
        <v>1</v>
      </c>
      <c r="H2572" s="150">
        <f t="shared" si="94"/>
        <v>18</v>
      </c>
      <c r="I2572" s="149" t="str" cm="1">
        <f t="array" ref="I2572">_xlfn.XLOOKUP(C2572,imp_horarios,imp_trechos_janta,"",-1,1)</f>
        <v>ESPERA</v>
      </c>
      <c r="J2572" s="151" t="str" cm="1">
        <f t="array" ref="J2572">_xlfn.XLOOKUP(D2572,justificativas_motivos,justificativas_texto,"",1,1)</f>
        <v>MOTORISTA NA GARAGEM EM ESPERA PARA DISPONIBILIDADE DE HORARIOS</v>
      </c>
      <c r="L2572" s="119" t="str">
        <f>_xlfn.CONCAT(cr_impAlm[[#This Row],[DATA]],cr_impAlm[[#This Row],[MOTORISTA e MATRICULA]])</f>
        <v>45685JOAO AMARAL DA SILVA JUNIOR - 5290</v>
      </c>
    </row>
    <row r="2573" spans="1:12" ht="41.25" hidden="1" customHeight="1">
      <c r="A2573" s="152">
        <v>45596</v>
      </c>
      <c r="B2573" s="146" t="s">
        <v>137</v>
      </c>
      <c r="C2573" s="147" t="s">
        <v>137</v>
      </c>
      <c r="D2573" s="148" t="s">
        <v>137</v>
      </c>
      <c r="E2573" s="153" t="s">
        <v>23</v>
      </c>
      <c r="F2573" s="149"/>
      <c r="G2573" s="149" t="str">
        <f t="shared" si="93"/>
        <v>1</v>
      </c>
      <c r="H2573" s="150">
        <f t="shared" si="94"/>
        <v>18</v>
      </c>
      <c r="I2573" s="149" t="str" cm="1">
        <f t="array" ref="I2573">_xlfn.XLOOKUP(C2573,imp_horarios,imp_trechos_janta,"",-1,1)</f>
        <v>ESPERA</v>
      </c>
      <c r="J2573" s="151" t="str" cm="1">
        <f t="array" ref="J2573">_xlfn.XLOOKUP(D2573,justificativas_motivos,justificativas_texto,"",1,1)</f>
        <v>MOTORISTA NA GARAGEM EM ESPERA PARA DISPONIBILIDADE DE HORARIOS</v>
      </c>
      <c r="L2573" s="119" t="str">
        <f>_xlfn.CONCAT(cr_impAlm[[#This Row],[DATA]],cr_impAlm[[#This Row],[MOTORISTA e MATRICULA]])</f>
        <v>45685VALDELY RIBEIRO CAETANO - 5743</v>
      </c>
    </row>
    <row r="2574" spans="1:12" ht="41.25" hidden="1" customHeight="1">
      <c r="A2574" s="144">
        <v>45596</v>
      </c>
      <c r="B2574" s="135" t="s">
        <v>137</v>
      </c>
      <c r="C2574" s="133" t="s">
        <v>137</v>
      </c>
      <c r="D2574" s="136" t="s">
        <v>137</v>
      </c>
      <c r="E2574" s="129" t="s">
        <v>84</v>
      </c>
      <c r="F2574" s="132"/>
      <c r="G2574" s="132" t="str">
        <f t="shared" si="93"/>
        <v>1</v>
      </c>
      <c r="H2574" s="137">
        <f t="shared" si="94"/>
        <v>18</v>
      </c>
      <c r="I2574" s="132" t="str" cm="1">
        <f t="array" ref="I2574">_xlfn.XLOOKUP(C2574,imp_horarios,imp_trechos_janta,"",-1,1)</f>
        <v>ESPERA</v>
      </c>
      <c r="J2574" s="145" t="str" cm="1">
        <f t="array" ref="J2574">_xlfn.XLOOKUP(D2574,justificativas_motivos,justificativas_texto,"",1,1)</f>
        <v>MOTORISTA NA GARAGEM EM ESPERA PARA DISPONIBILIDADE DE HORARIOS</v>
      </c>
      <c r="L2574" s="119" t="str">
        <f>_xlfn.CONCAT(cr_impAlm[[#This Row],[DATA]],cr_impAlm[[#This Row],[MOTORISTA e MATRICULA]])</f>
        <v>45685WILLIAN DE SOUZA BANDEIRA - 2025</v>
      </c>
    </row>
    <row r="2575" spans="1:12" ht="41.25" hidden="1" customHeight="1">
      <c r="A2575" s="152">
        <v>45596</v>
      </c>
      <c r="B2575" s="146" t="s">
        <v>137</v>
      </c>
      <c r="C2575" s="147" t="s">
        <v>137</v>
      </c>
      <c r="D2575" s="148" t="s">
        <v>137</v>
      </c>
      <c r="E2575" s="149" t="s">
        <v>338</v>
      </c>
      <c r="F2575" s="149"/>
      <c r="G2575" s="149" t="str">
        <f t="shared" si="93"/>
        <v>1</v>
      </c>
      <c r="H2575" s="150">
        <f t="shared" si="94"/>
        <v>18</v>
      </c>
      <c r="I2575" s="149" t="str" cm="1">
        <f t="array" ref="I2575">_xlfn.XLOOKUP(C2575,imp_horarios,imp_trechos_janta,"",-1,1)</f>
        <v>ESPERA</v>
      </c>
      <c r="J2575" s="151" t="str" cm="1">
        <f t="array" ref="J2575">_xlfn.XLOOKUP(D2575,justificativas_motivos,justificativas_texto,"",1,1)</f>
        <v>MOTORISTA NA GARAGEM EM ESPERA PARA DISPONIBILIDADE DE HORARIOS</v>
      </c>
      <c r="L2575" s="119" t="str">
        <f>_xlfn.CONCAT(cr_impAlm[[#This Row],[DATA]],cr_impAlm[[#This Row],[MOTORISTA e MATRICULA]])</f>
        <v>45685GERALDO DE OLIVEIRA GOMES - 1360</v>
      </c>
    </row>
    <row r="2576" spans="1:12" ht="41.25" hidden="1" customHeight="1">
      <c r="A2576" s="152">
        <v>45596</v>
      </c>
      <c r="B2576" s="146">
        <v>24009</v>
      </c>
      <c r="C2576" s="147">
        <v>0.79166666666666663</v>
      </c>
      <c r="D2576" s="148" t="s">
        <v>11</v>
      </c>
      <c r="E2576" s="149" t="s">
        <v>179</v>
      </c>
      <c r="F2576" s="149"/>
      <c r="G2576" s="149" t="str">
        <f t="shared" si="93"/>
        <v>1</v>
      </c>
      <c r="H2576" s="150">
        <f t="shared" si="94"/>
        <v>18</v>
      </c>
      <c r="I2576" s="149" t="str" cm="1">
        <f t="array" ref="I2576">_xlfn.XLOOKUP(C2576,imp_horarios,imp_trechos_janta,"",-1,1)</f>
        <v>GOIANIA X TERESINA 18:00</v>
      </c>
      <c r="J2576" s="151" t="str" cm="1">
        <f t="array" ref="J2576">_xlfn.XLOOKUP(D2576,justificativas_motivos,justificativas_texto,"",1,1)</f>
        <v>MOTORISTA CUMPRINDO HORÁRIO NA ESCALA ATUAL</v>
      </c>
      <c r="L2576" s="119" t="str">
        <f>_xlfn.CONCAT(cr_impAlm[[#This Row],[DATA]],cr_impAlm[[#This Row],[MOTORISTA e MATRICULA]])</f>
        <v>45685JOSE SOARES DA SILVA FILHO - 3093</v>
      </c>
    </row>
    <row r="2577" spans="1:12" ht="41.25" hidden="1" customHeight="1">
      <c r="A2577" s="152">
        <v>45596</v>
      </c>
      <c r="B2577" s="146">
        <v>24009</v>
      </c>
      <c r="C2577" s="147">
        <v>0.79166666666666663</v>
      </c>
      <c r="D2577" s="148" t="s">
        <v>11</v>
      </c>
      <c r="E2577" s="149" t="s">
        <v>14</v>
      </c>
      <c r="F2577" s="149"/>
      <c r="G2577" s="149" t="str">
        <f t="shared" si="93"/>
        <v>1</v>
      </c>
      <c r="H2577" s="150">
        <f t="shared" si="94"/>
        <v>18</v>
      </c>
      <c r="I2577" s="149" t="str" cm="1">
        <f t="array" ref="I2577">_xlfn.XLOOKUP(C2577,imp_horarios,imp_trechos_janta,"",-1,1)</f>
        <v>GOIANIA X TERESINA 18:00</v>
      </c>
      <c r="J2577" s="151" t="str" cm="1">
        <f t="array" ref="J2577">_xlfn.XLOOKUP(D2577,justificativas_motivos,justificativas_texto,"",1,1)</f>
        <v>MOTORISTA CUMPRINDO HORÁRIO NA ESCALA ATUAL</v>
      </c>
      <c r="L2577" s="119" t="str">
        <f>_xlfn.CONCAT(cr_impAlm[[#This Row],[DATA]],cr_impAlm[[#This Row],[MOTORISTA e MATRICULA]])</f>
        <v>45685FRANCISCO PESSOA DE CARVALHO - 5276</v>
      </c>
    </row>
    <row r="2578" spans="1:12" ht="41.25" hidden="1" customHeight="1">
      <c r="A2578" s="152">
        <v>45596</v>
      </c>
      <c r="B2578" s="146">
        <v>24011</v>
      </c>
      <c r="C2578" s="147">
        <v>0.83333333333333337</v>
      </c>
      <c r="D2578" s="148" t="s">
        <v>11</v>
      </c>
      <c r="E2578" s="149" t="s">
        <v>302</v>
      </c>
      <c r="F2578" s="149"/>
      <c r="G2578" s="149" t="str">
        <f t="shared" si="93"/>
        <v>1</v>
      </c>
      <c r="H2578" s="150">
        <f t="shared" si="94"/>
        <v>18</v>
      </c>
      <c r="I2578" s="149" t="str" cm="1">
        <f t="array" ref="I2578">_xlfn.XLOOKUP(C2578,imp_horarios,imp_trechos_janta,"",-1,1)</f>
        <v>GOIANIA X SAO LUIS 20:00</v>
      </c>
      <c r="J2578" s="151" t="str" cm="1">
        <f t="array" ref="J2578">_xlfn.XLOOKUP(D2578,justificativas_motivos,justificativas_texto,"",1,1)</f>
        <v>MOTORISTA CUMPRINDO HORÁRIO NA ESCALA ATUAL</v>
      </c>
      <c r="L2578" s="119" t="str">
        <f>_xlfn.CONCAT(cr_impAlm[[#This Row],[DATA]],cr_impAlm[[#This Row],[MOTORISTA e MATRICULA]])</f>
        <v>45685JOSE CLAUDIMAR  CUNHA - 5652</v>
      </c>
    </row>
    <row r="2579" spans="1:12" ht="41.25" hidden="1" customHeight="1">
      <c r="A2579" s="152">
        <v>45596</v>
      </c>
      <c r="B2579" s="135">
        <v>24011</v>
      </c>
      <c r="C2579" s="133">
        <v>0.83333333333333337</v>
      </c>
      <c r="D2579" s="136" t="s">
        <v>11</v>
      </c>
      <c r="E2579" s="132" t="s">
        <v>320</v>
      </c>
      <c r="F2579" s="132"/>
      <c r="G2579" s="132" t="str">
        <f t="shared" si="93"/>
        <v>1</v>
      </c>
      <c r="H2579" s="137">
        <f t="shared" si="94"/>
        <v>18</v>
      </c>
      <c r="I2579" s="132" t="str" cm="1">
        <f t="array" ref="I2579">_xlfn.XLOOKUP(C2579,imp_horarios,imp_trechos_janta,"",-1,1)</f>
        <v>GOIANIA X SAO LUIS 20:00</v>
      </c>
      <c r="J2579" s="145" t="str" cm="1">
        <f t="array" ref="J2579">_xlfn.XLOOKUP(D2579,justificativas_motivos,justificativas_texto,"",1,1)</f>
        <v>MOTORISTA CUMPRINDO HORÁRIO NA ESCALA ATUAL</v>
      </c>
      <c r="L2579" s="119" t="str">
        <f>_xlfn.CONCAT(cr_impAlm[[#This Row],[DATA]],cr_impAlm[[#This Row],[MOTORISTA e MATRICULA]])</f>
        <v>45685ADAIL DA SILVA DOS SANTOS - 1103</v>
      </c>
    </row>
    <row r="2580" spans="1:12" ht="41.25" hidden="1" customHeight="1">
      <c r="A2580" s="152">
        <v>45596</v>
      </c>
      <c r="B2580" s="135">
        <v>19027</v>
      </c>
      <c r="C2580" s="133">
        <v>0.83333333333333337</v>
      </c>
      <c r="D2580" s="136" t="s">
        <v>369</v>
      </c>
      <c r="E2580" s="132" t="s">
        <v>47</v>
      </c>
      <c r="F2580" s="132"/>
      <c r="G2580" s="132" t="str">
        <f t="shared" si="93"/>
        <v>1</v>
      </c>
      <c r="H2580" s="137">
        <f t="shared" si="94"/>
        <v>18</v>
      </c>
      <c r="I2580" s="132" t="str" cm="1">
        <f t="array" ref="I2580">_xlfn.XLOOKUP(C2580,imp_horarios,imp_trechos_janta,"",-1,1)</f>
        <v>GOIANIA X SAO LUIS 20:00</v>
      </c>
      <c r="J2580" s="145" t="str" cm="1">
        <f t="array" ref="J2580">_xlfn.XLOOKUP(D2580,justificativas_motivos,justificativas_texto,"",1,1)</f>
        <v>MOTORISTA FAZENDO VIAGEM APENAS COM CARGAS NO ONIBUS</v>
      </c>
      <c r="L2580" s="119" t="str">
        <f>_xlfn.CONCAT(cr_impAlm[[#This Row],[DATA]],cr_impAlm[[#This Row],[MOTORISTA e MATRICULA]])</f>
        <v>45686EDIMAR FRANCISCO ALEIXO - 5593</v>
      </c>
    </row>
    <row r="2581" spans="1:12" ht="41.25" hidden="1" customHeight="1">
      <c r="A2581" s="152">
        <v>45596</v>
      </c>
      <c r="B2581" s="146">
        <v>19027</v>
      </c>
      <c r="C2581" s="147">
        <v>0.83333333333333337</v>
      </c>
      <c r="D2581" s="148" t="s">
        <v>369</v>
      </c>
      <c r="E2581" s="149" t="s">
        <v>309</v>
      </c>
      <c r="F2581" s="132"/>
      <c r="G2581" s="149" t="str">
        <f t="shared" si="93"/>
        <v>1</v>
      </c>
      <c r="H2581" s="150">
        <f t="shared" si="94"/>
        <v>18</v>
      </c>
      <c r="I2581" s="149" t="str" cm="1">
        <f t="array" ref="I2581">_xlfn.XLOOKUP(C2581,imp_horarios,imp_trechos_janta,"",-1,1)</f>
        <v>GOIANIA X SAO LUIS 20:00</v>
      </c>
      <c r="J2581" s="151" t="str" cm="1">
        <f t="array" ref="J2581">_xlfn.XLOOKUP(D2581,justificativas_motivos,justificativas_texto,"",1,1)</f>
        <v>MOTORISTA FAZENDO VIAGEM APENAS COM CARGAS NO ONIBUS</v>
      </c>
      <c r="L2581" s="119" t="str">
        <f>_xlfn.CONCAT(cr_impAlm[[#This Row],[DATA]],cr_impAlm[[#This Row],[MOTORISTA e MATRICULA]])</f>
        <v>45686DJAMAR NOGUEIRA DOS SANTOS - 5956</v>
      </c>
    </row>
    <row r="2582" spans="1:12" ht="41.25" hidden="1" customHeight="1">
      <c r="A2582" s="144">
        <v>45597</v>
      </c>
      <c r="B2582" s="133" t="s">
        <v>137</v>
      </c>
      <c r="C2582" s="133" t="s">
        <v>137</v>
      </c>
      <c r="D2582" s="133" t="s">
        <v>137</v>
      </c>
      <c r="E2582" s="132" t="s">
        <v>23</v>
      </c>
      <c r="F2582" s="132"/>
      <c r="G2582" s="132" t="str">
        <f t="shared" si="93"/>
        <v>1</v>
      </c>
      <c r="H2582" s="137">
        <f t="shared" si="94"/>
        <v>18</v>
      </c>
      <c r="I2582" s="132" t="str" cm="1">
        <f t="array" ref="I2582">_xlfn.XLOOKUP(C2582,imp_horarios,imp_trechos_janta,"",-1,1)</f>
        <v>ESPERA</v>
      </c>
      <c r="J2582" s="145" t="str" cm="1">
        <f t="array" ref="J2582">_xlfn.XLOOKUP(D2582,justificativas_motivos,justificativas_texto,"",1,1)</f>
        <v>MOTORISTA NA GARAGEM EM ESPERA PARA DISPONIBILIDADE DE HORARIOS</v>
      </c>
      <c r="L2582" s="119" t="str">
        <f>_xlfn.CONCAT(cr_impAlm[[#This Row],[DATA]],cr_impAlm[[#This Row],[MOTORISTA e MATRICULA]])</f>
        <v>45686VILMAR JOSE CAMILO - 948</v>
      </c>
    </row>
    <row r="2583" spans="1:12" ht="41.25" hidden="1" customHeight="1">
      <c r="A2583" s="152">
        <v>45597</v>
      </c>
      <c r="B2583" s="135" t="s">
        <v>137</v>
      </c>
      <c r="C2583" s="133" t="s">
        <v>137</v>
      </c>
      <c r="D2583" s="148" t="s">
        <v>137</v>
      </c>
      <c r="E2583" s="132" t="s">
        <v>84</v>
      </c>
      <c r="F2583" s="149"/>
      <c r="G2583" s="132" t="str">
        <f t="shared" si="93"/>
        <v>1</v>
      </c>
      <c r="H2583" s="137">
        <f t="shared" si="94"/>
        <v>18</v>
      </c>
      <c r="I2583" s="132" t="str" cm="1">
        <f t="array" ref="I2583">_xlfn.XLOOKUP(C2583,imp_horarios,imp_trechos_janta,"",-1,1)</f>
        <v>ESPERA</v>
      </c>
      <c r="J2583" s="145" t="str" cm="1">
        <f t="array" ref="J2583">_xlfn.XLOOKUP(D2583,justificativas_motivos,justificativas_texto,"",1,1)</f>
        <v>MOTORISTA NA GARAGEM EM ESPERA PARA DISPONIBILIDADE DE HORARIOS</v>
      </c>
      <c r="L2583" s="119" t="str">
        <f>_xlfn.CONCAT(cr_impAlm[[#This Row],[DATA]],cr_impAlm[[#This Row],[MOTORISTA e MATRICULA]])</f>
        <v>45686DJALMA SOARES GUIMARAES - 1948</v>
      </c>
    </row>
    <row r="2584" spans="1:12" ht="41.25" hidden="1" customHeight="1">
      <c r="A2584" s="152">
        <v>45597</v>
      </c>
      <c r="B2584" s="146">
        <v>24011</v>
      </c>
      <c r="C2584" s="147">
        <v>0.79166666666666663</v>
      </c>
      <c r="D2584" s="148" t="s">
        <v>11</v>
      </c>
      <c r="E2584" s="149" t="s">
        <v>302</v>
      </c>
      <c r="F2584" s="149"/>
      <c r="G2584" s="149" t="str">
        <f t="shared" si="93"/>
        <v>1</v>
      </c>
      <c r="H2584" s="150">
        <f t="shared" si="94"/>
        <v>18</v>
      </c>
      <c r="I2584" s="149" t="str" cm="1">
        <f t="array" ref="I2584">_xlfn.XLOOKUP(C2584,imp_horarios,imp_trechos_janta,"",-1,1)</f>
        <v>GOIANIA X TERESINA 18:00</v>
      </c>
      <c r="J2584" s="151" t="str" cm="1">
        <f t="array" ref="J2584">_xlfn.XLOOKUP(D2584,justificativas_motivos,justificativas_texto,"",1,1)</f>
        <v>MOTORISTA CUMPRINDO HORÁRIO NA ESCALA ATUAL</v>
      </c>
      <c r="L2584" s="119" t="str">
        <f>_xlfn.CONCAT(cr_impAlm[[#This Row],[DATA]],cr_impAlm[[#This Row],[MOTORISTA e MATRICULA]])</f>
        <v>45686ADAIR VIEIRA DA SILVA - 2034</v>
      </c>
    </row>
    <row r="2585" spans="1:12" ht="41.25" hidden="1" customHeight="1">
      <c r="A2585" s="152">
        <v>45597</v>
      </c>
      <c r="B2585" s="135">
        <v>24011</v>
      </c>
      <c r="C2585" s="133">
        <v>0.79166666666666663</v>
      </c>
      <c r="D2585" s="148" t="s">
        <v>11</v>
      </c>
      <c r="E2585" s="132" t="s">
        <v>320</v>
      </c>
      <c r="F2585" s="132"/>
      <c r="G2585" s="132" t="str">
        <f t="shared" si="93"/>
        <v>1</v>
      </c>
      <c r="H2585" s="137">
        <f t="shared" si="94"/>
        <v>18</v>
      </c>
      <c r="I2585" s="132" t="str" cm="1">
        <f t="array" ref="I2585">_xlfn.XLOOKUP(C2585,imp_horarios,imp_trechos_janta,"",-1,1)</f>
        <v>GOIANIA X TERESINA 18:00</v>
      </c>
      <c r="J2585" s="145" t="str" cm="1">
        <f t="array" ref="J2585">_xlfn.XLOOKUP(D2585,justificativas_motivos,justificativas_texto,"",1,1)</f>
        <v>MOTORISTA CUMPRINDO HORÁRIO NA ESCALA ATUAL</v>
      </c>
      <c r="L2585" s="119" t="str">
        <f>_xlfn.CONCAT(cr_impAlm[[#This Row],[DATA]],cr_impAlm[[#This Row],[MOTORISTA e MATRICULA]])</f>
        <v>45686JOSE CLAUDIMAR  CUNHA - 5652</v>
      </c>
    </row>
    <row r="2586" spans="1:12" ht="41.25" hidden="1" customHeight="1">
      <c r="A2586" s="144">
        <v>45597</v>
      </c>
      <c r="B2586" s="135">
        <v>24009</v>
      </c>
      <c r="C2586" s="133">
        <v>0.83333333333333337</v>
      </c>
      <c r="D2586" s="136" t="s">
        <v>11</v>
      </c>
      <c r="E2586" s="132" t="s">
        <v>179</v>
      </c>
      <c r="F2586" s="132"/>
      <c r="G2586" s="132" t="str">
        <f t="shared" si="93"/>
        <v>1</v>
      </c>
      <c r="H2586" s="137">
        <f t="shared" si="94"/>
        <v>18</v>
      </c>
      <c r="I2586" s="132" t="str" cm="1">
        <f t="array" ref="I2586">_xlfn.XLOOKUP(C2586,imp_horarios,imp_trechos_janta,"",-1,1)</f>
        <v>GOIANIA X SAO LUIS 20:00</v>
      </c>
      <c r="J2586" s="145" t="str" cm="1">
        <f t="array" ref="J2586">_xlfn.XLOOKUP(D2586,justificativas_motivos,justificativas_texto,"",1,1)</f>
        <v>MOTORISTA CUMPRINDO HORÁRIO NA ESCALA ATUAL</v>
      </c>
      <c r="L2586" s="119" t="str">
        <f>_xlfn.CONCAT(cr_impAlm[[#This Row],[DATA]],cr_impAlm[[#This Row],[MOTORISTA e MATRICULA]])</f>
        <v>45686FRANCISCO DAS CHAGAS DOS SANTOS ANGELO - 5299</v>
      </c>
    </row>
    <row r="2587" spans="1:12" ht="41.25" hidden="1" customHeight="1">
      <c r="A2587" s="144">
        <v>45597</v>
      </c>
      <c r="B2587" s="135">
        <v>24009</v>
      </c>
      <c r="C2587" s="133">
        <v>0.83333333333333337</v>
      </c>
      <c r="D2587" s="136" t="s">
        <v>11</v>
      </c>
      <c r="E2587" s="149" t="s">
        <v>14</v>
      </c>
      <c r="F2587" s="132"/>
      <c r="G2587" s="132" t="str">
        <f t="shared" ref="G2587:G2650" si="95">IF(E2587="MOTORISTA","","1")</f>
        <v>1</v>
      </c>
      <c r="H2587" s="137">
        <f t="shared" ref="H2587:H2650" si="96">IF(E2587="MOTORISTA","",18)</f>
        <v>18</v>
      </c>
      <c r="I2587" s="132" t="str" cm="1">
        <f t="array" ref="I2587">_xlfn.XLOOKUP(C2587,imp_horarios,imp_trechos_janta,"",-1,1)</f>
        <v>GOIANIA X SAO LUIS 20:00</v>
      </c>
      <c r="J2587" s="145" t="str" cm="1">
        <f t="array" ref="J2587">_xlfn.XLOOKUP(D2587,justificativas_motivos,justificativas_texto,"",1,1)</f>
        <v>MOTORISTA CUMPRINDO HORÁRIO NA ESCALA ATUAL</v>
      </c>
      <c r="L2587" s="119" t="str">
        <f>_xlfn.CONCAT(cr_impAlm[[#This Row],[DATA]],cr_impAlm[[#This Row],[MOTORISTA e MATRICULA]])</f>
        <v>45686FRANK HUDSON MACHADO DE BRITO - 5267</v>
      </c>
    </row>
    <row r="2588" spans="1:12" ht="41.25" hidden="1" customHeight="1">
      <c r="A2588" s="144">
        <v>45597</v>
      </c>
      <c r="B2588" s="135">
        <v>19024</v>
      </c>
      <c r="C2588" s="133">
        <v>0.75</v>
      </c>
      <c r="D2588" s="136" t="s">
        <v>11</v>
      </c>
      <c r="E2588" s="153" t="s">
        <v>122</v>
      </c>
      <c r="F2588" s="132"/>
      <c r="G2588" s="132" t="str">
        <f t="shared" si="95"/>
        <v>1</v>
      </c>
      <c r="H2588" s="137">
        <f t="shared" si="96"/>
        <v>18</v>
      </c>
      <c r="I2588" s="132" t="s">
        <v>79</v>
      </c>
      <c r="J2588" s="145" t="str" cm="1">
        <f t="array" ref="J2588">_xlfn.XLOOKUP(D2588,justificativas_motivos,justificativas_texto,"",1,1)</f>
        <v>MOTORISTA CUMPRINDO HORÁRIO NA ESCALA ATUAL</v>
      </c>
      <c r="L2588" s="119" t="str">
        <f>_xlfn.CONCAT(cr_impAlm[[#This Row],[DATA]],cr_impAlm[[#This Row],[MOTORISTA e MATRICULA]])</f>
        <v>45686EDSON COSME DA SILVA - 4094</v>
      </c>
    </row>
    <row r="2589" spans="1:12" ht="41.25" hidden="1" customHeight="1">
      <c r="A2589" s="144">
        <v>45597</v>
      </c>
      <c r="B2589" s="135">
        <v>19024</v>
      </c>
      <c r="C2589" s="133">
        <v>0.75</v>
      </c>
      <c r="D2589" s="136" t="s">
        <v>11</v>
      </c>
      <c r="E2589" s="129" t="s">
        <v>121</v>
      </c>
      <c r="F2589" s="132"/>
      <c r="G2589" s="132" t="str">
        <f t="shared" si="95"/>
        <v>1</v>
      </c>
      <c r="H2589" s="137">
        <f t="shared" si="96"/>
        <v>18</v>
      </c>
      <c r="I2589" s="132" t="s">
        <v>79</v>
      </c>
      <c r="J2589" s="145" t="str" cm="1">
        <f t="array" ref="J2589">_xlfn.XLOOKUP(D2589,justificativas_motivos,justificativas_texto,"",1,1)</f>
        <v>MOTORISTA CUMPRINDO HORÁRIO NA ESCALA ATUAL</v>
      </c>
      <c r="L2589" s="119" t="str">
        <f>_xlfn.CONCAT(cr_impAlm[[#This Row],[DATA]],cr_impAlm[[#This Row],[MOTORISTA e MATRICULA]])</f>
        <v>45686AELSON PEREIRA DO NASCIMENTO - 5682</v>
      </c>
    </row>
    <row r="2590" spans="1:12" ht="41.25" hidden="1" customHeight="1">
      <c r="A2590" s="144">
        <v>45597</v>
      </c>
      <c r="B2590" s="135">
        <v>24014</v>
      </c>
      <c r="C2590" s="133">
        <v>0.79166666666666663</v>
      </c>
      <c r="D2590" s="136" t="s">
        <v>11</v>
      </c>
      <c r="E2590" s="132" t="s">
        <v>201</v>
      </c>
      <c r="F2590" s="132"/>
      <c r="G2590" s="132" t="str">
        <f t="shared" si="95"/>
        <v>1</v>
      </c>
      <c r="H2590" s="137">
        <f t="shared" si="96"/>
        <v>18</v>
      </c>
      <c r="I2590" s="132" t="str" cm="1">
        <f t="array" ref="I2590">_xlfn.XLOOKUP(C2590,imp_horarios,imp_trechos_janta,"",-1,1)</f>
        <v>GOIANIA X TERESINA 18:00</v>
      </c>
      <c r="J2590" s="145" t="str" cm="1">
        <f t="array" ref="J2590">_xlfn.XLOOKUP(D2590,justificativas_motivos,justificativas_texto,"",1,1)</f>
        <v>MOTORISTA CUMPRINDO HORÁRIO NA ESCALA ATUAL</v>
      </c>
      <c r="L2590" s="119" t="str">
        <f>_xlfn.CONCAT(cr_impAlm[[#This Row],[DATA]],cr_impAlm[[#This Row],[MOTORISTA e MATRICULA]])</f>
        <v>45686CLEYTON CEZAR DA SILVA  - 5741</v>
      </c>
    </row>
    <row r="2591" spans="1:12" ht="41.25" hidden="1" customHeight="1">
      <c r="A2591" s="144">
        <v>45597</v>
      </c>
      <c r="B2591" s="146">
        <v>24014</v>
      </c>
      <c r="C2591" s="147">
        <v>0.79166666666666663</v>
      </c>
      <c r="D2591" s="136" t="s">
        <v>11</v>
      </c>
      <c r="E2591" s="149" t="s">
        <v>243</v>
      </c>
      <c r="F2591" s="149"/>
      <c r="G2591" s="149" t="str">
        <f t="shared" si="95"/>
        <v>1</v>
      </c>
      <c r="H2591" s="150">
        <f t="shared" si="96"/>
        <v>18</v>
      </c>
      <c r="I2591" s="149" t="str" cm="1">
        <f t="array" ref="I2591">_xlfn.XLOOKUP(C2591,imp_horarios,imp_trechos_janta,"",-1,1)</f>
        <v>GOIANIA X TERESINA 18:00</v>
      </c>
      <c r="J2591" s="151" t="str" cm="1">
        <f t="array" ref="J2591">_xlfn.XLOOKUP(D2591,justificativas_motivos,justificativas_texto,"",1,1)</f>
        <v>MOTORISTA CUMPRINDO HORÁRIO NA ESCALA ATUAL</v>
      </c>
      <c r="L2591" s="119" t="str">
        <f>_xlfn.CONCAT(cr_impAlm[[#This Row],[DATA]],cr_impAlm[[#This Row],[MOTORISTA e MATRICULA]])</f>
        <v>45686FRANCISCO PESSOA DE CARVALHO - 5276</v>
      </c>
    </row>
    <row r="2592" spans="1:12" ht="41.25" hidden="1" customHeight="1">
      <c r="A2592" s="152">
        <v>45597</v>
      </c>
      <c r="B2592" s="146">
        <v>24013</v>
      </c>
      <c r="C2592" s="147">
        <v>0.83333333333333337</v>
      </c>
      <c r="D2592" s="148" t="s">
        <v>11</v>
      </c>
      <c r="E2592" s="149" t="s">
        <v>24</v>
      </c>
      <c r="F2592" s="149"/>
      <c r="G2592" s="149" t="str">
        <f t="shared" si="95"/>
        <v>1</v>
      </c>
      <c r="H2592" s="150">
        <f t="shared" si="96"/>
        <v>18</v>
      </c>
      <c r="I2592" s="149" t="str" cm="1">
        <f t="array" ref="I2592">_xlfn.XLOOKUP(C2592,imp_horarios,imp_trechos_janta,"",-1,1)</f>
        <v>GOIANIA X SAO LUIS 20:00</v>
      </c>
      <c r="J2592" s="151" t="str" cm="1">
        <f t="array" ref="J2592">_xlfn.XLOOKUP(D2592,justificativas_motivos,justificativas_texto,"",1,1)</f>
        <v>MOTORISTA CUMPRINDO HORÁRIO NA ESCALA ATUAL</v>
      </c>
      <c r="L2592" s="119" t="str">
        <f>_xlfn.CONCAT(cr_impAlm[[#This Row],[DATA]],cr_impAlm[[#This Row],[MOTORISTA e MATRICULA]])</f>
        <v>45686ADAIL DA SILVA DOS SANTOS - 1103</v>
      </c>
    </row>
    <row r="2593" spans="1:12" ht="41.25" hidden="1" customHeight="1">
      <c r="A2593" s="152">
        <v>45597</v>
      </c>
      <c r="B2593" s="146">
        <v>24013</v>
      </c>
      <c r="C2593" s="147">
        <v>0.83333333333333337</v>
      </c>
      <c r="D2593" s="148" t="s">
        <v>11</v>
      </c>
      <c r="E2593" s="149" t="s">
        <v>101</v>
      </c>
      <c r="F2593" s="149"/>
      <c r="G2593" s="149" t="str">
        <f t="shared" si="95"/>
        <v>1</v>
      </c>
      <c r="H2593" s="150">
        <f t="shared" si="96"/>
        <v>18</v>
      </c>
      <c r="I2593" s="149" t="str" cm="1">
        <f t="array" ref="I2593">_xlfn.XLOOKUP(C2593,imp_horarios,imp_trechos_janta,"",-1,1)</f>
        <v>GOIANIA X SAO LUIS 20:00</v>
      </c>
      <c r="J2593" s="151" t="str" cm="1">
        <f t="array" ref="J2593">_xlfn.XLOOKUP(D2593,justificativas_motivos,justificativas_texto,"",1,1)</f>
        <v>MOTORISTA CUMPRINDO HORÁRIO NA ESCALA ATUAL</v>
      </c>
      <c r="L2593" s="119" t="str">
        <f>_xlfn.CONCAT(cr_impAlm[[#This Row],[DATA]],cr_impAlm[[#This Row],[MOTORISTA e MATRICULA]])</f>
        <v>45687GENIVALDO ANTONIO DE SOUZA - 1082</v>
      </c>
    </row>
    <row r="2594" spans="1:12" ht="41.25" hidden="1" customHeight="1">
      <c r="A2594" s="152">
        <v>45598</v>
      </c>
      <c r="B2594" s="146" t="s">
        <v>137</v>
      </c>
      <c r="C2594" s="147" t="s">
        <v>137</v>
      </c>
      <c r="D2594" s="148" t="s">
        <v>137</v>
      </c>
      <c r="E2594" s="153" t="s">
        <v>24</v>
      </c>
      <c r="F2594" s="149"/>
      <c r="G2594" s="149" t="str">
        <f t="shared" si="95"/>
        <v>1</v>
      </c>
      <c r="H2594" s="150">
        <f t="shared" si="96"/>
        <v>18</v>
      </c>
      <c r="I2594" s="149" t="str" cm="1">
        <f t="array" ref="I2594">_xlfn.XLOOKUP(C2594,imp_horarios,imp_trechos_janta,"",-1,1)</f>
        <v>ESPERA</v>
      </c>
      <c r="J2594" s="151" t="str" cm="1">
        <f t="array" ref="J2594">_xlfn.XLOOKUP(D2594,justificativas_motivos,justificativas_texto,"",1,1)</f>
        <v>MOTORISTA NA GARAGEM EM ESPERA PARA DISPONIBILIDADE DE HORARIOS</v>
      </c>
      <c r="L2594" s="119" t="str">
        <f>_xlfn.CONCAT(cr_impAlm[[#This Row],[DATA]],cr_impAlm[[#This Row],[MOTORISTA e MATRICULA]])</f>
        <v>45687GISLE RODRIGUES DE SOUSA - 6047</v>
      </c>
    </row>
    <row r="2595" spans="1:12" ht="41.25" hidden="1" customHeight="1">
      <c r="A2595" s="152">
        <v>45598</v>
      </c>
      <c r="B2595" s="146" t="s">
        <v>137</v>
      </c>
      <c r="C2595" s="147" t="s">
        <v>137</v>
      </c>
      <c r="D2595" s="148" t="s">
        <v>137</v>
      </c>
      <c r="E2595" s="153" t="s">
        <v>101</v>
      </c>
      <c r="F2595" s="149"/>
      <c r="G2595" s="149" t="str">
        <f t="shared" si="95"/>
        <v>1</v>
      </c>
      <c r="H2595" s="150">
        <f t="shared" si="96"/>
        <v>18</v>
      </c>
      <c r="I2595" s="149" t="str" cm="1">
        <f t="array" ref="I2595">_xlfn.XLOOKUP(C2595,imp_horarios,imp_trechos_janta,"",-1,1)</f>
        <v>ESPERA</v>
      </c>
      <c r="J2595" s="151" t="str" cm="1">
        <f t="array" ref="J2595">_xlfn.XLOOKUP(D2595,justificativas_motivos,justificativas_texto,"",1,1)</f>
        <v>MOTORISTA NA GARAGEM EM ESPERA PARA DISPONIBILIDADE DE HORARIOS</v>
      </c>
      <c r="L2595" s="119" t="str">
        <f>_xlfn.CONCAT(cr_impAlm[[#This Row],[DATA]],cr_impAlm[[#This Row],[MOTORISTA e MATRICULA]])</f>
        <v>45687GILMAR ALVES DE MARIA - 5627</v>
      </c>
    </row>
    <row r="2596" spans="1:12" ht="41.25" hidden="1" customHeight="1">
      <c r="A2596" s="152">
        <v>45598</v>
      </c>
      <c r="B2596" s="146">
        <v>24005</v>
      </c>
      <c r="C2596" s="147">
        <v>0.3</v>
      </c>
      <c r="D2596" s="148" t="s">
        <v>11</v>
      </c>
      <c r="E2596" s="153" t="s">
        <v>122</v>
      </c>
      <c r="F2596" s="149"/>
      <c r="G2596" s="149" t="str">
        <f t="shared" si="95"/>
        <v>1</v>
      </c>
      <c r="H2596" s="150">
        <f t="shared" si="96"/>
        <v>18</v>
      </c>
      <c r="I2596" s="149" t="str" cm="1">
        <f t="array" ref="I2596">_xlfn.XLOOKUP(C2596,imp_horarios,imp_trechos_janta,"",-1,1)</f>
        <v>BELEM X GOIANIA 07:12</v>
      </c>
      <c r="J2596" s="151" t="str" cm="1">
        <f t="array" ref="J2596">_xlfn.XLOOKUP(D2596,justificativas_motivos,justificativas_texto,"",1,1)</f>
        <v>MOTORISTA CUMPRINDO HORÁRIO NA ESCALA ATUAL</v>
      </c>
      <c r="L2596" s="119" t="str">
        <f>_xlfn.CONCAT(cr_impAlm[[#This Row],[DATA]],cr_impAlm[[#This Row],[MOTORISTA e MATRICULA]])</f>
        <v>45687AMIRO MARGUES RODRIGUES - 5955</v>
      </c>
    </row>
    <row r="2597" spans="1:12" ht="41.25" hidden="1" customHeight="1">
      <c r="A2597" s="152">
        <v>45598</v>
      </c>
      <c r="B2597" s="146">
        <v>24005</v>
      </c>
      <c r="C2597" s="147">
        <v>0.3</v>
      </c>
      <c r="D2597" s="148" t="s">
        <v>11</v>
      </c>
      <c r="E2597" s="153" t="s">
        <v>121</v>
      </c>
      <c r="F2597" s="149"/>
      <c r="G2597" s="149" t="str">
        <f t="shared" si="95"/>
        <v>1</v>
      </c>
      <c r="H2597" s="150">
        <f t="shared" si="96"/>
        <v>18</v>
      </c>
      <c r="I2597" s="149" t="str" cm="1">
        <f t="array" ref="I2597">_xlfn.XLOOKUP(C2597,imp_horarios,imp_trechos_janta,"",-1,1)</f>
        <v>BELEM X GOIANIA 07:12</v>
      </c>
      <c r="J2597" s="151" t="str" cm="1">
        <f t="array" ref="J2597">_xlfn.XLOOKUP(D2597,justificativas_motivos,justificativas_texto,"",1,1)</f>
        <v>MOTORISTA CUMPRINDO HORÁRIO NA ESCALA ATUAL</v>
      </c>
      <c r="L2597" s="119" t="str">
        <f>_xlfn.CONCAT(cr_impAlm[[#This Row],[DATA]],cr_impAlm[[#This Row],[MOTORISTA e MATRICULA]])</f>
        <v>45687MARCELO RIZO SANTANA - 2048</v>
      </c>
    </row>
    <row r="2598" spans="1:12" ht="41.25" hidden="1" customHeight="1">
      <c r="A2598" s="152">
        <v>45598</v>
      </c>
      <c r="B2598" s="146">
        <v>24013</v>
      </c>
      <c r="C2598" s="147">
        <v>0.33333333333333331</v>
      </c>
      <c r="D2598" s="148" t="s">
        <v>11</v>
      </c>
      <c r="E2598" s="153" t="s">
        <v>201</v>
      </c>
      <c r="F2598" s="149"/>
      <c r="G2598" s="149" t="str">
        <f t="shared" si="95"/>
        <v>1</v>
      </c>
      <c r="H2598" s="150">
        <f t="shared" si="96"/>
        <v>18</v>
      </c>
      <c r="I2598" s="149" t="str" cm="1">
        <f t="array" ref="I2598">_xlfn.XLOOKUP(C2598,imp_horarios,imp_trechos_janta,"",-1,1)</f>
        <v>SAO LUIS X GOIANIA 08:00</v>
      </c>
      <c r="J2598" s="151" t="str" cm="1">
        <f t="array" ref="J2598">_xlfn.XLOOKUP(D2598,justificativas_motivos,justificativas_texto,"",1,1)</f>
        <v>MOTORISTA CUMPRINDO HORÁRIO NA ESCALA ATUAL</v>
      </c>
      <c r="L2598" s="119" t="str">
        <f>_xlfn.CONCAT(cr_impAlm[[#This Row],[DATA]],cr_impAlm[[#This Row],[MOTORISTA e MATRICULA]])</f>
        <v>45687CLAUDIO JOSE DO NASCIMENTO - 549</v>
      </c>
    </row>
    <row r="2599" spans="1:12" ht="41.25" hidden="1" customHeight="1">
      <c r="A2599" s="152">
        <v>45598</v>
      </c>
      <c r="B2599" s="146">
        <v>24013</v>
      </c>
      <c r="C2599" s="147">
        <v>0.33333333333333331</v>
      </c>
      <c r="D2599" s="148" t="s">
        <v>11</v>
      </c>
      <c r="E2599" s="153" t="s">
        <v>290</v>
      </c>
      <c r="F2599" s="149"/>
      <c r="G2599" s="149" t="str">
        <f t="shared" si="95"/>
        <v>1</v>
      </c>
      <c r="H2599" s="150">
        <f t="shared" si="96"/>
        <v>18</v>
      </c>
      <c r="I2599" s="149" t="str" cm="1">
        <f t="array" ref="I2599">_xlfn.XLOOKUP(C2599,imp_horarios,imp_trechos_janta,"",-1,1)</f>
        <v>SAO LUIS X GOIANIA 08:00</v>
      </c>
      <c r="J2599" s="151" t="str" cm="1">
        <f t="array" ref="J2599">_xlfn.XLOOKUP(D2599,justificativas_motivos,justificativas_texto,"",1,1)</f>
        <v>MOTORISTA CUMPRINDO HORÁRIO NA ESCALA ATUAL</v>
      </c>
      <c r="L2599" s="119" t="str">
        <f>_xlfn.CONCAT(cr_impAlm[[#This Row],[DATA]],cr_impAlm[[#This Row],[MOTORISTA e MATRICULA]])</f>
        <v>45687IVAN VIEIRA DO NASCIMENTO - 5304</v>
      </c>
    </row>
    <row r="2600" spans="1:12" ht="41.25" hidden="1" customHeight="1">
      <c r="A2600" s="152">
        <v>45598</v>
      </c>
      <c r="B2600" s="146" t="s">
        <v>137</v>
      </c>
      <c r="C2600" s="147" t="s">
        <v>137</v>
      </c>
      <c r="D2600" s="148" t="s">
        <v>137</v>
      </c>
      <c r="E2600" s="153" t="s">
        <v>340</v>
      </c>
      <c r="F2600" s="149"/>
      <c r="G2600" s="149" t="str">
        <f t="shared" si="95"/>
        <v>1</v>
      </c>
      <c r="H2600" s="150">
        <f t="shared" si="96"/>
        <v>18</v>
      </c>
      <c r="I2600" s="149" t="str" cm="1">
        <f t="array" ref="I2600">_xlfn.XLOOKUP(C2600,imp_horarios,imp_trechos_janta,"",-1,1)</f>
        <v>ESPERA</v>
      </c>
      <c r="J2600" s="151" t="str" cm="1">
        <f t="array" ref="J2600">_xlfn.XLOOKUP(D2600,justificativas_motivos,justificativas_texto,"",1,1)</f>
        <v>MOTORISTA NA GARAGEM EM ESPERA PARA DISPONIBILIDADE DE HORARIOS</v>
      </c>
      <c r="L2600" s="119" t="str">
        <f>_xlfn.CONCAT(cr_impAlm[[#This Row],[DATA]],cr_impAlm[[#This Row],[MOTORISTA e MATRICULA]])</f>
        <v>45687ROSEAN MOURA DOS SANTOS - 5659</v>
      </c>
    </row>
    <row r="2601" spans="1:12" ht="41.25" hidden="1" customHeight="1">
      <c r="A2601" s="152">
        <v>45598</v>
      </c>
      <c r="B2601" s="146" t="s">
        <v>137</v>
      </c>
      <c r="C2601" s="147" t="s">
        <v>137</v>
      </c>
      <c r="D2601" s="148" t="s">
        <v>137</v>
      </c>
      <c r="E2601" s="153" t="s">
        <v>41</v>
      </c>
      <c r="F2601" s="149"/>
      <c r="G2601" s="149" t="str">
        <f t="shared" si="95"/>
        <v>1</v>
      </c>
      <c r="H2601" s="150">
        <f t="shared" si="96"/>
        <v>18</v>
      </c>
      <c r="I2601" s="149" t="str" cm="1">
        <f t="array" ref="I2601">_xlfn.XLOOKUP(C2601,imp_horarios,imp_trechos_janta,"",-1,1)</f>
        <v>ESPERA</v>
      </c>
      <c r="J2601" s="151" t="str" cm="1">
        <f t="array" ref="J2601">_xlfn.XLOOKUP(D2601,justificativas_motivos,justificativas_texto,"",1,1)</f>
        <v>MOTORISTA NA GARAGEM EM ESPERA PARA DISPONIBILIDADE DE HORARIOS</v>
      </c>
      <c r="L2601" s="119" t="str">
        <f>_xlfn.CONCAT(cr_impAlm[[#This Row],[DATA]],cr_impAlm[[#This Row],[MOTORISTA e MATRICULA]])</f>
        <v>45687ADAIL DA SILVA DOS SANTOS - 1103</v>
      </c>
    </row>
    <row r="2602" spans="1:12" ht="41.25" hidden="1" customHeight="1">
      <c r="A2602" s="152">
        <v>45598</v>
      </c>
      <c r="B2602" s="146" t="s">
        <v>137</v>
      </c>
      <c r="C2602" s="147" t="s">
        <v>137</v>
      </c>
      <c r="D2602" s="148" t="s">
        <v>137</v>
      </c>
      <c r="E2602" s="153" t="s">
        <v>251</v>
      </c>
      <c r="F2602" s="149"/>
      <c r="G2602" s="149" t="str">
        <f t="shared" si="95"/>
        <v>1</v>
      </c>
      <c r="H2602" s="150">
        <f t="shared" si="96"/>
        <v>18</v>
      </c>
      <c r="I2602" s="149" t="str" cm="1">
        <f t="array" ref="I2602">_xlfn.XLOOKUP(C2602,imp_horarios,imp_trechos_janta,"",-1,1)</f>
        <v>ESPERA</v>
      </c>
      <c r="J2602" s="151" t="str" cm="1">
        <f t="array" ref="J2602">_xlfn.XLOOKUP(D2602,justificativas_motivos,justificativas_texto,"",1,1)</f>
        <v>MOTORISTA NA GARAGEM EM ESPERA PARA DISPONIBILIDADE DE HORARIOS</v>
      </c>
      <c r="L2602" s="119" t="str">
        <f>_xlfn.CONCAT(cr_impAlm[[#This Row],[DATA]],cr_impAlm[[#This Row],[MOTORISTA e MATRICULA]])</f>
        <v>45687REGISMAR ANTONIO TEODORO DA COSTA - 2966</v>
      </c>
    </row>
    <row r="2603" spans="1:12" ht="41.25" hidden="1" customHeight="1">
      <c r="A2603" s="152">
        <v>45598</v>
      </c>
      <c r="B2603" s="146" t="s">
        <v>137</v>
      </c>
      <c r="C2603" s="147" t="s">
        <v>137</v>
      </c>
      <c r="D2603" s="148" t="s">
        <v>137</v>
      </c>
      <c r="E2603" s="153" t="s">
        <v>341</v>
      </c>
      <c r="F2603" s="149"/>
      <c r="G2603" s="149" t="str">
        <f t="shared" si="95"/>
        <v>1</v>
      </c>
      <c r="H2603" s="150">
        <f t="shared" si="96"/>
        <v>18</v>
      </c>
      <c r="I2603" s="132" t="str" cm="1">
        <f t="array" ref="I2603">_xlfn.XLOOKUP(C2603,imp_horarios,imp_trechos_janta,"",-1,1)</f>
        <v>ESPERA</v>
      </c>
      <c r="J2603" s="151" t="str" cm="1">
        <f t="array" ref="J2603">_xlfn.XLOOKUP(D2603,justificativas_motivos,justificativas_texto,"",1,1)</f>
        <v>MOTORISTA NA GARAGEM EM ESPERA PARA DISPONIBILIDADE DE HORARIOS</v>
      </c>
      <c r="L2603" s="119" t="str">
        <f>_xlfn.CONCAT(cr_impAlm[[#This Row],[DATA]],cr_impAlm[[#This Row],[MOTORISTA e MATRICULA]])</f>
        <v>45687SEBASTIAO SERGIO DE OLIVEIRA - 3079</v>
      </c>
    </row>
    <row r="2604" spans="1:12" ht="41.25" hidden="1" customHeight="1">
      <c r="A2604" s="152">
        <v>45598</v>
      </c>
      <c r="B2604" s="146">
        <v>24010</v>
      </c>
      <c r="C2604" s="147">
        <v>0.79166666666666663</v>
      </c>
      <c r="D2604" s="148" t="s">
        <v>11</v>
      </c>
      <c r="E2604" s="149" t="s">
        <v>133</v>
      </c>
      <c r="F2604" s="149"/>
      <c r="G2604" s="149" t="str">
        <f t="shared" si="95"/>
        <v>1</v>
      </c>
      <c r="H2604" s="150">
        <f t="shared" si="96"/>
        <v>18</v>
      </c>
      <c r="I2604" s="132" t="s">
        <v>79</v>
      </c>
      <c r="J2604" s="151" t="str" cm="1">
        <f t="array" ref="J2604">_xlfn.XLOOKUP(D2604,justificativas_motivos,justificativas_texto,"",1,1)</f>
        <v>MOTORISTA CUMPRINDO HORÁRIO NA ESCALA ATUAL</v>
      </c>
      <c r="L2604" s="119" t="str">
        <f>_xlfn.CONCAT(cr_impAlm[[#This Row],[DATA]],cr_impAlm[[#This Row],[MOTORISTA e MATRICULA]])</f>
        <v>45688ADAILTON DA SILVA RODRIGUES MENDONCA - 2662</v>
      </c>
    </row>
    <row r="2605" spans="1:12" ht="41.25" hidden="1" customHeight="1">
      <c r="A2605" s="152">
        <v>45598</v>
      </c>
      <c r="B2605" s="146">
        <v>24010</v>
      </c>
      <c r="C2605" s="147">
        <v>0.79166666666666663</v>
      </c>
      <c r="D2605" s="148" t="s">
        <v>11</v>
      </c>
      <c r="E2605" s="149" t="s">
        <v>189</v>
      </c>
      <c r="F2605" s="149"/>
      <c r="G2605" s="149" t="str">
        <f t="shared" si="95"/>
        <v>1</v>
      </c>
      <c r="H2605" s="150">
        <f t="shared" si="96"/>
        <v>18</v>
      </c>
      <c r="I2605" s="149" t="s">
        <v>79</v>
      </c>
      <c r="J2605" s="151" t="str" cm="1">
        <f t="array" ref="J2605">_xlfn.XLOOKUP(D2605,justificativas_motivos,justificativas_texto,"",1,1)</f>
        <v>MOTORISTA CUMPRINDO HORÁRIO NA ESCALA ATUAL</v>
      </c>
      <c r="L2605" s="119" t="str">
        <f>_xlfn.CONCAT(cr_impAlm[[#This Row],[DATA]],cr_impAlm[[#This Row],[MOTORISTA e MATRICULA]])</f>
        <v>45688MARCELO DOS REIS ALVES - 5220</v>
      </c>
    </row>
    <row r="2606" spans="1:12" ht="41.25" hidden="1" customHeight="1">
      <c r="A2606" s="152">
        <v>45598</v>
      </c>
      <c r="B2606" s="146">
        <v>24012</v>
      </c>
      <c r="C2606" s="147">
        <v>0.83333333333333337</v>
      </c>
      <c r="D2606" s="148" t="s">
        <v>11</v>
      </c>
      <c r="E2606" s="149" t="s">
        <v>177</v>
      </c>
      <c r="F2606" s="149"/>
      <c r="G2606" s="149" t="str">
        <f t="shared" si="95"/>
        <v>1</v>
      </c>
      <c r="H2606" s="150">
        <f t="shared" si="96"/>
        <v>18</v>
      </c>
      <c r="I2606" s="149" t="str" cm="1">
        <f t="array" ref="I2606">_xlfn.XLOOKUP(C2606,imp_horarios,imp_trechos_janta,"",-1,1)</f>
        <v>GOIANIA X SAO LUIS 20:00</v>
      </c>
      <c r="J2606" s="151" t="str" cm="1">
        <f t="array" ref="J2606">_xlfn.XLOOKUP(D2606,justificativas_motivos,justificativas_texto,"",1,1)</f>
        <v>MOTORISTA CUMPRINDO HORÁRIO NA ESCALA ATUAL</v>
      </c>
      <c r="L2606" s="119" t="str">
        <f>_xlfn.CONCAT(cr_impAlm[[#This Row],[DATA]],cr_impAlm[[#This Row],[MOTORISTA e MATRICULA]])</f>
        <v>45688LEIDIOMAR CAETANO DA SILCA - 5594</v>
      </c>
    </row>
    <row r="2607" spans="1:12" ht="41.25" hidden="1" customHeight="1">
      <c r="A2607" s="144">
        <v>45598</v>
      </c>
      <c r="B2607" s="135">
        <v>24012</v>
      </c>
      <c r="C2607" s="133">
        <v>0.83333333333333337</v>
      </c>
      <c r="D2607" s="136" t="s">
        <v>11</v>
      </c>
      <c r="E2607" s="132" t="s">
        <v>17</v>
      </c>
      <c r="F2607" s="132"/>
      <c r="G2607" s="132" t="str">
        <f t="shared" si="95"/>
        <v>1</v>
      </c>
      <c r="H2607" s="137">
        <f t="shared" si="96"/>
        <v>18</v>
      </c>
      <c r="I2607" s="132" t="str" cm="1">
        <f t="array" ref="I2607">_xlfn.XLOOKUP(C2607,imp_horarios,imp_trechos_janta,"",-1,1)</f>
        <v>GOIANIA X SAO LUIS 20:00</v>
      </c>
      <c r="J2607" s="145" t="str" cm="1">
        <f t="array" ref="J2607">_xlfn.XLOOKUP(D2607,justificativas_motivos,justificativas_texto,"",1,1)</f>
        <v>MOTORISTA CUMPRINDO HORÁRIO NA ESCALA ATUAL</v>
      </c>
      <c r="L2607" s="119" t="str">
        <f>_xlfn.CONCAT(cr_impAlm[[#This Row],[DATA]],cr_impAlm[[#This Row],[MOTORISTA e MATRICULA]])</f>
        <v>45688VALDIVINO GONCALVES DA SILVA - 5724</v>
      </c>
    </row>
    <row r="2608" spans="1:12" ht="41.25" hidden="1" customHeight="1">
      <c r="A2608" s="144">
        <v>45599</v>
      </c>
      <c r="B2608" s="135">
        <v>16900</v>
      </c>
      <c r="C2608" s="133">
        <v>0.75</v>
      </c>
      <c r="D2608" s="136" t="s">
        <v>11</v>
      </c>
      <c r="E2608" s="132" t="s">
        <v>133</v>
      </c>
      <c r="F2608" s="132"/>
      <c r="G2608" s="132" t="str">
        <f t="shared" si="95"/>
        <v>1</v>
      </c>
      <c r="H2608" s="137">
        <f t="shared" si="96"/>
        <v>18</v>
      </c>
      <c r="I2608" s="132" t="str" cm="1">
        <f t="array" ref="I2608">_xlfn.XLOOKUP(C2608,imp_horarios,imp_trechos_janta,"",-1,1)</f>
        <v>GOIANIA X TERESINA 18:00</v>
      </c>
      <c r="J2608" s="145" t="str" cm="1">
        <f t="array" ref="J2608">_xlfn.XLOOKUP(D2608,justificativas_motivos,justificativas_texto,"",1,1)</f>
        <v>MOTORISTA CUMPRINDO HORÁRIO NA ESCALA ATUAL</v>
      </c>
      <c r="L2608" s="119" t="str">
        <f>_xlfn.CONCAT(cr_impAlm[[#This Row],[DATA]],cr_impAlm[[#This Row],[MOTORISTA e MATRICULA]])</f>
        <v>45688WALDIR DE ALMEIDA CORTE JUNIOR - 5283</v>
      </c>
    </row>
    <row r="2609" spans="1:12" ht="41.25" hidden="1" customHeight="1">
      <c r="A2609" s="144">
        <v>45599</v>
      </c>
      <c r="B2609" s="135">
        <v>16900</v>
      </c>
      <c r="C2609" s="133">
        <v>0.75</v>
      </c>
      <c r="D2609" s="136" t="s">
        <v>11</v>
      </c>
      <c r="E2609" s="132" t="s">
        <v>189</v>
      </c>
      <c r="F2609" s="132"/>
      <c r="G2609" s="132" t="str">
        <f t="shared" si="95"/>
        <v>1</v>
      </c>
      <c r="H2609" s="137">
        <f t="shared" si="96"/>
        <v>18</v>
      </c>
      <c r="I2609" s="132" t="str" cm="1">
        <f t="array" ref="I2609">_xlfn.XLOOKUP(C2609,imp_horarios,imp_trechos_janta,"",-1,1)</f>
        <v>GOIANIA X TERESINA 18:00</v>
      </c>
      <c r="J2609" s="145" t="str" cm="1">
        <f t="array" ref="J2609">_xlfn.XLOOKUP(D2609,justificativas_motivos,justificativas_texto,"",1,1)</f>
        <v>MOTORISTA CUMPRINDO HORÁRIO NA ESCALA ATUAL</v>
      </c>
      <c r="L2609" s="119" t="str">
        <f>_xlfn.CONCAT(cr_impAlm[[#This Row],[DATA]],cr_impAlm[[#This Row],[MOTORISTA e MATRICULA]])</f>
        <v>45688ANTONIO LINDOMAR DAS CHAGAS - 5175</v>
      </c>
    </row>
    <row r="2610" spans="1:12" ht="41.25" hidden="1" customHeight="1">
      <c r="A2610" s="144">
        <v>45599</v>
      </c>
      <c r="B2610" s="135">
        <v>24001</v>
      </c>
      <c r="C2610" s="133">
        <v>0.79166666666666663</v>
      </c>
      <c r="D2610" s="136" t="s">
        <v>11</v>
      </c>
      <c r="E2610" s="132" t="s">
        <v>177</v>
      </c>
      <c r="F2610" s="132"/>
      <c r="G2610" s="132" t="str">
        <f t="shared" si="95"/>
        <v>1</v>
      </c>
      <c r="H2610" s="137">
        <f t="shared" si="96"/>
        <v>18</v>
      </c>
      <c r="I2610" s="132" t="str" cm="1">
        <f t="array" ref="I2610">_xlfn.XLOOKUP(C2610,imp_horarios,imp_trechos_janta,"",-1,1)</f>
        <v>GOIANIA X TERESINA 18:00</v>
      </c>
      <c r="J2610" s="145" t="str" cm="1">
        <f t="array" ref="J2610">_xlfn.XLOOKUP(D2610,justificativas_motivos,justificativas_texto,"",1,1)</f>
        <v>MOTORISTA CUMPRINDO HORÁRIO NA ESCALA ATUAL</v>
      </c>
      <c r="L2610" s="119" t="str">
        <f>_xlfn.CONCAT(cr_impAlm[[#This Row],[DATA]],cr_impAlm[[#This Row],[MOTORISTA e MATRICULA]])</f>
        <v>45688KEITH NOLAN CARNEIRO BARBOSA - 5653</v>
      </c>
    </row>
    <row r="2611" spans="1:12" ht="41.25" hidden="1" customHeight="1">
      <c r="A2611" s="144">
        <v>45599</v>
      </c>
      <c r="B2611" s="135">
        <v>24001</v>
      </c>
      <c r="C2611" s="133">
        <v>0.79166666666666663</v>
      </c>
      <c r="D2611" s="136" t="s">
        <v>11</v>
      </c>
      <c r="E2611" s="132" t="s">
        <v>17</v>
      </c>
      <c r="F2611" s="132"/>
      <c r="G2611" s="132" t="str">
        <f t="shared" si="95"/>
        <v>1</v>
      </c>
      <c r="H2611" s="137">
        <f t="shared" si="96"/>
        <v>18</v>
      </c>
      <c r="I2611" s="132" t="str" cm="1">
        <f t="array" ref="I2611">_xlfn.XLOOKUP(C2611,imp_horarios,imp_trechos_janta,"",-1,1)</f>
        <v>GOIANIA X TERESINA 18:00</v>
      </c>
      <c r="J2611" s="145" t="str" cm="1">
        <f t="array" ref="J2611">_xlfn.XLOOKUP(D2611,justificativas_motivos,justificativas_texto,"",1,1)</f>
        <v>MOTORISTA CUMPRINDO HORÁRIO NA ESCALA ATUAL</v>
      </c>
      <c r="L2611" s="119" t="str">
        <f>_xlfn.CONCAT(cr_impAlm[[#This Row],[DATA]],cr_impAlm[[#This Row],[MOTORISTA e MATRICULA]])</f>
        <v>45688ADRIASIO SOARES MENDES - 5440</v>
      </c>
    </row>
    <row r="2612" spans="1:12" ht="41.25" hidden="1" customHeight="1">
      <c r="A2612" s="144">
        <v>45599</v>
      </c>
      <c r="B2612" s="135">
        <v>24012</v>
      </c>
      <c r="C2612" s="133">
        <v>0.83333333333333337</v>
      </c>
      <c r="D2612" s="136" t="s">
        <v>11</v>
      </c>
      <c r="E2612" s="132" t="s">
        <v>340</v>
      </c>
      <c r="F2612" s="132"/>
      <c r="G2612" s="132" t="str">
        <f t="shared" si="95"/>
        <v>1</v>
      </c>
      <c r="H2612" s="137">
        <f t="shared" si="96"/>
        <v>18</v>
      </c>
      <c r="I2612" s="132" t="str" cm="1">
        <f t="array" ref="I2612">_xlfn.XLOOKUP(C2612,imp_horarios,imp_trechos_janta,"",-1,1)</f>
        <v>GOIANIA X SAO LUIS 20:00</v>
      </c>
      <c r="J2612" s="145" t="str" cm="1">
        <f t="array" ref="J2612">_xlfn.XLOOKUP(D2612,justificativas_motivos,justificativas_texto,"",1,1)</f>
        <v>MOTORISTA CUMPRINDO HORÁRIO NA ESCALA ATUAL</v>
      </c>
      <c r="L2612" s="119" t="str">
        <f>_xlfn.CONCAT(cr_impAlm[[#This Row],[DATA]],cr_impAlm[[#This Row],[MOTORISTA e MATRICULA]])</f>
        <v>45688OLISMAR BATISTA DE DEUS - 5293</v>
      </c>
    </row>
    <row r="2613" spans="1:12" ht="41.25" hidden="1" customHeight="1">
      <c r="A2613" s="144">
        <v>45599</v>
      </c>
      <c r="B2613" s="135">
        <v>24012</v>
      </c>
      <c r="C2613" s="133">
        <v>0.83333333333333337</v>
      </c>
      <c r="D2613" s="136" t="s">
        <v>11</v>
      </c>
      <c r="E2613" s="132" t="s">
        <v>41</v>
      </c>
      <c r="F2613" s="132"/>
      <c r="G2613" s="132" t="str">
        <f t="shared" si="95"/>
        <v>1</v>
      </c>
      <c r="H2613" s="137">
        <f t="shared" si="96"/>
        <v>18</v>
      </c>
      <c r="I2613" s="132" t="str" cm="1">
        <f t="array" ref="I2613">_xlfn.XLOOKUP(C2613,imp_horarios,imp_trechos_janta,"",-1,1)</f>
        <v>GOIANIA X SAO LUIS 20:00</v>
      </c>
      <c r="J2613" s="145" t="str" cm="1">
        <f t="array" ref="J2613">_xlfn.XLOOKUP(D2613,justificativas_motivos,justificativas_texto,"",1,1)</f>
        <v>MOTORISTA CUMPRINDO HORÁRIO NA ESCALA ATUAL</v>
      </c>
      <c r="L2613" s="119" t="str">
        <f>_xlfn.CONCAT(cr_impAlm[[#This Row],[DATA]],cr_impAlm[[#This Row],[MOTORISTA e MATRICULA]])</f>
        <v>45688ROBERTO SOARES RUFINO - 5539</v>
      </c>
    </row>
    <row r="2614" spans="1:12" ht="41.25" hidden="1" customHeight="1">
      <c r="A2614" s="144">
        <v>45599</v>
      </c>
      <c r="B2614" s="135">
        <v>16400</v>
      </c>
      <c r="C2614" s="133">
        <v>0.4375</v>
      </c>
      <c r="D2614" s="136" t="s">
        <v>11</v>
      </c>
      <c r="E2614" s="132" t="s">
        <v>343</v>
      </c>
      <c r="F2614" s="132"/>
      <c r="G2614" s="132" t="str">
        <f t="shared" si="95"/>
        <v>1</v>
      </c>
      <c r="H2614" s="137">
        <f t="shared" si="96"/>
        <v>18</v>
      </c>
      <c r="I2614" s="132" t="str" cm="1">
        <f t="array" ref="I2614">_xlfn.XLOOKUP(C2614,imp_horarios,imp_trechos_janta,"",-1,1)</f>
        <v>GOIANIA X BELEM 09:30</v>
      </c>
      <c r="J2614" s="145" t="str" cm="1">
        <f t="array" ref="J2614">_xlfn.XLOOKUP(D2614,justificativas_motivos,justificativas_texto,"",1,1)</f>
        <v>MOTORISTA CUMPRINDO HORÁRIO NA ESCALA ATUAL</v>
      </c>
      <c r="L2614" s="119" t="str">
        <f>_xlfn.CONCAT(cr_impAlm[[#This Row],[DATA]],cr_impAlm[[#This Row],[MOTORISTA e MATRICULA]])</f>
        <v>45688ADAIL DA SILVA DOS SANTOS - 1103</v>
      </c>
    </row>
    <row r="2615" spans="1:12" ht="41.25" hidden="1" customHeight="1">
      <c r="A2615" s="144">
        <v>45599</v>
      </c>
      <c r="B2615" s="135">
        <v>16400</v>
      </c>
      <c r="C2615" s="133">
        <v>0.4375</v>
      </c>
      <c r="D2615" s="136" t="s">
        <v>11</v>
      </c>
      <c r="E2615" s="132" t="s">
        <v>108</v>
      </c>
      <c r="F2615" s="132"/>
      <c r="G2615" s="132" t="str">
        <f t="shared" si="95"/>
        <v>1</v>
      </c>
      <c r="H2615" s="137">
        <f t="shared" si="96"/>
        <v>18</v>
      </c>
      <c r="I2615" s="132" t="str" cm="1">
        <f t="array" ref="I2615">_xlfn.XLOOKUP(C2615,imp_horarios,imp_trechos_janta,"",-1,1)</f>
        <v>GOIANIA X BELEM 09:30</v>
      </c>
      <c r="J2615" s="145" t="str" cm="1">
        <f t="array" ref="J2615">_xlfn.XLOOKUP(D2615,justificativas_motivos,justificativas_texto,"",1,1)</f>
        <v>MOTORISTA CUMPRINDO HORÁRIO NA ESCALA ATUAL</v>
      </c>
      <c r="L2615" s="119" t="str">
        <f>_xlfn.CONCAT(cr_impAlm[[#This Row],[DATA]],cr_impAlm[[#This Row],[MOTORISTA e MATRICULA]])</f>
        <v>45688IVAN VIEIRA DO NASCIMENTO - 5304</v>
      </c>
    </row>
    <row r="2616" spans="1:12" ht="41.25" hidden="1" customHeight="1">
      <c r="A2616" s="144">
        <v>45599</v>
      </c>
      <c r="B2616" s="135">
        <v>19006</v>
      </c>
      <c r="C2616" s="133">
        <v>0.25</v>
      </c>
      <c r="D2616" s="136" t="s">
        <v>11</v>
      </c>
      <c r="E2616" s="132" t="s">
        <v>245</v>
      </c>
      <c r="F2616" s="132"/>
      <c r="G2616" s="132" t="str">
        <f t="shared" si="95"/>
        <v>1</v>
      </c>
      <c r="H2616" s="137">
        <f t="shared" si="96"/>
        <v>18</v>
      </c>
      <c r="I2616" s="132" t="str" cm="1">
        <f t="array" ref="I2616">_xlfn.XLOOKUP(C2616,imp_horarios,imp_trechos_janta,"",-1,1)</f>
        <v>IMPERATRIZ X GOIANIA 06:00</v>
      </c>
      <c r="J2616" s="145" t="str" cm="1">
        <f t="array" ref="J2616">_xlfn.XLOOKUP(D2616,justificativas_motivos,justificativas_texto,"",1,1)</f>
        <v>MOTORISTA CUMPRINDO HORÁRIO NA ESCALA ATUAL</v>
      </c>
      <c r="L2616" s="119" t="str">
        <f>_xlfn.CONCAT(cr_impAlm[[#This Row],[DATA]],cr_impAlm[[#This Row],[MOTORISTA e MATRICULA]])</f>
        <v>45688ROSEAN MOURA DOS SANTOS - 5659</v>
      </c>
    </row>
    <row r="2617" spans="1:12" ht="41.25" hidden="1" customHeight="1">
      <c r="A2617" s="152">
        <v>45599</v>
      </c>
      <c r="B2617" s="146">
        <v>19006</v>
      </c>
      <c r="C2617" s="147">
        <v>0.25</v>
      </c>
      <c r="D2617" s="136" t="s">
        <v>11</v>
      </c>
      <c r="E2617" s="149" t="s">
        <v>305</v>
      </c>
      <c r="F2617" s="149"/>
      <c r="G2617" s="149" t="str">
        <f t="shared" si="95"/>
        <v>1</v>
      </c>
      <c r="H2617" s="150">
        <f t="shared" si="96"/>
        <v>18</v>
      </c>
      <c r="I2617" s="149" t="str" cm="1">
        <f t="array" ref="I2617">_xlfn.XLOOKUP(C2617,imp_horarios,imp_trechos_janta,"",-1,1)</f>
        <v>IMPERATRIZ X GOIANIA 06:00</v>
      </c>
      <c r="J2617" s="151" t="str" cm="1">
        <f t="array" ref="J2617">_xlfn.XLOOKUP(D2617,justificativas_motivos,justificativas_texto,"",1,1)</f>
        <v>MOTORISTA CUMPRINDO HORÁRIO NA ESCALA ATUAL</v>
      </c>
      <c r="L2617" s="119" t="str">
        <f>_xlfn.CONCAT(cr_impAlm[[#This Row],[DATA]],cr_impAlm[[#This Row],[MOTORISTA e MATRICULA]])</f>
        <v>45688GILDEAN LEAL TEIXEIRA - 5649</v>
      </c>
    </row>
    <row r="2618" spans="1:12" ht="41.25" hidden="1" customHeight="1">
      <c r="A2618" s="152">
        <v>45599</v>
      </c>
      <c r="B2618" s="174">
        <v>19025</v>
      </c>
      <c r="C2618" s="147">
        <v>0.79861111111111116</v>
      </c>
      <c r="D2618" s="136" t="s">
        <v>11</v>
      </c>
      <c r="E2618" s="149" t="s">
        <v>312</v>
      </c>
      <c r="F2618" s="149"/>
      <c r="G2618" s="149" t="str">
        <f t="shared" si="95"/>
        <v>1</v>
      </c>
      <c r="H2618" s="150">
        <f t="shared" si="96"/>
        <v>18</v>
      </c>
      <c r="I2618" s="149" t="str" cm="1">
        <f t="array" ref="I2618">_xlfn.XLOOKUP(C2618,imp_horarios,imp_trechos_janta,"",-1,1)</f>
        <v>IMPERATRIZ X TERESINA 19:00</v>
      </c>
      <c r="J2618" s="151" t="str" cm="1">
        <f t="array" ref="J2618">_xlfn.XLOOKUP(D2618,justificativas_motivos,justificativas_texto,"",1,1)</f>
        <v>MOTORISTA CUMPRINDO HORÁRIO NA ESCALA ATUAL</v>
      </c>
      <c r="L2618" s="119" t="str">
        <f>_xlfn.CONCAT(cr_impAlm[[#This Row],[DATA]],cr_impAlm[[#This Row],[MOTORISTA e MATRICULA]])</f>
        <v>45688FRANCISCO DAS CHAGAS SILVA - 5656</v>
      </c>
    </row>
    <row r="2619" spans="1:12" ht="41.25" hidden="1" customHeight="1">
      <c r="A2619" s="152">
        <v>45599</v>
      </c>
      <c r="B2619" s="174">
        <v>19025</v>
      </c>
      <c r="C2619" s="147">
        <v>0.79861111111111116</v>
      </c>
      <c r="D2619" s="148" t="s">
        <v>11</v>
      </c>
      <c r="E2619" s="149" t="s">
        <v>307</v>
      </c>
      <c r="F2619" s="149"/>
      <c r="G2619" s="149" t="str">
        <f t="shared" si="95"/>
        <v>1</v>
      </c>
      <c r="H2619" s="150">
        <f t="shared" si="96"/>
        <v>18</v>
      </c>
      <c r="I2619" s="149" t="str" cm="1">
        <f t="array" ref="I2619">_xlfn.XLOOKUP(C2619,imp_horarios,imp_trechos_janta,"",-1,1)</f>
        <v>IMPERATRIZ X TERESINA 19:00</v>
      </c>
      <c r="J2619" s="151" t="str" cm="1">
        <f t="array" ref="J2619">_xlfn.XLOOKUP(D2619,justificativas_motivos,justificativas_texto,"",1,1)</f>
        <v>MOTORISTA CUMPRINDO HORÁRIO NA ESCALA ATUAL</v>
      </c>
      <c r="L2619" s="119" t="str">
        <f>_xlfn.CONCAT(cr_impAlm[[#This Row],[DATA]],cr_impAlm[[#This Row],[MOTORISTA e MATRICULA]])</f>
        <v>45689MARCUS AUGUSTO DE CARVALHO - 2398</v>
      </c>
    </row>
    <row r="2620" spans="1:12" ht="41.25" hidden="1" customHeight="1">
      <c r="A2620" s="152">
        <v>45599</v>
      </c>
      <c r="B2620" s="146">
        <v>14700</v>
      </c>
      <c r="C2620" s="147">
        <v>0.38541666666666669</v>
      </c>
      <c r="D2620" s="148" t="s">
        <v>369</v>
      </c>
      <c r="E2620" s="149" t="s">
        <v>27</v>
      </c>
      <c r="F2620" s="149"/>
      <c r="G2620" s="149" t="str">
        <f t="shared" si="95"/>
        <v>1</v>
      </c>
      <c r="H2620" s="150">
        <f t="shared" si="96"/>
        <v>18</v>
      </c>
      <c r="I2620" s="149" t="str" cm="1">
        <f t="array" ref="I2620">_xlfn.XLOOKUP(C2620,imp_horarios,imp_trechos_janta,"",-1,1)</f>
        <v>FORTALEZA X SINOP 09:03</v>
      </c>
      <c r="J2620" s="151" t="str" cm="1">
        <f t="array" ref="J2620">_xlfn.XLOOKUP(D2620,justificativas_motivos,justificativas_texto,"",1,1)</f>
        <v>MOTORISTA FAZENDO VIAGEM APENAS COM CARGAS NO ONIBUS</v>
      </c>
      <c r="L2620" s="119" t="str">
        <f>_xlfn.CONCAT(cr_impAlm[[#This Row],[DATA]],cr_impAlm[[#This Row],[MOTORISTA e MATRICULA]])</f>
        <v>45689LUIS CARLOS VIEIRA DE MELO SOUZA - 5535</v>
      </c>
    </row>
    <row r="2621" spans="1:12" ht="41.25" hidden="1" customHeight="1">
      <c r="A2621" s="144">
        <v>45599</v>
      </c>
      <c r="B2621" s="135">
        <v>14700</v>
      </c>
      <c r="C2621" s="133">
        <v>0.38541666666666669</v>
      </c>
      <c r="D2621" s="136" t="s">
        <v>369</v>
      </c>
      <c r="E2621" s="132" t="s">
        <v>29</v>
      </c>
      <c r="F2621" s="132"/>
      <c r="G2621" s="132" t="str">
        <f t="shared" si="95"/>
        <v>1</v>
      </c>
      <c r="H2621" s="137">
        <f t="shared" si="96"/>
        <v>18</v>
      </c>
      <c r="I2621" s="132" t="str" cm="1">
        <f t="array" ref="I2621">_xlfn.XLOOKUP(C2621,imp_horarios,imp_trechos_janta,"",-1,1)</f>
        <v>FORTALEZA X SINOP 09:03</v>
      </c>
      <c r="J2621" s="145" t="str" cm="1">
        <f t="array" ref="J2621">_xlfn.XLOOKUP(D2621,justificativas_motivos,justificativas_texto,"",1,1)</f>
        <v>MOTORISTA FAZENDO VIAGEM APENAS COM CARGAS NO ONIBUS</v>
      </c>
      <c r="L2621" s="119" t="str">
        <f>_xlfn.CONCAT(cr_impAlm[[#This Row],[DATA]],cr_impAlm[[#This Row],[MOTORISTA e MATRICULA]])</f>
        <v>45689OLISMAR BATISTA DE DEUS - 5293</v>
      </c>
    </row>
    <row r="2622" spans="1:12" ht="41.25" hidden="1" customHeight="1">
      <c r="A2622" s="144">
        <v>45599</v>
      </c>
      <c r="B2622" s="175">
        <v>19025</v>
      </c>
      <c r="C2622" s="133">
        <v>0.75</v>
      </c>
      <c r="D2622" s="136" t="s">
        <v>11</v>
      </c>
      <c r="E2622" s="132" t="s">
        <v>95</v>
      </c>
      <c r="F2622" s="132"/>
      <c r="G2622" s="132" t="str">
        <f t="shared" si="95"/>
        <v>1</v>
      </c>
      <c r="H2622" s="137">
        <f t="shared" si="96"/>
        <v>18</v>
      </c>
      <c r="I2622" s="132" t="str" cm="1">
        <f t="array" ref="I2622">_xlfn.XLOOKUP(C2622,imp_horarios,imp_trechos_janta,"",-1,1)</f>
        <v>GOIANIA X TERESINA 18:00</v>
      </c>
      <c r="J2622" s="145" t="str" cm="1">
        <f t="array" ref="J2622">_xlfn.XLOOKUP(D2622,justificativas_motivos,justificativas_texto,"",1,1)</f>
        <v>MOTORISTA CUMPRINDO HORÁRIO NA ESCALA ATUAL</v>
      </c>
      <c r="L2622" s="119" t="str">
        <f>_xlfn.CONCAT(cr_impAlm[[#This Row],[DATA]],cr_impAlm[[#This Row],[MOTORISTA e MATRICULA]])</f>
        <v>45689ROBERTO SOARES RUFINO - 5539</v>
      </c>
    </row>
    <row r="2623" spans="1:12" ht="41.25" hidden="1" customHeight="1">
      <c r="A2623" s="144">
        <v>45599</v>
      </c>
      <c r="B2623" s="175">
        <v>19025</v>
      </c>
      <c r="C2623" s="133">
        <v>0.75</v>
      </c>
      <c r="D2623" s="136" t="s">
        <v>11</v>
      </c>
      <c r="E2623" s="132" t="s">
        <v>326</v>
      </c>
      <c r="F2623" s="132"/>
      <c r="G2623" s="132" t="str">
        <f t="shared" si="95"/>
        <v>1</v>
      </c>
      <c r="H2623" s="137">
        <f t="shared" si="96"/>
        <v>18</v>
      </c>
      <c r="I2623" s="132" t="str" cm="1">
        <f t="array" ref="I2623">_xlfn.XLOOKUP(C2623,imp_horarios,imp_trechos_janta,"",-1,1)</f>
        <v>GOIANIA X TERESINA 18:00</v>
      </c>
      <c r="J2623" s="145" t="str" cm="1">
        <f t="array" ref="J2623">_xlfn.XLOOKUP(D2623,justificativas_motivos,justificativas_texto,"",1,1)</f>
        <v>MOTORISTA CUMPRINDO HORÁRIO NA ESCALA ATUAL</v>
      </c>
      <c r="L2623" s="119" t="str">
        <f>_xlfn.CONCAT(cr_impAlm[[#This Row],[DATA]],cr_impAlm[[#This Row],[MOTORISTA e MATRICULA]])</f>
        <v>45689TIAGO MARTINS BERNARDES - 5260</v>
      </c>
    </row>
    <row r="2624" spans="1:12" ht="41.25" hidden="1" customHeight="1">
      <c r="A2624" s="144">
        <v>45599</v>
      </c>
      <c r="B2624" s="135">
        <v>20018</v>
      </c>
      <c r="C2624" s="133">
        <v>0.79166666666666663</v>
      </c>
      <c r="D2624" s="136" t="s">
        <v>11</v>
      </c>
      <c r="E2624" s="132" t="s">
        <v>15</v>
      </c>
      <c r="F2624" s="132"/>
      <c r="G2624" s="132" t="str">
        <f t="shared" si="95"/>
        <v>1</v>
      </c>
      <c r="H2624" s="137">
        <f t="shared" si="96"/>
        <v>18</v>
      </c>
      <c r="I2624" s="132" t="str" cm="1">
        <f t="array" ref="I2624">_xlfn.XLOOKUP(C2624,imp_horarios,imp_trechos_janta,"",-1,1)</f>
        <v>GOIANIA X TERESINA 18:00</v>
      </c>
      <c r="J2624" s="145" t="str" cm="1">
        <f t="array" ref="J2624">_xlfn.XLOOKUP(D2624,justificativas_motivos,justificativas_texto,"",1,1)</f>
        <v>MOTORISTA CUMPRINDO HORÁRIO NA ESCALA ATUAL</v>
      </c>
      <c r="L2624" s="119" t="str">
        <f>_xlfn.CONCAT(cr_impAlm[[#This Row],[DATA]],cr_impAlm[[#This Row],[MOTORISTA e MATRICULA]])</f>
        <v>45689VALDIR PEREIRA DE SOUZA - 85</v>
      </c>
    </row>
    <row r="2625" spans="1:12" ht="41.25" hidden="1" customHeight="1">
      <c r="A2625" s="144">
        <v>45599</v>
      </c>
      <c r="B2625" s="135">
        <v>20018</v>
      </c>
      <c r="C2625" s="133">
        <v>0.79166666666666663</v>
      </c>
      <c r="D2625" s="136" t="s">
        <v>11</v>
      </c>
      <c r="E2625" s="132" t="s">
        <v>118</v>
      </c>
      <c r="F2625" s="132"/>
      <c r="G2625" s="132" t="str">
        <f t="shared" si="95"/>
        <v>1</v>
      </c>
      <c r="H2625" s="137">
        <f t="shared" si="96"/>
        <v>18</v>
      </c>
      <c r="I2625" s="132" t="str" cm="1">
        <f t="array" ref="I2625">_xlfn.XLOOKUP(C2625,imp_horarios,imp_trechos_janta,"",-1,1)</f>
        <v>GOIANIA X TERESINA 18:00</v>
      </c>
      <c r="J2625" s="145" t="str" cm="1">
        <f t="array" ref="J2625">_xlfn.XLOOKUP(D2625,justificativas_motivos,justificativas_texto,"",1,1)</f>
        <v>MOTORISTA CUMPRINDO HORÁRIO NA ESCALA ATUAL</v>
      </c>
      <c r="L2625" s="119" t="str">
        <f>_xlfn.CONCAT(cr_impAlm[[#This Row],[DATA]],cr_impAlm[[#This Row],[MOTORISTA e MATRICULA]])</f>
        <v>45689FRANCISCO CARLOS MELO - 5306</v>
      </c>
    </row>
    <row r="2626" spans="1:12" ht="41.25" hidden="1" customHeight="1">
      <c r="A2626" s="152">
        <v>45599</v>
      </c>
      <c r="B2626" s="135">
        <v>24004</v>
      </c>
      <c r="C2626" s="147">
        <v>0.83333333333333337</v>
      </c>
      <c r="D2626" s="148" t="s">
        <v>11</v>
      </c>
      <c r="E2626" s="149" t="s">
        <v>208</v>
      </c>
      <c r="F2626" s="149"/>
      <c r="G2626" s="149" t="str">
        <f t="shared" si="95"/>
        <v>1</v>
      </c>
      <c r="H2626" s="150">
        <f t="shared" si="96"/>
        <v>18</v>
      </c>
      <c r="I2626" s="149" t="str" cm="1">
        <f t="array" ref="I2626">_xlfn.XLOOKUP(C2626,imp_horarios,imp_trechos_janta,"",-1,1)</f>
        <v>GOIANIA X SAO LUIS 20:00</v>
      </c>
      <c r="J2626" s="151" t="str" cm="1">
        <f t="array" ref="J2626">_xlfn.XLOOKUP(D2626,justificativas_motivos,justificativas_texto,"",1,1)</f>
        <v>MOTORISTA CUMPRINDO HORÁRIO NA ESCALA ATUAL</v>
      </c>
      <c r="L2626" s="119" t="str">
        <f>_xlfn.CONCAT(cr_impAlm[[#This Row],[DATA]],cr_impAlm[[#This Row],[MOTORISTA e MATRICULA]])</f>
        <v>45689MARCELO ALVES DE SOUSA - 5655</v>
      </c>
    </row>
    <row r="2627" spans="1:12" ht="41.25" hidden="1" customHeight="1">
      <c r="A2627" s="152">
        <v>45599</v>
      </c>
      <c r="B2627" s="146">
        <v>24004</v>
      </c>
      <c r="C2627" s="147">
        <v>0.83333333333333337</v>
      </c>
      <c r="D2627" s="148" t="s">
        <v>11</v>
      </c>
      <c r="E2627" s="149" t="s">
        <v>207</v>
      </c>
      <c r="F2627" s="149"/>
      <c r="G2627" s="149" t="str">
        <f t="shared" si="95"/>
        <v>1</v>
      </c>
      <c r="H2627" s="150">
        <f t="shared" si="96"/>
        <v>18</v>
      </c>
      <c r="I2627" s="149" t="str" cm="1">
        <f t="array" ref="I2627">_xlfn.XLOOKUP(C2627,imp_horarios,imp_trechos_janta,"",-1,1)</f>
        <v>GOIANIA X SAO LUIS 20:00</v>
      </c>
      <c r="J2627" s="151" t="str" cm="1">
        <f t="array" ref="J2627">_xlfn.XLOOKUP(D2627,justificativas_motivos,justificativas_texto,"",1,1)</f>
        <v>MOTORISTA CUMPRINDO HORÁRIO NA ESCALA ATUAL</v>
      </c>
      <c r="L2627" s="119" t="str">
        <f>_xlfn.CONCAT(cr_impAlm[[#This Row],[DATA]],cr_impAlm[[#This Row],[MOTORISTA e MATRICULA]])</f>
        <v>45689VALTERLINS ALIXANDRE COSTA - 5446</v>
      </c>
    </row>
    <row r="2628" spans="1:12" ht="41.25" hidden="1" customHeight="1">
      <c r="A2628" s="152">
        <v>45599</v>
      </c>
      <c r="B2628" s="146">
        <v>19009</v>
      </c>
      <c r="C2628" s="147">
        <v>0.25</v>
      </c>
      <c r="D2628" s="148" t="s">
        <v>11</v>
      </c>
      <c r="E2628" s="149" t="s">
        <v>344</v>
      </c>
      <c r="F2628" s="149"/>
      <c r="G2628" s="149" t="str">
        <f t="shared" si="95"/>
        <v>1</v>
      </c>
      <c r="H2628" s="150">
        <f t="shared" si="96"/>
        <v>18</v>
      </c>
      <c r="I2628" s="149" t="str" cm="1">
        <f t="array" ref="I2628">_xlfn.XLOOKUP(C2628,imp_horarios,imp_trechos_janta,"",-1,1)</f>
        <v>IMPERATRIZ X GOIANIA 06:00</v>
      </c>
      <c r="J2628" s="151" t="str" cm="1">
        <f t="array" ref="J2628">_xlfn.XLOOKUP(D2628,justificativas_motivos,justificativas_texto,"",1,1)</f>
        <v>MOTORISTA CUMPRINDO HORÁRIO NA ESCALA ATUAL</v>
      </c>
      <c r="L2628" s="119" t="str">
        <f>_xlfn.CONCAT(cr_impAlm[[#This Row],[DATA]],cr_impAlm[[#This Row],[MOTORISTA e MATRICULA]])</f>
        <v>45689FRANCISCO WILSON SOARES - 1537</v>
      </c>
    </row>
    <row r="2629" spans="1:12" ht="41.25" hidden="1" customHeight="1">
      <c r="A2629" s="152">
        <v>45599</v>
      </c>
      <c r="B2629" s="146">
        <v>19009</v>
      </c>
      <c r="C2629" s="147">
        <v>0.25</v>
      </c>
      <c r="D2629" s="148" t="s">
        <v>11</v>
      </c>
      <c r="E2629" s="149" t="s">
        <v>288</v>
      </c>
      <c r="F2629" s="149"/>
      <c r="G2629" s="149" t="str">
        <f t="shared" si="95"/>
        <v>1</v>
      </c>
      <c r="H2629" s="150">
        <f t="shared" si="96"/>
        <v>18</v>
      </c>
      <c r="I2629" s="149" t="str" cm="1">
        <f t="array" ref="I2629">_xlfn.XLOOKUP(C2629,imp_horarios,imp_trechos_janta,"",-1,1)</f>
        <v>IMPERATRIZ X GOIANIA 06:00</v>
      </c>
      <c r="J2629" s="151" t="str" cm="1">
        <f t="array" ref="J2629">_xlfn.XLOOKUP(D2629,justificativas_motivos,justificativas_texto,"",1,1)</f>
        <v>MOTORISTA CUMPRINDO HORÁRIO NA ESCALA ATUAL</v>
      </c>
      <c r="L2629" s="119" t="str">
        <f>_xlfn.CONCAT(cr_impAlm[[#This Row],[DATA]],cr_impAlm[[#This Row],[MOTORISTA e MATRICULA]])</f>
        <v>45689JOAO LENO TEIXEIRA DE SOUSA - 4093</v>
      </c>
    </row>
    <row r="2630" spans="1:12" ht="41.25" hidden="1" customHeight="1">
      <c r="A2630" s="152">
        <v>45600</v>
      </c>
      <c r="B2630" s="146">
        <v>20013</v>
      </c>
      <c r="C2630" s="147">
        <v>0.87847222222222221</v>
      </c>
      <c r="D2630" s="148" t="s">
        <v>11</v>
      </c>
      <c r="E2630" s="153" t="s">
        <v>108</v>
      </c>
      <c r="F2630" s="149"/>
      <c r="G2630" s="149" t="str">
        <f t="shared" si="95"/>
        <v>1</v>
      </c>
      <c r="H2630" s="150">
        <f t="shared" si="96"/>
        <v>18</v>
      </c>
      <c r="I2630" s="149" t="str" cm="1">
        <f t="array" ref="I2630">_xlfn.XLOOKUP(C2630,imp_horarios,imp_trechos_janta,"",-1,1)</f>
        <v>BELEM X GOIANIA 21:05</v>
      </c>
      <c r="J2630" s="151" t="str" cm="1">
        <f t="array" ref="J2630">_xlfn.XLOOKUP(D2630,justificativas_motivos,justificativas_texto,"",1,1)</f>
        <v>MOTORISTA CUMPRINDO HORÁRIO NA ESCALA ATUAL</v>
      </c>
      <c r="L2630" s="119" t="str">
        <f>_xlfn.CONCAT(cr_impAlm[[#This Row],[DATA]],cr_impAlm[[#This Row],[MOTORISTA e MATRICULA]])</f>
        <v>45690WOLNEY EDUARDO DE OLIVEIRA - 5607</v>
      </c>
    </row>
    <row r="2631" spans="1:12" ht="41.25" hidden="1" customHeight="1">
      <c r="A2631" s="152">
        <v>45600</v>
      </c>
      <c r="B2631" s="146">
        <v>20013</v>
      </c>
      <c r="C2631" s="147">
        <v>0.87847222222222221</v>
      </c>
      <c r="D2631" s="148" t="s">
        <v>11</v>
      </c>
      <c r="E2631" s="153" t="s">
        <v>343</v>
      </c>
      <c r="F2631" s="149"/>
      <c r="G2631" s="149" t="str">
        <f t="shared" si="95"/>
        <v>1</v>
      </c>
      <c r="H2631" s="150">
        <f t="shared" si="96"/>
        <v>18</v>
      </c>
      <c r="I2631" s="149" t="str" cm="1">
        <f t="array" ref="I2631">_xlfn.XLOOKUP(C2631,imp_horarios,imp_trechos_janta,"",-1,1)</f>
        <v>BELEM X GOIANIA 21:05</v>
      </c>
      <c r="J2631" s="151" t="str" cm="1">
        <f t="array" ref="J2631">_xlfn.XLOOKUP(D2631,justificativas_motivos,justificativas_texto,"",1,1)</f>
        <v>MOTORISTA CUMPRINDO HORÁRIO NA ESCALA ATUAL</v>
      </c>
      <c r="L2631" s="119" t="str">
        <f>_xlfn.CONCAT(cr_impAlm[[#This Row],[DATA]],cr_impAlm[[#This Row],[MOTORISTA e MATRICULA]])</f>
        <v>45690EDILTON MONTEIRO GUNDIM -6023</v>
      </c>
    </row>
    <row r="2632" spans="1:12" ht="41.25" hidden="1" customHeight="1">
      <c r="A2632" s="152">
        <v>45600</v>
      </c>
      <c r="B2632" s="146">
        <v>14700</v>
      </c>
      <c r="C2632" s="147">
        <v>0.34027777777777779</v>
      </c>
      <c r="D2632" s="148" t="s">
        <v>231</v>
      </c>
      <c r="E2632" s="153" t="s">
        <v>27</v>
      </c>
      <c r="F2632" s="149"/>
      <c r="G2632" s="149" t="str">
        <f t="shared" si="95"/>
        <v>1</v>
      </c>
      <c r="H2632" s="150">
        <f t="shared" si="96"/>
        <v>18</v>
      </c>
      <c r="I2632" s="149" t="s">
        <v>604</v>
      </c>
      <c r="J2632" s="151" t="str" cm="1">
        <f t="array" ref="J2632">_xlfn.XLOOKUP(D2632,justificativas_motivos,justificativas_texto,"",1,1)</f>
        <v>MOTORISTA CUMPRINDO ESCALA EXTRA</v>
      </c>
      <c r="L2632" s="119" t="str">
        <f>_xlfn.CONCAT(cr_impAlm[[#This Row],[DATA]],cr_impAlm[[#This Row],[MOTORISTA e MATRICULA]])</f>
        <v>45690LUIZ CARLOS DE ARAUJO - 1960</v>
      </c>
    </row>
    <row r="2633" spans="1:12" ht="41.25" hidden="1" customHeight="1">
      <c r="A2633" s="152">
        <v>45600</v>
      </c>
      <c r="B2633" s="146">
        <v>14700</v>
      </c>
      <c r="C2633" s="147">
        <v>0.34027777777777779</v>
      </c>
      <c r="D2633" s="148" t="s">
        <v>231</v>
      </c>
      <c r="E2633" s="153" t="s">
        <v>29</v>
      </c>
      <c r="F2633" s="149"/>
      <c r="G2633" s="149" t="str">
        <f t="shared" si="95"/>
        <v>1</v>
      </c>
      <c r="H2633" s="150">
        <f t="shared" si="96"/>
        <v>18</v>
      </c>
      <c r="I2633" s="149" t="s">
        <v>604</v>
      </c>
      <c r="J2633" s="151" t="str" cm="1">
        <f t="array" ref="J2633">_xlfn.XLOOKUP(D2633,justificativas_motivos,justificativas_texto,"",1,1)</f>
        <v>MOTORISTA CUMPRINDO ESCALA EXTRA</v>
      </c>
      <c r="L2633" s="119" t="str">
        <f>_xlfn.CONCAT(cr_impAlm[[#This Row],[DATA]],cr_impAlm[[#This Row],[MOTORISTA e MATRICULA]])</f>
        <v>45690EURIDES ELIEZER CORREIA - 2778</v>
      </c>
    </row>
    <row r="2634" spans="1:12" ht="41.25" hidden="1" customHeight="1">
      <c r="A2634" s="152">
        <v>45600</v>
      </c>
      <c r="B2634" s="146">
        <v>20018</v>
      </c>
      <c r="C2634" s="147">
        <v>0.3</v>
      </c>
      <c r="D2634" s="148" t="s">
        <v>11</v>
      </c>
      <c r="E2634" s="153" t="s">
        <v>15</v>
      </c>
      <c r="F2634" s="149"/>
      <c r="G2634" s="149" t="str">
        <f t="shared" si="95"/>
        <v>1</v>
      </c>
      <c r="H2634" s="150">
        <f t="shared" si="96"/>
        <v>18</v>
      </c>
      <c r="I2634" s="149" t="str" cm="1">
        <f t="array" ref="I2634">_xlfn.XLOOKUP(C2634,imp_horarios,imp_trechos_janta,"",-1,1)</f>
        <v>BELEM X GOIANIA 07:12</v>
      </c>
      <c r="J2634" s="151" t="str" cm="1">
        <f t="array" ref="J2634">_xlfn.XLOOKUP(D2634,justificativas_motivos,justificativas_texto,"",1,1)</f>
        <v>MOTORISTA CUMPRINDO HORÁRIO NA ESCALA ATUAL</v>
      </c>
      <c r="L2634" s="119" t="str">
        <f>_xlfn.CONCAT(cr_impAlm[[#This Row],[DATA]],cr_impAlm[[#This Row],[MOTORISTA e MATRICULA]])</f>
        <v>45690JOAO BATISTA DA SILVA - 1823</v>
      </c>
    </row>
    <row r="2635" spans="1:12" ht="41.25" hidden="1" customHeight="1">
      <c r="A2635" s="152">
        <v>45600</v>
      </c>
      <c r="B2635" s="146">
        <v>20018</v>
      </c>
      <c r="C2635" s="147">
        <v>0.3</v>
      </c>
      <c r="D2635" s="148" t="s">
        <v>11</v>
      </c>
      <c r="E2635" s="153" t="s">
        <v>118</v>
      </c>
      <c r="F2635" s="149"/>
      <c r="G2635" s="149" t="str">
        <f t="shared" si="95"/>
        <v>1</v>
      </c>
      <c r="H2635" s="150">
        <f t="shared" si="96"/>
        <v>18</v>
      </c>
      <c r="I2635" s="149" t="str" cm="1">
        <f t="array" ref="I2635">_xlfn.XLOOKUP(C2635,imp_horarios,imp_trechos_janta,"",-1,1)</f>
        <v>BELEM X GOIANIA 07:12</v>
      </c>
      <c r="J2635" s="151" t="str" cm="1">
        <f t="array" ref="J2635">_xlfn.XLOOKUP(D2635,justificativas_motivos,justificativas_texto,"",1,1)</f>
        <v>MOTORISTA CUMPRINDO HORÁRIO NA ESCALA ATUAL</v>
      </c>
      <c r="L2635" s="119" t="str">
        <f>_xlfn.CONCAT(cr_impAlm[[#This Row],[DATA]],cr_impAlm[[#This Row],[MOTORISTA e MATRICULA]])</f>
        <v>45690GENIVAL MIRANDA LEITE - 1953</v>
      </c>
    </row>
    <row r="2636" spans="1:12" ht="41.25" hidden="1" customHeight="1">
      <c r="A2636" s="152">
        <v>45600</v>
      </c>
      <c r="B2636" s="146">
        <v>24004</v>
      </c>
      <c r="C2636" s="147">
        <v>0.33333333333333331</v>
      </c>
      <c r="D2636" s="148" t="s">
        <v>11</v>
      </c>
      <c r="E2636" s="153" t="s">
        <v>65</v>
      </c>
      <c r="F2636" s="149"/>
      <c r="G2636" s="149" t="str">
        <f t="shared" si="95"/>
        <v>1</v>
      </c>
      <c r="H2636" s="150">
        <f t="shared" si="96"/>
        <v>18</v>
      </c>
      <c r="I2636" s="149" t="str" cm="1">
        <f t="array" ref="I2636">_xlfn.XLOOKUP(C2636,imp_horarios,imp_trechos_janta,"",-1,1)</f>
        <v>SAO LUIS X GOIANIA 08:00</v>
      </c>
      <c r="J2636" s="151" t="str" cm="1">
        <f t="array" ref="J2636">_xlfn.XLOOKUP(D2636,justificativas_motivos,justificativas_texto,"",1,1)</f>
        <v>MOTORISTA CUMPRINDO HORÁRIO NA ESCALA ATUAL</v>
      </c>
      <c r="L2636" s="119" t="str">
        <f>_xlfn.CONCAT(cr_impAlm[[#This Row],[DATA]],cr_impAlm[[#This Row],[MOTORISTA e MATRICULA]])</f>
        <v>45690GERALDO MARTINS DOS SANTOS - 5610</v>
      </c>
    </row>
    <row r="2637" spans="1:12" ht="41.25" hidden="1" customHeight="1">
      <c r="A2637" s="152">
        <v>45600</v>
      </c>
      <c r="B2637" s="146">
        <v>24004</v>
      </c>
      <c r="C2637" s="147">
        <v>0.33333333333333331</v>
      </c>
      <c r="D2637" s="148" t="s">
        <v>11</v>
      </c>
      <c r="E2637" s="153" t="s">
        <v>119</v>
      </c>
      <c r="F2637" s="149"/>
      <c r="G2637" s="149" t="str">
        <f t="shared" si="95"/>
        <v>1</v>
      </c>
      <c r="H2637" s="150">
        <f t="shared" si="96"/>
        <v>18</v>
      </c>
      <c r="I2637" s="149" t="str" cm="1">
        <f t="array" ref="I2637">_xlfn.XLOOKUP(C2637,imp_horarios,imp_trechos_janta,"",-1,1)</f>
        <v>SAO LUIS X GOIANIA 08:00</v>
      </c>
      <c r="J2637" s="151" t="str" cm="1">
        <f t="array" ref="J2637">_xlfn.XLOOKUP(D2637,justificativas_motivos,justificativas_texto,"",1,1)</f>
        <v>MOTORISTA CUMPRINDO HORÁRIO NA ESCALA ATUAL</v>
      </c>
      <c r="L2637" s="119" t="str">
        <f>_xlfn.CONCAT(cr_impAlm[[#This Row],[DATA]],cr_impAlm[[#This Row],[MOTORISTA e MATRICULA]])</f>
        <v>45690JOAO BATISTA DA SILVA - 1410</v>
      </c>
    </row>
    <row r="2638" spans="1:12" ht="41.25" hidden="1" customHeight="1">
      <c r="A2638" s="152">
        <v>45600</v>
      </c>
      <c r="B2638" s="146">
        <v>19024</v>
      </c>
      <c r="C2638" s="147">
        <v>0.39583333333333331</v>
      </c>
      <c r="D2638" s="148" t="s">
        <v>11</v>
      </c>
      <c r="E2638" s="153" t="s">
        <v>30</v>
      </c>
      <c r="F2638" s="149"/>
      <c r="G2638" s="149" t="str">
        <f t="shared" si="95"/>
        <v>1</v>
      </c>
      <c r="H2638" s="150">
        <f t="shared" si="96"/>
        <v>18</v>
      </c>
      <c r="I2638" s="149" t="str" cm="1">
        <f t="array" ref="I2638">_xlfn.XLOOKUP(C2638,imp_horarios,imp_trechos_janta,"",-1,1)</f>
        <v>GOIANIA X BELEM 09:30</v>
      </c>
      <c r="J2638" s="151" t="str" cm="1">
        <f t="array" ref="J2638">_xlfn.XLOOKUP(D2638,justificativas_motivos,justificativas_texto,"",1,1)</f>
        <v>MOTORISTA CUMPRINDO HORÁRIO NA ESCALA ATUAL</v>
      </c>
      <c r="L2638" s="119" t="str">
        <f>_xlfn.CONCAT(cr_impAlm[[#This Row],[DATA]],cr_impAlm[[#This Row],[MOTORISTA e MATRICULA]])</f>
        <v>45690JOSE MARQUES DE SOUZA - 5771</v>
      </c>
    </row>
    <row r="2639" spans="1:12" ht="41.25" hidden="1" customHeight="1">
      <c r="A2639" s="152">
        <v>45600</v>
      </c>
      <c r="B2639" s="146">
        <v>19024</v>
      </c>
      <c r="C2639" s="147">
        <v>0.39583333333333331</v>
      </c>
      <c r="D2639" s="148" t="s">
        <v>11</v>
      </c>
      <c r="E2639" s="129" t="s">
        <v>31</v>
      </c>
      <c r="F2639" s="149"/>
      <c r="G2639" s="149" t="str">
        <f t="shared" si="95"/>
        <v>1</v>
      </c>
      <c r="H2639" s="150">
        <f t="shared" si="96"/>
        <v>18</v>
      </c>
      <c r="I2639" s="149" t="str" cm="1">
        <f t="array" ref="I2639">_xlfn.XLOOKUP(C2639,imp_horarios,imp_trechos_janta,"",-1,1)</f>
        <v>GOIANIA X BELEM 09:30</v>
      </c>
      <c r="J2639" s="151" t="str" cm="1">
        <f t="array" ref="J2639">_xlfn.XLOOKUP(D2639,justificativas_motivos,justificativas_texto,"",1,1)</f>
        <v>MOTORISTA CUMPRINDO HORÁRIO NA ESCALA ATUAL</v>
      </c>
      <c r="L2639" s="119" t="str">
        <f>_xlfn.CONCAT(cr_impAlm[[#This Row],[DATA]],cr_impAlm[[#This Row],[MOTORISTA e MATRICULA]])</f>
        <v>45690ELIAS ALVES DE FRANÇA - 6046</v>
      </c>
    </row>
    <row r="2640" spans="1:12" ht="41.25" hidden="1" customHeight="1">
      <c r="A2640" s="152">
        <v>45600</v>
      </c>
      <c r="B2640" s="146" t="s">
        <v>137</v>
      </c>
      <c r="C2640" s="147" t="s">
        <v>137</v>
      </c>
      <c r="D2640" s="148" t="s">
        <v>137</v>
      </c>
      <c r="E2640" s="129" t="s">
        <v>110</v>
      </c>
      <c r="F2640" s="149"/>
      <c r="G2640" s="149" t="str">
        <f t="shared" si="95"/>
        <v>1</v>
      </c>
      <c r="H2640" s="150">
        <f t="shared" si="96"/>
        <v>18</v>
      </c>
      <c r="I2640" s="149" t="str" cm="1">
        <f t="array" ref="I2640">_xlfn.XLOOKUP(C2640,imp_horarios,imp_trechos_janta,"",-1,1)</f>
        <v>ESPERA</v>
      </c>
      <c r="J2640" s="151" t="str" cm="1">
        <f t="array" ref="J2640">_xlfn.XLOOKUP(D2640,justificativas_motivos,justificativas_texto,"",1,1)</f>
        <v>MOTORISTA NA GARAGEM EM ESPERA PARA DISPONIBILIDADE DE HORARIOS</v>
      </c>
      <c r="L2640" s="119" t="str">
        <f>_xlfn.CONCAT(cr_impAlm[[#This Row],[DATA]],cr_impAlm[[#This Row],[MOTORISTA e MATRICULA]])</f>
        <v>45690WASHINGTON ALVES BRITO - 1553</v>
      </c>
    </row>
    <row r="2641" spans="1:12" ht="41.25" hidden="1" customHeight="1">
      <c r="A2641" s="152">
        <v>45600</v>
      </c>
      <c r="B2641" s="146" t="s">
        <v>137</v>
      </c>
      <c r="C2641" s="147" t="s">
        <v>137</v>
      </c>
      <c r="D2641" s="148" t="s">
        <v>137</v>
      </c>
      <c r="E2641" s="153" t="s">
        <v>70</v>
      </c>
      <c r="F2641" s="149"/>
      <c r="G2641" s="149" t="str">
        <f t="shared" si="95"/>
        <v>1</v>
      </c>
      <c r="H2641" s="150">
        <f t="shared" si="96"/>
        <v>18</v>
      </c>
      <c r="I2641" s="149" t="str" cm="1">
        <f t="array" ref="I2641">_xlfn.XLOOKUP(C2641,imp_horarios,imp_trechos_janta,"",-1,1)</f>
        <v>ESPERA</v>
      </c>
      <c r="J2641" s="151" t="str" cm="1">
        <f t="array" ref="J2641">_xlfn.XLOOKUP(D2641,justificativas_motivos,justificativas_texto,"",1,1)</f>
        <v>MOTORISTA NA GARAGEM EM ESPERA PARA DISPONIBILIDADE DE HORARIOS</v>
      </c>
      <c r="L2641" s="119" t="str">
        <f>_xlfn.CONCAT(cr_impAlm[[#This Row],[DATA]],cr_impAlm[[#This Row],[MOTORISTA e MATRICULA]])</f>
        <v>45690ANTONIO LEONESIO CAMPELO DA SILVA - 5303</v>
      </c>
    </row>
    <row r="2642" spans="1:12" ht="41.25" hidden="1" customHeight="1">
      <c r="A2642" s="152">
        <v>45600</v>
      </c>
      <c r="B2642" s="146">
        <v>15300</v>
      </c>
      <c r="C2642" s="147">
        <v>0.79166666666666663</v>
      </c>
      <c r="D2642" s="148" t="s">
        <v>11</v>
      </c>
      <c r="E2642" s="153" t="s">
        <v>288</v>
      </c>
      <c r="F2642" s="149"/>
      <c r="G2642" s="149" t="str">
        <f t="shared" si="95"/>
        <v>1</v>
      </c>
      <c r="H2642" s="150">
        <f t="shared" si="96"/>
        <v>18</v>
      </c>
      <c r="I2642" s="149" t="s">
        <v>592</v>
      </c>
      <c r="J2642" s="151" t="str" cm="1">
        <f t="array" ref="J2642">_xlfn.XLOOKUP(D2642,justificativas_motivos,justificativas_texto,"",1,1)</f>
        <v>MOTORISTA CUMPRINDO HORÁRIO NA ESCALA ATUAL</v>
      </c>
      <c r="L2642" s="119" t="str">
        <f>_xlfn.CONCAT(cr_impAlm[[#This Row],[DATA]],cr_impAlm[[#This Row],[MOTORISTA e MATRICULA]])</f>
        <v>45690GENIVAN LEAL TEIXEIRA - 5302</v>
      </c>
    </row>
    <row r="2643" spans="1:12" ht="41.25" hidden="1" customHeight="1">
      <c r="A2643" s="152">
        <v>45600</v>
      </c>
      <c r="B2643" s="146">
        <v>15300</v>
      </c>
      <c r="C2643" s="147">
        <v>0.79166666666666663</v>
      </c>
      <c r="D2643" s="148" t="s">
        <v>11</v>
      </c>
      <c r="E2643" s="129" t="s">
        <v>344</v>
      </c>
      <c r="F2643" s="132"/>
      <c r="G2643" s="132" t="str">
        <f t="shared" si="95"/>
        <v>1</v>
      </c>
      <c r="H2643" s="137">
        <f t="shared" si="96"/>
        <v>18</v>
      </c>
      <c r="I2643" s="132" t="s">
        <v>592</v>
      </c>
      <c r="J2643" s="145" t="str" cm="1">
        <f t="array" ref="J2643">_xlfn.XLOOKUP(D2643,justificativas_motivos,justificativas_texto,"",1,1)</f>
        <v>MOTORISTA CUMPRINDO HORÁRIO NA ESCALA ATUAL</v>
      </c>
      <c r="L2643" s="119" t="str">
        <f>_xlfn.CONCAT(cr_impAlm[[#This Row],[DATA]],cr_impAlm[[#This Row],[MOTORISTA e MATRICULA]])</f>
        <v>45690FRANCISCO DAS CHAGAS SILVA - 5656</v>
      </c>
    </row>
    <row r="2644" spans="1:12" ht="41.25" hidden="1" customHeight="1">
      <c r="A2644" s="152">
        <v>45600</v>
      </c>
      <c r="B2644" s="146">
        <v>16500</v>
      </c>
      <c r="C2644" s="147">
        <v>0.75</v>
      </c>
      <c r="D2644" s="148" t="s">
        <v>11</v>
      </c>
      <c r="E2644" s="153" t="s">
        <v>180</v>
      </c>
      <c r="F2644" s="149"/>
      <c r="G2644" s="149" t="str">
        <f t="shared" si="95"/>
        <v>1</v>
      </c>
      <c r="H2644" s="150">
        <f t="shared" si="96"/>
        <v>18</v>
      </c>
      <c r="I2644" s="149" t="str" cm="1">
        <f t="array" ref="I2644">_xlfn.XLOOKUP(C2644,imp_horarios,imp_trechos_janta,"",-1,1)</f>
        <v>GOIANIA X TERESINA 18:00</v>
      </c>
      <c r="J2644" s="151" t="str" cm="1">
        <f t="array" ref="J2644">_xlfn.XLOOKUP(D2644,justificativas_motivos,justificativas_texto,"",1,1)</f>
        <v>MOTORISTA CUMPRINDO HORÁRIO NA ESCALA ATUAL</v>
      </c>
      <c r="L2644" s="119" t="str">
        <f>_xlfn.CONCAT(cr_impAlm[[#This Row],[DATA]],cr_impAlm[[#This Row],[MOTORISTA e MATRICULA]])</f>
        <v>45690FERNANDO ALVES DE SOUZA - 2787</v>
      </c>
    </row>
    <row r="2645" spans="1:12" ht="41.25" hidden="1" customHeight="1">
      <c r="A2645" s="152">
        <v>45600</v>
      </c>
      <c r="B2645" s="146">
        <v>16500</v>
      </c>
      <c r="C2645" s="147">
        <v>0.75</v>
      </c>
      <c r="D2645" s="148" t="s">
        <v>11</v>
      </c>
      <c r="E2645" s="149" t="s">
        <v>193</v>
      </c>
      <c r="F2645" s="149"/>
      <c r="G2645" s="149" t="str">
        <f t="shared" si="95"/>
        <v>1</v>
      </c>
      <c r="H2645" s="150">
        <f t="shared" si="96"/>
        <v>18</v>
      </c>
      <c r="I2645" s="149" t="str" cm="1">
        <f t="array" ref="I2645">_xlfn.XLOOKUP(C2645,imp_horarios,imp_trechos_janta,"",-1,1)</f>
        <v>GOIANIA X TERESINA 18:00</v>
      </c>
      <c r="J2645" s="151" t="str" cm="1">
        <f t="array" ref="J2645">_xlfn.XLOOKUP(D2645,justificativas_motivos,justificativas_texto,"",1,1)</f>
        <v>MOTORISTA CUMPRINDO HORÁRIO NA ESCALA ATUAL</v>
      </c>
      <c r="L2645" s="119" t="str">
        <f>_xlfn.CONCAT(cr_impAlm[[#This Row],[DATA]],cr_impAlm[[#This Row],[MOTORISTA e MATRICULA]])</f>
        <v>45691JOSE MARQUES DE SOUZA - 5771</v>
      </c>
    </row>
    <row r="2646" spans="1:12" ht="41.25" hidden="1" customHeight="1">
      <c r="A2646" s="152">
        <v>45600</v>
      </c>
      <c r="B2646" s="146">
        <v>24006</v>
      </c>
      <c r="C2646" s="147">
        <v>0.79166666666666663</v>
      </c>
      <c r="D2646" s="148" t="s">
        <v>11</v>
      </c>
      <c r="E2646" s="149" t="s">
        <v>157</v>
      </c>
      <c r="F2646" s="149"/>
      <c r="G2646" s="149" t="str">
        <f t="shared" si="95"/>
        <v>1</v>
      </c>
      <c r="H2646" s="150">
        <f t="shared" si="96"/>
        <v>18</v>
      </c>
      <c r="I2646" s="149" t="str" cm="1">
        <f t="array" ref="I2646">_xlfn.XLOOKUP(C2646,imp_horarios,imp_trechos_janta,"",-1,1)</f>
        <v>GOIANIA X TERESINA 18:00</v>
      </c>
      <c r="J2646" s="151" t="str" cm="1">
        <f t="array" ref="J2646">_xlfn.XLOOKUP(D2646,justificativas_motivos,justificativas_texto,"",1,1)</f>
        <v>MOTORISTA CUMPRINDO HORÁRIO NA ESCALA ATUAL</v>
      </c>
      <c r="L2646" s="119" t="str">
        <f>_xlfn.CONCAT(cr_impAlm[[#This Row],[DATA]],cr_impAlm[[#This Row],[MOTORISTA e MATRICULA]])</f>
        <v>45691ELIAS ALVES DE FRANÇA - 6046</v>
      </c>
    </row>
    <row r="2647" spans="1:12" ht="41.25" hidden="1" customHeight="1">
      <c r="A2647" s="152">
        <v>45600</v>
      </c>
      <c r="B2647" s="146">
        <v>24006</v>
      </c>
      <c r="C2647" s="147">
        <v>0.79166666666666663</v>
      </c>
      <c r="D2647" s="148" t="s">
        <v>11</v>
      </c>
      <c r="E2647" s="149" t="s">
        <v>216</v>
      </c>
      <c r="F2647" s="149"/>
      <c r="G2647" s="149" t="str">
        <f t="shared" si="95"/>
        <v>1</v>
      </c>
      <c r="H2647" s="150">
        <f t="shared" si="96"/>
        <v>18</v>
      </c>
      <c r="I2647" s="149" t="str" cm="1">
        <f t="array" ref="I2647">_xlfn.XLOOKUP(C2647,imp_horarios,imp_trechos_janta,"",-1,1)</f>
        <v>GOIANIA X TERESINA 18:00</v>
      </c>
      <c r="J2647" s="151" t="str" cm="1">
        <f t="array" ref="J2647">_xlfn.XLOOKUP(D2647,justificativas_motivos,justificativas_texto,"",1,1)</f>
        <v>MOTORISTA CUMPRINDO HORÁRIO NA ESCALA ATUAL</v>
      </c>
      <c r="L2647" s="119" t="str">
        <f>_xlfn.CONCAT(cr_impAlm[[#This Row],[DATA]],cr_impAlm[[#This Row],[MOTORISTA e MATRICULA]])</f>
        <v>45691ANTONIO MAGNO FERREIRA DA SILVA - 5789</v>
      </c>
    </row>
    <row r="2648" spans="1:12" ht="41.25" hidden="1" customHeight="1">
      <c r="A2648" s="152">
        <v>45600</v>
      </c>
      <c r="B2648" s="146">
        <v>24011</v>
      </c>
      <c r="C2648" s="147">
        <v>0.83333333333333337</v>
      </c>
      <c r="D2648" s="148" t="s">
        <v>11</v>
      </c>
      <c r="E2648" s="149" t="s">
        <v>12</v>
      </c>
      <c r="F2648" s="149"/>
      <c r="G2648" s="149" t="str">
        <f t="shared" si="95"/>
        <v>1</v>
      </c>
      <c r="H2648" s="150">
        <f t="shared" si="96"/>
        <v>18</v>
      </c>
      <c r="I2648" s="149" t="str" cm="1">
        <f t="array" ref="I2648">_xlfn.XLOOKUP(C2648,imp_horarios,imp_trechos_janta,"",-1,1)</f>
        <v>GOIANIA X SAO LUIS 20:00</v>
      </c>
      <c r="J2648" s="151" t="str" cm="1">
        <f t="array" ref="J2648">_xlfn.XLOOKUP(D2648,justificativas_motivos,justificativas_texto,"",1,1)</f>
        <v>MOTORISTA CUMPRINDO HORÁRIO NA ESCALA ATUAL</v>
      </c>
      <c r="L2648" s="119" t="str">
        <f>_xlfn.CONCAT(cr_impAlm[[#This Row],[DATA]],cr_impAlm[[#This Row],[MOTORISTA e MATRICULA]])</f>
        <v>45691LEON RODRIGUES LOPES - 5533</v>
      </c>
    </row>
    <row r="2649" spans="1:12" ht="41.25" hidden="1" customHeight="1">
      <c r="A2649" s="144">
        <v>45600</v>
      </c>
      <c r="B2649" s="135">
        <v>24011</v>
      </c>
      <c r="C2649" s="133">
        <v>0.83333333333333337</v>
      </c>
      <c r="D2649" s="136" t="s">
        <v>11</v>
      </c>
      <c r="E2649" s="132" t="s">
        <v>13</v>
      </c>
      <c r="F2649" s="132"/>
      <c r="G2649" s="132" t="str">
        <f t="shared" si="95"/>
        <v>1</v>
      </c>
      <c r="H2649" s="137">
        <f t="shared" si="96"/>
        <v>18</v>
      </c>
      <c r="I2649" s="132" t="str" cm="1">
        <f t="array" ref="I2649">_xlfn.XLOOKUP(C2649,imp_horarios,imp_trechos_janta,"",-1,1)</f>
        <v>GOIANIA X SAO LUIS 20:00</v>
      </c>
      <c r="J2649" s="145" t="str" cm="1">
        <f t="array" ref="J2649">_xlfn.XLOOKUP(D2649,justificativas_motivos,justificativas_texto,"",1,1)</f>
        <v>MOTORISTA CUMPRINDO HORÁRIO NA ESCALA ATUAL</v>
      </c>
      <c r="L2649" s="119" t="str">
        <f>_xlfn.CONCAT(cr_impAlm[[#This Row],[DATA]],cr_impAlm[[#This Row],[MOTORISTA e MATRICULA]])</f>
        <v>45691SILVIO SILVA DE OLIVEIRA - 5793</v>
      </c>
    </row>
    <row r="2650" spans="1:12" ht="41.25" hidden="1" customHeight="1">
      <c r="A2650" s="144">
        <v>45601</v>
      </c>
      <c r="B2650" s="135">
        <v>20022</v>
      </c>
      <c r="C2650" s="133">
        <v>0.87847222222222221</v>
      </c>
      <c r="D2650" s="135" t="s">
        <v>11</v>
      </c>
      <c r="E2650" s="132" t="s">
        <v>110</v>
      </c>
      <c r="F2650" s="132"/>
      <c r="G2650" s="132" t="str">
        <f t="shared" si="95"/>
        <v>1</v>
      </c>
      <c r="H2650" s="137">
        <f t="shared" si="96"/>
        <v>18</v>
      </c>
      <c r="I2650" s="132" t="str" cm="1">
        <f t="array" ref="I2650">_xlfn.XLOOKUP(C2650,imp_horarios,imp_trechos_janta,"",-1,1)</f>
        <v>BELEM X GOIANIA 21:05</v>
      </c>
      <c r="J2650" s="145" t="str" cm="1">
        <f t="array" ref="J2650">_xlfn.XLOOKUP(D2650,justificativas_motivos,justificativas_texto,"",1,1)</f>
        <v>MOTORISTA CUMPRINDO HORÁRIO NA ESCALA ATUAL</v>
      </c>
      <c r="L2650" s="119" t="str">
        <f>_xlfn.CONCAT(cr_impAlm[[#This Row],[DATA]],cr_impAlm[[#This Row],[MOTORISTA e MATRICULA]])</f>
        <v>45691ADIR CASSIMIRO DA SILVA - 5672</v>
      </c>
    </row>
    <row r="2651" spans="1:12" ht="41.25" hidden="1" customHeight="1">
      <c r="A2651" s="144">
        <v>45601</v>
      </c>
      <c r="B2651" s="135">
        <v>20022</v>
      </c>
      <c r="C2651" s="133">
        <v>0.87847222222222221</v>
      </c>
      <c r="D2651" s="148" t="s">
        <v>11</v>
      </c>
      <c r="E2651" s="132" t="s">
        <v>70</v>
      </c>
      <c r="F2651" s="132"/>
      <c r="G2651" s="132" t="str">
        <f t="shared" ref="G2651:G2714" si="97">IF(E2651="MOTORISTA","","1")</f>
        <v>1</v>
      </c>
      <c r="H2651" s="137">
        <f t="shared" ref="H2651:H2714" si="98">IF(E2651="MOTORISTA","",18)</f>
        <v>18</v>
      </c>
      <c r="I2651" s="132" t="str" cm="1">
        <f t="array" ref="I2651">_xlfn.XLOOKUP(C2651,imp_horarios,imp_trechos_janta,"",-1,1)</f>
        <v>BELEM X GOIANIA 21:05</v>
      </c>
      <c r="J2651" s="145" t="str" cm="1">
        <f t="array" ref="J2651">_xlfn.XLOOKUP(D2651,justificativas_motivos,justificativas_texto,"",1,1)</f>
        <v>MOTORISTA CUMPRINDO HORÁRIO NA ESCALA ATUAL</v>
      </c>
      <c r="L2651" s="119" t="str">
        <f>_xlfn.CONCAT(cr_impAlm[[#This Row],[DATA]],cr_impAlm[[#This Row],[MOTORISTA e MATRICULA]])</f>
        <v>45691JOSE PEDRO DA SILVA FREITAS - 1357</v>
      </c>
    </row>
    <row r="2652" spans="1:12" ht="41.25" hidden="1" customHeight="1">
      <c r="A2652" s="144">
        <v>45601</v>
      </c>
      <c r="B2652" s="135">
        <v>24006</v>
      </c>
      <c r="C2652" s="133">
        <v>0.3</v>
      </c>
      <c r="D2652" s="136" t="s">
        <v>11</v>
      </c>
      <c r="E2652" s="132" t="s">
        <v>157</v>
      </c>
      <c r="F2652" s="132"/>
      <c r="G2652" s="132" t="str">
        <f t="shared" si="97"/>
        <v>1</v>
      </c>
      <c r="H2652" s="137">
        <f t="shared" si="98"/>
        <v>18</v>
      </c>
      <c r="I2652" s="132" t="str" cm="1">
        <f t="array" ref="I2652">_xlfn.XLOOKUP(C2652,imp_horarios,imp_trechos_janta,"",-1,1)</f>
        <v>BELEM X GOIANIA 07:12</v>
      </c>
      <c r="J2652" s="145" t="str" cm="1">
        <f t="array" ref="J2652">_xlfn.XLOOKUP(D2652,justificativas_motivos,justificativas_texto,"",1,1)</f>
        <v>MOTORISTA CUMPRINDO HORÁRIO NA ESCALA ATUAL</v>
      </c>
      <c r="L2652" s="119" t="str">
        <f>_xlfn.CONCAT(cr_impAlm[[#This Row],[DATA]],cr_impAlm[[#This Row],[MOTORISTA e MATRICULA]])</f>
        <v>45691CLEITON ALENCAR DA ROCHA - 1146</v>
      </c>
    </row>
    <row r="2653" spans="1:12" ht="41.25" hidden="1" customHeight="1">
      <c r="A2653" s="144">
        <v>45601</v>
      </c>
      <c r="B2653" s="135">
        <v>24006</v>
      </c>
      <c r="C2653" s="133">
        <v>0.3</v>
      </c>
      <c r="D2653" s="148" t="s">
        <v>11</v>
      </c>
      <c r="E2653" s="132" t="s">
        <v>156</v>
      </c>
      <c r="F2653" s="132"/>
      <c r="G2653" s="132" t="str">
        <f t="shared" si="97"/>
        <v>1</v>
      </c>
      <c r="H2653" s="137">
        <f t="shared" si="98"/>
        <v>18</v>
      </c>
      <c r="I2653" s="132" t="str" cm="1">
        <f t="array" ref="I2653">_xlfn.XLOOKUP(C2653,imp_horarios,imp_trechos_janta,"",-1,1)</f>
        <v>BELEM X GOIANIA 07:12</v>
      </c>
      <c r="J2653" s="145" t="str" cm="1">
        <f t="array" ref="J2653">_xlfn.XLOOKUP(D2653,justificativas_motivos,justificativas_texto,"",1,1)</f>
        <v>MOTORISTA CUMPRINDO HORÁRIO NA ESCALA ATUAL</v>
      </c>
      <c r="L2653" s="119" t="str">
        <f>_xlfn.CONCAT(cr_impAlm[[#This Row],[DATA]],cr_impAlm[[#This Row],[MOTORISTA e MATRICULA]])</f>
        <v>45691WOLNEY EDUARDO DE OLIVEIRA - 5607</v>
      </c>
    </row>
    <row r="2654" spans="1:12" ht="41.25" hidden="1" customHeight="1">
      <c r="A2654" s="144">
        <v>45601</v>
      </c>
      <c r="B2654" s="135">
        <v>24011</v>
      </c>
      <c r="C2654" s="133">
        <v>0.33333333333333331</v>
      </c>
      <c r="D2654" s="136" t="s">
        <v>11</v>
      </c>
      <c r="E2654" s="132" t="s">
        <v>12</v>
      </c>
      <c r="F2654" s="132"/>
      <c r="G2654" s="132" t="str">
        <f t="shared" si="97"/>
        <v>1</v>
      </c>
      <c r="H2654" s="137">
        <f t="shared" si="98"/>
        <v>18</v>
      </c>
      <c r="I2654" s="132" t="str" cm="1">
        <f t="array" ref="I2654">_xlfn.XLOOKUP(C2654,imp_horarios,imp_trechos_janta,"",-1,1)</f>
        <v>SAO LUIS X GOIANIA 08:00</v>
      </c>
      <c r="J2654" s="145" t="str" cm="1">
        <f t="array" ref="J2654">_xlfn.XLOOKUP(D2654,justificativas_motivos,justificativas_texto,"",1,1)</f>
        <v>MOTORISTA CUMPRINDO HORÁRIO NA ESCALA ATUAL</v>
      </c>
      <c r="L2654" s="119" t="str">
        <f>_xlfn.CONCAT(cr_impAlm[[#This Row],[DATA]],cr_impAlm[[#This Row],[MOTORISTA e MATRICULA]])</f>
        <v>45691EDILTON MONTEIRO GUNDIM -6023</v>
      </c>
    </row>
    <row r="2655" spans="1:12" ht="41.25" hidden="1" customHeight="1">
      <c r="A2655" s="144">
        <v>45601</v>
      </c>
      <c r="B2655" s="135">
        <v>24011</v>
      </c>
      <c r="C2655" s="133">
        <v>0.33333333333333331</v>
      </c>
      <c r="D2655" s="148" t="s">
        <v>11</v>
      </c>
      <c r="E2655" s="132" t="s">
        <v>13</v>
      </c>
      <c r="F2655" s="132"/>
      <c r="G2655" s="132" t="str">
        <f t="shared" si="97"/>
        <v>1</v>
      </c>
      <c r="H2655" s="137">
        <f t="shared" si="98"/>
        <v>18</v>
      </c>
      <c r="I2655" s="132" t="str" cm="1">
        <f t="array" ref="I2655">_xlfn.XLOOKUP(C2655,imp_horarios,imp_trechos_janta,"",-1,1)</f>
        <v>SAO LUIS X GOIANIA 08:00</v>
      </c>
      <c r="J2655" s="145" t="str" cm="1">
        <f t="array" ref="J2655">_xlfn.XLOOKUP(D2655,justificativas_motivos,justificativas_texto,"",1,1)</f>
        <v>MOTORISTA CUMPRINDO HORÁRIO NA ESCALA ATUAL</v>
      </c>
      <c r="L2655" s="119" t="str">
        <f>_xlfn.CONCAT(cr_impAlm[[#This Row],[DATA]],cr_impAlm[[#This Row],[MOTORISTA e MATRICULA]])</f>
        <v>45691JOSE EVANGELISTA DA SILVA - 5199</v>
      </c>
    </row>
    <row r="2656" spans="1:12" ht="41.25" hidden="1" customHeight="1">
      <c r="A2656" s="144">
        <v>45601</v>
      </c>
      <c r="B2656" s="135">
        <v>16500</v>
      </c>
      <c r="C2656" s="133">
        <v>0.39583333333333331</v>
      </c>
      <c r="D2656" s="136" t="s">
        <v>11</v>
      </c>
      <c r="E2656" s="132" t="s">
        <v>140</v>
      </c>
      <c r="F2656" s="132"/>
      <c r="G2656" s="132" t="str">
        <f t="shared" si="97"/>
        <v>1</v>
      </c>
      <c r="H2656" s="137">
        <f t="shared" si="98"/>
        <v>18</v>
      </c>
      <c r="I2656" s="132" t="str" cm="1">
        <f t="array" ref="I2656">_xlfn.XLOOKUP(C2656,imp_horarios,imp_trechos_janta,"",-1,1)</f>
        <v>GOIANIA X BELEM 09:30</v>
      </c>
      <c r="J2656" s="145" t="str" cm="1">
        <f t="array" ref="J2656">_xlfn.XLOOKUP(D2656,justificativas_motivos,justificativas_texto,"",1,1)</f>
        <v>MOTORISTA CUMPRINDO HORÁRIO NA ESCALA ATUAL</v>
      </c>
      <c r="L2656" s="119" t="str">
        <f>_xlfn.CONCAT(cr_impAlm[[#This Row],[DATA]],cr_impAlm[[#This Row],[MOTORISTA e MATRICULA]])</f>
        <v>45691IVANILSON BARBOSA PEREIRA - 5434</v>
      </c>
    </row>
    <row r="2657" spans="1:12" ht="41.25" hidden="1" customHeight="1">
      <c r="A2657" s="144">
        <v>45601</v>
      </c>
      <c r="B2657" s="135">
        <v>16500</v>
      </c>
      <c r="C2657" s="133">
        <v>0.39583333333333331</v>
      </c>
      <c r="D2657" s="148" t="s">
        <v>11</v>
      </c>
      <c r="E2657" s="132" t="s">
        <v>180</v>
      </c>
      <c r="F2657" s="132"/>
      <c r="G2657" s="132" t="str">
        <f t="shared" si="97"/>
        <v>1</v>
      </c>
      <c r="H2657" s="137">
        <f t="shared" si="98"/>
        <v>18</v>
      </c>
      <c r="I2657" s="132" t="str" cm="1">
        <f t="array" ref="I2657">_xlfn.XLOOKUP(C2657,imp_horarios,imp_trechos_janta,"",-1,1)</f>
        <v>GOIANIA X BELEM 09:30</v>
      </c>
      <c r="J2657" s="145" t="str" cm="1">
        <f t="array" ref="J2657">_xlfn.XLOOKUP(D2657,justificativas_motivos,justificativas_texto,"",1,1)</f>
        <v>MOTORISTA CUMPRINDO HORÁRIO NA ESCALA ATUAL</v>
      </c>
      <c r="L2657" s="119" t="str">
        <f>_xlfn.CONCAT(cr_impAlm[[#This Row],[DATA]],cr_impAlm[[#This Row],[MOTORISTA e MATRICULA]])</f>
        <v>45691DANIEL PEREIRA DA ROCHA - 5298</v>
      </c>
    </row>
    <row r="2658" spans="1:12" ht="41.25" hidden="1" customHeight="1">
      <c r="A2658" s="144">
        <v>45601</v>
      </c>
      <c r="B2658" s="135">
        <v>24005</v>
      </c>
      <c r="C2658" s="133">
        <v>0.79166666666666663</v>
      </c>
      <c r="D2658" s="136" t="s">
        <v>11</v>
      </c>
      <c r="E2658" s="132" t="s">
        <v>141</v>
      </c>
      <c r="F2658" s="132"/>
      <c r="G2658" s="132" t="str">
        <f t="shared" si="97"/>
        <v>1</v>
      </c>
      <c r="H2658" s="137">
        <f t="shared" si="98"/>
        <v>18</v>
      </c>
      <c r="I2658" s="132" t="str" cm="1">
        <f t="array" ref="I2658">_xlfn.XLOOKUP(C2658,imp_horarios,imp_trechos_janta,"",-1,1)</f>
        <v>GOIANIA X TERESINA 18:00</v>
      </c>
      <c r="J2658" s="145" t="str" cm="1">
        <f t="array" ref="J2658">_xlfn.XLOOKUP(D2658,justificativas_motivos,justificativas_texto,"",1,1)</f>
        <v>MOTORISTA CUMPRINDO HORÁRIO NA ESCALA ATUAL</v>
      </c>
      <c r="L2658" s="119" t="str">
        <f>_xlfn.CONCAT(cr_impAlm[[#This Row],[DATA]],cr_impAlm[[#This Row],[MOTORISTA e MATRICULA]])</f>
        <v>45691FRANK HUDSON MACHADO DE BRITO - 5267</v>
      </c>
    </row>
    <row r="2659" spans="1:12" ht="41.25" hidden="1" customHeight="1">
      <c r="A2659" s="144">
        <v>45601</v>
      </c>
      <c r="B2659" s="135">
        <v>24005</v>
      </c>
      <c r="C2659" s="133">
        <v>0.79166666666666663</v>
      </c>
      <c r="D2659" s="148" t="s">
        <v>11</v>
      </c>
      <c r="E2659" s="132" t="s">
        <v>326</v>
      </c>
      <c r="F2659" s="132"/>
      <c r="G2659" s="132" t="str">
        <f t="shared" si="97"/>
        <v>1</v>
      </c>
      <c r="H2659" s="137">
        <f t="shared" si="98"/>
        <v>18</v>
      </c>
      <c r="I2659" s="132" t="str" cm="1">
        <f t="array" ref="I2659">_xlfn.XLOOKUP(C2659,imp_horarios,imp_trechos_janta,"",-1,1)</f>
        <v>GOIANIA X TERESINA 18:00</v>
      </c>
      <c r="J2659" s="145" t="str" cm="1">
        <f t="array" ref="J2659">_xlfn.XLOOKUP(D2659,justificativas_motivos,justificativas_texto,"",1,1)</f>
        <v>MOTORISTA CUMPRINDO HORÁRIO NA ESCALA ATUAL</v>
      </c>
      <c r="L2659" s="119" t="str">
        <f>_xlfn.CONCAT(cr_impAlm[[#This Row],[DATA]],cr_impAlm[[#This Row],[MOTORISTA e MATRICULA]])</f>
        <v>45691ADAIL DA SILVA DOS SANTOS - 1103</v>
      </c>
    </row>
    <row r="2660" spans="1:12" ht="41.25" hidden="1" customHeight="1">
      <c r="A2660" s="152">
        <v>45601</v>
      </c>
      <c r="B2660" s="146">
        <v>24013</v>
      </c>
      <c r="C2660" s="147">
        <v>0.83333333333333337</v>
      </c>
      <c r="D2660" s="148" t="s">
        <v>11</v>
      </c>
      <c r="E2660" s="149" t="s">
        <v>203</v>
      </c>
      <c r="F2660" s="149"/>
      <c r="G2660" s="149" t="str">
        <f t="shared" si="97"/>
        <v>1</v>
      </c>
      <c r="H2660" s="150">
        <f t="shared" si="98"/>
        <v>18</v>
      </c>
      <c r="I2660" s="149" t="str" cm="1">
        <f t="array" ref="I2660">_xlfn.XLOOKUP(C2660,imp_horarios,imp_trechos_janta,"",-1,1)</f>
        <v>GOIANIA X SAO LUIS 20:00</v>
      </c>
      <c r="J2660" s="151" t="str" cm="1">
        <f t="array" ref="J2660">_xlfn.XLOOKUP(D2660,justificativas_motivos,justificativas_texto,"",1,1)</f>
        <v>MOTORISTA CUMPRINDO HORÁRIO NA ESCALA ATUAL</v>
      </c>
      <c r="L2660" s="119" t="str">
        <f>_xlfn.CONCAT(cr_impAlm[[#This Row],[DATA]],cr_impAlm[[#This Row],[MOTORISTA e MATRICULA]])</f>
        <v>45692JOSE MARQUES DE SOUZA - 5771</v>
      </c>
    </row>
    <row r="2661" spans="1:12" ht="41.25" hidden="1" customHeight="1">
      <c r="A2661" s="131">
        <v>45601</v>
      </c>
      <c r="B2661" s="135">
        <v>24013</v>
      </c>
      <c r="C2661" s="133">
        <v>0.83333333333333337</v>
      </c>
      <c r="D2661" s="136" t="s">
        <v>11</v>
      </c>
      <c r="E2661" s="132" t="s">
        <v>204</v>
      </c>
      <c r="F2661" s="166"/>
      <c r="G2661" s="132" t="str">
        <f t="shared" si="97"/>
        <v>1</v>
      </c>
      <c r="H2661" s="137">
        <f t="shared" si="98"/>
        <v>18</v>
      </c>
      <c r="I2661" s="132" t="str" cm="1">
        <f t="array" ref="I2661">_xlfn.XLOOKUP(C2661,imp_horarios,imp_trechos_janta,"",-1,1)</f>
        <v>GOIANIA X SAO LUIS 20:00</v>
      </c>
      <c r="J2661" s="145" t="str" cm="1">
        <f t="array" ref="J2661">_xlfn.XLOOKUP(D2661,justificativas_motivos,justificativas_texto,"",1,1)</f>
        <v>MOTORISTA CUMPRINDO HORÁRIO NA ESCALA ATUAL</v>
      </c>
      <c r="L2661" s="119" t="str">
        <f>_xlfn.CONCAT(cr_impAlm[[#This Row],[DATA]],cr_impAlm[[#This Row],[MOTORISTA e MATRICULA]])</f>
        <v>45692ELIAS ALVES DE FRANÇA - 6046</v>
      </c>
    </row>
    <row r="2662" spans="1:12" ht="41.25" hidden="1" customHeight="1">
      <c r="A2662" s="131">
        <v>45601</v>
      </c>
      <c r="B2662" s="135" t="s">
        <v>285</v>
      </c>
      <c r="C2662" s="133" t="s">
        <v>285</v>
      </c>
      <c r="D2662" s="136" t="s">
        <v>285</v>
      </c>
      <c r="E2662" s="176" t="s">
        <v>193</v>
      </c>
      <c r="F2662" s="132"/>
      <c r="G2662" s="132" t="str">
        <f t="shared" si="97"/>
        <v>1</v>
      </c>
      <c r="H2662" s="137">
        <f t="shared" si="98"/>
        <v>18</v>
      </c>
      <c r="I2662" s="132" t="str" cm="1">
        <f t="array" ref="I2662">_xlfn.XLOOKUP(C2662,imp_horarios,imp_trechos_janta,"",-1,1)</f>
        <v>PASSE</v>
      </c>
      <c r="J2662" s="145" t="str" cm="1">
        <f t="array" ref="J2662">_xlfn.XLOOKUP(D2662,justificativas_motivos,justificativas_texto,"",1,1)</f>
        <v>MOTORISTA CHEGANDO/SAINDO DA GARAGEM DE PASSE</v>
      </c>
      <c r="L2662" s="119" t="str">
        <f>_xlfn.CONCAT(cr_impAlm[[#This Row],[DATA]],cr_impAlm[[#This Row],[MOTORISTA e MATRICULA]])</f>
        <v>45692LUIZ CARLOS GOMES DA SILVA - 1961</v>
      </c>
    </row>
    <row r="2663" spans="1:12" ht="41.25" hidden="1" customHeight="1">
      <c r="A2663" s="131">
        <v>45601</v>
      </c>
      <c r="B2663" s="135" t="s">
        <v>285</v>
      </c>
      <c r="C2663" s="133" t="s">
        <v>285</v>
      </c>
      <c r="D2663" s="136" t="s">
        <v>285</v>
      </c>
      <c r="E2663" s="176" t="s">
        <v>180</v>
      </c>
      <c r="F2663" s="166"/>
      <c r="G2663" s="132" t="str">
        <f t="shared" si="97"/>
        <v>1</v>
      </c>
      <c r="H2663" s="137">
        <f t="shared" si="98"/>
        <v>18</v>
      </c>
      <c r="I2663" s="132" t="str" cm="1">
        <f t="array" ref="I2663">_xlfn.XLOOKUP(C2663,imp_horarios,imp_trechos_janta,"",-1,1)</f>
        <v>PASSE</v>
      </c>
      <c r="J2663" s="145" t="str" cm="1">
        <f t="array" ref="J2663">_xlfn.XLOOKUP(D2663,justificativas_motivos,justificativas_texto,"",1,1)</f>
        <v>MOTORISTA CHEGANDO/SAINDO DA GARAGEM DE PASSE</v>
      </c>
      <c r="L2663" s="119" t="str">
        <f>_xlfn.CONCAT(cr_impAlm[[#This Row],[DATA]],cr_impAlm[[#This Row],[MOTORISTA e MATRICULA]])</f>
        <v>45692KLESLEI TIAGO DA SILVA RODRIGUES  5986</v>
      </c>
    </row>
    <row r="2664" spans="1:12" ht="41.25" hidden="1" customHeight="1">
      <c r="A2664" s="131">
        <v>45601</v>
      </c>
      <c r="B2664" s="135">
        <v>15700</v>
      </c>
      <c r="C2664" s="133">
        <v>0.75</v>
      </c>
      <c r="D2664" s="136" t="s">
        <v>369</v>
      </c>
      <c r="E2664" s="132" t="s">
        <v>339</v>
      </c>
      <c r="F2664" s="166"/>
      <c r="G2664" s="132" t="str">
        <f t="shared" si="97"/>
        <v>1</v>
      </c>
      <c r="H2664" s="137">
        <f t="shared" si="98"/>
        <v>18</v>
      </c>
      <c r="I2664" s="132" t="str" cm="1">
        <f t="array" ref="I2664">_xlfn.XLOOKUP(C2664,imp_horarios,imp_trechos_janta,"",-1,1)</f>
        <v>GOIANIA X TERESINA 18:00</v>
      </c>
      <c r="J2664" s="145" t="str" cm="1">
        <f t="array" ref="J2664">_xlfn.XLOOKUP(D2664,justificativas_motivos,justificativas_texto,"",1,1)</f>
        <v>MOTORISTA FAZENDO VIAGEM APENAS COM CARGAS NO ONIBUS</v>
      </c>
      <c r="L2664" s="119" t="str">
        <f>_xlfn.CONCAT(cr_impAlm[[#This Row],[DATA]],cr_impAlm[[#This Row],[MOTORISTA e MATRICULA]])</f>
        <v>45692GENIVALDO ANTONIO DE SOUZA - 1082</v>
      </c>
    </row>
    <row r="2665" spans="1:12" ht="41.25" hidden="1" customHeight="1">
      <c r="A2665" s="177">
        <v>45601</v>
      </c>
      <c r="B2665" s="178">
        <v>15700</v>
      </c>
      <c r="C2665" s="179">
        <v>0.75</v>
      </c>
      <c r="D2665" s="180" t="s">
        <v>369</v>
      </c>
      <c r="E2665" s="171" t="s">
        <v>365</v>
      </c>
      <c r="F2665" s="149"/>
      <c r="G2665" s="149" t="str">
        <f t="shared" si="97"/>
        <v>1</v>
      </c>
      <c r="H2665" s="150">
        <f t="shared" si="98"/>
        <v>18</v>
      </c>
      <c r="I2665" s="149" t="str" cm="1">
        <f t="array" ref="I2665">_xlfn.XLOOKUP(C2665,imp_horarios,imp_trechos_janta,"",-1,1)</f>
        <v>GOIANIA X TERESINA 18:00</v>
      </c>
      <c r="J2665" s="151" t="str" cm="1">
        <f t="array" ref="J2665">_xlfn.XLOOKUP(D2665,justificativas_motivos,justificativas_texto,"",1,1)</f>
        <v>MOTORISTA FAZENDO VIAGEM APENAS COM CARGAS NO ONIBUS</v>
      </c>
      <c r="L2665" s="119" t="str">
        <f>_xlfn.CONCAT(cr_impAlm[[#This Row],[DATA]],cr_impAlm[[#This Row],[MOTORISTA e MATRICULA]])</f>
        <v>45692GISLE RODRIGUES DE SOUSA - 6047</v>
      </c>
    </row>
    <row r="2666" spans="1:12" ht="41.25" hidden="1" customHeight="1">
      <c r="A2666" s="152">
        <v>45602</v>
      </c>
      <c r="B2666" s="146">
        <v>221301</v>
      </c>
      <c r="C2666" s="147">
        <v>0.87847222222222221</v>
      </c>
      <c r="D2666" s="148" t="s">
        <v>11</v>
      </c>
      <c r="E2666" s="132" t="s">
        <v>141</v>
      </c>
      <c r="F2666" s="149"/>
      <c r="G2666" s="149" t="str">
        <f t="shared" si="97"/>
        <v>1</v>
      </c>
      <c r="H2666" s="150">
        <f t="shared" si="98"/>
        <v>18</v>
      </c>
      <c r="I2666" s="149" t="str" cm="1">
        <f t="array" ref="I2666">_xlfn.XLOOKUP(C2666,imp_horarios,imp_trechos_janta,"",-1,1)</f>
        <v>BELEM X GOIANIA 21:05</v>
      </c>
      <c r="J2666" s="151" t="str" cm="1">
        <f t="array" ref="J2666">_xlfn.XLOOKUP(D2666,justificativas_motivos,justificativas_texto,"",1,1)</f>
        <v>MOTORISTA CUMPRINDO HORÁRIO NA ESCALA ATUAL</v>
      </c>
      <c r="L2666" s="119" t="str">
        <f>_xlfn.CONCAT(cr_impAlm[[#This Row],[DATA]],cr_impAlm[[#This Row],[MOTORISTA e MATRICULA]])</f>
        <v>45692EDINANDES LUIZ DA SILVA - 2651</v>
      </c>
    </row>
    <row r="2667" spans="1:12" ht="41.25" hidden="1" customHeight="1">
      <c r="A2667" s="152">
        <v>45602</v>
      </c>
      <c r="B2667" s="146">
        <v>221301</v>
      </c>
      <c r="C2667" s="147">
        <v>0.87847222222222221</v>
      </c>
      <c r="D2667" s="148" t="s">
        <v>11</v>
      </c>
      <c r="E2667" s="132" t="s">
        <v>326</v>
      </c>
      <c r="F2667" s="149"/>
      <c r="G2667" s="149" t="str">
        <f t="shared" si="97"/>
        <v>1</v>
      </c>
      <c r="H2667" s="150">
        <f t="shared" si="98"/>
        <v>18</v>
      </c>
      <c r="I2667" s="149" t="str" cm="1">
        <f t="array" ref="I2667">_xlfn.XLOOKUP(C2667,imp_horarios,imp_trechos_janta,"",-1,1)</f>
        <v>BELEM X GOIANIA 21:05</v>
      </c>
      <c r="J2667" s="151" t="str" cm="1">
        <f t="array" ref="J2667">_xlfn.XLOOKUP(D2667,justificativas_motivos,justificativas_texto,"",1,1)</f>
        <v>MOTORISTA CUMPRINDO HORÁRIO NA ESCALA ATUAL</v>
      </c>
      <c r="L2667" s="119" t="str">
        <f>_xlfn.CONCAT(cr_impAlm[[#This Row],[DATA]],cr_impAlm[[#This Row],[MOTORISTA e MATRICULA]])</f>
        <v>45692COSME CAVALCANTE DA SILVA - 3002</v>
      </c>
    </row>
    <row r="2668" spans="1:12" ht="41.25" hidden="1" customHeight="1">
      <c r="A2668" s="152">
        <v>45602</v>
      </c>
      <c r="B2668" s="146">
        <v>24005</v>
      </c>
      <c r="C2668" s="147">
        <v>0.3</v>
      </c>
      <c r="D2668" s="148" t="s">
        <v>11</v>
      </c>
      <c r="E2668" s="149" t="s">
        <v>203</v>
      </c>
      <c r="F2668" s="149"/>
      <c r="G2668" s="149" t="str">
        <f t="shared" si="97"/>
        <v>1</v>
      </c>
      <c r="H2668" s="150">
        <f t="shared" si="98"/>
        <v>18</v>
      </c>
      <c r="I2668" s="149" t="str" cm="1">
        <f t="array" ref="I2668">_xlfn.XLOOKUP(C2668,imp_horarios,imp_trechos_janta,"",-1,1)</f>
        <v>BELEM X GOIANIA 07:12</v>
      </c>
      <c r="J2668" s="151" t="str" cm="1">
        <f t="array" ref="J2668">_xlfn.XLOOKUP(D2668,justificativas_motivos,justificativas_texto,"",1,1)</f>
        <v>MOTORISTA CUMPRINDO HORÁRIO NA ESCALA ATUAL</v>
      </c>
      <c r="L2668" s="119" t="str">
        <f>_xlfn.CONCAT(cr_impAlm[[#This Row],[DATA]],cr_impAlm[[#This Row],[MOTORISTA e MATRICULA]])</f>
        <v>45692HELITON OLIVEIRA DE LIMA - 5651</v>
      </c>
    </row>
    <row r="2669" spans="1:12" ht="41.25" hidden="1" customHeight="1">
      <c r="A2669" s="152">
        <v>45602</v>
      </c>
      <c r="B2669" s="146">
        <v>24005</v>
      </c>
      <c r="C2669" s="147">
        <v>0.3</v>
      </c>
      <c r="D2669" s="148" t="s">
        <v>11</v>
      </c>
      <c r="E2669" s="149" t="s">
        <v>204</v>
      </c>
      <c r="F2669" s="149"/>
      <c r="G2669" s="149" t="str">
        <f t="shared" si="97"/>
        <v>1</v>
      </c>
      <c r="H2669" s="150">
        <f t="shared" si="98"/>
        <v>18</v>
      </c>
      <c r="I2669" s="149" t="str" cm="1">
        <f t="array" ref="I2669">_xlfn.XLOOKUP(C2669,imp_horarios,imp_trechos_janta,"",-1,1)</f>
        <v>BELEM X GOIANIA 07:12</v>
      </c>
      <c r="J2669" s="151" t="str" cm="1">
        <f t="array" ref="J2669">_xlfn.XLOOKUP(D2669,justificativas_motivos,justificativas_texto,"",1,1)</f>
        <v>MOTORISTA CUMPRINDO HORÁRIO NA ESCALA ATUAL</v>
      </c>
      <c r="L2669" s="119" t="str">
        <f>_xlfn.CONCAT(cr_impAlm[[#This Row],[DATA]],cr_impAlm[[#This Row],[MOTORISTA e MATRICULA]])</f>
        <v>45692KLEBERT XAVIER DE MAIA - 5827</v>
      </c>
    </row>
    <row r="2670" spans="1:12" ht="41.25" hidden="1" customHeight="1">
      <c r="A2670" s="152">
        <v>45602</v>
      </c>
      <c r="B2670" s="146">
        <v>17700</v>
      </c>
      <c r="C2670" s="147">
        <v>0.39583333333333331</v>
      </c>
      <c r="D2670" s="148" t="s">
        <v>11</v>
      </c>
      <c r="E2670" s="153" t="s">
        <v>260</v>
      </c>
      <c r="F2670" s="149"/>
      <c r="G2670" s="149" t="str">
        <f t="shared" si="97"/>
        <v>1</v>
      </c>
      <c r="H2670" s="150">
        <f t="shared" si="98"/>
        <v>18</v>
      </c>
      <c r="I2670" s="149" t="str" cm="1">
        <f t="array" ref="I2670">_xlfn.XLOOKUP(C2670,imp_horarios,imp_trechos_janta,"",-1,1)</f>
        <v>GOIANIA X BELEM 09:30</v>
      </c>
      <c r="J2670" s="151" t="str" cm="1">
        <f t="array" ref="J2670">_xlfn.XLOOKUP(D2670,justificativas_motivos,justificativas_texto,"",1,1)</f>
        <v>MOTORISTA CUMPRINDO HORÁRIO NA ESCALA ATUAL</v>
      </c>
      <c r="L2670" s="119" t="str">
        <f>_xlfn.CONCAT(cr_impAlm[[#This Row],[DATA]],cr_impAlm[[#This Row],[MOTORISTA e MATRICULA]])</f>
        <v>45692MARCIO DE SOUSA BRASILEIRO - 5657</v>
      </c>
    </row>
    <row r="2671" spans="1:12" ht="41.25" hidden="1" customHeight="1">
      <c r="A2671" s="152">
        <v>45602</v>
      </c>
      <c r="B2671" s="146">
        <v>17700</v>
      </c>
      <c r="C2671" s="147">
        <v>0.39583333333333331</v>
      </c>
      <c r="D2671" s="148" t="s">
        <v>11</v>
      </c>
      <c r="E2671" s="153" t="s">
        <v>266</v>
      </c>
      <c r="F2671" s="149"/>
      <c r="G2671" s="149" t="str">
        <f t="shared" si="97"/>
        <v>1</v>
      </c>
      <c r="H2671" s="150">
        <f t="shared" si="98"/>
        <v>18</v>
      </c>
      <c r="I2671" s="149" t="str" cm="1">
        <f t="array" ref="I2671">_xlfn.XLOOKUP(C2671,imp_horarios,imp_trechos_janta,"",-1,1)</f>
        <v>GOIANIA X BELEM 09:30</v>
      </c>
      <c r="J2671" s="151" t="str" cm="1">
        <f t="array" ref="J2671">_xlfn.XLOOKUP(D2671,justificativas_motivos,justificativas_texto,"",1,1)</f>
        <v>MOTORISTA CUMPRINDO HORÁRIO NA ESCALA ATUAL</v>
      </c>
      <c r="L2671" s="119" t="str">
        <f>_xlfn.CONCAT(cr_impAlm[[#This Row],[DATA]],cr_impAlm[[#This Row],[MOTORISTA e MATRICULA]])</f>
        <v>45692IVAN VIEIRA DO NASCIMENTO - 5304</v>
      </c>
    </row>
    <row r="2672" spans="1:12" ht="41.25" hidden="1" customHeight="1">
      <c r="A2672" s="152">
        <v>45602</v>
      </c>
      <c r="B2672" s="146">
        <v>14200</v>
      </c>
      <c r="C2672" s="147">
        <v>0.75</v>
      </c>
      <c r="D2672" s="148" t="s">
        <v>11</v>
      </c>
      <c r="E2672" s="149" t="s">
        <v>35</v>
      </c>
      <c r="F2672" s="149"/>
      <c r="G2672" s="149" t="str">
        <f t="shared" si="97"/>
        <v>1</v>
      </c>
      <c r="H2672" s="150">
        <f t="shared" si="98"/>
        <v>18</v>
      </c>
      <c r="I2672" s="149" t="str" cm="1">
        <f t="array" ref="I2672">_xlfn.XLOOKUP(C2672,imp_horarios,imp_trechos_janta,"",-1,1)</f>
        <v>GOIANIA X TERESINA 18:00</v>
      </c>
      <c r="J2672" s="151" t="str" cm="1">
        <f t="array" ref="J2672">_xlfn.XLOOKUP(D2672,justificativas_motivos,justificativas_texto,"",1,1)</f>
        <v>MOTORISTA CUMPRINDO HORÁRIO NA ESCALA ATUAL</v>
      </c>
      <c r="L2672" s="119" t="str">
        <f>_xlfn.CONCAT(cr_impAlm[[#This Row],[DATA]],cr_impAlm[[#This Row],[MOTORISTA e MATRICULA]])</f>
        <v>45692ADAIL DA SILVA DOS SANTOS - 1103</v>
      </c>
    </row>
    <row r="2673" spans="1:12" ht="41.25" hidden="1" customHeight="1">
      <c r="A2673" s="152">
        <v>45602</v>
      </c>
      <c r="B2673" s="146">
        <v>14200</v>
      </c>
      <c r="C2673" s="147">
        <v>0.75</v>
      </c>
      <c r="D2673" s="148" t="s">
        <v>11</v>
      </c>
      <c r="E2673" s="153" t="s">
        <v>238</v>
      </c>
      <c r="F2673" s="149"/>
      <c r="G2673" s="149" t="str">
        <f t="shared" si="97"/>
        <v>1</v>
      </c>
      <c r="H2673" s="150">
        <f t="shared" si="98"/>
        <v>18</v>
      </c>
      <c r="I2673" s="149" t="str" cm="1">
        <f t="array" ref="I2673">_xlfn.XLOOKUP(C2673,imp_horarios,imp_trechos_janta,"",-1,1)</f>
        <v>GOIANIA X TERESINA 18:00</v>
      </c>
      <c r="J2673" s="151" t="str" cm="1">
        <f t="array" ref="J2673">_xlfn.XLOOKUP(D2673,justificativas_motivos,justificativas_texto,"",1,1)</f>
        <v>MOTORISTA CUMPRINDO HORÁRIO NA ESCALA ATUAL</v>
      </c>
      <c r="L2673" s="119" t="str">
        <f>_xlfn.CONCAT(cr_impAlm[[#This Row],[DATA]],cr_impAlm[[#This Row],[MOTORISTA e MATRICULA]])</f>
        <v>45693ROSIVALDO FERREIRA DA SILVA - 5429</v>
      </c>
    </row>
    <row r="2674" spans="1:12" ht="41.25" hidden="1" customHeight="1">
      <c r="A2674" s="152">
        <v>45602</v>
      </c>
      <c r="B2674" s="146">
        <v>24012</v>
      </c>
      <c r="C2674" s="147">
        <v>0.83333333333333337</v>
      </c>
      <c r="D2674" s="148" t="s">
        <v>11</v>
      </c>
      <c r="E2674" s="149" t="s">
        <v>115</v>
      </c>
      <c r="F2674" s="149"/>
      <c r="G2674" s="149" t="str">
        <f t="shared" si="97"/>
        <v>1</v>
      </c>
      <c r="H2674" s="150">
        <f t="shared" si="98"/>
        <v>18</v>
      </c>
      <c r="I2674" s="149" t="str" cm="1">
        <f t="array" ref="I2674">_xlfn.XLOOKUP(C2674,imp_horarios,imp_trechos_janta,"",-1,1)</f>
        <v>GOIANIA X SAO LUIS 20:00</v>
      </c>
      <c r="J2674" s="151" t="str" cm="1">
        <f t="array" ref="J2674">_xlfn.XLOOKUP(D2674,justificativas_motivos,justificativas_texto,"",1,1)</f>
        <v>MOTORISTA CUMPRINDO HORÁRIO NA ESCALA ATUAL</v>
      </c>
      <c r="L2674" s="119" t="str">
        <f>_xlfn.CONCAT(cr_impAlm[[#This Row],[DATA]],cr_impAlm[[#This Row],[MOTORISTA e MATRICULA]])</f>
        <v>45693LAZARO VIEIRA DA SILVA - 5428</v>
      </c>
    </row>
    <row r="2675" spans="1:12" ht="41.25" hidden="1" customHeight="1">
      <c r="A2675" s="152">
        <v>45602</v>
      </c>
      <c r="B2675" s="146">
        <v>24012</v>
      </c>
      <c r="C2675" s="147">
        <v>0.83333333333333337</v>
      </c>
      <c r="D2675" s="148" t="s">
        <v>11</v>
      </c>
      <c r="E2675" s="149" t="s">
        <v>114</v>
      </c>
      <c r="F2675" s="149"/>
      <c r="G2675" s="149" t="str">
        <f t="shared" si="97"/>
        <v>1</v>
      </c>
      <c r="H2675" s="150">
        <f t="shared" si="98"/>
        <v>18</v>
      </c>
      <c r="I2675" s="149" t="str" cm="1">
        <f t="array" ref="I2675">_xlfn.XLOOKUP(C2675,imp_horarios,imp_trechos_janta,"",-1,1)</f>
        <v>GOIANIA X SAO LUIS 20:00</v>
      </c>
      <c r="J2675" s="151" t="str" cm="1">
        <f t="array" ref="J2675">_xlfn.XLOOKUP(D2675,justificativas_motivos,justificativas_texto,"",1,1)</f>
        <v>MOTORISTA CUMPRINDO HORÁRIO NA ESCALA ATUAL</v>
      </c>
      <c r="L2675" s="119" t="str">
        <f>_xlfn.CONCAT(cr_impAlm[[#This Row],[DATA]],cr_impAlm[[#This Row],[MOTORISTA e MATRICULA]])</f>
        <v>45693CLEOMAR ANTONIO SIMOES - 2988</v>
      </c>
    </row>
    <row r="2676" spans="1:12" ht="41.25" hidden="1" customHeight="1">
      <c r="A2676" s="152">
        <v>45602</v>
      </c>
      <c r="B2676" s="146">
        <v>24003</v>
      </c>
      <c r="C2676" s="147">
        <v>0.79166666666666663</v>
      </c>
      <c r="D2676" s="148" t="s">
        <v>11</v>
      </c>
      <c r="E2676" s="149" t="s">
        <v>60</v>
      </c>
      <c r="F2676" s="149"/>
      <c r="G2676" s="149" t="str">
        <f t="shared" si="97"/>
        <v>1</v>
      </c>
      <c r="H2676" s="150">
        <f t="shared" si="98"/>
        <v>18</v>
      </c>
      <c r="I2676" s="149" t="str" cm="1">
        <f t="array" ref="I2676">_xlfn.XLOOKUP(C2676,imp_horarios,imp_trechos_janta,"",-1,1)</f>
        <v>GOIANIA X TERESINA 18:00</v>
      </c>
      <c r="J2676" s="151" t="str" cm="1">
        <f t="array" ref="J2676">_xlfn.XLOOKUP(D2676,justificativas_motivos,justificativas_texto,"",1,1)</f>
        <v>MOTORISTA CUMPRINDO HORÁRIO NA ESCALA ATUAL</v>
      </c>
      <c r="L2676" s="119" t="str">
        <f>_xlfn.CONCAT(cr_impAlm[[#This Row],[DATA]],cr_impAlm[[#This Row],[MOTORISTA e MATRICULA]])</f>
        <v>45693DIVINO EURIPEDES RIBEIRO - 5191</v>
      </c>
    </row>
    <row r="2677" spans="1:12" ht="41.25" hidden="1" customHeight="1">
      <c r="A2677" s="152">
        <v>45602</v>
      </c>
      <c r="B2677" s="146">
        <v>24003</v>
      </c>
      <c r="C2677" s="147">
        <v>0.79166666666666663</v>
      </c>
      <c r="D2677" s="148" t="s">
        <v>11</v>
      </c>
      <c r="E2677" s="149" t="s">
        <v>61</v>
      </c>
      <c r="F2677" s="149"/>
      <c r="G2677" s="149" t="str">
        <f t="shared" si="97"/>
        <v>1</v>
      </c>
      <c r="H2677" s="150">
        <f t="shared" si="98"/>
        <v>18</v>
      </c>
      <c r="I2677" s="149" t="str" cm="1">
        <f t="array" ref="I2677">_xlfn.XLOOKUP(C2677,imp_horarios,imp_trechos_janta,"",-1,1)</f>
        <v>GOIANIA X TERESINA 18:00</v>
      </c>
      <c r="J2677" s="151" t="str" cm="1">
        <f t="array" ref="J2677">_xlfn.XLOOKUP(D2677,justificativas_motivos,justificativas_texto,"",1,1)</f>
        <v>MOTORISTA CUMPRINDO HORÁRIO NA ESCALA ATUAL</v>
      </c>
      <c r="L2677" s="119" t="str">
        <f>_xlfn.CONCAT(cr_impAlm[[#This Row],[DATA]],cr_impAlm[[#This Row],[MOTORISTA e MATRICULA]])</f>
        <v>45693RICARDO VIEIRA GERVASIO - 5297</v>
      </c>
    </row>
    <row r="2678" spans="1:12" ht="41.25" hidden="1" customHeight="1">
      <c r="A2678" s="152">
        <v>45603</v>
      </c>
      <c r="B2678" s="146">
        <v>19014</v>
      </c>
      <c r="C2678" s="147">
        <v>0.87847222222222221</v>
      </c>
      <c r="D2678" s="148" t="s">
        <v>11</v>
      </c>
      <c r="E2678" s="149" t="s">
        <v>35</v>
      </c>
      <c r="F2678" s="149"/>
      <c r="G2678" s="149" t="str">
        <f t="shared" si="97"/>
        <v>1</v>
      </c>
      <c r="H2678" s="150">
        <f t="shared" si="98"/>
        <v>18</v>
      </c>
      <c r="I2678" s="149" t="str" cm="1">
        <f t="array" ref="I2678">_xlfn.XLOOKUP(C2678,imp_horarios,imp_trechos_janta,"",-1,1)</f>
        <v>BELEM X GOIANIA 21:05</v>
      </c>
      <c r="J2678" s="151" t="str" cm="1">
        <f t="array" ref="J2678">_xlfn.XLOOKUP(D2678,justificativas_motivos,justificativas_texto,"",1,1)</f>
        <v>MOTORISTA CUMPRINDO HORÁRIO NA ESCALA ATUAL</v>
      </c>
      <c r="L2678" s="119" t="str">
        <f>_xlfn.CONCAT(cr_impAlm[[#This Row],[DATA]],cr_impAlm[[#This Row],[MOTORISTA e MATRICULA]])</f>
        <v>45693JUSCELINO PIRES GONCALVES - 1343</v>
      </c>
    </row>
    <row r="2679" spans="1:12" ht="41.25" hidden="1" customHeight="1">
      <c r="A2679" s="152">
        <v>45603</v>
      </c>
      <c r="B2679" s="146">
        <v>19014</v>
      </c>
      <c r="C2679" s="147">
        <v>0.87847222222222221</v>
      </c>
      <c r="D2679" s="148" t="s">
        <v>11</v>
      </c>
      <c r="E2679" s="153" t="s">
        <v>238</v>
      </c>
      <c r="F2679" s="149"/>
      <c r="G2679" s="149" t="str">
        <f t="shared" si="97"/>
        <v>1</v>
      </c>
      <c r="H2679" s="150">
        <f t="shared" si="98"/>
        <v>18</v>
      </c>
      <c r="I2679" s="149" t="str" cm="1">
        <f t="array" ref="I2679">_xlfn.XLOOKUP(C2679,imp_horarios,imp_trechos_janta,"",-1,1)</f>
        <v>BELEM X GOIANIA 21:05</v>
      </c>
      <c r="J2679" s="151" t="str" cm="1">
        <f t="array" ref="J2679">_xlfn.XLOOKUP(D2679,justificativas_motivos,justificativas_texto,"",1,1)</f>
        <v>MOTORISTA CUMPRINDO HORÁRIO NA ESCALA ATUAL</v>
      </c>
      <c r="L2679" s="119" t="str">
        <f>_xlfn.CONCAT(cr_impAlm[[#This Row],[DATA]],cr_impAlm[[#This Row],[MOTORISTA e MATRICULA]])</f>
        <v>45693KEITH NOLAN CARNEIRO BARBOSA - 5653</v>
      </c>
    </row>
    <row r="2680" spans="1:12" ht="41.25" hidden="1" customHeight="1">
      <c r="A2680" s="152">
        <v>45603</v>
      </c>
      <c r="B2680" s="146">
        <v>24003</v>
      </c>
      <c r="C2680" s="147">
        <v>0.3</v>
      </c>
      <c r="D2680" s="148" t="s">
        <v>11</v>
      </c>
      <c r="E2680" s="149" t="s">
        <v>60</v>
      </c>
      <c r="F2680" s="149"/>
      <c r="G2680" s="149" t="str">
        <f t="shared" si="97"/>
        <v>1</v>
      </c>
      <c r="H2680" s="150">
        <f t="shared" si="98"/>
        <v>18</v>
      </c>
      <c r="I2680" s="149" t="str" cm="1">
        <f t="array" ref="I2680">_xlfn.XLOOKUP(C2680,imp_horarios,imp_trechos_janta,"",-1,1)</f>
        <v>BELEM X GOIANIA 07:12</v>
      </c>
      <c r="J2680" s="151" t="str" cm="1">
        <f t="array" ref="J2680">_xlfn.XLOOKUP(D2680,justificativas_motivos,justificativas_texto,"",1,1)</f>
        <v>MOTORISTA CUMPRINDO HORÁRIO NA ESCALA ATUAL</v>
      </c>
      <c r="L2680" s="119" t="str">
        <f>_xlfn.CONCAT(cr_impAlm[[#This Row],[DATA]],cr_impAlm[[#This Row],[MOTORISTA e MATRICULA]])</f>
        <v>45693ADRIASIO SOARES MENDES - 5440</v>
      </c>
    </row>
    <row r="2681" spans="1:12" ht="41.25" hidden="1" customHeight="1">
      <c r="A2681" s="152">
        <v>45603</v>
      </c>
      <c r="B2681" s="146">
        <v>24003</v>
      </c>
      <c r="C2681" s="147">
        <v>0.3</v>
      </c>
      <c r="D2681" s="148" t="s">
        <v>11</v>
      </c>
      <c r="E2681" s="149" t="s">
        <v>61</v>
      </c>
      <c r="F2681" s="149"/>
      <c r="G2681" s="149" t="str">
        <f t="shared" si="97"/>
        <v>1</v>
      </c>
      <c r="H2681" s="150">
        <f t="shared" si="98"/>
        <v>18</v>
      </c>
      <c r="I2681" s="149" t="str" cm="1">
        <f t="array" ref="I2681">_xlfn.XLOOKUP(C2681,imp_horarios,imp_trechos_janta,"",-1,1)</f>
        <v>BELEM X GOIANIA 07:12</v>
      </c>
      <c r="J2681" s="151" t="str" cm="1">
        <f t="array" ref="J2681">_xlfn.XLOOKUP(D2681,justificativas_motivos,justificativas_texto,"",1,1)</f>
        <v>MOTORISTA CUMPRINDO HORÁRIO NA ESCALA ATUAL</v>
      </c>
      <c r="L2681" s="119" t="str">
        <f>_xlfn.CONCAT(cr_impAlm[[#This Row],[DATA]],cr_impAlm[[#This Row],[MOTORISTA e MATRICULA]])</f>
        <v>45693ROBERTO PEREIRA DE MATOS - 5538</v>
      </c>
    </row>
    <row r="2682" spans="1:12" ht="41.25" hidden="1" customHeight="1">
      <c r="A2682" s="152">
        <v>45603</v>
      </c>
      <c r="B2682" s="146">
        <v>19016</v>
      </c>
      <c r="C2682" s="147">
        <v>0.39583333333333331</v>
      </c>
      <c r="D2682" s="148" t="s">
        <v>11</v>
      </c>
      <c r="E2682" s="153" t="s">
        <v>126</v>
      </c>
      <c r="F2682" s="149"/>
      <c r="G2682" s="149" t="str">
        <f t="shared" si="97"/>
        <v>1</v>
      </c>
      <c r="H2682" s="150">
        <f t="shared" si="98"/>
        <v>18</v>
      </c>
      <c r="I2682" s="149" t="str" cm="1">
        <f t="array" ref="I2682">_xlfn.XLOOKUP(C2682,imp_horarios,imp_trechos_janta,"",-1,1)</f>
        <v>GOIANIA X BELEM 09:30</v>
      </c>
      <c r="J2682" s="151" t="str" cm="1">
        <f t="array" ref="J2682">_xlfn.XLOOKUP(D2682,justificativas_motivos,justificativas_texto,"",1,1)</f>
        <v>MOTORISTA CUMPRINDO HORÁRIO NA ESCALA ATUAL</v>
      </c>
      <c r="L2682" s="119" t="str">
        <f>_xlfn.CONCAT(cr_impAlm[[#This Row],[DATA]],cr_impAlm[[#This Row],[MOTORISTA e MATRICULA]])</f>
        <v>45693IRISVAN DE JESUS - 5708</v>
      </c>
    </row>
    <row r="2683" spans="1:12" ht="41.25" hidden="1" customHeight="1">
      <c r="A2683" s="152">
        <v>45603</v>
      </c>
      <c r="B2683" s="146">
        <v>19016</v>
      </c>
      <c r="C2683" s="147">
        <v>0.39583333333333331</v>
      </c>
      <c r="D2683" s="148" t="s">
        <v>11</v>
      </c>
      <c r="E2683" s="153" t="s">
        <v>346</v>
      </c>
      <c r="F2683" s="149"/>
      <c r="G2683" s="149" t="str">
        <f t="shared" si="97"/>
        <v>1</v>
      </c>
      <c r="H2683" s="150">
        <f t="shared" si="98"/>
        <v>18</v>
      </c>
      <c r="I2683" s="149" t="str" cm="1">
        <f t="array" ref="I2683">_xlfn.XLOOKUP(C2683,imp_horarios,imp_trechos_janta,"",-1,1)</f>
        <v>GOIANIA X BELEM 09:30</v>
      </c>
      <c r="J2683" s="151" t="str" cm="1">
        <f t="array" ref="J2683">_xlfn.XLOOKUP(D2683,justificativas_motivos,justificativas_texto,"",1,1)</f>
        <v>MOTORISTA CUMPRINDO HORÁRIO NA ESCALA ATUAL</v>
      </c>
      <c r="L2683" s="119" t="str">
        <f>_xlfn.CONCAT(cr_impAlm[[#This Row],[DATA]],cr_impAlm[[#This Row],[MOTORISTA e MATRICULA]])</f>
        <v>45693MAURICIO CARLOS BARROSO - 901</v>
      </c>
    </row>
    <row r="2684" spans="1:12" ht="41.25" hidden="1" customHeight="1">
      <c r="A2684" s="152">
        <v>45603</v>
      </c>
      <c r="B2684" s="146">
        <v>19017</v>
      </c>
      <c r="C2684" s="147">
        <v>0.75</v>
      </c>
      <c r="D2684" s="148" t="s">
        <v>11</v>
      </c>
      <c r="E2684" s="149" t="s">
        <v>37</v>
      </c>
      <c r="F2684" s="149"/>
      <c r="G2684" s="149" t="str">
        <f t="shared" si="97"/>
        <v>1</v>
      </c>
      <c r="H2684" s="150">
        <f t="shared" si="98"/>
        <v>18</v>
      </c>
      <c r="I2684" s="149" t="str" cm="1">
        <f t="array" ref="I2684">_xlfn.XLOOKUP(C2684,imp_horarios,imp_trechos_janta,"",-1,1)</f>
        <v>GOIANIA X TERESINA 18:00</v>
      </c>
      <c r="J2684" s="151" t="str" cm="1">
        <f t="array" ref="J2684">_xlfn.XLOOKUP(D2684,justificativas_motivos,justificativas_texto,"",1,1)</f>
        <v>MOTORISTA CUMPRINDO HORÁRIO NA ESCALA ATUAL</v>
      </c>
      <c r="L2684" s="119" t="str">
        <f>_xlfn.CONCAT(cr_impAlm[[#This Row],[DATA]],cr_impAlm[[#This Row],[MOTORISTA e MATRICULA]])</f>
        <v>45693EURIPEDES BORGES DOS SANTOS - 5017</v>
      </c>
    </row>
    <row r="2685" spans="1:12" ht="41.25" hidden="1" customHeight="1">
      <c r="A2685" s="152">
        <v>45603</v>
      </c>
      <c r="B2685" s="146">
        <v>19017</v>
      </c>
      <c r="C2685" s="147">
        <v>0.75</v>
      </c>
      <c r="D2685" s="148" t="s">
        <v>11</v>
      </c>
      <c r="E2685" s="149" t="s">
        <v>194</v>
      </c>
      <c r="F2685" s="149"/>
      <c r="G2685" s="149" t="str">
        <f t="shared" si="97"/>
        <v>1</v>
      </c>
      <c r="H2685" s="150">
        <f t="shared" si="98"/>
        <v>18</v>
      </c>
      <c r="I2685" s="149" t="str" cm="1">
        <f t="array" ref="I2685">_xlfn.XLOOKUP(C2685,imp_horarios,imp_trechos_janta,"",-1,1)</f>
        <v>GOIANIA X TERESINA 18:00</v>
      </c>
      <c r="J2685" s="151" t="str" cm="1">
        <f t="array" ref="J2685">_xlfn.XLOOKUP(D2685,justificativas_motivos,justificativas_texto,"",1,1)</f>
        <v>MOTORISTA CUMPRINDO HORÁRIO NA ESCALA ATUAL</v>
      </c>
      <c r="L2685" s="119" t="str">
        <f>_xlfn.CONCAT(cr_impAlm[[#This Row],[DATA]],cr_impAlm[[#This Row],[MOTORISTA e MATRICULA]])</f>
        <v>45693ADAIL DA SILVA DOS SANTOS - 1103</v>
      </c>
    </row>
    <row r="2686" spans="1:12" ht="41.25" hidden="1" customHeight="1">
      <c r="A2686" s="152">
        <v>45603</v>
      </c>
      <c r="B2686" s="146">
        <v>19024</v>
      </c>
      <c r="C2686" s="147">
        <v>0.79166666666666663</v>
      </c>
      <c r="D2686" s="148" t="s">
        <v>11</v>
      </c>
      <c r="E2686" s="149" t="s">
        <v>101</v>
      </c>
      <c r="F2686" s="149"/>
      <c r="G2686" s="149" t="str">
        <f t="shared" si="97"/>
        <v>1</v>
      </c>
      <c r="H2686" s="150">
        <f t="shared" si="98"/>
        <v>18</v>
      </c>
      <c r="I2686" s="149" t="str" cm="1">
        <f t="array" ref="I2686">_xlfn.XLOOKUP(C2686,imp_horarios,imp_trechos_janta,"",-1,1)</f>
        <v>GOIANIA X TERESINA 18:00</v>
      </c>
      <c r="J2686" s="151" t="str" cm="1">
        <f t="array" ref="J2686">_xlfn.XLOOKUP(D2686,justificativas_motivos,justificativas_texto,"",1,1)</f>
        <v>MOTORISTA CUMPRINDO HORÁRIO NA ESCALA ATUAL</v>
      </c>
      <c r="L2686" s="119" t="str">
        <f>_xlfn.CONCAT(cr_impAlm[[#This Row],[DATA]],cr_impAlm[[#This Row],[MOTORISTA e MATRICULA]])</f>
        <v>45693DAVID ALVES TEIXEIRA - 5300</v>
      </c>
    </row>
    <row r="2687" spans="1:12" ht="41.25" hidden="1" customHeight="1">
      <c r="A2687" s="152">
        <v>45603</v>
      </c>
      <c r="B2687" s="146">
        <v>19024</v>
      </c>
      <c r="C2687" s="147">
        <v>0.79166666666666663</v>
      </c>
      <c r="D2687" s="148" t="s">
        <v>11</v>
      </c>
      <c r="E2687" s="149" t="s">
        <v>340</v>
      </c>
      <c r="F2687" s="149"/>
      <c r="G2687" s="149" t="str">
        <f t="shared" si="97"/>
        <v>1</v>
      </c>
      <c r="H2687" s="150">
        <f t="shared" si="98"/>
        <v>18</v>
      </c>
      <c r="I2687" s="149" t="str" cm="1">
        <f t="array" ref="I2687">_xlfn.XLOOKUP(C2687,imp_horarios,imp_trechos_janta,"",-1,1)</f>
        <v>GOIANIA X TERESINA 18:00</v>
      </c>
      <c r="J2687" s="151" t="str" cm="1">
        <f t="array" ref="J2687">_xlfn.XLOOKUP(D2687,justificativas_motivos,justificativas_texto,"",1,1)</f>
        <v>MOTORISTA CUMPRINDO HORÁRIO NA ESCALA ATUAL</v>
      </c>
      <c r="L2687" s="119" t="str">
        <f>_xlfn.CONCAT(cr_impAlm[[#This Row],[DATA]],cr_impAlm[[#This Row],[MOTORISTA e MATRICULA]])</f>
        <v>45693PEDRO PAULO DO NASCIMENTO DO CARMO - 2559</v>
      </c>
    </row>
    <row r="2688" spans="1:12" ht="41.25" hidden="1" customHeight="1">
      <c r="A2688" s="152">
        <v>45603</v>
      </c>
      <c r="B2688" s="146">
        <v>24002</v>
      </c>
      <c r="C2688" s="147">
        <v>0.83333333333333337</v>
      </c>
      <c r="D2688" s="148" t="s">
        <v>11</v>
      </c>
      <c r="E2688" s="149" t="s">
        <v>121</v>
      </c>
      <c r="F2688" s="149"/>
      <c r="G2688" s="149" t="str">
        <f t="shared" si="97"/>
        <v>1</v>
      </c>
      <c r="H2688" s="150">
        <f t="shared" si="98"/>
        <v>18</v>
      </c>
      <c r="I2688" s="149" t="str" cm="1">
        <f t="array" ref="I2688">_xlfn.XLOOKUP(C2688,imp_horarios,imp_trechos_janta,"",-1,1)</f>
        <v>GOIANIA X SAO LUIS 20:00</v>
      </c>
      <c r="J2688" s="151" t="str" cm="1">
        <f t="array" ref="J2688">_xlfn.XLOOKUP(D2688,justificativas_motivos,justificativas_texto,"",1,1)</f>
        <v>MOTORISTA CUMPRINDO HORÁRIO NA ESCALA ATUAL</v>
      </c>
      <c r="L2688" s="119" t="str">
        <f>_xlfn.CONCAT(cr_impAlm[[#This Row],[DATA]],cr_impAlm[[#This Row],[MOTORISTA e MATRICULA]])</f>
        <v>45693ELMANO PEREIRA DE ARAUJO</v>
      </c>
    </row>
    <row r="2689" spans="1:12" ht="41.25" hidden="1" customHeight="1">
      <c r="A2689" s="152">
        <v>45603</v>
      </c>
      <c r="B2689" s="146">
        <v>24002</v>
      </c>
      <c r="C2689" s="147">
        <v>0.83333333333333337</v>
      </c>
      <c r="D2689" s="148" t="s">
        <v>11</v>
      </c>
      <c r="E2689" s="149" t="s">
        <v>122</v>
      </c>
      <c r="F2689" s="149"/>
      <c r="G2689" s="149" t="str">
        <f t="shared" si="97"/>
        <v>1</v>
      </c>
      <c r="H2689" s="150">
        <f t="shared" si="98"/>
        <v>18</v>
      </c>
      <c r="I2689" s="149" t="str" cm="1">
        <f t="array" ref="I2689">_xlfn.XLOOKUP(C2689,imp_horarios,imp_trechos_janta,"",-1,1)</f>
        <v>GOIANIA X SAO LUIS 20:00</v>
      </c>
      <c r="J2689" s="151" t="str" cm="1">
        <f t="array" ref="J2689">_xlfn.XLOOKUP(D2689,justificativas_motivos,justificativas_texto,"",1,1)</f>
        <v>MOTORISTA CUMPRINDO HORÁRIO NA ESCALA ATUAL</v>
      </c>
      <c r="L2689" s="119" t="str">
        <f>_xlfn.CONCAT(cr_impAlm[[#This Row],[DATA]],cr_impAlm[[#This Row],[MOTORISTA e MATRICULA]])</f>
        <v>45694MAURICIO CARLOS BARROSO - 901</v>
      </c>
    </row>
    <row r="2690" spans="1:12" ht="41.25" hidden="1" customHeight="1">
      <c r="A2690" s="152">
        <v>45604</v>
      </c>
      <c r="B2690" s="146">
        <v>19019</v>
      </c>
      <c r="C2690" s="147">
        <v>0.87847222222222221</v>
      </c>
      <c r="D2690" s="148" t="s">
        <v>11</v>
      </c>
      <c r="E2690" s="149" t="s">
        <v>37</v>
      </c>
      <c r="F2690" s="149"/>
      <c r="G2690" s="149" t="str">
        <f t="shared" si="97"/>
        <v>1</v>
      </c>
      <c r="H2690" s="150">
        <f t="shared" si="98"/>
        <v>18</v>
      </c>
      <c r="I2690" s="149" t="str" cm="1">
        <f t="array" ref="I2690">_xlfn.XLOOKUP(C2690,imp_horarios,imp_trechos_janta,"",-1,1)</f>
        <v>BELEM X GOIANIA 21:05</v>
      </c>
      <c r="J2690" s="151" t="str" cm="1">
        <f t="array" ref="J2690">_xlfn.XLOOKUP(D2690,justificativas_motivos,justificativas_texto,"",1,1)</f>
        <v>MOTORISTA CUMPRINDO HORÁRIO NA ESCALA ATUAL</v>
      </c>
      <c r="L2690" s="119" t="str">
        <f>_xlfn.CONCAT(cr_impAlm[[#This Row],[DATA]],cr_impAlm[[#This Row],[MOTORISTA e MATRICULA]])</f>
        <v>45694EURIPEDES BORGES DOS SANTOS - 5017</v>
      </c>
    </row>
    <row r="2691" spans="1:12" ht="41.25" hidden="1" customHeight="1">
      <c r="A2691" s="152">
        <v>45604</v>
      </c>
      <c r="B2691" s="146">
        <v>19019</v>
      </c>
      <c r="C2691" s="147">
        <v>0.87847222222222221</v>
      </c>
      <c r="D2691" s="148" t="s">
        <v>11</v>
      </c>
      <c r="E2691" s="149" t="s">
        <v>188</v>
      </c>
      <c r="F2691" s="149"/>
      <c r="G2691" s="149" t="str">
        <f t="shared" si="97"/>
        <v>1</v>
      </c>
      <c r="H2691" s="150">
        <f t="shared" si="98"/>
        <v>18</v>
      </c>
      <c r="I2691" s="149" t="str" cm="1">
        <f t="array" ref="I2691">_xlfn.XLOOKUP(C2691,imp_horarios,imp_trechos_janta,"",-1,1)</f>
        <v>BELEM X GOIANIA 21:05</v>
      </c>
      <c r="J2691" s="151" t="str" cm="1">
        <f t="array" ref="J2691">_xlfn.XLOOKUP(D2691,justificativas_motivos,justificativas_texto,"",1,1)</f>
        <v>MOTORISTA CUMPRINDO HORÁRIO NA ESCALA ATUAL</v>
      </c>
      <c r="L2691" s="119" t="str">
        <f>_xlfn.CONCAT(cr_impAlm[[#This Row],[DATA]],cr_impAlm[[#This Row],[MOTORISTA e MATRICULA]])</f>
        <v>45694VANDERSON GURGEL DO AMARAL - 2734</v>
      </c>
    </row>
    <row r="2692" spans="1:12" ht="41.25" hidden="1" customHeight="1">
      <c r="A2692" s="152">
        <v>45604</v>
      </c>
      <c r="B2692" s="146">
        <v>24002</v>
      </c>
      <c r="C2692" s="147">
        <v>0.33333333333333331</v>
      </c>
      <c r="D2692" s="148" t="s">
        <v>11</v>
      </c>
      <c r="E2692" s="149" t="s">
        <v>101</v>
      </c>
      <c r="F2692" s="149"/>
      <c r="G2692" s="149" t="str">
        <f t="shared" si="97"/>
        <v>1</v>
      </c>
      <c r="H2692" s="150">
        <f t="shared" si="98"/>
        <v>18</v>
      </c>
      <c r="I2692" s="149" t="str" cm="1">
        <f t="array" ref="I2692">_xlfn.XLOOKUP(C2692,imp_horarios,imp_trechos_janta,"",-1,1)</f>
        <v>SAO LUIS X GOIANIA 08:00</v>
      </c>
      <c r="J2692" s="151" t="str" cm="1">
        <f t="array" ref="J2692">_xlfn.XLOOKUP(D2692,justificativas_motivos,justificativas_texto,"",1,1)</f>
        <v>MOTORISTA CUMPRINDO HORÁRIO NA ESCALA ATUAL</v>
      </c>
      <c r="L2692" s="119" t="str">
        <f>_xlfn.CONCAT(cr_impAlm[[#This Row],[DATA]],cr_impAlm[[#This Row],[MOTORISTA e MATRICULA]])</f>
        <v>45694OLIVEIRA DE MELO ARRUDA - 5251</v>
      </c>
    </row>
    <row r="2693" spans="1:12" ht="41.25" hidden="1" customHeight="1">
      <c r="A2693" s="152">
        <v>45604</v>
      </c>
      <c r="B2693" s="146">
        <v>24002</v>
      </c>
      <c r="C2693" s="147">
        <v>0.33333333333333331</v>
      </c>
      <c r="D2693" s="148" t="s">
        <v>11</v>
      </c>
      <c r="E2693" s="149" t="s">
        <v>340</v>
      </c>
      <c r="F2693" s="149"/>
      <c r="G2693" s="149" t="str">
        <f t="shared" si="97"/>
        <v>1</v>
      </c>
      <c r="H2693" s="150">
        <f t="shared" si="98"/>
        <v>18</v>
      </c>
      <c r="I2693" s="149" t="str" cm="1">
        <f t="array" ref="I2693">_xlfn.XLOOKUP(C2693,imp_horarios,imp_trechos_janta,"",-1,1)</f>
        <v>SAO LUIS X GOIANIA 08:00</v>
      </c>
      <c r="J2693" s="151" t="str" cm="1">
        <f t="array" ref="J2693">_xlfn.XLOOKUP(D2693,justificativas_motivos,justificativas_texto,"",1,1)</f>
        <v>MOTORISTA CUMPRINDO HORÁRIO NA ESCALA ATUAL</v>
      </c>
      <c r="L2693" s="119" t="str">
        <f>_xlfn.CONCAT(cr_impAlm[[#This Row],[DATA]],cr_impAlm[[#This Row],[MOTORISTA e MATRICULA]])</f>
        <v>45694IDEIR BISPO DE SANTANA - 2543</v>
      </c>
    </row>
    <row r="2694" spans="1:12" ht="41.25" hidden="1" customHeight="1">
      <c r="A2694" s="152">
        <v>45604</v>
      </c>
      <c r="B2694" s="146">
        <v>19014</v>
      </c>
      <c r="C2694" s="147">
        <v>0.3</v>
      </c>
      <c r="D2694" s="148" t="s">
        <v>11</v>
      </c>
      <c r="E2694" s="153" t="s">
        <v>113</v>
      </c>
      <c r="F2694" s="149"/>
      <c r="G2694" s="149" t="str">
        <f t="shared" si="97"/>
        <v>1</v>
      </c>
      <c r="H2694" s="150">
        <f t="shared" si="98"/>
        <v>18</v>
      </c>
      <c r="I2694" s="149" t="str" cm="1">
        <f t="array" ref="I2694">_xlfn.XLOOKUP(C2694,imp_horarios,imp_trechos_janta,"",-1,1)</f>
        <v>BELEM X GOIANIA 07:12</v>
      </c>
      <c r="J2694" s="151" t="str" cm="1">
        <f t="array" ref="J2694">_xlfn.XLOOKUP(D2694,justificativas_motivos,justificativas_texto,"",1,1)</f>
        <v>MOTORISTA CUMPRINDO HORÁRIO NA ESCALA ATUAL</v>
      </c>
      <c r="L2694" s="119" t="str">
        <f>_xlfn.CONCAT(cr_impAlm[[#This Row],[DATA]],cr_impAlm[[#This Row],[MOTORISTA e MATRICULA]])</f>
        <v>45694GONCALO ALVES BEZERRA - 748</v>
      </c>
    </row>
    <row r="2695" spans="1:12" ht="41.25" hidden="1" customHeight="1">
      <c r="A2695" s="152">
        <v>45604</v>
      </c>
      <c r="B2695" s="146">
        <v>19014</v>
      </c>
      <c r="C2695" s="147">
        <v>0.3</v>
      </c>
      <c r="D2695" s="148" t="s">
        <v>11</v>
      </c>
      <c r="E2695" s="153" t="s">
        <v>112</v>
      </c>
      <c r="F2695" s="149"/>
      <c r="G2695" s="149" t="str">
        <f t="shared" si="97"/>
        <v>1</v>
      </c>
      <c r="H2695" s="150">
        <f t="shared" si="98"/>
        <v>18</v>
      </c>
      <c r="I2695" s="149" t="str" cm="1">
        <f t="array" ref="I2695">_xlfn.XLOOKUP(C2695,imp_horarios,imp_trechos_janta,"",-1,1)</f>
        <v>BELEM X GOIANIA 07:12</v>
      </c>
      <c r="J2695" s="151" t="str" cm="1">
        <f t="array" ref="J2695">_xlfn.XLOOKUP(D2695,justificativas_motivos,justificativas_texto,"",1,1)</f>
        <v>MOTORISTA CUMPRINDO HORÁRIO NA ESCALA ATUAL</v>
      </c>
      <c r="L2695" s="119" t="str">
        <f>_xlfn.CONCAT(cr_impAlm[[#This Row],[DATA]],cr_impAlm[[#This Row],[MOTORISTA e MATRICULA]])</f>
        <v>45694EMIVAL GOMES DE MELO - 5673</v>
      </c>
    </row>
    <row r="2696" spans="1:12" ht="41.25" hidden="1" customHeight="1">
      <c r="A2696" s="152">
        <v>45604</v>
      </c>
      <c r="B2696" s="146">
        <v>19015</v>
      </c>
      <c r="C2696" s="147">
        <v>0.75</v>
      </c>
      <c r="D2696" s="148" t="s">
        <v>11</v>
      </c>
      <c r="E2696" s="149" t="s">
        <v>226</v>
      </c>
      <c r="F2696" s="149"/>
      <c r="G2696" s="149" t="str">
        <f t="shared" si="97"/>
        <v>1</v>
      </c>
      <c r="H2696" s="150">
        <f t="shared" si="98"/>
        <v>18</v>
      </c>
      <c r="I2696" s="149" t="str" cm="1">
        <f t="array" ref="I2696">_xlfn.XLOOKUP(C2696,imp_horarios,imp_trechos_janta,"",-1,1)</f>
        <v>GOIANIA X TERESINA 18:00</v>
      </c>
      <c r="J2696" s="151" t="str" cm="1">
        <f t="array" ref="J2696">_xlfn.XLOOKUP(D2696,justificativas_motivos,justificativas_texto,"",1,1)</f>
        <v>MOTORISTA CUMPRINDO HORÁRIO NA ESCALA ATUAL</v>
      </c>
      <c r="L2696" s="119" t="str">
        <f>_xlfn.CONCAT(cr_impAlm[[#This Row],[DATA]],cr_impAlm[[#This Row],[MOTORISTA e MATRICULA]])</f>
        <v>45694WILSON MARTINS ROCHA - 105</v>
      </c>
    </row>
    <row r="2697" spans="1:12" ht="41.25" hidden="1" customHeight="1">
      <c r="A2697" s="152">
        <v>45604</v>
      </c>
      <c r="B2697" s="146">
        <v>19015</v>
      </c>
      <c r="C2697" s="147">
        <v>0.75</v>
      </c>
      <c r="D2697" s="148" t="s">
        <v>11</v>
      </c>
      <c r="E2697" s="149" t="s">
        <v>67</v>
      </c>
      <c r="F2697" s="149"/>
      <c r="G2697" s="149" t="str">
        <f t="shared" si="97"/>
        <v>1</v>
      </c>
      <c r="H2697" s="150">
        <f t="shared" si="98"/>
        <v>18</v>
      </c>
      <c r="I2697" s="149" t="str" cm="1">
        <f t="array" ref="I2697">_xlfn.XLOOKUP(C2697,imp_horarios,imp_trechos_janta,"",-1,1)</f>
        <v>GOIANIA X TERESINA 18:00</v>
      </c>
      <c r="J2697" s="151" t="str" cm="1">
        <f t="array" ref="J2697">_xlfn.XLOOKUP(D2697,justificativas_motivos,justificativas_texto,"",1,1)</f>
        <v>MOTORISTA CUMPRINDO HORÁRIO NA ESCALA ATUAL</v>
      </c>
      <c r="L2697" s="119" t="str">
        <f>_xlfn.CONCAT(cr_impAlm[[#This Row],[DATA]],cr_impAlm[[#This Row],[MOTORISTA e MATRICULA]])</f>
        <v>45694VALDIR ALVES MIRANDA - 1364</v>
      </c>
    </row>
    <row r="2698" spans="1:12" ht="41.25" hidden="1" customHeight="1">
      <c r="A2698" s="152">
        <v>45604</v>
      </c>
      <c r="B2698" s="146">
        <v>24014</v>
      </c>
      <c r="C2698" s="147">
        <v>0.79166666666666663</v>
      </c>
      <c r="D2698" s="148" t="s">
        <v>11</v>
      </c>
      <c r="E2698" s="149" t="s">
        <v>207</v>
      </c>
      <c r="F2698" s="149"/>
      <c r="G2698" s="149" t="str">
        <f t="shared" si="97"/>
        <v>1</v>
      </c>
      <c r="H2698" s="150">
        <f t="shared" si="98"/>
        <v>18</v>
      </c>
      <c r="I2698" s="149" t="s">
        <v>79</v>
      </c>
      <c r="J2698" s="151" t="str" cm="1">
        <f t="array" ref="J2698">_xlfn.XLOOKUP(D2698,justificativas_motivos,justificativas_texto,"",1,1)</f>
        <v>MOTORISTA CUMPRINDO HORÁRIO NA ESCALA ATUAL</v>
      </c>
      <c r="L2698" s="119" t="str">
        <f>_xlfn.CONCAT(cr_impAlm[[#This Row],[DATA]],cr_impAlm[[#This Row],[MOTORISTA e MATRICULA]])</f>
        <v>45694MANOEL SEVERINO DE SOUZA - 5200</v>
      </c>
    </row>
    <row r="2699" spans="1:12" ht="41.25" hidden="1" customHeight="1">
      <c r="A2699" s="152">
        <v>45604</v>
      </c>
      <c r="B2699" s="146">
        <v>24014</v>
      </c>
      <c r="C2699" s="147">
        <v>0.79166666666666663</v>
      </c>
      <c r="D2699" s="148" t="s">
        <v>11</v>
      </c>
      <c r="E2699" s="153" t="s">
        <v>208</v>
      </c>
      <c r="F2699" s="149"/>
      <c r="G2699" s="149" t="str">
        <f t="shared" si="97"/>
        <v>1</v>
      </c>
      <c r="H2699" s="150">
        <f t="shared" si="98"/>
        <v>18</v>
      </c>
      <c r="I2699" s="149" t="s">
        <v>79</v>
      </c>
      <c r="J2699" s="151" t="str" cm="1">
        <f t="array" ref="J2699">_xlfn.XLOOKUP(D2699,justificativas_motivos,justificativas_texto,"",1,1)</f>
        <v>MOTORISTA CUMPRINDO HORÁRIO NA ESCALA ATUAL</v>
      </c>
      <c r="L2699" s="119" t="str">
        <f>_xlfn.CONCAT(cr_impAlm[[#This Row],[DATA]],cr_impAlm[[#This Row],[MOTORISTA e MATRICULA]])</f>
        <v>45694HELITON OLIVEIRA DE LIMA - 5651</v>
      </c>
    </row>
    <row r="2700" spans="1:12" ht="41.25" hidden="1" customHeight="1">
      <c r="A2700" s="152">
        <v>45604</v>
      </c>
      <c r="B2700" s="146">
        <v>24011</v>
      </c>
      <c r="C2700" s="147">
        <v>0.83333333333333337</v>
      </c>
      <c r="D2700" s="148" t="s">
        <v>11</v>
      </c>
      <c r="E2700" s="149" t="s">
        <v>127</v>
      </c>
      <c r="F2700" s="149"/>
      <c r="G2700" s="149" t="str">
        <f t="shared" si="97"/>
        <v>1</v>
      </c>
      <c r="H2700" s="150">
        <f t="shared" si="98"/>
        <v>18</v>
      </c>
      <c r="I2700" s="149" t="str" cm="1">
        <f t="array" ref="I2700">_xlfn.XLOOKUP(C2700,imp_horarios,imp_trechos_janta,"",-1,1)</f>
        <v>GOIANIA X SAO LUIS 20:00</v>
      </c>
      <c r="J2700" s="151" t="str" cm="1">
        <f t="array" ref="J2700">_xlfn.XLOOKUP(D2700,justificativas_motivos,justificativas_texto,"",1,1)</f>
        <v>MOTORISTA CUMPRINDO HORÁRIO NA ESCALA ATUAL</v>
      </c>
      <c r="L2700" s="119" t="str">
        <f>_xlfn.CONCAT(cr_impAlm[[#This Row],[DATA]],cr_impAlm[[#This Row],[MOTORISTA e MATRICULA]])</f>
        <v>45694KLEBERT XAVIER DA MAIA - 5827</v>
      </c>
    </row>
    <row r="2701" spans="1:12" ht="41.25" hidden="1" customHeight="1">
      <c r="A2701" s="152">
        <v>45604</v>
      </c>
      <c r="B2701" s="146">
        <v>24011</v>
      </c>
      <c r="C2701" s="147">
        <v>0.83333333333333337</v>
      </c>
      <c r="D2701" s="148" t="s">
        <v>11</v>
      </c>
      <c r="E2701" s="149" t="s">
        <v>128</v>
      </c>
      <c r="F2701" s="149"/>
      <c r="G2701" s="149" t="str">
        <f t="shared" si="97"/>
        <v>1</v>
      </c>
      <c r="H2701" s="150">
        <f t="shared" si="98"/>
        <v>18</v>
      </c>
      <c r="I2701" s="149" t="str" cm="1">
        <f t="array" ref="I2701">_xlfn.XLOOKUP(C2701,imp_horarios,imp_trechos_janta,"",-1,1)</f>
        <v>GOIANIA X SAO LUIS 20:00</v>
      </c>
      <c r="J2701" s="151" t="str" cm="1">
        <f t="array" ref="J2701">_xlfn.XLOOKUP(D2701,justificativas_motivos,justificativas_texto,"",1,1)</f>
        <v>MOTORISTA CUMPRINDO HORÁRIO NA ESCALA ATUAL</v>
      </c>
      <c r="L2701" s="119" t="str">
        <f>_xlfn.CONCAT(cr_impAlm[[#This Row],[DATA]],cr_impAlm[[#This Row],[MOTORISTA e MATRICULA]])</f>
        <v>45694ANTONIO DE PADUA DA  SILVA - 5645</v>
      </c>
    </row>
    <row r="2702" spans="1:12" ht="41.25" hidden="1" customHeight="1">
      <c r="A2702" s="152">
        <v>45605</v>
      </c>
      <c r="B2702" s="146">
        <v>17700</v>
      </c>
      <c r="C2702" s="147">
        <v>0.87847222222222221</v>
      </c>
      <c r="D2702" s="148" t="s">
        <v>11</v>
      </c>
      <c r="E2702" s="149" t="s">
        <v>207</v>
      </c>
      <c r="F2702" s="149"/>
      <c r="G2702" s="149" t="str">
        <f t="shared" si="97"/>
        <v>1</v>
      </c>
      <c r="H2702" s="150">
        <f t="shared" si="98"/>
        <v>18</v>
      </c>
      <c r="I2702" s="149" t="str" cm="1">
        <f t="array" ref="I2702">_xlfn.XLOOKUP(C2702,imp_horarios,imp_trechos_janta,"",-1,1)</f>
        <v>BELEM X GOIANIA 21:05</v>
      </c>
      <c r="J2702" s="151" t="str" cm="1">
        <f t="array" ref="J2702">_xlfn.XLOOKUP(D2702,justificativas_motivos,justificativas_texto,"",1,1)</f>
        <v>MOTORISTA CUMPRINDO HORÁRIO NA ESCALA ATUAL</v>
      </c>
      <c r="L2702" s="119" t="str">
        <f>_xlfn.CONCAT(cr_impAlm[[#This Row],[DATA]],cr_impAlm[[#This Row],[MOTORISTA e MATRICULA]])</f>
        <v>45694RICARDO AUGUSTO TEIXEIRA SANTOS - 5660</v>
      </c>
    </row>
    <row r="2703" spans="1:12" ht="41.25" hidden="1" customHeight="1">
      <c r="A2703" s="152">
        <v>45605</v>
      </c>
      <c r="B2703" s="146">
        <v>17700</v>
      </c>
      <c r="C2703" s="147">
        <v>0.87847222222222221</v>
      </c>
      <c r="D2703" s="148" t="s">
        <v>11</v>
      </c>
      <c r="E2703" s="153" t="s">
        <v>208</v>
      </c>
      <c r="F2703" s="149"/>
      <c r="G2703" s="149" t="str">
        <f t="shared" si="97"/>
        <v>1</v>
      </c>
      <c r="H2703" s="150">
        <f t="shared" si="98"/>
        <v>18</v>
      </c>
      <c r="I2703" s="149" t="str" cm="1">
        <f t="array" ref="I2703">_xlfn.XLOOKUP(C2703,imp_horarios,imp_trechos_janta,"",-1,1)</f>
        <v>BELEM X GOIANIA 21:05</v>
      </c>
      <c r="J2703" s="151" t="str" cm="1">
        <f t="array" ref="J2703">_xlfn.XLOOKUP(D2703,justificativas_motivos,justificativas_texto,"",1,1)</f>
        <v>MOTORISTA CUMPRINDO HORÁRIO NA ESCALA ATUAL</v>
      </c>
      <c r="L2703" s="119" t="str">
        <f>_xlfn.CONCAT(cr_impAlm[[#This Row],[DATA]],cr_impAlm[[#This Row],[MOTORISTA e MATRICULA]])</f>
        <v>45694ELMANO PEREIRA DE ARAUJO</v>
      </c>
    </row>
    <row r="2704" spans="1:12" ht="41.25" hidden="1" customHeight="1">
      <c r="A2704" s="152">
        <v>45605</v>
      </c>
      <c r="B2704" s="146">
        <v>24014</v>
      </c>
      <c r="C2704" s="147">
        <v>0.3</v>
      </c>
      <c r="D2704" s="148" t="s">
        <v>11</v>
      </c>
      <c r="E2704" s="149" t="s">
        <v>127</v>
      </c>
      <c r="F2704" s="149"/>
      <c r="G2704" s="149" t="str">
        <f t="shared" si="97"/>
        <v>1</v>
      </c>
      <c r="H2704" s="150">
        <f t="shared" si="98"/>
        <v>18</v>
      </c>
      <c r="I2704" s="149" t="str" cm="1">
        <f t="array" ref="I2704">_xlfn.XLOOKUP(C2704,imp_horarios,imp_trechos_janta,"",-1,1)</f>
        <v>BELEM X GOIANIA 07:12</v>
      </c>
      <c r="J2704" s="151" t="str" cm="1">
        <f t="array" ref="J2704">_xlfn.XLOOKUP(D2704,justificativas_motivos,justificativas_texto,"",1,1)</f>
        <v>MOTORISTA CUMPRINDO HORÁRIO NA ESCALA ATUAL</v>
      </c>
      <c r="L2704" s="119" t="str">
        <f>_xlfn.CONCAT(cr_impAlm[[#This Row],[DATA]],cr_impAlm[[#This Row],[MOTORISTA e MATRICULA]])</f>
        <v>45695ANDRE LUIZ DA SILVA - 5188</v>
      </c>
    </row>
    <row r="2705" spans="1:12" ht="41.25" hidden="1" customHeight="1">
      <c r="A2705" s="152">
        <v>45605</v>
      </c>
      <c r="B2705" s="146">
        <v>24014</v>
      </c>
      <c r="C2705" s="147">
        <v>0.3</v>
      </c>
      <c r="D2705" s="148" t="s">
        <v>11</v>
      </c>
      <c r="E2705" s="149" t="s">
        <v>128</v>
      </c>
      <c r="F2705" s="149"/>
      <c r="G2705" s="149" t="str">
        <f t="shared" si="97"/>
        <v>1</v>
      </c>
      <c r="H2705" s="150">
        <f t="shared" si="98"/>
        <v>18</v>
      </c>
      <c r="I2705" s="149" t="str" cm="1">
        <f t="array" ref="I2705">_xlfn.XLOOKUP(C2705,imp_horarios,imp_trechos_janta,"",-1,1)</f>
        <v>BELEM X GOIANIA 07:12</v>
      </c>
      <c r="J2705" s="151" t="str" cm="1">
        <f t="array" ref="J2705">_xlfn.XLOOKUP(D2705,justificativas_motivos,justificativas_texto,"",1,1)</f>
        <v>MOTORISTA CUMPRINDO HORÁRIO NA ESCALA ATUAL</v>
      </c>
      <c r="L2705" s="119" t="str">
        <f>_xlfn.CONCAT(cr_impAlm[[#This Row],[DATA]],cr_impAlm[[#This Row],[MOTORISTA e MATRICULA]])</f>
        <v>45695LUSIMAR SORAES ROCHA - 5987</v>
      </c>
    </row>
    <row r="2706" spans="1:12" ht="41.25" hidden="1" customHeight="1">
      <c r="A2706" s="152">
        <v>45605</v>
      </c>
      <c r="B2706" s="146">
        <v>20016</v>
      </c>
      <c r="C2706" s="147">
        <v>0.39583333333333331</v>
      </c>
      <c r="D2706" s="148" t="s">
        <v>11</v>
      </c>
      <c r="E2706" s="153" t="s">
        <v>36</v>
      </c>
      <c r="F2706" s="149"/>
      <c r="G2706" s="149" t="str">
        <f t="shared" si="97"/>
        <v>1</v>
      </c>
      <c r="H2706" s="150">
        <f t="shared" si="98"/>
        <v>18</v>
      </c>
      <c r="I2706" s="149" t="str" cm="1">
        <f t="array" ref="I2706">_xlfn.XLOOKUP(C2706,imp_horarios,imp_trechos_janta,"",-1,1)</f>
        <v>GOIANIA X BELEM 09:30</v>
      </c>
      <c r="J2706" s="151" t="str" cm="1">
        <f t="array" ref="J2706">_xlfn.XLOOKUP(D2706,justificativas_motivos,justificativas_texto,"",1,1)</f>
        <v>MOTORISTA CUMPRINDO HORÁRIO NA ESCALA ATUAL</v>
      </c>
      <c r="L2706" s="119" t="str">
        <f>_xlfn.CONCAT(cr_impAlm[[#This Row],[DATA]],cr_impAlm[[#This Row],[MOTORISTA e MATRICULA]])</f>
        <v>45695MARCOS SUEL SALES PINTO - 5424</v>
      </c>
    </row>
    <row r="2707" spans="1:12" ht="41.25" hidden="1" customHeight="1">
      <c r="A2707" s="152">
        <v>45605</v>
      </c>
      <c r="B2707" s="146">
        <v>20016</v>
      </c>
      <c r="C2707" s="147">
        <v>0.39583333333333331</v>
      </c>
      <c r="D2707" s="148" t="s">
        <v>11</v>
      </c>
      <c r="E2707" s="153" t="s">
        <v>96</v>
      </c>
      <c r="F2707" s="149"/>
      <c r="G2707" s="149" t="str">
        <f t="shared" si="97"/>
        <v>1</v>
      </c>
      <c r="H2707" s="150">
        <f t="shared" si="98"/>
        <v>18</v>
      </c>
      <c r="I2707" s="149" t="str" cm="1">
        <f t="array" ref="I2707">_xlfn.XLOOKUP(C2707,imp_horarios,imp_trechos_janta,"",-1,1)</f>
        <v>GOIANIA X BELEM 09:30</v>
      </c>
      <c r="J2707" s="151" t="str" cm="1">
        <f t="array" ref="J2707">_xlfn.XLOOKUP(D2707,justificativas_motivos,justificativas_texto,"",1,1)</f>
        <v>MOTORISTA CUMPRINDO HORÁRIO NA ESCALA ATUAL</v>
      </c>
      <c r="L2707" s="119" t="str">
        <f>_xlfn.CONCAT(cr_impAlm[[#This Row],[DATA]],cr_impAlm[[#This Row],[MOTORISTA e MATRICULA]])</f>
        <v>45695NEIRIVAL MOREIRA PINTO - 5432</v>
      </c>
    </row>
    <row r="2708" spans="1:12" ht="41.25" hidden="1" customHeight="1">
      <c r="A2708" s="152">
        <v>45605</v>
      </c>
      <c r="B2708" s="146">
        <v>15600</v>
      </c>
      <c r="C2708" s="147">
        <v>0.75</v>
      </c>
      <c r="D2708" s="148" t="s">
        <v>11</v>
      </c>
      <c r="E2708" s="149" t="s">
        <v>41</v>
      </c>
      <c r="F2708" s="149"/>
      <c r="G2708" s="149" t="str">
        <f t="shared" si="97"/>
        <v>1</v>
      </c>
      <c r="H2708" s="150">
        <f t="shared" si="98"/>
        <v>18</v>
      </c>
      <c r="I2708" s="149" t="str" cm="1">
        <f t="array" ref="I2708">_xlfn.XLOOKUP(C2708,imp_horarios,imp_trechos_janta,"",-1,1)</f>
        <v>GOIANIA X TERESINA 18:00</v>
      </c>
      <c r="J2708" s="151" t="str" cm="1">
        <f t="array" ref="J2708">_xlfn.XLOOKUP(D2708,justificativas_motivos,justificativas_texto,"",1,1)</f>
        <v>MOTORISTA CUMPRINDO HORÁRIO NA ESCALA ATUAL</v>
      </c>
      <c r="L2708" s="119" t="str">
        <f>_xlfn.CONCAT(cr_impAlm[[#This Row],[DATA]],cr_impAlm[[#This Row],[MOTORISTA e MATRICULA]])</f>
        <v>45695MARCOS AUGUSTO SILVA ROCHA - 5268</v>
      </c>
    </row>
    <row r="2709" spans="1:12" ht="41.25" hidden="1" customHeight="1">
      <c r="A2709" s="152">
        <v>45605</v>
      </c>
      <c r="B2709" s="146">
        <v>15600</v>
      </c>
      <c r="C2709" s="147">
        <v>0.75</v>
      </c>
      <c r="D2709" s="148" t="s">
        <v>11</v>
      </c>
      <c r="E2709" s="153" t="s">
        <v>349</v>
      </c>
      <c r="F2709" s="149"/>
      <c r="G2709" s="149" t="str">
        <f t="shared" si="97"/>
        <v>1</v>
      </c>
      <c r="H2709" s="150">
        <f t="shared" si="98"/>
        <v>18</v>
      </c>
      <c r="I2709" s="149" t="str" cm="1">
        <f t="array" ref="I2709">_xlfn.XLOOKUP(C2709,imp_horarios,imp_trechos_janta,"",-1,1)</f>
        <v>GOIANIA X TERESINA 18:00</v>
      </c>
      <c r="J2709" s="151" t="str" cm="1">
        <f t="array" ref="J2709">_xlfn.XLOOKUP(D2709,justificativas_motivos,justificativas_texto,"",1,1)</f>
        <v>MOTORISTA CUMPRINDO HORÁRIO NA ESCALA ATUAL</v>
      </c>
      <c r="L2709" s="119" t="str">
        <f>_xlfn.CONCAT(cr_impAlm[[#This Row],[DATA]],cr_impAlm[[#This Row],[MOTORISTA e MATRICULA]])</f>
        <v>45695PEDRO PAULO DO NASCIMENTO DO CARMO - 2559</v>
      </c>
    </row>
    <row r="2710" spans="1:12" ht="41.25" hidden="1" customHeight="1">
      <c r="A2710" s="152">
        <v>45605</v>
      </c>
      <c r="B2710" s="146">
        <v>24009</v>
      </c>
      <c r="C2710" s="147">
        <v>0.79166666666666663</v>
      </c>
      <c r="D2710" s="148" t="s">
        <v>11</v>
      </c>
      <c r="E2710" s="149" t="s">
        <v>211</v>
      </c>
      <c r="F2710" s="149"/>
      <c r="G2710" s="149" t="str">
        <f t="shared" si="97"/>
        <v>1</v>
      </c>
      <c r="H2710" s="150">
        <f t="shared" si="98"/>
        <v>18</v>
      </c>
      <c r="I2710" s="149" t="s">
        <v>79</v>
      </c>
      <c r="J2710" s="151" t="str" cm="1">
        <f t="array" ref="J2710">_xlfn.XLOOKUP(D2710,justificativas_motivos,justificativas_texto,"",1,1)</f>
        <v>MOTORISTA CUMPRINDO HORÁRIO NA ESCALA ATUAL</v>
      </c>
      <c r="L2710" s="119" t="str">
        <f>_xlfn.CONCAT(cr_impAlm[[#This Row],[DATA]],cr_impAlm[[#This Row],[MOTORISTA e MATRICULA]])</f>
        <v>45695JOAO PAULINO DE  SILVA NETO - 5663</v>
      </c>
    </row>
    <row r="2711" spans="1:12" ht="41.25" hidden="1" customHeight="1">
      <c r="A2711" s="152">
        <v>45605</v>
      </c>
      <c r="B2711" s="146">
        <v>24009</v>
      </c>
      <c r="C2711" s="147">
        <v>0.79166666666666663</v>
      </c>
      <c r="D2711" s="148" t="s">
        <v>11</v>
      </c>
      <c r="E2711" s="149" t="s">
        <v>148</v>
      </c>
      <c r="F2711" s="149"/>
      <c r="G2711" s="149" t="str">
        <f t="shared" si="97"/>
        <v>1</v>
      </c>
      <c r="H2711" s="150">
        <f t="shared" si="98"/>
        <v>18</v>
      </c>
      <c r="I2711" s="149" t="s">
        <v>79</v>
      </c>
      <c r="J2711" s="151" t="str" cm="1">
        <f t="array" ref="J2711">_xlfn.XLOOKUP(D2711,justificativas_motivos,justificativas_texto,"",1,1)</f>
        <v>MOTORISTA CUMPRINDO HORÁRIO NA ESCALA ATUAL</v>
      </c>
      <c r="L2711" s="119" t="str">
        <f>_xlfn.CONCAT(cr_impAlm[[#This Row],[DATA]],cr_impAlm[[#This Row],[MOTORISTA e MATRICULA]])</f>
        <v>45695ANTONIO  SOBRINHO DE OLIVEIRA - 5646</v>
      </c>
    </row>
    <row r="2712" spans="1:12" ht="41.25" hidden="1" customHeight="1">
      <c r="A2712" s="152">
        <v>45605</v>
      </c>
      <c r="B2712" s="146">
        <v>24013</v>
      </c>
      <c r="C2712" s="147">
        <v>0.83333333333333337</v>
      </c>
      <c r="D2712" s="148" t="s">
        <v>11</v>
      </c>
      <c r="E2712" s="149" t="s">
        <v>219</v>
      </c>
      <c r="F2712" s="149"/>
      <c r="G2712" s="149" t="str">
        <f t="shared" si="97"/>
        <v>1</v>
      </c>
      <c r="H2712" s="150">
        <f t="shared" si="98"/>
        <v>18</v>
      </c>
      <c r="I2712" s="149" t="str" cm="1">
        <f t="array" ref="I2712">_xlfn.XLOOKUP(C2712,imp_horarios,imp_trechos_janta,"",-1,1)</f>
        <v>GOIANIA X SAO LUIS 20:00</v>
      </c>
      <c r="J2712" s="151" t="str" cm="1">
        <f t="array" ref="J2712">_xlfn.XLOOKUP(D2712,justificativas_motivos,justificativas_texto,"",1,1)</f>
        <v>MOTORISTA CUMPRINDO HORÁRIO NA ESCALA ATUAL</v>
      </c>
      <c r="L2712" s="119" t="str">
        <f>_xlfn.CONCAT(cr_impAlm[[#This Row],[DATA]],cr_impAlm[[#This Row],[MOTORISTA e MATRICULA]])</f>
        <v>45695EMIVAL GOMES DE MELO - 5673</v>
      </c>
    </row>
    <row r="2713" spans="1:12" ht="41.25" hidden="1" customHeight="1">
      <c r="A2713" s="152">
        <v>45605</v>
      </c>
      <c r="B2713" s="146">
        <v>24013</v>
      </c>
      <c r="C2713" s="147">
        <v>0.83333333333333337</v>
      </c>
      <c r="D2713" s="148" t="s">
        <v>11</v>
      </c>
      <c r="E2713" s="149" t="s">
        <v>218</v>
      </c>
      <c r="F2713" s="149"/>
      <c r="G2713" s="149" t="str">
        <f t="shared" si="97"/>
        <v>1</v>
      </c>
      <c r="H2713" s="150">
        <f t="shared" si="98"/>
        <v>18</v>
      </c>
      <c r="I2713" s="149" t="str" cm="1">
        <f t="array" ref="I2713">_xlfn.XLOOKUP(C2713,imp_horarios,imp_trechos_janta,"",-1,1)</f>
        <v>GOIANIA X SAO LUIS 20:00</v>
      </c>
      <c r="J2713" s="151" t="str" cm="1">
        <f t="array" ref="J2713">_xlfn.XLOOKUP(D2713,justificativas_motivos,justificativas_texto,"",1,1)</f>
        <v>MOTORISTA CUMPRINDO HORÁRIO NA ESCALA ATUAL</v>
      </c>
      <c r="L2713" s="119" t="str">
        <f>_xlfn.CONCAT(cr_impAlm[[#This Row],[DATA]],cr_impAlm[[#This Row],[MOTORISTA e MATRICULA]])</f>
        <v>45695WILSON MARTINS ROCHA - 105</v>
      </c>
    </row>
    <row r="2714" spans="1:12" ht="41.25" hidden="1" customHeight="1">
      <c r="A2714" s="152">
        <v>45606</v>
      </c>
      <c r="B2714" s="146" t="s">
        <v>137</v>
      </c>
      <c r="C2714" s="147" t="s">
        <v>137</v>
      </c>
      <c r="D2714" s="148" t="s">
        <v>137</v>
      </c>
      <c r="E2714" s="149" t="s">
        <v>41</v>
      </c>
      <c r="F2714" s="149"/>
      <c r="G2714" s="149" t="str">
        <f t="shared" si="97"/>
        <v>1</v>
      </c>
      <c r="H2714" s="150">
        <f t="shared" si="98"/>
        <v>18</v>
      </c>
      <c r="I2714" s="149" t="str" cm="1">
        <f t="array" ref="I2714">_xlfn.XLOOKUP(C2714,imp_horarios,imp_trechos_janta,"",-1,1)</f>
        <v>ESPERA</v>
      </c>
      <c r="J2714" s="151" t="str" cm="1">
        <f t="array" ref="J2714">_xlfn.XLOOKUP(D2714,justificativas_motivos,justificativas_texto,"",1,1)</f>
        <v>MOTORISTA NA GARAGEM EM ESPERA PARA DISPONIBILIDADE DE HORARIOS</v>
      </c>
      <c r="L2714" s="119" t="str">
        <f>_xlfn.CONCAT(cr_impAlm[[#This Row],[DATA]],cr_impAlm[[#This Row],[MOTORISTA e MATRICULA]])</f>
        <v>45695IEDO FERREIRA DE SOUSA - 1071</v>
      </c>
    </row>
    <row r="2715" spans="1:12" ht="41.25" hidden="1" customHeight="1">
      <c r="A2715" s="152">
        <v>45606</v>
      </c>
      <c r="B2715" s="146" t="s">
        <v>137</v>
      </c>
      <c r="C2715" s="147" t="s">
        <v>137</v>
      </c>
      <c r="D2715" s="148" t="s">
        <v>137</v>
      </c>
      <c r="E2715" s="153" t="s">
        <v>349</v>
      </c>
      <c r="F2715" s="149"/>
      <c r="G2715" s="149" t="str">
        <f t="shared" ref="G2715:G2778" si="99">IF(E2715="MOTORISTA","","1")</f>
        <v>1</v>
      </c>
      <c r="H2715" s="150">
        <f t="shared" ref="H2715:H2778" si="100">IF(E2715="MOTORISTA","",18)</f>
        <v>18</v>
      </c>
      <c r="I2715" s="149" t="str" cm="1">
        <f t="array" ref="I2715">_xlfn.XLOOKUP(C2715,imp_horarios,imp_trechos_janta,"",-1,1)</f>
        <v>ESPERA</v>
      </c>
      <c r="J2715" s="151" t="str" cm="1">
        <f t="array" ref="J2715">_xlfn.XLOOKUP(D2715,justificativas_motivos,justificativas_texto,"",1,1)</f>
        <v>MOTORISTA NA GARAGEM EM ESPERA PARA DISPONIBILIDADE DE HORARIOS</v>
      </c>
      <c r="L2715" s="119" t="str">
        <f>_xlfn.CONCAT(cr_impAlm[[#This Row],[DATA]],cr_impAlm[[#This Row],[MOTORISTA e MATRICULA]])</f>
        <v>45695ANTONIO LEONESIO CAMPELO DA SILVA - 5303</v>
      </c>
    </row>
    <row r="2716" spans="1:12" ht="41.25" hidden="1" customHeight="1">
      <c r="A2716" s="152">
        <v>45606</v>
      </c>
      <c r="B2716" s="146">
        <v>24013</v>
      </c>
      <c r="C2716" s="147">
        <v>0.33333333333333331</v>
      </c>
      <c r="D2716" s="148" t="s">
        <v>11</v>
      </c>
      <c r="E2716" s="149" t="s">
        <v>30</v>
      </c>
      <c r="F2716" s="149"/>
      <c r="G2716" s="149" t="str">
        <f t="shared" si="99"/>
        <v>1</v>
      </c>
      <c r="H2716" s="150">
        <f t="shared" si="100"/>
        <v>18</v>
      </c>
      <c r="I2716" s="149" t="str" cm="1">
        <f t="array" ref="I2716">_xlfn.XLOOKUP(C2716,imp_horarios,imp_trechos_janta,"",-1,1)</f>
        <v>SAO LUIS X GOIANIA 08:00</v>
      </c>
      <c r="J2716" s="151" t="str" cm="1">
        <f t="array" ref="J2716">_xlfn.XLOOKUP(D2716,justificativas_motivos,justificativas_texto,"",1,1)</f>
        <v>MOTORISTA CUMPRINDO HORÁRIO NA ESCALA ATUAL</v>
      </c>
      <c r="L2716" s="119" t="str">
        <f>_xlfn.CONCAT(cr_impAlm[[#This Row],[DATA]],cr_impAlm[[#This Row],[MOTORISTA e MATRICULA]])</f>
        <v>45695FRANCISCO MUNIZ DA SILVA NETO - 1667</v>
      </c>
    </row>
    <row r="2717" spans="1:12" ht="41.25" hidden="1" customHeight="1">
      <c r="A2717" s="152">
        <v>45606</v>
      </c>
      <c r="B2717" s="146">
        <v>24013</v>
      </c>
      <c r="C2717" s="147">
        <v>0.33333333333333331</v>
      </c>
      <c r="D2717" s="148" t="s">
        <v>11</v>
      </c>
      <c r="E2717" s="149" t="s">
        <v>31</v>
      </c>
      <c r="F2717" s="149"/>
      <c r="G2717" s="149" t="str">
        <f t="shared" si="99"/>
        <v>1</v>
      </c>
      <c r="H2717" s="150">
        <f t="shared" si="100"/>
        <v>18</v>
      </c>
      <c r="I2717" s="149" t="str" cm="1">
        <f t="array" ref="I2717">_xlfn.XLOOKUP(C2717,imp_horarios,imp_trechos_janta,"",-1,1)</f>
        <v>SAO LUIS X GOIANIA 08:00</v>
      </c>
      <c r="J2717" s="151" t="str" cm="1">
        <f t="array" ref="J2717">_xlfn.XLOOKUP(D2717,justificativas_motivos,justificativas_texto,"",1,1)</f>
        <v>MOTORISTA CUMPRINDO HORÁRIO NA ESCALA ATUAL</v>
      </c>
      <c r="L2717" s="119" t="str">
        <f>_xlfn.CONCAT(cr_impAlm[[#This Row],[DATA]],cr_impAlm[[#This Row],[MOTORISTA e MATRICULA]])</f>
        <v>45695ELMANO PEREIRA DE ARAUJO</v>
      </c>
    </row>
    <row r="2718" spans="1:12" ht="41.25" hidden="1" customHeight="1">
      <c r="A2718" s="152">
        <v>45606</v>
      </c>
      <c r="B2718" s="146">
        <v>24009</v>
      </c>
      <c r="C2718" s="147">
        <v>0.3</v>
      </c>
      <c r="D2718" s="148" t="s">
        <v>11</v>
      </c>
      <c r="E2718" s="149" t="s">
        <v>219</v>
      </c>
      <c r="F2718" s="149"/>
      <c r="G2718" s="149" t="str">
        <f t="shared" si="99"/>
        <v>1</v>
      </c>
      <c r="H2718" s="150">
        <f t="shared" si="100"/>
        <v>18</v>
      </c>
      <c r="I2718" s="149" t="str" cm="1">
        <f t="array" ref="I2718">_xlfn.XLOOKUP(C2718,imp_horarios,imp_trechos_janta,"",-1,1)</f>
        <v>BELEM X GOIANIA 07:12</v>
      </c>
      <c r="J2718" s="151" t="str" cm="1">
        <f t="array" ref="J2718">_xlfn.XLOOKUP(D2718,justificativas_motivos,justificativas_texto,"",1,1)</f>
        <v>MOTORISTA CUMPRINDO HORÁRIO NA ESCALA ATUAL</v>
      </c>
      <c r="L2718" s="119" t="str">
        <f>_xlfn.CONCAT(cr_impAlm[[#This Row],[DATA]],cr_impAlm[[#This Row],[MOTORISTA e MATRICULA]])</f>
        <v>45696HILTON RODRIGUES DA COSTA - 866</v>
      </c>
    </row>
    <row r="2719" spans="1:12" ht="41.25" hidden="1" customHeight="1">
      <c r="A2719" s="152">
        <v>45606</v>
      </c>
      <c r="B2719" s="146">
        <v>24009</v>
      </c>
      <c r="C2719" s="147">
        <v>0.3</v>
      </c>
      <c r="D2719" s="148" t="s">
        <v>11</v>
      </c>
      <c r="E2719" s="149" t="s">
        <v>218</v>
      </c>
      <c r="F2719" s="149"/>
      <c r="G2719" s="149" t="str">
        <f t="shared" si="99"/>
        <v>1</v>
      </c>
      <c r="H2719" s="150">
        <f t="shared" si="100"/>
        <v>18</v>
      </c>
      <c r="I2719" s="149" t="str" cm="1">
        <f t="array" ref="I2719">_xlfn.XLOOKUP(C2719,imp_horarios,imp_trechos_janta,"",-1,1)</f>
        <v>BELEM X GOIANIA 07:12</v>
      </c>
      <c r="J2719" s="151" t="str" cm="1">
        <f t="array" ref="J2719">_xlfn.XLOOKUP(D2719,justificativas_motivos,justificativas_texto,"",1,1)</f>
        <v>MOTORISTA CUMPRINDO HORÁRIO NA ESCALA ATUAL</v>
      </c>
      <c r="L2719" s="119" t="str">
        <f>_xlfn.CONCAT(cr_impAlm[[#This Row],[DATA]],cr_impAlm[[#This Row],[MOTORISTA e MATRICULA]])</f>
        <v>45696GILBERT WAGNER CALDEIRA - 5707</v>
      </c>
    </row>
    <row r="2720" spans="1:12" ht="41.25" hidden="1" customHeight="1">
      <c r="A2720" s="152">
        <v>45606</v>
      </c>
      <c r="B2720" s="146">
        <v>15900</v>
      </c>
      <c r="C2720" s="147">
        <v>0.75</v>
      </c>
      <c r="D2720" s="148" t="s">
        <v>11</v>
      </c>
      <c r="E2720" s="149" t="s">
        <v>168</v>
      </c>
      <c r="F2720" s="149"/>
      <c r="G2720" s="149" t="str">
        <f t="shared" si="99"/>
        <v>1</v>
      </c>
      <c r="H2720" s="150">
        <f t="shared" si="100"/>
        <v>18</v>
      </c>
      <c r="I2720" s="149" t="str" cm="1">
        <f t="array" ref="I2720">_xlfn.XLOOKUP(C2720,imp_horarios,imp_trechos_janta,"",-1,1)</f>
        <v>GOIANIA X TERESINA 18:00</v>
      </c>
      <c r="J2720" s="151" t="str" cm="1">
        <f t="array" ref="J2720">_xlfn.XLOOKUP(D2720,justificativas_motivos,justificativas_texto,"",1,1)</f>
        <v>MOTORISTA CUMPRINDO HORÁRIO NA ESCALA ATUAL</v>
      </c>
      <c r="L2720" s="119" t="str">
        <f>_xlfn.CONCAT(cr_impAlm[[#This Row],[DATA]],cr_impAlm[[#This Row],[MOTORISTA e MATRICULA]])</f>
        <v>45696NELIO ALENCAR DOS SANTOS - 1759</v>
      </c>
    </row>
    <row r="2721" spans="1:12" ht="41.25" hidden="1" customHeight="1">
      <c r="A2721" s="152">
        <v>45606</v>
      </c>
      <c r="B2721" s="146">
        <v>15900</v>
      </c>
      <c r="C2721" s="147">
        <v>0.75</v>
      </c>
      <c r="D2721" s="148" t="s">
        <v>11</v>
      </c>
      <c r="E2721" s="149" t="s">
        <v>193</v>
      </c>
      <c r="F2721" s="149"/>
      <c r="G2721" s="149" t="str">
        <f t="shared" si="99"/>
        <v>1</v>
      </c>
      <c r="H2721" s="150">
        <f t="shared" si="100"/>
        <v>18</v>
      </c>
      <c r="I2721" s="149" t="str" cm="1">
        <f t="array" ref="I2721">_xlfn.XLOOKUP(C2721,imp_horarios,imp_trechos_janta,"",-1,1)</f>
        <v>GOIANIA X TERESINA 18:00</v>
      </c>
      <c r="J2721" s="151" t="str" cm="1">
        <f t="array" ref="J2721">_xlfn.XLOOKUP(D2721,justificativas_motivos,justificativas_texto,"",1,1)</f>
        <v>MOTORISTA CUMPRINDO HORÁRIO NA ESCALA ATUAL</v>
      </c>
      <c r="L2721" s="119" t="str">
        <f>_xlfn.CONCAT(cr_impAlm[[#This Row],[DATA]],cr_impAlm[[#This Row],[MOTORISTA e MATRICULA]])</f>
        <v>45696LOURIVAL FRANCISCO DA COSTA -5826</v>
      </c>
    </row>
    <row r="2722" spans="1:12" ht="41.25" hidden="1" customHeight="1">
      <c r="A2722" s="152">
        <v>45606</v>
      </c>
      <c r="B2722" s="146">
        <v>24001</v>
      </c>
      <c r="C2722" s="147">
        <v>0.79166666666666663</v>
      </c>
      <c r="D2722" s="148" t="s">
        <v>11</v>
      </c>
      <c r="E2722" s="149" t="s">
        <v>140</v>
      </c>
      <c r="F2722" s="149"/>
      <c r="G2722" s="149" t="str">
        <f t="shared" si="99"/>
        <v>1</v>
      </c>
      <c r="H2722" s="150">
        <f t="shared" si="100"/>
        <v>18</v>
      </c>
      <c r="I2722" s="149" t="s">
        <v>79</v>
      </c>
      <c r="J2722" s="151" t="str" cm="1">
        <f t="array" ref="J2722">_xlfn.XLOOKUP(D2722,justificativas_motivos,justificativas_texto,"",1,1)</f>
        <v>MOTORISTA CUMPRINDO HORÁRIO NA ESCALA ATUAL</v>
      </c>
      <c r="L2722" s="119" t="str">
        <f>_xlfn.CONCAT(cr_impAlm[[#This Row],[DATA]],cr_impAlm[[#This Row],[MOTORISTA e MATRICULA]])</f>
        <v>45696EDIMAR DA SILVA RODRIGUES - 5526</v>
      </c>
    </row>
    <row r="2723" spans="1:12" ht="41.25" hidden="1" customHeight="1">
      <c r="A2723" s="152">
        <v>45606</v>
      </c>
      <c r="B2723" s="146">
        <v>24001</v>
      </c>
      <c r="C2723" s="147">
        <v>0.79166666666666663</v>
      </c>
      <c r="D2723" s="148" t="s">
        <v>11</v>
      </c>
      <c r="E2723" s="149" t="s">
        <v>180</v>
      </c>
      <c r="F2723" s="149"/>
      <c r="G2723" s="149" t="str">
        <f t="shared" si="99"/>
        <v>1</v>
      </c>
      <c r="H2723" s="150">
        <f t="shared" si="100"/>
        <v>18</v>
      </c>
      <c r="I2723" s="149" t="s">
        <v>79</v>
      </c>
      <c r="J2723" s="151" t="str" cm="1">
        <f t="array" ref="J2723">_xlfn.XLOOKUP(D2723,justificativas_motivos,justificativas_texto,"",1,1)</f>
        <v>MOTORISTA CUMPRINDO HORÁRIO NA ESCALA ATUAL</v>
      </c>
      <c r="L2723" s="119" t="str">
        <f>_xlfn.CONCAT(cr_impAlm[[#This Row],[DATA]],cr_impAlm[[#This Row],[MOTORISTA e MATRICULA]])</f>
        <v>45696ALEXSANDRO PEREIRA DA SILVA - 5286</v>
      </c>
    </row>
    <row r="2724" spans="1:12" ht="41.25" hidden="1" customHeight="1">
      <c r="A2724" s="152">
        <v>45606</v>
      </c>
      <c r="B2724" s="146">
        <v>24012</v>
      </c>
      <c r="C2724" s="147">
        <v>0.83333333333333337</v>
      </c>
      <c r="D2724" s="148" t="s">
        <v>11</v>
      </c>
      <c r="E2724" s="149" t="s">
        <v>23</v>
      </c>
      <c r="F2724" s="149"/>
      <c r="G2724" s="149" t="str">
        <f t="shared" si="99"/>
        <v>1</v>
      </c>
      <c r="H2724" s="150">
        <f t="shared" si="100"/>
        <v>18</v>
      </c>
      <c r="I2724" s="149" t="str" cm="1">
        <f t="array" ref="I2724">_xlfn.XLOOKUP(C2724,imp_horarios,imp_trechos_janta,"",-1,1)</f>
        <v>GOIANIA X SAO LUIS 20:00</v>
      </c>
      <c r="J2724" s="151" t="str" cm="1">
        <f t="array" ref="J2724">_xlfn.XLOOKUP(D2724,justificativas_motivos,justificativas_texto,"",1,1)</f>
        <v>MOTORISTA CUMPRINDO HORÁRIO NA ESCALA ATUAL</v>
      </c>
      <c r="L2724" s="119" t="str">
        <f>_xlfn.CONCAT(cr_impAlm[[#This Row],[DATA]],cr_impAlm[[#This Row],[MOTORISTA e MATRICULA]])</f>
        <v>45696ADAIR VIEIRA DA SILVA - 2034</v>
      </c>
    </row>
    <row r="2725" spans="1:12" ht="41.25" hidden="1" customHeight="1">
      <c r="A2725" s="131">
        <v>45606</v>
      </c>
      <c r="B2725" s="135">
        <v>24012</v>
      </c>
      <c r="C2725" s="133">
        <v>0.83333333333333337</v>
      </c>
      <c r="D2725" s="136" t="s">
        <v>11</v>
      </c>
      <c r="E2725" s="132" t="s">
        <v>243</v>
      </c>
      <c r="F2725" s="166"/>
      <c r="G2725" s="132" t="str">
        <f t="shared" si="99"/>
        <v>1</v>
      </c>
      <c r="H2725" s="137">
        <f t="shared" si="100"/>
        <v>18</v>
      </c>
      <c r="I2725" s="132" t="str" cm="1">
        <f t="array" ref="I2725">_xlfn.XLOOKUP(C2725,imp_horarios,imp_trechos_janta,"",-1,1)</f>
        <v>GOIANIA X SAO LUIS 20:00</v>
      </c>
      <c r="J2725" s="145" t="str" cm="1">
        <f t="array" ref="J2725">_xlfn.XLOOKUP(D2725,justificativas_motivos,justificativas_texto,"",1,1)</f>
        <v>MOTORISTA CUMPRINDO HORÁRIO NA ESCALA ATUAL</v>
      </c>
      <c r="L2725" s="119" t="str">
        <f>_xlfn.CONCAT(cr_impAlm[[#This Row],[DATA]],cr_impAlm[[#This Row],[MOTORISTA e MATRICULA]])</f>
        <v>45696ROGER FREITAS - 5665</v>
      </c>
    </row>
    <row r="2726" spans="1:12" ht="41.25" hidden="1" customHeight="1">
      <c r="A2726" s="131">
        <v>45606</v>
      </c>
      <c r="B2726" s="135"/>
      <c r="C2726" s="133"/>
      <c r="D2726" s="136" t="s">
        <v>11</v>
      </c>
      <c r="E2726" s="132" t="s">
        <v>148</v>
      </c>
      <c r="F2726" s="166"/>
      <c r="G2726" s="132" t="str">
        <f t="shared" si="99"/>
        <v>1</v>
      </c>
      <c r="H2726" s="137">
        <f t="shared" si="100"/>
        <v>18</v>
      </c>
      <c r="I2726" s="132" t="str" cm="1">
        <f t="array" ref="I2726">_xlfn.XLOOKUP(C2726,imp_horarios,imp_trechos_janta,"",-1,1)</f>
        <v>REPOSIÇÃO</v>
      </c>
      <c r="J2726" s="145" t="str" cm="1">
        <f t="array" ref="J2726">_xlfn.XLOOKUP(D2726,justificativas_motivos,justificativas_texto,"",1,1)</f>
        <v>MOTORISTA CUMPRINDO HORÁRIO NA ESCALA ATUAL</v>
      </c>
      <c r="L2726" s="119" t="str">
        <f>_xlfn.CONCAT(cr_impAlm[[#This Row],[DATA]],cr_impAlm[[#This Row],[MOTORISTA e MATRICULA]])</f>
        <v>45696ANTONIO DE PADUA DA  SILVA - 5645</v>
      </c>
    </row>
    <row r="2727" spans="1:12" ht="41.25" hidden="1" customHeight="1">
      <c r="A2727" s="167">
        <v>45606</v>
      </c>
      <c r="B2727" s="168"/>
      <c r="C2727" s="169"/>
      <c r="D2727" s="170" t="s">
        <v>11</v>
      </c>
      <c r="E2727" s="171" t="s">
        <v>211</v>
      </c>
      <c r="F2727" s="132"/>
      <c r="G2727" s="132" t="str">
        <f t="shared" si="99"/>
        <v>1</v>
      </c>
      <c r="H2727" s="137">
        <f t="shared" si="100"/>
        <v>18</v>
      </c>
      <c r="I2727" s="132" t="str" cm="1">
        <f t="array" ref="I2727">_xlfn.XLOOKUP(C2727,imp_horarios,imp_trechos_janta,"",-1,1)</f>
        <v>REPOSIÇÃO</v>
      </c>
      <c r="J2727" s="145" t="str" cm="1">
        <f t="array" ref="J2727">_xlfn.XLOOKUP(D2727,justificativas_motivos,justificativas_texto,"",1,1)</f>
        <v>MOTORISTA CUMPRINDO HORÁRIO NA ESCALA ATUAL</v>
      </c>
      <c r="L2727" s="119" t="str">
        <f>_xlfn.CONCAT(cr_impAlm[[#This Row],[DATA]],cr_impAlm[[#This Row],[MOTORISTA e MATRICULA]])</f>
        <v>45696RICARDO AUGUSTO TEIXEIRA SANTOS - 5660</v>
      </c>
    </row>
    <row r="2728" spans="1:12" ht="41.25" hidden="1" customHeight="1">
      <c r="A2728" s="144">
        <v>45607</v>
      </c>
      <c r="B2728" s="135">
        <v>15900</v>
      </c>
      <c r="C2728" s="133">
        <v>0.75</v>
      </c>
      <c r="D2728" s="136" t="s">
        <v>11</v>
      </c>
      <c r="E2728" s="132" t="s">
        <v>168</v>
      </c>
      <c r="F2728" s="132"/>
      <c r="G2728" s="132" t="str">
        <f t="shared" si="99"/>
        <v>1</v>
      </c>
      <c r="H2728" s="137">
        <f t="shared" si="100"/>
        <v>18</v>
      </c>
      <c r="I2728" s="132" t="str" cm="1">
        <f t="array" ref="I2728">_xlfn.XLOOKUP(C2728,imp_horarios,imp_trechos_janta,"",-1,1)</f>
        <v>GOIANIA X TERESINA 18:00</v>
      </c>
      <c r="J2728" s="145" t="str" cm="1">
        <f t="array" ref="J2728">_xlfn.XLOOKUP(D2728,justificativas_motivos,justificativas_texto,"",1,1)</f>
        <v>MOTORISTA CUMPRINDO HORÁRIO NA ESCALA ATUAL</v>
      </c>
      <c r="L2728" s="119" t="str">
        <f>_xlfn.CONCAT(cr_impAlm[[#This Row],[DATA]],cr_impAlm[[#This Row],[MOTORISTA e MATRICULA]])</f>
        <v>45696DAVID ALVES PEREIRA - 5300</v>
      </c>
    </row>
    <row r="2729" spans="1:12" ht="41.25" hidden="1" customHeight="1">
      <c r="A2729" s="144">
        <v>45607</v>
      </c>
      <c r="B2729" s="135">
        <v>15900</v>
      </c>
      <c r="C2729" s="133">
        <v>0.75</v>
      </c>
      <c r="D2729" s="136" t="s">
        <v>11</v>
      </c>
      <c r="E2729" s="132" t="s">
        <v>193</v>
      </c>
      <c r="F2729" s="132"/>
      <c r="G2729" s="132" t="str">
        <f t="shared" si="99"/>
        <v>1</v>
      </c>
      <c r="H2729" s="137">
        <f t="shared" si="100"/>
        <v>18</v>
      </c>
      <c r="I2729" s="132" t="str" cm="1">
        <f t="array" ref="I2729">_xlfn.XLOOKUP(C2729,imp_horarios,imp_trechos_janta,"",-1,1)</f>
        <v>GOIANIA X TERESINA 18:00</v>
      </c>
      <c r="J2729" s="145" t="str" cm="1">
        <f t="array" ref="J2729">_xlfn.XLOOKUP(D2729,justificativas_motivos,justificativas_texto,"",1,1)</f>
        <v>MOTORISTA CUMPRINDO HORÁRIO NA ESCALA ATUAL</v>
      </c>
      <c r="L2729" s="119" t="str">
        <f>_xlfn.CONCAT(cr_impAlm[[#This Row],[DATA]],cr_impAlm[[#This Row],[MOTORISTA e MATRICULA]])</f>
        <v>45696GENIVAN LEAL TEIXEIRA - 5302</v>
      </c>
    </row>
    <row r="2730" spans="1:12" ht="41.25" hidden="1" customHeight="1">
      <c r="A2730" s="144">
        <v>45607</v>
      </c>
      <c r="B2730" s="135">
        <v>24001</v>
      </c>
      <c r="C2730" s="133">
        <v>0.79166666666666663</v>
      </c>
      <c r="D2730" s="136" t="s">
        <v>11</v>
      </c>
      <c r="E2730" s="132" t="s">
        <v>140</v>
      </c>
      <c r="F2730" s="132"/>
      <c r="G2730" s="132" t="str">
        <f t="shared" si="99"/>
        <v>1</v>
      </c>
      <c r="H2730" s="137">
        <f t="shared" si="100"/>
        <v>18</v>
      </c>
      <c r="I2730" s="132" t="str" cm="1">
        <f t="array" ref="I2730">_xlfn.XLOOKUP(C2730,imp_horarios,imp_trechos_janta,"",-1,1)</f>
        <v>GOIANIA X TERESINA 18:00</v>
      </c>
      <c r="J2730" s="145" t="str" cm="1">
        <f t="array" ref="J2730">_xlfn.XLOOKUP(D2730,justificativas_motivos,justificativas_texto,"",1,1)</f>
        <v>MOTORISTA CUMPRINDO HORÁRIO NA ESCALA ATUAL</v>
      </c>
      <c r="L2730" s="119" t="str">
        <f>_xlfn.CONCAT(cr_impAlm[[#This Row],[DATA]],cr_impAlm[[#This Row],[MOTORISTA e MATRICULA]])</f>
        <v>45696ELMANO PEREIRA DE ARAUJO</v>
      </c>
    </row>
    <row r="2731" spans="1:12" ht="41.25" hidden="1" customHeight="1">
      <c r="A2731" s="144">
        <v>45607</v>
      </c>
      <c r="B2731" s="135">
        <v>24001</v>
      </c>
      <c r="C2731" s="133">
        <v>0.79166666666666663</v>
      </c>
      <c r="D2731" s="136" t="s">
        <v>11</v>
      </c>
      <c r="E2731" s="132" t="s">
        <v>180</v>
      </c>
      <c r="F2731" s="132"/>
      <c r="G2731" s="132" t="str">
        <f t="shared" si="99"/>
        <v>1</v>
      </c>
      <c r="H2731" s="137">
        <f t="shared" si="100"/>
        <v>18</v>
      </c>
      <c r="I2731" s="132" t="str" cm="1">
        <f t="array" ref="I2731">_xlfn.XLOOKUP(C2731,imp_horarios,imp_trechos_janta,"",-1,1)</f>
        <v>GOIANIA X TERESINA 18:00</v>
      </c>
      <c r="J2731" s="145" t="str" cm="1">
        <f t="array" ref="J2731">_xlfn.XLOOKUP(D2731,justificativas_motivos,justificativas_texto,"",1,1)</f>
        <v>MOTORISTA CUMPRINDO HORÁRIO NA ESCALA ATUAL</v>
      </c>
      <c r="L2731" s="119" t="str">
        <f>_xlfn.CONCAT(cr_impAlm[[#This Row],[DATA]],cr_impAlm[[#This Row],[MOTORISTA e MATRICULA]])</f>
        <v>45697ANTONIO MAGNO FERREIRA DA SILVA - 5789</v>
      </c>
    </row>
    <row r="2732" spans="1:12" ht="41.25" hidden="1" customHeight="1">
      <c r="A2732" s="144">
        <v>45607</v>
      </c>
      <c r="B2732" s="135">
        <v>24003</v>
      </c>
      <c r="C2732" s="133">
        <v>0.83333333333333337</v>
      </c>
      <c r="D2732" s="136" t="s">
        <v>11</v>
      </c>
      <c r="E2732" s="132" t="s">
        <v>23</v>
      </c>
      <c r="F2732" s="132"/>
      <c r="G2732" s="132" t="str">
        <f t="shared" si="99"/>
        <v>1</v>
      </c>
      <c r="H2732" s="137">
        <f t="shared" si="100"/>
        <v>18</v>
      </c>
      <c r="I2732" s="132" t="str" cm="1">
        <f t="array" ref="I2732">_xlfn.XLOOKUP(C2732,imp_horarios,imp_trechos_janta,"",-1,1)</f>
        <v>GOIANIA X SAO LUIS 20:00</v>
      </c>
      <c r="J2732" s="145" t="str" cm="1">
        <f t="array" ref="J2732">_xlfn.XLOOKUP(D2732,justificativas_motivos,justificativas_texto,"",1,1)</f>
        <v>MOTORISTA CUMPRINDO HORÁRIO NA ESCALA ATUAL</v>
      </c>
      <c r="L2732" s="119" t="str">
        <f>_xlfn.CONCAT(cr_impAlm[[#This Row],[DATA]],cr_impAlm[[#This Row],[MOTORISTA e MATRICULA]])</f>
        <v>45697LEON RODRIGUES LOPES - 5533</v>
      </c>
    </row>
    <row r="2733" spans="1:12" ht="41.25" hidden="1" customHeight="1">
      <c r="A2733" s="144">
        <v>45607</v>
      </c>
      <c r="B2733" s="135">
        <v>24003</v>
      </c>
      <c r="C2733" s="133">
        <v>0.83333333333333337</v>
      </c>
      <c r="D2733" s="136" t="s">
        <v>11</v>
      </c>
      <c r="E2733" s="132" t="s">
        <v>243</v>
      </c>
      <c r="F2733" s="132"/>
      <c r="G2733" s="132" t="str">
        <f t="shared" si="99"/>
        <v>1</v>
      </c>
      <c r="H2733" s="137">
        <f t="shared" si="100"/>
        <v>18</v>
      </c>
      <c r="I2733" s="132" t="str" cm="1">
        <f t="array" ref="I2733">_xlfn.XLOOKUP(C2733,imp_horarios,imp_trechos_janta,"",-1,1)</f>
        <v>GOIANIA X SAO LUIS 20:00</v>
      </c>
      <c r="J2733" s="145" t="str" cm="1">
        <f t="array" ref="J2733">_xlfn.XLOOKUP(D2733,justificativas_motivos,justificativas_texto,"",1,1)</f>
        <v>MOTORISTA CUMPRINDO HORÁRIO NA ESCALA ATUAL</v>
      </c>
      <c r="L2733" s="119" t="str">
        <f>_xlfn.CONCAT(cr_impAlm[[#This Row],[DATA]],cr_impAlm[[#This Row],[MOTORISTA e MATRICULA]])</f>
        <v>45697GERALDO DE OLIVEIRA GOMES - 1360</v>
      </c>
    </row>
    <row r="2734" spans="1:12" ht="41.25" hidden="1" customHeight="1">
      <c r="A2734" s="144">
        <v>45607</v>
      </c>
      <c r="B2734" s="135">
        <v>14300</v>
      </c>
      <c r="C2734" s="133">
        <v>0.39583333333333331</v>
      </c>
      <c r="D2734" s="136" t="s">
        <v>11</v>
      </c>
      <c r="E2734" s="132" t="s">
        <v>83</v>
      </c>
      <c r="F2734" s="132"/>
      <c r="G2734" s="132" t="str">
        <f t="shared" si="99"/>
        <v>1</v>
      </c>
      <c r="H2734" s="137">
        <f t="shared" si="100"/>
        <v>18</v>
      </c>
      <c r="I2734" s="132" t="str" cm="1">
        <f t="array" ref="I2734">_xlfn.XLOOKUP(C2734,imp_horarios,imp_trechos_janta,"",-1,1)</f>
        <v>GOIANIA X BELEM 09:30</v>
      </c>
      <c r="J2734" s="145" t="str" cm="1">
        <f t="array" ref="J2734">_xlfn.XLOOKUP(D2734,justificativas_motivos,justificativas_texto,"",1,1)</f>
        <v>MOTORISTA CUMPRINDO HORÁRIO NA ESCALA ATUAL</v>
      </c>
      <c r="L2734" s="119" t="str">
        <f>_xlfn.CONCAT(cr_impAlm[[#This Row],[DATA]],cr_impAlm[[#This Row],[MOTORISTA e MATRICULA]])</f>
        <v>45697JOSE SOARES DA SILVA FILHO - 3093</v>
      </c>
    </row>
    <row r="2735" spans="1:12" ht="41.25" hidden="1" customHeight="1">
      <c r="A2735" s="144">
        <v>45607</v>
      </c>
      <c r="B2735" s="146">
        <v>14300</v>
      </c>
      <c r="C2735" s="147">
        <v>0.39583333333333331</v>
      </c>
      <c r="D2735" s="136" t="s">
        <v>11</v>
      </c>
      <c r="E2735" s="149" t="s">
        <v>93</v>
      </c>
      <c r="F2735" s="149"/>
      <c r="G2735" s="149" t="str">
        <f t="shared" si="99"/>
        <v>1</v>
      </c>
      <c r="H2735" s="150">
        <f t="shared" si="100"/>
        <v>18</v>
      </c>
      <c r="I2735" s="149" t="str" cm="1">
        <f t="array" ref="I2735">_xlfn.XLOOKUP(C2735,imp_horarios,imp_trechos_janta,"",-1,1)</f>
        <v>GOIANIA X BELEM 09:30</v>
      </c>
      <c r="J2735" s="151" t="str" cm="1">
        <f t="array" ref="J2735">_xlfn.XLOOKUP(D2735,justificativas_motivos,justificativas_texto,"",1,1)</f>
        <v>MOTORISTA CUMPRINDO HORÁRIO NA ESCALA ATUAL</v>
      </c>
      <c r="L2735" s="119" t="str">
        <f>_xlfn.CONCAT(cr_impAlm[[#This Row],[DATA]],cr_impAlm[[#This Row],[MOTORISTA e MATRICULA]])</f>
        <v>45697WESLEY RODRIGUES DE OLIVEIRA - 5540</v>
      </c>
    </row>
    <row r="2736" spans="1:12" ht="41.25" hidden="1" customHeight="1">
      <c r="A2736" s="152">
        <v>45607</v>
      </c>
      <c r="B2736" s="146">
        <v>14400</v>
      </c>
      <c r="C2736" s="147">
        <v>0.75</v>
      </c>
      <c r="D2736" s="148" t="s">
        <v>11</v>
      </c>
      <c r="E2736" s="149" t="s">
        <v>316</v>
      </c>
      <c r="F2736" s="149"/>
      <c r="G2736" s="149" t="str">
        <f t="shared" si="99"/>
        <v>1</v>
      </c>
      <c r="H2736" s="150">
        <f t="shared" si="100"/>
        <v>18</v>
      </c>
      <c r="I2736" s="149" t="str" cm="1">
        <f t="array" ref="I2736">_xlfn.XLOOKUP(C2736,imp_horarios,imp_trechos_janta,"",-1,1)</f>
        <v>GOIANIA X TERESINA 18:00</v>
      </c>
      <c r="J2736" s="151" t="str" cm="1">
        <f t="array" ref="J2736">_xlfn.XLOOKUP(D2736,justificativas_motivos,justificativas_texto,"",1,1)</f>
        <v>MOTORISTA CUMPRINDO HORÁRIO NA ESCALA ATUAL</v>
      </c>
      <c r="L2736" s="119" t="str">
        <f>_xlfn.CONCAT(cr_impAlm[[#This Row],[DATA]],cr_impAlm[[#This Row],[MOTORISTA e MATRICULA]])</f>
        <v>45697MARCOS BUENO DA SILVA - 5984</v>
      </c>
    </row>
    <row r="2737" spans="1:12" ht="41.25" hidden="1" customHeight="1">
      <c r="A2737" s="152">
        <v>45607</v>
      </c>
      <c r="B2737" s="146">
        <v>14400</v>
      </c>
      <c r="C2737" s="147">
        <v>0.75</v>
      </c>
      <c r="D2737" s="148" t="s">
        <v>11</v>
      </c>
      <c r="E2737" s="149" t="s">
        <v>351</v>
      </c>
      <c r="F2737" s="149"/>
      <c r="G2737" s="149" t="str">
        <f t="shared" si="99"/>
        <v>1</v>
      </c>
      <c r="H2737" s="150">
        <f t="shared" si="100"/>
        <v>18</v>
      </c>
      <c r="I2737" s="149" t="str" cm="1">
        <f t="array" ref="I2737">_xlfn.XLOOKUP(C2737,imp_horarios,imp_trechos_janta,"",-1,1)</f>
        <v>GOIANIA X TERESINA 18:00</v>
      </c>
      <c r="J2737" s="151" t="str" cm="1">
        <f t="array" ref="J2737">_xlfn.XLOOKUP(D2737,justificativas_motivos,justificativas_texto,"",1,1)</f>
        <v>MOTORISTA CUMPRINDO HORÁRIO NA ESCALA ATUAL</v>
      </c>
      <c r="L2737" s="119" t="str">
        <f>_xlfn.CONCAT(cr_impAlm[[#This Row],[DATA]],cr_impAlm[[#This Row],[MOTORISTA e MATRICULA]])</f>
        <v>45697PEDRINHO MARCELINO BATISTA - 5629</v>
      </c>
    </row>
    <row r="2738" spans="1:12" ht="41.25" hidden="1" customHeight="1">
      <c r="A2738" s="152">
        <v>45607</v>
      </c>
      <c r="B2738" s="146" t="s">
        <v>345</v>
      </c>
      <c r="C2738" s="147">
        <v>0.79166666666666663</v>
      </c>
      <c r="D2738" s="148" t="s">
        <v>11</v>
      </c>
      <c r="E2738" s="132"/>
      <c r="F2738" s="132"/>
      <c r="G2738" s="132" t="str">
        <f t="shared" si="99"/>
        <v>1</v>
      </c>
      <c r="H2738" s="137">
        <f t="shared" si="100"/>
        <v>18</v>
      </c>
      <c r="I2738" s="149" t="s">
        <v>79</v>
      </c>
      <c r="J2738" s="145" t="str" cm="1">
        <f t="array" ref="J2738">_xlfn.XLOOKUP(D2738,justificativas_motivos,justificativas_texto,"",1,1)</f>
        <v>MOTORISTA CUMPRINDO HORÁRIO NA ESCALA ATUAL</v>
      </c>
      <c r="L2738" s="119" t="str">
        <f>_xlfn.CONCAT(cr_impAlm[[#This Row],[DATA]],cr_impAlm[[#This Row],[MOTORISTA e MATRICULA]])</f>
        <v>45697VALTER PEREIRA MACIEL - 5630</v>
      </c>
    </row>
    <row r="2739" spans="1:12" ht="41.25" hidden="1" customHeight="1">
      <c r="A2739" s="152">
        <v>45607</v>
      </c>
      <c r="B2739" s="146" t="s">
        <v>345</v>
      </c>
      <c r="C2739" s="133">
        <v>0.79166666666666663</v>
      </c>
      <c r="D2739" s="148" t="s">
        <v>11</v>
      </c>
      <c r="E2739" s="132"/>
      <c r="F2739" s="132"/>
      <c r="G2739" s="132" t="str">
        <f t="shared" si="99"/>
        <v>1</v>
      </c>
      <c r="H2739" s="137">
        <f t="shared" si="100"/>
        <v>18</v>
      </c>
      <c r="I2739" s="132" t="s">
        <v>79</v>
      </c>
      <c r="J2739" s="145" t="str" cm="1">
        <f t="array" ref="J2739">_xlfn.XLOOKUP(D2739,justificativas_motivos,justificativas_texto,"",1,1)</f>
        <v>MOTORISTA CUMPRINDO HORÁRIO NA ESCALA ATUAL</v>
      </c>
      <c r="L2739" s="119" t="str">
        <f>_xlfn.CONCAT(cr_impAlm[[#This Row],[DATA]],cr_impAlm[[#This Row],[MOTORISTA e MATRICULA]])</f>
        <v>45697JOAO PAULINO DE  SILVA NETO - 5663</v>
      </c>
    </row>
    <row r="2740" spans="1:12" ht="41.25" hidden="1" customHeight="1">
      <c r="A2740" s="152">
        <v>45607</v>
      </c>
      <c r="B2740" s="146" t="s">
        <v>345</v>
      </c>
      <c r="C2740" s="133">
        <v>0.83333333333333337</v>
      </c>
      <c r="D2740" s="148" t="s">
        <v>11</v>
      </c>
      <c r="E2740" s="132"/>
      <c r="F2740" s="132"/>
      <c r="G2740" s="132" t="str">
        <f t="shared" si="99"/>
        <v>1</v>
      </c>
      <c r="H2740" s="137">
        <f t="shared" si="100"/>
        <v>18</v>
      </c>
      <c r="I2740" s="132" t="str" cm="1">
        <f t="array" ref="I2740">_xlfn.XLOOKUP(C2740,imp_horarios,imp_trechos_janta,"",-1,1)</f>
        <v>GOIANIA X SAO LUIS 20:00</v>
      </c>
      <c r="J2740" s="145" t="str" cm="1">
        <f t="array" ref="J2740">_xlfn.XLOOKUP(D2740,justificativas_motivos,justificativas_texto,"",1,1)</f>
        <v>MOTORISTA CUMPRINDO HORÁRIO NA ESCALA ATUAL</v>
      </c>
      <c r="L2740" s="119" t="str">
        <f>_xlfn.CONCAT(cr_impAlm[[#This Row],[DATA]],cr_impAlm[[#This Row],[MOTORISTA e MATRICULA]])</f>
        <v>45697ANTONIO  SOBRINHO DE OLIVEIRA - 5646</v>
      </c>
    </row>
    <row r="2741" spans="1:12" ht="41.25" hidden="1" customHeight="1">
      <c r="A2741" s="152">
        <v>45607</v>
      </c>
      <c r="B2741" s="146" t="s">
        <v>345</v>
      </c>
      <c r="C2741" s="147">
        <v>0.83333333333333337</v>
      </c>
      <c r="D2741" s="148" t="s">
        <v>11</v>
      </c>
      <c r="E2741" s="149"/>
      <c r="F2741" s="149"/>
      <c r="G2741" s="149" t="str">
        <f t="shared" si="99"/>
        <v>1</v>
      </c>
      <c r="H2741" s="150">
        <f t="shared" si="100"/>
        <v>18</v>
      </c>
      <c r="I2741" s="149" t="str" cm="1">
        <f t="array" ref="I2741">_xlfn.XLOOKUP(C2741,imp_horarios,imp_trechos_janta,"",-1,1)</f>
        <v>GOIANIA X SAO LUIS 20:00</v>
      </c>
      <c r="J2741" s="151" t="str" cm="1">
        <f t="array" ref="J2741">_xlfn.XLOOKUP(D2741,justificativas_motivos,justificativas_texto,"",1,1)</f>
        <v>MOTORISTA CUMPRINDO HORÁRIO NA ESCALA ATUAL</v>
      </c>
      <c r="L2741" s="119" t="str">
        <f>_xlfn.CONCAT(cr_impAlm[[#This Row],[DATA]],cr_impAlm[[#This Row],[MOTORISTA e MATRICULA]])</f>
        <v>45697FRANCISCO DAS CHAGAS DO NASCIMENTO - 5269</v>
      </c>
    </row>
    <row r="2742" spans="1:12" ht="41.25" hidden="1" customHeight="1">
      <c r="A2742" s="152">
        <v>45608</v>
      </c>
      <c r="B2742" s="146">
        <v>19022</v>
      </c>
      <c r="C2742" s="147">
        <v>0.87847222222222221</v>
      </c>
      <c r="D2742" s="148" t="s">
        <v>11</v>
      </c>
      <c r="E2742" s="149" t="s">
        <v>316</v>
      </c>
      <c r="F2742" s="149"/>
      <c r="G2742" s="149" t="str">
        <f t="shared" si="99"/>
        <v>1</v>
      </c>
      <c r="H2742" s="150">
        <f t="shared" si="100"/>
        <v>18</v>
      </c>
      <c r="I2742" s="149" t="str" cm="1">
        <f t="array" ref="I2742">_xlfn.XLOOKUP(C2742,imp_horarios,imp_trechos_janta,"",-1,1)</f>
        <v>BELEM X GOIANIA 21:05</v>
      </c>
      <c r="J2742" s="151" t="str" cm="1">
        <f t="array" ref="J2742">_xlfn.XLOOKUP(D2742,justificativas_motivos,justificativas_texto,"",1,1)</f>
        <v>MOTORISTA CUMPRINDO HORÁRIO NA ESCALA ATUAL</v>
      </c>
      <c r="L2742" s="119" t="str">
        <f>_xlfn.CONCAT(cr_impAlm[[#This Row],[DATA]],cr_impAlm[[#This Row],[MOTORISTA e MATRICULA]])</f>
        <v>45697IVAN VIEIRA DO NASCIMENTO - 5304</v>
      </c>
    </row>
    <row r="2743" spans="1:12" ht="41.25" hidden="1" customHeight="1">
      <c r="A2743" s="152">
        <v>45608</v>
      </c>
      <c r="B2743" s="146">
        <v>19022</v>
      </c>
      <c r="C2743" s="147">
        <v>0.87847222222222221</v>
      </c>
      <c r="D2743" s="148" t="s">
        <v>11</v>
      </c>
      <c r="E2743" s="149" t="s">
        <v>351</v>
      </c>
      <c r="F2743" s="149"/>
      <c r="G2743" s="149" t="str">
        <f t="shared" si="99"/>
        <v>1</v>
      </c>
      <c r="H2743" s="150">
        <f t="shared" si="100"/>
        <v>18</v>
      </c>
      <c r="I2743" s="149" t="str" cm="1">
        <f t="array" ref="I2743">_xlfn.XLOOKUP(C2743,imp_horarios,imp_trechos_janta,"",-1,1)</f>
        <v>BELEM X GOIANIA 21:05</v>
      </c>
      <c r="J2743" s="151" t="str" cm="1">
        <f t="array" ref="J2743">_xlfn.XLOOKUP(D2743,justificativas_motivos,justificativas_texto,"",1,1)</f>
        <v>MOTORISTA CUMPRINDO HORÁRIO NA ESCALA ATUAL</v>
      </c>
      <c r="L2743" s="119" t="str">
        <f>_xlfn.CONCAT(cr_impAlm[[#This Row],[DATA]],cr_impAlm[[#This Row],[MOTORISTA e MATRICULA]])</f>
        <v>45697RICARDO AUGUSTO TEIXEIRA SANTOS - 5660</v>
      </c>
    </row>
    <row r="2744" spans="1:12" ht="41.25" hidden="1" customHeight="1">
      <c r="A2744" s="152">
        <v>45608</v>
      </c>
      <c r="B2744" s="146">
        <v>19014</v>
      </c>
      <c r="C2744" s="147">
        <v>0.3</v>
      </c>
      <c r="D2744" s="148" t="s">
        <v>11</v>
      </c>
      <c r="E2744" s="129" t="s">
        <v>35</v>
      </c>
      <c r="F2744" s="149"/>
      <c r="G2744" s="149" t="str">
        <f t="shared" si="99"/>
        <v>1</v>
      </c>
      <c r="H2744" s="150">
        <f t="shared" si="100"/>
        <v>18</v>
      </c>
      <c r="I2744" s="149" t="str" cm="1">
        <f t="array" ref="I2744">_xlfn.XLOOKUP(C2744,imp_horarios,imp_trechos_janta,"",-1,1)</f>
        <v>BELEM X GOIANIA 07:12</v>
      </c>
      <c r="J2744" s="151" t="str" cm="1">
        <f t="array" ref="J2744">_xlfn.XLOOKUP(D2744,justificativas_motivos,justificativas_texto,"",1,1)</f>
        <v>MOTORISTA CUMPRINDO HORÁRIO NA ESCALA ATUAL</v>
      </c>
      <c r="L2744" s="119" t="str">
        <f>_xlfn.CONCAT(cr_impAlm[[#This Row],[DATA]],cr_impAlm[[#This Row],[MOTORISTA e MATRICULA]])</f>
        <v>45697ANTONIO DE PADUA DA  SILVA - 5645</v>
      </c>
    </row>
    <row r="2745" spans="1:12" ht="41.25" hidden="1" customHeight="1">
      <c r="A2745" s="152">
        <v>45608</v>
      </c>
      <c r="B2745" s="146">
        <v>19014</v>
      </c>
      <c r="C2745" s="147">
        <v>0.3</v>
      </c>
      <c r="D2745" s="148" t="s">
        <v>11</v>
      </c>
      <c r="E2745" s="153" t="s">
        <v>238</v>
      </c>
      <c r="F2745" s="149"/>
      <c r="G2745" s="149" t="str">
        <f t="shared" si="99"/>
        <v>1</v>
      </c>
      <c r="H2745" s="150">
        <f t="shared" si="100"/>
        <v>18</v>
      </c>
      <c r="I2745" s="149" t="str" cm="1">
        <f t="array" ref="I2745">_xlfn.XLOOKUP(C2745,imp_horarios,imp_trechos_janta,"",-1,1)</f>
        <v>BELEM X GOIANIA 07:12</v>
      </c>
      <c r="J2745" s="151" t="str" cm="1">
        <f t="array" ref="J2745">_xlfn.XLOOKUP(D2745,justificativas_motivos,justificativas_texto,"",1,1)</f>
        <v>MOTORISTA CUMPRINDO HORÁRIO NA ESCALA ATUAL</v>
      </c>
      <c r="L2745" s="119" t="str">
        <f>_xlfn.CONCAT(cr_impAlm[[#This Row],[DATA]],cr_impAlm[[#This Row],[MOTORISTA e MATRICULA]])</f>
        <v>45697WALDIR DE ALMEIDA CORTE JUNIOR - 5283</v>
      </c>
    </row>
    <row r="2746" spans="1:12" ht="41.25" hidden="1" customHeight="1">
      <c r="A2746" s="152">
        <v>45608</v>
      </c>
      <c r="B2746" s="146">
        <v>24004</v>
      </c>
      <c r="C2746" s="147">
        <v>0.33333333333333331</v>
      </c>
      <c r="D2746" s="148" t="s">
        <v>11</v>
      </c>
      <c r="E2746" s="153" t="s">
        <v>302</v>
      </c>
      <c r="F2746" s="149"/>
      <c r="G2746" s="149" t="str">
        <f t="shared" si="99"/>
        <v>1</v>
      </c>
      <c r="H2746" s="150">
        <f t="shared" si="100"/>
        <v>18</v>
      </c>
      <c r="I2746" s="149" t="str" cm="1">
        <f t="array" ref="I2746">_xlfn.XLOOKUP(C2746,imp_horarios,imp_trechos_janta,"",-1,1)</f>
        <v>SAO LUIS X GOIANIA 08:00</v>
      </c>
      <c r="J2746" s="151" t="str" cm="1">
        <f t="array" ref="J2746">_xlfn.XLOOKUP(D2746,justificativas_motivos,justificativas_texto,"",1,1)</f>
        <v>MOTORISTA CUMPRINDO HORÁRIO NA ESCALA ATUAL</v>
      </c>
      <c r="L2746" s="119" t="str">
        <f>_xlfn.CONCAT(cr_impAlm[[#This Row],[DATA]],cr_impAlm[[#This Row],[MOTORISTA e MATRICULA]])</f>
        <v>45697ANTONIO LINDOMAR DAS CHAGAS - 5175</v>
      </c>
    </row>
    <row r="2747" spans="1:12" ht="41.25" hidden="1" customHeight="1">
      <c r="A2747" s="152">
        <v>45608</v>
      </c>
      <c r="B2747" s="146">
        <v>24004</v>
      </c>
      <c r="C2747" s="147">
        <v>0.33333333333333331</v>
      </c>
      <c r="D2747" s="148" t="s">
        <v>11</v>
      </c>
      <c r="E2747" s="153" t="s">
        <v>320</v>
      </c>
      <c r="F2747" s="149"/>
      <c r="G2747" s="149" t="str">
        <f t="shared" si="99"/>
        <v>1</v>
      </c>
      <c r="H2747" s="150">
        <f t="shared" si="100"/>
        <v>18</v>
      </c>
      <c r="I2747" s="149" t="str" cm="1">
        <f t="array" ref="I2747">_xlfn.XLOOKUP(C2747,imp_horarios,imp_trechos_janta,"",-1,1)</f>
        <v>SAO LUIS X GOIANIA 08:00</v>
      </c>
      <c r="J2747" s="151" t="str" cm="1">
        <f t="array" ref="J2747">_xlfn.XLOOKUP(D2747,justificativas_motivos,justificativas_texto,"",1,1)</f>
        <v>MOTORISTA CUMPRINDO HORÁRIO NA ESCALA ATUAL</v>
      </c>
      <c r="L2747" s="119" t="str">
        <f>_xlfn.CONCAT(cr_impAlm[[#This Row],[DATA]],cr_impAlm[[#This Row],[MOTORISTA e MATRICULA]])</f>
        <v>45698AILTON LEITE ORTIZ DE CAMARGO - 1642</v>
      </c>
    </row>
    <row r="2748" spans="1:12" ht="41.25" hidden="1" customHeight="1">
      <c r="A2748" s="152">
        <v>45608</v>
      </c>
      <c r="B2748" s="146">
        <v>15700</v>
      </c>
      <c r="C2748" s="147">
        <v>0.75</v>
      </c>
      <c r="D2748" s="148" t="s">
        <v>11</v>
      </c>
      <c r="E2748" s="149" t="s">
        <v>104</v>
      </c>
      <c r="F2748" s="149"/>
      <c r="G2748" s="149" t="str">
        <f t="shared" si="99"/>
        <v>1</v>
      </c>
      <c r="H2748" s="150">
        <f t="shared" si="100"/>
        <v>18</v>
      </c>
      <c r="I2748" s="149" t="str" cm="1">
        <f t="array" ref="I2748">_xlfn.XLOOKUP(C2748,imp_horarios,imp_trechos_janta,"",-1,1)</f>
        <v>GOIANIA X TERESINA 18:00</v>
      </c>
      <c r="J2748" s="151" t="str" cm="1">
        <f t="array" ref="J2748">_xlfn.XLOOKUP(D2748,justificativas_motivos,justificativas_texto,"",1,1)</f>
        <v>MOTORISTA CUMPRINDO HORÁRIO NA ESCALA ATUAL</v>
      </c>
      <c r="L2748" s="119" t="str">
        <f>_xlfn.CONCAT(cr_impAlm[[#This Row],[DATA]],cr_impAlm[[#This Row],[MOTORISTA e MATRICULA]])</f>
        <v>45698ALCENILDE BARBOSA ARAUJO - 1745</v>
      </c>
    </row>
    <row r="2749" spans="1:12" ht="41.25" hidden="1" customHeight="1">
      <c r="A2749" s="152">
        <v>45608</v>
      </c>
      <c r="B2749" s="146">
        <v>15700</v>
      </c>
      <c r="C2749" s="147">
        <v>0.75</v>
      </c>
      <c r="D2749" s="148" t="s">
        <v>11</v>
      </c>
      <c r="E2749" s="149" t="s">
        <v>166</v>
      </c>
      <c r="F2749" s="149"/>
      <c r="G2749" s="149" t="str">
        <f t="shared" si="99"/>
        <v>1</v>
      </c>
      <c r="H2749" s="150">
        <f t="shared" si="100"/>
        <v>18</v>
      </c>
      <c r="I2749" s="149" t="str" cm="1">
        <f t="array" ref="I2749">_xlfn.XLOOKUP(C2749,imp_horarios,imp_trechos_janta,"",-1,1)</f>
        <v>GOIANIA X TERESINA 18:00</v>
      </c>
      <c r="J2749" s="151" t="str" cm="1">
        <f t="array" ref="J2749">_xlfn.XLOOKUP(D2749,justificativas_motivos,justificativas_texto,"",1,1)</f>
        <v>MOTORISTA CUMPRINDO HORÁRIO NA ESCALA ATUAL</v>
      </c>
      <c r="L2749" s="119" t="str">
        <f>_xlfn.CONCAT(cr_impAlm[[#This Row],[DATA]],cr_impAlm[[#This Row],[MOTORISTA e MATRICULA]])</f>
        <v>45698WILMAR JOSE DE SOUZA - 1763</v>
      </c>
    </row>
    <row r="2750" spans="1:12" ht="41.25" hidden="1" customHeight="1">
      <c r="A2750" s="152">
        <v>45608</v>
      </c>
      <c r="B2750" s="146">
        <v>24014</v>
      </c>
      <c r="C2750" s="147">
        <v>0.79166666666666663</v>
      </c>
      <c r="D2750" s="148" t="s">
        <v>11</v>
      </c>
      <c r="E2750" s="149" t="s">
        <v>37</v>
      </c>
      <c r="F2750" s="149"/>
      <c r="G2750" s="149" t="str">
        <f t="shared" si="99"/>
        <v>1</v>
      </c>
      <c r="H2750" s="150">
        <f t="shared" si="100"/>
        <v>18</v>
      </c>
      <c r="I2750" s="149" t="s">
        <v>79</v>
      </c>
      <c r="J2750" s="151" t="str" cm="1">
        <f t="array" ref="J2750">_xlfn.XLOOKUP(D2750,justificativas_motivos,justificativas_texto,"",1,1)</f>
        <v>MOTORISTA CUMPRINDO HORÁRIO NA ESCALA ATUAL</v>
      </c>
      <c r="L2750" s="119" t="str">
        <f>_xlfn.CONCAT(cr_impAlm[[#This Row],[DATA]],cr_impAlm[[#This Row],[MOTORISTA e MATRICULA]])</f>
        <v>45698JANIO CEZAR - 6021</v>
      </c>
    </row>
    <row r="2751" spans="1:12" ht="41.25" hidden="1" customHeight="1">
      <c r="A2751" s="152">
        <v>45608</v>
      </c>
      <c r="B2751" s="146">
        <v>24014</v>
      </c>
      <c r="C2751" s="147">
        <v>0.79166666666666663</v>
      </c>
      <c r="D2751" s="148" t="s">
        <v>11</v>
      </c>
      <c r="E2751" s="149" t="s">
        <v>188</v>
      </c>
      <c r="F2751" s="149"/>
      <c r="G2751" s="149" t="str">
        <f t="shared" si="99"/>
        <v>1</v>
      </c>
      <c r="H2751" s="150">
        <f t="shared" si="100"/>
        <v>18</v>
      </c>
      <c r="I2751" s="149" t="s">
        <v>79</v>
      </c>
      <c r="J2751" s="151" t="str" cm="1">
        <f t="array" ref="J2751">_xlfn.XLOOKUP(D2751,justificativas_motivos,justificativas_texto,"",1,1)</f>
        <v>MOTORISTA CUMPRINDO HORÁRIO NA ESCALA ATUAL</v>
      </c>
      <c r="L2751" s="119" t="str">
        <f>_xlfn.CONCAT(cr_impAlm[[#This Row],[DATA]],cr_impAlm[[#This Row],[MOTORISTA e MATRICULA]])</f>
        <v>45698MARCELO RIZO SANTANA - 2048</v>
      </c>
    </row>
    <row r="2752" spans="1:12" ht="41.25" hidden="1" customHeight="1">
      <c r="A2752" s="152">
        <v>45608</v>
      </c>
      <c r="B2752" s="146">
        <v>24005</v>
      </c>
      <c r="C2752" s="147">
        <v>0.83333333333333337</v>
      </c>
      <c r="D2752" s="148" t="s">
        <v>11</v>
      </c>
      <c r="E2752" s="149" t="s">
        <v>201</v>
      </c>
      <c r="F2752" s="149"/>
      <c r="G2752" s="149" t="str">
        <f t="shared" si="99"/>
        <v>1</v>
      </c>
      <c r="H2752" s="150">
        <f t="shared" si="100"/>
        <v>18</v>
      </c>
      <c r="I2752" s="149" t="str" cm="1">
        <f t="array" ref="I2752">_xlfn.XLOOKUP(C2752,imp_horarios,imp_trechos_janta,"",-1,1)</f>
        <v>GOIANIA X SAO LUIS 20:00</v>
      </c>
      <c r="J2752" s="151" t="str" cm="1">
        <f t="array" ref="J2752">_xlfn.XLOOKUP(D2752,justificativas_motivos,justificativas_texto,"",1,1)</f>
        <v>MOTORISTA CUMPRINDO HORÁRIO NA ESCALA ATUAL</v>
      </c>
      <c r="L2752" s="119" t="str">
        <f>_xlfn.CONCAT(cr_impAlm[[#This Row],[DATA]],cr_impAlm[[#This Row],[MOTORISTA e MATRICULA]])</f>
        <v>45698CLAUDIO JOSE DO NASCIMENTO - 549</v>
      </c>
    </row>
    <row r="2753" spans="1:12" ht="41.25" hidden="1" customHeight="1">
      <c r="A2753" s="152">
        <v>45608</v>
      </c>
      <c r="B2753" s="146">
        <v>24005</v>
      </c>
      <c r="C2753" s="147">
        <v>0.83333333333333337</v>
      </c>
      <c r="D2753" s="148" t="s">
        <v>11</v>
      </c>
      <c r="E2753" s="153" t="s">
        <v>416</v>
      </c>
      <c r="F2753" s="132"/>
      <c r="G2753" s="149" t="str">
        <f t="shared" si="99"/>
        <v>1</v>
      </c>
      <c r="H2753" s="150">
        <f t="shared" si="100"/>
        <v>18</v>
      </c>
      <c r="I2753" s="149" t="str" cm="1">
        <f t="array" ref="I2753">_xlfn.XLOOKUP(C2753,imp_horarios,imp_trechos_janta,"",-1,1)</f>
        <v>GOIANIA X SAO LUIS 20:00</v>
      </c>
      <c r="J2753" s="151" t="str" cm="1">
        <f t="array" ref="J2753">_xlfn.XLOOKUP(D2753,justificativas_motivos,justificativas_texto,"",1,1)</f>
        <v>MOTORISTA CUMPRINDO HORÁRIO NA ESCALA ATUAL</v>
      </c>
      <c r="L2753" s="119" t="str">
        <f>_xlfn.CONCAT(cr_impAlm[[#This Row],[DATA]],cr_impAlm[[#This Row],[MOTORISTA e MATRICULA]])</f>
        <v>45698PEDRINHO MARCELINO BATISTA - 5013</v>
      </c>
    </row>
    <row r="2754" spans="1:12" ht="41.25" hidden="1" customHeight="1">
      <c r="A2754" s="144">
        <v>45609</v>
      </c>
      <c r="B2754" s="135">
        <v>19025</v>
      </c>
      <c r="C2754" s="133">
        <v>0.75</v>
      </c>
      <c r="D2754" s="136" t="s">
        <v>11</v>
      </c>
      <c r="E2754" s="132" t="s">
        <v>104</v>
      </c>
      <c r="F2754" s="132"/>
      <c r="G2754" s="132" t="str">
        <f t="shared" si="99"/>
        <v>1</v>
      </c>
      <c r="H2754" s="137">
        <f t="shared" si="100"/>
        <v>18</v>
      </c>
      <c r="I2754" s="132" t="str" cm="1">
        <f t="array" ref="I2754">_xlfn.XLOOKUP(C2754,imp_horarios,imp_trechos_janta,"",-1,1)</f>
        <v>GOIANIA X TERESINA 18:00</v>
      </c>
      <c r="J2754" s="145" t="str" cm="1">
        <f t="array" ref="J2754">_xlfn.XLOOKUP(D2754,justificativas_motivos,justificativas_texto,"",1,1)</f>
        <v>MOTORISTA CUMPRINDO HORÁRIO NA ESCALA ATUAL</v>
      </c>
      <c r="L2754" s="119" t="str">
        <f>_xlfn.CONCAT(cr_impAlm[[#This Row],[DATA]],cr_impAlm[[#This Row],[MOTORISTA e MATRICULA]])</f>
        <v>45698VALTER PEREIRA MACIEL - 5630</v>
      </c>
    </row>
    <row r="2755" spans="1:12" ht="41.25" hidden="1" customHeight="1">
      <c r="A2755" s="152">
        <v>45609</v>
      </c>
      <c r="B2755" s="135">
        <v>19025</v>
      </c>
      <c r="C2755" s="133">
        <v>0.75</v>
      </c>
      <c r="D2755" s="148" t="s">
        <v>11</v>
      </c>
      <c r="E2755" s="132" t="s">
        <v>151</v>
      </c>
      <c r="F2755" s="132"/>
      <c r="G2755" s="132" t="str">
        <f t="shared" si="99"/>
        <v>1</v>
      </c>
      <c r="H2755" s="137">
        <f t="shared" si="100"/>
        <v>18</v>
      </c>
      <c r="I2755" s="132" t="str" cm="1">
        <f t="array" ref="I2755">_xlfn.XLOOKUP(C2755,imp_horarios,imp_trechos_janta,"",-1,1)</f>
        <v>GOIANIA X TERESINA 18:00</v>
      </c>
      <c r="J2755" s="145" t="str" cm="1">
        <f t="array" ref="J2755">_xlfn.XLOOKUP(D2755,justificativas_motivos,justificativas_texto,"",1,1)</f>
        <v>MOTORISTA CUMPRINDO HORÁRIO NA ESCALA ATUAL</v>
      </c>
      <c r="L2755" s="119" t="str">
        <f>_xlfn.CONCAT(cr_impAlm[[#This Row],[DATA]],cr_impAlm[[#This Row],[MOTORISTA e MATRICULA]])</f>
        <v>45698ANTONIO LINDOMAR DAS CHAGAS - 5175</v>
      </c>
    </row>
    <row r="2756" spans="1:12" ht="41.25" hidden="1" customHeight="1">
      <c r="A2756" s="144">
        <v>45609</v>
      </c>
      <c r="B2756" s="135">
        <v>24014</v>
      </c>
      <c r="C2756" s="133">
        <v>0.79166666666666663</v>
      </c>
      <c r="D2756" s="136" t="s">
        <v>11</v>
      </c>
      <c r="E2756" s="132" t="s">
        <v>37</v>
      </c>
      <c r="F2756" s="132"/>
      <c r="G2756" s="132" t="str">
        <f t="shared" si="99"/>
        <v>1</v>
      </c>
      <c r="H2756" s="137">
        <f t="shared" si="100"/>
        <v>18</v>
      </c>
      <c r="I2756" s="132" t="str" cm="1">
        <f t="array" ref="I2756">_xlfn.XLOOKUP(C2756,imp_horarios,imp_trechos_janta,"",-1,1)</f>
        <v>GOIANIA X TERESINA 18:00</v>
      </c>
      <c r="J2756" s="145" t="str" cm="1">
        <f t="array" ref="J2756">_xlfn.XLOOKUP(D2756,justificativas_motivos,justificativas_texto,"",1,1)</f>
        <v>MOTORISTA CUMPRINDO HORÁRIO NA ESCALA ATUAL</v>
      </c>
      <c r="L2756" s="119" t="str">
        <f>_xlfn.CONCAT(cr_impAlm[[#This Row],[DATA]],cr_impAlm[[#This Row],[MOTORISTA e MATRICULA]])</f>
        <v>45698WALDIR DE ALMEIDA CORTE JUNIOR - 5283</v>
      </c>
    </row>
    <row r="2757" spans="1:12" ht="41.25" hidden="1" customHeight="1">
      <c r="A2757" s="152">
        <v>45609</v>
      </c>
      <c r="B2757" s="135">
        <v>24014</v>
      </c>
      <c r="C2757" s="133">
        <v>0.79166666666666663</v>
      </c>
      <c r="D2757" s="148" t="s">
        <v>11</v>
      </c>
      <c r="E2757" s="132" t="s">
        <v>188</v>
      </c>
      <c r="F2757" s="132"/>
      <c r="G2757" s="132" t="str">
        <f t="shared" si="99"/>
        <v>1</v>
      </c>
      <c r="H2757" s="137">
        <f t="shared" si="100"/>
        <v>18</v>
      </c>
      <c r="I2757" s="132" t="str" cm="1">
        <f t="array" ref="I2757">_xlfn.XLOOKUP(C2757,imp_horarios,imp_trechos_janta,"",-1,1)</f>
        <v>GOIANIA X TERESINA 18:00</v>
      </c>
      <c r="J2757" s="145" t="str" cm="1">
        <f t="array" ref="J2757">_xlfn.XLOOKUP(D2757,justificativas_motivos,justificativas_texto,"",1,1)</f>
        <v>MOTORISTA CUMPRINDO HORÁRIO NA ESCALA ATUAL</v>
      </c>
      <c r="L2757" s="119" t="str">
        <f>_xlfn.CONCAT(cr_impAlm[[#This Row],[DATA]],cr_impAlm[[#This Row],[MOTORISTA e MATRICULA]])</f>
        <v>45698VALDIR ALVES MIRANDA - 1364</v>
      </c>
    </row>
    <row r="2758" spans="1:12" ht="41.25" hidden="1" customHeight="1">
      <c r="A2758" s="144">
        <v>45609</v>
      </c>
      <c r="B2758" s="135">
        <v>16500</v>
      </c>
      <c r="C2758" s="133">
        <v>0.39583333333333331</v>
      </c>
      <c r="D2758" s="136" t="s">
        <v>11</v>
      </c>
      <c r="E2758" s="132" t="s">
        <v>91</v>
      </c>
      <c r="F2758" s="132"/>
      <c r="G2758" s="132" t="str">
        <f t="shared" si="99"/>
        <v>1</v>
      </c>
      <c r="H2758" s="137">
        <f t="shared" si="100"/>
        <v>18</v>
      </c>
      <c r="I2758" s="132" t="str" cm="1">
        <f t="array" ref="I2758">_xlfn.XLOOKUP(C2758,imp_horarios,imp_trechos_janta,"",-1,1)</f>
        <v>GOIANIA X BELEM 09:30</v>
      </c>
      <c r="J2758" s="145" t="str" cm="1">
        <f t="array" ref="J2758">_xlfn.XLOOKUP(D2758,justificativas_motivos,justificativas_texto,"",1,1)</f>
        <v>MOTORISTA CUMPRINDO HORÁRIO NA ESCALA ATUAL</v>
      </c>
      <c r="L2758" s="119" t="str">
        <f>_xlfn.CONCAT(cr_impAlm[[#This Row],[DATA]],cr_impAlm[[#This Row],[MOTORISTA e MATRICULA]])</f>
        <v>45698MANOEL SEVERINO DE SOUZA - 5200</v>
      </c>
    </row>
    <row r="2759" spans="1:12" ht="41.25" hidden="1" customHeight="1">
      <c r="A2759" s="152">
        <v>45609</v>
      </c>
      <c r="B2759" s="135">
        <v>16500</v>
      </c>
      <c r="C2759" s="133">
        <v>0.39583333333333331</v>
      </c>
      <c r="D2759" s="148" t="s">
        <v>11</v>
      </c>
      <c r="E2759" s="132" t="s">
        <v>89</v>
      </c>
      <c r="F2759" s="132"/>
      <c r="G2759" s="132" t="str">
        <f t="shared" si="99"/>
        <v>1</v>
      </c>
      <c r="H2759" s="137">
        <f t="shared" si="100"/>
        <v>18</v>
      </c>
      <c r="I2759" s="132" t="str" cm="1">
        <f t="array" ref="I2759">_xlfn.XLOOKUP(C2759,imp_horarios,imp_trechos_janta,"",-1,1)</f>
        <v>GOIANIA X BELEM 09:30</v>
      </c>
      <c r="J2759" s="145" t="str" cm="1">
        <f t="array" ref="J2759">_xlfn.XLOOKUP(D2759,justificativas_motivos,justificativas_texto,"",1,1)</f>
        <v>MOTORISTA CUMPRINDO HORÁRIO NA ESCALA ATUAL</v>
      </c>
      <c r="L2759" s="119" t="str">
        <f>_xlfn.CONCAT(cr_impAlm[[#This Row],[DATA]],cr_impAlm[[#This Row],[MOTORISTA e MATRICULA]])</f>
        <v>45698DAVID ALVES PEREIRA - 5300</v>
      </c>
    </row>
    <row r="2760" spans="1:12" ht="41.25" hidden="1" customHeight="1">
      <c r="A2760" s="144">
        <v>45609</v>
      </c>
      <c r="B2760" s="135">
        <v>19016</v>
      </c>
      <c r="C2760" s="133">
        <v>0.75</v>
      </c>
      <c r="D2760" s="136" t="s">
        <v>11</v>
      </c>
      <c r="E2760" s="132" t="s">
        <v>167</v>
      </c>
      <c r="F2760" s="132"/>
      <c r="G2760" s="132" t="str">
        <f t="shared" si="99"/>
        <v>1</v>
      </c>
      <c r="H2760" s="137">
        <f t="shared" si="100"/>
        <v>18</v>
      </c>
      <c r="I2760" s="132" t="str" cm="1">
        <f t="array" ref="I2760">_xlfn.XLOOKUP(C2760,imp_horarios,imp_trechos_janta,"",-1,1)</f>
        <v>GOIANIA X TERESINA 18:00</v>
      </c>
      <c r="J2760" s="145" t="str" cm="1">
        <f t="array" ref="J2760">_xlfn.XLOOKUP(D2760,justificativas_motivos,justificativas_texto,"",1,1)</f>
        <v>MOTORISTA CUMPRINDO HORÁRIO NA ESCALA ATUAL</v>
      </c>
      <c r="L2760" s="119" t="str">
        <f>_xlfn.CONCAT(cr_impAlm[[#This Row],[DATA]],cr_impAlm[[#This Row],[MOTORISTA e MATRICULA]])</f>
        <v>45698GENIVAN LEAL TEIXEIRA - 5302</v>
      </c>
    </row>
    <row r="2761" spans="1:12" ht="41.25" hidden="1" customHeight="1">
      <c r="A2761" s="152">
        <v>45609</v>
      </c>
      <c r="B2761" s="135">
        <v>19016</v>
      </c>
      <c r="C2761" s="133">
        <v>0.75</v>
      </c>
      <c r="D2761" s="148" t="s">
        <v>11</v>
      </c>
      <c r="E2761" s="132" t="s">
        <v>379</v>
      </c>
      <c r="F2761" s="132"/>
      <c r="G2761" s="132" t="str">
        <f t="shared" si="99"/>
        <v>1</v>
      </c>
      <c r="H2761" s="137">
        <f t="shared" si="100"/>
        <v>18</v>
      </c>
      <c r="I2761" s="132" t="str" cm="1">
        <f t="array" ref="I2761">_xlfn.XLOOKUP(C2761,imp_horarios,imp_trechos_janta,"",-1,1)</f>
        <v>GOIANIA X TERESINA 18:00</v>
      </c>
      <c r="J2761" s="145" t="str" cm="1">
        <f t="array" ref="J2761">_xlfn.XLOOKUP(D2761,justificativas_motivos,justificativas_texto,"",1,1)</f>
        <v>MOTORISTA CUMPRINDO HORÁRIO NA ESCALA ATUAL</v>
      </c>
      <c r="L2761" s="119" t="str">
        <f>_xlfn.CONCAT(cr_impAlm[[#This Row],[DATA]],cr_impAlm[[#This Row],[MOTORISTA e MATRICULA]])</f>
        <v>45698ADAIL DA SILVA DOS SANTOS - 1103</v>
      </c>
    </row>
    <row r="2762" spans="1:12" ht="41.25" hidden="1" customHeight="1">
      <c r="A2762" s="144">
        <v>45609</v>
      </c>
      <c r="B2762" s="135">
        <v>24009</v>
      </c>
      <c r="C2762" s="133">
        <v>0.79166666666666663</v>
      </c>
      <c r="D2762" s="136" t="s">
        <v>11</v>
      </c>
      <c r="E2762" s="132" t="s">
        <v>177</v>
      </c>
      <c r="F2762" s="132"/>
      <c r="G2762" s="132" t="str">
        <f t="shared" si="99"/>
        <v>1</v>
      </c>
      <c r="H2762" s="137">
        <f t="shared" si="100"/>
        <v>18</v>
      </c>
      <c r="I2762" s="132" t="str" cm="1">
        <f t="array" ref="I2762">_xlfn.XLOOKUP(C2762,imp_horarios,imp_trechos_janta,"",-1,1)</f>
        <v>GOIANIA X TERESINA 18:00</v>
      </c>
      <c r="J2762" s="145" t="str" cm="1">
        <f t="array" ref="J2762">_xlfn.XLOOKUP(D2762,justificativas_motivos,justificativas_texto,"",1,1)</f>
        <v>MOTORISTA CUMPRINDO HORÁRIO NA ESCALA ATUAL</v>
      </c>
      <c r="L2762" s="119" t="str">
        <f>_xlfn.CONCAT(cr_impAlm[[#This Row],[DATA]],cr_impAlm[[#This Row],[MOTORISTA e MATRICULA]])</f>
        <v>45698ELMANO PEREIRA DE ARAUJO</v>
      </c>
    </row>
    <row r="2763" spans="1:12" ht="41.25" hidden="1" customHeight="1">
      <c r="A2763" s="152">
        <v>45609</v>
      </c>
      <c r="B2763" s="135">
        <v>24009</v>
      </c>
      <c r="C2763" s="133">
        <v>0.79166666666666663</v>
      </c>
      <c r="D2763" s="148" t="s">
        <v>11</v>
      </c>
      <c r="E2763" s="132" t="s">
        <v>17</v>
      </c>
      <c r="F2763" s="149"/>
      <c r="G2763" s="132" t="str">
        <f t="shared" si="99"/>
        <v>1</v>
      </c>
      <c r="H2763" s="137">
        <f t="shared" si="100"/>
        <v>18</v>
      </c>
      <c r="I2763" s="132" t="str" cm="1">
        <f t="array" ref="I2763">_xlfn.XLOOKUP(C2763,imp_horarios,imp_trechos_janta,"",-1,1)</f>
        <v>GOIANIA X TERESINA 18:00</v>
      </c>
      <c r="J2763" s="145" t="str" cm="1">
        <f t="array" ref="J2763">_xlfn.XLOOKUP(D2763,justificativas_motivos,justificativas_texto,"",1,1)</f>
        <v>MOTORISTA CUMPRINDO HORÁRIO NA ESCALA ATUAL</v>
      </c>
      <c r="L2763" s="119" t="str">
        <f>_xlfn.CONCAT(cr_impAlm[[#This Row],[DATA]],cr_impAlm[[#This Row],[MOTORISTA e MATRICULA]])</f>
        <v>45699PEDRINHO MARCELINO BATISTA - 5013</v>
      </c>
    </row>
    <row r="2764" spans="1:12" ht="41.25" hidden="1" customHeight="1">
      <c r="A2764" s="152">
        <v>45609</v>
      </c>
      <c r="B2764" s="146">
        <v>24010</v>
      </c>
      <c r="C2764" s="147">
        <v>0.83333333333333337</v>
      </c>
      <c r="D2764" s="148" t="s">
        <v>11</v>
      </c>
      <c r="E2764" s="149" t="s">
        <v>67</v>
      </c>
      <c r="F2764" s="149"/>
      <c r="G2764" s="149" t="str">
        <f t="shared" si="99"/>
        <v>1</v>
      </c>
      <c r="H2764" s="150">
        <f t="shared" si="100"/>
        <v>18</v>
      </c>
      <c r="I2764" s="149" t="str" cm="1">
        <f t="array" ref="I2764">_xlfn.XLOOKUP(C2764,imp_horarios,imp_trechos_janta,"",-1,1)</f>
        <v>GOIANIA X SAO LUIS 20:00</v>
      </c>
      <c r="J2764" s="151" t="str" cm="1">
        <f t="array" ref="J2764">_xlfn.XLOOKUP(D2764,justificativas_motivos,justificativas_texto,"",1,1)</f>
        <v>MOTORISTA CUMPRINDO HORÁRIO NA ESCALA ATUAL</v>
      </c>
      <c r="L2764" s="119" t="str">
        <f>_xlfn.CONCAT(cr_impAlm[[#This Row],[DATA]],cr_impAlm[[#This Row],[MOTORISTA e MATRICULA]])</f>
        <v>45699VALTER PEREIRA MACIEL - 5630</v>
      </c>
    </row>
    <row r="2765" spans="1:12" ht="41.25" hidden="1" customHeight="1">
      <c r="A2765" s="152">
        <v>45609</v>
      </c>
      <c r="B2765" s="146">
        <v>24010</v>
      </c>
      <c r="C2765" s="147">
        <v>0.83333333333333337</v>
      </c>
      <c r="D2765" s="148" t="s">
        <v>11</v>
      </c>
      <c r="E2765" s="132" t="s">
        <v>226</v>
      </c>
      <c r="F2765" s="149"/>
      <c r="G2765" s="149" t="str">
        <f t="shared" si="99"/>
        <v>1</v>
      </c>
      <c r="H2765" s="150">
        <f t="shared" si="100"/>
        <v>18</v>
      </c>
      <c r="I2765" s="149" t="str" cm="1">
        <f t="array" ref="I2765">_xlfn.XLOOKUP(C2765,imp_horarios,imp_trechos_janta,"",-1,1)</f>
        <v>GOIANIA X SAO LUIS 20:00</v>
      </c>
      <c r="J2765" s="151" t="str" cm="1">
        <f t="array" ref="J2765">_xlfn.XLOOKUP(D2765,justificativas_motivos,justificativas_texto,"",1,1)</f>
        <v>MOTORISTA CUMPRINDO HORÁRIO NA ESCALA ATUAL</v>
      </c>
      <c r="L2765" s="119" t="str">
        <f>_xlfn.CONCAT(cr_impAlm[[#This Row],[DATA]],cr_impAlm[[#This Row],[MOTORISTA e MATRICULA]])</f>
        <v>45699VALDIVINO GONCALVES DA SILVA - 5724</v>
      </c>
    </row>
    <row r="2766" spans="1:12" ht="41.25" hidden="1" customHeight="1">
      <c r="A2766" s="152">
        <v>45610</v>
      </c>
      <c r="B2766" s="146">
        <v>24010</v>
      </c>
      <c r="C2766" s="147">
        <v>0.3</v>
      </c>
      <c r="D2766" s="148" t="s">
        <v>11</v>
      </c>
      <c r="E2766" s="132" t="s">
        <v>177</v>
      </c>
      <c r="F2766" s="149"/>
      <c r="G2766" s="149" t="str">
        <f t="shared" si="99"/>
        <v>1</v>
      </c>
      <c r="H2766" s="150">
        <f t="shared" si="100"/>
        <v>18</v>
      </c>
      <c r="I2766" s="149" t="str" cm="1">
        <f t="array" ref="I2766">_xlfn.XLOOKUP(C2766,imp_horarios,imp_trechos_janta,"",-1,1)</f>
        <v>BELEM X GOIANIA 07:12</v>
      </c>
      <c r="J2766" s="151" t="str" cm="1">
        <f t="array" ref="J2766">_xlfn.XLOOKUP(D2766,justificativas_motivos,justificativas_texto,"",1,1)</f>
        <v>MOTORISTA CUMPRINDO HORÁRIO NA ESCALA ATUAL</v>
      </c>
      <c r="L2766" s="119" t="str">
        <f>_xlfn.CONCAT(cr_impAlm[[#This Row],[DATA]],cr_impAlm[[#This Row],[MOTORISTA e MATRICULA]])</f>
        <v>45699JOSIMAR CLAUDINO SILVA - 5240</v>
      </c>
    </row>
    <row r="2767" spans="1:12" ht="41.25" hidden="1" customHeight="1">
      <c r="A2767" s="152">
        <v>45610</v>
      </c>
      <c r="B2767" s="146">
        <v>24010</v>
      </c>
      <c r="C2767" s="147">
        <v>0.3</v>
      </c>
      <c r="D2767" s="148" t="s">
        <v>11</v>
      </c>
      <c r="E2767" s="149" t="s">
        <v>17</v>
      </c>
      <c r="F2767" s="149"/>
      <c r="G2767" s="149" t="str">
        <f t="shared" si="99"/>
        <v>1</v>
      </c>
      <c r="H2767" s="150">
        <f t="shared" si="100"/>
        <v>18</v>
      </c>
      <c r="I2767" s="149" t="str" cm="1">
        <f t="array" ref="I2767">_xlfn.XLOOKUP(C2767,imp_horarios,imp_trechos_janta,"",-1,1)</f>
        <v>BELEM X GOIANIA 07:12</v>
      </c>
      <c r="J2767" s="151" t="str" cm="1">
        <f t="array" ref="J2767">_xlfn.XLOOKUP(D2767,justificativas_motivos,justificativas_texto,"",1,1)</f>
        <v>MOTORISTA CUMPRINDO HORÁRIO NA ESCALA ATUAL</v>
      </c>
      <c r="L2767" s="119" t="str">
        <f>_xlfn.CONCAT(cr_impAlm[[#This Row],[DATA]],cr_impAlm[[#This Row],[MOTORISTA e MATRICULA]])</f>
        <v>45699ADALTON ALMEIDA DE SOUZA - 1941</v>
      </c>
    </row>
    <row r="2768" spans="1:12" ht="41.25" hidden="1" customHeight="1">
      <c r="A2768" s="152">
        <v>45610</v>
      </c>
      <c r="B2768" s="146">
        <v>15800</v>
      </c>
      <c r="C2768" s="147">
        <v>0.39583333333333331</v>
      </c>
      <c r="D2768" s="148" t="s">
        <v>11</v>
      </c>
      <c r="E2768" s="153" t="s">
        <v>26</v>
      </c>
      <c r="F2768" s="149"/>
      <c r="G2768" s="149" t="str">
        <f t="shared" si="99"/>
        <v>1</v>
      </c>
      <c r="H2768" s="150">
        <f t="shared" si="100"/>
        <v>18</v>
      </c>
      <c r="I2768" s="149" t="str" cm="1">
        <f t="array" ref="I2768">_xlfn.XLOOKUP(C2768,imp_horarios,imp_trechos_janta,"",-1,1)</f>
        <v>GOIANIA X BELEM 09:30</v>
      </c>
      <c r="J2768" s="151" t="str" cm="1">
        <f t="array" ref="J2768">_xlfn.XLOOKUP(D2768,justificativas_motivos,justificativas_texto,"",1,1)</f>
        <v>MOTORISTA CUMPRINDO HORÁRIO NA ESCALA ATUAL</v>
      </c>
      <c r="L2768" s="119" t="str">
        <f>_xlfn.CONCAT(cr_impAlm[[#This Row],[DATA]],cr_impAlm[[#This Row],[MOTORISTA e MATRICULA]])</f>
        <v>45699JOAO ROQUELINO PERES JUNIOR - 5552</v>
      </c>
    </row>
    <row r="2769" spans="1:12" ht="41.25" hidden="1" customHeight="1">
      <c r="A2769" s="152">
        <v>45610</v>
      </c>
      <c r="B2769" s="146">
        <v>15800</v>
      </c>
      <c r="C2769" s="147">
        <v>0.39583333333333331</v>
      </c>
      <c r="D2769" s="148" t="s">
        <v>11</v>
      </c>
      <c r="E2769" s="153" t="s">
        <v>24</v>
      </c>
      <c r="F2769" s="149"/>
      <c r="G2769" s="149" t="str">
        <f t="shared" si="99"/>
        <v>1</v>
      </c>
      <c r="H2769" s="150">
        <f t="shared" si="100"/>
        <v>18</v>
      </c>
      <c r="I2769" s="149" t="str" cm="1">
        <f t="array" ref="I2769">_xlfn.XLOOKUP(C2769,imp_horarios,imp_trechos_janta,"",-1,1)</f>
        <v>GOIANIA X BELEM 09:30</v>
      </c>
      <c r="J2769" s="151" t="str" cm="1">
        <f t="array" ref="J2769">_xlfn.XLOOKUP(D2769,justificativas_motivos,justificativas_texto,"",1,1)</f>
        <v>MOTORISTA CUMPRINDO HORÁRIO NA ESCALA ATUAL</v>
      </c>
      <c r="L2769" s="119" t="str">
        <f>_xlfn.CONCAT(cr_impAlm[[#This Row],[DATA]],cr_impAlm[[#This Row],[MOTORISTA e MATRICULA]])</f>
        <v>45699CARLOS ALBERTO DE LIMA - 2777</v>
      </c>
    </row>
    <row r="2770" spans="1:12" ht="41.25" hidden="1" customHeight="1">
      <c r="A2770" s="152">
        <v>45610</v>
      </c>
      <c r="B2770" s="146">
        <v>17700</v>
      </c>
      <c r="C2770" s="147">
        <v>0.75</v>
      </c>
      <c r="D2770" s="148" t="s">
        <v>11</v>
      </c>
      <c r="E2770" s="149" t="s">
        <v>110</v>
      </c>
      <c r="F2770" s="149"/>
      <c r="G2770" s="149" t="str">
        <f t="shared" si="99"/>
        <v>1</v>
      </c>
      <c r="H2770" s="150">
        <f t="shared" si="100"/>
        <v>18</v>
      </c>
      <c r="I2770" s="149" t="str" cm="1">
        <f t="array" ref="I2770">_xlfn.XLOOKUP(C2770,imp_horarios,imp_trechos_janta,"",-1,1)</f>
        <v>GOIANIA X TERESINA 18:00</v>
      </c>
      <c r="J2770" s="151" t="str" cm="1">
        <f t="array" ref="J2770">_xlfn.XLOOKUP(D2770,justificativas_motivos,justificativas_texto,"",1,1)</f>
        <v>MOTORISTA CUMPRINDO HORÁRIO NA ESCALA ATUAL</v>
      </c>
      <c r="L2770" s="119" t="str">
        <f>_xlfn.CONCAT(cr_impAlm[[#This Row],[DATA]],cr_impAlm[[#This Row],[MOTORISTA e MATRICULA]])</f>
        <v>45699FABIO DA SILVA ANDRADE - 4075</v>
      </c>
    </row>
    <row r="2771" spans="1:12" ht="41.25" hidden="1" customHeight="1">
      <c r="A2771" s="152">
        <v>45610</v>
      </c>
      <c r="B2771" s="146">
        <v>17700</v>
      </c>
      <c r="C2771" s="147">
        <v>0.75</v>
      </c>
      <c r="D2771" s="148" t="s">
        <v>11</v>
      </c>
      <c r="E2771" s="149" t="s">
        <v>48</v>
      </c>
      <c r="F2771" s="149"/>
      <c r="G2771" s="149" t="str">
        <f t="shared" si="99"/>
        <v>1</v>
      </c>
      <c r="H2771" s="150">
        <f t="shared" si="100"/>
        <v>18</v>
      </c>
      <c r="I2771" s="149" t="str" cm="1">
        <f t="array" ref="I2771">_xlfn.XLOOKUP(C2771,imp_horarios,imp_trechos_janta,"",-1,1)</f>
        <v>GOIANIA X TERESINA 18:00</v>
      </c>
      <c r="J2771" s="151" t="str" cm="1">
        <f t="array" ref="J2771">_xlfn.XLOOKUP(D2771,justificativas_motivos,justificativas_texto,"",1,1)</f>
        <v>MOTORISTA CUMPRINDO HORÁRIO NA ESCALA ATUAL</v>
      </c>
      <c r="L2771" s="119" t="str">
        <f>_xlfn.CONCAT(cr_impAlm[[#This Row],[DATA]],cr_impAlm[[#This Row],[MOTORISTA e MATRICULA]])</f>
        <v>45699FRANCISCO DAS CHAGAS DO NASCIMENTO - 5269</v>
      </c>
    </row>
    <row r="2772" spans="1:12" ht="41.25" hidden="1" customHeight="1">
      <c r="A2772" s="152">
        <v>45610</v>
      </c>
      <c r="B2772" s="146">
        <v>24001</v>
      </c>
      <c r="C2772" s="147">
        <v>0.79166666666666663</v>
      </c>
      <c r="D2772" s="148" t="s">
        <v>11</v>
      </c>
      <c r="E2772" s="149" t="s">
        <v>65</v>
      </c>
      <c r="F2772" s="149"/>
      <c r="G2772" s="149" t="str">
        <f t="shared" si="99"/>
        <v>1</v>
      </c>
      <c r="H2772" s="150">
        <f t="shared" si="100"/>
        <v>18</v>
      </c>
      <c r="I2772" s="149" t="str" cm="1">
        <f t="array" ref="I2772">_xlfn.XLOOKUP(C2772,imp_horarios,imp_trechos_janta,"",-1,1)</f>
        <v>GOIANIA X TERESINA 18:00</v>
      </c>
      <c r="J2772" s="151" t="str" cm="1">
        <f t="array" ref="J2772">_xlfn.XLOOKUP(D2772,justificativas_motivos,justificativas_texto,"",1,1)</f>
        <v>MOTORISTA CUMPRINDO HORÁRIO NA ESCALA ATUAL</v>
      </c>
      <c r="L2772" s="119" t="str">
        <f>_xlfn.CONCAT(cr_impAlm[[#This Row],[DATA]],cr_impAlm[[#This Row],[MOTORISTA e MATRICULA]])</f>
        <v>45699IVAN VIEIRA DO NASCIMENTO - 5304</v>
      </c>
    </row>
    <row r="2773" spans="1:12" ht="41.25" hidden="1" customHeight="1">
      <c r="A2773" s="152">
        <v>45610</v>
      </c>
      <c r="B2773" s="146">
        <v>24001</v>
      </c>
      <c r="C2773" s="147">
        <v>0.79166666666666663</v>
      </c>
      <c r="D2773" s="148" t="s">
        <v>11</v>
      </c>
      <c r="E2773" s="149" t="s">
        <v>119</v>
      </c>
      <c r="F2773" s="149"/>
      <c r="G2773" s="149" t="str">
        <f t="shared" si="99"/>
        <v>1</v>
      </c>
      <c r="H2773" s="150">
        <f t="shared" si="100"/>
        <v>18</v>
      </c>
      <c r="I2773" s="149" t="str" cm="1">
        <f t="array" ref="I2773">_xlfn.XLOOKUP(C2773,imp_horarios,imp_trechos_janta,"",-1,1)</f>
        <v>GOIANIA X TERESINA 18:00</v>
      </c>
      <c r="J2773" s="151" t="str" cm="1">
        <f t="array" ref="J2773">_xlfn.XLOOKUP(D2773,justificativas_motivos,justificativas_texto,"",1,1)</f>
        <v>MOTORISTA CUMPRINDO HORÁRIO NA ESCALA ATUAL</v>
      </c>
      <c r="L2773" s="119" t="str">
        <f>_xlfn.CONCAT(cr_impAlm[[#This Row],[DATA]],cr_impAlm[[#This Row],[MOTORISTA e MATRICULA]])</f>
        <v>45699JOAO FLAVIO DE SOUSA SILVA - 5270</v>
      </c>
    </row>
    <row r="2774" spans="1:12" ht="41.25" hidden="1" customHeight="1">
      <c r="A2774" s="152">
        <v>45610</v>
      </c>
      <c r="B2774" s="146">
        <v>24012</v>
      </c>
      <c r="C2774" s="147">
        <v>0.83333333333333337</v>
      </c>
      <c r="D2774" s="148" t="s">
        <v>11</v>
      </c>
      <c r="E2774" s="149" t="s">
        <v>15</v>
      </c>
      <c r="F2774" s="149"/>
      <c r="G2774" s="149" t="str">
        <f t="shared" si="99"/>
        <v>1</v>
      </c>
      <c r="H2774" s="150">
        <f t="shared" si="100"/>
        <v>18</v>
      </c>
      <c r="I2774" s="149" t="str" cm="1">
        <f t="array" ref="I2774">_xlfn.XLOOKUP(C2774,imp_horarios,imp_trechos_janta,"",-1,1)</f>
        <v>GOIANIA X SAO LUIS 20:00</v>
      </c>
      <c r="J2774" s="151" t="str" cm="1">
        <f t="array" ref="J2774">_xlfn.XLOOKUP(D2774,justificativas_motivos,justificativas_texto,"",1,1)</f>
        <v>MOTORISTA CUMPRINDO HORÁRIO NA ESCALA ATUAL</v>
      </c>
      <c r="L2774" s="119" t="str">
        <f>_xlfn.CONCAT(cr_impAlm[[#This Row],[DATA]],cr_impAlm[[#This Row],[MOTORISTA e MATRICULA]])</f>
        <v>45699DANYLSON BATISTA  SANTANA - 5648</v>
      </c>
    </row>
    <row r="2775" spans="1:12" ht="41.25" hidden="1" customHeight="1">
      <c r="A2775" s="144">
        <v>45610</v>
      </c>
      <c r="B2775" s="135">
        <v>24012</v>
      </c>
      <c r="C2775" s="133">
        <v>0.83333333333333337</v>
      </c>
      <c r="D2775" s="148" t="s">
        <v>11</v>
      </c>
      <c r="E2775" s="132" t="s">
        <v>118</v>
      </c>
      <c r="F2775" s="132"/>
      <c r="G2775" s="132" t="str">
        <f t="shared" si="99"/>
        <v>1</v>
      </c>
      <c r="H2775" s="137">
        <f t="shared" si="100"/>
        <v>18</v>
      </c>
      <c r="I2775" s="132" t="str" cm="1">
        <f t="array" ref="I2775">_xlfn.XLOOKUP(C2775,imp_horarios,imp_trechos_janta,"",-1,1)</f>
        <v>GOIANIA X SAO LUIS 20:00</v>
      </c>
      <c r="J2775" s="145" t="str" cm="1">
        <f t="array" ref="J2775">_xlfn.XLOOKUP(D2775,justificativas_motivos,justificativas_texto,"",1,1)</f>
        <v>MOTORISTA CUMPRINDO HORÁRIO NA ESCALA ATUAL</v>
      </c>
      <c r="L2775" s="119" t="str">
        <f>_xlfn.CONCAT(cr_impAlm[[#This Row],[DATA]],cr_impAlm[[#This Row],[MOTORISTA e MATRICULA]])</f>
        <v>45699ADAIL DA SILVA DOS SANTOS - 1103</v>
      </c>
    </row>
    <row r="2776" spans="1:12" ht="41.25" hidden="1" customHeight="1">
      <c r="A2776" s="144">
        <v>45611</v>
      </c>
      <c r="B2776" s="135">
        <v>19001</v>
      </c>
      <c r="C2776" s="133">
        <v>0.79166666666666663</v>
      </c>
      <c r="D2776" s="136" t="s">
        <v>11</v>
      </c>
      <c r="E2776" s="132" t="s">
        <v>65</v>
      </c>
      <c r="F2776" s="132"/>
      <c r="G2776" s="132" t="str">
        <f t="shared" si="99"/>
        <v>1</v>
      </c>
      <c r="H2776" s="137">
        <f t="shared" si="100"/>
        <v>18</v>
      </c>
      <c r="I2776" s="132" t="str" cm="1">
        <f t="array" ref="I2776">_xlfn.XLOOKUP(C2776,imp_horarios,imp_trechos_janta,"",-1,1)</f>
        <v>GOIANIA X TERESINA 18:00</v>
      </c>
      <c r="J2776" s="145" t="str" cm="1">
        <f t="array" ref="J2776">_xlfn.XLOOKUP(D2776,justificativas_motivos,justificativas_texto,"",1,1)</f>
        <v>MOTORISTA CUMPRINDO HORÁRIO NA ESCALA ATUAL</v>
      </c>
      <c r="L2776" s="119" t="str">
        <f>_xlfn.CONCAT(cr_impAlm[[#This Row],[DATA]],cr_impAlm[[#This Row],[MOTORISTA e MATRICULA]])</f>
        <v>45699JOSE AIRTON XAVIER MAIA - 1776</v>
      </c>
    </row>
    <row r="2777" spans="1:12" ht="41.25" hidden="1" customHeight="1">
      <c r="A2777" s="144">
        <v>45611</v>
      </c>
      <c r="B2777" s="135">
        <v>19001</v>
      </c>
      <c r="C2777" s="133">
        <v>0.79166666666666663</v>
      </c>
      <c r="D2777" s="148" t="s">
        <v>11</v>
      </c>
      <c r="E2777" s="132" t="s">
        <v>119</v>
      </c>
      <c r="F2777" s="132"/>
      <c r="G2777" s="132" t="str">
        <f t="shared" si="99"/>
        <v>1</v>
      </c>
      <c r="H2777" s="137">
        <f t="shared" si="100"/>
        <v>18</v>
      </c>
      <c r="I2777" s="132" t="str" cm="1">
        <f t="array" ref="I2777">_xlfn.XLOOKUP(C2777,imp_horarios,imp_trechos_janta,"",-1,1)</f>
        <v>GOIANIA X TERESINA 18:00</v>
      </c>
      <c r="J2777" s="145" t="str" cm="1">
        <f t="array" ref="J2777">_xlfn.XLOOKUP(D2777,justificativas_motivos,justificativas_texto,"",1,1)</f>
        <v>MOTORISTA CUMPRINDO HORÁRIO NA ESCALA ATUAL</v>
      </c>
      <c r="L2777" s="119" t="str">
        <f>_xlfn.CONCAT(cr_impAlm[[#This Row],[DATA]],cr_impAlm[[#This Row],[MOTORISTA e MATRICULA]])</f>
        <v>45699ELMANO PEREIRA DE ARAUJO</v>
      </c>
    </row>
    <row r="2778" spans="1:12" ht="41.25" hidden="1" customHeight="1">
      <c r="A2778" s="144">
        <v>45611</v>
      </c>
      <c r="B2778" s="135">
        <v>24012</v>
      </c>
      <c r="C2778" s="133">
        <v>0.83333333333333337</v>
      </c>
      <c r="D2778" s="136" t="s">
        <v>11</v>
      </c>
      <c r="E2778" s="132" t="s">
        <v>15</v>
      </c>
      <c r="F2778" s="132"/>
      <c r="G2778" s="132" t="str">
        <f t="shared" si="99"/>
        <v>1</v>
      </c>
      <c r="H2778" s="137">
        <f t="shared" si="100"/>
        <v>18</v>
      </c>
      <c r="I2778" s="132" t="str" cm="1">
        <f t="array" ref="I2778">_xlfn.XLOOKUP(C2778,imp_horarios,imp_trechos_janta,"",-1,1)</f>
        <v>GOIANIA X SAO LUIS 20:00</v>
      </c>
      <c r="J2778" s="145" t="str" cm="1">
        <f t="array" ref="J2778">_xlfn.XLOOKUP(D2778,justificativas_motivos,justificativas_texto,"",1,1)</f>
        <v>MOTORISTA CUMPRINDO HORÁRIO NA ESCALA ATUAL</v>
      </c>
      <c r="L2778" s="119" t="str">
        <f>_xlfn.CONCAT(cr_impAlm[[#This Row],[DATA]],cr_impAlm[[#This Row],[MOTORISTA e MATRICULA]])</f>
        <v>45700VALDIR NUNES DA SILVA - 2989</v>
      </c>
    </row>
    <row r="2779" spans="1:12" ht="41.25" hidden="1" customHeight="1">
      <c r="A2779" s="144">
        <v>45611</v>
      </c>
      <c r="B2779" s="135">
        <v>24012</v>
      </c>
      <c r="C2779" s="133">
        <v>0.83333333333333337</v>
      </c>
      <c r="D2779" s="148" t="s">
        <v>11</v>
      </c>
      <c r="E2779" s="132" t="s">
        <v>118</v>
      </c>
      <c r="F2779" s="132"/>
      <c r="G2779" s="132" t="str">
        <f t="shared" ref="G2779:G2842" si="101">IF(E2779="MOTORISTA","","1")</f>
        <v>1</v>
      </c>
      <c r="H2779" s="137">
        <f t="shared" ref="H2779:H2842" si="102">IF(E2779="MOTORISTA","",18)</f>
        <v>18</v>
      </c>
      <c r="I2779" s="132" t="str" cm="1">
        <f t="array" ref="I2779">_xlfn.XLOOKUP(C2779,imp_horarios,imp_trechos_janta,"",-1,1)</f>
        <v>GOIANIA X SAO LUIS 20:00</v>
      </c>
      <c r="J2779" s="145" t="str" cm="1">
        <f t="array" ref="J2779">_xlfn.XLOOKUP(D2779,justificativas_motivos,justificativas_texto,"",1,1)</f>
        <v>MOTORISTA CUMPRINDO HORÁRIO NA ESCALA ATUAL</v>
      </c>
      <c r="L2779" s="119" t="str">
        <f>_xlfn.CONCAT(cr_impAlm[[#This Row],[DATA]],cr_impAlm[[#This Row],[MOTORISTA e MATRICULA]])</f>
        <v>45700JOAO MONTEIRO DA COSTA - 5187</v>
      </c>
    </row>
    <row r="2780" spans="1:12" ht="41.25" hidden="1" customHeight="1">
      <c r="A2780" s="144">
        <v>45611</v>
      </c>
      <c r="B2780" s="135">
        <v>19005</v>
      </c>
      <c r="C2780" s="133">
        <v>0.39583333333333331</v>
      </c>
      <c r="D2780" s="136" t="s">
        <v>11</v>
      </c>
      <c r="E2780" s="132" t="s">
        <v>141</v>
      </c>
      <c r="F2780" s="132"/>
      <c r="G2780" s="132" t="str">
        <f t="shared" si="101"/>
        <v>1</v>
      </c>
      <c r="H2780" s="137">
        <f t="shared" si="102"/>
        <v>18</v>
      </c>
      <c r="I2780" s="132" t="str" cm="1">
        <f t="array" ref="I2780">_xlfn.XLOOKUP(C2780,imp_horarios,imp_trechos_janta,"",-1,1)</f>
        <v>GOIANIA X BELEM 09:30</v>
      </c>
      <c r="J2780" s="145" t="str" cm="1">
        <f t="array" ref="J2780">_xlfn.XLOOKUP(D2780,justificativas_motivos,justificativas_texto,"",1,1)</f>
        <v>MOTORISTA CUMPRINDO HORÁRIO NA ESCALA ATUAL</v>
      </c>
      <c r="L2780" s="119" t="str">
        <f>_xlfn.CONCAT(cr_impAlm[[#This Row],[DATA]],cr_impAlm[[#This Row],[MOTORISTA e MATRICULA]])</f>
        <v>45700MARCUS AUGUSTO DE CARVALHO - 2398</v>
      </c>
    </row>
    <row r="2781" spans="1:12" ht="41.25" hidden="1" customHeight="1">
      <c r="A2781" s="144">
        <v>45611</v>
      </c>
      <c r="B2781" s="135">
        <v>19005</v>
      </c>
      <c r="C2781" s="133">
        <v>0.39583333333333331</v>
      </c>
      <c r="D2781" s="148" t="s">
        <v>11</v>
      </c>
      <c r="E2781" s="132" t="s">
        <v>326</v>
      </c>
      <c r="F2781" s="132"/>
      <c r="G2781" s="132" t="str">
        <f t="shared" si="101"/>
        <v>1</v>
      </c>
      <c r="H2781" s="137">
        <f t="shared" si="102"/>
        <v>18</v>
      </c>
      <c r="I2781" s="132" t="str" cm="1">
        <f t="array" ref="I2781">_xlfn.XLOOKUP(C2781,imp_horarios,imp_trechos_janta,"",-1,1)</f>
        <v>GOIANIA X BELEM 09:30</v>
      </c>
      <c r="J2781" s="145" t="str" cm="1">
        <f t="array" ref="J2781">_xlfn.XLOOKUP(D2781,justificativas_motivos,justificativas_texto,"",1,1)</f>
        <v>MOTORISTA CUMPRINDO HORÁRIO NA ESCALA ATUAL</v>
      </c>
      <c r="L2781" s="119" t="str">
        <f>_xlfn.CONCAT(cr_impAlm[[#This Row],[DATA]],cr_impAlm[[#This Row],[MOTORISTA e MATRICULA]])</f>
        <v>45700LUIS CARLOS VIEIRA DE MELO SOUZA - 5535</v>
      </c>
    </row>
    <row r="2782" spans="1:12" ht="41.25" hidden="1" customHeight="1">
      <c r="A2782" s="144">
        <v>45611</v>
      </c>
      <c r="B2782" s="135">
        <v>12400</v>
      </c>
      <c r="C2782" s="133">
        <v>0.75</v>
      </c>
      <c r="D2782" s="136" t="s">
        <v>11</v>
      </c>
      <c r="E2782" s="132" t="s">
        <v>86</v>
      </c>
      <c r="F2782" s="132"/>
      <c r="G2782" s="132" t="str">
        <f t="shared" si="101"/>
        <v>1</v>
      </c>
      <c r="H2782" s="137">
        <f t="shared" si="102"/>
        <v>18</v>
      </c>
      <c r="I2782" s="132" t="str" cm="1">
        <f t="array" ref="I2782">_xlfn.XLOOKUP(C2782,imp_horarios,imp_trechos_janta,"",-1,1)</f>
        <v>GOIANIA X TERESINA 18:00</v>
      </c>
      <c r="J2782" s="145" t="str" cm="1">
        <f t="array" ref="J2782">_xlfn.XLOOKUP(D2782,justificativas_motivos,justificativas_texto,"",1,1)</f>
        <v>MOTORISTA CUMPRINDO HORÁRIO NA ESCALA ATUAL</v>
      </c>
      <c r="L2782" s="119" t="str">
        <f>_xlfn.CONCAT(cr_impAlm[[#This Row],[DATA]],cr_impAlm[[#This Row],[MOTORISTA e MATRICULA]])</f>
        <v>45700JADILSON LIMA VIEIRA - 1108</v>
      </c>
    </row>
    <row r="2783" spans="1:12" ht="41.25" hidden="1" customHeight="1">
      <c r="A2783" s="144">
        <v>45611</v>
      </c>
      <c r="B2783" s="146">
        <v>12400</v>
      </c>
      <c r="C2783" s="147">
        <v>0.75</v>
      </c>
      <c r="D2783" s="148" t="s">
        <v>11</v>
      </c>
      <c r="E2783" s="149" t="s">
        <v>309</v>
      </c>
      <c r="F2783" s="149"/>
      <c r="G2783" s="149" t="str">
        <f t="shared" si="101"/>
        <v>1</v>
      </c>
      <c r="H2783" s="150">
        <f t="shared" si="102"/>
        <v>18</v>
      </c>
      <c r="I2783" s="149" t="str" cm="1">
        <f t="array" ref="I2783">_xlfn.XLOOKUP(C2783,imp_horarios,imp_trechos_janta,"",-1,1)</f>
        <v>GOIANIA X TERESINA 18:00</v>
      </c>
      <c r="J2783" s="151" t="str" cm="1">
        <f t="array" ref="J2783">_xlfn.XLOOKUP(D2783,justificativas_motivos,justificativas_texto,"",1,1)</f>
        <v>MOTORISTA CUMPRINDO HORÁRIO NA ESCALA ATUAL</v>
      </c>
      <c r="L2783" s="119" t="str">
        <f>_xlfn.CONCAT(cr_impAlm[[#This Row],[DATA]],cr_impAlm[[#This Row],[MOTORISTA e MATRICULA]])</f>
        <v>45700JOSE CARLOS FERREIRA - 1202</v>
      </c>
    </row>
    <row r="2784" spans="1:12" ht="41.25" hidden="1" customHeight="1">
      <c r="A2784" s="152">
        <v>45611</v>
      </c>
      <c r="B2784" s="146">
        <v>19014</v>
      </c>
      <c r="C2784" s="147">
        <v>0.79166666666666663</v>
      </c>
      <c r="D2784" s="148" t="s">
        <v>11</v>
      </c>
      <c r="E2784" s="149" t="s">
        <v>168</v>
      </c>
      <c r="F2784" s="149"/>
      <c r="G2784" s="149" t="str">
        <f t="shared" si="101"/>
        <v>1</v>
      </c>
      <c r="H2784" s="150">
        <f t="shared" si="102"/>
        <v>18</v>
      </c>
      <c r="I2784" s="149" t="str" cm="1">
        <f t="array" ref="I2784">_xlfn.XLOOKUP(C2784,imp_horarios,imp_trechos_janta,"",-1,1)</f>
        <v>GOIANIA X TERESINA 18:00</v>
      </c>
      <c r="J2784" s="151" t="str" cm="1">
        <f t="array" ref="J2784">_xlfn.XLOOKUP(D2784,justificativas_motivos,justificativas_texto,"",1,1)</f>
        <v>MOTORISTA CUMPRINDO HORÁRIO NA ESCALA ATUAL</v>
      </c>
      <c r="L2784" s="119" t="str">
        <f>_xlfn.CONCAT(cr_impAlm[[#This Row],[DATA]],cr_impAlm[[#This Row],[MOTORISTA e MATRICULA]])</f>
        <v>45700RONALDO MANOEL TEIXEIRA - 5308</v>
      </c>
    </row>
    <row r="2785" spans="1:12" ht="41.25" hidden="1" customHeight="1">
      <c r="A2785" s="144">
        <v>45611</v>
      </c>
      <c r="B2785" s="135">
        <v>19014</v>
      </c>
      <c r="C2785" s="133">
        <v>0.79166666666666663</v>
      </c>
      <c r="D2785" s="136" t="s">
        <v>11</v>
      </c>
      <c r="E2785" s="132" t="s">
        <v>193</v>
      </c>
      <c r="F2785" s="132"/>
      <c r="G2785" s="132" t="str">
        <f t="shared" si="101"/>
        <v>1</v>
      </c>
      <c r="H2785" s="137">
        <f t="shared" si="102"/>
        <v>18</v>
      </c>
      <c r="I2785" s="132" t="str" cm="1">
        <f t="array" ref="I2785">_xlfn.XLOOKUP(C2785,imp_horarios,imp_trechos_janta,"",-1,1)</f>
        <v>GOIANIA X TERESINA 18:00</v>
      </c>
      <c r="J2785" s="145" t="str" cm="1">
        <f t="array" ref="J2785">_xlfn.XLOOKUP(D2785,justificativas_motivos,justificativas_texto,"",1,1)</f>
        <v>MOTORISTA CUMPRINDO HORÁRIO NA ESCALA ATUAL</v>
      </c>
      <c r="L2785" s="119" t="str">
        <f>_xlfn.CONCAT(cr_impAlm[[#This Row],[DATA]],cr_impAlm[[#This Row],[MOTORISTA e MATRICULA]])</f>
        <v>45700ESLEI LOPES CHAVES - 2689</v>
      </c>
    </row>
    <row r="2786" spans="1:12" ht="41.25" hidden="1" customHeight="1">
      <c r="A2786" s="152">
        <v>45611</v>
      </c>
      <c r="B2786" s="146">
        <v>24011</v>
      </c>
      <c r="C2786" s="147">
        <v>0.83333333333333337</v>
      </c>
      <c r="D2786" s="148" t="s">
        <v>11</v>
      </c>
      <c r="E2786" s="149" t="s">
        <v>12</v>
      </c>
      <c r="F2786" s="149"/>
      <c r="G2786" s="149" t="str">
        <f t="shared" si="101"/>
        <v>1</v>
      </c>
      <c r="H2786" s="150">
        <f t="shared" si="102"/>
        <v>18</v>
      </c>
      <c r="I2786" s="149" t="str" cm="1">
        <f t="array" ref="I2786">_xlfn.XLOOKUP(C2786,imp_horarios,imp_trechos_janta,"",-1,1)</f>
        <v>GOIANIA X SAO LUIS 20:00</v>
      </c>
      <c r="J2786" s="151" t="str" cm="1">
        <f t="array" ref="J2786">_xlfn.XLOOKUP(D2786,justificativas_motivos,justificativas_texto,"",1,1)</f>
        <v>MOTORISTA CUMPRINDO HORÁRIO NA ESCALA ATUAL</v>
      </c>
      <c r="L2786" s="119" t="str">
        <f>_xlfn.CONCAT(cr_impAlm[[#This Row],[DATA]],cr_impAlm[[#This Row],[MOTORISTA e MATRICULA]])</f>
        <v>45700FRANCISCO PESSOA DE CARVALHO - 5276</v>
      </c>
    </row>
    <row r="2787" spans="1:12" ht="41.25" hidden="1" customHeight="1">
      <c r="A2787" s="152">
        <v>45611</v>
      </c>
      <c r="B2787" s="146">
        <v>24011</v>
      </c>
      <c r="C2787" s="147">
        <v>0.83333333333333337</v>
      </c>
      <c r="D2787" s="148" t="s">
        <v>11</v>
      </c>
      <c r="E2787" s="149" t="s">
        <v>13</v>
      </c>
      <c r="F2787" s="149"/>
      <c r="G2787" s="149" t="str">
        <f t="shared" si="101"/>
        <v>1</v>
      </c>
      <c r="H2787" s="150">
        <f t="shared" si="102"/>
        <v>18</v>
      </c>
      <c r="I2787" s="149" t="str" cm="1">
        <f t="array" ref="I2787">_xlfn.XLOOKUP(C2787,imp_horarios,imp_trechos_janta,"",-1,1)</f>
        <v>GOIANIA X SAO LUIS 20:00</v>
      </c>
      <c r="J2787" s="151" t="str" cm="1">
        <f t="array" ref="J2787">_xlfn.XLOOKUP(D2787,justificativas_motivos,justificativas_texto,"",1,1)</f>
        <v>MOTORISTA CUMPRINDO HORÁRIO NA ESCALA ATUAL</v>
      </c>
      <c r="L2787" s="119" t="str">
        <f>_xlfn.CONCAT(cr_impAlm[[#This Row],[DATA]],cr_impAlm[[#This Row],[MOTORISTA e MATRICULA]])</f>
        <v>45700JOSE CLAUDIMAR  CUNHA - 5652</v>
      </c>
    </row>
    <row r="2788" spans="1:12" ht="41.25" hidden="1" customHeight="1">
      <c r="A2788" s="152">
        <v>45612</v>
      </c>
      <c r="B2788" s="146" t="s">
        <v>137</v>
      </c>
      <c r="C2788" s="147" t="s">
        <v>137</v>
      </c>
      <c r="D2788" s="147" t="s">
        <v>137</v>
      </c>
      <c r="E2788" s="153" t="s">
        <v>168</v>
      </c>
      <c r="F2788" s="149"/>
      <c r="G2788" s="149" t="str">
        <f t="shared" si="101"/>
        <v>1</v>
      </c>
      <c r="H2788" s="150">
        <f t="shared" si="102"/>
        <v>18</v>
      </c>
      <c r="I2788" s="149" t="str" cm="1">
        <f t="array" ref="I2788">_xlfn.XLOOKUP(C2788,imp_horarios,imp_trechos_janta,"",-1,1)</f>
        <v>ESPERA</v>
      </c>
      <c r="J2788" s="151" t="str" cm="1">
        <f t="array" ref="J2788">_xlfn.XLOOKUP(D2788,justificativas_motivos,justificativas_texto,"",1,1)</f>
        <v>MOTORISTA NA GARAGEM EM ESPERA PARA DISPONIBILIDADE DE HORARIOS</v>
      </c>
      <c r="L2788" s="119" t="str">
        <f>_xlfn.CONCAT(cr_impAlm[[#This Row],[DATA]],cr_impAlm[[#This Row],[MOTORISTA e MATRICULA]])</f>
        <v>45700RAIMUNDO NONATO MAGALHAES DO NASCIMENTO - 5662</v>
      </c>
    </row>
    <row r="2789" spans="1:12" ht="41.25" hidden="1" customHeight="1">
      <c r="A2789" s="152">
        <v>45612</v>
      </c>
      <c r="B2789" s="146" t="s">
        <v>137</v>
      </c>
      <c r="C2789" s="147" t="s">
        <v>137</v>
      </c>
      <c r="D2789" s="147" t="s">
        <v>137</v>
      </c>
      <c r="E2789" s="153" t="s">
        <v>193</v>
      </c>
      <c r="F2789" s="149"/>
      <c r="G2789" s="149" t="str">
        <f t="shared" si="101"/>
        <v>1</v>
      </c>
      <c r="H2789" s="150">
        <f t="shared" si="102"/>
        <v>18</v>
      </c>
      <c r="I2789" s="149" t="str" cm="1">
        <f t="array" ref="I2789">_xlfn.XLOOKUP(C2789,imp_horarios,imp_trechos_janta,"",-1,1)</f>
        <v>ESPERA</v>
      </c>
      <c r="J2789" s="151" t="str" cm="1">
        <f t="array" ref="J2789">_xlfn.XLOOKUP(D2789,justificativas_motivos,justificativas_texto,"",1,1)</f>
        <v>MOTORISTA NA GARAGEM EM ESPERA PARA DISPONIBILIDADE DE HORARIOS</v>
      </c>
      <c r="L2789" s="119" t="str">
        <f>_xlfn.CONCAT(cr_impAlm[[#This Row],[DATA]],cr_impAlm[[#This Row],[MOTORISTA e MATRICULA]])</f>
        <v>45700RAIMUNDO NONATO FRANCO NETO - 5658</v>
      </c>
    </row>
    <row r="2790" spans="1:12" ht="41.25" hidden="1" customHeight="1">
      <c r="A2790" s="152">
        <v>45612</v>
      </c>
      <c r="B2790" s="146">
        <v>24011</v>
      </c>
      <c r="C2790" s="147">
        <v>0.83333333333333337</v>
      </c>
      <c r="D2790" s="148" t="s">
        <v>11</v>
      </c>
      <c r="E2790" s="153" t="s">
        <v>12</v>
      </c>
      <c r="F2790" s="149"/>
      <c r="G2790" s="149" t="str">
        <f t="shared" si="101"/>
        <v>1</v>
      </c>
      <c r="H2790" s="150">
        <f t="shared" si="102"/>
        <v>18</v>
      </c>
      <c r="I2790" s="149" t="str" cm="1">
        <f t="array" ref="I2790">_xlfn.XLOOKUP(C2790,imp_horarios,imp_trechos_janta,"",-1,1)</f>
        <v>GOIANIA X SAO LUIS 20:00</v>
      </c>
      <c r="J2790" s="151" t="str" cm="1">
        <f t="array" ref="J2790">_xlfn.XLOOKUP(D2790,justificativas_motivos,justificativas_texto,"",1,1)</f>
        <v>MOTORISTA CUMPRINDO HORÁRIO NA ESCALA ATUAL</v>
      </c>
      <c r="L2790" s="119" t="str">
        <f>_xlfn.CONCAT(cr_impAlm[[#This Row],[DATA]],cr_impAlm[[#This Row],[MOTORISTA e MATRICULA]])</f>
        <v>45700ADAIL DA SILVA DOS SANTOS - 1103</v>
      </c>
    </row>
    <row r="2791" spans="1:12" ht="41.25" hidden="1" customHeight="1">
      <c r="A2791" s="152">
        <v>45612</v>
      </c>
      <c r="B2791" s="146">
        <v>24011</v>
      </c>
      <c r="C2791" s="147">
        <v>0.83333333333333337</v>
      </c>
      <c r="D2791" s="148" t="s">
        <v>11</v>
      </c>
      <c r="E2791" s="153" t="s">
        <v>13</v>
      </c>
      <c r="F2791" s="149"/>
      <c r="G2791" s="149" t="str">
        <f t="shared" si="101"/>
        <v>1</v>
      </c>
      <c r="H2791" s="150">
        <f t="shared" si="102"/>
        <v>18</v>
      </c>
      <c r="I2791" s="149" t="str" cm="1">
        <f t="array" ref="I2791">_xlfn.XLOOKUP(C2791,imp_horarios,imp_trechos_janta,"",-1,1)</f>
        <v>GOIANIA X SAO LUIS 20:00</v>
      </c>
      <c r="J2791" s="151" t="str" cm="1">
        <f t="array" ref="J2791">_xlfn.XLOOKUP(D2791,justificativas_motivos,justificativas_texto,"",1,1)</f>
        <v>MOTORISTA CUMPRINDO HORÁRIO NA ESCALA ATUAL</v>
      </c>
      <c r="L2791" s="119" t="str">
        <f>_xlfn.CONCAT(cr_impAlm[[#This Row],[DATA]],cr_impAlm[[#This Row],[MOTORISTA e MATRICULA]])</f>
        <v>45700JOSE AIRTON XAVIER MAIA - 1776</v>
      </c>
    </row>
    <row r="2792" spans="1:12" ht="41.25" hidden="1" customHeight="1">
      <c r="A2792" s="152">
        <v>45612</v>
      </c>
      <c r="B2792" s="146">
        <v>15600</v>
      </c>
      <c r="C2792" s="147">
        <v>0.39583333333333331</v>
      </c>
      <c r="D2792" s="148" t="s">
        <v>11</v>
      </c>
      <c r="E2792" s="153" t="s">
        <v>122</v>
      </c>
      <c r="F2792" s="149"/>
      <c r="G2792" s="149" t="str">
        <f t="shared" si="101"/>
        <v>1</v>
      </c>
      <c r="H2792" s="150">
        <f t="shared" si="102"/>
        <v>18</v>
      </c>
      <c r="I2792" s="149" t="str" cm="1">
        <f t="array" ref="I2792">_xlfn.XLOOKUP(C2792,imp_horarios,imp_trechos_janta,"",-1,1)</f>
        <v>GOIANIA X BELEM 09:30</v>
      </c>
      <c r="J2792" s="151" t="str" cm="1">
        <f t="array" ref="J2792">_xlfn.XLOOKUP(D2792,justificativas_motivos,justificativas_texto,"",1,1)</f>
        <v>MOTORISTA CUMPRINDO HORÁRIO NA ESCALA ATUAL</v>
      </c>
      <c r="L2792" s="119" t="str">
        <f>_xlfn.CONCAT(cr_impAlm[[#This Row],[DATA]],cr_impAlm[[#This Row],[MOTORISTA e MATRICULA]])</f>
        <v>45700ELMANO PEREIRA DE ARAUJO</v>
      </c>
    </row>
    <row r="2793" spans="1:12" ht="41.25" hidden="1" customHeight="1">
      <c r="A2793" s="152">
        <v>45612</v>
      </c>
      <c r="B2793" s="146">
        <v>15600</v>
      </c>
      <c r="C2793" s="147">
        <v>0.39583333333333331</v>
      </c>
      <c r="D2793" s="148" t="s">
        <v>11</v>
      </c>
      <c r="E2793" s="153" t="s">
        <v>121</v>
      </c>
      <c r="F2793" s="149"/>
      <c r="G2793" s="149" t="str">
        <f t="shared" si="101"/>
        <v>1</v>
      </c>
      <c r="H2793" s="150">
        <f t="shared" si="102"/>
        <v>18</v>
      </c>
      <c r="I2793" s="149" t="str" cm="1">
        <f t="array" ref="I2793">_xlfn.XLOOKUP(C2793,imp_horarios,imp_trechos_janta,"",-1,1)</f>
        <v>GOIANIA X BELEM 09:30</v>
      </c>
      <c r="J2793" s="151" t="str" cm="1">
        <f t="array" ref="J2793">_xlfn.XLOOKUP(D2793,justificativas_motivos,justificativas_texto,"",1,1)</f>
        <v>MOTORISTA CUMPRINDO HORÁRIO NA ESCALA ATUAL</v>
      </c>
      <c r="L2793" s="119" t="str">
        <f>_xlfn.CONCAT(cr_impAlm[[#This Row],[DATA]],cr_impAlm[[#This Row],[MOTORISTA e MATRICULA]])</f>
        <v>45701DIVINO FERREIRA DA SILVA - 1946</v>
      </c>
    </row>
    <row r="2794" spans="1:12" ht="41.25" hidden="1" customHeight="1">
      <c r="A2794" s="152">
        <v>45612</v>
      </c>
      <c r="B2794" s="146" t="s">
        <v>285</v>
      </c>
      <c r="C2794" s="147">
        <v>0.75</v>
      </c>
      <c r="D2794" s="148" t="s">
        <v>11</v>
      </c>
      <c r="E2794" s="149" t="s">
        <v>173</v>
      </c>
      <c r="F2794" s="149"/>
      <c r="G2794" s="149" t="str">
        <f t="shared" si="101"/>
        <v>1</v>
      </c>
      <c r="H2794" s="150">
        <f t="shared" si="102"/>
        <v>18</v>
      </c>
      <c r="I2794" s="149" t="str" cm="1">
        <f t="array" ref="I2794">_xlfn.XLOOKUP(C2794,imp_horarios,imp_trechos_janta,"",-1,1)</f>
        <v>GOIANIA X TERESINA 18:00</v>
      </c>
      <c r="J2794" s="151" t="str" cm="1">
        <f t="array" ref="J2794">_xlfn.XLOOKUP(D2794,justificativas_motivos,justificativas_texto,"",1,1)</f>
        <v>MOTORISTA CUMPRINDO HORÁRIO NA ESCALA ATUAL</v>
      </c>
      <c r="L2794" s="119" t="str">
        <f>_xlfn.CONCAT(cr_impAlm[[#This Row],[DATA]],cr_impAlm[[#This Row],[MOTORISTA e MATRICULA]])</f>
        <v>45701JOSE PINHEIRO DA SILVA - 5628</v>
      </c>
    </row>
    <row r="2795" spans="1:12" ht="41.25" hidden="1" customHeight="1">
      <c r="A2795" s="152">
        <v>45612</v>
      </c>
      <c r="B2795" s="146" t="s">
        <v>285</v>
      </c>
      <c r="C2795" s="147">
        <v>0.75</v>
      </c>
      <c r="D2795" s="148" t="s">
        <v>11</v>
      </c>
      <c r="E2795" s="149" t="s">
        <v>130</v>
      </c>
      <c r="F2795" s="149"/>
      <c r="G2795" s="149" t="str">
        <f t="shared" si="101"/>
        <v>1</v>
      </c>
      <c r="H2795" s="150">
        <f t="shared" si="102"/>
        <v>18</v>
      </c>
      <c r="I2795" s="149" t="str" cm="1">
        <f t="array" ref="I2795">_xlfn.XLOOKUP(C2795,imp_horarios,imp_trechos_janta,"",-1,1)</f>
        <v>GOIANIA X TERESINA 18:00</v>
      </c>
      <c r="J2795" s="151" t="str" cm="1">
        <f t="array" ref="J2795">_xlfn.XLOOKUP(D2795,justificativas_motivos,justificativas_texto,"",1,1)</f>
        <v>MOTORISTA CUMPRINDO HORÁRIO NA ESCALA ATUAL</v>
      </c>
      <c r="L2795" s="119" t="str">
        <f>_xlfn.CONCAT(cr_impAlm[[#This Row],[DATA]],cr_impAlm[[#This Row],[MOTORISTA e MATRICULA]])</f>
        <v>45701VALDEIR DA COSTA - 5351</v>
      </c>
    </row>
    <row r="2796" spans="1:12" ht="41.25" hidden="1" customHeight="1">
      <c r="A2796" s="152">
        <v>45612</v>
      </c>
      <c r="B2796" s="146">
        <v>24004</v>
      </c>
      <c r="C2796" s="147">
        <v>0.79166666666666663</v>
      </c>
      <c r="D2796" s="148" t="s">
        <v>11</v>
      </c>
      <c r="E2796" s="149" t="s">
        <v>279</v>
      </c>
      <c r="F2796" s="149"/>
      <c r="G2796" s="149" t="str">
        <f t="shared" si="101"/>
        <v>1</v>
      </c>
      <c r="H2796" s="150">
        <f t="shared" si="102"/>
        <v>18</v>
      </c>
      <c r="I2796" s="149" t="str" cm="1">
        <f t="array" ref="I2796">_xlfn.XLOOKUP(C2796,imp_horarios,imp_trechos_janta,"",-1,1)</f>
        <v>GOIANIA X TERESINA 18:00</v>
      </c>
      <c r="J2796" s="151" t="str" cm="1">
        <f t="array" ref="J2796">_xlfn.XLOOKUP(D2796,justificativas_motivos,justificativas_texto,"",1,1)</f>
        <v>MOTORISTA CUMPRINDO HORÁRIO NA ESCALA ATUAL</v>
      </c>
      <c r="L2796" s="119" t="str">
        <f>_xlfn.CONCAT(cr_impAlm[[#This Row],[DATA]],cr_impAlm[[#This Row],[MOTORISTA e MATRICULA]])</f>
        <v>45701GESMAR DE SOUZA - 574</v>
      </c>
    </row>
    <row r="2797" spans="1:12" ht="41.25" hidden="1" customHeight="1">
      <c r="A2797" s="152">
        <v>45612</v>
      </c>
      <c r="B2797" s="146">
        <v>24004</v>
      </c>
      <c r="C2797" s="147">
        <v>0.79166666666666663</v>
      </c>
      <c r="D2797" s="148" t="s">
        <v>11</v>
      </c>
      <c r="E2797" s="149" t="s">
        <v>330</v>
      </c>
      <c r="F2797" s="149"/>
      <c r="G2797" s="149" t="str">
        <f t="shared" si="101"/>
        <v>1</v>
      </c>
      <c r="H2797" s="150">
        <f t="shared" si="102"/>
        <v>18</v>
      </c>
      <c r="I2797" s="149" t="str" cm="1">
        <f t="array" ref="I2797">_xlfn.XLOOKUP(C2797,imp_horarios,imp_trechos_janta,"",-1,1)</f>
        <v>GOIANIA X TERESINA 18:00</v>
      </c>
      <c r="J2797" s="151" t="str" cm="1">
        <f t="array" ref="J2797">_xlfn.XLOOKUP(D2797,justificativas_motivos,justificativas_texto,"",1,1)</f>
        <v>MOTORISTA CUMPRINDO HORÁRIO NA ESCALA ATUAL</v>
      </c>
      <c r="L2797" s="119" t="str">
        <f>_xlfn.CONCAT(cr_impAlm[[#This Row],[DATA]],cr_impAlm[[#This Row],[MOTORISTA e MATRICULA]])</f>
        <v>45701ELISEU TORRES DE OLIVEIRA - 561</v>
      </c>
    </row>
    <row r="2798" spans="1:12" ht="41.25" hidden="1" customHeight="1">
      <c r="A2798" s="152">
        <v>45612</v>
      </c>
      <c r="B2798" s="146">
        <v>24014</v>
      </c>
      <c r="C2798" s="147">
        <v>0.83333333333333337</v>
      </c>
      <c r="D2798" s="148" t="s">
        <v>11</v>
      </c>
      <c r="E2798" s="149" t="s">
        <v>203</v>
      </c>
      <c r="F2798" s="149"/>
      <c r="G2798" s="149" t="str">
        <f t="shared" si="101"/>
        <v>1</v>
      </c>
      <c r="H2798" s="150">
        <f t="shared" si="102"/>
        <v>18</v>
      </c>
      <c r="I2798" s="149" t="str" cm="1">
        <f t="array" ref="I2798">_xlfn.XLOOKUP(C2798,imp_horarios,imp_trechos_janta,"",-1,1)</f>
        <v>GOIANIA X SAO LUIS 20:00</v>
      </c>
      <c r="J2798" s="151" t="str" cm="1">
        <f t="array" ref="J2798">_xlfn.XLOOKUP(D2798,justificativas_motivos,justificativas_texto,"",1,1)</f>
        <v>MOTORISTA CUMPRINDO HORÁRIO NA ESCALA ATUAL</v>
      </c>
      <c r="L2798" s="119" t="str">
        <f>_xlfn.CONCAT(cr_impAlm[[#This Row],[DATA]],cr_impAlm[[#This Row],[MOTORISTA e MATRICULA]])</f>
        <v>45701JULIO EDER NERES DA SILVA - 1767</v>
      </c>
    </row>
    <row r="2799" spans="1:12" ht="41.25" hidden="1" customHeight="1">
      <c r="A2799" s="131">
        <v>45612</v>
      </c>
      <c r="B2799" s="135">
        <v>24014</v>
      </c>
      <c r="C2799" s="133">
        <v>0.83333333333333337</v>
      </c>
      <c r="D2799" s="148" t="s">
        <v>11</v>
      </c>
      <c r="E2799" s="132" t="s">
        <v>204</v>
      </c>
      <c r="F2799" s="132"/>
      <c r="G2799" s="132" t="str">
        <f t="shared" si="101"/>
        <v>1</v>
      </c>
      <c r="H2799" s="137">
        <f t="shared" si="102"/>
        <v>18</v>
      </c>
      <c r="I2799" s="132" t="str" cm="1">
        <f t="array" ref="I2799">_xlfn.XLOOKUP(C2799,imp_horarios,imp_trechos_janta,"",-1,1)</f>
        <v>GOIANIA X SAO LUIS 20:00</v>
      </c>
      <c r="J2799" s="154" t="str" cm="1">
        <f t="array" ref="J2799">_xlfn.XLOOKUP(D2799,justificativas_motivos,justificativas_texto,"",1,1)</f>
        <v>MOTORISTA CUMPRINDO HORÁRIO NA ESCALA ATUAL</v>
      </c>
      <c r="L2799" s="119" t="str">
        <f>_xlfn.CONCAT(cr_impAlm[[#This Row],[DATA]],cr_impAlm[[#This Row],[MOTORISTA e MATRICULA]])</f>
        <v>45701JOAO FLAVIO DE SOUSA SILVA - 5270</v>
      </c>
    </row>
    <row r="2800" spans="1:12" ht="41.25" hidden="1" customHeight="1">
      <c r="A2800" s="131">
        <v>45613</v>
      </c>
      <c r="B2800" s="135" t="s">
        <v>137</v>
      </c>
      <c r="C2800" s="133" t="s">
        <v>137</v>
      </c>
      <c r="D2800" s="147" t="s">
        <v>137</v>
      </c>
      <c r="E2800" s="132" t="s">
        <v>173</v>
      </c>
      <c r="F2800" s="132"/>
      <c r="G2800" s="132" t="str">
        <f t="shared" si="101"/>
        <v>1</v>
      </c>
      <c r="H2800" s="137">
        <f t="shared" si="102"/>
        <v>18</v>
      </c>
      <c r="I2800" s="132" t="str" cm="1">
        <f t="array" ref="I2800">_xlfn.XLOOKUP(C2800,imp_horarios,imp_trechos_janta,"",-1,1)</f>
        <v>ESPERA</v>
      </c>
      <c r="J2800" s="154" t="str" cm="1">
        <f t="array" ref="J2800">_xlfn.XLOOKUP(D2800,justificativas_motivos,justificativas_texto,"",1,1)</f>
        <v>MOTORISTA NA GARAGEM EM ESPERA PARA DISPONIBILIDADE DE HORARIOS</v>
      </c>
      <c r="L2800" s="119" t="str">
        <f>_xlfn.CONCAT(cr_impAlm[[#This Row],[DATA]],cr_impAlm[[#This Row],[MOTORISTA e MATRICULA]])</f>
        <v>45701DANYLSON BATISTA  SANTANA - 5648</v>
      </c>
    </row>
    <row r="2801" spans="1:12" ht="41.25" hidden="1" customHeight="1">
      <c r="A2801" s="131">
        <v>45613</v>
      </c>
      <c r="B2801" s="135" t="s">
        <v>137</v>
      </c>
      <c r="C2801" s="133" t="s">
        <v>137</v>
      </c>
      <c r="D2801" s="133" t="s">
        <v>137</v>
      </c>
      <c r="E2801" s="132" t="s">
        <v>130</v>
      </c>
      <c r="F2801" s="132"/>
      <c r="G2801" s="132" t="str">
        <f t="shared" si="101"/>
        <v>1</v>
      </c>
      <c r="H2801" s="137">
        <f t="shared" si="102"/>
        <v>18</v>
      </c>
      <c r="I2801" s="132" t="str" cm="1">
        <f t="array" ref="I2801">_xlfn.XLOOKUP(C2801,imp_horarios,imp_trechos_janta,"",-1,1)</f>
        <v>ESPERA</v>
      </c>
      <c r="J2801" s="154" t="str" cm="1">
        <f t="array" ref="J2801">_xlfn.XLOOKUP(D2801,justificativas_motivos,justificativas_texto,"",1,1)</f>
        <v>MOTORISTA NA GARAGEM EM ESPERA PARA DISPONIBILIDADE DE HORARIOS</v>
      </c>
      <c r="L2801" s="119" t="str">
        <f>_xlfn.CONCAT(cr_impAlm[[#This Row],[DATA]],cr_impAlm[[#This Row],[MOTORISTA e MATRICULA]])</f>
        <v>45701EDMILSON LUIS DE FRANCA - 5442</v>
      </c>
    </row>
    <row r="2802" spans="1:12" ht="41.25" hidden="1" customHeight="1">
      <c r="A2802" s="131">
        <v>45613</v>
      </c>
      <c r="B2802" s="135">
        <v>24004</v>
      </c>
      <c r="C2802" s="133">
        <v>0.3</v>
      </c>
      <c r="D2802" s="136" t="s">
        <v>11</v>
      </c>
      <c r="E2802" s="132" t="s">
        <v>316</v>
      </c>
      <c r="F2802" s="132"/>
      <c r="G2802" s="132" t="str">
        <f t="shared" si="101"/>
        <v>1</v>
      </c>
      <c r="H2802" s="137">
        <f t="shared" si="102"/>
        <v>18</v>
      </c>
      <c r="I2802" s="132" t="str" cm="1">
        <f t="array" ref="I2802">_xlfn.XLOOKUP(C2802,imp_horarios,imp_trechos_janta,"",-1,1)</f>
        <v>BELEM X GOIANIA 07:12</v>
      </c>
      <c r="J2802" s="154" t="str" cm="1">
        <f t="array" ref="J2802">_xlfn.XLOOKUP(D2802,justificativas_motivos,justificativas_texto,"",1,1)</f>
        <v>MOTORISTA CUMPRINDO HORÁRIO NA ESCALA ATUAL</v>
      </c>
      <c r="L2802" s="119" t="str">
        <f>_xlfn.CONCAT(cr_impAlm[[#This Row],[DATA]],cr_impAlm[[#This Row],[MOTORISTA e MATRICULA]])</f>
        <v>45701WASHINGTON ALVES BRITO - 1553</v>
      </c>
    </row>
    <row r="2803" spans="1:12" ht="41.25" hidden="1" customHeight="1">
      <c r="A2803" s="131">
        <v>45613</v>
      </c>
      <c r="B2803" s="135">
        <v>24004</v>
      </c>
      <c r="C2803" s="133">
        <v>0.3</v>
      </c>
      <c r="D2803" s="136" t="s">
        <v>11</v>
      </c>
      <c r="E2803" s="132" t="s">
        <v>351</v>
      </c>
      <c r="F2803" s="132"/>
      <c r="G2803" s="132" t="str">
        <f t="shared" si="101"/>
        <v>1</v>
      </c>
      <c r="H2803" s="137">
        <f t="shared" si="102"/>
        <v>18</v>
      </c>
      <c r="I2803" s="132" t="str" cm="1">
        <f t="array" ref="I2803">_xlfn.XLOOKUP(C2803,imp_horarios,imp_trechos_janta,"",-1,1)</f>
        <v>BELEM X GOIANIA 07:12</v>
      </c>
      <c r="J2803" s="154" t="str" cm="1">
        <f t="array" ref="J2803">_xlfn.XLOOKUP(D2803,justificativas_motivos,justificativas_texto,"",1,1)</f>
        <v>MOTORISTA CUMPRINDO HORÁRIO NA ESCALA ATUAL</v>
      </c>
      <c r="L2803" s="119" t="str">
        <f>_xlfn.CONCAT(cr_impAlm[[#This Row],[DATA]],cr_impAlm[[#This Row],[MOTORISTA e MATRICULA]])</f>
        <v>45701ADAIL DA SILVA DOS SANTOS - 1103</v>
      </c>
    </row>
    <row r="2804" spans="1:12" ht="41.25" hidden="1" customHeight="1">
      <c r="A2804" s="131">
        <v>45613</v>
      </c>
      <c r="B2804" s="135">
        <v>24010</v>
      </c>
      <c r="C2804" s="133">
        <v>0.83333333333333337</v>
      </c>
      <c r="D2804" s="136" t="s">
        <v>11</v>
      </c>
      <c r="E2804" s="132" t="s">
        <v>80</v>
      </c>
      <c r="F2804" s="132"/>
      <c r="G2804" s="132" t="str">
        <f t="shared" si="101"/>
        <v>1</v>
      </c>
      <c r="H2804" s="137">
        <f t="shared" si="102"/>
        <v>18</v>
      </c>
      <c r="I2804" s="132" t="str" cm="1">
        <f t="array" ref="I2804">_xlfn.XLOOKUP(C2804,imp_horarios,imp_trechos_janta,"",-1,1)</f>
        <v>GOIANIA X SAO LUIS 20:00</v>
      </c>
      <c r="J2804" s="155" t="str" cm="1">
        <f t="array" ref="J2804">_xlfn.XLOOKUP(D2804,justificativas_motivos,justificativas_texto,"",1,1)</f>
        <v>MOTORISTA CUMPRINDO HORÁRIO NA ESCALA ATUAL</v>
      </c>
      <c r="L2804" s="119" t="str">
        <f>_xlfn.CONCAT(cr_impAlm[[#This Row],[DATA]],cr_impAlm[[#This Row],[MOTORISTA e MATRICULA]])</f>
        <v>45701ELMANO PEREIRA DE ARAUJO</v>
      </c>
    </row>
    <row r="2805" spans="1:12" ht="41.25" hidden="1" customHeight="1">
      <c r="A2805" s="131">
        <v>45613</v>
      </c>
      <c r="B2805" s="135">
        <v>24010</v>
      </c>
      <c r="C2805" s="133">
        <v>0.83333333333333337</v>
      </c>
      <c r="D2805" s="136" t="s">
        <v>11</v>
      </c>
      <c r="E2805" s="132" t="s">
        <v>63</v>
      </c>
      <c r="F2805" s="132"/>
      <c r="G2805" s="132" t="str">
        <f t="shared" si="101"/>
        <v>1</v>
      </c>
      <c r="H2805" s="137">
        <f t="shared" si="102"/>
        <v>18</v>
      </c>
      <c r="I2805" s="132" t="str" cm="1">
        <f t="array" ref="I2805">_xlfn.XLOOKUP(C2805,imp_horarios,imp_trechos_janta,"",-1,1)</f>
        <v>GOIANIA X SAO LUIS 20:00</v>
      </c>
      <c r="J2805" s="154" t="str" cm="1">
        <f t="array" ref="J2805">_xlfn.XLOOKUP(D2805,justificativas_motivos,justificativas_texto,"",1,1)</f>
        <v>MOTORISTA CUMPRINDO HORÁRIO NA ESCALA ATUAL</v>
      </c>
      <c r="L2805" s="119" t="str">
        <f>_xlfn.CONCAT(cr_impAlm[[#This Row],[DATA]],cr_impAlm[[#This Row],[MOTORISTA e MATRICULA]])</f>
        <v>45702BRENO LACERDA SPERB - 5756</v>
      </c>
    </row>
    <row r="2806" spans="1:12" ht="41.25" hidden="1" customHeight="1">
      <c r="A2806" s="131">
        <v>45613</v>
      </c>
      <c r="B2806" s="135">
        <v>14400</v>
      </c>
      <c r="C2806" s="133">
        <v>0.75</v>
      </c>
      <c r="D2806" s="136" t="s">
        <v>11</v>
      </c>
      <c r="E2806" s="132" t="s">
        <v>133</v>
      </c>
      <c r="F2806" s="132"/>
      <c r="G2806" s="132" t="str">
        <f t="shared" si="101"/>
        <v>1</v>
      </c>
      <c r="H2806" s="137">
        <f t="shared" si="102"/>
        <v>18</v>
      </c>
      <c r="I2806" s="132" t="str" cm="1">
        <f t="array" ref="I2806">_xlfn.XLOOKUP(C2806,imp_horarios,imp_trechos_janta,"",-1,1)</f>
        <v>GOIANIA X TERESINA 18:00</v>
      </c>
      <c r="J2806" s="154" t="str" cm="1">
        <f t="array" ref="J2806">_xlfn.XLOOKUP(D2806,justificativas_motivos,justificativas_texto,"",1,1)</f>
        <v>MOTORISTA CUMPRINDO HORÁRIO NA ESCALA ATUAL</v>
      </c>
      <c r="L2806" s="119" t="str">
        <f>_xlfn.CONCAT(cr_impAlm[[#This Row],[DATA]],cr_impAlm[[#This Row],[MOTORISTA e MATRICULA]])</f>
        <v>45702KLESLEI TIAGO DA SILVA RODRIGUES - 5986</v>
      </c>
    </row>
    <row r="2807" spans="1:12" ht="41.25" hidden="1" customHeight="1">
      <c r="A2807" s="131">
        <v>45613</v>
      </c>
      <c r="B2807" s="135">
        <v>14400</v>
      </c>
      <c r="C2807" s="133">
        <v>0.75</v>
      </c>
      <c r="D2807" s="136" t="s">
        <v>11</v>
      </c>
      <c r="E2807" s="132" t="s">
        <v>189</v>
      </c>
      <c r="F2807" s="132"/>
      <c r="G2807" s="132" t="str">
        <f t="shared" si="101"/>
        <v>1</v>
      </c>
      <c r="H2807" s="137">
        <f t="shared" si="102"/>
        <v>18</v>
      </c>
      <c r="I2807" s="132" t="str" cm="1">
        <f t="array" ref="I2807">_xlfn.XLOOKUP(C2807,imp_horarios,imp_trechos_janta,"",-1,1)</f>
        <v>GOIANIA X TERESINA 18:00</v>
      </c>
      <c r="J2807" s="154" t="str" cm="1">
        <f t="array" ref="J2807">_xlfn.XLOOKUP(D2807,justificativas_motivos,justificativas_texto,"",1,1)</f>
        <v>MOTORISTA CUMPRINDO HORÁRIO NA ESCALA ATUAL</v>
      </c>
      <c r="L2807" s="119" t="str">
        <f>_xlfn.CONCAT(cr_impAlm[[#This Row],[DATA]],cr_impAlm[[#This Row],[MOTORISTA e MATRICULA]])</f>
        <v>45702JOAO BATISTA DA SILVA - 1823</v>
      </c>
    </row>
    <row r="2808" spans="1:12" ht="41.25" hidden="1" customHeight="1">
      <c r="A2808" s="131">
        <v>45613</v>
      </c>
      <c r="B2808" s="135">
        <v>24013</v>
      </c>
      <c r="C2808" s="133">
        <v>0.79166666666666663</v>
      </c>
      <c r="D2808" s="136" t="s">
        <v>11</v>
      </c>
      <c r="E2808" s="132" t="s">
        <v>104</v>
      </c>
      <c r="F2808" s="132"/>
      <c r="G2808" s="132" t="str">
        <f t="shared" si="101"/>
        <v>1</v>
      </c>
      <c r="H2808" s="137">
        <f t="shared" si="102"/>
        <v>18</v>
      </c>
      <c r="I2808" s="132" t="str" cm="1">
        <f t="array" ref="I2808">_xlfn.XLOOKUP(C2808,imp_horarios,imp_trechos_janta,"",-1,1)</f>
        <v>GOIANIA X TERESINA 18:00</v>
      </c>
      <c r="J2808" s="154" t="str" cm="1">
        <f t="array" ref="J2808">_xlfn.XLOOKUP(D2808,justificativas_motivos,justificativas_texto,"",1,1)</f>
        <v>MOTORISTA CUMPRINDO HORÁRIO NA ESCALA ATUAL</v>
      </c>
      <c r="L2808" s="119" t="str">
        <f>_xlfn.CONCAT(cr_impAlm[[#This Row],[DATA]],cr_impAlm[[#This Row],[MOTORISTA e MATRICULA]])</f>
        <v>45702GENIVAL MIRANDA LEITE - 1953</v>
      </c>
    </row>
    <row r="2809" spans="1:12" ht="41.25" hidden="1" customHeight="1">
      <c r="A2809" s="177">
        <v>45613</v>
      </c>
      <c r="B2809" s="178">
        <v>24013</v>
      </c>
      <c r="C2809" s="179">
        <v>0.79166666666666663</v>
      </c>
      <c r="D2809" s="180" t="s">
        <v>11</v>
      </c>
      <c r="E2809" s="181" t="s">
        <v>151</v>
      </c>
      <c r="F2809" s="181"/>
      <c r="G2809" s="181" t="str">
        <f t="shared" si="101"/>
        <v>1</v>
      </c>
      <c r="H2809" s="182">
        <f t="shared" si="102"/>
        <v>18</v>
      </c>
      <c r="I2809" s="181" t="str" cm="1">
        <f t="array" ref="I2809">_xlfn.XLOOKUP(C2809,imp_horarios,imp_trechos_janta,"",-1,1)</f>
        <v>GOIANIA X TERESINA 18:00</v>
      </c>
      <c r="J2809" s="151" t="str" cm="1">
        <f t="array" ref="J2809">_xlfn.XLOOKUP(D2809,justificativas_motivos,justificativas_texto,"",1,1)</f>
        <v>MOTORISTA CUMPRINDO HORÁRIO NA ESCALA ATUAL</v>
      </c>
      <c r="L2809" s="119" t="str">
        <f>_xlfn.CONCAT(cr_impAlm[[#This Row],[DATA]],cr_impAlm[[#This Row],[MOTORISTA e MATRICULA]])</f>
        <v>45702MARCIO DE SOUSA BRASILEIRO - 5657</v>
      </c>
    </row>
    <row r="2810" spans="1:12" ht="41.25" hidden="1" customHeight="1">
      <c r="A2810" s="152">
        <v>45614</v>
      </c>
      <c r="B2810" s="146">
        <v>16900</v>
      </c>
      <c r="C2810" s="147">
        <v>0.87847222222222221</v>
      </c>
      <c r="D2810" s="148" t="s">
        <v>11</v>
      </c>
      <c r="E2810" s="153" t="s">
        <v>104</v>
      </c>
      <c r="F2810" s="149"/>
      <c r="G2810" s="149" t="str">
        <f t="shared" si="101"/>
        <v>1</v>
      </c>
      <c r="H2810" s="150">
        <f t="shared" si="102"/>
        <v>18</v>
      </c>
      <c r="I2810" s="149" t="str" cm="1">
        <f t="array" ref="I2810">_xlfn.XLOOKUP(C2810,imp_horarios,imp_trechos_janta,"",-1,1)</f>
        <v>BELEM X GOIANIA 21:05</v>
      </c>
      <c r="J2810" s="151" t="str" cm="1">
        <f t="array" ref="J2810">_xlfn.XLOOKUP(D2810,justificativas_motivos,justificativas_texto,"",1,1)</f>
        <v>MOTORISTA CUMPRINDO HORÁRIO NA ESCALA ATUAL</v>
      </c>
      <c r="L2810" s="119" t="str">
        <f>_xlfn.CONCAT(cr_impAlm[[#This Row],[DATA]],cr_impAlm[[#This Row],[MOTORISTA e MATRICULA]])</f>
        <v>45702FRANCISCO WASHINGTON ALVES DA COSTA - 5439</v>
      </c>
    </row>
    <row r="2811" spans="1:12" ht="41.25" hidden="1" customHeight="1">
      <c r="A2811" s="152">
        <v>45614</v>
      </c>
      <c r="B2811" s="146">
        <v>16900</v>
      </c>
      <c r="C2811" s="147">
        <v>0.87847222222222221</v>
      </c>
      <c r="D2811" s="148" t="s">
        <v>11</v>
      </c>
      <c r="E2811" s="153" t="s">
        <v>166</v>
      </c>
      <c r="F2811" s="149"/>
      <c r="G2811" s="149" t="str">
        <f t="shared" si="101"/>
        <v>1</v>
      </c>
      <c r="H2811" s="150">
        <f t="shared" si="102"/>
        <v>18</v>
      </c>
      <c r="I2811" s="149" t="str" cm="1">
        <f t="array" ref="I2811">_xlfn.XLOOKUP(C2811,imp_horarios,imp_trechos_janta,"",-1,1)</f>
        <v>BELEM X GOIANIA 21:05</v>
      </c>
      <c r="J2811" s="151" t="str" cm="1">
        <f t="array" ref="J2811">_xlfn.XLOOKUP(D2811,justificativas_motivos,justificativas_texto,"",1,1)</f>
        <v>MOTORISTA CUMPRINDO HORÁRIO NA ESCALA ATUAL</v>
      </c>
      <c r="L2811" s="119" t="str">
        <f>_xlfn.CONCAT(cr_impAlm[[#This Row],[DATA]],cr_impAlm[[#This Row],[MOTORISTA e MATRICULA]])</f>
        <v>45702FRANCISCO DAS CHAGAS DO NASCIMENTO - 5269</v>
      </c>
    </row>
    <row r="2812" spans="1:12" ht="41.25" hidden="1" customHeight="1">
      <c r="A2812" s="152">
        <v>45614</v>
      </c>
      <c r="B2812" s="146">
        <v>24013</v>
      </c>
      <c r="C2812" s="147">
        <v>0.3</v>
      </c>
      <c r="D2812" s="148" t="s">
        <v>11</v>
      </c>
      <c r="E2812" s="153" t="s">
        <v>80</v>
      </c>
      <c r="F2812" s="149"/>
      <c r="G2812" s="149" t="str">
        <f t="shared" si="101"/>
        <v>1</v>
      </c>
      <c r="H2812" s="150">
        <f t="shared" si="102"/>
        <v>18</v>
      </c>
      <c r="I2812" s="149" t="str" cm="1">
        <f t="array" ref="I2812">_xlfn.XLOOKUP(C2812,imp_horarios,imp_trechos_janta,"",-1,1)</f>
        <v>BELEM X GOIANIA 07:12</v>
      </c>
      <c r="J2812" s="151" t="str" cm="1">
        <f t="array" ref="J2812">_xlfn.XLOOKUP(D2812,justificativas_motivos,justificativas_texto,"",1,1)</f>
        <v>MOTORISTA CUMPRINDO HORÁRIO NA ESCALA ATUAL</v>
      </c>
      <c r="L2812" s="119" t="str">
        <f>_xlfn.CONCAT(cr_impAlm[[#This Row],[DATA]],cr_impAlm[[#This Row],[MOTORISTA e MATRICULA]])</f>
        <v>45702IVAN VIEIRA DO NASCIMENTO - 5304</v>
      </c>
    </row>
    <row r="2813" spans="1:12" ht="41.25" hidden="1" customHeight="1">
      <c r="A2813" s="152">
        <v>45614</v>
      </c>
      <c r="B2813" s="146">
        <v>24013</v>
      </c>
      <c r="C2813" s="147">
        <v>0.3</v>
      </c>
      <c r="D2813" s="148" t="s">
        <v>11</v>
      </c>
      <c r="E2813" s="153" t="s">
        <v>63</v>
      </c>
      <c r="F2813" s="149"/>
      <c r="G2813" s="149" t="str">
        <f t="shared" si="101"/>
        <v>1</v>
      </c>
      <c r="H2813" s="150">
        <f t="shared" si="102"/>
        <v>18</v>
      </c>
      <c r="I2813" s="149" t="str" cm="1">
        <f t="array" ref="I2813">_xlfn.XLOOKUP(C2813,imp_horarios,imp_trechos_janta,"",-1,1)</f>
        <v>BELEM X GOIANIA 07:12</v>
      </c>
      <c r="J2813" s="151" t="str" cm="1">
        <f t="array" ref="J2813">_xlfn.XLOOKUP(D2813,justificativas_motivos,justificativas_texto,"",1,1)</f>
        <v>MOTORISTA CUMPRINDO HORÁRIO NA ESCALA ATUAL</v>
      </c>
      <c r="L2813" s="119" t="str">
        <f>_xlfn.CONCAT(cr_impAlm[[#This Row],[DATA]],cr_impAlm[[#This Row],[MOTORISTA e MATRICULA]])</f>
        <v>45702FRANCISCO PESSOA DE CARVALHO - 5276</v>
      </c>
    </row>
    <row r="2814" spans="1:12" ht="41.25" hidden="1" customHeight="1">
      <c r="A2814" s="152">
        <v>45614</v>
      </c>
      <c r="B2814" s="146">
        <v>19024</v>
      </c>
      <c r="C2814" s="147">
        <v>0.39583333333333331</v>
      </c>
      <c r="D2814" s="148" t="s">
        <v>11</v>
      </c>
      <c r="E2814" s="153" t="s">
        <v>124</v>
      </c>
      <c r="F2814" s="149"/>
      <c r="G2814" s="149" t="str">
        <f t="shared" si="101"/>
        <v>1</v>
      </c>
      <c r="H2814" s="150">
        <f t="shared" si="102"/>
        <v>18</v>
      </c>
      <c r="I2814" s="149" t="str" cm="1">
        <f t="array" ref="I2814">_xlfn.XLOOKUP(C2814,imp_horarios,imp_trechos_janta,"",-1,1)</f>
        <v>GOIANIA X BELEM 09:30</v>
      </c>
      <c r="J2814" s="151" t="str" cm="1">
        <f t="array" ref="J2814">_xlfn.XLOOKUP(D2814,justificativas_motivos,justificativas_texto,"",1,1)</f>
        <v>MOTORISTA CUMPRINDO HORÁRIO NA ESCALA ATUAL</v>
      </c>
      <c r="L2814" s="119" t="str">
        <f>_xlfn.CONCAT(cr_impAlm[[#This Row],[DATA]],cr_impAlm[[#This Row],[MOTORISTA e MATRICULA]])</f>
        <v>45702JOSE CLAUDIMAR  CUNHA - 5652</v>
      </c>
    </row>
    <row r="2815" spans="1:12" ht="41.25" hidden="1" customHeight="1">
      <c r="A2815" s="152">
        <v>45614</v>
      </c>
      <c r="B2815" s="146">
        <v>19024</v>
      </c>
      <c r="C2815" s="147">
        <v>0.39583333333333331</v>
      </c>
      <c r="D2815" s="148" t="s">
        <v>11</v>
      </c>
      <c r="E2815" s="153" t="s">
        <v>43</v>
      </c>
      <c r="F2815" s="149"/>
      <c r="G2815" s="149" t="str">
        <f t="shared" si="101"/>
        <v>1</v>
      </c>
      <c r="H2815" s="150">
        <f t="shared" si="102"/>
        <v>18</v>
      </c>
      <c r="I2815" s="149" t="str" cm="1">
        <f t="array" ref="I2815">_xlfn.XLOOKUP(C2815,imp_horarios,imp_trechos_janta,"",-1,1)</f>
        <v>GOIANIA X BELEM 09:30</v>
      </c>
      <c r="J2815" s="151" t="str" cm="1">
        <f t="array" ref="J2815">_xlfn.XLOOKUP(D2815,justificativas_motivos,justificativas_texto,"",1,1)</f>
        <v>MOTORISTA CUMPRINDO HORÁRIO NA ESCALA ATUAL</v>
      </c>
      <c r="L2815" s="119" t="str">
        <f>_xlfn.CONCAT(cr_impAlm[[#This Row],[DATA]],cr_impAlm[[#This Row],[MOTORISTA e MATRICULA]])</f>
        <v>45702VILMAR JOSE CAMILO - 948</v>
      </c>
    </row>
    <row r="2816" spans="1:12" ht="41.25" hidden="1" customHeight="1">
      <c r="A2816" s="152">
        <v>45614</v>
      </c>
      <c r="B2816" s="146">
        <v>16600</v>
      </c>
      <c r="C2816" s="147">
        <v>0.75</v>
      </c>
      <c r="D2816" s="148" t="s">
        <v>11</v>
      </c>
      <c r="E2816" s="149" t="s">
        <v>60</v>
      </c>
      <c r="F2816" s="149"/>
      <c r="G2816" s="149" t="str">
        <f t="shared" si="101"/>
        <v>1</v>
      </c>
      <c r="H2816" s="150">
        <f t="shared" si="102"/>
        <v>18</v>
      </c>
      <c r="I2816" s="149" t="str" cm="1">
        <f t="array" ref="I2816">_xlfn.XLOOKUP(C2816,imp_horarios,imp_trechos_janta,"",-1,1)</f>
        <v>GOIANIA X TERESINA 18:00</v>
      </c>
      <c r="J2816" s="151" t="str" cm="1">
        <f t="array" ref="J2816">_xlfn.XLOOKUP(D2816,justificativas_motivos,justificativas_texto,"",1,1)</f>
        <v>MOTORISTA CUMPRINDO HORÁRIO NA ESCALA ATUAL</v>
      </c>
      <c r="L2816" s="119" t="str">
        <f>_xlfn.CONCAT(cr_impAlm[[#This Row],[DATA]],cr_impAlm[[#This Row],[MOTORISTA e MATRICULA]])</f>
        <v>45702DJALMA SOARES GUIMARAES - 1948</v>
      </c>
    </row>
    <row r="2817" spans="1:12" ht="41.25" hidden="1" customHeight="1">
      <c r="A2817" s="152">
        <v>45614</v>
      </c>
      <c r="B2817" s="146">
        <v>16600</v>
      </c>
      <c r="C2817" s="147">
        <v>0.75</v>
      </c>
      <c r="D2817" s="148" t="s">
        <v>11</v>
      </c>
      <c r="E2817" s="149" t="s">
        <v>61</v>
      </c>
      <c r="F2817" s="149"/>
      <c r="G2817" s="149" t="str">
        <f t="shared" si="101"/>
        <v>1</v>
      </c>
      <c r="H2817" s="150">
        <f t="shared" si="102"/>
        <v>18</v>
      </c>
      <c r="I2817" s="149" t="str" cm="1">
        <f t="array" ref="I2817">_xlfn.XLOOKUP(C2817,imp_horarios,imp_trechos_janta,"",-1,1)</f>
        <v>GOIANIA X TERESINA 18:00</v>
      </c>
      <c r="J2817" s="151" t="str" cm="1">
        <f t="array" ref="J2817">_xlfn.XLOOKUP(D2817,justificativas_motivos,justificativas_texto,"",1,1)</f>
        <v>MOTORISTA CUMPRINDO HORÁRIO NA ESCALA ATUAL</v>
      </c>
      <c r="L2817" s="119" t="str">
        <f>_xlfn.CONCAT(cr_impAlm[[#This Row],[DATA]],cr_impAlm[[#This Row],[MOTORISTA e MATRICULA]])</f>
        <v>45703AILTON LEITE ORTIZ DE CAMARGO - 1642</v>
      </c>
    </row>
    <row r="2818" spans="1:12" ht="41.25" hidden="1" customHeight="1">
      <c r="A2818" s="152">
        <v>45614</v>
      </c>
      <c r="B2818" s="146">
        <v>24012</v>
      </c>
      <c r="C2818" s="147">
        <v>0.79166666666666663</v>
      </c>
      <c r="D2818" s="148" t="s">
        <v>11</v>
      </c>
      <c r="E2818" s="149" t="s">
        <v>91</v>
      </c>
      <c r="F2818" s="149"/>
      <c r="G2818" s="149" t="str">
        <f t="shared" si="101"/>
        <v>1</v>
      </c>
      <c r="H2818" s="150">
        <f t="shared" si="102"/>
        <v>18</v>
      </c>
      <c r="I2818" s="149" t="s">
        <v>79</v>
      </c>
      <c r="J2818" s="151" t="str" cm="1">
        <f t="array" ref="J2818">_xlfn.XLOOKUP(D2818,justificativas_motivos,justificativas_texto,"",1,1)</f>
        <v>MOTORISTA CUMPRINDO HORÁRIO NA ESCALA ATUAL</v>
      </c>
    </row>
    <row r="2819" spans="1:12" ht="41.25" hidden="1" customHeight="1">
      <c r="A2819" s="152">
        <v>45614</v>
      </c>
      <c r="B2819" s="146">
        <v>24012</v>
      </c>
      <c r="C2819" s="147">
        <v>0.79166666666666663</v>
      </c>
      <c r="D2819" s="148" t="s">
        <v>11</v>
      </c>
      <c r="E2819" s="149" t="s">
        <v>89</v>
      </c>
      <c r="F2819" s="149"/>
      <c r="G2819" s="149" t="str">
        <f t="shared" si="101"/>
        <v>1</v>
      </c>
      <c r="H2819" s="150">
        <f t="shared" si="102"/>
        <v>18</v>
      </c>
      <c r="I2819" s="149" t="s">
        <v>79</v>
      </c>
      <c r="J2819" s="151" t="str" cm="1">
        <f t="array" ref="J2819">_xlfn.XLOOKUP(D2819,justificativas_motivos,justificativas_texto,"",1,1)</f>
        <v>MOTORISTA CUMPRINDO HORÁRIO NA ESCALA ATUAL</v>
      </c>
    </row>
    <row r="2820" spans="1:12" ht="41.25" hidden="1" customHeight="1">
      <c r="A2820" s="152">
        <v>45614</v>
      </c>
      <c r="B2820" s="146">
        <v>24003</v>
      </c>
      <c r="C2820" s="147">
        <v>0.83333333333333337</v>
      </c>
      <c r="D2820" s="148" t="s">
        <v>11</v>
      </c>
      <c r="E2820" s="149" t="s">
        <v>207</v>
      </c>
      <c r="F2820" s="149"/>
      <c r="G2820" s="149" t="str">
        <f t="shared" si="101"/>
        <v>1</v>
      </c>
      <c r="H2820" s="150">
        <f t="shared" si="102"/>
        <v>18</v>
      </c>
      <c r="I2820" s="149" t="str" cm="1">
        <f t="array" ref="I2820">_xlfn.XLOOKUP(C2820,imp_horarios,imp_trechos_janta,"",-1,1)</f>
        <v>GOIANIA X SAO LUIS 20:00</v>
      </c>
      <c r="J2820" s="151" t="str" cm="1">
        <f t="array" ref="J2820">_xlfn.XLOOKUP(D2820,justificativas_motivos,justificativas_texto,"",1,1)</f>
        <v>MOTORISTA CUMPRINDO HORÁRIO NA ESCALA ATUAL</v>
      </c>
    </row>
    <row r="2821" spans="1:12" ht="41.25" hidden="1" customHeight="1">
      <c r="A2821" s="152">
        <v>45614</v>
      </c>
      <c r="B2821" s="146">
        <v>24003</v>
      </c>
      <c r="C2821" s="147">
        <v>0.83333333333333337</v>
      </c>
      <c r="D2821" s="148" t="s">
        <v>11</v>
      </c>
      <c r="E2821" s="153" t="s">
        <v>208</v>
      </c>
      <c r="F2821" s="149"/>
      <c r="G2821" s="149" t="str">
        <f t="shared" si="101"/>
        <v>1</v>
      </c>
      <c r="H2821" s="150">
        <f t="shared" si="102"/>
        <v>18</v>
      </c>
      <c r="I2821" s="149" t="str" cm="1">
        <f t="array" ref="I2821">_xlfn.XLOOKUP(C2821,imp_horarios,imp_trechos_janta,"",-1,1)</f>
        <v>GOIANIA X SAO LUIS 20:00</v>
      </c>
      <c r="J2821" s="151" t="str" cm="1">
        <f t="array" ref="J2821">_xlfn.XLOOKUP(D2821,justificativas_motivos,justificativas_texto,"",1,1)</f>
        <v>MOTORISTA CUMPRINDO HORÁRIO NA ESCALA ATUAL</v>
      </c>
    </row>
    <row r="2822" spans="1:12" ht="41.25" hidden="1" customHeight="1">
      <c r="A2822" s="152">
        <v>45615</v>
      </c>
      <c r="B2822" s="146">
        <v>19010</v>
      </c>
      <c r="C2822" s="147">
        <v>0.87847222222222221</v>
      </c>
      <c r="D2822" s="148" t="s">
        <v>11</v>
      </c>
      <c r="E2822" s="149" t="s">
        <v>60</v>
      </c>
      <c r="F2822" s="149"/>
      <c r="G2822" s="149" t="str">
        <f t="shared" si="101"/>
        <v>1</v>
      </c>
      <c r="H2822" s="150">
        <f t="shared" si="102"/>
        <v>18</v>
      </c>
      <c r="I2822" s="149" t="str" cm="1">
        <f t="array" ref="I2822">_xlfn.XLOOKUP(C2822,imp_horarios,imp_trechos_janta,"",-1,1)</f>
        <v>BELEM X GOIANIA 21:05</v>
      </c>
      <c r="J2822" s="151" t="str" cm="1">
        <f t="array" ref="J2822">_xlfn.XLOOKUP(D2822,justificativas_motivos,justificativas_texto,"",1,1)</f>
        <v>MOTORISTA CUMPRINDO HORÁRIO NA ESCALA ATUAL</v>
      </c>
    </row>
    <row r="2823" spans="1:12" ht="41.25" hidden="1" customHeight="1">
      <c r="A2823" s="152">
        <v>45615</v>
      </c>
      <c r="B2823" s="146">
        <v>19010</v>
      </c>
      <c r="C2823" s="147">
        <v>0.87847222222222221</v>
      </c>
      <c r="D2823" s="148" t="s">
        <v>11</v>
      </c>
      <c r="E2823" s="149" t="s">
        <v>61</v>
      </c>
      <c r="F2823" s="149"/>
      <c r="G2823" s="149" t="str">
        <f t="shared" si="101"/>
        <v>1</v>
      </c>
      <c r="H2823" s="150">
        <f t="shared" si="102"/>
        <v>18</v>
      </c>
      <c r="I2823" s="149" t="str" cm="1">
        <f t="array" ref="I2823">_xlfn.XLOOKUP(C2823,imp_horarios,imp_trechos_janta,"",-1,1)</f>
        <v>BELEM X GOIANIA 21:05</v>
      </c>
      <c r="J2823" s="151" t="str" cm="1">
        <f t="array" ref="J2823">_xlfn.XLOOKUP(D2823,justificativas_motivos,justificativas_texto,"",1,1)</f>
        <v>MOTORISTA CUMPRINDO HORÁRIO NA ESCALA ATUAL</v>
      </c>
    </row>
    <row r="2824" spans="1:12" ht="41.25" hidden="1" customHeight="1">
      <c r="A2824" s="152">
        <v>45615</v>
      </c>
      <c r="B2824" s="146">
        <v>24012</v>
      </c>
      <c r="C2824" s="147">
        <v>0.3</v>
      </c>
      <c r="D2824" s="148" t="s">
        <v>11</v>
      </c>
      <c r="E2824" s="149" t="s">
        <v>207</v>
      </c>
      <c r="F2824" s="149"/>
      <c r="G2824" s="149" t="str">
        <f t="shared" si="101"/>
        <v>1</v>
      </c>
      <c r="H2824" s="150">
        <f t="shared" si="102"/>
        <v>18</v>
      </c>
      <c r="I2824" s="149" t="str" cm="1">
        <f t="array" ref="I2824">_xlfn.XLOOKUP(C2824,imp_horarios,imp_trechos_janta,"",-1,1)</f>
        <v>BELEM X GOIANIA 07:12</v>
      </c>
      <c r="J2824" s="151" t="str" cm="1">
        <f t="array" ref="J2824">_xlfn.XLOOKUP(D2824,justificativas_motivos,justificativas_texto,"",1,1)</f>
        <v>MOTORISTA CUMPRINDO HORÁRIO NA ESCALA ATUAL</v>
      </c>
    </row>
    <row r="2825" spans="1:12" ht="41.25" hidden="1" customHeight="1">
      <c r="A2825" s="152">
        <v>45615</v>
      </c>
      <c r="B2825" s="146">
        <v>24012</v>
      </c>
      <c r="C2825" s="147">
        <v>0.3</v>
      </c>
      <c r="D2825" s="148" t="s">
        <v>11</v>
      </c>
      <c r="E2825" s="153" t="s">
        <v>208</v>
      </c>
      <c r="F2825" s="149"/>
      <c r="G2825" s="149" t="str">
        <f t="shared" si="101"/>
        <v>1</v>
      </c>
      <c r="H2825" s="150">
        <f t="shared" si="102"/>
        <v>18</v>
      </c>
      <c r="I2825" s="149" t="str" cm="1">
        <f t="array" ref="I2825">_xlfn.XLOOKUP(C2825,imp_horarios,imp_trechos_janta,"",-1,1)</f>
        <v>BELEM X GOIANIA 07:12</v>
      </c>
      <c r="J2825" s="151" t="str" cm="1">
        <f t="array" ref="J2825">_xlfn.XLOOKUP(D2825,justificativas_motivos,justificativas_texto,"",1,1)</f>
        <v>MOTORISTA CUMPRINDO HORÁRIO NA ESCALA ATUAL</v>
      </c>
    </row>
    <row r="2826" spans="1:12" ht="41.25" hidden="1" customHeight="1">
      <c r="A2826" s="152">
        <v>45615</v>
      </c>
      <c r="B2826" s="146">
        <v>24003</v>
      </c>
      <c r="C2826" s="147">
        <v>0.33333333333333331</v>
      </c>
      <c r="D2826" s="148" t="s">
        <v>11</v>
      </c>
      <c r="E2826" s="153" t="s">
        <v>66</v>
      </c>
      <c r="F2826" s="149"/>
      <c r="G2826" s="149" t="str">
        <f t="shared" si="101"/>
        <v>1</v>
      </c>
      <c r="H2826" s="150">
        <f t="shared" si="102"/>
        <v>18</v>
      </c>
      <c r="I2826" s="149" t="str" cm="1">
        <f t="array" ref="I2826">_xlfn.XLOOKUP(C2826,imp_horarios,imp_trechos_janta,"",-1,1)</f>
        <v>SAO LUIS X GOIANIA 08:00</v>
      </c>
      <c r="J2826" s="151" t="str" cm="1">
        <f t="array" ref="J2826">_xlfn.XLOOKUP(D2826,justificativas_motivos,justificativas_texto,"",1,1)</f>
        <v>MOTORISTA CUMPRINDO HORÁRIO NA ESCALA ATUAL</v>
      </c>
    </row>
    <row r="2827" spans="1:12" ht="41.25" hidden="1" customHeight="1">
      <c r="A2827" s="152">
        <v>45615</v>
      </c>
      <c r="B2827" s="146">
        <v>24003</v>
      </c>
      <c r="C2827" s="147">
        <v>0.33333333333333331</v>
      </c>
      <c r="D2827" s="148" t="s">
        <v>11</v>
      </c>
      <c r="E2827" s="153" t="s">
        <v>164</v>
      </c>
      <c r="F2827" s="149"/>
      <c r="G2827" s="149" t="str">
        <f t="shared" si="101"/>
        <v>1</v>
      </c>
      <c r="H2827" s="150">
        <f t="shared" si="102"/>
        <v>18</v>
      </c>
      <c r="I2827" s="149" t="str" cm="1">
        <f t="array" ref="I2827">_xlfn.XLOOKUP(C2827,imp_horarios,imp_trechos_janta,"",-1,1)</f>
        <v>SAO LUIS X GOIANIA 08:00</v>
      </c>
      <c r="J2827" s="151" t="str" cm="1">
        <f t="array" ref="J2827">_xlfn.XLOOKUP(D2827,justificativas_motivos,justificativas_texto,"",1,1)</f>
        <v>MOTORISTA CUMPRINDO HORÁRIO NA ESCALA ATUAL</v>
      </c>
    </row>
    <row r="2828" spans="1:12" ht="41.25" hidden="1" customHeight="1">
      <c r="A2828" s="152">
        <v>45615</v>
      </c>
      <c r="B2828" s="146">
        <v>221101</v>
      </c>
      <c r="C2828" s="147" t="s">
        <v>355</v>
      </c>
      <c r="D2828" s="148" t="s">
        <v>11</v>
      </c>
      <c r="E2828" s="153" t="s">
        <v>353</v>
      </c>
      <c r="F2828" s="149"/>
      <c r="G2828" s="149" t="str">
        <f t="shared" si="101"/>
        <v>1</v>
      </c>
      <c r="H2828" s="150">
        <f t="shared" si="102"/>
        <v>18</v>
      </c>
      <c r="I2828" s="149" t="s">
        <v>592</v>
      </c>
      <c r="J2828" s="151" t="str" cm="1">
        <f t="array" ref="J2828">_xlfn.XLOOKUP(D2828,justificativas_motivos,justificativas_texto,"",1,1)</f>
        <v>MOTORISTA CUMPRINDO HORÁRIO NA ESCALA ATUAL</v>
      </c>
    </row>
    <row r="2829" spans="1:12" ht="41.25" hidden="1" customHeight="1">
      <c r="A2829" s="152">
        <v>45615</v>
      </c>
      <c r="B2829" s="146">
        <v>221101</v>
      </c>
      <c r="C2829" s="147" t="s">
        <v>355</v>
      </c>
      <c r="D2829" s="148" t="s">
        <v>11</v>
      </c>
      <c r="E2829" s="153" t="s">
        <v>354</v>
      </c>
      <c r="F2829" s="149"/>
      <c r="G2829" s="149" t="str">
        <f t="shared" si="101"/>
        <v>1</v>
      </c>
      <c r="H2829" s="150">
        <f t="shared" si="102"/>
        <v>18</v>
      </c>
      <c r="I2829" s="149" t="s">
        <v>592</v>
      </c>
      <c r="J2829" s="151" t="str" cm="1">
        <f t="array" ref="J2829">_xlfn.XLOOKUP(D2829,justificativas_motivos,justificativas_texto,"",1,1)</f>
        <v>MOTORISTA CUMPRINDO HORÁRIO NA ESCALA ATUAL</v>
      </c>
    </row>
    <row r="2830" spans="1:12" ht="41.25" hidden="1" customHeight="1">
      <c r="A2830" s="152">
        <v>45615</v>
      </c>
      <c r="B2830" s="146" t="s">
        <v>137</v>
      </c>
      <c r="C2830" s="147" t="s">
        <v>137</v>
      </c>
      <c r="D2830" s="148" t="s">
        <v>137</v>
      </c>
      <c r="E2830" s="153" t="s">
        <v>356</v>
      </c>
      <c r="F2830" s="149"/>
      <c r="G2830" s="149" t="str">
        <f t="shared" si="101"/>
        <v>1</v>
      </c>
      <c r="H2830" s="150">
        <f t="shared" si="102"/>
        <v>18</v>
      </c>
      <c r="I2830" s="149" t="str" cm="1">
        <f t="array" ref="I2830">_xlfn.XLOOKUP(C2830,imp_horarios,imp_trechos_janta,"",-1,1)</f>
        <v>ESPERA</v>
      </c>
      <c r="J2830" s="151" t="str" cm="1">
        <f t="array" ref="J2830">_xlfn.XLOOKUP(D2830,justificativas_motivos,justificativas_texto,"",1,1)</f>
        <v>MOTORISTA NA GARAGEM EM ESPERA PARA DISPONIBILIDADE DE HORARIOS</v>
      </c>
    </row>
    <row r="2831" spans="1:12" ht="41.25" hidden="1" customHeight="1">
      <c r="A2831" s="152">
        <v>45615</v>
      </c>
      <c r="B2831" s="146" t="s">
        <v>137</v>
      </c>
      <c r="C2831" s="147" t="s">
        <v>137</v>
      </c>
      <c r="D2831" s="148" t="s">
        <v>137</v>
      </c>
      <c r="E2831" s="153" t="s">
        <v>257</v>
      </c>
      <c r="F2831" s="149"/>
      <c r="G2831" s="149" t="str">
        <f t="shared" si="101"/>
        <v>1</v>
      </c>
      <c r="H2831" s="150">
        <f t="shared" si="102"/>
        <v>18</v>
      </c>
      <c r="I2831" s="149" t="str" cm="1">
        <f t="array" ref="I2831">_xlfn.XLOOKUP(C2831,imp_horarios,imp_trechos_janta,"",-1,1)</f>
        <v>ESPERA</v>
      </c>
      <c r="J2831" s="151" t="str" cm="1">
        <f t="array" ref="J2831">_xlfn.XLOOKUP(D2831,justificativas_motivos,justificativas_texto,"",1,1)</f>
        <v>MOTORISTA NA GARAGEM EM ESPERA PARA DISPONIBILIDADE DE HORARIOS</v>
      </c>
    </row>
    <row r="2832" spans="1:12" ht="41.25" hidden="1" customHeight="1">
      <c r="A2832" s="152">
        <v>45615</v>
      </c>
      <c r="B2832" s="146">
        <v>17700</v>
      </c>
      <c r="C2832" s="147">
        <v>0.75</v>
      </c>
      <c r="D2832" s="148" t="s">
        <v>11</v>
      </c>
      <c r="E2832" s="149" t="s">
        <v>131</v>
      </c>
      <c r="F2832" s="149"/>
      <c r="G2832" s="149" t="str">
        <f t="shared" si="101"/>
        <v>1</v>
      </c>
      <c r="H2832" s="150">
        <f t="shared" si="102"/>
        <v>18</v>
      </c>
      <c r="I2832" s="149" t="str" cm="1">
        <f t="array" ref="I2832">_xlfn.XLOOKUP(C2832,imp_horarios,imp_trechos_janta,"",-1,1)</f>
        <v>GOIANIA X TERESINA 18:00</v>
      </c>
      <c r="J2832" s="151" t="str" cm="1">
        <f t="array" ref="J2832">_xlfn.XLOOKUP(D2832,justificativas_motivos,justificativas_texto,"",1,1)</f>
        <v>MOTORISTA CUMPRINDO HORÁRIO NA ESCALA ATUAL</v>
      </c>
    </row>
    <row r="2833" spans="1:10" ht="41.25" hidden="1" customHeight="1">
      <c r="A2833" s="152">
        <v>45615</v>
      </c>
      <c r="B2833" s="146">
        <v>17700</v>
      </c>
      <c r="C2833" s="147">
        <v>0.75</v>
      </c>
      <c r="D2833" s="148" t="s">
        <v>11</v>
      </c>
      <c r="E2833" s="149" t="s">
        <v>132</v>
      </c>
      <c r="F2833" s="149"/>
      <c r="G2833" s="149" t="str">
        <f t="shared" si="101"/>
        <v>1</v>
      </c>
      <c r="H2833" s="150">
        <f t="shared" si="102"/>
        <v>18</v>
      </c>
      <c r="I2833" s="149" t="str" cm="1">
        <f t="array" ref="I2833">_xlfn.XLOOKUP(C2833,imp_horarios,imp_trechos_janta,"",-1,1)</f>
        <v>GOIANIA X TERESINA 18:00</v>
      </c>
      <c r="J2833" s="151" t="str" cm="1">
        <f t="array" ref="J2833">_xlfn.XLOOKUP(D2833,justificativas_motivos,justificativas_texto,"",1,1)</f>
        <v>MOTORISTA CUMPRINDO HORÁRIO NA ESCALA ATUAL</v>
      </c>
    </row>
    <row r="2834" spans="1:10" ht="41.25" hidden="1" customHeight="1">
      <c r="A2834" s="152">
        <v>45615</v>
      </c>
      <c r="B2834" s="146">
        <v>15600</v>
      </c>
      <c r="C2834" s="147">
        <v>0.79166666666666663</v>
      </c>
      <c r="D2834" s="148" t="s">
        <v>11</v>
      </c>
      <c r="E2834" s="149" t="s">
        <v>50</v>
      </c>
      <c r="F2834" s="149"/>
      <c r="G2834" s="149" t="str">
        <f t="shared" si="101"/>
        <v>1</v>
      </c>
      <c r="H2834" s="150">
        <f t="shared" si="102"/>
        <v>18</v>
      </c>
      <c r="I2834" s="149" t="s">
        <v>79</v>
      </c>
      <c r="J2834" s="151" t="str" cm="1">
        <f t="array" ref="J2834">_xlfn.XLOOKUP(D2834,justificativas_motivos,justificativas_texto,"",1,1)</f>
        <v>MOTORISTA CUMPRINDO HORÁRIO NA ESCALA ATUAL</v>
      </c>
    </row>
    <row r="2835" spans="1:10" ht="41.25" hidden="1" customHeight="1">
      <c r="A2835" s="152">
        <v>45615</v>
      </c>
      <c r="B2835" s="146">
        <v>15600</v>
      </c>
      <c r="C2835" s="147">
        <v>0.79166666666666663</v>
      </c>
      <c r="D2835" s="148" t="s">
        <v>11</v>
      </c>
      <c r="E2835" s="149" t="s">
        <v>48</v>
      </c>
      <c r="F2835" s="149"/>
      <c r="G2835" s="149" t="str">
        <f t="shared" si="101"/>
        <v>1</v>
      </c>
      <c r="H2835" s="150">
        <f t="shared" si="102"/>
        <v>18</v>
      </c>
      <c r="I2835" s="149" t="s">
        <v>79</v>
      </c>
      <c r="J2835" s="151" t="str" cm="1">
        <f t="array" ref="J2835">_xlfn.XLOOKUP(D2835,justificativas_motivos,justificativas_texto,"",1,1)</f>
        <v>MOTORISTA CUMPRINDO HORÁRIO NA ESCALA ATUAL</v>
      </c>
    </row>
    <row r="2836" spans="1:10" ht="41.25" hidden="1" customHeight="1">
      <c r="A2836" s="152">
        <v>45615</v>
      </c>
      <c r="B2836" s="146">
        <v>24011</v>
      </c>
      <c r="C2836" s="147">
        <v>0.83333333333333337</v>
      </c>
      <c r="D2836" s="148" t="s">
        <v>11</v>
      </c>
      <c r="E2836" s="149" t="s">
        <v>127</v>
      </c>
      <c r="F2836" s="149"/>
      <c r="G2836" s="149" t="str">
        <f t="shared" si="101"/>
        <v>1</v>
      </c>
      <c r="H2836" s="150">
        <f t="shared" si="102"/>
        <v>18</v>
      </c>
      <c r="I2836" s="149" t="str" cm="1">
        <f t="array" ref="I2836">_xlfn.XLOOKUP(C2836,imp_horarios,imp_trechos_janta,"",-1,1)</f>
        <v>GOIANIA X SAO LUIS 20:00</v>
      </c>
      <c r="J2836" s="151" t="str" cm="1">
        <f t="array" ref="J2836">_xlfn.XLOOKUP(D2836,justificativas_motivos,justificativas_texto,"",1,1)</f>
        <v>MOTORISTA CUMPRINDO HORÁRIO NA ESCALA ATUAL</v>
      </c>
    </row>
    <row r="2837" spans="1:10" ht="41.25" hidden="1" customHeight="1">
      <c r="A2837" s="152">
        <v>45615</v>
      </c>
      <c r="B2837" s="146">
        <v>24011</v>
      </c>
      <c r="C2837" s="147">
        <v>0.83333333333333337</v>
      </c>
      <c r="D2837" s="148" t="s">
        <v>11</v>
      </c>
      <c r="E2837" s="149" t="s">
        <v>128</v>
      </c>
      <c r="F2837" s="149"/>
      <c r="G2837" s="149" t="str">
        <f t="shared" si="101"/>
        <v>1</v>
      </c>
      <c r="H2837" s="150">
        <f t="shared" si="102"/>
        <v>18</v>
      </c>
      <c r="I2837" s="149" t="str" cm="1">
        <f t="array" ref="I2837">_xlfn.XLOOKUP(C2837,imp_horarios,imp_trechos_janta,"",-1,1)</f>
        <v>GOIANIA X SAO LUIS 20:00</v>
      </c>
      <c r="J2837" s="151" t="str" cm="1">
        <f t="array" ref="J2837">_xlfn.XLOOKUP(D2837,justificativas_motivos,justificativas_texto,"",1,1)</f>
        <v>MOTORISTA CUMPRINDO HORÁRIO NA ESCALA ATUAL</v>
      </c>
    </row>
    <row r="2838" spans="1:10" ht="41.25" hidden="1" customHeight="1">
      <c r="A2838" s="152">
        <v>45616</v>
      </c>
      <c r="B2838" s="146">
        <v>20022</v>
      </c>
      <c r="C2838" s="147">
        <v>0.87847222222222221</v>
      </c>
      <c r="D2838" s="148" t="s">
        <v>11</v>
      </c>
      <c r="E2838" s="149" t="s">
        <v>132</v>
      </c>
      <c r="F2838" s="149"/>
      <c r="G2838" s="149" t="str">
        <f t="shared" si="101"/>
        <v>1</v>
      </c>
      <c r="H2838" s="150">
        <f t="shared" si="102"/>
        <v>18</v>
      </c>
      <c r="I2838" s="149" t="str" cm="1">
        <f t="array" ref="I2838">_xlfn.XLOOKUP(C2838,imp_horarios,imp_trechos_janta,"",-1,1)</f>
        <v>BELEM X GOIANIA 21:05</v>
      </c>
      <c r="J2838" s="151" t="str" cm="1">
        <f t="array" ref="J2838">_xlfn.XLOOKUP(D2838,justificativas_motivos,justificativas_texto,"",1,1)</f>
        <v>MOTORISTA CUMPRINDO HORÁRIO NA ESCALA ATUAL</v>
      </c>
    </row>
    <row r="2839" spans="1:10" ht="41.25" hidden="1" customHeight="1">
      <c r="A2839" s="152">
        <v>45616</v>
      </c>
      <c r="B2839" s="146">
        <v>20022</v>
      </c>
      <c r="C2839" s="147">
        <v>0.87847222222222221</v>
      </c>
      <c r="D2839" s="148" t="s">
        <v>11</v>
      </c>
      <c r="E2839" s="149" t="s">
        <v>131</v>
      </c>
      <c r="F2839" s="149"/>
      <c r="G2839" s="149" t="str">
        <f t="shared" si="101"/>
        <v>1</v>
      </c>
      <c r="H2839" s="150">
        <f t="shared" si="102"/>
        <v>18</v>
      </c>
      <c r="I2839" s="149" t="str" cm="1">
        <f t="array" ref="I2839">_xlfn.XLOOKUP(C2839,imp_horarios,imp_trechos_janta,"",-1,1)</f>
        <v>BELEM X GOIANIA 21:05</v>
      </c>
      <c r="J2839" s="151" t="str" cm="1">
        <f t="array" ref="J2839">_xlfn.XLOOKUP(D2839,justificativas_motivos,justificativas_texto,"",1,1)</f>
        <v>MOTORISTA CUMPRINDO HORÁRIO NA ESCALA ATUAL</v>
      </c>
    </row>
    <row r="2840" spans="1:10" ht="41.25" hidden="1" customHeight="1">
      <c r="A2840" s="152">
        <v>45616</v>
      </c>
      <c r="B2840" s="146">
        <v>24011</v>
      </c>
      <c r="C2840" s="147">
        <v>0.33333333333333331</v>
      </c>
      <c r="D2840" s="148" t="s">
        <v>11</v>
      </c>
      <c r="E2840" s="149" t="s">
        <v>127</v>
      </c>
      <c r="F2840" s="149"/>
      <c r="G2840" s="149" t="str">
        <f t="shared" si="101"/>
        <v>1</v>
      </c>
      <c r="H2840" s="150">
        <f t="shared" si="102"/>
        <v>18</v>
      </c>
      <c r="I2840" s="149" t="str" cm="1">
        <f t="array" ref="I2840">_xlfn.XLOOKUP(C2840,imp_horarios,imp_trechos_janta,"",-1,1)</f>
        <v>SAO LUIS X GOIANIA 08:00</v>
      </c>
      <c r="J2840" s="151" t="str" cm="1">
        <f t="array" ref="J2840">_xlfn.XLOOKUP(D2840,justificativas_motivos,justificativas_texto,"",1,1)</f>
        <v>MOTORISTA CUMPRINDO HORÁRIO NA ESCALA ATUAL</v>
      </c>
    </row>
    <row r="2841" spans="1:10" ht="41.25" hidden="1" customHeight="1">
      <c r="A2841" s="152">
        <v>45616</v>
      </c>
      <c r="B2841" s="146">
        <v>24011</v>
      </c>
      <c r="C2841" s="147">
        <v>0.33333333333333331</v>
      </c>
      <c r="D2841" s="148" t="s">
        <v>11</v>
      </c>
      <c r="E2841" s="149" t="s">
        <v>128</v>
      </c>
      <c r="F2841" s="149"/>
      <c r="G2841" s="149" t="str">
        <f t="shared" si="101"/>
        <v>1</v>
      </c>
      <c r="H2841" s="150">
        <f t="shared" si="102"/>
        <v>18</v>
      </c>
      <c r="I2841" s="149" t="str" cm="1">
        <f t="array" ref="I2841">_xlfn.XLOOKUP(C2841,imp_horarios,imp_trechos_janta,"",-1,1)</f>
        <v>SAO LUIS X GOIANIA 08:00</v>
      </c>
      <c r="J2841" s="151" t="str" cm="1">
        <f t="array" ref="J2841">_xlfn.XLOOKUP(D2841,justificativas_motivos,justificativas_texto,"",1,1)</f>
        <v>MOTORISTA CUMPRINDO HORÁRIO NA ESCALA ATUAL</v>
      </c>
    </row>
    <row r="2842" spans="1:10" ht="41.25" hidden="1" customHeight="1">
      <c r="A2842" s="152">
        <v>45616</v>
      </c>
      <c r="B2842" s="146">
        <v>19020</v>
      </c>
      <c r="C2842" s="147">
        <v>0.3</v>
      </c>
      <c r="D2842" s="148" t="s">
        <v>11</v>
      </c>
      <c r="E2842" s="153" t="s">
        <v>180</v>
      </c>
      <c r="F2842" s="149"/>
      <c r="G2842" s="149" t="str">
        <f t="shared" si="101"/>
        <v>1</v>
      </c>
      <c r="H2842" s="150">
        <f t="shared" si="102"/>
        <v>18</v>
      </c>
      <c r="I2842" s="149" t="str" cm="1">
        <f t="array" ref="I2842">_xlfn.XLOOKUP(C2842,imp_horarios,imp_trechos_janta,"",-1,1)</f>
        <v>BELEM X GOIANIA 07:12</v>
      </c>
      <c r="J2842" s="151" t="str" cm="1">
        <f t="array" ref="J2842">_xlfn.XLOOKUP(D2842,justificativas_motivos,justificativas_texto,"",1,1)</f>
        <v>MOTORISTA CUMPRINDO HORÁRIO NA ESCALA ATUAL</v>
      </c>
    </row>
    <row r="2843" spans="1:10" ht="41.25" hidden="1" customHeight="1">
      <c r="A2843" s="152">
        <v>45616</v>
      </c>
      <c r="B2843" s="146">
        <v>19020</v>
      </c>
      <c r="C2843" s="147">
        <v>0.3</v>
      </c>
      <c r="D2843" s="148" t="s">
        <v>11</v>
      </c>
      <c r="E2843" s="153" t="s">
        <v>358</v>
      </c>
      <c r="F2843" s="149"/>
      <c r="G2843" s="149" t="str">
        <f t="shared" ref="G2843:G2906" si="103">IF(E2843="MOTORISTA","","1")</f>
        <v>1</v>
      </c>
      <c r="H2843" s="150">
        <f t="shared" ref="H2843:H2906" si="104">IF(E2843="MOTORISTA","",18)</f>
        <v>18</v>
      </c>
      <c r="I2843" s="149" t="str" cm="1">
        <f t="array" ref="I2843">_xlfn.XLOOKUP(C2843,imp_horarios,imp_trechos_janta,"",-1,1)</f>
        <v>BELEM X GOIANIA 07:12</v>
      </c>
      <c r="J2843" s="151" t="str" cm="1">
        <f t="array" ref="J2843">_xlfn.XLOOKUP(D2843,justificativas_motivos,justificativas_texto,"",1,1)</f>
        <v>MOTORISTA CUMPRINDO HORÁRIO NA ESCALA ATUAL</v>
      </c>
    </row>
    <row r="2844" spans="1:10" ht="41.25" hidden="1" customHeight="1">
      <c r="A2844" s="152">
        <v>45616</v>
      </c>
      <c r="B2844" s="146">
        <v>14700</v>
      </c>
      <c r="C2844" s="147">
        <v>0.37708333333333333</v>
      </c>
      <c r="D2844" s="148" t="s">
        <v>11</v>
      </c>
      <c r="E2844" s="153" t="s">
        <v>315</v>
      </c>
      <c r="F2844" s="149"/>
      <c r="G2844" s="149" t="str">
        <f t="shared" si="103"/>
        <v>1</v>
      </c>
      <c r="H2844" s="150">
        <f t="shared" si="104"/>
        <v>18</v>
      </c>
      <c r="I2844" s="149" t="s">
        <v>145</v>
      </c>
      <c r="J2844" s="151" t="str" cm="1">
        <f t="array" ref="J2844">_xlfn.XLOOKUP(D2844,justificativas_motivos,justificativas_texto,"",1,1)</f>
        <v>MOTORISTA CUMPRINDO HORÁRIO NA ESCALA ATUAL</v>
      </c>
    </row>
    <row r="2845" spans="1:10" ht="41.25" hidden="1" customHeight="1">
      <c r="A2845" s="152">
        <v>45616</v>
      </c>
      <c r="B2845" s="146">
        <v>14700</v>
      </c>
      <c r="C2845" s="147">
        <v>0.37708333333333333</v>
      </c>
      <c r="D2845" s="148" t="s">
        <v>11</v>
      </c>
      <c r="E2845" s="153" t="s">
        <v>39</v>
      </c>
      <c r="F2845" s="149"/>
      <c r="G2845" s="149" t="str">
        <f t="shared" si="103"/>
        <v>1</v>
      </c>
      <c r="H2845" s="150">
        <f t="shared" si="104"/>
        <v>18</v>
      </c>
      <c r="I2845" s="149" t="s">
        <v>145</v>
      </c>
      <c r="J2845" s="151" t="str" cm="1">
        <f t="array" ref="J2845">_xlfn.XLOOKUP(D2845,justificativas_motivos,justificativas_texto,"",1,1)</f>
        <v>MOTORISTA CUMPRINDO HORÁRIO NA ESCALA ATUAL</v>
      </c>
    </row>
    <row r="2846" spans="1:10" ht="41.25" hidden="1" customHeight="1">
      <c r="A2846" s="152">
        <v>45616</v>
      </c>
      <c r="B2846" s="146">
        <v>12400</v>
      </c>
      <c r="C2846" s="147">
        <v>0.75</v>
      </c>
      <c r="D2846" s="148" t="s">
        <v>11</v>
      </c>
      <c r="E2846" s="149" t="s">
        <v>95</v>
      </c>
      <c r="F2846" s="149"/>
      <c r="G2846" s="149" t="str">
        <f t="shared" si="103"/>
        <v>1</v>
      </c>
      <c r="H2846" s="150">
        <f t="shared" si="104"/>
        <v>18</v>
      </c>
      <c r="I2846" s="149" t="str" cm="1">
        <f t="array" ref="I2846">_xlfn.XLOOKUP(C2846,imp_horarios,imp_trechos_janta,"",-1,1)</f>
        <v>GOIANIA X TERESINA 18:00</v>
      </c>
      <c r="J2846" s="151" t="str" cm="1">
        <f t="array" ref="J2846">_xlfn.XLOOKUP(D2846,justificativas_motivos,justificativas_texto,"",1,1)</f>
        <v>MOTORISTA CUMPRINDO HORÁRIO NA ESCALA ATUAL</v>
      </c>
    </row>
    <row r="2847" spans="1:10" ht="41.25" hidden="1" customHeight="1">
      <c r="A2847" s="152">
        <v>45616</v>
      </c>
      <c r="B2847" s="146">
        <v>12400</v>
      </c>
      <c r="C2847" s="147">
        <v>0.75</v>
      </c>
      <c r="D2847" s="148" t="s">
        <v>11</v>
      </c>
      <c r="E2847" s="149" t="s">
        <v>16</v>
      </c>
      <c r="F2847" s="149"/>
      <c r="G2847" s="149" t="str">
        <f t="shared" si="103"/>
        <v>1</v>
      </c>
      <c r="H2847" s="150">
        <f t="shared" si="104"/>
        <v>18</v>
      </c>
      <c r="I2847" s="149" t="str" cm="1">
        <f t="array" ref="I2847">_xlfn.XLOOKUP(C2847,imp_horarios,imp_trechos_janta,"",-1,1)</f>
        <v>GOIANIA X TERESINA 18:00</v>
      </c>
      <c r="J2847" s="151" t="str" cm="1">
        <f t="array" ref="J2847">_xlfn.XLOOKUP(D2847,justificativas_motivos,justificativas_texto,"",1,1)</f>
        <v>MOTORISTA CUMPRINDO HORÁRIO NA ESCALA ATUAL</v>
      </c>
    </row>
    <row r="2848" spans="1:10" ht="41.25" hidden="1" customHeight="1">
      <c r="A2848" s="152">
        <v>45616</v>
      </c>
      <c r="B2848" s="146">
        <v>24004</v>
      </c>
      <c r="C2848" s="147">
        <v>0.79166666666666663</v>
      </c>
      <c r="D2848" s="148" t="s">
        <v>11</v>
      </c>
      <c r="E2848" s="149" t="s">
        <v>18</v>
      </c>
      <c r="F2848" s="149"/>
      <c r="G2848" s="149" t="str">
        <f t="shared" si="103"/>
        <v>1</v>
      </c>
      <c r="H2848" s="150">
        <f t="shared" si="104"/>
        <v>18</v>
      </c>
      <c r="I2848" s="149" t="s">
        <v>79</v>
      </c>
      <c r="J2848" s="151" t="str" cm="1">
        <f t="array" ref="J2848">_xlfn.XLOOKUP(D2848,justificativas_motivos,justificativas_texto,"",1,1)</f>
        <v>MOTORISTA CUMPRINDO HORÁRIO NA ESCALA ATUAL</v>
      </c>
    </row>
    <row r="2849" spans="1:10" ht="41.25" hidden="1" customHeight="1">
      <c r="A2849" s="152">
        <v>45616</v>
      </c>
      <c r="B2849" s="146">
        <v>24004</v>
      </c>
      <c r="C2849" s="147">
        <v>0.79166666666666663</v>
      </c>
      <c r="D2849" s="148" t="s">
        <v>11</v>
      </c>
      <c r="E2849" s="149" t="s">
        <v>211</v>
      </c>
      <c r="F2849" s="149"/>
      <c r="G2849" s="149" t="str">
        <f t="shared" si="103"/>
        <v>1</v>
      </c>
      <c r="H2849" s="150">
        <f t="shared" si="104"/>
        <v>18</v>
      </c>
      <c r="I2849" s="149" t="s">
        <v>79</v>
      </c>
      <c r="J2849" s="151" t="str" cm="1">
        <f t="array" ref="J2849">_xlfn.XLOOKUP(D2849,justificativas_motivos,justificativas_texto,"",1,1)</f>
        <v>MOTORISTA CUMPRINDO HORÁRIO NA ESCALA ATUAL</v>
      </c>
    </row>
    <row r="2850" spans="1:10" ht="41.25" hidden="1" customHeight="1">
      <c r="A2850" s="152">
        <v>45616</v>
      </c>
      <c r="B2850" s="146">
        <v>24001</v>
      </c>
      <c r="C2850" s="147">
        <v>0.83333333333333337</v>
      </c>
      <c r="D2850" s="148" t="s">
        <v>11</v>
      </c>
      <c r="E2850" s="149" t="s">
        <v>219</v>
      </c>
      <c r="F2850" s="149"/>
      <c r="G2850" s="149" t="str">
        <f t="shared" si="103"/>
        <v>1</v>
      </c>
      <c r="H2850" s="150">
        <f t="shared" si="104"/>
        <v>18</v>
      </c>
      <c r="I2850" s="149" t="str" cm="1">
        <f t="array" ref="I2850">_xlfn.XLOOKUP(C2850,imp_horarios,imp_trechos_janta,"",-1,1)</f>
        <v>GOIANIA X SAO LUIS 20:00</v>
      </c>
      <c r="J2850" s="151" t="str" cm="1">
        <f t="array" ref="J2850">_xlfn.XLOOKUP(D2850,justificativas_motivos,justificativas_texto,"",1,1)</f>
        <v>MOTORISTA CUMPRINDO HORÁRIO NA ESCALA ATUAL</v>
      </c>
    </row>
    <row r="2851" spans="1:10" ht="41.25" hidden="1" customHeight="1">
      <c r="A2851" s="144">
        <v>45616</v>
      </c>
      <c r="B2851" s="135">
        <v>24001</v>
      </c>
      <c r="C2851" s="133">
        <v>0.83333333333333337</v>
      </c>
      <c r="D2851" s="136" t="s">
        <v>11</v>
      </c>
      <c r="E2851" s="132" t="s">
        <v>218</v>
      </c>
      <c r="F2851" s="132"/>
      <c r="G2851" s="132" t="str">
        <f t="shared" si="103"/>
        <v>1</v>
      </c>
      <c r="H2851" s="137">
        <f t="shared" si="104"/>
        <v>18</v>
      </c>
      <c r="I2851" s="132" t="str" cm="1">
        <f t="array" ref="I2851">_xlfn.XLOOKUP(C2851,imp_horarios,imp_trechos_janta,"",-1,1)</f>
        <v>GOIANIA X SAO LUIS 20:00</v>
      </c>
      <c r="J2851" s="145" t="str" cm="1">
        <f t="array" ref="J2851">_xlfn.XLOOKUP(D2851,justificativas_motivos,justificativas_texto,"",1,1)</f>
        <v>MOTORISTA CUMPRINDO HORÁRIO NA ESCALA ATUAL</v>
      </c>
    </row>
    <row r="2852" spans="1:10" ht="41.25" hidden="1" customHeight="1">
      <c r="A2852" s="144">
        <v>45617</v>
      </c>
      <c r="B2852" s="135">
        <v>12400</v>
      </c>
      <c r="C2852" s="133">
        <v>0.75</v>
      </c>
      <c r="D2852" s="136" t="s">
        <v>11</v>
      </c>
      <c r="E2852" s="132" t="s">
        <v>18</v>
      </c>
      <c r="F2852" s="132"/>
      <c r="G2852" s="132" t="str">
        <f t="shared" si="103"/>
        <v>1</v>
      </c>
      <c r="H2852" s="137">
        <f t="shared" si="104"/>
        <v>18</v>
      </c>
      <c r="I2852" s="132" t="str" cm="1">
        <f t="array" ref="I2852">_xlfn.XLOOKUP(C2852,imp_horarios,imp_trechos_janta,"",-1,1)</f>
        <v>GOIANIA X TERESINA 18:00</v>
      </c>
      <c r="J2852" s="145" t="str" cm="1">
        <f t="array" ref="J2852">_xlfn.XLOOKUP(D2852,justificativas_motivos,justificativas_texto,"",1,1)</f>
        <v>MOTORISTA CUMPRINDO HORÁRIO NA ESCALA ATUAL</v>
      </c>
    </row>
    <row r="2853" spans="1:10" ht="41.25" hidden="1" customHeight="1">
      <c r="A2853" s="144">
        <v>45617</v>
      </c>
      <c r="B2853" s="135">
        <v>12400</v>
      </c>
      <c r="C2853" s="133">
        <v>0.75</v>
      </c>
      <c r="D2853" s="136" t="s">
        <v>11</v>
      </c>
      <c r="E2853" s="132" t="s">
        <v>211</v>
      </c>
      <c r="F2853" s="132"/>
      <c r="G2853" s="132" t="str">
        <f t="shared" si="103"/>
        <v>1</v>
      </c>
      <c r="H2853" s="137">
        <f t="shared" si="104"/>
        <v>18</v>
      </c>
      <c r="I2853" s="132" t="str" cm="1">
        <f t="array" ref="I2853">_xlfn.XLOOKUP(C2853,imp_horarios,imp_trechos_janta,"",-1,1)</f>
        <v>GOIANIA X TERESINA 18:00</v>
      </c>
      <c r="J2853" s="145" t="str" cm="1">
        <f t="array" ref="J2853">_xlfn.XLOOKUP(D2853,justificativas_motivos,justificativas_texto,"",1,1)</f>
        <v>MOTORISTA CUMPRINDO HORÁRIO NA ESCALA ATUAL</v>
      </c>
    </row>
    <row r="2854" spans="1:10" ht="41.25" hidden="1" customHeight="1">
      <c r="A2854" s="144">
        <v>45617</v>
      </c>
      <c r="B2854" s="135">
        <v>24004</v>
      </c>
      <c r="C2854" s="133">
        <v>0.3</v>
      </c>
      <c r="D2854" s="136" t="s">
        <v>11</v>
      </c>
      <c r="E2854" s="132" t="s">
        <v>219</v>
      </c>
      <c r="F2854" s="132"/>
      <c r="G2854" s="132" t="str">
        <f t="shared" si="103"/>
        <v>1</v>
      </c>
      <c r="H2854" s="137">
        <f t="shared" si="104"/>
        <v>18</v>
      </c>
      <c r="I2854" s="132" t="s">
        <v>79</v>
      </c>
      <c r="J2854" s="145" t="str" cm="1">
        <f t="array" ref="J2854">_xlfn.XLOOKUP(D2854,justificativas_motivos,justificativas_texto,"",1,1)</f>
        <v>MOTORISTA CUMPRINDO HORÁRIO NA ESCALA ATUAL</v>
      </c>
    </row>
    <row r="2855" spans="1:10" ht="41.25" hidden="1" customHeight="1">
      <c r="A2855" s="144">
        <v>45617</v>
      </c>
      <c r="B2855" s="135">
        <v>24004</v>
      </c>
      <c r="C2855" s="133">
        <v>0.3</v>
      </c>
      <c r="D2855" s="136" t="s">
        <v>11</v>
      </c>
      <c r="E2855" s="132" t="s">
        <v>218</v>
      </c>
      <c r="F2855" s="132"/>
      <c r="G2855" s="132" t="str">
        <f t="shared" si="103"/>
        <v>1</v>
      </c>
      <c r="H2855" s="137">
        <f t="shared" si="104"/>
        <v>18</v>
      </c>
      <c r="I2855" s="132" t="s">
        <v>79</v>
      </c>
      <c r="J2855" s="145" t="str" cm="1">
        <f t="array" ref="J2855">_xlfn.XLOOKUP(D2855,justificativas_motivos,justificativas_texto,"",1,1)</f>
        <v>MOTORISTA CUMPRINDO HORÁRIO NA ESCALA ATUAL</v>
      </c>
    </row>
    <row r="2856" spans="1:10" ht="41.25" hidden="1" customHeight="1">
      <c r="A2856" s="144">
        <v>45617</v>
      </c>
      <c r="B2856" s="135">
        <v>24001</v>
      </c>
      <c r="C2856" s="133">
        <v>0.33333333333333331</v>
      </c>
      <c r="D2856" s="136" t="s">
        <v>11</v>
      </c>
      <c r="E2856" s="132" t="s">
        <v>155</v>
      </c>
      <c r="F2856" s="132"/>
      <c r="G2856" s="132" t="str">
        <f t="shared" si="103"/>
        <v>1</v>
      </c>
      <c r="H2856" s="137">
        <f t="shared" si="104"/>
        <v>18</v>
      </c>
      <c r="I2856" s="132" t="str" cm="1">
        <f t="array" ref="I2856">_xlfn.XLOOKUP(C2856,imp_horarios,imp_trechos_janta,"",-1,1)</f>
        <v>SAO LUIS X GOIANIA 08:00</v>
      </c>
      <c r="J2856" s="145" t="str" cm="1">
        <f t="array" ref="J2856">_xlfn.XLOOKUP(D2856,justificativas_motivos,justificativas_texto,"",1,1)</f>
        <v>MOTORISTA CUMPRINDO HORÁRIO NA ESCALA ATUAL</v>
      </c>
    </row>
    <row r="2857" spans="1:10" ht="41.25" hidden="1" customHeight="1">
      <c r="A2857" s="144">
        <v>45617</v>
      </c>
      <c r="B2857" s="135">
        <v>24001</v>
      </c>
      <c r="C2857" s="133">
        <v>0.33333333333333331</v>
      </c>
      <c r="D2857" s="136" t="s">
        <v>11</v>
      </c>
      <c r="E2857" s="132" t="s">
        <v>114</v>
      </c>
      <c r="F2857" s="132"/>
      <c r="G2857" s="132" t="str">
        <f t="shared" si="103"/>
        <v>1</v>
      </c>
      <c r="H2857" s="137">
        <f t="shared" si="104"/>
        <v>18</v>
      </c>
      <c r="I2857" s="132" t="str" cm="1">
        <f t="array" ref="I2857">_xlfn.XLOOKUP(C2857,imp_horarios,imp_trechos_janta,"",-1,1)</f>
        <v>SAO LUIS X GOIANIA 08:00</v>
      </c>
      <c r="J2857" s="145" t="str" cm="1">
        <f t="array" ref="J2857">_xlfn.XLOOKUP(D2857,justificativas_motivos,justificativas_texto,"",1,1)</f>
        <v>MOTORISTA CUMPRINDO HORÁRIO NA ESCALA ATUAL</v>
      </c>
    </row>
    <row r="2858" spans="1:10" ht="41.25" hidden="1" customHeight="1">
      <c r="A2858" s="144">
        <v>45617</v>
      </c>
      <c r="B2858" s="135">
        <v>17400</v>
      </c>
      <c r="C2858" s="133">
        <v>0.39583333333333331</v>
      </c>
      <c r="D2858" s="136" t="s">
        <v>11</v>
      </c>
      <c r="E2858" s="132" t="s">
        <v>232</v>
      </c>
      <c r="F2858" s="132"/>
      <c r="G2858" s="132" t="str">
        <f t="shared" si="103"/>
        <v>1</v>
      </c>
      <c r="H2858" s="137">
        <f t="shared" si="104"/>
        <v>18</v>
      </c>
      <c r="I2858" s="132" t="str" cm="1">
        <f t="array" ref="I2858">_xlfn.XLOOKUP(C2858,imp_horarios,imp_trechos_janta,"",-1,1)</f>
        <v>GOIANIA X BELEM 09:30</v>
      </c>
      <c r="J2858" s="145" t="str" cm="1">
        <f t="array" ref="J2858">_xlfn.XLOOKUP(D2858,justificativas_motivos,justificativas_texto,"",1,1)</f>
        <v>MOTORISTA CUMPRINDO HORÁRIO NA ESCALA ATUAL</v>
      </c>
    </row>
    <row r="2859" spans="1:10" ht="41.25" hidden="1" customHeight="1">
      <c r="A2859" s="144">
        <v>45617</v>
      </c>
      <c r="B2859" s="135">
        <v>17400</v>
      </c>
      <c r="C2859" s="133">
        <v>0.39583333333333331</v>
      </c>
      <c r="D2859" s="136" t="s">
        <v>11</v>
      </c>
      <c r="E2859" s="132" t="s">
        <v>103</v>
      </c>
      <c r="F2859" s="132"/>
      <c r="G2859" s="132" t="str">
        <f t="shared" si="103"/>
        <v>1</v>
      </c>
      <c r="H2859" s="137">
        <f t="shared" si="104"/>
        <v>18</v>
      </c>
      <c r="I2859" s="132" t="str" cm="1">
        <f t="array" ref="I2859">_xlfn.XLOOKUP(C2859,imp_horarios,imp_trechos_janta,"",-1,1)</f>
        <v>GOIANIA X BELEM 09:30</v>
      </c>
      <c r="J2859" s="145" t="str" cm="1">
        <f t="array" ref="J2859">_xlfn.XLOOKUP(D2859,justificativas_motivos,justificativas_texto,"",1,1)</f>
        <v>MOTORISTA CUMPRINDO HORÁRIO NA ESCALA ATUAL</v>
      </c>
    </row>
    <row r="2860" spans="1:10" ht="41.25" hidden="1" customHeight="1">
      <c r="A2860" s="152">
        <v>45617</v>
      </c>
      <c r="B2860" s="146">
        <v>16300</v>
      </c>
      <c r="C2860" s="147" t="s">
        <v>355</v>
      </c>
      <c r="D2860" s="148" t="s">
        <v>11</v>
      </c>
      <c r="E2860" s="149" t="s">
        <v>248</v>
      </c>
      <c r="F2860" s="149"/>
      <c r="G2860" s="149" t="str">
        <f t="shared" si="103"/>
        <v>1</v>
      </c>
      <c r="H2860" s="150">
        <f t="shared" si="104"/>
        <v>18</v>
      </c>
      <c r="I2860" s="149" t="str" cm="1">
        <f t="array" ref="I2860">_xlfn.XLOOKUP(C2860,imp_horarios,imp_trechos_janta,"",-1,1)</f>
        <v>TERESINA X IMPERATRIZ 19:00</v>
      </c>
      <c r="J2860" s="151" t="str" cm="1">
        <f t="array" ref="J2860">_xlfn.XLOOKUP(D2860,justificativas_motivos,justificativas_texto,"",1,1)</f>
        <v>MOTORISTA CUMPRINDO HORÁRIO NA ESCALA ATUAL</v>
      </c>
    </row>
    <row r="2861" spans="1:10" ht="41.25" hidden="1" customHeight="1">
      <c r="A2861" s="144">
        <v>45617</v>
      </c>
      <c r="B2861" s="135">
        <v>16300</v>
      </c>
      <c r="C2861" s="133" t="s">
        <v>355</v>
      </c>
      <c r="D2861" s="136" t="s">
        <v>11</v>
      </c>
      <c r="E2861" s="132" t="s">
        <v>144</v>
      </c>
      <c r="F2861" s="132"/>
      <c r="G2861" s="132" t="str">
        <f t="shared" si="103"/>
        <v>1</v>
      </c>
      <c r="H2861" s="137">
        <f t="shared" si="104"/>
        <v>18</v>
      </c>
      <c r="I2861" s="132" t="str" cm="1">
        <f t="array" ref="I2861">_xlfn.XLOOKUP(C2861,imp_horarios,imp_trechos_janta,"",-1,1)</f>
        <v>TERESINA X IMPERATRIZ 19:00</v>
      </c>
      <c r="J2861" s="145" t="str" cm="1">
        <f t="array" ref="J2861">_xlfn.XLOOKUP(D2861,justificativas_motivos,justificativas_texto,"",1,1)</f>
        <v>MOTORISTA CUMPRINDO HORÁRIO NA ESCALA ATUAL</v>
      </c>
    </row>
    <row r="2862" spans="1:10" ht="41.25" hidden="1" customHeight="1">
      <c r="A2862" s="144">
        <v>45617</v>
      </c>
      <c r="B2862" s="135">
        <v>24013</v>
      </c>
      <c r="C2862" s="133">
        <v>0.79166666666666663</v>
      </c>
      <c r="D2862" s="136" t="s">
        <v>11</v>
      </c>
      <c r="E2862" s="132" t="s">
        <v>141</v>
      </c>
      <c r="F2862" s="132"/>
      <c r="G2862" s="132" t="str">
        <f t="shared" si="103"/>
        <v>1</v>
      </c>
      <c r="H2862" s="137">
        <f t="shared" si="104"/>
        <v>18</v>
      </c>
      <c r="I2862" s="132" t="str" cm="1">
        <f t="array" ref="I2862">_xlfn.XLOOKUP(C2862,imp_horarios,imp_trechos_janta,"",-1,1)</f>
        <v>GOIANIA X TERESINA 18:00</v>
      </c>
      <c r="J2862" s="145" t="str" cm="1">
        <f t="array" ref="J2862">_xlfn.XLOOKUP(D2862,justificativas_motivos,justificativas_texto,"",1,1)</f>
        <v>MOTORISTA CUMPRINDO HORÁRIO NA ESCALA ATUAL</v>
      </c>
    </row>
    <row r="2863" spans="1:10" ht="41.25" hidden="1" customHeight="1">
      <c r="A2863" s="144">
        <v>45617</v>
      </c>
      <c r="B2863" s="135">
        <v>24013</v>
      </c>
      <c r="C2863" s="133">
        <v>0.79166666666666663</v>
      </c>
      <c r="D2863" s="136" t="s">
        <v>11</v>
      </c>
      <c r="E2863" s="132" t="s">
        <v>326</v>
      </c>
      <c r="F2863" s="132"/>
      <c r="G2863" s="132" t="str">
        <f t="shared" si="103"/>
        <v>1</v>
      </c>
      <c r="H2863" s="137">
        <f t="shared" si="104"/>
        <v>18</v>
      </c>
      <c r="I2863" s="132" t="str" cm="1">
        <f t="array" ref="I2863">_xlfn.XLOOKUP(C2863,imp_horarios,imp_trechos_janta,"",-1,1)</f>
        <v>GOIANIA X TERESINA 18:00</v>
      </c>
      <c r="J2863" s="145" t="str" cm="1">
        <f t="array" ref="J2863">_xlfn.XLOOKUP(D2863,justificativas_motivos,justificativas_texto,"",1,1)</f>
        <v>MOTORISTA CUMPRINDO HORÁRIO NA ESCALA ATUAL</v>
      </c>
    </row>
    <row r="2864" spans="1:10" ht="41.25" hidden="1" customHeight="1">
      <c r="A2864" s="144">
        <v>45617</v>
      </c>
      <c r="B2864" s="135">
        <v>24010</v>
      </c>
      <c r="C2864" s="133">
        <v>0.83333333333333337</v>
      </c>
      <c r="D2864" s="136" t="s">
        <v>11</v>
      </c>
      <c r="E2864" s="132" t="s">
        <v>23</v>
      </c>
      <c r="F2864" s="132"/>
      <c r="G2864" s="132" t="str">
        <f t="shared" si="103"/>
        <v>1</v>
      </c>
      <c r="H2864" s="137">
        <f t="shared" si="104"/>
        <v>18</v>
      </c>
      <c r="I2864" s="132" t="str" cm="1">
        <f t="array" ref="I2864">_xlfn.XLOOKUP(C2864,imp_horarios,imp_trechos_janta,"",-1,1)</f>
        <v>GOIANIA X SAO LUIS 20:00</v>
      </c>
      <c r="J2864" s="145" t="str" cm="1">
        <f t="array" ref="J2864">_xlfn.XLOOKUP(D2864,justificativas_motivos,justificativas_texto,"",1,1)</f>
        <v>MOTORISTA CUMPRINDO HORÁRIO NA ESCALA ATUAL</v>
      </c>
    </row>
    <row r="2865" spans="1:10" ht="41.25" hidden="1" customHeight="1">
      <c r="A2865" s="152">
        <v>45617</v>
      </c>
      <c r="B2865" s="146">
        <v>24010</v>
      </c>
      <c r="C2865" s="147">
        <v>0.83333333333333337</v>
      </c>
      <c r="D2865" s="148" t="s">
        <v>11</v>
      </c>
      <c r="E2865" s="132" t="s">
        <v>243</v>
      </c>
      <c r="F2865" s="149"/>
      <c r="G2865" s="149" t="str">
        <f t="shared" si="103"/>
        <v>1</v>
      </c>
      <c r="H2865" s="150">
        <f t="shared" si="104"/>
        <v>18</v>
      </c>
      <c r="I2865" s="149" t="str" cm="1">
        <f t="array" ref="I2865">_xlfn.XLOOKUP(C2865,imp_horarios,imp_trechos_janta,"",-1,1)</f>
        <v>GOIANIA X SAO LUIS 20:00</v>
      </c>
      <c r="J2865" s="151" t="str" cm="1">
        <f t="array" ref="J2865">_xlfn.XLOOKUP(D2865,justificativas_motivos,justificativas_texto,"",1,1)</f>
        <v>MOTORISTA CUMPRINDO HORÁRIO NA ESCALA ATUAL</v>
      </c>
    </row>
    <row r="2866" spans="1:10" ht="41.25" hidden="1" customHeight="1">
      <c r="A2866" s="152">
        <v>45618</v>
      </c>
      <c r="B2866" s="146">
        <v>19012</v>
      </c>
      <c r="C2866" s="147">
        <v>0.87847222222222221</v>
      </c>
      <c r="D2866" s="148" t="s">
        <v>11</v>
      </c>
      <c r="E2866" s="132" t="s">
        <v>141</v>
      </c>
      <c r="F2866" s="149"/>
      <c r="G2866" s="149" t="str">
        <f t="shared" si="103"/>
        <v>1</v>
      </c>
      <c r="H2866" s="150">
        <f t="shared" si="104"/>
        <v>18</v>
      </c>
      <c r="I2866" s="149" t="str" cm="1">
        <f t="array" ref="I2866">_xlfn.XLOOKUP(C2866,imp_horarios,imp_trechos_janta,"",-1,1)</f>
        <v>BELEM X GOIANIA 21:05</v>
      </c>
      <c r="J2866" s="151" t="str" cm="1">
        <f t="array" ref="J2866">_xlfn.XLOOKUP(D2866,justificativas_motivos,justificativas_texto,"",1,1)</f>
        <v>MOTORISTA CUMPRINDO HORÁRIO NA ESCALA ATUAL</v>
      </c>
    </row>
    <row r="2867" spans="1:10" ht="41.25" hidden="1" customHeight="1">
      <c r="A2867" s="152">
        <v>45618</v>
      </c>
      <c r="B2867" s="146">
        <v>19012</v>
      </c>
      <c r="C2867" s="147">
        <v>0.87847222222222221</v>
      </c>
      <c r="D2867" s="148" t="s">
        <v>11</v>
      </c>
      <c r="E2867" s="132" t="s">
        <v>326</v>
      </c>
      <c r="F2867" s="149"/>
      <c r="G2867" s="149" t="str">
        <f t="shared" si="103"/>
        <v>1</v>
      </c>
      <c r="H2867" s="150">
        <f t="shared" si="104"/>
        <v>18</v>
      </c>
      <c r="I2867" s="149" t="str" cm="1">
        <f t="array" ref="I2867">_xlfn.XLOOKUP(C2867,imp_horarios,imp_trechos_janta,"",-1,1)</f>
        <v>BELEM X GOIANIA 21:05</v>
      </c>
      <c r="J2867" s="151" t="str" cm="1">
        <f t="array" ref="J2867">_xlfn.XLOOKUP(D2867,justificativas_motivos,justificativas_texto,"",1,1)</f>
        <v>MOTORISTA CUMPRINDO HORÁRIO NA ESCALA ATUAL</v>
      </c>
    </row>
    <row r="2868" spans="1:10" ht="41.25" hidden="1" customHeight="1">
      <c r="A2868" s="152">
        <v>45618</v>
      </c>
      <c r="B2868" s="146">
        <v>24013</v>
      </c>
      <c r="C2868" s="147">
        <v>0.3</v>
      </c>
      <c r="D2868" s="148" t="s">
        <v>11</v>
      </c>
      <c r="E2868" s="132" t="s">
        <v>23</v>
      </c>
      <c r="F2868" s="149"/>
      <c r="G2868" s="149" t="str">
        <f t="shared" si="103"/>
        <v>1</v>
      </c>
      <c r="H2868" s="150">
        <f t="shared" si="104"/>
        <v>18</v>
      </c>
      <c r="I2868" s="149" t="str" cm="1">
        <f t="array" ref="I2868">_xlfn.XLOOKUP(C2868,imp_horarios,imp_trechos_janta,"",-1,1)</f>
        <v>BELEM X GOIANIA 07:12</v>
      </c>
      <c r="J2868" s="151" t="str" cm="1">
        <f t="array" ref="J2868">_xlfn.XLOOKUP(D2868,justificativas_motivos,justificativas_texto,"",1,1)</f>
        <v>MOTORISTA CUMPRINDO HORÁRIO NA ESCALA ATUAL</v>
      </c>
    </row>
    <row r="2869" spans="1:10" ht="41.25" hidden="1" customHeight="1">
      <c r="A2869" s="152">
        <v>45618</v>
      </c>
      <c r="B2869" s="146">
        <v>24013</v>
      </c>
      <c r="C2869" s="147">
        <v>0.3</v>
      </c>
      <c r="D2869" s="148" t="s">
        <v>11</v>
      </c>
      <c r="E2869" s="149" t="s">
        <v>243</v>
      </c>
      <c r="F2869" s="149"/>
      <c r="G2869" s="149" t="str">
        <f t="shared" si="103"/>
        <v>1</v>
      </c>
      <c r="H2869" s="150">
        <f t="shared" si="104"/>
        <v>18</v>
      </c>
      <c r="I2869" s="149" t="str" cm="1">
        <f t="array" ref="I2869">_xlfn.XLOOKUP(C2869,imp_horarios,imp_trechos_janta,"",-1,1)</f>
        <v>BELEM X GOIANIA 07:12</v>
      </c>
      <c r="J2869" s="151" t="str" cm="1">
        <f t="array" ref="J2869">_xlfn.XLOOKUP(D2869,justificativas_motivos,justificativas_texto,"",1,1)</f>
        <v>MOTORISTA CUMPRINDO HORÁRIO NA ESCALA ATUAL</v>
      </c>
    </row>
    <row r="2870" spans="1:10" ht="41.25" hidden="1" customHeight="1">
      <c r="A2870" s="152">
        <v>45618</v>
      </c>
      <c r="B2870" s="146">
        <v>14400</v>
      </c>
      <c r="C2870" s="147">
        <v>0.39583333333333331</v>
      </c>
      <c r="D2870" s="148" t="s">
        <v>11</v>
      </c>
      <c r="E2870" s="153" t="s">
        <v>190</v>
      </c>
      <c r="F2870" s="149"/>
      <c r="G2870" s="149" t="str">
        <f t="shared" si="103"/>
        <v>1</v>
      </c>
      <c r="H2870" s="150">
        <f t="shared" si="104"/>
        <v>18</v>
      </c>
      <c r="I2870" s="149" t="str" cm="1">
        <f t="array" ref="I2870">_xlfn.XLOOKUP(C2870,imp_horarios,imp_trechos_janta,"",-1,1)</f>
        <v>GOIANIA X BELEM 09:30</v>
      </c>
      <c r="J2870" s="151" t="str" cm="1">
        <f t="array" ref="J2870">_xlfn.XLOOKUP(D2870,justificativas_motivos,justificativas_texto,"",1,1)</f>
        <v>MOTORISTA CUMPRINDO HORÁRIO NA ESCALA ATUAL</v>
      </c>
    </row>
    <row r="2871" spans="1:10" ht="41.25" hidden="1" customHeight="1">
      <c r="A2871" s="152">
        <v>45618</v>
      </c>
      <c r="B2871" s="146">
        <v>14400</v>
      </c>
      <c r="C2871" s="147">
        <v>0.39583333333333331</v>
      </c>
      <c r="D2871" s="148" t="s">
        <v>11</v>
      </c>
      <c r="E2871" s="153" t="s">
        <v>138</v>
      </c>
      <c r="F2871" s="149"/>
      <c r="G2871" s="149" t="str">
        <f t="shared" si="103"/>
        <v>1</v>
      </c>
      <c r="H2871" s="150">
        <f t="shared" si="104"/>
        <v>18</v>
      </c>
      <c r="I2871" s="149" t="str" cm="1">
        <f t="array" ref="I2871">_xlfn.XLOOKUP(C2871,imp_horarios,imp_trechos_janta,"",-1,1)</f>
        <v>GOIANIA X BELEM 09:30</v>
      </c>
      <c r="J2871" s="151" t="str" cm="1">
        <f t="array" ref="J2871">_xlfn.XLOOKUP(D2871,justificativas_motivos,justificativas_texto,"",1,1)</f>
        <v>MOTORISTA CUMPRINDO HORÁRIO NA ESCALA ATUAL</v>
      </c>
    </row>
    <row r="2872" spans="1:10" ht="41.25" hidden="1" customHeight="1">
      <c r="A2872" s="152">
        <v>45618</v>
      </c>
      <c r="B2872" s="146">
        <v>19002</v>
      </c>
      <c r="C2872" s="147">
        <v>0.37708333333333333</v>
      </c>
      <c r="D2872" s="148" t="s">
        <v>11</v>
      </c>
      <c r="E2872" s="153" t="s">
        <v>303</v>
      </c>
      <c r="F2872" s="149"/>
      <c r="G2872" s="149" t="str">
        <f t="shared" si="103"/>
        <v>1</v>
      </c>
      <c r="H2872" s="150">
        <f t="shared" si="104"/>
        <v>18</v>
      </c>
      <c r="I2872" s="149" t="s">
        <v>145</v>
      </c>
      <c r="J2872" s="151" t="str" cm="1">
        <f t="array" ref="J2872">_xlfn.XLOOKUP(D2872,justificativas_motivos,justificativas_texto,"",1,1)</f>
        <v>MOTORISTA CUMPRINDO HORÁRIO NA ESCALA ATUAL</v>
      </c>
    </row>
    <row r="2873" spans="1:10" ht="41.25" hidden="1" customHeight="1">
      <c r="A2873" s="152">
        <v>45618</v>
      </c>
      <c r="B2873" s="146">
        <v>19002</v>
      </c>
      <c r="C2873" s="147">
        <v>0.37708333333333333</v>
      </c>
      <c r="D2873" s="148" t="s">
        <v>11</v>
      </c>
      <c r="E2873" s="153" t="s">
        <v>240</v>
      </c>
      <c r="F2873" s="149"/>
      <c r="G2873" s="149" t="str">
        <f t="shared" si="103"/>
        <v>1</v>
      </c>
      <c r="H2873" s="150">
        <f t="shared" si="104"/>
        <v>18</v>
      </c>
      <c r="I2873" s="149" t="s">
        <v>145</v>
      </c>
      <c r="J2873" s="151" t="str" cm="1">
        <f t="array" ref="J2873">_xlfn.XLOOKUP(D2873,justificativas_motivos,justificativas_texto,"",1,1)</f>
        <v>MOTORISTA CUMPRINDO HORÁRIO NA ESCALA ATUAL</v>
      </c>
    </row>
    <row r="2874" spans="1:10" ht="41.25" hidden="1" customHeight="1">
      <c r="A2874" s="152">
        <v>45618</v>
      </c>
      <c r="B2874" s="146">
        <v>20014</v>
      </c>
      <c r="C2874" s="147">
        <v>0.75</v>
      </c>
      <c r="D2874" s="148" t="s">
        <v>11</v>
      </c>
      <c r="E2874" s="153" t="s">
        <v>346</v>
      </c>
      <c r="F2874" s="149"/>
      <c r="G2874" s="149" t="str">
        <f t="shared" si="103"/>
        <v>1</v>
      </c>
      <c r="H2874" s="150">
        <f t="shared" si="104"/>
        <v>18</v>
      </c>
      <c r="I2874" s="149" t="str" cm="1">
        <f t="array" ref="I2874">_xlfn.XLOOKUP(C2874,imp_horarios,imp_trechos_janta,"",-1,1)</f>
        <v>GOIANIA X TERESINA 18:00</v>
      </c>
      <c r="J2874" s="151" t="str" cm="1">
        <f t="array" ref="J2874">_xlfn.XLOOKUP(D2874,justificativas_motivos,justificativas_texto,"",1,1)</f>
        <v>MOTORISTA CUMPRINDO HORÁRIO NA ESCALA ATUAL</v>
      </c>
    </row>
    <row r="2875" spans="1:10" ht="41.25" hidden="1" customHeight="1">
      <c r="A2875" s="152">
        <v>45618</v>
      </c>
      <c r="B2875" s="146">
        <v>20014</v>
      </c>
      <c r="C2875" s="147">
        <v>0.75</v>
      </c>
      <c r="D2875" s="148" t="s">
        <v>11</v>
      </c>
      <c r="E2875" s="149" t="s">
        <v>126</v>
      </c>
      <c r="F2875" s="149"/>
      <c r="G2875" s="149" t="str">
        <f t="shared" si="103"/>
        <v>1</v>
      </c>
      <c r="H2875" s="150">
        <f t="shared" si="104"/>
        <v>18</v>
      </c>
      <c r="I2875" s="132" t="str" cm="1">
        <f t="array" ref="I2875">_xlfn.XLOOKUP(C2875,imp_horarios,imp_trechos_janta,"",-1,1)</f>
        <v>GOIANIA X TERESINA 18:00</v>
      </c>
      <c r="J2875" s="151" t="str" cm="1">
        <f t="array" ref="J2875">_xlfn.XLOOKUP(D2875,justificativas_motivos,justificativas_texto,"",1,1)</f>
        <v>MOTORISTA CUMPRINDO HORÁRIO NA ESCALA ATUAL</v>
      </c>
    </row>
    <row r="2876" spans="1:10" ht="41.25" hidden="1" customHeight="1">
      <c r="A2876" s="152">
        <v>45618</v>
      </c>
      <c r="B2876" s="146">
        <v>24012</v>
      </c>
      <c r="C2876" s="147">
        <v>0.79166666666666663</v>
      </c>
      <c r="D2876" s="148" t="s">
        <v>11</v>
      </c>
      <c r="E2876" s="149" t="s">
        <v>173</v>
      </c>
      <c r="F2876" s="149"/>
      <c r="G2876" s="149" t="str">
        <f t="shared" si="103"/>
        <v>1</v>
      </c>
      <c r="H2876" s="150">
        <f t="shared" si="104"/>
        <v>18</v>
      </c>
      <c r="I2876" s="132" t="s">
        <v>79</v>
      </c>
      <c r="J2876" s="151" t="str" cm="1">
        <f t="array" ref="J2876">_xlfn.XLOOKUP(D2876,justificativas_motivos,justificativas_texto,"",1,1)</f>
        <v>MOTORISTA CUMPRINDO HORÁRIO NA ESCALA ATUAL</v>
      </c>
    </row>
    <row r="2877" spans="1:10" ht="41.25" hidden="1" customHeight="1">
      <c r="A2877" s="152">
        <v>45618</v>
      </c>
      <c r="B2877" s="146">
        <v>24012</v>
      </c>
      <c r="C2877" s="147">
        <v>0.79166666666666663</v>
      </c>
      <c r="D2877" s="148" t="s">
        <v>11</v>
      </c>
      <c r="E2877" s="149" t="s">
        <v>130</v>
      </c>
      <c r="F2877" s="149"/>
      <c r="G2877" s="149" t="str">
        <f t="shared" si="103"/>
        <v>1</v>
      </c>
      <c r="H2877" s="150">
        <f t="shared" si="104"/>
        <v>18</v>
      </c>
      <c r="I2877" s="149" t="s">
        <v>79</v>
      </c>
      <c r="J2877" s="151" t="str" cm="1">
        <f t="array" ref="J2877">_xlfn.XLOOKUP(D2877,justificativas_motivos,justificativas_texto,"",1,1)</f>
        <v>MOTORISTA CUMPRINDO HORÁRIO NA ESCALA ATUAL</v>
      </c>
    </row>
    <row r="2878" spans="1:10" ht="41.25" hidden="1" customHeight="1">
      <c r="A2878" s="152">
        <v>45618</v>
      </c>
      <c r="B2878" s="146">
        <v>24009</v>
      </c>
      <c r="C2878" s="147">
        <v>0.83333333333333337</v>
      </c>
      <c r="D2878" s="148" t="s">
        <v>11</v>
      </c>
      <c r="E2878" s="149" t="s">
        <v>302</v>
      </c>
      <c r="F2878" s="149"/>
      <c r="G2878" s="149" t="str">
        <f t="shared" si="103"/>
        <v>1</v>
      </c>
      <c r="H2878" s="150">
        <f t="shared" si="104"/>
        <v>18</v>
      </c>
      <c r="I2878" s="149" t="str" cm="1">
        <f t="array" ref="I2878">_xlfn.XLOOKUP(C2878,imp_horarios,imp_trechos_janta,"",-1,1)</f>
        <v>GOIANIA X SAO LUIS 20:00</v>
      </c>
      <c r="J2878" s="151" t="str" cm="1">
        <f t="array" ref="J2878">_xlfn.XLOOKUP(D2878,justificativas_motivos,justificativas_texto,"",1,1)</f>
        <v>MOTORISTA CUMPRINDO HORÁRIO NA ESCALA ATUAL</v>
      </c>
    </row>
    <row r="2879" spans="1:10" ht="41.25" hidden="1" customHeight="1">
      <c r="A2879" s="152">
        <v>45618</v>
      </c>
      <c r="B2879" s="146">
        <v>24009</v>
      </c>
      <c r="C2879" s="147">
        <v>0.83333333333333337</v>
      </c>
      <c r="D2879" s="136" t="s">
        <v>11</v>
      </c>
      <c r="E2879" s="132" t="s">
        <v>320</v>
      </c>
      <c r="F2879" s="132"/>
      <c r="G2879" s="132" t="str">
        <f t="shared" si="103"/>
        <v>1</v>
      </c>
      <c r="H2879" s="137">
        <f t="shared" si="104"/>
        <v>18</v>
      </c>
      <c r="I2879" s="132" t="str" cm="1">
        <f t="array" ref="I2879">_xlfn.XLOOKUP(C2879,imp_horarios,imp_trechos_janta,"",-1,1)</f>
        <v>GOIANIA X SAO LUIS 20:00</v>
      </c>
      <c r="J2879" s="145" t="str" cm="1">
        <f t="array" ref="J2879">_xlfn.XLOOKUP(D2879,justificativas_motivos,justificativas_texto,"",1,1)</f>
        <v>MOTORISTA CUMPRINDO HORÁRIO NA ESCALA ATUAL</v>
      </c>
    </row>
    <row r="2880" spans="1:10" ht="41.25" hidden="1" customHeight="1">
      <c r="A2880" s="144">
        <v>45618</v>
      </c>
      <c r="B2880" s="135">
        <v>24009</v>
      </c>
      <c r="C2880" s="133">
        <v>0.83333333333333337</v>
      </c>
      <c r="D2880" s="136" t="s">
        <v>350</v>
      </c>
      <c r="E2880" s="132" t="s">
        <v>605</v>
      </c>
      <c r="F2880" s="132"/>
      <c r="G2880" s="132" t="str">
        <f t="shared" si="103"/>
        <v>1</v>
      </c>
      <c r="H2880" s="137">
        <f t="shared" si="104"/>
        <v>18</v>
      </c>
      <c r="I2880" s="132" t="str" cm="1">
        <f t="array" ref="I2880">_xlfn.XLOOKUP(C2880,imp_horarios,imp_trechos_janta,"",-1,1)</f>
        <v>GOIANIA X SAO LUIS 20:00</v>
      </c>
      <c r="J2880" s="145" t="s">
        <v>606</v>
      </c>
    </row>
    <row r="2881" spans="1:10" ht="41.25" hidden="1" customHeight="1">
      <c r="A2881" s="144">
        <v>45619</v>
      </c>
      <c r="B2881" s="135">
        <v>16500</v>
      </c>
      <c r="C2881" s="133">
        <v>0.3</v>
      </c>
      <c r="D2881" s="136" t="s">
        <v>11</v>
      </c>
      <c r="E2881" s="132" t="s">
        <v>332</v>
      </c>
      <c r="F2881" s="132"/>
      <c r="G2881" s="132" t="str">
        <f t="shared" si="103"/>
        <v>1</v>
      </c>
      <c r="H2881" s="137">
        <f t="shared" si="104"/>
        <v>18</v>
      </c>
      <c r="I2881" s="132" t="str" cm="1">
        <f t="array" ref="I2881">_xlfn.XLOOKUP(C2881,imp_horarios,imp_trechos_janta,"",-1,1)</f>
        <v>BELEM X GOIANIA 07:12</v>
      </c>
      <c r="J2881" s="145" t="str" cm="1">
        <f t="array" ref="J2881">_xlfn.XLOOKUP(D2881,justificativas_motivos,justificativas_texto,"",1,1)</f>
        <v>MOTORISTA CUMPRINDO HORÁRIO NA ESCALA ATUAL</v>
      </c>
    </row>
    <row r="2882" spans="1:10" ht="41.25" hidden="1" customHeight="1">
      <c r="A2882" s="144">
        <v>45619</v>
      </c>
      <c r="B2882" s="135">
        <v>16500</v>
      </c>
      <c r="C2882" s="133">
        <f>C2881</f>
        <v>0.3</v>
      </c>
      <c r="D2882" s="136" t="s">
        <v>11</v>
      </c>
      <c r="E2882" s="132" t="s">
        <v>126</v>
      </c>
      <c r="F2882" s="132"/>
      <c r="G2882" s="132" t="str">
        <f t="shared" si="103"/>
        <v>1</v>
      </c>
      <c r="H2882" s="137">
        <f t="shared" si="104"/>
        <v>18</v>
      </c>
      <c r="I2882" s="132" t="str" cm="1">
        <f t="array" ref="I2882">_xlfn.XLOOKUP(C2882,imp_horarios,imp_trechos_janta,"",-1,1)</f>
        <v>BELEM X GOIANIA 07:12</v>
      </c>
      <c r="J2882" s="145" t="str" cm="1">
        <f t="array" ref="J2882">_xlfn.XLOOKUP(D2882,justificativas_motivos,justificativas_texto,"",1,1)</f>
        <v>MOTORISTA CUMPRINDO HORÁRIO NA ESCALA ATUAL</v>
      </c>
    </row>
    <row r="2883" spans="1:10" ht="41.25" hidden="1" customHeight="1">
      <c r="A2883" s="144">
        <v>45619</v>
      </c>
      <c r="B2883" s="135">
        <v>24012</v>
      </c>
      <c r="C2883" s="133">
        <v>0.33333333333333331</v>
      </c>
      <c r="D2883" s="136" t="s">
        <v>11</v>
      </c>
      <c r="E2883" s="132" t="s">
        <v>302</v>
      </c>
      <c r="F2883" s="132"/>
      <c r="G2883" s="132" t="str">
        <f t="shared" si="103"/>
        <v>1</v>
      </c>
      <c r="H2883" s="137">
        <f t="shared" si="104"/>
        <v>18</v>
      </c>
      <c r="I2883" s="132" t="str" cm="1">
        <f t="array" ref="I2883">_xlfn.XLOOKUP(C2883,imp_horarios,imp_trechos_janta,"",-1,1)</f>
        <v>SAO LUIS X GOIANIA 08:00</v>
      </c>
      <c r="J2883" s="145" t="str" cm="1">
        <f t="array" ref="J2883">_xlfn.XLOOKUP(D2883,justificativas_motivos,justificativas_texto,"",1,1)</f>
        <v>MOTORISTA CUMPRINDO HORÁRIO NA ESCALA ATUAL</v>
      </c>
    </row>
    <row r="2884" spans="1:10" ht="41.25" hidden="1" customHeight="1">
      <c r="A2884" s="144">
        <v>45619</v>
      </c>
      <c r="B2884" s="135">
        <v>24012</v>
      </c>
      <c r="C2884" s="133">
        <f>C2883</f>
        <v>0.33333333333333331</v>
      </c>
      <c r="D2884" s="136" t="s">
        <v>11</v>
      </c>
      <c r="E2884" s="132" t="s">
        <v>320</v>
      </c>
      <c r="F2884" s="132"/>
      <c r="G2884" s="132" t="str">
        <f t="shared" si="103"/>
        <v>1</v>
      </c>
      <c r="H2884" s="137">
        <f t="shared" si="104"/>
        <v>18</v>
      </c>
      <c r="I2884" s="132" t="str" cm="1">
        <f t="array" ref="I2884">_xlfn.XLOOKUP(C2884,imp_horarios,imp_trechos_janta,"",-1,1)</f>
        <v>SAO LUIS X GOIANIA 08:00</v>
      </c>
      <c r="J2884" s="145" t="str" cm="1">
        <f t="array" ref="J2884">_xlfn.XLOOKUP(D2884,justificativas_motivos,justificativas_texto,"",1,1)</f>
        <v>MOTORISTA CUMPRINDO HORÁRIO NA ESCALA ATUAL</v>
      </c>
    </row>
    <row r="2885" spans="1:10" ht="41.25" hidden="1" customHeight="1">
      <c r="A2885" s="144">
        <v>45619</v>
      </c>
      <c r="B2885" s="135">
        <v>24009</v>
      </c>
      <c r="C2885" s="133">
        <v>0.39583333333333331</v>
      </c>
      <c r="D2885" s="136" t="s">
        <v>11</v>
      </c>
      <c r="E2885" s="132" t="s">
        <v>116</v>
      </c>
      <c r="F2885" s="132"/>
      <c r="G2885" s="132" t="str">
        <f t="shared" si="103"/>
        <v>1</v>
      </c>
      <c r="H2885" s="137">
        <f t="shared" si="104"/>
        <v>18</v>
      </c>
      <c r="I2885" s="132" t="str" cm="1">
        <f t="array" ref="I2885">_xlfn.XLOOKUP(C2885,imp_horarios,imp_trechos_janta,"",-1,1)</f>
        <v>GOIANIA X BELEM 09:30</v>
      </c>
      <c r="J2885" s="145" t="str" cm="1">
        <f t="array" ref="J2885">_xlfn.XLOOKUP(D2885,justificativas_motivos,justificativas_texto,"",1,1)</f>
        <v>MOTORISTA CUMPRINDO HORÁRIO NA ESCALA ATUAL</v>
      </c>
    </row>
    <row r="2886" spans="1:10" ht="41.25" hidden="1" customHeight="1">
      <c r="A2886" s="144">
        <v>45619</v>
      </c>
      <c r="B2886" s="135">
        <v>24009</v>
      </c>
      <c r="C2886" s="133">
        <v>0.39583333333333331</v>
      </c>
      <c r="D2886" s="136" t="s">
        <v>11</v>
      </c>
      <c r="E2886" s="132" t="s">
        <v>117</v>
      </c>
      <c r="F2886" s="132"/>
      <c r="G2886" s="132" t="str">
        <f t="shared" si="103"/>
        <v>1</v>
      </c>
      <c r="H2886" s="137">
        <f t="shared" si="104"/>
        <v>18</v>
      </c>
      <c r="I2886" s="132" t="str" cm="1">
        <f t="array" ref="I2886">_xlfn.XLOOKUP(C2886,imp_horarios,imp_trechos_janta,"",-1,1)</f>
        <v>GOIANIA X BELEM 09:30</v>
      </c>
      <c r="J2886" s="145" t="str" cm="1">
        <f t="array" ref="J2886">_xlfn.XLOOKUP(D2886,justificativas_motivos,justificativas_texto,"",1,1)</f>
        <v>MOTORISTA CUMPRINDO HORÁRIO NA ESCALA ATUAL</v>
      </c>
    </row>
    <row r="2887" spans="1:10" ht="41.25" hidden="1" customHeight="1">
      <c r="A2887" s="144">
        <v>45619</v>
      </c>
      <c r="B2887" s="135">
        <v>221101</v>
      </c>
      <c r="C2887" s="133">
        <v>0.75</v>
      </c>
      <c r="D2887" s="136" t="s">
        <v>11</v>
      </c>
      <c r="E2887" s="132" t="s">
        <v>181</v>
      </c>
      <c r="F2887" s="132"/>
      <c r="G2887" s="132" t="str">
        <f t="shared" si="103"/>
        <v>1</v>
      </c>
      <c r="H2887" s="137">
        <f t="shared" si="104"/>
        <v>18</v>
      </c>
      <c r="I2887" s="132" t="str" cm="1">
        <f t="array" ref="I2887">_xlfn.XLOOKUP(C2887,imp_horarios,imp_trechos_janta,"",-1,1)</f>
        <v>GOIANIA X TERESINA 18:00</v>
      </c>
      <c r="J2887" s="145" t="str" cm="1">
        <f t="array" ref="J2887">_xlfn.XLOOKUP(D2887,justificativas_motivos,justificativas_texto,"",1,1)</f>
        <v>MOTORISTA CUMPRINDO HORÁRIO NA ESCALA ATUAL</v>
      </c>
    </row>
    <row r="2888" spans="1:10" ht="41.25" hidden="1" customHeight="1">
      <c r="A2888" s="144">
        <v>45619</v>
      </c>
      <c r="B2888" s="135">
        <v>221101</v>
      </c>
      <c r="C2888" s="133">
        <v>0.75</v>
      </c>
      <c r="D2888" s="136" t="s">
        <v>11</v>
      </c>
      <c r="E2888" s="132" t="s">
        <v>187</v>
      </c>
      <c r="F2888" s="132"/>
      <c r="G2888" s="132" t="str">
        <f t="shared" si="103"/>
        <v>1</v>
      </c>
      <c r="H2888" s="137">
        <f t="shared" si="104"/>
        <v>18</v>
      </c>
      <c r="I2888" s="149" t="str" cm="1">
        <f t="array" ref="I2888">_xlfn.XLOOKUP(C2888,imp_horarios,imp_trechos_janta,"",-1,1)</f>
        <v>GOIANIA X TERESINA 18:00</v>
      </c>
      <c r="J2888" s="145" t="str" cm="1">
        <f t="array" ref="J2888">_xlfn.XLOOKUP(D2888,justificativas_motivos,justificativas_texto,"",1,1)</f>
        <v>MOTORISTA CUMPRINDO HORÁRIO NA ESCALA ATUAL</v>
      </c>
    </row>
    <row r="2889" spans="1:10" ht="41.25" hidden="1" customHeight="1">
      <c r="A2889" s="144">
        <v>45619</v>
      </c>
      <c r="B2889" s="135">
        <v>19020</v>
      </c>
      <c r="C2889" s="133">
        <v>0.79166666666666663</v>
      </c>
      <c r="D2889" s="136" t="s">
        <v>11</v>
      </c>
      <c r="E2889" s="132" t="s">
        <v>133</v>
      </c>
      <c r="F2889" s="132"/>
      <c r="G2889" s="132" t="str">
        <f t="shared" si="103"/>
        <v>1</v>
      </c>
      <c r="H2889" s="137">
        <f t="shared" si="104"/>
        <v>18</v>
      </c>
      <c r="I2889" s="149" t="s">
        <v>79</v>
      </c>
      <c r="J2889" s="145" t="str" cm="1">
        <f t="array" ref="J2889">_xlfn.XLOOKUP(D2889,justificativas_motivos,justificativas_texto,"",1,1)</f>
        <v>MOTORISTA CUMPRINDO HORÁRIO NA ESCALA ATUAL</v>
      </c>
    </row>
    <row r="2890" spans="1:10" ht="41.25" hidden="1" customHeight="1">
      <c r="A2890" s="144">
        <v>45619</v>
      </c>
      <c r="B2890" s="135">
        <v>19020</v>
      </c>
      <c r="C2890" s="133">
        <v>0.79166666666666663</v>
      </c>
      <c r="D2890" s="136" t="s">
        <v>11</v>
      </c>
      <c r="E2890" s="132" t="s">
        <v>189</v>
      </c>
      <c r="F2890" s="132"/>
      <c r="G2890" s="132" t="str">
        <f t="shared" si="103"/>
        <v>1</v>
      </c>
      <c r="H2890" s="137">
        <f t="shared" si="104"/>
        <v>18</v>
      </c>
      <c r="I2890" s="132" t="s">
        <v>79</v>
      </c>
      <c r="J2890" s="145" t="str" cm="1">
        <f t="array" ref="J2890">_xlfn.XLOOKUP(D2890,justificativas_motivos,justificativas_texto,"",1,1)</f>
        <v>MOTORISTA CUMPRINDO HORÁRIO NA ESCALA ATUAL</v>
      </c>
    </row>
    <row r="2891" spans="1:10" ht="41.25" hidden="1" customHeight="1">
      <c r="A2891" s="144">
        <v>45619</v>
      </c>
      <c r="B2891" s="135">
        <v>24003</v>
      </c>
      <c r="C2891" s="133">
        <v>0.83333333333333337</v>
      </c>
      <c r="D2891" s="136" t="s">
        <v>11</v>
      </c>
      <c r="E2891" s="132" t="s">
        <v>101</v>
      </c>
      <c r="F2891" s="132"/>
      <c r="G2891" s="132" t="str">
        <f t="shared" si="103"/>
        <v>1</v>
      </c>
      <c r="H2891" s="137">
        <f t="shared" si="104"/>
        <v>18</v>
      </c>
      <c r="I2891" s="132" t="str" cm="1">
        <f t="array" ref="I2891">_xlfn.XLOOKUP(C2891,imp_horarios,imp_trechos_janta,"",-1,1)</f>
        <v>GOIANIA X SAO LUIS 20:00</v>
      </c>
      <c r="J2891" s="145" t="str" cm="1">
        <f t="array" ref="J2891">_xlfn.XLOOKUP(D2891,justificativas_motivos,justificativas_texto,"",1,1)</f>
        <v>MOTORISTA CUMPRINDO HORÁRIO NA ESCALA ATUAL</v>
      </c>
    </row>
    <row r="2892" spans="1:10" ht="41.25" hidden="1" customHeight="1">
      <c r="A2892" s="144">
        <v>45619</v>
      </c>
      <c r="B2892" s="135">
        <v>24003</v>
      </c>
      <c r="C2892" s="133">
        <v>0.83333333333333337</v>
      </c>
      <c r="D2892" s="136" t="s">
        <v>11</v>
      </c>
      <c r="E2892" s="132" t="s">
        <v>362</v>
      </c>
      <c r="F2892" s="132"/>
      <c r="G2892" s="132" t="str">
        <f t="shared" si="103"/>
        <v>1</v>
      </c>
      <c r="H2892" s="137">
        <f t="shared" si="104"/>
        <v>18</v>
      </c>
      <c r="I2892" s="132" t="str" cm="1">
        <f t="array" ref="I2892">_xlfn.XLOOKUP(C2892,imp_horarios,imp_trechos_janta,"",-1,1)</f>
        <v>GOIANIA X SAO LUIS 20:00</v>
      </c>
      <c r="J2892" s="145" t="str" cm="1">
        <f t="array" ref="J2892">_xlfn.XLOOKUP(D2892,justificativas_motivos,justificativas_texto,"",1,1)</f>
        <v>MOTORISTA CUMPRINDO HORÁRIO NA ESCALA ATUAL</v>
      </c>
    </row>
    <row r="2893" spans="1:10" ht="41.25" hidden="1" customHeight="1">
      <c r="A2893" s="152">
        <v>45619</v>
      </c>
      <c r="B2893" s="146">
        <v>14400</v>
      </c>
      <c r="C2893" s="147" t="s">
        <v>355</v>
      </c>
      <c r="D2893" s="148" t="s">
        <v>11</v>
      </c>
      <c r="E2893" s="132" t="s">
        <v>360</v>
      </c>
      <c r="F2893" s="149"/>
      <c r="G2893" s="132" t="str">
        <f t="shared" si="103"/>
        <v>1</v>
      </c>
      <c r="H2893" s="137">
        <f t="shared" si="104"/>
        <v>18</v>
      </c>
      <c r="I2893" s="132" t="s">
        <v>359</v>
      </c>
      <c r="J2893" s="151" t="str" cm="1">
        <f t="array" ref="J2893">_xlfn.XLOOKUP(D2893,justificativas_motivos,justificativas_texto,"",1,1)</f>
        <v>MOTORISTA CUMPRINDO HORÁRIO NA ESCALA ATUAL</v>
      </c>
    </row>
    <row r="2894" spans="1:10" ht="41.25" hidden="1" customHeight="1">
      <c r="A2894" s="152">
        <v>45619</v>
      </c>
      <c r="B2894" s="146">
        <v>14400</v>
      </c>
      <c r="C2894" s="147" t="s">
        <v>355</v>
      </c>
      <c r="D2894" s="148" t="s">
        <v>11</v>
      </c>
      <c r="E2894" s="132" t="s">
        <v>361</v>
      </c>
      <c r="F2894" s="149"/>
      <c r="G2894" s="149" t="str">
        <f t="shared" si="103"/>
        <v>1</v>
      </c>
      <c r="H2894" s="150">
        <f t="shared" si="104"/>
        <v>18</v>
      </c>
      <c r="I2894" s="149" t="s">
        <v>359</v>
      </c>
      <c r="J2894" s="151" t="str" cm="1">
        <f t="array" ref="J2894">_xlfn.XLOOKUP(D2894,justificativas_motivos,justificativas_texto,"",1,1)</f>
        <v>MOTORISTA CUMPRINDO HORÁRIO NA ESCALA ATUAL</v>
      </c>
    </row>
    <row r="2895" spans="1:10" ht="41.25" hidden="1" customHeight="1">
      <c r="A2895" s="152">
        <v>45620</v>
      </c>
      <c r="B2895" s="146">
        <v>19024</v>
      </c>
      <c r="C2895" s="147">
        <v>0.87847222222222221</v>
      </c>
      <c r="D2895" s="148" t="s">
        <v>11</v>
      </c>
      <c r="E2895" s="132" t="s">
        <v>181</v>
      </c>
      <c r="F2895" s="149"/>
      <c r="G2895" s="149" t="str">
        <f t="shared" si="103"/>
        <v>1</v>
      </c>
      <c r="H2895" s="150">
        <f t="shared" si="104"/>
        <v>18</v>
      </c>
      <c r="I2895" s="149" t="str" cm="1">
        <f t="array" ref="I2895">_xlfn.XLOOKUP(C2895,imp_horarios,imp_trechos_janta,"",-1,1)</f>
        <v>BELEM X GOIANIA 21:05</v>
      </c>
      <c r="J2895" s="151" t="str" cm="1">
        <f t="array" ref="J2895">_xlfn.XLOOKUP(D2895,justificativas_motivos,justificativas_texto,"",1,1)</f>
        <v>MOTORISTA CUMPRINDO HORÁRIO NA ESCALA ATUAL</v>
      </c>
    </row>
    <row r="2896" spans="1:10" ht="41.25" hidden="1" customHeight="1">
      <c r="A2896" s="152">
        <v>45620</v>
      </c>
      <c r="B2896" s="146">
        <v>19024</v>
      </c>
      <c r="C2896" s="147">
        <v>0.87847222222222221</v>
      </c>
      <c r="D2896" s="148" t="s">
        <v>11</v>
      </c>
      <c r="E2896" s="132" t="s">
        <v>187</v>
      </c>
      <c r="F2896" s="149"/>
      <c r="G2896" s="149" t="str">
        <f t="shared" si="103"/>
        <v>1</v>
      </c>
      <c r="H2896" s="150">
        <f t="shared" si="104"/>
        <v>18</v>
      </c>
      <c r="I2896" s="149" t="str" cm="1">
        <f t="array" ref="I2896">_xlfn.XLOOKUP(C2896,imp_horarios,imp_trechos_janta,"",-1,1)</f>
        <v>BELEM X GOIANIA 21:05</v>
      </c>
      <c r="J2896" s="151" t="str" cm="1">
        <f t="array" ref="J2896">_xlfn.XLOOKUP(D2896,justificativas_motivos,justificativas_texto,"",1,1)</f>
        <v>MOTORISTA CUMPRINDO HORÁRIO NA ESCALA ATUAL</v>
      </c>
    </row>
    <row r="2897" spans="1:10" ht="41.25" hidden="1" customHeight="1">
      <c r="A2897" s="152">
        <v>45620</v>
      </c>
      <c r="B2897" s="146">
        <v>24003</v>
      </c>
      <c r="C2897" s="147">
        <v>0.33333333333333331</v>
      </c>
      <c r="D2897" s="148" t="s">
        <v>11</v>
      </c>
      <c r="E2897" s="132" t="s">
        <v>101</v>
      </c>
      <c r="F2897" s="149"/>
      <c r="G2897" s="149" t="str">
        <f t="shared" si="103"/>
        <v>1</v>
      </c>
      <c r="H2897" s="150">
        <f t="shared" si="104"/>
        <v>18</v>
      </c>
      <c r="I2897" s="149" t="str" cm="1">
        <f t="array" ref="I2897">_xlfn.XLOOKUP(C2897,imp_horarios,imp_trechos_janta,"",-1,1)</f>
        <v>SAO LUIS X GOIANIA 08:00</v>
      </c>
      <c r="J2897" s="151" t="str" cm="1">
        <f t="array" ref="J2897">_xlfn.XLOOKUP(D2897,justificativas_motivos,justificativas_texto,"",1,1)</f>
        <v>MOTORISTA CUMPRINDO HORÁRIO NA ESCALA ATUAL</v>
      </c>
    </row>
    <row r="2898" spans="1:10" ht="41.25" hidden="1" customHeight="1">
      <c r="A2898" s="152">
        <v>45620</v>
      </c>
      <c r="B2898" s="146">
        <v>24003</v>
      </c>
      <c r="C2898" s="147">
        <v>0.33333333333333331</v>
      </c>
      <c r="D2898" s="148" t="s">
        <v>11</v>
      </c>
      <c r="E2898" s="132" t="s">
        <v>362</v>
      </c>
      <c r="F2898" s="149"/>
      <c r="G2898" s="149" t="str">
        <f t="shared" si="103"/>
        <v>1</v>
      </c>
      <c r="H2898" s="150">
        <f t="shared" si="104"/>
        <v>18</v>
      </c>
      <c r="I2898" s="149" t="str" cm="1">
        <f t="array" ref="I2898">_xlfn.XLOOKUP(C2898,imp_horarios,imp_trechos_janta,"",-1,1)</f>
        <v>SAO LUIS X GOIANIA 08:00</v>
      </c>
      <c r="J2898" s="151" t="str" cm="1">
        <f t="array" ref="J2898">_xlfn.XLOOKUP(D2898,justificativas_motivos,justificativas_texto,"",1,1)</f>
        <v>MOTORISTA CUMPRINDO HORÁRIO NA ESCALA ATUAL</v>
      </c>
    </row>
    <row r="2899" spans="1:10" ht="41.25" hidden="1" customHeight="1">
      <c r="A2899" s="152">
        <v>45620</v>
      </c>
      <c r="B2899" s="146">
        <v>16400</v>
      </c>
      <c r="C2899" s="147">
        <v>0.39583333333333331</v>
      </c>
      <c r="D2899" s="148" t="s">
        <v>11</v>
      </c>
      <c r="E2899" s="132" t="s">
        <v>227</v>
      </c>
      <c r="F2899" s="149"/>
      <c r="G2899" s="149" t="str">
        <f t="shared" si="103"/>
        <v>1</v>
      </c>
      <c r="H2899" s="150">
        <f t="shared" si="104"/>
        <v>18</v>
      </c>
      <c r="I2899" s="149" t="s">
        <v>145</v>
      </c>
      <c r="J2899" s="151" t="str" cm="1">
        <f t="array" ref="J2899">_xlfn.XLOOKUP(D2899,justificativas_motivos,justificativas_texto,"",1,1)</f>
        <v>MOTORISTA CUMPRINDO HORÁRIO NA ESCALA ATUAL</v>
      </c>
    </row>
    <row r="2900" spans="1:10" ht="41.25" hidden="1" customHeight="1">
      <c r="A2900" s="152">
        <v>45620</v>
      </c>
      <c r="B2900" s="146">
        <v>16400</v>
      </c>
      <c r="C2900" s="147">
        <v>0.39583333333333331</v>
      </c>
      <c r="D2900" s="148" t="s">
        <v>11</v>
      </c>
      <c r="E2900" s="149" t="s">
        <v>264</v>
      </c>
      <c r="F2900" s="149"/>
      <c r="G2900" s="149" t="str">
        <f t="shared" si="103"/>
        <v>1</v>
      </c>
      <c r="H2900" s="150">
        <f t="shared" si="104"/>
        <v>18</v>
      </c>
      <c r="I2900" s="149" t="s">
        <v>145</v>
      </c>
      <c r="J2900" s="151" t="str" cm="1">
        <f t="array" ref="J2900">_xlfn.XLOOKUP(D2900,justificativas_motivos,justificativas_texto,"",1,1)</f>
        <v>MOTORISTA CUMPRINDO HORÁRIO NA ESCALA ATUAL</v>
      </c>
    </row>
    <row r="2901" spans="1:10" ht="41.25" hidden="1" customHeight="1">
      <c r="A2901" s="152">
        <v>45620</v>
      </c>
      <c r="B2901" s="146">
        <v>15800</v>
      </c>
      <c r="C2901" s="147">
        <v>0.3</v>
      </c>
      <c r="D2901" s="148" t="s">
        <v>11</v>
      </c>
      <c r="E2901" s="153" t="s">
        <v>110</v>
      </c>
      <c r="F2901" s="149"/>
      <c r="G2901" s="149" t="str">
        <f t="shared" si="103"/>
        <v>1</v>
      </c>
      <c r="H2901" s="150">
        <f t="shared" si="104"/>
        <v>18</v>
      </c>
      <c r="I2901" s="149" t="str" cm="1">
        <f t="array" ref="I2901">_xlfn.XLOOKUP(C2901,imp_horarios,imp_trechos_janta,"",-1,1)</f>
        <v>BELEM X GOIANIA 07:12</v>
      </c>
      <c r="J2901" s="151" t="str" cm="1">
        <f t="array" ref="J2901">_xlfn.XLOOKUP(D2901,justificativas_motivos,justificativas_texto,"",1,1)</f>
        <v>MOTORISTA CUMPRINDO HORÁRIO NA ESCALA ATUAL</v>
      </c>
    </row>
    <row r="2902" spans="1:10" ht="41.25" hidden="1" customHeight="1">
      <c r="A2902" s="152">
        <v>45620</v>
      </c>
      <c r="B2902" s="146">
        <v>15800</v>
      </c>
      <c r="C2902" s="147">
        <v>0.3</v>
      </c>
      <c r="D2902" s="148" t="s">
        <v>11</v>
      </c>
      <c r="E2902" s="153" t="s">
        <v>363</v>
      </c>
      <c r="F2902" s="149"/>
      <c r="G2902" s="149" t="str">
        <f t="shared" si="103"/>
        <v>1</v>
      </c>
      <c r="H2902" s="150">
        <f t="shared" si="104"/>
        <v>18</v>
      </c>
      <c r="I2902" s="149" t="str" cm="1">
        <f t="array" ref="I2902">_xlfn.XLOOKUP(C2902,imp_horarios,imp_trechos_janta,"",-1,1)</f>
        <v>BELEM X GOIANIA 07:12</v>
      </c>
      <c r="J2902" s="151" t="str" cm="1">
        <f t="array" ref="J2902">_xlfn.XLOOKUP(D2902,justificativas_motivos,justificativas_texto,"",1,1)</f>
        <v>MOTORISTA CUMPRINDO HORÁRIO NA ESCALA ATUAL</v>
      </c>
    </row>
    <row r="2903" spans="1:10" ht="41.25" hidden="1" customHeight="1">
      <c r="A2903" s="152">
        <v>45620</v>
      </c>
      <c r="B2903" s="146">
        <v>16300</v>
      </c>
      <c r="C2903" s="147">
        <v>0.75</v>
      </c>
      <c r="D2903" s="148" t="s">
        <v>11</v>
      </c>
      <c r="E2903" s="149" t="s">
        <v>157</v>
      </c>
      <c r="F2903" s="149"/>
      <c r="G2903" s="149" t="str">
        <f t="shared" si="103"/>
        <v>1</v>
      </c>
      <c r="H2903" s="150">
        <f t="shared" si="104"/>
        <v>18</v>
      </c>
      <c r="I2903" s="149" t="str" cm="1">
        <f t="array" ref="I2903">_xlfn.XLOOKUP(C2903,imp_horarios,imp_trechos_janta,"",-1,1)</f>
        <v>GOIANIA X TERESINA 18:00</v>
      </c>
      <c r="J2903" s="151" t="str" cm="1">
        <f t="array" ref="J2903">_xlfn.XLOOKUP(D2903,justificativas_motivos,justificativas_texto,"",1,1)</f>
        <v>MOTORISTA CUMPRINDO HORÁRIO NA ESCALA ATUAL</v>
      </c>
    </row>
    <row r="2904" spans="1:10" ht="41.25" hidden="1" customHeight="1">
      <c r="A2904" s="152">
        <v>45620</v>
      </c>
      <c r="B2904" s="146">
        <v>16300</v>
      </c>
      <c r="C2904" s="147">
        <v>0.75</v>
      </c>
      <c r="D2904" s="148" t="s">
        <v>11</v>
      </c>
      <c r="E2904" s="149" t="s">
        <v>216</v>
      </c>
      <c r="F2904" s="149"/>
      <c r="G2904" s="149" t="str">
        <f t="shared" si="103"/>
        <v>1</v>
      </c>
      <c r="H2904" s="150">
        <f t="shared" si="104"/>
        <v>18</v>
      </c>
      <c r="I2904" s="149" t="str" cm="1">
        <f t="array" ref="I2904">_xlfn.XLOOKUP(C2904,imp_horarios,imp_trechos_janta,"",-1,1)</f>
        <v>GOIANIA X TERESINA 18:00</v>
      </c>
      <c r="J2904" s="151" t="str" cm="1">
        <f t="array" ref="J2904">_xlfn.XLOOKUP(D2904,justificativas_motivos,justificativas_texto,"",1,1)</f>
        <v>MOTORISTA CUMPRINDO HORÁRIO NA ESCALA ATUAL</v>
      </c>
    </row>
    <row r="2905" spans="1:10" ht="41.25" hidden="1" customHeight="1">
      <c r="A2905" s="152">
        <v>45620</v>
      </c>
      <c r="B2905" s="146">
        <v>24005</v>
      </c>
      <c r="C2905" s="147">
        <v>0.79166666666666663</v>
      </c>
      <c r="D2905" s="148" t="s">
        <v>11</v>
      </c>
      <c r="E2905" s="149" t="s">
        <v>61</v>
      </c>
      <c r="F2905" s="149"/>
      <c r="G2905" s="149" t="str">
        <f t="shared" si="103"/>
        <v>1</v>
      </c>
      <c r="H2905" s="150">
        <f t="shared" si="104"/>
        <v>18</v>
      </c>
      <c r="I2905" s="149" t="s">
        <v>79</v>
      </c>
      <c r="J2905" s="151" t="str" cm="1">
        <f t="array" ref="J2905">_xlfn.XLOOKUP(D2905,justificativas_motivos,justificativas_texto,"",1,1)</f>
        <v>MOTORISTA CUMPRINDO HORÁRIO NA ESCALA ATUAL</v>
      </c>
    </row>
    <row r="2906" spans="1:10" ht="41.25" hidden="1" customHeight="1">
      <c r="A2906" s="152">
        <v>45620</v>
      </c>
      <c r="B2906" s="146">
        <v>24005</v>
      </c>
      <c r="C2906" s="147">
        <v>0.79166666666666663</v>
      </c>
      <c r="D2906" s="148" t="s">
        <v>11</v>
      </c>
      <c r="E2906" s="149" t="s">
        <v>60</v>
      </c>
      <c r="F2906" s="149"/>
      <c r="G2906" s="149" t="str">
        <f t="shared" si="103"/>
        <v>1</v>
      </c>
      <c r="H2906" s="150">
        <f t="shared" si="104"/>
        <v>18</v>
      </c>
      <c r="I2906" s="149" t="s">
        <v>79</v>
      </c>
      <c r="J2906" s="151" t="str" cm="1">
        <f t="array" ref="J2906">_xlfn.XLOOKUP(D2906,justificativas_motivos,justificativas_texto,"",1,1)</f>
        <v>MOTORISTA CUMPRINDO HORÁRIO NA ESCALA ATUAL</v>
      </c>
    </row>
    <row r="2907" spans="1:10" ht="41.25" hidden="1" customHeight="1">
      <c r="A2907" s="152">
        <v>45620</v>
      </c>
      <c r="B2907" s="146">
        <v>24001</v>
      </c>
      <c r="C2907" s="147">
        <v>0.83333333333333337</v>
      </c>
      <c r="D2907" s="148" t="s">
        <v>11</v>
      </c>
      <c r="E2907" s="149" t="s">
        <v>177</v>
      </c>
      <c r="F2907" s="149"/>
      <c r="G2907" s="149" t="str">
        <f t="shared" ref="G2907:G2970" si="105">IF(E2907="MOTORISTA","","1")</f>
        <v>1</v>
      </c>
      <c r="H2907" s="150">
        <f t="shared" ref="H2907:H2970" si="106">IF(E2907="MOTORISTA","",18)</f>
        <v>18</v>
      </c>
      <c r="I2907" s="149" t="str" cm="1">
        <f t="array" ref="I2907">_xlfn.XLOOKUP(C2907,imp_horarios,imp_trechos_janta,"",-1,1)</f>
        <v>GOIANIA X SAO LUIS 20:00</v>
      </c>
      <c r="J2907" s="151" t="str" cm="1">
        <f t="array" ref="J2907">_xlfn.XLOOKUP(D2907,justificativas_motivos,justificativas_texto,"",1,1)</f>
        <v>MOTORISTA CUMPRINDO HORÁRIO NA ESCALA ATUAL</v>
      </c>
    </row>
    <row r="2908" spans="1:10" ht="41.25" hidden="1" customHeight="1">
      <c r="A2908" s="152">
        <v>45620</v>
      </c>
      <c r="B2908" s="146">
        <v>24001</v>
      </c>
      <c r="C2908" s="147">
        <v>0.83333333333333337</v>
      </c>
      <c r="D2908" s="148" t="s">
        <v>11</v>
      </c>
      <c r="E2908" s="149" t="s">
        <v>17</v>
      </c>
      <c r="F2908" s="149"/>
      <c r="G2908" s="149" t="str">
        <f t="shared" si="105"/>
        <v>1</v>
      </c>
      <c r="H2908" s="150">
        <f t="shared" si="106"/>
        <v>18</v>
      </c>
      <c r="I2908" s="149" t="str" cm="1">
        <f t="array" ref="I2908">_xlfn.XLOOKUP(C2908,imp_horarios,imp_trechos_janta,"",-1,1)</f>
        <v>GOIANIA X SAO LUIS 20:00</v>
      </c>
      <c r="J2908" s="151" t="str" cm="1">
        <f t="array" ref="J2908">_xlfn.XLOOKUP(D2908,justificativas_motivos,justificativas_texto,"",1,1)</f>
        <v>MOTORISTA CUMPRINDO HORÁRIO NA ESCALA ATUAL</v>
      </c>
    </row>
    <row r="2909" spans="1:10" ht="41.25" hidden="1" customHeight="1">
      <c r="A2909" s="162">
        <v>45621</v>
      </c>
      <c r="B2909" s="146">
        <v>24001</v>
      </c>
      <c r="C2909" s="147">
        <v>0.33333333333333331</v>
      </c>
      <c r="D2909" s="148" t="s">
        <v>11</v>
      </c>
      <c r="E2909" s="149" t="s">
        <v>157</v>
      </c>
      <c r="F2909" s="149"/>
      <c r="G2909" s="149" t="str">
        <f t="shared" si="105"/>
        <v>1</v>
      </c>
      <c r="H2909" s="150">
        <f t="shared" si="106"/>
        <v>18</v>
      </c>
      <c r="I2909" s="149" t="str" cm="1">
        <f t="array" ref="I2909">_xlfn.XLOOKUP(C2909,imp_horarios,imp_trechos_janta,"",-1,1)</f>
        <v>SAO LUIS X GOIANIA 08:00</v>
      </c>
      <c r="J2909" s="151" t="str" cm="1">
        <f t="array" ref="J2909">_xlfn.XLOOKUP(D2909,justificativas_motivos,justificativas_texto,"",1,1)</f>
        <v>MOTORISTA CUMPRINDO HORÁRIO NA ESCALA ATUAL</v>
      </c>
    </row>
    <row r="2910" spans="1:10" ht="41.25" hidden="1" customHeight="1">
      <c r="A2910" s="162">
        <v>45621</v>
      </c>
      <c r="B2910" s="146">
        <v>24001</v>
      </c>
      <c r="C2910" s="147">
        <v>0.33333333333333331</v>
      </c>
      <c r="D2910" s="148" t="s">
        <v>11</v>
      </c>
      <c r="E2910" s="149" t="s">
        <v>216</v>
      </c>
      <c r="F2910" s="149"/>
      <c r="G2910" s="149" t="str">
        <f t="shared" si="105"/>
        <v>1</v>
      </c>
      <c r="H2910" s="150">
        <f t="shared" si="106"/>
        <v>18</v>
      </c>
      <c r="I2910" s="149" t="str" cm="1">
        <f t="array" ref="I2910">_xlfn.XLOOKUP(C2910,imp_horarios,imp_trechos_janta,"",-1,1)</f>
        <v>SAO LUIS X GOIANIA 08:00</v>
      </c>
      <c r="J2910" s="151" t="str" cm="1">
        <f t="array" ref="J2910">_xlfn.XLOOKUP(D2910,justificativas_motivos,justificativas_texto,"",1,1)</f>
        <v>MOTORISTA CUMPRINDO HORÁRIO NA ESCALA ATUAL</v>
      </c>
    </row>
    <row r="2911" spans="1:10" ht="41.25" hidden="1" customHeight="1">
      <c r="A2911" s="162">
        <v>45621</v>
      </c>
      <c r="B2911" s="146">
        <v>24005</v>
      </c>
      <c r="C2911" s="147">
        <v>0.3</v>
      </c>
      <c r="D2911" s="148" t="s">
        <v>11</v>
      </c>
      <c r="E2911" s="149" t="s">
        <v>177</v>
      </c>
      <c r="F2911" s="149"/>
      <c r="G2911" s="149" t="str">
        <f t="shared" si="105"/>
        <v>1</v>
      </c>
      <c r="H2911" s="150">
        <f t="shared" si="106"/>
        <v>18</v>
      </c>
      <c r="I2911" s="149" t="str" cm="1">
        <f t="array" ref="I2911">_xlfn.XLOOKUP(C2911,imp_horarios,imp_trechos_janta,"",-1,1)</f>
        <v>BELEM X GOIANIA 07:12</v>
      </c>
      <c r="J2911" s="151" t="str" cm="1">
        <f t="array" ref="J2911">_xlfn.XLOOKUP(D2911,justificativas_motivos,justificativas_texto,"",1,1)</f>
        <v>MOTORISTA CUMPRINDO HORÁRIO NA ESCALA ATUAL</v>
      </c>
    </row>
    <row r="2912" spans="1:10" ht="41.25" hidden="1" customHeight="1">
      <c r="A2912" s="162">
        <v>45621</v>
      </c>
      <c r="B2912" s="146">
        <v>24005</v>
      </c>
      <c r="C2912" s="147">
        <v>0.3</v>
      </c>
      <c r="D2912" s="148" t="s">
        <v>11</v>
      </c>
      <c r="E2912" s="149" t="s">
        <v>17</v>
      </c>
      <c r="F2912" s="149"/>
      <c r="G2912" s="149" t="str">
        <f t="shared" si="105"/>
        <v>1</v>
      </c>
      <c r="H2912" s="150">
        <f t="shared" si="106"/>
        <v>18</v>
      </c>
      <c r="I2912" s="149" t="str" cm="1">
        <f t="array" ref="I2912">_xlfn.XLOOKUP(C2912,imp_horarios,imp_trechos_janta,"",-1,1)</f>
        <v>BELEM X GOIANIA 07:12</v>
      </c>
      <c r="J2912" s="151" t="str" cm="1">
        <f t="array" ref="J2912">_xlfn.XLOOKUP(D2912,justificativas_motivos,justificativas_texto,"",1,1)</f>
        <v>MOTORISTA CUMPRINDO HORÁRIO NA ESCALA ATUAL</v>
      </c>
    </row>
    <row r="2913" spans="1:10" ht="41.25" hidden="1" customHeight="1">
      <c r="A2913" s="162">
        <v>45621</v>
      </c>
      <c r="B2913" s="146">
        <v>19020</v>
      </c>
      <c r="C2913" s="147">
        <v>0.87847222222222221</v>
      </c>
      <c r="D2913" s="148" t="s">
        <v>11</v>
      </c>
      <c r="E2913" s="149" t="s">
        <v>61</v>
      </c>
      <c r="F2913" s="149"/>
      <c r="G2913" s="149" t="str">
        <f t="shared" si="105"/>
        <v>1</v>
      </c>
      <c r="H2913" s="150">
        <f t="shared" si="106"/>
        <v>18</v>
      </c>
      <c r="I2913" s="149" t="str" cm="1">
        <f t="array" ref="I2913">_xlfn.XLOOKUP(C2913,imp_horarios,imp_trechos_janta,"",-1,1)</f>
        <v>BELEM X GOIANIA 21:05</v>
      </c>
      <c r="J2913" s="151" t="str" cm="1">
        <f t="array" ref="J2913">_xlfn.XLOOKUP(D2913,justificativas_motivos,justificativas_texto,"",1,1)</f>
        <v>MOTORISTA CUMPRINDO HORÁRIO NA ESCALA ATUAL</v>
      </c>
    </row>
    <row r="2914" spans="1:10" ht="41.25" hidden="1" customHeight="1">
      <c r="A2914" s="162">
        <v>45621</v>
      </c>
      <c r="B2914" s="146">
        <v>19020</v>
      </c>
      <c r="C2914" s="147">
        <v>0.87847222222222221</v>
      </c>
      <c r="D2914" s="148" t="s">
        <v>11</v>
      </c>
      <c r="E2914" s="153" t="s">
        <v>110</v>
      </c>
      <c r="F2914" s="149"/>
      <c r="G2914" s="149" t="str">
        <f t="shared" si="105"/>
        <v>1</v>
      </c>
      <c r="H2914" s="150">
        <f t="shared" si="106"/>
        <v>18</v>
      </c>
      <c r="I2914" s="149" t="str" cm="1">
        <f t="array" ref="I2914">_xlfn.XLOOKUP(C2914,imp_horarios,imp_trechos_janta,"",-1,1)</f>
        <v>BELEM X GOIANIA 21:05</v>
      </c>
      <c r="J2914" s="151" t="str" cm="1">
        <f t="array" ref="J2914">_xlfn.XLOOKUP(D2914,justificativas_motivos,justificativas_texto,"",1,1)</f>
        <v>MOTORISTA CUMPRINDO HORÁRIO NA ESCALA ATUAL</v>
      </c>
    </row>
    <row r="2915" spans="1:10" ht="41.25" hidden="1" customHeight="1">
      <c r="A2915" s="162">
        <v>45621</v>
      </c>
      <c r="B2915" s="146">
        <v>12400</v>
      </c>
      <c r="C2915" s="147">
        <v>0.39583333333333331</v>
      </c>
      <c r="D2915" s="148" t="s">
        <v>11</v>
      </c>
      <c r="E2915" s="153" t="s">
        <v>19</v>
      </c>
      <c r="F2915" s="149"/>
      <c r="G2915" s="149" t="str">
        <f t="shared" si="105"/>
        <v>1</v>
      </c>
      <c r="H2915" s="150">
        <f t="shared" si="106"/>
        <v>18</v>
      </c>
      <c r="I2915" s="149" t="str" cm="1">
        <f t="array" ref="I2915">_xlfn.XLOOKUP(C2915,imp_horarios,imp_trechos_janta,"",-1,1)</f>
        <v>GOIANIA X BELEM 09:30</v>
      </c>
      <c r="J2915" s="151" t="str" cm="1">
        <f t="array" ref="J2915">_xlfn.XLOOKUP(D2915,justificativas_motivos,justificativas_texto,"",1,1)</f>
        <v>MOTORISTA CUMPRINDO HORÁRIO NA ESCALA ATUAL</v>
      </c>
    </row>
    <row r="2916" spans="1:10" ht="41.25" hidden="1" customHeight="1">
      <c r="A2916" s="162">
        <v>45621</v>
      </c>
      <c r="B2916" s="146">
        <v>12400</v>
      </c>
      <c r="C2916" s="147">
        <v>0.39583333333333331</v>
      </c>
      <c r="D2916" s="148" t="s">
        <v>11</v>
      </c>
      <c r="E2916" s="153" t="s">
        <v>194</v>
      </c>
      <c r="F2916" s="149"/>
      <c r="G2916" s="149" t="str">
        <f t="shared" si="105"/>
        <v>1</v>
      </c>
      <c r="H2916" s="150">
        <f t="shared" si="106"/>
        <v>18</v>
      </c>
      <c r="I2916" s="149" t="str" cm="1">
        <f t="array" ref="I2916">_xlfn.XLOOKUP(C2916,imp_horarios,imp_trechos_janta,"",-1,1)</f>
        <v>GOIANIA X BELEM 09:30</v>
      </c>
      <c r="J2916" s="151" t="str" cm="1">
        <f t="array" ref="J2916">_xlfn.XLOOKUP(D2916,justificativas_motivos,justificativas_texto,"",1,1)</f>
        <v>MOTORISTA CUMPRINDO HORÁRIO NA ESCALA ATUAL</v>
      </c>
    </row>
    <row r="2917" spans="1:10" ht="41.25" hidden="1" customHeight="1">
      <c r="A2917" s="162">
        <v>45621</v>
      </c>
      <c r="B2917" s="146">
        <v>19013</v>
      </c>
      <c r="C2917" s="147">
        <v>0.37708333333333333</v>
      </c>
      <c r="D2917" s="148" t="s">
        <v>11</v>
      </c>
      <c r="E2917" s="153" t="s">
        <v>259</v>
      </c>
      <c r="F2917" s="149"/>
      <c r="G2917" s="149" t="str">
        <f t="shared" si="105"/>
        <v>1</v>
      </c>
      <c r="H2917" s="150">
        <f t="shared" si="106"/>
        <v>18</v>
      </c>
      <c r="I2917" s="149" t="s">
        <v>145</v>
      </c>
      <c r="J2917" s="151" t="str" cm="1">
        <f t="array" ref="J2917">_xlfn.XLOOKUP(D2917,justificativas_motivos,justificativas_texto,"",1,1)</f>
        <v>MOTORISTA CUMPRINDO HORÁRIO NA ESCALA ATUAL</v>
      </c>
    </row>
    <row r="2918" spans="1:10" ht="41.25" hidden="1" customHeight="1">
      <c r="A2918" s="162">
        <v>45621</v>
      </c>
      <c r="B2918" s="146">
        <v>19013</v>
      </c>
      <c r="C2918" s="147">
        <v>0.37708333333333333</v>
      </c>
      <c r="D2918" s="148" t="s">
        <v>11</v>
      </c>
      <c r="E2918" s="153" t="s">
        <v>341</v>
      </c>
      <c r="F2918" s="149"/>
      <c r="G2918" s="149" t="str">
        <f t="shared" si="105"/>
        <v>1</v>
      </c>
      <c r="H2918" s="150">
        <f t="shared" si="106"/>
        <v>18</v>
      </c>
      <c r="I2918" s="149" t="s">
        <v>145</v>
      </c>
      <c r="J2918" s="151" t="str" cm="1">
        <f t="array" ref="J2918">_xlfn.XLOOKUP(D2918,justificativas_motivos,justificativas_texto,"",1,1)</f>
        <v>MOTORISTA CUMPRINDO HORÁRIO NA ESCALA ATUAL</v>
      </c>
    </row>
    <row r="2919" spans="1:10" ht="41.25" hidden="1" customHeight="1">
      <c r="A2919" s="162">
        <v>45621</v>
      </c>
      <c r="B2919" s="146">
        <v>19012</v>
      </c>
      <c r="C2919" s="147">
        <v>0.75</v>
      </c>
      <c r="D2919" s="148" t="s">
        <v>11</v>
      </c>
      <c r="E2919" s="149" t="s">
        <v>290</v>
      </c>
      <c r="F2919" s="149"/>
      <c r="G2919" s="149" t="str">
        <f t="shared" si="105"/>
        <v>1</v>
      </c>
      <c r="H2919" s="150">
        <f t="shared" si="106"/>
        <v>18</v>
      </c>
      <c r="I2919" s="149" t="str" cm="1">
        <f t="array" ref="I2919">_xlfn.XLOOKUP(C2919,imp_horarios,imp_trechos_janta,"",-1,1)</f>
        <v>GOIANIA X TERESINA 18:00</v>
      </c>
      <c r="J2919" s="151" t="str" cm="1">
        <f t="array" ref="J2919">_xlfn.XLOOKUP(D2919,justificativas_motivos,justificativas_texto,"",1,1)</f>
        <v>MOTORISTA CUMPRINDO HORÁRIO NA ESCALA ATUAL</v>
      </c>
    </row>
    <row r="2920" spans="1:10" ht="41.25" hidden="1" customHeight="1">
      <c r="A2920" s="162">
        <v>45621</v>
      </c>
      <c r="B2920" s="146">
        <v>19012</v>
      </c>
      <c r="C2920" s="147">
        <v>0.75</v>
      </c>
      <c r="D2920" s="148" t="s">
        <v>11</v>
      </c>
      <c r="E2920" s="149" t="s">
        <v>136</v>
      </c>
      <c r="F2920" s="149"/>
      <c r="G2920" s="149" t="str">
        <f t="shared" si="105"/>
        <v>1</v>
      </c>
      <c r="H2920" s="150">
        <f t="shared" si="106"/>
        <v>18</v>
      </c>
      <c r="I2920" s="149" t="str" cm="1">
        <f t="array" ref="I2920">_xlfn.XLOOKUP(C2920,imp_horarios,imp_trechos_janta,"",-1,1)</f>
        <v>GOIANIA X TERESINA 18:00</v>
      </c>
      <c r="J2920" s="151" t="str" cm="1">
        <f t="array" ref="J2920">_xlfn.XLOOKUP(D2920,justificativas_motivos,justificativas_texto,"",1,1)</f>
        <v>MOTORISTA CUMPRINDO HORÁRIO NA ESCALA ATUAL</v>
      </c>
    </row>
    <row r="2921" spans="1:10" ht="41.25" hidden="1" customHeight="1">
      <c r="A2921" s="162">
        <v>45621</v>
      </c>
      <c r="B2921" s="146">
        <v>24002</v>
      </c>
      <c r="C2921" s="147">
        <v>0.79166666666666663</v>
      </c>
      <c r="D2921" s="148" t="s">
        <v>11</v>
      </c>
      <c r="E2921" s="149" t="s">
        <v>131</v>
      </c>
      <c r="F2921" s="149"/>
      <c r="G2921" s="149" t="str">
        <f t="shared" si="105"/>
        <v>1</v>
      </c>
      <c r="H2921" s="150">
        <f t="shared" si="106"/>
        <v>18</v>
      </c>
      <c r="I2921" s="149" t="s">
        <v>79</v>
      </c>
      <c r="J2921" s="151" t="str" cm="1">
        <f t="array" ref="J2921">_xlfn.XLOOKUP(D2921,justificativas_motivos,justificativas_texto,"",1,1)</f>
        <v>MOTORISTA CUMPRINDO HORÁRIO NA ESCALA ATUAL</v>
      </c>
    </row>
    <row r="2922" spans="1:10" ht="41.25" hidden="1" customHeight="1">
      <c r="A2922" s="162">
        <v>45621</v>
      </c>
      <c r="B2922" s="146">
        <v>24002</v>
      </c>
      <c r="C2922" s="147">
        <v>0.79166666666666663</v>
      </c>
      <c r="D2922" s="148" t="s">
        <v>11</v>
      </c>
      <c r="E2922" s="149" t="s">
        <v>132</v>
      </c>
      <c r="F2922" s="149"/>
      <c r="G2922" s="149" t="str">
        <f t="shared" si="105"/>
        <v>1</v>
      </c>
      <c r="H2922" s="150">
        <f t="shared" si="106"/>
        <v>18</v>
      </c>
      <c r="I2922" s="163" t="s">
        <v>79</v>
      </c>
      <c r="J2922" s="151" t="str" cm="1">
        <f t="array" ref="J2922">_xlfn.XLOOKUP(D2922,justificativas_motivos,justificativas_texto,"",1,1)</f>
        <v>MOTORISTA CUMPRINDO HORÁRIO NA ESCALA ATUAL</v>
      </c>
    </row>
    <row r="2923" spans="1:10" ht="41.25" hidden="1" customHeight="1">
      <c r="A2923" s="162">
        <v>45621</v>
      </c>
      <c r="B2923" s="146">
        <v>24010</v>
      </c>
      <c r="C2923" s="147">
        <v>0.83333333333333337</v>
      </c>
      <c r="D2923" s="148" t="s">
        <v>11</v>
      </c>
      <c r="E2923" s="149" t="s">
        <v>65</v>
      </c>
      <c r="F2923" s="149"/>
      <c r="G2923" s="149" t="str">
        <f t="shared" si="105"/>
        <v>1</v>
      </c>
      <c r="H2923" s="150">
        <f t="shared" si="106"/>
        <v>18</v>
      </c>
      <c r="I2923" s="149" t="str" cm="1">
        <f t="array" ref="I2923">_xlfn.XLOOKUP(C2923,imp_horarios,imp_trechos_janta,"",-1,1)</f>
        <v>GOIANIA X SAO LUIS 20:00</v>
      </c>
      <c r="J2923" s="151" t="str" cm="1">
        <f t="array" ref="J2923">_xlfn.XLOOKUP(D2923,justificativas_motivos,justificativas_texto,"",1,1)</f>
        <v>MOTORISTA CUMPRINDO HORÁRIO NA ESCALA ATUAL</v>
      </c>
    </row>
    <row r="2924" spans="1:10" ht="41.25" hidden="1" customHeight="1">
      <c r="A2924" s="162">
        <v>45621</v>
      </c>
      <c r="B2924" s="146">
        <v>24010</v>
      </c>
      <c r="C2924" s="147">
        <v>0.83333333333333337</v>
      </c>
      <c r="D2924" s="148" t="s">
        <v>11</v>
      </c>
      <c r="E2924" s="149" t="s">
        <v>119</v>
      </c>
      <c r="F2924" s="149"/>
      <c r="G2924" s="149" t="str">
        <f t="shared" si="105"/>
        <v>1</v>
      </c>
      <c r="H2924" s="150">
        <f t="shared" si="106"/>
        <v>18</v>
      </c>
      <c r="I2924" s="149" t="str" cm="1">
        <f t="array" ref="I2924">_xlfn.XLOOKUP(C2924,imp_horarios,imp_trechos_janta,"",-1,1)</f>
        <v>GOIANIA X SAO LUIS 20:00</v>
      </c>
      <c r="J2924" s="151" t="str" cm="1">
        <f t="array" ref="J2924">_xlfn.XLOOKUP(D2924,justificativas_motivos,justificativas_texto,"",1,1)</f>
        <v>MOTORISTA CUMPRINDO HORÁRIO NA ESCALA ATUAL</v>
      </c>
    </row>
    <row r="2925" spans="1:10" ht="41.25" hidden="1" customHeight="1">
      <c r="A2925" s="152">
        <v>45622</v>
      </c>
      <c r="B2925" s="146">
        <v>19011</v>
      </c>
      <c r="C2925" s="147">
        <v>0.87847222222222221</v>
      </c>
      <c r="D2925" s="148" t="s">
        <v>11</v>
      </c>
      <c r="E2925" s="149" t="s">
        <v>290</v>
      </c>
      <c r="F2925" s="149"/>
      <c r="G2925" s="149" t="str">
        <f t="shared" si="105"/>
        <v>1</v>
      </c>
      <c r="H2925" s="150">
        <f t="shared" si="106"/>
        <v>18</v>
      </c>
      <c r="I2925" s="149" t="str" cm="1">
        <f t="array" ref="I2925">_xlfn.XLOOKUP(C2925,imp_horarios,imp_trechos_janta,"",-1,1)</f>
        <v>BELEM X GOIANIA 21:05</v>
      </c>
      <c r="J2925" s="151" t="str" cm="1">
        <f t="array" ref="J2925">_xlfn.XLOOKUP(D2925,justificativas_motivos,justificativas_texto,"",1,1)</f>
        <v>MOTORISTA CUMPRINDO HORÁRIO NA ESCALA ATUAL</v>
      </c>
    </row>
    <row r="2926" spans="1:10" ht="41.25" hidden="1" customHeight="1">
      <c r="A2926" s="152">
        <v>45622</v>
      </c>
      <c r="B2926" s="146">
        <v>19011</v>
      </c>
      <c r="C2926" s="147">
        <v>0.87847222222222221</v>
      </c>
      <c r="D2926" s="148" t="s">
        <v>11</v>
      </c>
      <c r="E2926" s="149" t="s">
        <v>136</v>
      </c>
      <c r="F2926" s="149"/>
      <c r="G2926" s="149" t="str">
        <f t="shared" si="105"/>
        <v>1</v>
      </c>
      <c r="H2926" s="150">
        <f t="shared" si="106"/>
        <v>18</v>
      </c>
      <c r="I2926" s="149" t="str" cm="1">
        <f t="array" ref="I2926">_xlfn.XLOOKUP(C2926,imp_horarios,imp_trechos_janta,"",-1,1)</f>
        <v>BELEM X GOIANIA 21:05</v>
      </c>
      <c r="J2926" s="151" t="str" cm="1">
        <f t="array" ref="J2926">_xlfn.XLOOKUP(D2926,justificativas_motivos,justificativas_texto,"",1,1)</f>
        <v>MOTORISTA CUMPRINDO HORÁRIO NA ESCALA ATUAL</v>
      </c>
    </row>
    <row r="2927" spans="1:10" ht="41.25" hidden="1" customHeight="1">
      <c r="A2927" s="152">
        <v>45622</v>
      </c>
      <c r="B2927" s="146">
        <v>24002</v>
      </c>
      <c r="C2927" s="147">
        <v>0.3</v>
      </c>
      <c r="D2927" s="148" t="s">
        <v>11</v>
      </c>
      <c r="E2927" s="149" t="s">
        <v>131</v>
      </c>
      <c r="F2927" s="149"/>
      <c r="G2927" s="149" t="str">
        <f t="shared" si="105"/>
        <v>1</v>
      </c>
      <c r="H2927" s="150">
        <f t="shared" si="106"/>
        <v>18</v>
      </c>
      <c r="I2927" s="149" t="str" cm="1">
        <f t="array" ref="I2927">_xlfn.XLOOKUP(C2927,imp_horarios,imp_trechos_janta,"",-1,1)</f>
        <v>BELEM X GOIANIA 07:12</v>
      </c>
      <c r="J2927" s="151" t="str" cm="1">
        <f t="array" ref="J2927">_xlfn.XLOOKUP(D2927,justificativas_motivos,justificativas_texto,"",1,1)</f>
        <v>MOTORISTA CUMPRINDO HORÁRIO NA ESCALA ATUAL</v>
      </c>
    </row>
    <row r="2928" spans="1:10" ht="41.25" hidden="1" customHeight="1">
      <c r="A2928" s="152">
        <v>45622</v>
      </c>
      <c r="B2928" s="146">
        <v>24002</v>
      </c>
      <c r="C2928" s="147">
        <v>0.3</v>
      </c>
      <c r="D2928" s="148" t="s">
        <v>11</v>
      </c>
      <c r="E2928" s="149" t="s">
        <v>132</v>
      </c>
      <c r="F2928" s="149"/>
      <c r="G2928" s="149" t="str">
        <f t="shared" si="105"/>
        <v>1</v>
      </c>
      <c r="H2928" s="150">
        <f t="shared" si="106"/>
        <v>18</v>
      </c>
      <c r="I2928" s="149" t="str" cm="1">
        <f t="array" ref="I2928">_xlfn.XLOOKUP(C2928,imp_horarios,imp_trechos_janta,"",-1,1)</f>
        <v>BELEM X GOIANIA 07:12</v>
      </c>
      <c r="J2928" s="151" t="str" cm="1">
        <f t="array" ref="J2928">_xlfn.XLOOKUP(D2928,justificativas_motivos,justificativas_texto,"",1,1)</f>
        <v>MOTORISTA CUMPRINDO HORÁRIO NA ESCALA ATUAL</v>
      </c>
    </row>
    <row r="2929" spans="1:10" ht="41.25" hidden="1" customHeight="1">
      <c r="A2929" s="152">
        <v>45622</v>
      </c>
      <c r="B2929" s="146">
        <v>24010</v>
      </c>
      <c r="C2929" s="147">
        <v>0.33333333333333331</v>
      </c>
      <c r="D2929" s="148" t="s">
        <v>11</v>
      </c>
      <c r="E2929" s="149" t="s">
        <v>65</v>
      </c>
      <c r="F2929" s="149"/>
      <c r="G2929" s="149" t="str">
        <f t="shared" si="105"/>
        <v>1</v>
      </c>
      <c r="H2929" s="150">
        <f t="shared" si="106"/>
        <v>18</v>
      </c>
      <c r="I2929" s="149" t="str" cm="1">
        <f t="array" ref="I2929">_xlfn.XLOOKUP(C2929,imp_horarios,imp_trechos_janta,"",-1,1)</f>
        <v>SAO LUIS X GOIANIA 08:00</v>
      </c>
      <c r="J2929" s="151" t="str" cm="1">
        <f t="array" ref="J2929">_xlfn.XLOOKUP(D2929,justificativas_motivos,justificativas_texto,"",1,1)</f>
        <v>MOTORISTA CUMPRINDO HORÁRIO NA ESCALA ATUAL</v>
      </c>
    </row>
    <row r="2930" spans="1:10" ht="41.25" hidden="1" customHeight="1">
      <c r="A2930" s="152">
        <v>45622</v>
      </c>
      <c r="B2930" s="146">
        <v>24010</v>
      </c>
      <c r="C2930" s="147">
        <v>0.33333333333333331</v>
      </c>
      <c r="D2930" s="148" t="s">
        <v>11</v>
      </c>
      <c r="E2930" s="149" t="s">
        <v>119</v>
      </c>
      <c r="F2930" s="149"/>
      <c r="G2930" s="149" t="str">
        <f t="shared" si="105"/>
        <v>1</v>
      </c>
      <c r="H2930" s="150">
        <f t="shared" si="106"/>
        <v>18</v>
      </c>
      <c r="I2930" s="149" t="str" cm="1">
        <f t="array" ref="I2930">_xlfn.XLOOKUP(C2930,imp_horarios,imp_trechos_janta,"",-1,1)</f>
        <v>SAO LUIS X GOIANIA 08:00</v>
      </c>
      <c r="J2930" s="151" t="str" cm="1">
        <f t="array" ref="J2930">_xlfn.XLOOKUP(D2930,justificativas_motivos,justificativas_texto,"",1,1)</f>
        <v>MOTORISTA CUMPRINDO HORÁRIO NA ESCALA ATUAL</v>
      </c>
    </row>
    <row r="2931" spans="1:10" ht="41.25" hidden="1" customHeight="1">
      <c r="A2931" s="152">
        <v>45622</v>
      </c>
      <c r="B2931" s="146" t="s">
        <v>285</v>
      </c>
      <c r="C2931" s="147" t="s">
        <v>285</v>
      </c>
      <c r="D2931" s="148" t="s">
        <v>285</v>
      </c>
      <c r="E2931" s="153" t="s">
        <v>85</v>
      </c>
      <c r="F2931" s="149"/>
      <c r="G2931" s="149" t="str">
        <f t="shared" si="105"/>
        <v>1</v>
      </c>
      <c r="H2931" s="150">
        <f t="shared" si="106"/>
        <v>18</v>
      </c>
      <c r="I2931" s="149" t="str" cm="1">
        <f t="array" ref="I2931">_xlfn.XLOOKUP(C2931,imp_horarios,imp_trechos_janta,"",-1,1)</f>
        <v>PASSE</v>
      </c>
      <c r="J2931" s="151" t="str" cm="1">
        <f t="array" ref="J2931">_xlfn.XLOOKUP(D2931,justificativas_motivos,justificativas_texto,"",1,1)</f>
        <v>MOTORISTA CHEGANDO/SAINDO DA GARAGEM DE PASSE</v>
      </c>
    </row>
    <row r="2932" spans="1:10" ht="41.25" hidden="1" customHeight="1">
      <c r="A2932" s="152">
        <v>45622</v>
      </c>
      <c r="B2932" s="146" t="s">
        <v>285</v>
      </c>
      <c r="C2932" s="147" t="s">
        <v>285</v>
      </c>
      <c r="D2932" s="148" t="s">
        <v>285</v>
      </c>
      <c r="E2932" s="153" t="s">
        <v>45</v>
      </c>
      <c r="F2932" s="149"/>
      <c r="G2932" s="149" t="str">
        <f t="shared" si="105"/>
        <v>1</v>
      </c>
      <c r="H2932" s="150">
        <f t="shared" si="106"/>
        <v>18</v>
      </c>
      <c r="I2932" s="149" t="str" cm="1">
        <f t="array" ref="I2932">_xlfn.XLOOKUP(C2932,imp_horarios,imp_trechos_janta,"",-1,1)</f>
        <v>PASSE</v>
      </c>
      <c r="J2932" s="151" t="str" cm="1">
        <f t="array" ref="J2932">_xlfn.XLOOKUP(D2932,justificativas_motivos,justificativas_texto,"",1,1)</f>
        <v>MOTORISTA CHEGANDO/SAINDO DA GARAGEM DE PASSE</v>
      </c>
    </row>
    <row r="2933" spans="1:10" ht="41.25" hidden="1" customHeight="1">
      <c r="A2933" s="152">
        <v>45622</v>
      </c>
      <c r="B2933" s="146">
        <v>16600</v>
      </c>
      <c r="C2933" s="147">
        <v>0.37708333333333333</v>
      </c>
      <c r="D2933" s="148" t="s">
        <v>11</v>
      </c>
      <c r="E2933" s="153" t="s">
        <v>251</v>
      </c>
      <c r="F2933" s="149"/>
      <c r="G2933" s="149" t="str">
        <f t="shared" si="105"/>
        <v>1</v>
      </c>
      <c r="H2933" s="150">
        <f t="shared" si="106"/>
        <v>18</v>
      </c>
      <c r="I2933" s="149" t="s">
        <v>145</v>
      </c>
      <c r="J2933" s="151" t="str" cm="1">
        <f t="array" ref="J2933">_xlfn.XLOOKUP(D2933,justificativas_motivos,justificativas_texto,"",1,1)</f>
        <v>MOTORISTA CUMPRINDO HORÁRIO NA ESCALA ATUAL</v>
      </c>
    </row>
    <row r="2934" spans="1:10" ht="41.25" hidden="1" customHeight="1">
      <c r="A2934" s="152">
        <v>45622</v>
      </c>
      <c r="B2934" s="146">
        <v>16600</v>
      </c>
      <c r="C2934" s="147">
        <v>0.37708333333333333</v>
      </c>
      <c r="D2934" s="148" t="s">
        <v>11</v>
      </c>
      <c r="E2934" s="153" t="s">
        <v>258</v>
      </c>
      <c r="F2934" s="149"/>
      <c r="G2934" s="149" t="str">
        <f t="shared" si="105"/>
        <v>1</v>
      </c>
      <c r="H2934" s="150">
        <f t="shared" si="106"/>
        <v>18</v>
      </c>
      <c r="I2934" s="149" t="s">
        <v>145</v>
      </c>
      <c r="J2934" s="151" t="str" cm="1">
        <f t="array" ref="J2934">_xlfn.XLOOKUP(D2934,justificativas_motivos,justificativas_texto,"",1,1)</f>
        <v>MOTORISTA CUMPRINDO HORÁRIO NA ESCALA ATUAL</v>
      </c>
    </row>
    <row r="2935" spans="1:10" ht="41.25" hidden="1" customHeight="1">
      <c r="A2935" s="152">
        <v>45622</v>
      </c>
      <c r="B2935" s="146">
        <v>24006</v>
      </c>
      <c r="C2935" s="147">
        <v>0.79166666666666663</v>
      </c>
      <c r="D2935" s="148" t="s">
        <v>11</v>
      </c>
      <c r="E2935" s="149" t="s">
        <v>95</v>
      </c>
      <c r="F2935" s="149"/>
      <c r="G2935" s="149" t="str">
        <f t="shared" si="105"/>
        <v>1</v>
      </c>
      <c r="H2935" s="150">
        <f t="shared" si="106"/>
        <v>18</v>
      </c>
      <c r="I2935" s="149" t="s">
        <v>79</v>
      </c>
      <c r="J2935" s="151" t="str" cm="1">
        <f t="array" ref="J2935">_xlfn.XLOOKUP(D2935,justificativas_motivos,justificativas_texto,"",1,1)</f>
        <v>MOTORISTA CUMPRINDO HORÁRIO NA ESCALA ATUAL</v>
      </c>
    </row>
    <row r="2936" spans="1:10" ht="41.25" hidden="1" customHeight="1">
      <c r="A2936" s="152">
        <v>45622</v>
      </c>
      <c r="B2936" s="146">
        <v>24006</v>
      </c>
      <c r="C2936" s="147">
        <v>0.79166666666666663</v>
      </c>
      <c r="D2936" s="148" t="s">
        <v>11</v>
      </c>
      <c r="E2936" s="149" t="s">
        <v>16</v>
      </c>
      <c r="F2936" s="149"/>
      <c r="G2936" s="149" t="str">
        <f t="shared" si="105"/>
        <v>1</v>
      </c>
      <c r="H2936" s="150">
        <f t="shared" si="106"/>
        <v>18</v>
      </c>
      <c r="I2936" s="149" t="s">
        <v>79</v>
      </c>
      <c r="J2936" s="151" t="str" cm="1">
        <f t="array" ref="J2936">_xlfn.XLOOKUP(D2936,justificativas_motivos,justificativas_texto,"",1,1)</f>
        <v>MOTORISTA CUMPRINDO HORÁRIO NA ESCALA ATUAL</v>
      </c>
    </row>
    <row r="2937" spans="1:10" ht="41.25" hidden="1" customHeight="1">
      <c r="A2937" s="152">
        <v>45622</v>
      </c>
      <c r="B2937" s="146">
        <v>24009</v>
      </c>
      <c r="C2937" s="147">
        <v>0.83333333333333337</v>
      </c>
      <c r="D2937" s="148" t="s">
        <v>11</v>
      </c>
      <c r="E2937" s="149" t="s">
        <v>12</v>
      </c>
      <c r="F2937" s="149"/>
      <c r="G2937" s="149" t="str">
        <f t="shared" si="105"/>
        <v>1</v>
      </c>
      <c r="H2937" s="150">
        <f t="shared" si="106"/>
        <v>18</v>
      </c>
      <c r="I2937" s="149" t="str" cm="1">
        <f t="array" ref="I2937">_xlfn.XLOOKUP(C2937,imp_horarios,imp_trechos_janta,"",-1,1)</f>
        <v>GOIANIA X SAO LUIS 20:00</v>
      </c>
      <c r="J2937" s="151" t="str" cm="1">
        <f t="array" ref="J2937">_xlfn.XLOOKUP(D2937,justificativas_motivos,justificativas_texto,"",1,1)</f>
        <v>MOTORISTA CUMPRINDO HORÁRIO NA ESCALA ATUAL</v>
      </c>
    </row>
    <row r="2938" spans="1:10" ht="41.25" hidden="1" customHeight="1">
      <c r="A2938" s="144">
        <v>45622</v>
      </c>
      <c r="B2938" s="135">
        <v>24009</v>
      </c>
      <c r="C2938" s="133">
        <v>0.83333333333333337</v>
      </c>
      <c r="D2938" s="148" t="s">
        <v>11</v>
      </c>
      <c r="E2938" s="132" t="s">
        <v>13</v>
      </c>
      <c r="F2938" s="132"/>
      <c r="G2938" s="132" t="str">
        <f t="shared" si="105"/>
        <v>1</v>
      </c>
      <c r="H2938" s="137">
        <f t="shared" si="106"/>
        <v>18</v>
      </c>
      <c r="I2938" s="132" t="str" cm="1">
        <f t="array" ref="I2938">_xlfn.XLOOKUP(C2938,imp_horarios,imp_trechos_janta,"",-1,1)</f>
        <v>GOIANIA X SAO LUIS 20:00</v>
      </c>
      <c r="J2938" s="145" t="str" cm="1">
        <f t="array" ref="J2938">_xlfn.XLOOKUP(D2938,justificativas_motivos,justificativas_texto,"",1,1)</f>
        <v>MOTORISTA CUMPRINDO HORÁRIO NA ESCALA ATUAL</v>
      </c>
    </row>
    <row r="2939" spans="1:10" ht="41.25" hidden="1" customHeight="1">
      <c r="A2939" s="144">
        <v>45623</v>
      </c>
      <c r="B2939" s="135">
        <v>17400</v>
      </c>
      <c r="C2939" s="133">
        <v>0.87847222222222221</v>
      </c>
      <c r="D2939" s="136" t="s">
        <v>11</v>
      </c>
      <c r="E2939" s="132" t="s">
        <v>95</v>
      </c>
      <c r="F2939" s="132"/>
      <c r="G2939" s="132" t="str">
        <f t="shared" si="105"/>
        <v>1</v>
      </c>
      <c r="H2939" s="137">
        <f t="shared" si="106"/>
        <v>18</v>
      </c>
      <c r="I2939" s="132" t="str" cm="1">
        <f t="array" ref="I2939">_xlfn.XLOOKUP(C2939,imp_horarios,imp_trechos_janta,"",-1,1)</f>
        <v>BELEM X GOIANIA 21:05</v>
      </c>
      <c r="J2939" s="145" t="str" cm="1">
        <f t="array" ref="J2939">_xlfn.XLOOKUP(D2939,justificativas_motivos,justificativas_texto,"",1,1)</f>
        <v>MOTORISTA CUMPRINDO HORÁRIO NA ESCALA ATUAL</v>
      </c>
    </row>
    <row r="2940" spans="1:10" ht="41.25" hidden="1" customHeight="1">
      <c r="A2940" s="144">
        <v>45623</v>
      </c>
      <c r="B2940" s="135">
        <v>17400</v>
      </c>
      <c r="C2940" s="133">
        <v>0.87847222222222221</v>
      </c>
      <c r="D2940" s="148" t="s">
        <v>11</v>
      </c>
      <c r="E2940" s="132" t="s">
        <v>16</v>
      </c>
      <c r="F2940" s="132"/>
      <c r="G2940" s="132" t="str">
        <f t="shared" si="105"/>
        <v>1</v>
      </c>
      <c r="H2940" s="137">
        <f t="shared" si="106"/>
        <v>18</v>
      </c>
      <c r="I2940" s="132" t="str" cm="1">
        <f t="array" ref="I2940">_xlfn.XLOOKUP(C2940,imp_horarios,imp_trechos_janta,"",-1,1)</f>
        <v>BELEM X GOIANIA 21:05</v>
      </c>
      <c r="J2940" s="145" t="str" cm="1">
        <f t="array" ref="J2940">_xlfn.XLOOKUP(D2940,justificativas_motivos,justificativas_texto,"",1,1)</f>
        <v>MOTORISTA CUMPRINDO HORÁRIO NA ESCALA ATUAL</v>
      </c>
    </row>
    <row r="2941" spans="1:10" ht="41.25" hidden="1" customHeight="1">
      <c r="A2941" s="144">
        <v>45623</v>
      </c>
      <c r="B2941" s="135">
        <v>16500</v>
      </c>
      <c r="C2941" s="133">
        <v>0.39583333333333331</v>
      </c>
      <c r="D2941" s="136" t="s">
        <v>11</v>
      </c>
      <c r="E2941" s="132" t="s">
        <v>209</v>
      </c>
      <c r="F2941" s="132"/>
      <c r="G2941" s="132" t="str">
        <f t="shared" si="105"/>
        <v>1</v>
      </c>
      <c r="H2941" s="137">
        <f t="shared" si="106"/>
        <v>18</v>
      </c>
      <c r="I2941" s="132" t="str" cm="1">
        <f t="array" ref="I2941">_xlfn.XLOOKUP(C2941,imp_horarios,imp_trechos_janta,"",-1,1)</f>
        <v>GOIANIA X BELEM 09:30</v>
      </c>
      <c r="J2941" s="145" t="str" cm="1">
        <f t="array" ref="J2941">_xlfn.XLOOKUP(D2941,justificativas_motivos,justificativas_texto,"",1,1)</f>
        <v>MOTORISTA CUMPRINDO HORÁRIO NA ESCALA ATUAL</v>
      </c>
    </row>
    <row r="2942" spans="1:10" ht="41.25" hidden="1" customHeight="1">
      <c r="A2942" s="144">
        <v>45623</v>
      </c>
      <c r="B2942" s="135">
        <v>16500</v>
      </c>
      <c r="C2942" s="133">
        <v>0.39583333333333331</v>
      </c>
      <c r="D2942" s="148" t="s">
        <v>11</v>
      </c>
      <c r="E2942" s="149" t="s">
        <v>27</v>
      </c>
      <c r="F2942" s="132"/>
      <c r="G2942" s="149" t="str">
        <f t="shared" si="105"/>
        <v>1</v>
      </c>
      <c r="H2942" s="150">
        <f t="shared" si="106"/>
        <v>18</v>
      </c>
      <c r="I2942" s="149" t="str" cm="1">
        <f t="array" ref="I2942">_xlfn.XLOOKUP(C2942,imp_horarios,imp_trechos_janta,"",-1,1)</f>
        <v>GOIANIA X BELEM 09:30</v>
      </c>
      <c r="J2942" s="151" t="str" cm="1">
        <f t="array" ref="J2942">_xlfn.XLOOKUP(D2942,justificativas_motivos,justificativas_texto,"",1,1)</f>
        <v>MOTORISTA CUMPRINDO HORÁRIO NA ESCALA ATUAL</v>
      </c>
    </row>
    <row r="2943" spans="1:10" ht="41.25" hidden="1" customHeight="1">
      <c r="A2943" s="144">
        <v>45623</v>
      </c>
      <c r="B2943" s="135">
        <v>15800</v>
      </c>
      <c r="C2943" s="133">
        <v>0.39583333333333331</v>
      </c>
      <c r="D2943" s="136" t="s">
        <v>11</v>
      </c>
      <c r="E2943" s="132" t="s">
        <v>244</v>
      </c>
      <c r="F2943" s="132"/>
      <c r="G2943" s="132" t="str">
        <f t="shared" si="105"/>
        <v>1</v>
      </c>
      <c r="H2943" s="137">
        <f t="shared" si="106"/>
        <v>18</v>
      </c>
      <c r="I2943" s="149" t="s">
        <v>607</v>
      </c>
      <c r="J2943" s="145" t="str" cm="1">
        <f t="array" ref="J2943">_xlfn.XLOOKUP(D2943,justificativas_motivos,justificativas_texto,"",1,1)</f>
        <v>MOTORISTA CUMPRINDO HORÁRIO NA ESCALA ATUAL</v>
      </c>
    </row>
    <row r="2944" spans="1:10" ht="41.25" hidden="1" customHeight="1">
      <c r="A2944" s="144">
        <v>45623</v>
      </c>
      <c r="B2944" s="135">
        <v>15800</v>
      </c>
      <c r="C2944" s="133">
        <v>0.37708333333333333</v>
      </c>
      <c r="D2944" s="148" t="s">
        <v>11</v>
      </c>
      <c r="E2944" s="132" t="s">
        <v>39</v>
      </c>
      <c r="F2944" s="132"/>
      <c r="G2944" s="132" t="str">
        <f t="shared" si="105"/>
        <v>1</v>
      </c>
      <c r="H2944" s="137">
        <f t="shared" si="106"/>
        <v>18</v>
      </c>
      <c r="I2944" s="132" t="s">
        <v>145</v>
      </c>
      <c r="J2944" s="145" t="str" cm="1">
        <f t="array" ref="J2944">_xlfn.XLOOKUP(D2944,justificativas_motivos,justificativas_texto,"",1,1)</f>
        <v>MOTORISTA CUMPRINDO HORÁRIO NA ESCALA ATUAL</v>
      </c>
    </row>
    <row r="2945" spans="1:10" ht="41.25" hidden="1" customHeight="1">
      <c r="A2945" s="144">
        <v>45623</v>
      </c>
      <c r="B2945" s="135">
        <v>20013</v>
      </c>
      <c r="C2945" s="133">
        <v>0.75</v>
      </c>
      <c r="D2945" s="136" t="s">
        <v>11</v>
      </c>
      <c r="E2945" s="132" t="s">
        <v>201</v>
      </c>
      <c r="F2945" s="132"/>
      <c r="G2945" s="132" t="str">
        <f t="shared" si="105"/>
        <v>1</v>
      </c>
      <c r="H2945" s="137">
        <f t="shared" si="106"/>
        <v>18</v>
      </c>
      <c r="I2945" s="132" t="str" cm="1">
        <f t="array" ref="I2945">_xlfn.XLOOKUP(C2945,imp_horarios,imp_trechos_janta,"",-1,1)</f>
        <v>GOIANIA X TERESINA 18:00</v>
      </c>
      <c r="J2945" s="145" t="str" cm="1">
        <f t="array" ref="J2945">_xlfn.XLOOKUP(D2945,justificativas_motivos,justificativas_texto,"",1,1)</f>
        <v>MOTORISTA CUMPRINDO HORÁRIO NA ESCALA ATUAL</v>
      </c>
    </row>
    <row r="2946" spans="1:10" ht="41.25" hidden="1" customHeight="1">
      <c r="A2946" s="144">
        <v>45623</v>
      </c>
      <c r="B2946" s="135">
        <v>20013</v>
      </c>
      <c r="C2946" s="133">
        <v>0.75</v>
      </c>
      <c r="D2946" s="148" t="s">
        <v>11</v>
      </c>
      <c r="E2946" s="132" t="s">
        <v>335</v>
      </c>
      <c r="F2946" s="132"/>
      <c r="G2946" s="132" t="str">
        <f t="shared" si="105"/>
        <v>1</v>
      </c>
      <c r="H2946" s="137">
        <f t="shared" si="106"/>
        <v>18</v>
      </c>
      <c r="I2946" s="149" t="str" cm="1">
        <f t="array" ref="I2946">_xlfn.XLOOKUP(C2946,imp_horarios,imp_trechos_janta,"",-1,1)</f>
        <v>GOIANIA X TERESINA 18:00</v>
      </c>
      <c r="J2946" s="145" t="str" cm="1">
        <f t="array" ref="J2946">_xlfn.XLOOKUP(D2946,justificativas_motivos,justificativas_texto,"",1,1)</f>
        <v>MOTORISTA CUMPRINDO HORÁRIO NA ESCALA ATUAL</v>
      </c>
    </row>
    <row r="2947" spans="1:10" ht="41.25" hidden="1" customHeight="1">
      <c r="A2947" s="144">
        <v>45623</v>
      </c>
      <c r="B2947" s="135">
        <v>14000</v>
      </c>
      <c r="C2947" s="133">
        <v>0.79166666666666663</v>
      </c>
      <c r="D2947" s="136" t="s">
        <v>11</v>
      </c>
      <c r="E2947" s="132" t="s">
        <v>332</v>
      </c>
      <c r="F2947" s="132"/>
      <c r="G2947" s="132" t="str">
        <f t="shared" si="105"/>
        <v>1</v>
      </c>
      <c r="H2947" s="137">
        <f t="shared" si="106"/>
        <v>18</v>
      </c>
      <c r="I2947" s="149" t="s">
        <v>608</v>
      </c>
      <c r="J2947" s="145" t="str" cm="1">
        <f t="array" ref="J2947">_xlfn.XLOOKUP(D2947,justificativas_motivos,justificativas_texto,"",1,1)</f>
        <v>MOTORISTA CUMPRINDO HORÁRIO NA ESCALA ATUAL</v>
      </c>
    </row>
    <row r="2948" spans="1:10" ht="41.25" hidden="1" customHeight="1">
      <c r="A2948" s="144">
        <v>45623</v>
      </c>
      <c r="B2948" s="146">
        <v>14000</v>
      </c>
      <c r="C2948" s="147">
        <v>0.79166666666666663</v>
      </c>
      <c r="D2948" s="148" t="s">
        <v>11</v>
      </c>
      <c r="E2948" s="149" t="s">
        <v>126</v>
      </c>
      <c r="F2948" s="149"/>
      <c r="G2948" s="149" t="str">
        <f t="shared" si="105"/>
        <v>1</v>
      </c>
      <c r="H2948" s="150">
        <f t="shared" si="106"/>
        <v>18</v>
      </c>
      <c r="I2948" s="149" t="s">
        <v>608</v>
      </c>
      <c r="J2948" s="151" t="str" cm="1">
        <f t="array" ref="J2948">_xlfn.XLOOKUP(D2948,justificativas_motivos,justificativas_texto,"",1,1)</f>
        <v>MOTORISTA CUMPRINDO HORÁRIO NA ESCALA ATUAL</v>
      </c>
    </row>
    <row r="2949" spans="1:10" ht="41.25" hidden="1" customHeight="1">
      <c r="A2949" s="152">
        <v>45623</v>
      </c>
      <c r="B2949" s="146">
        <v>24011</v>
      </c>
      <c r="C2949" s="147">
        <v>0.83333333333333337</v>
      </c>
      <c r="D2949" s="148" t="s">
        <v>11</v>
      </c>
      <c r="E2949" s="149" t="s">
        <v>203</v>
      </c>
      <c r="F2949" s="149"/>
      <c r="G2949" s="149" t="str">
        <f t="shared" si="105"/>
        <v>1</v>
      </c>
      <c r="H2949" s="150">
        <f t="shared" si="106"/>
        <v>18</v>
      </c>
      <c r="I2949" s="149" t="str" cm="1">
        <f t="array" ref="I2949">_xlfn.XLOOKUP(C2949,imp_horarios,imp_trechos_janta,"",-1,1)</f>
        <v>GOIANIA X SAO LUIS 20:00</v>
      </c>
      <c r="J2949" s="151" t="str" cm="1">
        <f t="array" ref="J2949">_xlfn.XLOOKUP(D2949,justificativas_motivos,justificativas_texto,"",1,1)</f>
        <v>MOTORISTA CUMPRINDO HORÁRIO NA ESCALA ATUAL</v>
      </c>
    </row>
    <row r="2950" spans="1:10" ht="41.25" hidden="1" customHeight="1">
      <c r="A2950" s="152">
        <v>45623</v>
      </c>
      <c r="B2950" s="135">
        <v>24011</v>
      </c>
      <c r="C2950" s="133">
        <v>0.83333333333333337</v>
      </c>
      <c r="D2950" s="148" t="s">
        <v>11</v>
      </c>
      <c r="E2950" s="132" t="s">
        <v>204</v>
      </c>
      <c r="F2950" s="132"/>
      <c r="G2950" s="132" t="str">
        <f t="shared" si="105"/>
        <v>1</v>
      </c>
      <c r="H2950" s="137">
        <f t="shared" si="106"/>
        <v>18</v>
      </c>
      <c r="I2950" s="132" t="str" cm="1">
        <f t="array" ref="I2950">_xlfn.XLOOKUP(C2950,imp_horarios,imp_trechos_janta,"",-1,1)</f>
        <v>GOIANIA X SAO LUIS 20:00</v>
      </c>
      <c r="J2950" s="145" t="str" cm="1">
        <f t="array" ref="J2950">_xlfn.XLOOKUP(D2950,justificativas_motivos,justificativas_texto,"",1,1)</f>
        <v>MOTORISTA CUMPRINDO HORÁRIO NA ESCALA ATUAL</v>
      </c>
    </row>
    <row r="2951" spans="1:10" ht="41.25" hidden="1" customHeight="1">
      <c r="A2951" s="152">
        <v>45623</v>
      </c>
      <c r="B2951" s="135">
        <v>24012</v>
      </c>
      <c r="C2951" s="133">
        <v>0.3</v>
      </c>
      <c r="D2951" s="148" t="s">
        <v>11</v>
      </c>
      <c r="E2951" s="132" t="s">
        <v>13</v>
      </c>
      <c r="F2951" s="132"/>
      <c r="G2951" s="132" t="str">
        <f t="shared" si="105"/>
        <v>1</v>
      </c>
      <c r="H2951" s="137">
        <f t="shared" si="106"/>
        <v>18</v>
      </c>
      <c r="I2951" s="132" t="str" cm="1">
        <f t="array" ref="I2951">_xlfn.XLOOKUP(C2951,imp_horarios,imp_trechos_janta,"",-1,1)</f>
        <v>BELEM X GOIANIA 07:12</v>
      </c>
      <c r="J2951" s="145" t="str" cm="1">
        <f t="array" ref="J2951">_xlfn.XLOOKUP(D2951,justificativas_motivos,justificativas_texto,"",1,1)</f>
        <v>MOTORISTA CUMPRINDO HORÁRIO NA ESCALA ATUAL</v>
      </c>
    </row>
    <row r="2952" spans="1:10" ht="41.25" hidden="1" customHeight="1">
      <c r="A2952" s="152">
        <v>45623</v>
      </c>
      <c r="B2952" s="146">
        <f>B2951</f>
        <v>24012</v>
      </c>
      <c r="C2952" s="147">
        <v>0.3</v>
      </c>
      <c r="D2952" s="148" t="s">
        <v>11</v>
      </c>
      <c r="E2952" s="132" t="s">
        <v>12</v>
      </c>
      <c r="F2952" s="149"/>
      <c r="G2952" s="149" t="str">
        <f t="shared" si="105"/>
        <v>1</v>
      </c>
      <c r="H2952" s="150">
        <f t="shared" si="106"/>
        <v>18</v>
      </c>
      <c r="I2952" s="149" t="str" cm="1">
        <f t="array" ref="I2952">_xlfn.XLOOKUP(C2952,imp_horarios,imp_trechos_janta,"",-1,1)</f>
        <v>BELEM X GOIANIA 07:12</v>
      </c>
      <c r="J2952" s="151" t="str" cm="1">
        <f t="array" ref="J2952">_xlfn.XLOOKUP(D2952,justificativas_motivos,justificativas_texto,"",1,1)</f>
        <v>MOTORISTA CUMPRINDO HORÁRIO NA ESCALA ATUAL</v>
      </c>
    </row>
    <row r="2953" spans="1:10" ht="41.25" hidden="1" customHeight="1">
      <c r="A2953" s="152">
        <v>45624</v>
      </c>
      <c r="B2953" s="146">
        <v>15700</v>
      </c>
      <c r="C2953" s="147">
        <v>0.87847222222222221</v>
      </c>
      <c r="D2953" s="148" t="s">
        <v>11</v>
      </c>
      <c r="E2953" s="132" t="s">
        <v>332</v>
      </c>
      <c r="F2953" s="149"/>
      <c r="G2953" s="149" t="str">
        <f t="shared" si="105"/>
        <v>1</v>
      </c>
      <c r="H2953" s="150">
        <f t="shared" si="106"/>
        <v>18</v>
      </c>
      <c r="I2953" s="149" t="str" cm="1">
        <f t="array" ref="I2953">_xlfn.XLOOKUP(C2953,imp_horarios,imp_trechos_janta,"",-1,1)</f>
        <v>BELEM X GOIANIA 21:05</v>
      </c>
      <c r="J2953" s="151" t="str" cm="1">
        <f t="array" ref="J2953">_xlfn.XLOOKUP(D2953,justificativas_motivos,justificativas_texto,"",1,1)</f>
        <v>MOTORISTA CUMPRINDO HORÁRIO NA ESCALA ATUAL</v>
      </c>
    </row>
    <row r="2954" spans="1:10" ht="41.25" hidden="1" customHeight="1">
      <c r="A2954" s="152">
        <v>45624</v>
      </c>
      <c r="B2954" s="146">
        <v>15700</v>
      </c>
      <c r="C2954" s="147">
        <v>0.87847222222222221</v>
      </c>
      <c r="D2954" s="148" t="s">
        <v>11</v>
      </c>
      <c r="E2954" s="149" t="s">
        <v>126</v>
      </c>
      <c r="F2954" s="149"/>
      <c r="G2954" s="149" t="str">
        <f t="shared" si="105"/>
        <v>1</v>
      </c>
      <c r="H2954" s="150">
        <f t="shared" si="106"/>
        <v>18</v>
      </c>
      <c r="I2954" s="149" t="str" cm="1">
        <f t="array" ref="I2954">_xlfn.XLOOKUP(C2954,imp_horarios,imp_trechos_janta,"",-1,1)</f>
        <v>BELEM X GOIANIA 21:05</v>
      </c>
      <c r="J2954" s="151" t="str" cm="1">
        <f t="array" ref="J2954">_xlfn.XLOOKUP(D2954,justificativas_motivos,justificativas_texto,"",1,1)</f>
        <v>MOTORISTA CUMPRINDO HORÁRIO NA ESCALA ATUAL</v>
      </c>
    </row>
    <row r="2955" spans="1:10" ht="41.25" hidden="1" customHeight="1">
      <c r="A2955" s="152">
        <v>45624</v>
      </c>
      <c r="B2955" s="146">
        <v>24011</v>
      </c>
      <c r="C2955" s="147">
        <v>0.33333333333333331</v>
      </c>
      <c r="D2955" s="148" t="s">
        <v>11</v>
      </c>
      <c r="E2955" s="149" t="s">
        <v>203</v>
      </c>
      <c r="F2955" s="149"/>
      <c r="G2955" s="149" t="str">
        <f t="shared" si="105"/>
        <v>1</v>
      </c>
      <c r="H2955" s="150">
        <f t="shared" si="106"/>
        <v>18</v>
      </c>
      <c r="I2955" s="149" t="str" cm="1">
        <f t="array" ref="I2955">_xlfn.XLOOKUP(C2955,imp_horarios,imp_trechos_janta,"",-1,1)</f>
        <v>SAO LUIS X GOIANIA 08:00</v>
      </c>
      <c r="J2955" s="151" t="str" cm="1">
        <f t="array" ref="J2955">_xlfn.XLOOKUP(D2955,justificativas_motivos,justificativas_texto,"",1,1)</f>
        <v>MOTORISTA CUMPRINDO HORÁRIO NA ESCALA ATUAL</v>
      </c>
    </row>
    <row r="2956" spans="1:10" ht="41.25" hidden="1" customHeight="1">
      <c r="A2956" s="152">
        <v>45624</v>
      </c>
      <c r="B2956" s="146">
        <v>24011</v>
      </c>
      <c r="C2956" s="147">
        <v>0.33333333333333331</v>
      </c>
      <c r="D2956" s="148" t="s">
        <v>11</v>
      </c>
      <c r="E2956" s="149" t="s">
        <v>204</v>
      </c>
      <c r="F2956" s="149"/>
      <c r="G2956" s="149" t="str">
        <f t="shared" si="105"/>
        <v>1</v>
      </c>
      <c r="H2956" s="150">
        <f t="shared" si="106"/>
        <v>18</v>
      </c>
      <c r="I2956" s="149" t="str" cm="1">
        <f t="array" ref="I2956">_xlfn.XLOOKUP(C2956,imp_horarios,imp_trechos_janta,"",-1,1)</f>
        <v>SAO LUIS X GOIANIA 08:00</v>
      </c>
      <c r="J2956" s="151" t="str" cm="1">
        <f t="array" ref="J2956">_xlfn.XLOOKUP(D2956,justificativas_motivos,justificativas_texto,"",1,1)</f>
        <v>MOTORISTA CUMPRINDO HORÁRIO NA ESCALA ATUAL</v>
      </c>
    </row>
    <row r="2957" spans="1:10" ht="41.25" hidden="1" customHeight="1">
      <c r="A2957" s="152">
        <v>45624</v>
      </c>
      <c r="B2957" s="146">
        <v>15800</v>
      </c>
      <c r="C2957" s="147">
        <v>0.37708333333333333</v>
      </c>
      <c r="D2957" s="148" t="s">
        <v>11</v>
      </c>
      <c r="E2957" s="153" t="s">
        <v>223</v>
      </c>
      <c r="F2957" s="149"/>
      <c r="G2957" s="149" t="str">
        <f t="shared" si="105"/>
        <v>1</v>
      </c>
      <c r="H2957" s="150">
        <f t="shared" si="106"/>
        <v>18</v>
      </c>
      <c r="I2957" s="149" t="s">
        <v>145</v>
      </c>
      <c r="J2957" s="151" t="str" cm="1">
        <f t="array" ref="J2957">_xlfn.XLOOKUP(D2957,justificativas_motivos,justificativas_texto,"",1,1)</f>
        <v>MOTORISTA CUMPRINDO HORÁRIO NA ESCALA ATUAL</v>
      </c>
    </row>
    <row r="2958" spans="1:10" ht="41.25" hidden="1" customHeight="1">
      <c r="A2958" s="152">
        <v>45624</v>
      </c>
      <c r="B2958" s="146">
        <v>15800</v>
      </c>
      <c r="C2958" s="147">
        <v>0.39583333333333331</v>
      </c>
      <c r="D2958" s="148" t="s">
        <v>11</v>
      </c>
      <c r="E2958" s="153" t="s">
        <v>38</v>
      </c>
      <c r="F2958" s="149"/>
      <c r="G2958" s="149" t="str">
        <f t="shared" si="105"/>
        <v>1</v>
      </c>
      <c r="H2958" s="150">
        <f t="shared" si="106"/>
        <v>18</v>
      </c>
      <c r="I2958" s="149" t="s">
        <v>145</v>
      </c>
      <c r="J2958" s="151" t="str" cm="1">
        <f t="array" ref="J2958">_xlfn.XLOOKUP(D2958,justificativas_motivos,justificativas_texto,"",1,1)</f>
        <v>MOTORISTA CUMPRINDO HORÁRIO NA ESCALA ATUAL</v>
      </c>
    </row>
    <row r="2959" spans="1:10" ht="41.25" hidden="1" customHeight="1">
      <c r="A2959" s="152">
        <v>45624</v>
      </c>
      <c r="B2959" s="146">
        <v>16600</v>
      </c>
      <c r="C2959" s="147">
        <v>0.3</v>
      </c>
      <c r="D2959" s="148" t="s">
        <v>11</v>
      </c>
      <c r="E2959" s="153" t="s">
        <v>179</v>
      </c>
      <c r="F2959" s="149"/>
      <c r="G2959" s="149" t="str">
        <f t="shared" si="105"/>
        <v>1</v>
      </c>
      <c r="H2959" s="150">
        <f t="shared" si="106"/>
        <v>18</v>
      </c>
      <c r="I2959" s="149" t="str" cm="1">
        <f t="array" ref="I2959">_xlfn.XLOOKUP(C2959,imp_horarios,imp_trechos_janta,"",-1,1)</f>
        <v>BELEM X GOIANIA 07:12</v>
      </c>
      <c r="J2959" s="151" t="str" cm="1">
        <f t="array" ref="J2959">_xlfn.XLOOKUP(D2959,justificativas_motivos,justificativas_texto,"",1,1)</f>
        <v>MOTORISTA CUMPRINDO HORÁRIO NA ESCALA ATUAL</v>
      </c>
    </row>
    <row r="2960" spans="1:10" ht="41.25" hidden="1" customHeight="1">
      <c r="A2960" s="152">
        <v>45624</v>
      </c>
      <c r="B2960" s="146">
        <v>16600</v>
      </c>
      <c r="C2960" s="147">
        <v>0.3</v>
      </c>
      <c r="D2960" s="148" t="s">
        <v>11</v>
      </c>
      <c r="E2960" s="153" t="s">
        <v>14</v>
      </c>
      <c r="F2960" s="149"/>
      <c r="G2960" s="149" t="str">
        <f t="shared" si="105"/>
        <v>1</v>
      </c>
      <c r="H2960" s="150">
        <f t="shared" si="106"/>
        <v>18</v>
      </c>
      <c r="I2960" s="149" t="str" cm="1">
        <f t="array" ref="I2960">_xlfn.XLOOKUP(C2960,imp_horarios,imp_trechos_janta,"",-1,1)</f>
        <v>BELEM X GOIANIA 07:12</v>
      </c>
      <c r="J2960" s="151" t="str" cm="1">
        <f t="array" ref="J2960">_xlfn.XLOOKUP(D2960,justificativas_motivos,justificativas_texto,"",1,1)</f>
        <v>MOTORISTA CUMPRINDO HORÁRIO NA ESCALA ATUAL</v>
      </c>
    </row>
    <row r="2961" spans="1:10" ht="41.25" hidden="1" customHeight="1">
      <c r="A2961" s="152">
        <v>45624</v>
      </c>
      <c r="B2961" s="146">
        <v>19008</v>
      </c>
      <c r="C2961" s="147">
        <v>0.75</v>
      </c>
      <c r="D2961" s="148" t="s">
        <v>11</v>
      </c>
      <c r="E2961" s="149" t="s">
        <v>115</v>
      </c>
      <c r="F2961" s="149"/>
      <c r="G2961" s="149" t="str">
        <f t="shared" si="105"/>
        <v>1</v>
      </c>
      <c r="H2961" s="150">
        <f t="shared" si="106"/>
        <v>18</v>
      </c>
      <c r="I2961" s="149" t="str" cm="1">
        <f t="array" ref="I2961">_xlfn.XLOOKUP(C2961,imp_horarios,imp_trechos_janta,"",-1,1)</f>
        <v>GOIANIA X TERESINA 18:00</v>
      </c>
      <c r="J2961" s="151" t="str" cm="1">
        <f t="array" ref="J2961">_xlfn.XLOOKUP(D2961,justificativas_motivos,justificativas_texto,"",1,1)</f>
        <v>MOTORISTA CUMPRINDO HORÁRIO NA ESCALA ATUAL</v>
      </c>
    </row>
    <row r="2962" spans="1:10" ht="41.25" hidden="1" customHeight="1">
      <c r="A2962" s="152">
        <v>45624</v>
      </c>
      <c r="B2962" s="146">
        <v>19008</v>
      </c>
      <c r="C2962" s="147">
        <v>0.75</v>
      </c>
      <c r="D2962" s="148" t="s">
        <v>11</v>
      </c>
      <c r="E2962" s="149" t="s">
        <v>114</v>
      </c>
      <c r="F2962" s="149"/>
      <c r="G2962" s="149" t="str">
        <f t="shared" si="105"/>
        <v>1</v>
      </c>
      <c r="H2962" s="150">
        <f t="shared" si="106"/>
        <v>18</v>
      </c>
      <c r="I2962" s="149" t="str" cm="1">
        <f t="array" ref="I2962">_xlfn.XLOOKUP(C2962,imp_horarios,imp_trechos_janta,"",-1,1)</f>
        <v>GOIANIA X TERESINA 18:00</v>
      </c>
      <c r="J2962" s="151" t="str" cm="1">
        <f t="array" ref="J2962">_xlfn.XLOOKUP(D2962,justificativas_motivos,justificativas_texto,"",1,1)</f>
        <v>MOTORISTA CUMPRINDO HORÁRIO NA ESCALA ATUAL</v>
      </c>
    </row>
    <row r="2963" spans="1:10" ht="41.25" hidden="1" customHeight="1">
      <c r="A2963" s="152">
        <v>45624</v>
      </c>
      <c r="B2963" s="146">
        <v>24013</v>
      </c>
      <c r="C2963" s="147">
        <v>0.79166666666666663</v>
      </c>
      <c r="D2963" s="148" t="s">
        <v>11</v>
      </c>
      <c r="E2963" s="149" t="s">
        <v>58</v>
      </c>
      <c r="F2963" s="149"/>
      <c r="G2963" s="149" t="str">
        <f t="shared" si="105"/>
        <v>1</v>
      </c>
      <c r="H2963" s="150">
        <f t="shared" si="106"/>
        <v>18</v>
      </c>
      <c r="I2963" s="149" t="s">
        <v>608</v>
      </c>
      <c r="J2963" s="151" t="str" cm="1">
        <f t="array" ref="J2963">_xlfn.XLOOKUP(D2963,justificativas_motivos,justificativas_texto,"",1,1)</f>
        <v>MOTORISTA CUMPRINDO HORÁRIO NA ESCALA ATUAL</v>
      </c>
    </row>
    <row r="2964" spans="1:10" ht="41.25" hidden="1" customHeight="1">
      <c r="A2964" s="152">
        <v>45624</v>
      </c>
      <c r="B2964" s="146">
        <v>24013</v>
      </c>
      <c r="C2964" s="147">
        <v>0.79166666666666663</v>
      </c>
      <c r="D2964" s="148" t="s">
        <v>11</v>
      </c>
      <c r="E2964" s="149" t="s">
        <v>143</v>
      </c>
      <c r="F2964" s="149"/>
      <c r="G2964" s="149" t="str">
        <f t="shared" si="105"/>
        <v>1</v>
      </c>
      <c r="H2964" s="150">
        <f t="shared" si="106"/>
        <v>18</v>
      </c>
      <c r="I2964" s="149" t="s">
        <v>608</v>
      </c>
      <c r="J2964" s="151" t="str" cm="1">
        <f t="array" ref="J2964">_xlfn.XLOOKUP(D2964,justificativas_motivos,justificativas_texto,"",1,1)</f>
        <v>MOTORISTA CUMPRINDO HORÁRIO NA ESCALA ATUAL</v>
      </c>
    </row>
    <row r="2965" spans="1:10" ht="41.25" hidden="1" customHeight="1">
      <c r="A2965" s="152">
        <v>45624</v>
      </c>
      <c r="B2965" s="146">
        <v>24005</v>
      </c>
      <c r="C2965" s="147">
        <v>0.83333333333333337</v>
      </c>
      <c r="D2965" s="148" t="s">
        <v>11</v>
      </c>
      <c r="E2965" s="149" t="s">
        <v>80</v>
      </c>
      <c r="F2965" s="149"/>
      <c r="G2965" s="149" t="str">
        <f t="shared" si="105"/>
        <v>1</v>
      </c>
      <c r="H2965" s="150">
        <f t="shared" si="106"/>
        <v>18</v>
      </c>
      <c r="I2965" s="149" t="str" cm="1">
        <f t="array" ref="I2965">_xlfn.XLOOKUP(C2965,imp_horarios,imp_trechos_janta,"",-1,1)</f>
        <v>GOIANIA X SAO LUIS 20:00</v>
      </c>
      <c r="J2965" s="151" t="str" cm="1">
        <f t="array" ref="J2965">_xlfn.XLOOKUP(D2965,justificativas_motivos,justificativas_texto,"",1,1)</f>
        <v>MOTORISTA CUMPRINDO HORÁRIO NA ESCALA ATUAL</v>
      </c>
    </row>
    <row r="2966" spans="1:10" ht="41.25" hidden="1" customHeight="1">
      <c r="A2966" s="144">
        <v>45624</v>
      </c>
      <c r="B2966" s="135">
        <v>24005</v>
      </c>
      <c r="C2966" s="133">
        <v>0.83333333333333337</v>
      </c>
      <c r="D2966" s="136" t="s">
        <v>11</v>
      </c>
      <c r="E2966" s="132" t="s">
        <v>63</v>
      </c>
      <c r="F2966" s="132"/>
      <c r="G2966" s="132" t="str">
        <f t="shared" si="105"/>
        <v>1</v>
      </c>
      <c r="H2966" s="137">
        <f t="shared" si="106"/>
        <v>18</v>
      </c>
      <c r="I2966" s="132" t="str" cm="1">
        <f t="array" ref="I2966">_xlfn.XLOOKUP(C2966,imp_horarios,imp_trechos_janta,"",-1,1)</f>
        <v>GOIANIA X SAO LUIS 20:00</v>
      </c>
      <c r="J2966" s="145" t="str" cm="1">
        <f t="array" ref="J2966">_xlfn.XLOOKUP(D2966,justificativas_motivos,justificativas_texto,"",1,1)</f>
        <v>MOTORISTA CUMPRINDO HORÁRIO NA ESCALA ATUAL</v>
      </c>
    </row>
    <row r="2967" spans="1:10" ht="41.25" hidden="1" customHeight="1">
      <c r="A2967" s="144">
        <v>45625</v>
      </c>
      <c r="B2967" s="135">
        <v>16500</v>
      </c>
      <c r="C2967" s="133">
        <v>0.87847222222222221</v>
      </c>
      <c r="D2967" s="136" t="s">
        <v>11</v>
      </c>
      <c r="E2967" s="132" t="s">
        <v>181</v>
      </c>
      <c r="F2967" s="132"/>
      <c r="G2967" s="132" t="str">
        <f t="shared" si="105"/>
        <v>1</v>
      </c>
      <c r="H2967" s="137">
        <f t="shared" si="106"/>
        <v>18</v>
      </c>
      <c r="I2967" s="132" t="str" cm="1">
        <f t="array" ref="I2967">_xlfn.XLOOKUP(C2967,imp_horarios,imp_trechos_janta,"",-1,1)</f>
        <v>BELEM X GOIANIA 21:05</v>
      </c>
      <c r="J2967" s="145" t="str" cm="1">
        <f t="array" ref="J2967">_xlfn.XLOOKUP(D2967,justificativas_motivos,justificativas_texto,"",1,1)</f>
        <v>MOTORISTA CUMPRINDO HORÁRIO NA ESCALA ATUAL</v>
      </c>
    </row>
    <row r="2968" spans="1:10" ht="41.25" hidden="1" customHeight="1">
      <c r="A2968" s="144">
        <v>45625</v>
      </c>
      <c r="B2968" s="135">
        <v>16500</v>
      </c>
      <c r="C2968" s="133">
        <v>0.87847222222222221</v>
      </c>
      <c r="D2968" s="136" t="s">
        <v>11</v>
      </c>
      <c r="E2968" s="132" t="s">
        <v>187</v>
      </c>
      <c r="F2968" s="132"/>
      <c r="G2968" s="132" t="str">
        <f t="shared" si="105"/>
        <v>1</v>
      </c>
      <c r="H2968" s="137">
        <f t="shared" si="106"/>
        <v>18</v>
      </c>
      <c r="I2968" s="132" t="str" cm="1">
        <f t="array" ref="I2968">_xlfn.XLOOKUP(C2968,imp_horarios,imp_trechos_janta,"",-1,1)</f>
        <v>BELEM X GOIANIA 21:05</v>
      </c>
      <c r="J2968" s="145" t="str" cm="1">
        <f t="array" ref="J2968">_xlfn.XLOOKUP(D2968,justificativas_motivos,justificativas_texto,"",1,1)</f>
        <v>MOTORISTA CUMPRINDO HORÁRIO NA ESCALA ATUAL</v>
      </c>
    </row>
    <row r="2969" spans="1:10" ht="41.25" hidden="1" customHeight="1">
      <c r="A2969" s="144">
        <v>45625</v>
      </c>
      <c r="B2969" s="135">
        <v>24005</v>
      </c>
      <c r="C2969" s="133">
        <v>0.3</v>
      </c>
      <c r="D2969" s="136" t="s">
        <v>11</v>
      </c>
      <c r="E2969" s="132" t="s">
        <v>80</v>
      </c>
      <c r="F2969" s="132"/>
      <c r="G2969" s="132" t="str">
        <f t="shared" si="105"/>
        <v>1</v>
      </c>
      <c r="H2969" s="137">
        <f t="shared" si="106"/>
        <v>18</v>
      </c>
      <c r="I2969" s="132" t="str" cm="1">
        <f t="array" ref="I2969">_xlfn.XLOOKUP(C2969,imp_horarios,imp_trechos_janta,"",-1,1)</f>
        <v>BELEM X GOIANIA 07:12</v>
      </c>
      <c r="J2969" s="145" t="str" cm="1">
        <f t="array" ref="J2969">_xlfn.XLOOKUP(D2969,justificativas_motivos,justificativas_texto,"",1,1)</f>
        <v>MOTORISTA CUMPRINDO HORÁRIO NA ESCALA ATUAL</v>
      </c>
    </row>
    <row r="2970" spans="1:10" ht="41.25" hidden="1" customHeight="1">
      <c r="A2970" s="144">
        <v>45625</v>
      </c>
      <c r="B2970" s="135">
        <v>24005</v>
      </c>
      <c r="C2970" s="133">
        <v>0.3</v>
      </c>
      <c r="D2970" s="136" t="s">
        <v>11</v>
      </c>
      <c r="E2970" s="132" t="s">
        <v>63</v>
      </c>
      <c r="F2970" s="132"/>
      <c r="G2970" s="132" t="str">
        <f t="shared" si="105"/>
        <v>1</v>
      </c>
      <c r="H2970" s="137">
        <f t="shared" si="106"/>
        <v>18</v>
      </c>
      <c r="I2970" s="132" t="str" cm="1">
        <f t="array" ref="I2970">_xlfn.XLOOKUP(C2970,imp_horarios,imp_trechos_janta,"",-1,1)</f>
        <v>BELEM X GOIANIA 07:12</v>
      </c>
      <c r="J2970" s="145" t="str" cm="1">
        <f t="array" ref="J2970">_xlfn.XLOOKUP(D2970,justificativas_motivos,justificativas_texto,"",1,1)</f>
        <v>MOTORISTA CUMPRINDO HORÁRIO NA ESCALA ATUAL</v>
      </c>
    </row>
    <row r="2971" spans="1:10" ht="41.25" hidden="1" customHeight="1">
      <c r="A2971" s="144">
        <v>45625</v>
      </c>
      <c r="B2971" s="135">
        <v>24001</v>
      </c>
      <c r="C2971" s="133">
        <v>0.33333333333333331</v>
      </c>
      <c r="D2971" s="136" t="s">
        <v>11</v>
      </c>
      <c r="E2971" s="132" t="s">
        <v>67</v>
      </c>
      <c r="F2971" s="132"/>
      <c r="G2971" s="132" t="str">
        <f t="shared" ref="G2971:G3034" si="107">IF(E2971="MOTORISTA","","1")</f>
        <v>1</v>
      </c>
      <c r="H2971" s="137">
        <f t="shared" ref="H2971:H3034" si="108">IF(E2971="MOTORISTA","",18)</f>
        <v>18</v>
      </c>
      <c r="I2971" s="132" t="str" cm="1">
        <f t="array" ref="I2971">_xlfn.XLOOKUP(C2971,imp_horarios,imp_trechos_janta,"",-1,1)</f>
        <v>SAO LUIS X GOIANIA 08:00</v>
      </c>
      <c r="J2971" s="145" t="str" cm="1">
        <f t="array" ref="J2971">_xlfn.XLOOKUP(D2971,justificativas_motivos,justificativas_texto,"",1,1)</f>
        <v>MOTORISTA CUMPRINDO HORÁRIO NA ESCALA ATUAL</v>
      </c>
    </row>
    <row r="2972" spans="1:10" ht="41.25" hidden="1" customHeight="1">
      <c r="A2972" s="144">
        <v>45625</v>
      </c>
      <c r="B2972" s="135">
        <v>24001</v>
      </c>
      <c r="C2972" s="133">
        <v>0.33333333333333331</v>
      </c>
      <c r="D2972" s="136" t="s">
        <v>11</v>
      </c>
      <c r="E2972" s="132" t="s">
        <v>226</v>
      </c>
      <c r="F2972" s="132"/>
      <c r="G2972" s="132" t="str">
        <f t="shared" si="107"/>
        <v>1</v>
      </c>
      <c r="H2972" s="137">
        <f t="shared" si="108"/>
        <v>18</v>
      </c>
      <c r="I2972" s="132" t="str" cm="1">
        <f t="array" ref="I2972">_xlfn.XLOOKUP(C2972,imp_horarios,imp_trechos_janta,"",-1,1)</f>
        <v>SAO LUIS X GOIANIA 08:00</v>
      </c>
      <c r="J2972" s="145" t="str" cm="1">
        <f t="array" ref="J2972">_xlfn.XLOOKUP(D2972,justificativas_motivos,justificativas_texto,"",1,1)</f>
        <v>MOTORISTA CUMPRINDO HORÁRIO NA ESCALA ATUAL</v>
      </c>
    </row>
    <row r="2973" spans="1:10" ht="41.25" hidden="1" customHeight="1">
      <c r="A2973" s="144">
        <v>45625</v>
      </c>
      <c r="B2973" s="135">
        <v>221101</v>
      </c>
      <c r="C2973" s="133">
        <v>0.39583333333333331</v>
      </c>
      <c r="D2973" s="136" t="s">
        <v>11</v>
      </c>
      <c r="E2973" s="132" t="s">
        <v>343</v>
      </c>
      <c r="F2973" s="132"/>
      <c r="G2973" s="132" t="str">
        <f t="shared" si="107"/>
        <v>1</v>
      </c>
      <c r="H2973" s="137">
        <f t="shared" si="108"/>
        <v>18</v>
      </c>
      <c r="I2973" s="132" t="str" cm="1">
        <f t="array" ref="I2973">_xlfn.XLOOKUP(C2973,imp_horarios,imp_trechos_janta,"",-1,1)</f>
        <v>GOIANIA X BELEM 09:30</v>
      </c>
      <c r="J2973" s="145" t="str" cm="1">
        <f t="array" ref="J2973">_xlfn.XLOOKUP(D2973,justificativas_motivos,justificativas_texto,"",1,1)</f>
        <v>MOTORISTA CUMPRINDO HORÁRIO NA ESCALA ATUAL</v>
      </c>
    </row>
    <row r="2974" spans="1:10" ht="41.25" hidden="1" customHeight="1">
      <c r="A2974" s="144">
        <v>45625</v>
      </c>
      <c r="B2974" s="135">
        <v>221101</v>
      </c>
      <c r="C2974" s="133">
        <v>0.39583333333333331</v>
      </c>
      <c r="D2974" s="136" t="s">
        <v>11</v>
      </c>
      <c r="E2974" s="132" t="s">
        <v>108</v>
      </c>
      <c r="F2974" s="132"/>
      <c r="G2974" s="132" t="str">
        <f t="shared" si="107"/>
        <v>1</v>
      </c>
      <c r="H2974" s="137">
        <f t="shared" si="108"/>
        <v>18</v>
      </c>
      <c r="I2974" s="149" t="str" cm="1">
        <f t="array" ref="I2974">_xlfn.XLOOKUP(C2974,imp_horarios,imp_trechos_janta,"",-1,1)</f>
        <v>GOIANIA X BELEM 09:30</v>
      </c>
      <c r="J2974" s="145" t="str" cm="1">
        <f t="array" ref="J2974">_xlfn.XLOOKUP(D2974,justificativas_motivos,justificativas_texto,"",1,1)</f>
        <v>MOTORISTA CUMPRINDO HORÁRIO NA ESCALA ATUAL</v>
      </c>
    </row>
    <row r="2975" spans="1:10" ht="41.25" hidden="1" customHeight="1">
      <c r="A2975" s="144">
        <v>45625</v>
      </c>
      <c r="B2975" s="135">
        <v>19006</v>
      </c>
      <c r="C2975" s="133">
        <v>0.37708333333333333</v>
      </c>
      <c r="D2975" s="136" t="s">
        <v>11</v>
      </c>
      <c r="E2975" s="132" t="s">
        <v>303</v>
      </c>
      <c r="F2975" s="132"/>
      <c r="G2975" s="132" t="str">
        <f t="shared" si="107"/>
        <v>1</v>
      </c>
      <c r="H2975" s="137">
        <f t="shared" si="108"/>
        <v>18</v>
      </c>
      <c r="I2975" s="149" t="s">
        <v>145</v>
      </c>
      <c r="J2975" s="145" t="str" cm="1">
        <f t="array" ref="J2975">_xlfn.XLOOKUP(D2975,justificativas_motivos,justificativas_texto,"",1,1)</f>
        <v>MOTORISTA CUMPRINDO HORÁRIO NA ESCALA ATUAL</v>
      </c>
    </row>
    <row r="2976" spans="1:10" ht="41.25" hidden="1" customHeight="1">
      <c r="A2976" s="144">
        <v>45625</v>
      </c>
      <c r="B2976" s="135">
        <v>19006</v>
      </c>
      <c r="C2976" s="133">
        <v>0.37708333333333333</v>
      </c>
      <c r="D2976" s="136" t="s">
        <v>11</v>
      </c>
      <c r="E2976" s="132" t="s">
        <v>240</v>
      </c>
      <c r="F2976" s="132"/>
      <c r="G2976" s="132" t="str">
        <f t="shared" si="107"/>
        <v>1</v>
      </c>
      <c r="H2976" s="137">
        <f t="shared" si="108"/>
        <v>18</v>
      </c>
      <c r="I2976" s="132" t="s">
        <v>145</v>
      </c>
      <c r="J2976" s="145" t="str" cm="1">
        <f t="array" ref="J2976">_xlfn.XLOOKUP(D2976,justificativas_motivos,justificativas_texto,"",1,1)</f>
        <v>MOTORISTA CUMPRINDO HORÁRIO NA ESCALA ATUAL</v>
      </c>
    </row>
    <row r="2977" spans="1:10" ht="41.25" hidden="1" customHeight="1">
      <c r="A2977" s="144">
        <v>45625</v>
      </c>
      <c r="B2977" s="135">
        <v>24013</v>
      </c>
      <c r="C2977" s="133">
        <v>0.79166666666666663</v>
      </c>
      <c r="D2977" s="136" t="s">
        <v>11</v>
      </c>
      <c r="E2977" s="132" t="s">
        <v>96</v>
      </c>
      <c r="F2977" s="132"/>
      <c r="G2977" s="132" t="str">
        <f t="shared" si="107"/>
        <v>1</v>
      </c>
      <c r="H2977" s="137">
        <f t="shared" si="108"/>
        <v>18</v>
      </c>
      <c r="I2977" s="132" t="str" cm="1">
        <f t="array" ref="I2977">_xlfn.XLOOKUP(C2977,imp_horarios,imp_trechos_janta,"",-1,1)</f>
        <v>GOIANIA X TERESINA 18:00</v>
      </c>
      <c r="J2977" s="145" t="str" cm="1">
        <f t="array" ref="J2977">_xlfn.XLOOKUP(D2977,justificativas_motivos,justificativas_texto,"",1,1)</f>
        <v>MOTORISTA CUMPRINDO HORÁRIO NA ESCALA ATUAL</v>
      </c>
    </row>
    <row r="2978" spans="1:10" ht="41.25" hidden="1" customHeight="1">
      <c r="A2978" s="144">
        <v>45625</v>
      </c>
      <c r="B2978" s="135">
        <v>24013</v>
      </c>
      <c r="C2978" s="133">
        <v>0.79166666666666663</v>
      </c>
      <c r="D2978" s="136" t="s">
        <v>11</v>
      </c>
      <c r="E2978" s="132" t="s">
        <v>364</v>
      </c>
      <c r="F2978" s="132"/>
      <c r="G2978" s="132" t="str">
        <f t="shared" si="107"/>
        <v>1</v>
      </c>
      <c r="H2978" s="137">
        <f t="shared" si="108"/>
        <v>18</v>
      </c>
      <c r="I2978" s="132" t="str" cm="1">
        <f t="array" ref="I2978">_xlfn.XLOOKUP(C2978,imp_horarios,imp_trechos_janta,"",-1,1)</f>
        <v>GOIANIA X TERESINA 18:00</v>
      </c>
      <c r="J2978" s="145" t="str" cm="1">
        <f t="array" ref="J2978">_xlfn.XLOOKUP(D2978,justificativas_motivos,justificativas_texto,"",1,1)</f>
        <v>MOTORISTA CUMPRINDO HORÁRIO NA ESCALA ATUAL</v>
      </c>
    </row>
    <row r="2979" spans="1:10" ht="41.25" hidden="1" customHeight="1">
      <c r="A2979" s="152">
        <v>45625</v>
      </c>
      <c r="B2979" s="146">
        <v>24010</v>
      </c>
      <c r="C2979" s="147">
        <v>0.83333333333333337</v>
      </c>
      <c r="D2979" s="148" t="s">
        <v>11</v>
      </c>
      <c r="E2979" s="149" t="s">
        <v>207</v>
      </c>
      <c r="F2979" s="149"/>
      <c r="G2979" s="149" t="str">
        <f t="shared" si="107"/>
        <v>1</v>
      </c>
      <c r="H2979" s="150">
        <f t="shared" si="108"/>
        <v>18</v>
      </c>
      <c r="I2979" s="149" t="str" cm="1">
        <f t="array" ref="I2979">_xlfn.XLOOKUP(C2979,imp_horarios,imp_trechos_janta,"",-1,1)</f>
        <v>GOIANIA X SAO LUIS 20:00</v>
      </c>
      <c r="J2979" s="151" t="str" cm="1">
        <f t="array" ref="J2979">_xlfn.XLOOKUP(D2979,justificativas_motivos,justificativas_texto,"",1,1)</f>
        <v>MOTORISTA CUMPRINDO HORÁRIO NA ESCALA ATUAL</v>
      </c>
    </row>
    <row r="2980" spans="1:10" ht="41.25" hidden="1" customHeight="1">
      <c r="A2980" s="152">
        <v>45625</v>
      </c>
      <c r="B2980" s="146">
        <v>24010</v>
      </c>
      <c r="C2980" s="147">
        <v>0.83333333333333337</v>
      </c>
      <c r="D2980" s="148" t="s">
        <v>11</v>
      </c>
      <c r="E2980" s="132" t="s">
        <v>208</v>
      </c>
      <c r="F2980" s="149"/>
      <c r="G2980" s="149" t="str">
        <f t="shared" si="107"/>
        <v>1</v>
      </c>
      <c r="H2980" s="150">
        <f t="shared" si="108"/>
        <v>18</v>
      </c>
      <c r="I2980" s="149" t="str" cm="1">
        <f t="array" ref="I2980">_xlfn.XLOOKUP(C2980,imp_horarios,imp_trechos_janta,"",-1,1)</f>
        <v>GOIANIA X SAO LUIS 20:00</v>
      </c>
      <c r="J2980" s="151" t="str" cm="1">
        <f t="array" ref="J2980">_xlfn.XLOOKUP(D2980,justificativas_motivos,justificativas_texto,"",1,1)</f>
        <v>MOTORISTA CUMPRINDO HORÁRIO NA ESCALA ATUAL</v>
      </c>
    </row>
    <row r="2981" spans="1:10" ht="41.25" hidden="1" customHeight="1">
      <c r="A2981" s="152">
        <v>45626</v>
      </c>
      <c r="B2981" s="146">
        <v>19018</v>
      </c>
      <c r="C2981" s="147">
        <v>0.87847222222222221</v>
      </c>
      <c r="D2981" s="148" t="s">
        <v>11</v>
      </c>
      <c r="E2981" s="149" t="s">
        <v>207</v>
      </c>
      <c r="F2981" s="149"/>
      <c r="G2981" s="149" t="str">
        <f t="shared" si="107"/>
        <v>1</v>
      </c>
      <c r="H2981" s="150">
        <f t="shared" si="108"/>
        <v>18</v>
      </c>
      <c r="I2981" s="149" t="str" cm="1">
        <f t="array" ref="I2981">_xlfn.XLOOKUP(C2981,imp_horarios,imp_trechos_janta,"",-1,1)</f>
        <v>BELEM X GOIANIA 21:05</v>
      </c>
      <c r="J2981" s="151" t="str" cm="1">
        <f t="array" ref="J2981">_xlfn.XLOOKUP(D2981,justificativas_motivos,justificativas_texto,"",1,1)</f>
        <v>MOTORISTA CUMPRINDO HORÁRIO NA ESCALA ATUAL</v>
      </c>
    </row>
    <row r="2982" spans="1:10" ht="41.25" hidden="1" customHeight="1">
      <c r="A2982" s="152">
        <v>45626</v>
      </c>
      <c r="B2982" s="146">
        <v>19018</v>
      </c>
      <c r="C2982" s="147">
        <v>0.87847222222222221</v>
      </c>
      <c r="D2982" s="148" t="s">
        <v>11</v>
      </c>
      <c r="E2982" s="149" t="s">
        <v>208</v>
      </c>
      <c r="F2982" s="149"/>
      <c r="G2982" s="149" t="str">
        <f t="shared" si="107"/>
        <v>1</v>
      </c>
      <c r="H2982" s="150">
        <f t="shared" si="108"/>
        <v>18</v>
      </c>
      <c r="I2982" s="149" t="str" cm="1">
        <f t="array" ref="I2982">_xlfn.XLOOKUP(C2982,imp_horarios,imp_trechos_janta,"",-1,1)</f>
        <v>BELEM X GOIANIA 21:05</v>
      </c>
      <c r="J2982" s="151" t="str" cm="1">
        <f t="array" ref="J2982">_xlfn.XLOOKUP(D2982,justificativas_motivos,justificativas_texto,"",1,1)</f>
        <v>MOTORISTA CUMPRINDO HORÁRIO NA ESCALA ATUAL</v>
      </c>
    </row>
    <row r="2983" spans="1:10" ht="41.25" hidden="1" customHeight="1">
      <c r="A2983" s="152">
        <v>45626</v>
      </c>
      <c r="B2983" s="146">
        <v>24013</v>
      </c>
      <c r="C2983" s="147">
        <v>0.3</v>
      </c>
      <c r="D2983" s="148" t="s">
        <v>11</v>
      </c>
      <c r="E2983" s="153" t="s">
        <v>358</v>
      </c>
      <c r="F2983" s="149"/>
      <c r="G2983" s="149" t="str">
        <f t="shared" si="107"/>
        <v>1</v>
      </c>
      <c r="H2983" s="150">
        <f t="shared" si="108"/>
        <v>18</v>
      </c>
      <c r="I2983" s="149" t="str" cm="1">
        <f t="array" ref="I2983">_xlfn.XLOOKUP(C2983,imp_horarios,imp_trechos_janta,"",-1,1)</f>
        <v>BELEM X GOIANIA 07:12</v>
      </c>
      <c r="J2983" s="151" t="str" cm="1">
        <f t="array" ref="J2983">_xlfn.XLOOKUP(D2983,justificativas_motivos,justificativas_texto,"",1,1)</f>
        <v>MOTORISTA CUMPRINDO HORÁRIO NA ESCALA ATUAL</v>
      </c>
    </row>
    <row r="2984" spans="1:10" ht="41.25" hidden="1" customHeight="1">
      <c r="A2984" s="152">
        <v>45626</v>
      </c>
      <c r="B2984" s="146">
        <v>24013</v>
      </c>
      <c r="C2984" s="147">
        <v>0.3</v>
      </c>
      <c r="D2984" s="148" t="s">
        <v>11</v>
      </c>
      <c r="E2984" s="153" t="s">
        <v>180</v>
      </c>
      <c r="F2984" s="149"/>
      <c r="G2984" s="149" t="str">
        <f t="shared" si="107"/>
        <v>1</v>
      </c>
      <c r="H2984" s="150">
        <f t="shared" si="108"/>
        <v>18</v>
      </c>
      <c r="I2984" s="149" t="str" cm="1">
        <f t="array" ref="I2984">_xlfn.XLOOKUP(C2984,imp_horarios,imp_trechos_janta,"",-1,1)</f>
        <v>BELEM X GOIANIA 07:12</v>
      </c>
      <c r="J2984" s="151" t="str" cm="1">
        <f t="array" ref="J2984">_xlfn.XLOOKUP(D2984,justificativas_motivos,justificativas_texto,"",1,1)</f>
        <v>MOTORISTA CUMPRINDO HORÁRIO NA ESCALA ATUAL</v>
      </c>
    </row>
    <row r="2985" spans="1:10" ht="41.25" hidden="1" customHeight="1">
      <c r="A2985" s="152">
        <v>45626</v>
      </c>
      <c r="B2985" s="146">
        <v>17300</v>
      </c>
      <c r="C2985" s="147">
        <v>0.37708333333333333</v>
      </c>
      <c r="D2985" s="148" t="s">
        <v>11</v>
      </c>
      <c r="E2985" s="153" t="s">
        <v>356</v>
      </c>
      <c r="F2985" s="149"/>
      <c r="G2985" s="149" t="str">
        <f t="shared" si="107"/>
        <v>1</v>
      </c>
      <c r="H2985" s="150">
        <f t="shared" si="108"/>
        <v>18</v>
      </c>
      <c r="I2985" s="149" t="s">
        <v>145</v>
      </c>
      <c r="J2985" s="151" t="str" cm="1">
        <f t="array" ref="J2985">_xlfn.XLOOKUP(D2985,justificativas_motivos,justificativas_texto,"",1,1)</f>
        <v>MOTORISTA CUMPRINDO HORÁRIO NA ESCALA ATUAL</v>
      </c>
    </row>
    <row r="2986" spans="1:10" ht="41.25" hidden="1" customHeight="1">
      <c r="A2986" s="152">
        <v>45626</v>
      </c>
      <c r="B2986" s="146">
        <v>17300</v>
      </c>
      <c r="C2986" s="147">
        <v>0.37708333333333333</v>
      </c>
      <c r="D2986" s="148" t="s">
        <v>11</v>
      </c>
      <c r="E2986" s="153" t="s">
        <v>257</v>
      </c>
      <c r="F2986" s="149"/>
      <c r="G2986" s="149" t="str">
        <f t="shared" si="107"/>
        <v>1</v>
      </c>
      <c r="H2986" s="150">
        <f t="shared" si="108"/>
        <v>18</v>
      </c>
      <c r="I2986" s="149" t="s">
        <v>145</v>
      </c>
      <c r="J2986" s="151" t="str" cm="1">
        <f t="array" ref="J2986">_xlfn.XLOOKUP(D2986,justificativas_motivos,justificativas_texto,"",1,1)</f>
        <v>MOTORISTA CUMPRINDO HORÁRIO NA ESCALA ATUAL</v>
      </c>
    </row>
    <row r="2987" spans="1:10" ht="41.25" hidden="1" customHeight="1">
      <c r="A2987" s="152">
        <v>45626</v>
      </c>
      <c r="B2987" s="146">
        <v>17400</v>
      </c>
      <c r="C2987" s="147">
        <v>0.75</v>
      </c>
      <c r="D2987" s="148" t="s">
        <v>11</v>
      </c>
      <c r="E2987" s="149" t="s">
        <v>15</v>
      </c>
      <c r="F2987" s="149"/>
      <c r="G2987" s="149" t="str">
        <f t="shared" si="107"/>
        <v>1</v>
      </c>
      <c r="H2987" s="150">
        <f t="shared" si="108"/>
        <v>18</v>
      </c>
      <c r="I2987" s="149" t="str" cm="1">
        <f t="array" ref="I2987">_xlfn.XLOOKUP(C2987,imp_horarios,imp_trechos_janta,"",-1,1)</f>
        <v>GOIANIA X TERESINA 18:00</v>
      </c>
      <c r="J2987" s="151" t="str" cm="1">
        <f t="array" ref="J2987">_xlfn.XLOOKUP(D2987,justificativas_motivos,justificativas_texto,"",1,1)</f>
        <v>MOTORISTA CUMPRINDO HORÁRIO NA ESCALA ATUAL</v>
      </c>
    </row>
    <row r="2988" spans="1:10" ht="41.25" hidden="1" customHeight="1">
      <c r="A2988" s="152">
        <v>45626</v>
      </c>
      <c r="B2988" s="146">
        <v>17400</v>
      </c>
      <c r="C2988" s="147">
        <v>0.75</v>
      </c>
      <c r="D2988" s="148" t="s">
        <v>11</v>
      </c>
      <c r="E2988" s="149" t="s">
        <v>118</v>
      </c>
      <c r="F2988" s="149"/>
      <c r="G2988" s="149" t="str">
        <f t="shared" si="107"/>
        <v>1</v>
      </c>
      <c r="H2988" s="150">
        <f t="shared" si="108"/>
        <v>18</v>
      </c>
      <c r="I2988" s="149" t="str" cm="1">
        <f t="array" ref="I2988">_xlfn.XLOOKUP(C2988,imp_horarios,imp_trechos_janta,"",-1,1)</f>
        <v>GOIANIA X TERESINA 18:00</v>
      </c>
      <c r="J2988" s="151" t="str" cm="1">
        <f t="array" ref="J2988">_xlfn.XLOOKUP(D2988,justificativas_motivos,justificativas_texto,"",1,1)</f>
        <v>MOTORISTA CUMPRINDO HORÁRIO NA ESCALA ATUAL</v>
      </c>
    </row>
    <row r="2989" spans="1:10" ht="41.25" hidden="1" customHeight="1">
      <c r="A2989" s="152">
        <v>45626</v>
      </c>
      <c r="B2989" s="146">
        <v>24006</v>
      </c>
      <c r="C2989" s="147">
        <v>0.79166666666666663</v>
      </c>
      <c r="D2989" s="148" t="s">
        <v>11</v>
      </c>
      <c r="E2989" s="149" t="s">
        <v>216</v>
      </c>
      <c r="F2989" s="149"/>
      <c r="G2989" s="149" t="str">
        <f t="shared" si="107"/>
        <v>1</v>
      </c>
      <c r="H2989" s="150">
        <f t="shared" si="108"/>
        <v>18</v>
      </c>
      <c r="I2989" s="149" t="s">
        <v>79</v>
      </c>
      <c r="J2989" s="151" t="str" cm="1">
        <f t="array" ref="J2989">_xlfn.XLOOKUP(D2989,justificativas_motivos,justificativas_texto,"",1,1)</f>
        <v>MOTORISTA CUMPRINDO HORÁRIO NA ESCALA ATUAL</v>
      </c>
    </row>
    <row r="2990" spans="1:10" ht="41.25" hidden="1" customHeight="1">
      <c r="A2990" s="152">
        <v>45626</v>
      </c>
      <c r="B2990" s="146">
        <v>24006</v>
      </c>
      <c r="C2990" s="147">
        <v>0.79166666666666663</v>
      </c>
      <c r="D2990" s="148" t="s">
        <v>11</v>
      </c>
      <c r="E2990" s="149" t="s">
        <v>157</v>
      </c>
      <c r="F2990" s="149"/>
      <c r="G2990" s="149" t="str">
        <f t="shared" si="107"/>
        <v>1</v>
      </c>
      <c r="H2990" s="150">
        <f t="shared" si="108"/>
        <v>18</v>
      </c>
      <c r="I2990" s="149" t="s">
        <v>79</v>
      </c>
      <c r="J2990" s="151" t="str" cm="1">
        <f t="array" ref="J2990">_xlfn.XLOOKUP(D2990,justificativas_motivos,justificativas_texto,"",1,1)</f>
        <v>MOTORISTA CUMPRINDO HORÁRIO NA ESCALA ATUAL</v>
      </c>
    </row>
    <row r="2991" spans="1:10" ht="41.25" hidden="1" customHeight="1">
      <c r="A2991" s="152">
        <v>45626</v>
      </c>
      <c r="B2991" s="146">
        <v>24012</v>
      </c>
      <c r="C2991" s="147">
        <v>0.83333333333333337</v>
      </c>
      <c r="D2991" s="148" t="s">
        <v>11</v>
      </c>
      <c r="E2991" s="149" t="s">
        <v>128</v>
      </c>
      <c r="F2991" s="149"/>
      <c r="G2991" s="149" t="str">
        <f t="shared" si="107"/>
        <v>1</v>
      </c>
      <c r="H2991" s="150">
        <f t="shared" si="108"/>
        <v>18</v>
      </c>
      <c r="I2991" s="149" t="str" cm="1">
        <f t="array" ref="I2991">_xlfn.XLOOKUP(C2991,imp_horarios,imp_trechos_janta,"",-1,1)</f>
        <v>GOIANIA X SAO LUIS 20:00</v>
      </c>
      <c r="J2991" s="151" t="str" cm="1">
        <f t="array" ref="J2991">_xlfn.XLOOKUP(D2991,justificativas_motivos,justificativas_texto,"",1,1)</f>
        <v>MOTORISTA CUMPRINDO HORÁRIO NA ESCALA ATUAL</v>
      </c>
    </row>
    <row r="2992" spans="1:10" ht="41.25" hidden="1" customHeight="1">
      <c r="A2992" s="152">
        <v>45626</v>
      </c>
      <c r="B2992" s="146">
        <v>24012</v>
      </c>
      <c r="C2992" s="147">
        <v>0.83333333333333337</v>
      </c>
      <c r="D2992" s="148" t="s">
        <v>11</v>
      </c>
      <c r="E2992" s="149" t="s">
        <v>127</v>
      </c>
      <c r="F2992" s="149"/>
      <c r="G2992" s="149" t="str">
        <f t="shared" si="107"/>
        <v>1</v>
      </c>
      <c r="H2992" s="150">
        <f t="shared" si="108"/>
        <v>18</v>
      </c>
      <c r="I2992" s="149" t="str" cm="1">
        <f t="array" ref="I2992">_xlfn.XLOOKUP(C2992,imp_horarios,imp_trechos_janta,"",-1,1)</f>
        <v>GOIANIA X SAO LUIS 20:00</v>
      </c>
      <c r="J2992" s="151" t="str" cm="1">
        <f t="array" ref="J2992">_xlfn.XLOOKUP(D2992,justificativas_motivos,justificativas_texto,"",1,1)</f>
        <v>MOTORISTA CUMPRINDO HORÁRIO NA ESCALA ATUAL</v>
      </c>
    </row>
    <row r="2993" spans="1:10" ht="41.25" hidden="1" customHeight="1">
      <c r="A2993" s="152">
        <v>45627</v>
      </c>
      <c r="B2993" s="146">
        <v>19016</v>
      </c>
      <c r="C2993" s="147">
        <v>0.87847222222222221</v>
      </c>
      <c r="D2993" s="148" t="s">
        <v>11</v>
      </c>
      <c r="E2993" s="149" t="s">
        <v>128</v>
      </c>
      <c r="F2993" s="149"/>
      <c r="G2993" s="149" t="str">
        <f t="shared" si="107"/>
        <v>1</v>
      </c>
      <c r="H2993" s="150">
        <f t="shared" si="108"/>
        <v>18</v>
      </c>
      <c r="I2993" s="149" t="str" cm="1">
        <f t="array" ref="I2993">_xlfn.XLOOKUP(C2993,imp_horarios,imp_trechos_janta,"",-1,1)</f>
        <v>BELEM X GOIANIA 21:05</v>
      </c>
      <c r="J2993" s="151" t="str" cm="1">
        <f t="array" ref="J2993">_xlfn.XLOOKUP(D2993,justificativas_motivos,justificativas_texto,"",1,1)</f>
        <v>MOTORISTA CUMPRINDO HORÁRIO NA ESCALA ATUAL</v>
      </c>
    </row>
    <row r="2994" spans="1:10" ht="41.25" hidden="1" customHeight="1">
      <c r="A2994" s="152">
        <v>45627</v>
      </c>
      <c r="B2994" s="146">
        <v>19016</v>
      </c>
      <c r="C2994" s="147">
        <v>0.87847222222222221</v>
      </c>
      <c r="D2994" s="148" t="s">
        <v>11</v>
      </c>
      <c r="E2994" s="149" t="s">
        <v>127</v>
      </c>
      <c r="F2994" s="149"/>
      <c r="G2994" s="149" t="str">
        <f t="shared" si="107"/>
        <v>1</v>
      </c>
      <c r="H2994" s="150">
        <f t="shared" si="108"/>
        <v>18</v>
      </c>
      <c r="I2994" s="149" t="str" cm="1">
        <f t="array" ref="I2994">_xlfn.XLOOKUP(C2994,imp_horarios,imp_trechos_janta,"",-1,1)</f>
        <v>BELEM X GOIANIA 21:05</v>
      </c>
      <c r="J2994" s="151" t="str" cm="1">
        <f t="array" ref="J2994">_xlfn.XLOOKUP(D2994,justificativas_motivos,justificativas_texto,"",1,1)</f>
        <v>MOTORISTA CUMPRINDO HORÁRIO NA ESCALA ATUAL</v>
      </c>
    </row>
    <row r="2995" spans="1:10" ht="41.25" hidden="1" customHeight="1">
      <c r="A2995" s="152">
        <v>45627</v>
      </c>
      <c r="B2995" s="146">
        <v>14300</v>
      </c>
      <c r="C2995" s="147">
        <v>0.39583333333333331</v>
      </c>
      <c r="D2995" s="148" t="s">
        <v>11</v>
      </c>
      <c r="E2995" s="153" t="s">
        <v>247</v>
      </c>
      <c r="F2995" s="149"/>
      <c r="G2995" s="149" t="str">
        <f t="shared" si="107"/>
        <v>1</v>
      </c>
      <c r="H2995" s="150">
        <f t="shared" si="108"/>
        <v>18</v>
      </c>
      <c r="I2995" s="149" t="str" cm="1">
        <f t="array" ref="I2995">_xlfn.XLOOKUP(C2995,imp_horarios,imp_trechos_janta,"",-1,1)</f>
        <v>GOIANIA X BELEM 09:30</v>
      </c>
      <c r="J2995" s="151" t="str" cm="1">
        <f t="array" ref="J2995">_xlfn.XLOOKUP(D2995,justificativas_motivos,justificativas_texto,"",1,1)</f>
        <v>MOTORISTA CUMPRINDO HORÁRIO NA ESCALA ATUAL</v>
      </c>
    </row>
    <row r="2996" spans="1:10" ht="41.25" hidden="1" customHeight="1">
      <c r="A2996" s="152">
        <v>45627</v>
      </c>
      <c r="B2996" s="146">
        <v>14300</v>
      </c>
      <c r="C2996" s="147">
        <v>0.39583333333333331</v>
      </c>
      <c r="D2996" s="148" t="s">
        <v>11</v>
      </c>
      <c r="E2996" s="153" t="s">
        <v>307</v>
      </c>
      <c r="F2996" s="149"/>
      <c r="G2996" s="149" t="str">
        <f t="shared" si="107"/>
        <v>1</v>
      </c>
      <c r="H2996" s="150">
        <f t="shared" si="108"/>
        <v>18</v>
      </c>
      <c r="I2996" s="149" t="str" cm="1">
        <f t="array" ref="I2996">_xlfn.XLOOKUP(C2996,imp_horarios,imp_trechos_janta,"",-1,1)</f>
        <v>GOIANIA X BELEM 09:30</v>
      </c>
      <c r="J2996" s="151" t="str" cm="1">
        <f t="array" ref="J2996">_xlfn.XLOOKUP(D2996,justificativas_motivos,justificativas_texto,"",1,1)</f>
        <v>MOTORISTA CUMPRINDO HORÁRIO NA ESCALA ATUAL</v>
      </c>
    </row>
    <row r="2997" spans="1:10" ht="41.25" hidden="1" customHeight="1">
      <c r="A2997" s="152">
        <v>45627</v>
      </c>
      <c r="B2997" s="146">
        <v>24006</v>
      </c>
      <c r="C2997" s="147">
        <v>0.3</v>
      </c>
      <c r="D2997" s="148" t="s">
        <v>11</v>
      </c>
      <c r="E2997" s="153" t="s">
        <v>41</v>
      </c>
      <c r="F2997" s="149"/>
      <c r="G2997" s="149" t="str">
        <f t="shared" si="107"/>
        <v>1</v>
      </c>
      <c r="H2997" s="150">
        <f t="shared" si="108"/>
        <v>18</v>
      </c>
      <c r="I2997" s="149" t="str" cm="1">
        <f t="array" ref="I2997">_xlfn.XLOOKUP(C2997,imp_horarios,imp_trechos_janta,"",-1,1)</f>
        <v>BELEM X GOIANIA 07:12</v>
      </c>
      <c r="J2997" s="151" t="str" cm="1">
        <f t="array" ref="J2997">_xlfn.XLOOKUP(D2997,justificativas_motivos,justificativas_texto,"",1,1)</f>
        <v>MOTORISTA CUMPRINDO HORÁRIO NA ESCALA ATUAL</v>
      </c>
    </row>
    <row r="2998" spans="1:10" ht="41.25" hidden="1" customHeight="1">
      <c r="A2998" s="152">
        <v>45627</v>
      </c>
      <c r="B2998" s="146">
        <v>24006</v>
      </c>
      <c r="C2998" s="147">
        <v>0.3</v>
      </c>
      <c r="D2998" s="148" t="s">
        <v>11</v>
      </c>
      <c r="E2998" s="153" t="s">
        <v>365</v>
      </c>
      <c r="F2998" s="149"/>
      <c r="G2998" s="149" t="str">
        <f t="shared" si="107"/>
        <v>1</v>
      </c>
      <c r="H2998" s="150">
        <f t="shared" si="108"/>
        <v>18</v>
      </c>
      <c r="I2998" s="149" t="str" cm="1">
        <f t="array" ref="I2998">_xlfn.XLOOKUP(C2998,imp_horarios,imp_trechos_janta,"",-1,1)</f>
        <v>BELEM X GOIANIA 07:12</v>
      </c>
      <c r="J2998" s="151" t="str" cm="1">
        <f t="array" ref="J2998">_xlfn.XLOOKUP(D2998,justificativas_motivos,justificativas_texto,"",1,1)</f>
        <v>MOTORISTA CUMPRINDO HORÁRIO NA ESCALA ATUAL</v>
      </c>
    </row>
    <row r="2999" spans="1:10" ht="41.25" hidden="1" customHeight="1">
      <c r="A2999" s="152">
        <v>45627</v>
      </c>
      <c r="B2999" s="146">
        <v>20013</v>
      </c>
      <c r="C2999" s="147">
        <v>0.75</v>
      </c>
      <c r="D2999" s="148" t="s">
        <v>11</v>
      </c>
      <c r="E2999" s="149" t="s">
        <v>83</v>
      </c>
      <c r="F2999" s="149"/>
      <c r="G2999" s="149" t="str">
        <f t="shared" si="107"/>
        <v>1</v>
      </c>
      <c r="H2999" s="150">
        <f t="shared" si="108"/>
        <v>18</v>
      </c>
      <c r="I2999" s="149" t="str" cm="1">
        <f t="array" ref="I2999">_xlfn.XLOOKUP(C2999,imp_horarios,imp_trechos_janta,"",-1,1)</f>
        <v>GOIANIA X TERESINA 18:00</v>
      </c>
      <c r="J2999" s="151" t="str" cm="1">
        <f t="array" ref="J2999">_xlfn.XLOOKUP(D2999,justificativas_motivos,justificativas_texto,"",1,1)</f>
        <v>MOTORISTA CUMPRINDO HORÁRIO NA ESCALA ATUAL</v>
      </c>
    </row>
    <row r="3000" spans="1:10" ht="41.25" hidden="1" customHeight="1">
      <c r="A3000" s="152">
        <v>45627</v>
      </c>
      <c r="B3000" s="146">
        <v>20013</v>
      </c>
      <c r="C3000" s="147">
        <v>0.75</v>
      </c>
      <c r="D3000" s="148" t="s">
        <v>11</v>
      </c>
      <c r="E3000" s="149" t="s">
        <v>93</v>
      </c>
      <c r="F3000" s="149"/>
      <c r="G3000" s="149" t="str">
        <f t="shared" si="107"/>
        <v>1</v>
      </c>
      <c r="H3000" s="150">
        <f t="shared" si="108"/>
        <v>18</v>
      </c>
      <c r="I3000" s="149" t="str" cm="1">
        <f t="array" ref="I3000">_xlfn.XLOOKUP(C3000,imp_horarios,imp_trechos_janta,"",-1,1)</f>
        <v>GOIANIA X TERESINA 18:00</v>
      </c>
      <c r="J3000" s="151" t="str" cm="1">
        <f t="array" ref="J3000">_xlfn.XLOOKUP(D3000,justificativas_motivos,justificativas_texto,"",1,1)</f>
        <v>MOTORISTA CUMPRINDO HORÁRIO NA ESCALA ATUAL</v>
      </c>
    </row>
    <row r="3001" spans="1:10" ht="41.25" hidden="1" customHeight="1">
      <c r="A3001" s="152">
        <v>45627</v>
      </c>
      <c r="B3001" s="146">
        <v>18007</v>
      </c>
      <c r="C3001" s="147">
        <v>0.79166666666666663</v>
      </c>
      <c r="D3001" s="148" t="s">
        <v>11</v>
      </c>
      <c r="E3001" s="149" t="s">
        <v>290</v>
      </c>
      <c r="F3001" s="149"/>
      <c r="G3001" s="149" t="str">
        <f t="shared" si="107"/>
        <v>1</v>
      </c>
      <c r="H3001" s="150">
        <f t="shared" si="108"/>
        <v>18</v>
      </c>
      <c r="I3001" s="149" t="s">
        <v>79</v>
      </c>
      <c r="J3001" s="151" t="str" cm="1">
        <f t="array" ref="J3001">_xlfn.XLOOKUP(D3001,justificativas_motivos,justificativas_texto,"",1,1)</f>
        <v>MOTORISTA CUMPRINDO HORÁRIO NA ESCALA ATUAL</v>
      </c>
    </row>
    <row r="3002" spans="1:10" ht="41.25" hidden="1" customHeight="1">
      <c r="A3002" s="152">
        <v>45627</v>
      </c>
      <c r="B3002" s="146">
        <v>18007</v>
      </c>
      <c r="C3002" s="147">
        <v>0.79166666666666663</v>
      </c>
      <c r="D3002" s="148" t="s">
        <v>11</v>
      </c>
      <c r="E3002" s="149" t="s">
        <v>136</v>
      </c>
      <c r="F3002" s="149"/>
      <c r="G3002" s="149" t="str">
        <f t="shared" si="107"/>
        <v>1</v>
      </c>
      <c r="H3002" s="150">
        <f t="shared" si="108"/>
        <v>18</v>
      </c>
      <c r="I3002" s="149" t="s">
        <v>79</v>
      </c>
      <c r="J3002" s="151" t="str" cm="1">
        <f t="array" ref="J3002">_xlfn.XLOOKUP(D3002,justificativas_motivos,justificativas_texto,"",1,1)</f>
        <v>MOTORISTA CUMPRINDO HORÁRIO NA ESCALA ATUAL</v>
      </c>
    </row>
    <row r="3003" spans="1:10" ht="41.25" hidden="1" customHeight="1">
      <c r="A3003" s="152">
        <v>45627</v>
      </c>
      <c r="B3003" s="146">
        <v>24004</v>
      </c>
      <c r="C3003" s="147">
        <v>0.83333333333333337</v>
      </c>
      <c r="D3003" s="148" t="s">
        <v>11</v>
      </c>
      <c r="E3003" s="149" t="s">
        <v>219</v>
      </c>
      <c r="F3003" s="149"/>
      <c r="G3003" s="149" t="str">
        <f t="shared" si="107"/>
        <v>1</v>
      </c>
      <c r="H3003" s="150">
        <f t="shared" si="108"/>
        <v>18</v>
      </c>
      <c r="I3003" s="149" t="str" cm="1">
        <f t="array" ref="I3003">_xlfn.XLOOKUP(C3003,imp_horarios,imp_trechos_janta,"",-1,1)</f>
        <v>GOIANIA X SAO LUIS 20:00</v>
      </c>
      <c r="J3003" s="151" t="str" cm="1">
        <f t="array" ref="J3003">_xlfn.XLOOKUP(D3003,justificativas_motivos,justificativas_texto,"",1,1)</f>
        <v>MOTORISTA CUMPRINDO HORÁRIO NA ESCALA ATUAL</v>
      </c>
    </row>
    <row r="3004" spans="1:10" ht="41.25" hidden="1" customHeight="1">
      <c r="A3004" s="152">
        <v>45627</v>
      </c>
      <c r="B3004" s="146">
        <v>24004</v>
      </c>
      <c r="C3004" s="147">
        <v>0.83333333333333337</v>
      </c>
      <c r="D3004" s="148" t="s">
        <v>11</v>
      </c>
      <c r="E3004" s="149" t="s">
        <v>218</v>
      </c>
      <c r="F3004" s="149"/>
      <c r="G3004" s="149" t="str">
        <f t="shared" si="107"/>
        <v>1</v>
      </c>
      <c r="H3004" s="150">
        <f t="shared" si="108"/>
        <v>18</v>
      </c>
      <c r="I3004" s="149" t="str" cm="1">
        <f t="array" ref="I3004">_xlfn.XLOOKUP(C3004,imp_horarios,imp_trechos_janta,"",-1,1)</f>
        <v>GOIANIA X SAO LUIS 20:00</v>
      </c>
      <c r="J3004" s="151" t="str" cm="1">
        <f t="array" ref="J3004">_xlfn.XLOOKUP(D3004,justificativas_motivos,justificativas_texto,"",1,1)</f>
        <v>MOTORISTA CUMPRINDO HORÁRIO NA ESCALA ATUAL</v>
      </c>
    </row>
    <row r="3005" spans="1:10" ht="41.25" hidden="1" customHeight="1">
      <c r="A3005" s="152">
        <v>45628</v>
      </c>
      <c r="B3005" s="146">
        <v>19002</v>
      </c>
      <c r="C3005" s="147">
        <v>0.87847222222222221</v>
      </c>
      <c r="D3005" s="148" t="s">
        <v>11</v>
      </c>
      <c r="E3005" s="153" t="s">
        <v>219</v>
      </c>
      <c r="F3005" s="149"/>
      <c r="G3005" s="149" t="str">
        <f t="shared" si="107"/>
        <v>1</v>
      </c>
      <c r="H3005" s="150">
        <f t="shared" si="108"/>
        <v>18</v>
      </c>
      <c r="I3005" s="149" t="str" cm="1">
        <f t="array" ref="I3005">_xlfn.XLOOKUP(C3005,imp_horarios,imp_trechos_janta,"",-1,1)</f>
        <v>BELEM X GOIANIA 21:05</v>
      </c>
      <c r="J3005" s="151" t="str" cm="1">
        <f t="array" ref="J3005">_xlfn.XLOOKUP(D3005,justificativas_motivos,justificativas_texto,"",1,1)</f>
        <v>MOTORISTA CUMPRINDO HORÁRIO NA ESCALA ATUAL</v>
      </c>
    </row>
    <row r="3006" spans="1:10" ht="41.25" hidden="1" customHeight="1">
      <c r="A3006" s="152">
        <v>45628</v>
      </c>
      <c r="B3006" s="146">
        <v>19002</v>
      </c>
      <c r="C3006" s="147">
        <v>0.87847222222222221</v>
      </c>
      <c r="D3006" s="148" t="s">
        <v>11</v>
      </c>
      <c r="E3006" s="153" t="s">
        <v>218</v>
      </c>
      <c r="F3006" s="149"/>
      <c r="G3006" s="149" t="str">
        <f t="shared" si="107"/>
        <v>1</v>
      </c>
      <c r="H3006" s="150">
        <f t="shared" si="108"/>
        <v>18</v>
      </c>
      <c r="I3006" s="149" t="str" cm="1">
        <f t="array" ref="I3006">_xlfn.XLOOKUP(C3006,imp_horarios,imp_trechos_janta,"",-1,1)</f>
        <v>BELEM X GOIANIA 21:05</v>
      </c>
      <c r="J3006" s="151" t="str" cm="1">
        <f t="array" ref="J3006">_xlfn.XLOOKUP(D3006,justificativas_motivos,justificativas_texto,"",1,1)</f>
        <v>MOTORISTA CUMPRINDO HORÁRIO NA ESCALA ATUAL</v>
      </c>
    </row>
    <row r="3007" spans="1:10" ht="41.25" hidden="1" customHeight="1">
      <c r="A3007" s="152">
        <v>45628</v>
      </c>
      <c r="B3007" s="146">
        <v>15300</v>
      </c>
      <c r="C3007" s="147">
        <v>0.3</v>
      </c>
      <c r="D3007" s="148" t="s">
        <v>11</v>
      </c>
      <c r="E3007" s="153" t="s">
        <v>225</v>
      </c>
      <c r="F3007" s="149"/>
      <c r="G3007" s="149" t="str">
        <f t="shared" si="107"/>
        <v>1</v>
      </c>
      <c r="H3007" s="150">
        <f t="shared" si="108"/>
        <v>18</v>
      </c>
      <c r="I3007" s="149" t="str" cm="1">
        <f t="array" ref="I3007">_xlfn.XLOOKUP(C3007,imp_horarios,imp_trechos_janta,"",-1,1)</f>
        <v>BELEM X GOIANIA 07:12</v>
      </c>
      <c r="J3007" s="151" t="str" cm="1">
        <f t="array" ref="J3007">_xlfn.XLOOKUP(D3007,justificativas_motivos,justificativas_texto,"",1,1)</f>
        <v>MOTORISTA CUMPRINDO HORÁRIO NA ESCALA ATUAL</v>
      </c>
    </row>
    <row r="3008" spans="1:10" ht="41.25" hidden="1" customHeight="1">
      <c r="A3008" s="152">
        <v>45628</v>
      </c>
      <c r="B3008" s="146">
        <v>15300</v>
      </c>
      <c r="C3008" s="147">
        <v>0.3</v>
      </c>
      <c r="D3008" s="148" t="s">
        <v>11</v>
      </c>
      <c r="E3008" s="153" t="s">
        <v>224</v>
      </c>
      <c r="F3008" s="149"/>
      <c r="G3008" s="149" t="str">
        <f t="shared" si="107"/>
        <v>1</v>
      </c>
      <c r="H3008" s="150">
        <f t="shared" si="108"/>
        <v>18</v>
      </c>
      <c r="I3008" s="149" t="str" cm="1">
        <f t="array" ref="I3008">_xlfn.XLOOKUP(C3008,imp_horarios,imp_trechos_janta,"",-1,1)</f>
        <v>BELEM X GOIANIA 07:12</v>
      </c>
      <c r="J3008" s="151" t="str" cm="1">
        <f t="array" ref="J3008">_xlfn.XLOOKUP(D3008,justificativas_motivos,justificativas_texto,"",1,1)</f>
        <v>MOTORISTA CUMPRINDO HORÁRIO NA ESCALA ATUAL</v>
      </c>
    </row>
    <row r="3009" spans="1:10" ht="41.25" hidden="1" customHeight="1">
      <c r="A3009" s="152">
        <v>45628</v>
      </c>
      <c r="B3009" s="146">
        <v>221101</v>
      </c>
      <c r="C3009" s="147">
        <v>0.39583333333333331</v>
      </c>
      <c r="D3009" s="148" t="s">
        <v>11</v>
      </c>
      <c r="E3009" s="153" t="s">
        <v>366</v>
      </c>
      <c r="F3009" s="149"/>
      <c r="G3009" s="149" t="str">
        <f t="shared" si="107"/>
        <v>1</v>
      </c>
      <c r="H3009" s="150">
        <f t="shared" si="108"/>
        <v>18</v>
      </c>
      <c r="I3009" s="149" t="str" cm="1">
        <f t="array" ref="I3009">_xlfn.XLOOKUP(C3009,imp_horarios,imp_trechos_janta,"",-1,1)</f>
        <v>GOIANIA X BELEM 09:30</v>
      </c>
      <c r="J3009" s="151" t="str" cm="1">
        <f t="array" ref="J3009">_xlfn.XLOOKUP(D3009,justificativas_motivos,justificativas_texto,"",1,1)</f>
        <v>MOTORISTA CUMPRINDO HORÁRIO NA ESCALA ATUAL</v>
      </c>
    </row>
    <row r="3010" spans="1:10" ht="41.25" hidden="1" customHeight="1">
      <c r="A3010" s="152">
        <v>45628</v>
      </c>
      <c r="B3010" s="146">
        <v>221101</v>
      </c>
      <c r="C3010" s="147">
        <v>0.39583333333333331</v>
      </c>
      <c r="D3010" s="148" t="s">
        <v>11</v>
      </c>
      <c r="E3010" s="153" t="s">
        <v>360</v>
      </c>
      <c r="F3010" s="149"/>
      <c r="G3010" s="149" t="str">
        <f t="shared" si="107"/>
        <v>1</v>
      </c>
      <c r="H3010" s="150">
        <f t="shared" si="108"/>
        <v>18</v>
      </c>
      <c r="I3010" s="149" t="str" cm="1">
        <f t="array" ref="I3010">_xlfn.XLOOKUP(C3010,imp_horarios,imp_trechos_janta,"",-1,1)</f>
        <v>GOIANIA X BELEM 09:30</v>
      </c>
      <c r="J3010" s="151" t="str" cm="1">
        <f t="array" ref="J3010">_xlfn.XLOOKUP(D3010,justificativas_motivos,justificativas_texto,"",1,1)</f>
        <v>MOTORISTA CUMPRINDO HORÁRIO NA ESCALA ATUAL</v>
      </c>
    </row>
    <row r="3011" spans="1:10" ht="41.25" hidden="1" customHeight="1">
      <c r="A3011" s="152">
        <v>45628</v>
      </c>
      <c r="B3011" s="146">
        <v>19014</v>
      </c>
      <c r="C3011" s="147">
        <v>0.75</v>
      </c>
      <c r="D3011" s="148" t="s">
        <v>11</v>
      </c>
      <c r="E3011" s="153" t="s">
        <v>266</v>
      </c>
      <c r="F3011" s="149"/>
      <c r="G3011" s="149" t="str">
        <f t="shared" si="107"/>
        <v>1</v>
      </c>
      <c r="H3011" s="150">
        <f t="shared" si="108"/>
        <v>18</v>
      </c>
      <c r="I3011" s="149" t="str" cm="1">
        <f t="array" ref="I3011">_xlfn.XLOOKUP(C3011,imp_horarios,imp_trechos_janta,"",-1,1)</f>
        <v>GOIANIA X TERESINA 18:00</v>
      </c>
      <c r="J3011" s="151" t="str" cm="1">
        <f t="array" ref="J3011">_xlfn.XLOOKUP(D3011,justificativas_motivos,justificativas_texto,"",1,1)</f>
        <v>MOTORISTA CUMPRINDO HORÁRIO NA ESCALA ATUAL</v>
      </c>
    </row>
    <row r="3012" spans="1:10" ht="41.25" hidden="1" customHeight="1">
      <c r="A3012" s="152">
        <v>45628</v>
      </c>
      <c r="B3012" s="146">
        <v>19014</v>
      </c>
      <c r="C3012" s="147">
        <v>0.75</v>
      </c>
      <c r="D3012" s="148" t="s">
        <v>11</v>
      </c>
      <c r="E3012" s="149" t="s">
        <v>101</v>
      </c>
      <c r="F3012" s="149"/>
      <c r="G3012" s="149" t="str">
        <f t="shared" si="107"/>
        <v>1</v>
      </c>
      <c r="H3012" s="150">
        <f t="shared" si="108"/>
        <v>18</v>
      </c>
      <c r="I3012" s="149" t="str" cm="1">
        <f t="array" ref="I3012">_xlfn.XLOOKUP(C3012,imp_horarios,imp_trechos_janta,"",-1,1)</f>
        <v>GOIANIA X TERESINA 18:00</v>
      </c>
      <c r="J3012" s="151" t="str" cm="1">
        <f t="array" ref="J3012">_xlfn.XLOOKUP(D3012,justificativas_motivos,justificativas_texto,"",1,1)</f>
        <v>MOTORISTA CUMPRINDO HORÁRIO NA ESCALA ATUAL</v>
      </c>
    </row>
    <row r="3013" spans="1:10" ht="41.25" hidden="1" customHeight="1">
      <c r="A3013" s="152">
        <v>45628</v>
      </c>
      <c r="B3013" s="146">
        <v>24001</v>
      </c>
      <c r="C3013" s="147">
        <v>0.79166666666666663</v>
      </c>
      <c r="D3013" s="148" t="s">
        <v>11</v>
      </c>
      <c r="E3013" s="149" t="s">
        <v>201</v>
      </c>
      <c r="F3013" s="149"/>
      <c r="G3013" s="149" t="str">
        <f t="shared" si="107"/>
        <v>1</v>
      </c>
      <c r="H3013" s="150">
        <f t="shared" si="108"/>
        <v>18</v>
      </c>
      <c r="I3013" s="149" t="s">
        <v>79</v>
      </c>
      <c r="J3013" s="151" t="str" cm="1">
        <f t="array" ref="J3013">_xlfn.XLOOKUP(D3013,justificativas_motivos,justificativas_texto,"",1,1)</f>
        <v>MOTORISTA CUMPRINDO HORÁRIO NA ESCALA ATUAL</v>
      </c>
    </row>
    <row r="3014" spans="1:10" ht="41.25" hidden="1" customHeight="1">
      <c r="A3014" s="152">
        <v>45628</v>
      </c>
      <c r="B3014" s="146">
        <v>24001</v>
      </c>
      <c r="C3014" s="147">
        <v>0.79166666666666663</v>
      </c>
      <c r="D3014" s="148" t="s">
        <v>11</v>
      </c>
      <c r="E3014" s="153" t="s">
        <v>416</v>
      </c>
      <c r="F3014" s="149"/>
      <c r="G3014" s="149" t="str">
        <f t="shared" si="107"/>
        <v>1</v>
      </c>
      <c r="H3014" s="150">
        <f t="shared" si="108"/>
        <v>18</v>
      </c>
      <c r="I3014" s="149" t="s">
        <v>79</v>
      </c>
      <c r="J3014" s="151" t="str" cm="1">
        <f t="array" ref="J3014">_xlfn.XLOOKUP(D3014,justificativas_motivos,justificativas_texto,"",1,1)</f>
        <v>MOTORISTA CUMPRINDO HORÁRIO NA ESCALA ATUAL</v>
      </c>
    </row>
    <row r="3015" spans="1:10" ht="41.25" hidden="1" customHeight="1">
      <c r="A3015" s="152">
        <v>45628</v>
      </c>
      <c r="B3015" s="146">
        <v>24005</v>
      </c>
      <c r="C3015" s="147">
        <v>0.83333333333333337</v>
      </c>
      <c r="D3015" s="148" t="s">
        <v>11</v>
      </c>
      <c r="E3015" s="149" t="s">
        <v>23</v>
      </c>
      <c r="F3015" s="149"/>
      <c r="G3015" s="149" t="str">
        <f t="shared" si="107"/>
        <v>1</v>
      </c>
      <c r="H3015" s="150">
        <f t="shared" si="108"/>
        <v>18</v>
      </c>
      <c r="I3015" s="149" t="str" cm="1">
        <f t="array" ref="I3015">_xlfn.XLOOKUP(C3015,imp_horarios,imp_trechos_janta,"",-1,1)</f>
        <v>GOIANIA X SAO LUIS 20:00</v>
      </c>
      <c r="J3015" s="151" t="str" cm="1">
        <f t="array" ref="J3015">_xlfn.XLOOKUP(D3015,justificativas_motivos,justificativas_texto,"",1,1)</f>
        <v>MOTORISTA CUMPRINDO HORÁRIO NA ESCALA ATUAL</v>
      </c>
    </row>
    <row r="3016" spans="1:10" ht="41.25" hidden="1" customHeight="1">
      <c r="A3016" s="144">
        <v>45628</v>
      </c>
      <c r="B3016" s="135">
        <v>24005</v>
      </c>
      <c r="C3016" s="133">
        <v>0.83333333333333337</v>
      </c>
      <c r="D3016" s="148" t="s">
        <v>11</v>
      </c>
      <c r="E3016" s="132" t="s">
        <v>243</v>
      </c>
      <c r="F3016" s="132"/>
      <c r="G3016" s="132" t="str">
        <f t="shared" si="107"/>
        <v>1</v>
      </c>
      <c r="H3016" s="137">
        <f t="shared" si="108"/>
        <v>18</v>
      </c>
      <c r="I3016" s="132" t="str" cm="1">
        <f t="array" ref="I3016">_xlfn.XLOOKUP(C3016,imp_horarios,imp_trechos_janta,"",-1,1)</f>
        <v>GOIANIA X SAO LUIS 20:00</v>
      </c>
      <c r="J3016" s="145" t="str" cm="1">
        <f t="array" ref="J3016">_xlfn.XLOOKUP(D3016,justificativas_motivos,justificativas_texto,"",1,1)</f>
        <v>MOTORISTA CUMPRINDO HORÁRIO NA ESCALA ATUAL</v>
      </c>
    </row>
    <row r="3017" spans="1:10" ht="41.25" hidden="1" customHeight="1">
      <c r="A3017" s="144">
        <v>45629</v>
      </c>
      <c r="B3017" s="135">
        <v>15300</v>
      </c>
      <c r="C3017" s="133">
        <v>0.87847222222222221</v>
      </c>
      <c r="D3017" s="148" t="s">
        <v>11</v>
      </c>
      <c r="E3017" s="132" t="s">
        <v>23</v>
      </c>
      <c r="F3017" s="132"/>
      <c r="G3017" s="132" t="str">
        <f t="shared" si="107"/>
        <v>1</v>
      </c>
      <c r="H3017" s="137">
        <f t="shared" si="108"/>
        <v>18</v>
      </c>
      <c r="I3017" s="132" t="str" cm="1">
        <f t="array" ref="I3017">_xlfn.XLOOKUP(C3017,imp_horarios,imp_trechos_janta,"",-1,1)</f>
        <v>BELEM X GOIANIA 21:05</v>
      </c>
      <c r="J3017" s="145" t="str" cm="1">
        <f t="array" ref="J3017">_xlfn.XLOOKUP(D3017,justificativas_motivos,justificativas_texto,"",1,1)</f>
        <v>MOTORISTA CUMPRINDO HORÁRIO NA ESCALA ATUAL</v>
      </c>
    </row>
    <row r="3018" spans="1:10" ht="41.25" hidden="1" customHeight="1">
      <c r="A3018" s="144">
        <v>45629</v>
      </c>
      <c r="B3018" s="135">
        <v>15300</v>
      </c>
      <c r="C3018" s="133">
        <v>0.87847222222222221</v>
      </c>
      <c r="D3018" s="148" t="s">
        <v>11</v>
      </c>
      <c r="E3018" s="132" t="s">
        <v>243</v>
      </c>
      <c r="F3018" s="132"/>
      <c r="G3018" s="132" t="str">
        <f t="shared" si="107"/>
        <v>1</v>
      </c>
      <c r="H3018" s="137">
        <f t="shared" si="108"/>
        <v>18</v>
      </c>
      <c r="I3018" s="132" t="str" cm="1">
        <f t="array" ref="I3018">_xlfn.XLOOKUP(C3018,imp_horarios,imp_trechos_janta,"",-1,1)</f>
        <v>BELEM X GOIANIA 21:05</v>
      </c>
      <c r="J3018" s="145" t="str" cm="1">
        <f t="array" ref="J3018">_xlfn.XLOOKUP(D3018,justificativas_motivos,justificativas_texto,"",1,1)</f>
        <v>MOTORISTA CUMPRINDO HORÁRIO NA ESCALA ATUAL</v>
      </c>
    </row>
    <row r="3019" spans="1:10" ht="41.25" hidden="1" customHeight="1">
      <c r="A3019" s="144">
        <v>45629</v>
      </c>
      <c r="B3019" s="135">
        <v>15700</v>
      </c>
      <c r="C3019" s="133">
        <v>0.39583333333333331</v>
      </c>
      <c r="D3019" s="148" t="s">
        <v>11</v>
      </c>
      <c r="E3019" s="132" t="s">
        <v>168</v>
      </c>
      <c r="F3019" s="132"/>
      <c r="G3019" s="132" t="str">
        <f t="shared" si="107"/>
        <v>1</v>
      </c>
      <c r="H3019" s="137">
        <f t="shared" si="108"/>
        <v>18</v>
      </c>
      <c r="I3019" s="132" t="str" cm="1">
        <f t="array" ref="I3019">_xlfn.XLOOKUP(C3019,imp_horarios,imp_trechos_janta,"",-1,1)</f>
        <v>GOIANIA X BELEM 09:30</v>
      </c>
      <c r="J3019" s="145" t="str" cm="1">
        <f t="array" ref="J3019">_xlfn.XLOOKUP(D3019,justificativas_motivos,justificativas_texto,"",1,1)</f>
        <v>MOTORISTA CUMPRINDO HORÁRIO NA ESCALA ATUAL</v>
      </c>
    </row>
    <row r="3020" spans="1:10" ht="41.25" hidden="1" customHeight="1">
      <c r="A3020" s="144">
        <v>45629</v>
      </c>
      <c r="B3020" s="135">
        <v>15700</v>
      </c>
      <c r="C3020" s="133">
        <v>0.39583333333333331</v>
      </c>
      <c r="D3020" s="148" t="s">
        <v>11</v>
      </c>
      <c r="E3020" s="132" t="s">
        <v>193</v>
      </c>
      <c r="F3020" s="132"/>
      <c r="G3020" s="132" t="str">
        <f t="shared" si="107"/>
        <v>1</v>
      </c>
      <c r="H3020" s="137">
        <f t="shared" si="108"/>
        <v>18</v>
      </c>
      <c r="I3020" s="132" t="str" cm="1">
        <f t="array" ref="I3020">_xlfn.XLOOKUP(C3020,imp_horarios,imp_trechos_janta,"",-1,1)</f>
        <v>GOIANIA X BELEM 09:30</v>
      </c>
      <c r="J3020" s="145" t="str" cm="1">
        <f t="array" ref="J3020">_xlfn.XLOOKUP(D3020,justificativas_motivos,justificativas_texto,"",1,1)</f>
        <v>MOTORISTA CUMPRINDO HORÁRIO NA ESCALA ATUAL</v>
      </c>
    </row>
    <row r="3021" spans="1:10" ht="41.25" hidden="1" customHeight="1">
      <c r="A3021" s="144">
        <v>45629</v>
      </c>
      <c r="B3021" s="135">
        <v>24001</v>
      </c>
      <c r="C3021" s="133">
        <v>0.3</v>
      </c>
      <c r="D3021" s="148" t="s">
        <v>11</v>
      </c>
      <c r="E3021" s="132" t="s">
        <v>155</v>
      </c>
      <c r="F3021" s="132"/>
      <c r="G3021" s="132" t="str">
        <f t="shared" si="107"/>
        <v>1</v>
      </c>
      <c r="H3021" s="137">
        <f t="shared" si="108"/>
        <v>18</v>
      </c>
      <c r="I3021" s="132" t="str" cm="1">
        <f t="array" ref="I3021">_xlfn.XLOOKUP(C3021,imp_horarios,imp_trechos_janta,"",-1,1)</f>
        <v>BELEM X GOIANIA 07:12</v>
      </c>
      <c r="J3021" s="145" t="str" cm="1">
        <f t="array" ref="J3021">_xlfn.XLOOKUP(D3021,justificativas_motivos,justificativas_texto,"",1,1)</f>
        <v>MOTORISTA CUMPRINDO HORÁRIO NA ESCALA ATUAL</v>
      </c>
    </row>
    <row r="3022" spans="1:10" ht="41.25" hidden="1" customHeight="1">
      <c r="A3022" s="144">
        <v>45629</v>
      </c>
      <c r="B3022" s="135">
        <v>24001</v>
      </c>
      <c r="C3022" s="133">
        <v>0.3</v>
      </c>
      <c r="D3022" s="148" t="s">
        <v>11</v>
      </c>
      <c r="E3022" s="132" t="s">
        <v>114</v>
      </c>
      <c r="F3022" s="132"/>
      <c r="G3022" s="132" t="str">
        <f t="shared" si="107"/>
        <v>1</v>
      </c>
      <c r="H3022" s="137">
        <f t="shared" si="108"/>
        <v>18</v>
      </c>
      <c r="I3022" s="132" t="str" cm="1">
        <f t="array" ref="I3022">_xlfn.XLOOKUP(C3022,imp_horarios,imp_trechos_janta,"",-1,1)</f>
        <v>BELEM X GOIANIA 07:12</v>
      </c>
      <c r="J3022" s="145" t="str" cm="1">
        <f t="array" ref="J3022">_xlfn.XLOOKUP(D3022,justificativas_motivos,justificativas_texto,"",1,1)</f>
        <v>MOTORISTA CUMPRINDO HORÁRIO NA ESCALA ATUAL</v>
      </c>
    </row>
    <row r="3023" spans="1:10" ht="41.25" hidden="1" customHeight="1">
      <c r="A3023" s="144">
        <v>45629</v>
      </c>
      <c r="B3023" s="135">
        <v>24005</v>
      </c>
      <c r="C3023" s="133">
        <v>0.33333333333333331</v>
      </c>
      <c r="D3023" s="148" t="s">
        <v>11</v>
      </c>
      <c r="E3023" s="132" t="s">
        <v>302</v>
      </c>
      <c r="F3023" s="132"/>
      <c r="G3023" s="132" t="str">
        <f t="shared" si="107"/>
        <v>1</v>
      </c>
      <c r="H3023" s="137">
        <f t="shared" si="108"/>
        <v>18</v>
      </c>
      <c r="I3023" s="132" t="str" cm="1">
        <f t="array" ref="I3023">_xlfn.XLOOKUP(C3023,imp_horarios,imp_trechos_janta,"",-1,1)</f>
        <v>SAO LUIS X GOIANIA 08:00</v>
      </c>
      <c r="J3023" s="145" t="str" cm="1">
        <f t="array" ref="J3023">_xlfn.XLOOKUP(D3023,justificativas_motivos,justificativas_texto,"",1,1)</f>
        <v>MOTORISTA CUMPRINDO HORÁRIO NA ESCALA ATUAL</v>
      </c>
    </row>
    <row r="3024" spans="1:10" ht="41.25" hidden="1" customHeight="1">
      <c r="A3024" s="144">
        <v>45629</v>
      </c>
      <c r="B3024" s="146">
        <v>24005</v>
      </c>
      <c r="C3024" s="147">
        <v>0.33333333333333331</v>
      </c>
      <c r="D3024" s="148" t="s">
        <v>11</v>
      </c>
      <c r="E3024" s="149" t="s">
        <v>171</v>
      </c>
      <c r="F3024" s="149"/>
      <c r="G3024" s="149" t="str">
        <f t="shared" si="107"/>
        <v>1</v>
      </c>
      <c r="H3024" s="150">
        <f t="shared" si="108"/>
        <v>18</v>
      </c>
      <c r="I3024" s="149" t="str" cm="1">
        <f t="array" ref="I3024">_xlfn.XLOOKUP(C3024,imp_horarios,imp_trechos_janta,"",-1,1)</f>
        <v>SAO LUIS X GOIANIA 08:00</v>
      </c>
      <c r="J3024" s="151" t="str" cm="1">
        <f t="array" ref="J3024">_xlfn.XLOOKUP(D3024,justificativas_motivos,justificativas_texto,"",1,1)</f>
        <v>MOTORISTA CUMPRINDO HORÁRIO NA ESCALA ATUAL</v>
      </c>
    </row>
    <row r="3025" spans="1:10" ht="41.25" hidden="1" customHeight="1">
      <c r="A3025" s="144">
        <v>45629</v>
      </c>
      <c r="B3025" s="146" t="s">
        <v>137</v>
      </c>
      <c r="C3025" s="147" t="s">
        <v>137</v>
      </c>
      <c r="D3025" s="148" t="s">
        <v>137</v>
      </c>
      <c r="E3025" s="149" t="s">
        <v>267</v>
      </c>
      <c r="F3025" s="149"/>
      <c r="G3025" s="149" t="str">
        <f t="shared" si="107"/>
        <v>1</v>
      </c>
      <c r="H3025" s="150">
        <f t="shared" si="108"/>
        <v>18</v>
      </c>
      <c r="I3025" s="149" t="str" cm="1">
        <f t="array" ref="I3025">_xlfn.XLOOKUP(C3025,imp_horarios,imp_trechos_janta,"",-1,1)</f>
        <v>ESPERA</v>
      </c>
      <c r="J3025" s="151" t="str" cm="1">
        <f t="array" ref="J3025">_xlfn.XLOOKUP(D3025,justificativas_motivos,justificativas_texto,"",1,1)</f>
        <v>MOTORISTA NA GARAGEM EM ESPERA PARA DISPONIBILIDADE DE HORARIOS</v>
      </c>
    </row>
    <row r="3026" spans="1:10" ht="41.25" hidden="1" customHeight="1">
      <c r="A3026" s="152">
        <v>45629</v>
      </c>
      <c r="B3026" s="146" t="s">
        <v>137</v>
      </c>
      <c r="C3026" s="147" t="s">
        <v>137</v>
      </c>
      <c r="D3026" s="148" t="s">
        <v>137</v>
      </c>
      <c r="E3026" s="149" t="s">
        <v>165</v>
      </c>
      <c r="F3026" s="149"/>
      <c r="G3026" s="149" t="str">
        <f t="shared" si="107"/>
        <v>1</v>
      </c>
      <c r="H3026" s="150">
        <f t="shared" si="108"/>
        <v>18</v>
      </c>
      <c r="I3026" s="149" t="str" cm="1">
        <f t="array" ref="I3026">_xlfn.XLOOKUP(C3026,imp_horarios,imp_trechos_janta,"",-1,1)</f>
        <v>ESPERA</v>
      </c>
      <c r="J3026" s="151" t="str" cm="1">
        <f t="array" ref="J3026">_xlfn.XLOOKUP(D3026,justificativas_motivos,justificativas_texto,"",1,1)</f>
        <v>MOTORISTA NA GARAGEM EM ESPERA PARA DISPONIBILIDADE DE HORARIOS</v>
      </c>
    </row>
    <row r="3027" spans="1:10" ht="41.25" hidden="1" customHeight="1">
      <c r="A3027" s="152">
        <v>45629</v>
      </c>
      <c r="B3027" s="146">
        <v>15600</v>
      </c>
      <c r="C3027" s="147">
        <v>0.37708333333333333</v>
      </c>
      <c r="D3027" s="148" t="s">
        <v>11</v>
      </c>
      <c r="E3027" s="149" t="s">
        <v>144</v>
      </c>
      <c r="F3027" s="149"/>
      <c r="G3027" s="149" t="str">
        <f t="shared" si="107"/>
        <v>1</v>
      </c>
      <c r="H3027" s="150">
        <f t="shared" si="108"/>
        <v>18</v>
      </c>
      <c r="I3027" s="149" t="str" cm="1">
        <f t="array" ref="I3027">_xlfn.XLOOKUP(C3027,imp_horarios,imp_trechos_janta,"",-1,1)</f>
        <v>FORTALEZA X SINOP 09:03</v>
      </c>
      <c r="J3027" s="151" t="str" cm="1">
        <f t="array" ref="J3027">_xlfn.XLOOKUP(D3027,justificativas_motivos,justificativas_texto,"",1,1)</f>
        <v>MOTORISTA CUMPRINDO HORÁRIO NA ESCALA ATUAL</v>
      </c>
    </row>
    <row r="3028" spans="1:10" ht="41.25" hidden="1" customHeight="1">
      <c r="A3028" s="152">
        <v>45629</v>
      </c>
      <c r="B3028" s="146">
        <v>15600</v>
      </c>
      <c r="C3028" s="147">
        <v>0.37708333333333333</v>
      </c>
      <c r="D3028" s="148" t="s">
        <v>11</v>
      </c>
      <c r="E3028" s="149" t="s">
        <v>367</v>
      </c>
      <c r="F3028" s="149"/>
      <c r="G3028" s="149" t="str">
        <f t="shared" si="107"/>
        <v>1</v>
      </c>
      <c r="H3028" s="150">
        <f t="shared" si="108"/>
        <v>18</v>
      </c>
      <c r="I3028" s="149" t="str" cm="1">
        <f t="array" ref="I3028">_xlfn.XLOOKUP(C3028,imp_horarios,imp_trechos_janta,"",-1,1)</f>
        <v>FORTALEZA X SINOP 09:03</v>
      </c>
      <c r="J3028" s="151" t="str" cm="1">
        <f t="array" ref="J3028">_xlfn.XLOOKUP(D3028,justificativas_motivos,justificativas_texto,"",1,1)</f>
        <v>MOTORISTA CUMPRINDO HORÁRIO NA ESCALA ATUAL</v>
      </c>
    </row>
    <row r="3029" spans="1:10" ht="41.25" hidden="1" customHeight="1">
      <c r="A3029" s="152">
        <v>45630</v>
      </c>
      <c r="B3029" s="146">
        <v>15500</v>
      </c>
      <c r="C3029" s="147">
        <v>0.87847222222222221</v>
      </c>
      <c r="D3029" s="148" t="s">
        <v>11</v>
      </c>
      <c r="E3029" s="149" t="s">
        <v>267</v>
      </c>
      <c r="F3029" s="149"/>
      <c r="G3029" s="149" t="str">
        <f t="shared" si="107"/>
        <v>1</v>
      </c>
      <c r="H3029" s="150">
        <f t="shared" si="108"/>
        <v>18</v>
      </c>
      <c r="I3029" s="149" t="str" cm="1">
        <f t="array" ref="I3029">_xlfn.XLOOKUP(C3029,imp_horarios,imp_trechos_janta,"",-1,1)</f>
        <v>BELEM X GOIANIA 21:05</v>
      </c>
      <c r="J3029" s="151" t="str" cm="1">
        <f t="array" ref="J3029">_xlfn.XLOOKUP(D3029,justificativas_motivos,justificativas_texto,"",1,1)</f>
        <v>MOTORISTA CUMPRINDO HORÁRIO NA ESCALA ATUAL</v>
      </c>
    </row>
    <row r="3030" spans="1:10" ht="41.25" hidden="1" customHeight="1">
      <c r="A3030" s="152">
        <v>45630</v>
      </c>
      <c r="B3030" s="146">
        <v>15500</v>
      </c>
      <c r="C3030" s="147">
        <v>0.87847222222222221</v>
      </c>
      <c r="D3030" s="148" t="s">
        <v>11</v>
      </c>
      <c r="E3030" s="149" t="s">
        <v>165</v>
      </c>
      <c r="F3030" s="149"/>
      <c r="G3030" s="149" t="str">
        <f t="shared" si="107"/>
        <v>1</v>
      </c>
      <c r="H3030" s="150">
        <f t="shared" si="108"/>
        <v>18</v>
      </c>
      <c r="I3030" s="149" t="str" cm="1">
        <f t="array" ref="I3030">_xlfn.XLOOKUP(C3030,imp_horarios,imp_trechos_janta,"",-1,1)</f>
        <v>BELEM X GOIANIA 21:05</v>
      </c>
      <c r="J3030" s="151" t="str" cm="1">
        <f t="array" ref="J3030">_xlfn.XLOOKUP(D3030,justificativas_motivos,justificativas_texto,"",1,1)</f>
        <v>MOTORISTA CUMPRINDO HORÁRIO NA ESCALA ATUAL</v>
      </c>
    </row>
    <row r="3031" spans="1:10" ht="41.25" hidden="1" customHeight="1">
      <c r="A3031" s="152">
        <v>45630</v>
      </c>
      <c r="B3031" s="146">
        <v>24013</v>
      </c>
      <c r="C3031" s="147">
        <v>0.3</v>
      </c>
      <c r="D3031" s="148" t="s">
        <v>11</v>
      </c>
      <c r="E3031" s="153" t="s">
        <v>279</v>
      </c>
      <c r="F3031" s="149"/>
      <c r="G3031" s="149" t="str">
        <f t="shared" si="107"/>
        <v>1</v>
      </c>
      <c r="H3031" s="150">
        <f t="shared" si="108"/>
        <v>18</v>
      </c>
      <c r="I3031" s="149" t="str" cm="1">
        <f t="array" ref="I3031">_xlfn.XLOOKUP(C3031,imp_horarios,imp_trechos_janta,"",-1,1)</f>
        <v>BELEM X GOIANIA 07:12</v>
      </c>
      <c r="J3031" s="151" t="str" cm="1">
        <f t="array" ref="J3031">_xlfn.XLOOKUP(D3031,justificativas_motivos,justificativas_texto,"",1,1)</f>
        <v>MOTORISTA CUMPRINDO HORÁRIO NA ESCALA ATUAL</v>
      </c>
    </row>
    <row r="3032" spans="1:10" ht="41.25" hidden="1" customHeight="1">
      <c r="A3032" s="152">
        <v>45630</v>
      </c>
      <c r="B3032" s="146">
        <v>24013</v>
      </c>
      <c r="C3032" s="147">
        <v>0.3</v>
      </c>
      <c r="D3032" s="148" t="s">
        <v>11</v>
      </c>
      <c r="E3032" s="153" t="s">
        <v>330</v>
      </c>
      <c r="F3032" s="149"/>
      <c r="G3032" s="149" t="str">
        <f t="shared" si="107"/>
        <v>1</v>
      </c>
      <c r="H3032" s="150">
        <f t="shared" si="108"/>
        <v>18</v>
      </c>
      <c r="I3032" s="149" t="str" cm="1">
        <f t="array" ref="I3032">_xlfn.XLOOKUP(C3032,imp_horarios,imp_trechos_janta,"",-1,1)</f>
        <v>BELEM X GOIANIA 07:12</v>
      </c>
      <c r="J3032" s="151" t="str" cm="1">
        <f t="array" ref="J3032">_xlfn.XLOOKUP(D3032,justificativas_motivos,justificativas_texto,"",1,1)</f>
        <v>MOTORISTA CUMPRINDO HORÁRIO NA ESCALA ATUAL</v>
      </c>
    </row>
    <row r="3033" spans="1:10" ht="41.25" hidden="1" customHeight="1">
      <c r="A3033" s="152">
        <v>45630</v>
      </c>
      <c r="B3033" s="146">
        <v>16900</v>
      </c>
      <c r="C3033" s="147">
        <v>0.75</v>
      </c>
      <c r="D3033" s="148" t="s">
        <v>11</v>
      </c>
      <c r="E3033" s="149" t="s">
        <v>112</v>
      </c>
      <c r="F3033" s="149"/>
      <c r="G3033" s="149" t="str">
        <f t="shared" si="107"/>
        <v>1</v>
      </c>
      <c r="H3033" s="150">
        <f t="shared" si="108"/>
        <v>18</v>
      </c>
      <c r="I3033" s="149" t="str" cm="1">
        <f t="array" ref="I3033">_xlfn.XLOOKUP(C3033,imp_horarios,imp_trechos_janta,"",-1,1)</f>
        <v>GOIANIA X TERESINA 18:00</v>
      </c>
      <c r="J3033" s="151" t="str" cm="1">
        <f t="array" ref="J3033">_xlfn.XLOOKUP(D3033,justificativas_motivos,justificativas_texto,"",1,1)</f>
        <v>MOTORISTA CUMPRINDO HORÁRIO NA ESCALA ATUAL</v>
      </c>
    </row>
    <row r="3034" spans="1:10" ht="41.25" hidden="1" customHeight="1">
      <c r="A3034" s="152">
        <v>45630</v>
      </c>
      <c r="B3034" s="146">
        <v>16900</v>
      </c>
      <c r="C3034" s="147">
        <v>0.75</v>
      </c>
      <c r="D3034" s="148" t="s">
        <v>11</v>
      </c>
      <c r="E3034" s="149" t="s">
        <v>113</v>
      </c>
      <c r="F3034" s="149"/>
      <c r="G3034" s="149" t="str">
        <f t="shared" si="107"/>
        <v>1</v>
      </c>
      <c r="H3034" s="150">
        <f t="shared" si="108"/>
        <v>18</v>
      </c>
      <c r="I3034" s="149" t="str" cm="1">
        <f t="array" ref="I3034">_xlfn.XLOOKUP(C3034,imp_horarios,imp_trechos_janta,"",-1,1)</f>
        <v>GOIANIA X TERESINA 18:00</v>
      </c>
      <c r="J3034" s="151" t="str" cm="1">
        <f t="array" ref="J3034">_xlfn.XLOOKUP(D3034,justificativas_motivos,justificativas_texto,"",1,1)</f>
        <v>MOTORISTA CUMPRINDO HORÁRIO NA ESCALA ATUAL</v>
      </c>
    </row>
    <row r="3035" spans="1:10" ht="41.25" hidden="1" customHeight="1">
      <c r="A3035" s="152">
        <v>45630</v>
      </c>
      <c r="B3035" s="146">
        <v>24009</v>
      </c>
      <c r="C3035" s="147">
        <v>0.79166666666666663</v>
      </c>
      <c r="D3035" s="148" t="s">
        <v>11</v>
      </c>
      <c r="E3035" s="149" t="s">
        <v>343</v>
      </c>
      <c r="F3035" s="149"/>
      <c r="G3035" s="149" t="str">
        <f t="shared" ref="G3035:G3098" si="109">IF(E3035="MOTORISTA","","1")</f>
        <v>1</v>
      </c>
      <c r="H3035" s="150">
        <f t="shared" ref="H3035:H3098" si="110">IF(E3035="MOTORISTA","",18)</f>
        <v>18</v>
      </c>
      <c r="I3035" s="149" t="str" cm="1">
        <f t="array" ref="I3035">_xlfn.XLOOKUP(C3035,imp_horarios,imp_trechos_janta,"",-1,1)</f>
        <v>GOIANIA X TERESINA 18:00</v>
      </c>
      <c r="J3035" s="151" t="str" cm="1">
        <f t="array" ref="J3035">_xlfn.XLOOKUP(D3035,justificativas_motivos,justificativas_texto,"",1,1)</f>
        <v>MOTORISTA CUMPRINDO HORÁRIO NA ESCALA ATUAL</v>
      </c>
    </row>
    <row r="3036" spans="1:10" ht="41.25" hidden="1" customHeight="1">
      <c r="A3036" s="152">
        <v>45630</v>
      </c>
      <c r="B3036" s="135">
        <v>24009</v>
      </c>
      <c r="C3036" s="133">
        <v>0.79166666666666663</v>
      </c>
      <c r="D3036" s="136" t="s">
        <v>11</v>
      </c>
      <c r="E3036" s="132" t="s">
        <v>160</v>
      </c>
      <c r="F3036" s="132"/>
      <c r="G3036" s="132" t="str">
        <f t="shared" si="109"/>
        <v>1</v>
      </c>
      <c r="H3036" s="137">
        <f t="shared" si="110"/>
        <v>18</v>
      </c>
      <c r="I3036" s="132" t="str" cm="1">
        <f t="array" ref="I3036">_xlfn.XLOOKUP(C3036,imp_horarios,imp_trechos_janta,"",-1,1)</f>
        <v>GOIANIA X TERESINA 18:00</v>
      </c>
      <c r="J3036" s="145" t="str" cm="1">
        <f t="array" ref="J3036">_xlfn.XLOOKUP(D3036,justificativas_motivos,justificativas_texto,"",1,1)</f>
        <v>MOTORISTA CUMPRINDO HORÁRIO NA ESCALA ATUAL</v>
      </c>
    </row>
    <row r="3037" spans="1:10" ht="41.25" hidden="1" customHeight="1">
      <c r="A3037" s="152">
        <v>45630</v>
      </c>
      <c r="B3037" s="146">
        <v>24009</v>
      </c>
      <c r="C3037" s="147">
        <v>0.79166666666666663</v>
      </c>
      <c r="D3037" s="148" t="s">
        <v>294</v>
      </c>
      <c r="E3037" s="149" t="s">
        <v>609</v>
      </c>
      <c r="F3037" s="149"/>
      <c r="G3037" s="149" t="str">
        <f t="shared" si="109"/>
        <v>1</v>
      </c>
      <c r="H3037" s="150">
        <f t="shared" si="110"/>
        <v>18</v>
      </c>
      <c r="I3037" s="149" t="str" cm="1">
        <f t="array" ref="I3037">_xlfn.XLOOKUP(C3037,imp_horarios,imp_trechos_janta,"",-1,1)</f>
        <v>GOIANIA X TERESINA 18:00</v>
      </c>
      <c r="J3037" s="151" t="str" cm="1">
        <f t="array" ref="J3037">_xlfn.XLOOKUP(D3037,justificativas_motivos,justificativas_texto,"",1,1)</f>
        <v>MOTORISTA ESTA DE TREINAMENTO NA GARAGEM</v>
      </c>
    </row>
    <row r="3038" spans="1:10" ht="41.25" hidden="1" customHeight="1">
      <c r="A3038" s="152">
        <v>45630</v>
      </c>
      <c r="B3038" s="146">
        <v>24006</v>
      </c>
      <c r="C3038" s="147">
        <v>0.83333333333333337</v>
      </c>
      <c r="D3038" s="148" t="s">
        <v>11</v>
      </c>
      <c r="E3038" s="149" t="s">
        <v>101</v>
      </c>
      <c r="F3038" s="149"/>
      <c r="G3038" s="149" t="str">
        <f t="shared" si="109"/>
        <v>1</v>
      </c>
      <c r="H3038" s="150">
        <f t="shared" si="110"/>
        <v>18</v>
      </c>
      <c r="I3038" s="149" t="str" cm="1">
        <f t="array" ref="I3038">_xlfn.XLOOKUP(C3038,imp_horarios,imp_trechos_janta,"",-1,1)</f>
        <v>GOIANIA X SAO LUIS 20:00</v>
      </c>
      <c r="J3038" s="151" t="str" cm="1">
        <f t="array" ref="J3038">_xlfn.XLOOKUP(D3038,justificativas_motivos,justificativas_texto,"",1,1)</f>
        <v>MOTORISTA CUMPRINDO HORÁRIO NA ESCALA ATUAL</v>
      </c>
    </row>
    <row r="3039" spans="1:10" ht="41.25" hidden="1" customHeight="1">
      <c r="A3039" s="152">
        <v>45630</v>
      </c>
      <c r="B3039" s="146">
        <v>24006</v>
      </c>
      <c r="C3039" s="147">
        <v>0.83333333333333337</v>
      </c>
      <c r="D3039" s="148" t="s">
        <v>11</v>
      </c>
      <c r="E3039" s="149" t="s">
        <v>340</v>
      </c>
      <c r="F3039" s="149"/>
      <c r="G3039" s="149" t="str">
        <f t="shared" si="109"/>
        <v>1</v>
      </c>
      <c r="H3039" s="150">
        <f t="shared" si="110"/>
        <v>18</v>
      </c>
      <c r="I3039" s="149" t="str" cm="1">
        <f t="array" ref="I3039">_xlfn.XLOOKUP(C3039,imp_horarios,imp_trechos_janta,"",-1,1)</f>
        <v>GOIANIA X SAO LUIS 20:00</v>
      </c>
      <c r="J3039" s="151" t="str" cm="1">
        <f t="array" ref="J3039">_xlfn.XLOOKUP(D3039,justificativas_motivos,justificativas_texto,"",1,1)</f>
        <v>MOTORISTA CUMPRINDO HORÁRIO NA ESCALA ATUAL</v>
      </c>
    </row>
    <row r="3040" spans="1:10" ht="41.25" hidden="1" customHeight="1">
      <c r="A3040" s="152">
        <v>45630</v>
      </c>
      <c r="B3040" s="146">
        <v>16300</v>
      </c>
      <c r="C3040" s="147">
        <v>0.77083333333333337</v>
      </c>
      <c r="D3040" s="148" t="s">
        <v>11</v>
      </c>
      <c r="E3040" s="149" t="s">
        <v>368</v>
      </c>
      <c r="F3040" s="149"/>
      <c r="G3040" s="149" t="str">
        <f t="shared" si="109"/>
        <v>1</v>
      </c>
      <c r="H3040" s="150">
        <f t="shared" si="110"/>
        <v>18</v>
      </c>
      <c r="I3040" s="149" t="s">
        <v>369</v>
      </c>
      <c r="J3040" s="151" t="str" cm="1">
        <f t="array" ref="J3040">_xlfn.XLOOKUP(D3040,justificativas_motivos,justificativas_texto,"",1,1)</f>
        <v>MOTORISTA CUMPRINDO HORÁRIO NA ESCALA ATUAL</v>
      </c>
    </row>
    <row r="3041" spans="1:10" ht="41.25" hidden="1" customHeight="1">
      <c r="A3041" s="152">
        <v>45630</v>
      </c>
      <c r="B3041" s="135">
        <v>16300</v>
      </c>
      <c r="C3041" s="133">
        <v>0.77083333333333337</v>
      </c>
      <c r="D3041" s="148" t="s">
        <v>11</v>
      </c>
      <c r="E3041" s="132" t="s">
        <v>375</v>
      </c>
      <c r="F3041" s="132"/>
      <c r="G3041" s="132" t="str">
        <f t="shared" si="109"/>
        <v>1</v>
      </c>
      <c r="H3041" s="137">
        <f t="shared" si="110"/>
        <v>18</v>
      </c>
      <c r="I3041" s="132" t="s">
        <v>369</v>
      </c>
      <c r="J3041" s="145" t="str" cm="1">
        <f t="array" ref="J3041">_xlfn.XLOOKUP(D3041,justificativas_motivos,justificativas_texto,"",1,1)</f>
        <v>MOTORISTA CUMPRINDO HORÁRIO NA ESCALA ATUAL</v>
      </c>
    </row>
    <row r="3042" spans="1:10" ht="41.25" hidden="1" customHeight="1">
      <c r="A3042" s="152">
        <v>45630</v>
      </c>
      <c r="B3042" s="135">
        <v>19020</v>
      </c>
      <c r="C3042" s="133" t="s">
        <v>355</v>
      </c>
      <c r="D3042" s="148" t="s">
        <v>11</v>
      </c>
      <c r="E3042" s="132" t="s">
        <v>305</v>
      </c>
      <c r="F3042" s="132"/>
      <c r="G3042" s="132" t="str">
        <f t="shared" si="109"/>
        <v>1</v>
      </c>
      <c r="H3042" s="137">
        <f t="shared" si="110"/>
        <v>18</v>
      </c>
      <c r="I3042" s="132" t="str" cm="1">
        <f t="array" ref="I3042">_xlfn.XLOOKUP(C3042,imp_horarios,imp_trechos_janta,"",-1,1)</f>
        <v>TERESINA X IMPERATRIZ 19:00</v>
      </c>
      <c r="J3042" s="145" t="str" cm="1">
        <f t="array" ref="J3042">_xlfn.XLOOKUP(D3042,justificativas_motivos,justificativas_texto,"",1,1)</f>
        <v>MOTORISTA CUMPRINDO HORÁRIO NA ESCALA ATUAL</v>
      </c>
    </row>
    <row r="3043" spans="1:10" ht="41.25" hidden="1" customHeight="1">
      <c r="A3043" s="152">
        <v>45630</v>
      </c>
      <c r="B3043" s="146">
        <v>19020</v>
      </c>
      <c r="C3043" s="147" t="s">
        <v>355</v>
      </c>
      <c r="D3043" s="148" t="s">
        <v>11</v>
      </c>
      <c r="E3043" s="149" t="s">
        <v>304</v>
      </c>
      <c r="F3043" s="149"/>
      <c r="G3043" s="149" t="str">
        <f t="shared" si="109"/>
        <v>1</v>
      </c>
      <c r="H3043" s="150">
        <f t="shared" si="110"/>
        <v>18</v>
      </c>
      <c r="I3043" s="149" t="str" cm="1">
        <f t="array" ref="I3043">_xlfn.XLOOKUP(C3043,imp_horarios,imp_trechos_janta,"",-1,1)</f>
        <v>TERESINA X IMPERATRIZ 19:00</v>
      </c>
      <c r="J3043" s="151" t="str" cm="1">
        <f t="array" ref="J3043">_xlfn.XLOOKUP(D3043,justificativas_motivos,justificativas_texto,"",1,1)</f>
        <v>MOTORISTA CUMPRINDO HORÁRIO NA ESCALA ATUAL</v>
      </c>
    </row>
    <row r="3044" spans="1:10" ht="41.25" hidden="1" customHeight="1">
      <c r="A3044" s="152">
        <v>45631</v>
      </c>
      <c r="B3044" s="146">
        <v>19003</v>
      </c>
      <c r="C3044" s="147">
        <v>0.87847222222222221</v>
      </c>
      <c r="D3044" s="148" t="s">
        <v>11</v>
      </c>
      <c r="E3044" s="149" t="s">
        <v>101</v>
      </c>
      <c r="F3044" s="149"/>
      <c r="G3044" s="149" t="str">
        <f t="shared" si="109"/>
        <v>1</v>
      </c>
      <c r="H3044" s="150">
        <f t="shared" si="110"/>
        <v>18</v>
      </c>
      <c r="I3044" s="149" t="str" cm="1">
        <f t="array" ref="I3044">_xlfn.XLOOKUP(C3044,imp_horarios,imp_trechos_janta,"",-1,1)</f>
        <v>BELEM X GOIANIA 21:05</v>
      </c>
      <c r="J3044" s="151" t="str" cm="1">
        <f t="array" ref="J3044">_xlfn.XLOOKUP(D3044,justificativas_motivos,justificativas_texto,"",1,1)</f>
        <v>MOTORISTA CUMPRINDO HORÁRIO NA ESCALA ATUAL</v>
      </c>
    </row>
    <row r="3045" spans="1:10" ht="41.25" hidden="1" customHeight="1">
      <c r="A3045" s="152">
        <v>45631</v>
      </c>
      <c r="B3045" s="146">
        <v>19003</v>
      </c>
      <c r="C3045" s="147">
        <v>0.87847222222222221</v>
      </c>
      <c r="D3045" s="148" t="s">
        <v>11</v>
      </c>
      <c r="E3045" s="149" t="s">
        <v>340</v>
      </c>
      <c r="F3045" s="149"/>
      <c r="G3045" s="149" t="str">
        <f t="shared" si="109"/>
        <v>1</v>
      </c>
      <c r="H3045" s="150">
        <f t="shared" si="110"/>
        <v>18</v>
      </c>
      <c r="I3045" s="149" t="str" cm="1">
        <f t="array" ref="I3045">_xlfn.XLOOKUP(C3045,imp_horarios,imp_trechos_janta,"",-1,1)</f>
        <v>BELEM X GOIANIA 21:05</v>
      </c>
      <c r="J3045" s="151" t="str" cm="1">
        <f t="array" ref="J3045">_xlfn.XLOOKUP(D3045,justificativas_motivos,justificativas_texto,"",1,1)</f>
        <v>MOTORISTA CUMPRINDO HORÁRIO NA ESCALA ATUAL</v>
      </c>
    </row>
    <row r="3046" spans="1:10" ht="41.25" hidden="1" customHeight="1">
      <c r="A3046" s="152">
        <v>45631</v>
      </c>
      <c r="B3046" s="146">
        <v>24009</v>
      </c>
      <c r="C3046" s="147">
        <v>0.3</v>
      </c>
      <c r="D3046" s="148" t="s">
        <v>11</v>
      </c>
      <c r="E3046" s="153" t="s">
        <v>89</v>
      </c>
      <c r="F3046" s="149"/>
      <c r="G3046" s="149" t="str">
        <f t="shared" si="109"/>
        <v>1</v>
      </c>
      <c r="H3046" s="150">
        <f t="shared" si="110"/>
        <v>18</v>
      </c>
      <c r="I3046" s="149" t="str" cm="1">
        <f t="array" ref="I3046">_xlfn.XLOOKUP(C3046,imp_horarios,imp_trechos_janta,"",-1,1)</f>
        <v>BELEM X GOIANIA 07:12</v>
      </c>
      <c r="J3046" s="151" t="str" cm="1">
        <f t="array" ref="J3046">_xlfn.XLOOKUP(D3046,justificativas_motivos,justificativas_texto,"",1,1)</f>
        <v>MOTORISTA CUMPRINDO HORÁRIO NA ESCALA ATUAL</v>
      </c>
    </row>
    <row r="3047" spans="1:10" ht="41.25" hidden="1" customHeight="1">
      <c r="A3047" s="152">
        <v>45631</v>
      </c>
      <c r="B3047" s="146">
        <v>24009</v>
      </c>
      <c r="C3047" s="147">
        <v>0.3</v>
      </c>
      <c r="D3047" s="148" t="s">
        <v>11</v>
      </c>
      <c r="E3047" s="153" t="s">
        <v>91</v>
      </c>
      <c r="F3047" s="149"/>
      <c r="G3047" s="149" t="str">
        <f t="shared" si="109"/>
        <v>1</v>
      </c>
      <c r="H3047" s="150">
        <f t="shared" si="110"/>
        <v>18</v>
      </c>
      <c r="I3047" s="149" t="str" cm="1">
        <f t="array" ref="I3047">_xlfn.XLOOKUP(C3047,imp_horarios,imp_trechos_janta,"",-1,1)</f>
        <v>BELEM X GOIANIA 07:12</v>
      </c>
      <c r="J3047" s="151" t="str" cm="1">
        <f t="array" ref="J3047">_xlfn.XLOOKUP(D3047,justificativas_motivos,justificativas_texto,"",1,1)</f>
        <v>MOTORISTA CUMPRINDO HORÁRIO NA ESCALA ATUAL</v>
      </c>
    </row>
    <row r="3048" spans="1:10" ht="41.25" hidden="1" customHeight="1">
      <c r="A3048" s="152">
        <v>45631</v>
      </c>
      <c r="B3048" s="146">
        <v>16300</v>
      </c>
      <c r="C3048" s="147">
        <v>0.77083333333333337</v>
      </c>
      <c r="D3048" s="148" t="s">
        <v>11</v>
      </c>
      <c r="E3048" s="153" t="s">
        <v>368</v>
      </c>
      <c r="F3048" s="149"/>
      <c r="G3048" s="149" t="str">
        <f t="shared" si="109"/>
        <v>1</v>
      </c>
      <c r="H3048" s="150">
        <f t="shared" si="110"/>
        <v>18</v>
      </c>
      <c r="I3048" s="149" t="s">
        <v>369</v>
      </c>
      <c r="J3048" s="151" t="str" cm="1">
        <f t="array" ref="J3048">_xlfn.XLOOKUP(D3048,justificativas_motivos,justificativas_texto,"",1,1)</f>
        <v>MOTORISTA CUMPRINDO HORÁRIO NA ESCALA ATUAL</v>
      </c>
    </row>
    <row r="3049" spans="1:10" ht="41.25" hidden="1" customHeight="1">
      <c r="A3049" s="152">
        <v>45631</v>
      </c>
      <c r="B3049" s="146">
        <v>16300</v>
      </c>
      <c r="C3049" s="147">
        <v>0.77083333333333337</v>
      </c>
      <c r="D3049" s="148" t="s">
        <v>11</v>
      </c>
      <c r="E3049" s="153" t="s">
        <v>370</v>
      </c>
      <c r="F3049" s="149"/>
      <c r="G3049" s="149" t="str">
        <f t="shared" si="109"/>
        <v>1</v>
      </c>
      <c r="H3049" s="150">
        <f t="shared" si="110"/>
        <v>18</v>
      </c>
      <c r="I3049" s="149" t="s">
        <v>369</v>
      </c>
      <c r="J3049" s="151" t="str" cm="1">
        <f t="array" ref="J3049">_xlfn.XLOOKUP(D3049,justificativas_motivos,justificativas_texto,"",1,1)</f>
        <v>MOTORISTA CUMPRINDO HORÁRIO NA ESCALA ATUAL</v>
      </c>
    </row>
    <row r="3050" spans="1:10" ht="41.25" hidden="1" customHeight="1">
      <c r="A3050" s="152">
        <v>45631</v>
      </c>
      <c r="B3050" s="146">
        <v>14200</v>
      </c>
      <c r="C3050" s="147">
        <v>0.39583333333333331</v>
      </c>
      <c r="D3050" s="148" t="s">
        <v>11</v>
      </c>
      <c r="E3050" s="153" t="s">
        <v>371</v>
      </c>
      <c r="F3050" s="149"/>
      <c r="G3050" s="149" t="str">
        <f t="shared" si="109"/>
        <v>1</v>
      </c>
      <c r="H3050" s="150">
        <f t="shared" si="110"/>
        <v>18</v>
      </c>
      <c r="I3050" s="149" t="str" cm="1">
        <f t="array" ref="I3050">_xlfn.XLOOKUP(C3050,imp_horarios,imp_trechos_janta,"",-1,1)</f>
        <v>GOIANIA X BELEM 09:30</v>
      </c>
      <c r="J3050" s="151" t="str" cm="1">
        <f t="array" ref="J3050">_xlfn.XLOOKUP(D3050,justificativas_motivos,justificativas_texto,"",1,1)</f>
        <v>MOTORISTA CUMPRINDO HORÁRIO NA ESCALA ATUAL</v>
      </c>
    </row>
    <row r="3051" spans="1:10" ht="41.25" hidden="1" customHeight="1">
      <c r="A3051" s="152">
        <v>45631</v>
      </c>
      <c r="B3051" s="146">
        <v>14200</v>
      </c>
      <c r="C3051" s="147">
        <v>0.39583333333333331</v>
      </c>
      <c r="D3051" s="148" t="s">
        <v>11</v>
      </c>
      <c r="E3051" s="153" t="s">
        <v>310</v>
      </c>
      <c r="F3051" s="149"/>
      <c r="G3051" s="149" t="str">
        <f t="shared" si="109"/>
        <v>1</v>
      </c>
      <c r="H3051" s="150">
        <f t="shared" si="110"/>
        <v>18</v>
      </c>
      <c r="I3051" s="149" t="str" cm="1">
        <f t="array" ref="I3051">_xlfn.XLOOKUP(C3051,imp_horarios,imp_trechos_janta,"",-1,1)</f>
        <v>GOIANIA X BELEM 09:30</v>
      </c>
      <c r="J3051" s="151" t="str" cm="1">
        <f t="array" ref="J3051">_xlfn.XLOOKUP(D3051,justificativas_motivos,justificativas_texto,"",1,1)</f>
        <v>MOTORISTA CUMPRINDO HORÁRIO NA ESCALA ATUAL</v>
      </c>
    </row>
    <row r="3052" spans="1:10" ht="41.25" hidden="1" customHeight="1">
      <c r="A3052" s="152">
        <v>45631</v>
      </c>
      <c r="B3052" s="146">
        <v>19006</v>
      </c>
      <c r="C3052" s="147">
        <v>0.77083333333333337</v>
      </c>
      <c r="D3052" s="148" t="s">
        <v>11</v>
      </c>
      <c r="E3052" s="153" t="s">
        <v>372</v>
      </c>
      <c r="F3052" s="149"/>
      <c r="G3052" s="149" t="str">
        <f t="shared" si="109"/>
        <v>1</v>
      </c>
      <c r="H3052" s="150">
        <f t="shared" si="110"/>
        <v>18</v>
      </c>
      <c r="I3052" s="149" t="str" cm="1">
        <f t="array" ref="I3052">_xlfn.XLOOKUP(C3052,imp_horarios,imp_trechos_janta,"",-1,1)</f>
        <v>GOIANIA X TERESINA 18:00</v>
      </c>
      <c r="J3052" s="151" t="str" cm="1">
        <f t="array" ref="J3052">_xlfn.XLOOKUP(D3052,justificativas_motivos,justificativas_texto,"",1,1)</f>
        <v>MOTORISTA CUMPRINDO HORÁRIO NA ESCALA ATUAL</v>
      </c>
    </row>
    <row r="3053" spans="1:10" ht="41.25" hidden="1" customHeight="1">
      <c r="A3053" s="152">
        <v>45631</v>
      </c>
      <c r="B3053" s="146">
        <v>19006</v>
      </c>
      <c r="C3053" s="147">
        <v>0.77083333333333337</v>
      </c>
      <c r="D3053" s="148" t="s">
        <v>11</v>
      </c>
      <c r="E3053" s="153" t="s">
        <v>373</v>
      </c>
      <c r="F3053" s="149"/>
      <c r="G3053" s="149" t="str">
        <f t="shared" si="109"/>
        <v>1</v>
      </c>
      <c r="H3053" s="150">
        <f t="shared" si="110"/>
        <v>18</v>
      </c>
      <c r="I3053" s="149" t="str" cm="1">
        <f t="array" ref="I3053">_xlfn.XLOOKUP(C3053,imp_horarios,imp_trechos_janta,"",-1,1)</f>
        <v>GOIANIA X TERESINA 18:00</v>
      </c>
      <c r="J3053" s="151" t="str" cm="1">
        <f t="array" ref="J3053">_xlfn.XLOOKUP(D3053,justificativas_motivos,justificativas_texto,"",1,1)</f>
        <v>MOTORISTA CUMPRINDO HORÁRIO NA ESCALA ATUAL</v>
      </c>
    </row>
    <row r="3054" spans="1:10" ht="41.25" hidden="1" customHeight="1">
      <c r="A3054" s="152">
        <v>45631</v>
      </c>
      <c r="B3054" s="146">
        <v>19012</v>
      </c>
      <c r="C3054" s="147">
        <v>0.79166666666666663</v>
      </c>
      <c r="D3054" s="148" t="s">
        <v>11</v>
      </c>
      <c r="E3054" s="149" t="s">
        <v>15</v>
      </c>
      <c r="F3054" s="149"/>
      <c r="G3054" s="149" t="str">
        <f t="shared" si="109"/>
        <v>1</v>
      </c>
      <c r="H3054" s="150">
        <f t="shared" si="110"/>
        <v>18</v>
      </c>
      <c r="I3054" s="149" t="str" cm="1">
        <f t="array" ref="I3054">_xlfn.XLOOKUP(C3054,imp_horarios,imp_trechos_janta,"",-1,1)</f>
        <v>GOIANIA X TERESINA 18:00</v>
      </c>
      <c r="J3054" s="151" t="str" cm="1">
        <f t="array" ref="J3054">_xlfn.XLOOKUP(D3054,justificativas_motivos,justificativas_texto,"",1,1)</f>
        <v>MOTORISTA CUMPRINDO HORÁRIO NA ESCALA ATUAL</v>
      </c>
    </row>
    <row r="3055" spans="1:10" ht="41.25" hidden="1" customHeight="1">
      <c r="A3055" s="152">
        <v>45631</v>
      </c>
      <c r="B3055" s="146">
        <v>19012</v>
      </c>
      <c r="C3055" s="147">
        <v>0.79166666666666663</v>
      </c>
      <c r="D3055" s="148" t="s">
        <v>11</v>
      </c>
      <c r="E3055" s="149" t="s">
        <v>118</v>
      </c>
      <c r="F3055" s="149"/>
      <c r="G3055" s="149" t="str">
        <f t="shared" si="109"/>
        <v>1</v>
      </c>
      <c r="H3055" s="150">
        <f t="shared" si="110"/>
        <v>18</v>
      </c>
      <c r="I3055" s="149" t="str" cm="1">
        <f t="array" ref="I3055">_xlfn.XLOOKUP(C3055,imp_horarios,imp_trechos_janta,"",-1,1)</f>
        <v>GOIANIA X TERESINA 18:00</v>
      </c>
      <c r="J3055" s="151" t="str" cm="1">
        <f t="array" ref="J3055">_xlfn.XLOOKUP(D3055,justificativas_motivos,justificativas_texto,"",1,1)</f>
        <v>MOTORISTA CUMPRINDO HORÁRIO NA ESCALA ATUAL</v>
      </c>
    </row>
    <row r="3056" spans="1:10" ht="41.25" hidden="1" customHeight="1">
      <c r="A3056" s="152">
        <v>45631</v>
      </c>
      <c r="B3056" s="146">
        <v>24011</v>
      </c>
      <c r="C3056" s="147">
        <v>0.83333333333333337</v>
      </c>
      <c r="D3056" s="148" t="s">
        <v>11</v>
      </c>
      <c r="E3056" s="149" t="s">
        <v>18</v>
      </c>
      <c r="F3056" s="149"/>
      <c r="G3056" s="149" t="str">
        <f t="shared" si="109"/>
        <v>1</v>
      </c>
      <c r="H3056" s="150">
        <f t="shared" si="110"/>
        <v>18</v>
      </c>
      <c r="I3056" s="149" t="str" cm="1">
        <f t="array" ref="I3056">_xlfn.XLOOKUP(C3056,imp_horarios,imp_trechos_janta,"",-1,1)</f>
        <v>GOIANIA X SAO LUIS 20:00</v>
      </c>
      <c r="J3056" s="151" t="str" cm="1">
        <f t="array" ref="J3056">_xlfn.XLOOKUP(D3056,justificativas_motivos,justificativas_texto,"",1,1)</f>
        <v>MOTORISTA CUMPRINDO HORÁRIO NA ESCALA ATUAL</v>
      </c>
    </row>
    <row r="3057" spans="1:10" ht="41.25" hidden="1" customHeight="1">
      <c r="A3057" s="152">
        <v>45631</v>
      </c>
      <c r="B3057" s="146">
        <v>24011</v>
      </c>
      <c r="C3057" s="147">
        <v>0.83333333333333337</v>
      </c>
      <c r="D3057" s="148" t="s">
        <v>11</v>
      </c>
      <c r="E3057" s="149" t="s">
        <v>211</v>
      </c>
      <c r="F3057" s="149"/>
      <c r="G3057" s="149" t="str">
        <f t="shared" si="109"/>
        <v>1</v>
      </c>
      <c r="H3057" s="150">
        <f t="shared" si="110"/>
        <v>18</v>
      </c>
      <c r="I3057" s="149" t="str" cm="1">
        <f t="array" ref="I3057">_xlfn.XLOOKUP(C3057,imp_horarios,imp_trechos_janta,"",-1,1)</f>
        <v>GOIANIA X SAO LUIS 20:00</v>
      </c>
      <c r="J3057" s="151" t="str" cm="1">
        <f t="array" ref="J3057">_xlfn.XLOOKUP(D3057,justificativas_motivos,justificativas_texto,"",1,1)</f>
        <v>MOTORISTA CUMPRINDO HORÁRIO NA ESCALA ATUAL</v>
      </c>
    </row>
    <row r="3058" spans="1:10" ht="41.25" hidden="1" customHeight="1">
      <c r="A3058" s="152">
        <v>45632</v>
      </c>
      <c r="B3058" s="146">
        <v>19015</v>
      </c>
      <c r="C3058" s="147">
        <v>0.87847222222222221</v>
      </c>
      <c r="D3058" s="148" t="s">
        <v>11</v>
      </c>
      <c r="E3058" s="149" t="s">
        <v>18</v>
      </c>
      <c r="F3058" s="149"/>
      <c r="G3058" s="149" t="str">
        <f t="shared" si="109"/>
        <v>1</v>
      </c>
      <c r="H3058" s="150">
        <f t="shared" si="110"/>
        <v>18</v>
      </c>
      <c r="I3058" s="149" t="str" cm="1">
        <f t="array" ref="I3058">_xlfn.XLOOKUP(C3058,imp_horarios,imp_trechos_janta,"",-1,1)</f>
        <v>BELEM X GOIANIA 21:05</v>
      </c>
      <c r="J3058" s="151" t="str" cm="1">
        <f t="array" ref="J3058">_xlfn.XLOOKUP(D3058,justificativas_motivos,justificativas_texto,"",1,1)</f>
        <v>MOTORISTA CUMPRINDO HORÁRIO NA ESCALA ATUAL</v>
      </c>
    </row>
    <row r="3059" spans="1:10" ht="41.25" hidden="1" customHeight="1">
      <c r="A3059" s="152">
        <v>45632</v>
      </c>
      <c r="B3059" s="146">
        <v>19015</v>
      </c>
      <c r="C3059" s="147">
        <v>0.87847222222222221</v>
      </c>
      <c r="D3059" s="148" t="s">
        <v>11</v>
      </c>
      <c r="E3059" s="149" t="s">
        <v>211</v>
      </c>
      <c r="F3059" s="149"/>
      <c r="G3059" s="149" t="str">
        <f t="shared" si="109"/>
        <v>1</v>
      </c>
      <c r="H3059" s="150">
        <f t="shared" si="110"/>
        <v>18</v>
      </c>
      <c r="I3059" s="149" t="str" cm="1">
        <f t="array" ref="I3059">_xlfn.XLOOKUP(C3059,imp_horarios,imp_trechos_janta,"",-1,1)</f>
        <v>BELEM X GOIANIA 21:05</v>
      </c>
      <c r="J3059" s="151" t="str" cm="1">
        <f t="array" ref="J3059">_xlfn.XLOOKUP(D3059,justificativas_motivos,justificativas_texto,"",1,1)</f>
        <v>MOTORISTA CUMPRINDO HORÁRIO NA ESCALA ATUAL</v>
      </c>
    </row>
    <row r="3060" spans="1:10" ht="41.25" hidden="1" customHeight="1">
      <c r="A3060" s="152">
        <v>45632</v>
      </c>
      <c r="B3060" s="146">
        <v>17400</v>
      </c>
      <c r="C3060" s="147">
        <v>0.3</v>
      </c>
      <c r="D3060" s="148" t="s">
        <v>11</v>
      </c>
      <c r="E3060" s="149" t="s">
        <v>86</v>
      </c>
      <c r="F3060" s="149"/>
      <c r="G3060" s="149" t="str">
        <f t="shared" si="109"/>
        <v>1</v>
      </c>
      <c r="H3060" s="150">
        <f t="shared" si="110"/>
        <v>18</v>
      </c>
      <c r="I3060" s="149" t="str" cm="1">
        <f t="array" ref="I3060">_xlfn.XLOOKUP(C3060,imp_horarios,imp_trechos_janta,"",-1,1)</f>
        <v>BELEM X GOIANIA 07:12</v>
      </c>
      <c r="J3060" s="151" t="str" cm="1">
        <f t="array" ref="J3060">_xlfn.XLOOKUP(D3060,justificativas_motivos,justificativas_texto,"",1,1)</f>
        <v>MOTORISTA CUMPRINDO HORÁRIO NA ESCALA ATUAL</v>
      </c>
    </row>
    <row r="3061" spans="1:10" ht="41.25" hidden="1" customHeight="1">
      <c r="A3061" s="152">
        <v>45632</v>
      </c>
      <c r="B3061" s="146">
        <v>17400</v>
      </c>
      <c r="C3061" s="147">
        <v>0.3</v>
      </c>
      <c r="D3061" s="148" t="s">
        <v>11</v>
      </c>
      <c r="E3061" s="149" t="s">
        <v>309</v>
      </c>
      <c r="F3061" s="149"/>
      <c r="G3061" s="149" t="str">
        <f t="shared" si="109"/>
        <v>1</v>
      </c>
      <c r="H3061" s="150">
        <f t="shared" si="110"/>
        <v>18</v>
      </c>
      <c r="I3061" s="149" t="str" cm="1">
        <f t="array" ref="I3061">_xlfn.XLOOKUP(C3061,imp_horarios,imp_trechos_janta,"",-1,1)</f>
        <v>BELEM X GOIANIA 07:12</v>
      </c>
      <c r="J3061" s="151" t="str" cm="1">
        <f t="array" ref="J3061">_xlfn.XLOOKUP(D3061,justificativas_motivos,justificativas_texto,"",1,1)</f>
        <v>MOTORISTA CUMPRINDO HORÁRIO NA ESCALA ATUAL</v>
      </c>
    </row>
    <row r="3062" spans="1:10" ht="41.25" hidden="1" customHeight="1">
      <c r="A3062" s="152">
        <v>45632</v>
      </c>
      <c r="B3062" s="146">
        <v>24011</v>
      </c>
      <c r="C3062" s="147">
        <v>0.39583333333333331</v>
      </c>
      <c r="D3062" s="148" t="s">
        <v>11</v>
      </c>
      <c r="E3062" s="149" t="s">
        <v>366</v>
      </c>
      <c r="F3062" s="149"/>
      <c r="G3062" s="149" t="str">
        <f t="shared" si="109"/>
        <v>1</v>
      </c>
      <c r="H3062" s="150">
        <f t="shared" si="110"/>
        <v>18</v>
      </c>
      <c r="I3062" s="149" t="str" cm="1">
        <f t="array" ref="I3062">_xlfn.XLOOKUP(C3062,imp_horarios,imp_trechos_janta,"",-1,1)</f>
        <v>GOIANIA X BELEM 09:30</v>
      </c>
      <c r="J3062" s="151" t="str" cm="1">
        <f t="array" ref="J3062">_xlfn.XLOOKUP(D3062,justificativas_motivos,justificativas_texto,"",1,1)</f>
        <v>MOTORISTA CUMPRINDO HORÁRIO NA ESCALA ATUAL</v>
      </c>
    </row>
    <row r="3063" spans="1:10" ht="41.25" hidden="1" customHeight="1">
      <c r="A3063" s="152">
        <v>45632</v>
      </c>
      <c r="B3063" s="146">
        <v>24011</v>
      </c>
      <c r="C3063" s="147">
        <v>0.39583333333333331</v>
      </c>
      <c r="D3063" s="148" t="s">
        <v>11</v>
      </c>
      <c r="E3063" s="149" t="s">
        <v>360</v>
      </c>
      <c r="F3063" s="149"/>
      <c r="G3063" s="149" t="str">
        <f t="shared" si="109"/>
        <v>1</v>
      </c>
      <c r="H3063" s="150">
        <f t="shared" si="110"/>
        <v>18</v>
      </c>
      <c r="I3063" s="149" t="str" cm="1">
        <f t="array" ref="I3063">_xlfn.XLOOKUP(C3063,imp_horarios,imp_trechos_janta,"",-1,1)</f>
        <v>GOIANIA X BELEM 09:30</v>
      </c>
      <c r="J3063" s="151" t="str" cm="1">
        <f t="array" ref="J3063">_xlfn.XLOOKUP(D3063,justificativas_motivos,justificativas_texto,"",1,1)</f>
        <v>MOTORISTA CUMPRINDO HORÁRIO NA ESCALA ATUAL</v>
      </c>
    </row>
    <row r="3064" spans="1:10" ht="41.25" hidden="1" customHeight="1">
      <c r="A3064" s="152">
        <v>45632</v>
      </c>
      <c r="B3064" s="146">
        <v>20013</v>
      </c>
      <c r="C3064" s="147">
        <v>0.85416666666666663</v>
      </c>
      <c r="D3064" s="148" t="s">
        <v>11</v>
      </c>
      <c r="E3064" s="153" t="s">
        <v>372</v>
      </c>
      <c r="F3064" s="149"/>
      <c r="G3064" s="149" t="str">
        <f t="shared" si="109"/>
        <v>1</v>
      </c>
      <c r="H3064" s="150">
        <f t="shared" si="110"/>
        <v>18</v>
      </c>
      <c r="I3064" s="149" t="s">
        <v>583</v>
      </c>
      <c r="J3064" s="151" t="str" cm="1">
        <f t="array" ref="J3064">_xlfn.XLOOKUP(D3064,justificativas_motivos,justificativas_texto,"",1,1)</f>
        <v>MOTORISTA CUMPRINDO HORÁRIO NA ESCALA ATUAL</v>
      </c>
    </row>
    <row r="3065" spans="1:10" ht="41.25" hidden="1" customHeight="1">
      <c r="A3065" s="152">
        <v>45632</v>
      </c>
      <c r="B3065" s="146">
        <v>20013</v>
      </c>
      <c r="C3065" s="147">
        <v>0.85416666666666663</v>
      </c>
      <c r="D3065" s="148" t="s">
        <v>11</v>
      </c>
      <c r="E3065" s="153" t="s">
        <v>373</v>
      </c>
      <c r="F3065" s="149"/>
      <c r="G3065" s="149" t="str">
        <f t="shared" si="109"/>
        <v>1</v>
      </c>
      <c r="H3065" s="150">
        <f t="shared" si="110"/>
        <v>18</v>
      </c>
      <c r="I3065" s="149" t="s">
        <v>583</v>
      </c>
      <c r="J3065" s="151" t="str" cm="1">
        <f t="array" ref="J3065">_xlfn.XLOOKUP(D3065,justificativas_motivos,justificativas_texto,"",1,1)</f>
        <v>MOTORISTA CUMPRINDO HORÁRIO NA ESCALA ATUAL</v>
      </c>
    </row>
    <row r="3066" spans="1:10" ht="41.25" hidden="1" customHeight="1">
      <c r="A3066" s="152">
        <v>45632</v>
      </c>
      <c r="B3066" s="146">
        <v>19020</v>
      </c>
      <c r="C3066" s="147">
        <v>0.77083333333333337</v>
      </c>
      <c r="D3066" s="148" t="s">
        <v>11</v>
      </c>
      <c r="E3066" s="149" t="s">
        <v>95</v>
      </c>
      <c r="F3066" s="149"/>
      <c r="G3066" s="149" t="str">
        <f t="shared" si="109"/>
        <v>1</v>
      </c>
      <c r="H3066" s="150">
        <f t="shared" si="110"/>
        <v>18</v>
      </c>
      <c r="I3066" s="149" t="str" cm="1">
        <f t="array" ref="I3066">_xlfn.XLOOKUP(C3066,imp_horarios,imp_trechos_janta,"",-1,1)</f>
        <v>GOIANIA X TERESINA 18:00</v>
      </c>
      <c r="J3066" s="151" t="str" cm="1">
        <f t="array" ref="J3066">_xlfn.XLOOKUP(D3066,justificativas_motivos,justificativas_texto,"",1,1)</f>
        <v>MOTORISTA CUMPRINDO HORÁRIO NA ESCALA ATUAL</v>
      </c>
    </row>
    <row r="3067" spans="1:10" ht="41.25" hidden="1" customHeight="1">
      <c r="A3067" s="152">
        <v>45632</v>
      </c>
      <c r="B3067" s="146">
        <v>19020</v>
      </c>
      <c r="C3067" s="147">
        <v>0.77083333333333337</v>
      </c>
      <c r="D3067" s="148" t="s">
        <v>11</v>
      </c>
      <c r="E3067" s="149" t="s">
        <v>16</v>
      </c>
      <c r="F3067" s="149"/>
      <c r="G3067" s="149" t="str">
        <f t="shared" si="109"/>
        <v>1</v>
      </c>
      <c r="H3067" s="150">
        <f t="shared" si="110"/>
        <v>18</v>
      </c>
      <c r="I3067" s="149" t="str" cm="1">
        <f t="array" ref="I3067">_xlfn.XLOOKUP(C3067,imp_horarios,imp_trechos_janta,"",-1,1)</f>
        <v>GOIANIA X TERESINA 18:00</v>
      </c>
      <c r="J3067" s="151" t="str" cm="1">
        <f t="array" ref="J3067">_xlfn.XLOOKUP(D3067,justificativas_motivos,justificativas_texto,"",1,1)</f>
        <v>MOTORISTA CUMPRINDO HORÁRIO NA ESCALA ATUAL</v>
      </c>
    </row>
    <row r="3068" spans="1:10" ht="41.25" hidden="1" customHeight="1">
      <c r="A3068" s="152">
        <v>45632</v>
      </c>
      <c r="B3068" s="146">
        <v>24005</v>
      </c>
      <c r="C3068" s="147">
        <v>0.79166666666666663</v>
      </c>
      <c r="D3068" s="148" t="s">
        <v>11</v>
      </c>
      <c r="E3068" s="149" t="s">
        <v>83</v>
      </c>
      <c r="F3068" s="149"/>
      <c r="G3068" s="149" t="str">
        <f t="shared" si="109"/>
        <v>1</v>
      </c>
      <c r="H3068" s="150">
        <f t="shared" si="110"/>
        <v>18</v>
      </c>
      <c r="I3068" s="149" t="s">
        <v>79</v>
      </c>
      <c r="J3068" s="151" t="str" cm="1">
        <f t="array" ref="J3068">_xlfn.XLOOKUP(D3068,justificativas_motivos,justificativas_texto,"",1,1)</f>
        <v>MOTORISTA CUMPRINDO HORÁRIO NA ESCALA ATUAL</v>
      </c>
    </row>
    <row r="3069" spans="1:10" ht="41.25" hidden="1" customHeight="1">
      <c r="A3069" s="152">
        <v>45632</v>
      </c>
      <c r="B3069" s="146">
        <v>24005</v>
      </c>
      <c r="C3069" s="147">
        <v>0.79166666666666663</v>
      </c>
      <c r="D3069" s="148" t="s">
        <v>11</v>
      </c>
      <c r="E3069" s="149" t="s">
        <v>93</v>
      </c>
      <c r="F3069" s="149"/>
      <c r="G3069" s="149" t="str">
        <f t="shared" si="109"/>
        <v>1</v>
      </c>
      <c r="H3069" s="150">
        <f t="shared" si="110"/>
        <v>18</v>
      </c>
      <c r="I3069" s="149" t="s">
        <v>79</v>
      </c>
      <c r="J3069" s="151" t="str" cm="1">
        <f t="array" ref="J3069">_xlfn.XLOOKUP(D3069,justificativas_motivos,justificativas_texto,"",1,1)</f>
        <v>MOTORISTA CUMPRINDO HORÁRIO NA ESCALA ATUAL</v>
      </c>
    </row>
    <row r="3070" spans="1:10" ht="41.25" hidden="1" customHeight="1">
      <c r="A3070" s="152">
        <v>45632</v>
      </c>
      <c r="B3070" s="146">
        <v>24001</v>
      </c>
      <c r="C3070" s="147">
        <v>0.83333333333333337</v>
      </c>
      <c r="D3070" s="148" t="s">
        <v>11</v>
      </c>
      <c r="E3070" s="149" t="s">
        <v>92</v>
      </c>
      <c r="F3070" s="149"/>
      <c r="G3070" s="149" t="str">
        <f t="shared" si="109"/>
        <v>1</v>
      </c>
      <c r="H3070" s="150">
        <f t="shared" si="110"/>
        <v>18</v>
      </c>
      <c r="I3070" s="149" t="str" cm="1">
        <f t="array" ref="I3070">_xlfn.XLOOKUP(C3070,imp_horarios,imp_trechos_janta,"",-1,1)</f>
        <v>GOIANIA X SAO LUIS 20:00</v>
      </c>
      <c r="J3070" s="151" t="str" cm="1">
        <f t="array" ref="J3070">_xlfn.XLOOKUP(D3070,justificativas_motivos,justificativas_texto,"",1,1)</f>
        <v>MOTORISTA CUMPRINDO HORÁRIO NA ESCALA ATUAL</v>
      </c>
    </row>
    <row r="3071" spans="1:10" ht="41.25" hidden="1" customHeight="1">
      <c r="A3071" s="144">
        <v>45632</v>
      </c>
      <c r="B3071" s="135">
        <v>24001</v>
      </c>
      <c r="C3071" s="133">
        <v>0.83333333333333337</v>
      </c>
      <c r="D3071" s="148" t="s">
        <v>11</v>
      </c>
      <c r="E3071" s="132" t="s">
        <v>102</v>
      </c>
      <c r="F3071" s="132"/>
      <c r="G3071" s="132" t="str">
        <f t="shared" si="109"/>
        <v>1</v>
      </c>
      <c r="H3071" s="137">
        <f t="shared" si="110"/>
        <v>18</v>
      </c>
      <c r="I3071" s="132" t="str" cm="1">
        <f t="array" ref="I3071">_xlfn.XLOOKUP(C3071,imp_horarios,imp_trechos_janta,"",-1,1)</f>
        <v>GOIANIA X SAO LUIS 20:00</v>
      </c>
      <c r="J3071" s="145" t="str" cm="1">
        <f t="array" ref="J3071">_xlfn.XLOOKUP(D3071,justificativas_motivos,justificativas_texto,"",1,1)</f>
        <v>MOTORISTA CUMPRINDO HORÁRIO NA ESCALA ATUAL</v>
      </c>
    </row>
    <row r="3072" spans="1:10" ht="41.25" hidden="1" customHeight="1">
      <c r="A3072" s="144">
        <v>45633</v>
      </c>
      <c r="B3072" s="135">
        <v>19012</v>
      </c>
      <c r="C3072" s="133">
        <v>0.87847222222222221</v>
      </c>
      <c r="D3072" s="136" t="s">
        <v>11</v>
      </c>
      <c r="E3072" s="132" t="s">
        <v>92</v>
      </c>
      <c r="F3072" s="132"/>
      <c r="G3072" s="132" t="str">
        <f t="shared" si="109"/>
        <v>1</v>
      </c>
      <c r="H3072" s="137">
        <f t="shared" si="110"/>
        <v>18</v>
      </c>
      <c r="I3072" s="132" t="str" cm="1">
        <f t="array" ref="I3072">_xlfn.XLOOKUP(C3072,imp_horarios,imp_trechos_janta,"",-1,1)</f>
        <v>BELEM X GOIANIA 21:05</v>
      </c>
      <c r="J3072" s="145" t="str" cm="1">
        <f t="array" ref="J3072">_xlfn.XLOOKUP(D3072,justificativas_motivos,justificativas_texto,"",1,1)</f>
        <v>MOTORISTA CUMPRINDO HORÁRIO NA ESCALA ATUAL</v>
      </c>
    </row>
    <row r="3073" spans="1:10" ht="41.25" hidden="1" customHeight="1">
      <c r="A3073" s="144">
        <v>45633</v>
      </c>
      <c r="B3073" s="135">
        <v>19012</v>
      </c>
      <c r="C3073" s="133">
        <v>0.87847222222222221</v>
      </c>
      <c r="D3073" s="148" t="s">
        <v>11</v>
      </c>
      <c r="E3073" s="132" t="s">
        <v>374</v>
      </c>
      <c r="F3073" s="132"/>
      <c r="G3073" s="132" t="str">
        <f t="shared" si="109"/>
        <v>1</v>
      </c>
      <c r="H3073" s="137">
        <f t="shared" si="110"/>
        <v>18</v>
      </c>
      <c r="I3073" s="132" t="str" cm="1">
        <f t="array" ref="I3073">_xlfn.XLOOKUP(C3073,imp_horarios,imp_trechos_janta,"",-1,1)</f>
        <v>BELEM X GOIANIA 21:05</v>
      </c>
      <c r="J3073" s="145" t="str" cm="1">
        <f t="array" ref="J3073">_xlfn.XLOOKUP(D3073,justificativas_motivos,justificativas_texto,"",1,1)</f>
        <v>MOTORISTA CUMPRINDO HORÁRIO NA ESCALA ATUAL</v>
      </c>
    </row>
    <row r="3074" spans="1:10" ht="41.25" hidden="1" customHeight="1">
      <c r="A3074" s="144">
        <v>45633</v>
      </c>
      <c r="B3074" s="135">
        <v>24005</v>
      </c>
      <c r="C3074" s="133">
        <v>0.3</v>
      </c>
      <c r="D3074" s="136" t="s">
        <v>11</v>
      </c>
      <c r="E3074" s="132" t="s">
        <v>188</v>
      </c>
      <c r="F3074" s="132"/>
      <c r="G3074" s="132" t="str">
        <f t="shared" si="109"/>
        <v>1</v>
      </c>
      <c r="H3074" s="137">
        <f t="shared" si="110"/>
        <v>18</v>
      </c>
      <c r="I3074" s="132" t="str" cm="1">
        <f t="array" ref="I3074">_xlfn.XLOOKUP(C3074,imp_horarios,imp_trechos_janta,"",-1,1)</f>
        <v>BELEM X GOIANIA 07:12</v>
      </c>
      <c r="J3074" s="145" t="str" cm="1">
        <f t="array" ref="J3074">_xlfn.XLOOKUP(D3074,justificativas_motivos,justificativas_texto,"",1,1)</f>
        <v>MOTORISTA CUMPRINDO HORÁRIO NA ESCALA ATUAL</v>
      </c>
    </row>
    <row r="3075" spans="1:10" ht="41.25" hidden="1" customHeight="1">
      <c r="A3075" s="144">
        <v>45633</v>
      </c>
      <c r="B3075" s="135">
        <v>24005</v>
      </c>
      <c r="C3075" s="147">
        <v>0.3</v>
      </c>
      <c r="D3075" s="148" t="s">
        <v>11</v>
      </c>
      <c r="E3075" s="149" t="s">
        <v>37</v>
      </c>
      <c r="F3075" s="149"/>
      <c r="G3075" s="149" t="str">
        <f t="shared" si="109"/>
        <v>1</v>
      </c>
      <c r="H3075" s="150">
        <f t="shared" si="110"/>
        <v>18</v>
      </c>
      <c r="I3075" s="149" t="str" cm="1">
        <f t="array" ref="I3075">_xlfn.XLOOKUP(C3075,imp_horarios,imp_trechos_janta,"",-1,1)</f>
        <v>BELEM X GOIANIA 07:12</v>
      </c>
      <c r="J3075" s="151" t="str" cm="1">
        <f t="array" ref="J3075">_xlfn.XLOOKUP(D3075,justificativas_motivos,justificativas_texto,"",1,1)</f>
        <v>MOTORISTA CUMPRINDO HORÁRIO NA ESCALA ATUAL</v>
      </c>
    </row>
    <row r="3076" spans="1:10" ht="41.25" hidden="1" customHeight="1">
      <c r="A3076" s="152">
        <v>45633</v>
      </c>
      <c r="B3076" s="135">
        <v>24001</v>
      </c>
      <c r="C3076" s="147">
        <v>0.33333333333333331</v>
      </c>
      <c r="D3076" s="148" t="s">
        <v>11</v>
      </c>
      <c r="E3076" s="149" t="s">
        <v>305</v>
      </c>
      <c r="F3076" s="149"/>
      <c r="G3076" s="149" t="str">
        <f t="shared" si="109"/>
        <v>1</v>
      </c>
      <c r="H3076" s="150">
        <f t="shared" si="110"/>
        <v>18</v>
      </c>
      <c r="I3076" s="149" t="str" cm="1">
        <f t="array" ref="I3076">_xlfn.XLOOKUP(C3076,imp_horarios,imp_trechos_janta,"",-1,1)</f>
        <v>SAO LUIS X GOIANIA 08:00</v>
      </c>
      <c r="J3076" s="151" t="str" cm="1">
        <f t="array" ref="J3076">_xlfn.XLOOKUP(D3076,justificativas_motivos,justificativas_texto,"",1,1)</f>
        <v>MOTORISTA CUMPRINDO HORÁRIO NA ESCALA ATUAL</v>
      </c>
    </row>
    <row r="3077" spans="1:10" ht="41.25" hidden="1" customHeight="1">
      <c r="A3077" s="152">
        <v>45633</v>
      </c>
      <c r="B3077" s="135">
        <v>24001</v>
      </c>
      <c r="C3077" s="133">
        <v>0.33333333333333331</v>
      </c>
      <c r="D3077" s="148" t="s">
        <v>11</v>
      </c>
      <c r="E3077" s="132" t="s">
        <v>240</v>
      </c>
      <c r="F3077" s="132"/>
      <c r="G3077" s="132" t="str">
        <f t="shared" si="109"/>
        <v>1</v>
      </c>
      <c r="H3077" s="137">
        <f t="shared" si="110"/>
        <v>18</v>
      </c>
      <c r="I3077" s="132" t="str" cm="1">
        <f t="array" ref="I3077">_xlfn.XLOOKUP(C3077,imp_horarios,imp_trechos_janta,"",-1,1)</f>
        <v>SAO LUIS X GOIANIA 08:00</v>
      </c>
      <c r="J3077" s="145" t="str" cm="1">
        <f t="array" ref="J3077">_xlfn.XLOOKUP(D3077,justificativas_motivos,justificativas_texto,"",1,1)</f>
        <v>MOTORISTA CUMPRINDO HORÁRIO NA ESCALA ATUAL</v>
      </c>
    </row>
    <row r="3078" spans="1:10" ht="41.25" hidden="1" customHeight="1">
      <c r="A3078" s="152">
        <v>45633</v>
      </c>
      <c r="B3078" s="135">
        <v>19004</v>
      </c>
      <c r="C3078" s="133">
        <v>0.75</v>
      </c>
      <c r="D3078" s="148" t="s">
        <v>11</v>
      </c>
      <c r="E3078" s="132" t="s">
        <v>148</v>
      </c>
      <c r="F3078" s="132"/>
      <c r="G3078" s="132" t="str">
        <f t="shared" si="109"/>
        <v>1</v>
      </c>
      <c r="H3078" s="137">
        <f t="shared" si="110"/>
        <v>18</v>
      </c>
      <c r="I3078" s="132" t="str" cm="1">
        <f t="array" ref="I3078">_xlfn.XLOOKUP(C3078,imp_horarios,imp_trechos_janta,"",-1,1)</f>
        <v>GOIANIA X TERESINA 18:00</v>
      </c>
      <c r="J3078" s="145" t="str" cm="1">
        <f t="array" ref="J3078">_xlfn.XLOOKUP(D3078,justificativas_motivos,justificativas_texto,"",1,1)</f>
        <v>MOTORISTA CUMPRINDO HORÁRIO NA ESCALA ATUAL</v>
      </c>
    </row>
    <row r="3079" spans="1:10" ht="41.25" hidden="1" customHeight="1">
      <c r="A3079" s="152">
        <v>45633</v>
      </c>
      <c r="B3079" s="135">
        <v>19004</v>
      </c>
      <c r="C3079" s="133">
        <v>0.75</v>
      </c>
      <c r="D3079" s="148" t="s">
        <v>11</v>
      </c>
      <c r="E3079" s="132" t="s">
        <v>266</v>
      </c>
      <c r="F3079" s="132"/>
      <c r="G3079" s="132" t="str">
        <f t="shared" si="109"/>
        <v>1</v>
      </c>
      <c r="H3079" s="137">
        <f t="shared" si="110"/>
        <v>18</v>
      </c>
      <c r="I3079" s="132" t="str" cm="1">
        <f t="array" ref="I3079">_xlfn.XLOOKUP(C3079,imp_horarios,imp_trechos_janta,"",-1,1)</f>
        <v>GOIANIA X TERESINA 18:00</v>
      </c>
      <c r="J3079" s="145" t="str" cm="1">
        <f t="array" ref="J3079">_xlfn.XLOOKUP(D3079,justificativas_motivos,justificativas_texto,"",1,1)</f>
        <v>MOTORISTA CUMPRINDO HORÁRIO NA ESCALA ATUAL</v>
      </c>
    </row>
    <row r="3080" spans="1:10" ht="41.25" hidden="1" customHeight="1">
      <c r="A3080" s="152">
        <v>45633</v>
      </c>
      <c r="B3080" s="135">
        <v>24010</v>
      </c>
      <c r="C3080" s="133">
        <v>0.79166666666666663</v>
      </c>
      <c r="D3080" s="148" t="s">
        <v>11</v>
      </c>
      <c r="E3080" s="132" t="s">
        <v>108</v>
      </c>
      <c r="F3080" s="132"/>
      <c r="G3080" s="132" t="str">
        <f t="shared" si="109"/>
        <v>1</v>
      </c>
      <c r="H3080" s="137">
        <f t="shared" si="110"/>
        <v>18</v>
      </c>
      <c r="I3080" s="132" t="str" cm="1">
        <f t="array" ref="I3080">_xlfn.XLOOKUP(C3080,imp_horarios,imp_trechos_janta,"",-1,1)</f>
        <v>GOIANIA X TERESINA 18:00</v>
      </c>
      <c r="J3080" s="145" t="str" cm="1">
        <f t="array" ref="J3080">_xlfn.XLOOKUP(D3080,justificativas_motivos,justificativas_texto,"",1,1)</f>
        <v>MOTORISTA CUMPRINDO HORÁRIO NA ESCALA ATUAL</v>
      </c>
    </row>
    <row r="3081" spans="1:10" ht="41.25" hidden="1" customHeight="1">
      <c r="A3081" s="152">
        <v>45633</v>
      </c>
      <c r="B3081" s="146">
        <v>24010</v>
      </c>
      <c r="C3081" s="147">
        <v>0.79166666666666663</v>
      </c>
      <c r="D3081" s="148" t="s">
        <v>11</v>
      </c>
      <c r="E3081" s="149" t="s">
        <v>280</v>
      </c>
      <c r="F3081" s="149"/>
      <c r="G3081" s="149" t="str">
        <f t="shared" si="109"/>
        <v>1</v>
      </c>
      <c r="H3081" s="150">
        <f t="shared" si="110"/>
        <v>18</v>
      </c>
      <c r="I3081" s="149" t="str" cm="1">
        <f t="array" ref="I3081">_xlfn.XLOOKUP(C3081,imp_horarios,imp_trechos_janta,"",-1,1)</f>
        <v>GOIANIA X TERESINA 18:00</v>
      </c>
      <c r="J3081" s="151" t="str" cm="1">
        <f t="array" ref="J3081">_xlfn.XLOOKUP(D3081,justificativas_motivos,justificativas_texto,"",1,1)</f>
        <v>MOTORISTA CUMPRINDO HORÁRIO NA ESCALA ATUAL</v>
      </c>
    </row>
    <row r="3082" spans="1:10" ht="41.25" hidden="1" customHeight="1">
      <c r="A3082" s="152">
        <v>45633</v>
      </c>
      <c r="B3082" s="146">
        <v>24004</v>
      </c>
      <c r="C3082" s="147">
        <v>0.83333333333333337</v>
      </c>
      <c r="D3082" s="148" t="s">
        <v>11</v>
      </c>
      <c r="E3082" s="149" t="s">
        <v>65</v>
      </c>
      <c r="F3082" s="149"/>
      <c r="G3082" s="149" t="str">
        <f t="shared" si="109"/>
        <v>1</v>
      </c>
      <c r="H3082" s="150">
        <f t="shared" si="110"/>
        <v>18</v>
      </c>
      <c r="I3082" s="149" t="str" cm="1">
        <f t="array" ref="I3082">_xlfn.XLOOKUP(C3082,imp_horarios,imp_trechos_janta,"",-1,1)</f>
        <v>GOIANIA X SAO LUIS 20:00</v>
      </c>
      <c r="J3082" s="151" t="str" cm="1">
        <f t="array" ref="J3082">_xlfn.XLOOKUP(D3082,justificativas_motivos,justificativas_texto,"",1,1)</f>
        <v>MOTORISTA CUMPRINDO HORÁRIO NA ESCALA ATUAL</v>
      </c>
    </row>
    <row r="3083" spans="1:10" ht="41.25" hidden="1" customHeight="1">
      <c r="A3083" s="152">
        <v>45633</v>
      </c>
      <c r="B3083" s="146">
        <v>24004</v>
      </c>
      <c r="C3083" s="147">
        <v>0.83333333333333337</v>
      </c>
      <c r="D3083" s="148" t="s">
        <v>11</v>
      </c>
      <c r="E3083" s="149" t="s">
        <v>64</v>
      </c>
      <c r="F3083" s="149"/>
      <c r="G3083" s="149" t="str">
        <f t="shared" si="109"/>
        <v>1</v>
      </c>
      <c r="H3083" s="150">
        <f t="shared" si="110"/>
        <v>18</v>
      </c>
      <c r="I3083" s="149" t="str" cm="1">
        <f t="array" ref="I3083">_xlfn.XLOOKUP(C3083,imp_horarios,imp_trechos_janta,"",-1,1)</f>
        <v>GOIANIA X SAO LUIS 20:00</v>
      </c>
      <c r="J3083" s="151" t="str" cm="1">
        <f t="array" ref="J3083">_xlfn.XLOOKUP(D3083,justificativas_motivos,justificativas_texto,"",1,1)</f>
        <v>MOTORISTA CUMPRINDO HORÁRIO NA ESCALA ATUAL</v>
      </c>
    </row>
    <row r="3084" spans="1:10" ht="41.25" hidden="1" customHeight="1">
      <c r="A3084" s="152">
        <v>45634</v>
      </c>
      <c r="B3084" s="146">
        <v>16800</v>
      </c>
      <c r="C3084" s="147">
        <v>0.87847222222222221</v>
      </c>
      <c r="D3084" s="148" t="s">
        <v>11</v>
      </c>
      <c r="E3084" s="149" t="s">
        <v>65</v>
      </c>
      <c r="F3084" s="149"/>
      <c r="G3084" s="149" t="str">
        <f t="shared" si="109"/>
        <v>1</v>
      </c>
      <c r="H3084" s="150">
        <f t="shared" si="110"/>
        <v>18</v>
      </c>
      <c r="I3084" s="149" t="str" cm="1">
        <f t="array" ref="I3084">_xlfn.XLOOKUP(C3084,imp_horarios,imp_trechos_janta,"",-1,1)</f>
        <v>BELEM X GOIANIA 21:05</v>
      </c>
      <c r="J3084" s="151" t="str" cm="1">
        <f t="array" ref="J3084">_xlfn.XLOOKUP(D3084,justificativas_motivos,justificativas_texto,"",1,1)</f>
        <v>MOTORISTA CUMPRINDO HORÁRIO NA ESCALA ATUAL</v>
      </c>
    </row>
    <row r="3085" spans="1:10" ht="41.25" hidden="1" customHeight="1">
      <c r="A3085" s="152">
        <v>45634</v>
      </c>
      <c r="B3085" s="146">
        <v>16800</v>
      </c>
      <c r="C3085" s="147">
        <v>0.87847222222222221</v>
      </c>
      <c r="D3085" s="148" t="s">
        <v>11</v>
      </c>
      <c r="E3085" s="149" t="s">
        <v>64</v>
      </c>
      <c r="F3085" s="149"/>
      <c r="G3085" s="149" t="str">
        <f t="shared" si="109"/>
        <v>1</v>
      </c>
      <c r="H3085" s="150">
        <f t="shared" si="110"/>
        <v>18</v>
      </c>
      <c r="I3085" s="149" t="str" cm="1">
        <f t="array" ref="I3085">_xlfn.XLOOKUP(C3085,imp_horarios,imp_trechos_janta,"",-1,1)</f>
        <v>BELEM X GOIANIA 21:05</v>
      </c>
      <c r="J3085" s="151" t="str" cm="1">
        <f t="array" ref="J3085">_xlfn.XLOOKUP(D3085,justificativas_motivos,justificativas_texto,"",1,1)</f>
        <v>MOTORISTA CUMPRINDO HORÁRIO NA ESCALA ATUAL</v>
      </c>
    </row>
    <row r="3086" spans="1:10" ht="41.25" hidden="1" customHeight="1">
      <c r="A3086" s="152">
        <v>45634</v>
      </c>
      <c r="B3086" s="146">
        <v>14300</v>
      </c>
      <c r="C3086" s="147">
        <v>0.39583333333333331</v>
      </c>
      <c r="D3086" s="148" t="s">
        <v>11</v>
      </c>
      <c r="E3086" s="153" t="s">
        <v>367</v>
      </c>
      <c r="F3086" s="149"/>
      <c r="G3086" s="149" t="str">
        <f t="shared" si="109"/>
        <v>1</v>
      </c>
      <c r="H3086" s="150">
        <f t="shared" si="110"/>
        <v>18</v>
      </c>
      <c r="I3086" s="149" t="str" cm="1">
        <f t="array" ref="I3086">_xlfn.XLOOKUP(C3086,imp_horarios,imp_trechos_janta,"",-1,1)</f>
        <v>GOIANIA X BELEM 09:30</v>
      </c>
      <c r="J3086" s="151" t="str" cm="1">
        <f t="array" ref="J3086">_xlfn.XLOOKUP(D3086,justificativas_motivos,justificativas_texto,"",1,1)</f>
        <v>MOTORISTA CUMPRINDO HORÁRIO NA ESCALA ATUAL</v>
      </c>
    </row>
    <row r="3087" spans="1:10" ht="41.25" hidden="1" customHeight="1">
      <c r="A3087" s="152">
        <v>45634</v>
      </c>
      <c r="B3087" s="146">
        <v>14300</v>
      </c>
      <c r="C3087" s="147">
        <v>0.39583333333333331</v>
      </c>
      <c r="D3087" s="148" t="s">
        <v>11</v>
      </c>
      <c r="E3087" s="153" t="s">
        <v>229</v>
      </c>
      <c r="F3087" s="149"/>
      <c r="G3087" s="149" t="str">
        <f t="shared" si="109"/>
        <v>1</v>
      </c>
      <c r="H3087" s="150">
        <f t="shared" si="110"/>
        <v>18</v>
      </c>
      <c r="I3087" s="149" t="str" cm="1">
        <f t="array" ref="I3087">_xlfn.XLOOKUP(C3087,imp_horarios,imp_trechos_janta,"",-1,1)</f>
        <v>GOIANIA X BELEM 09:30</v>
      </c>
      <c r="J3087" s="151" t="str" cm="1">
        <f t="array" ref="J3087">_xlfn.XLOOKUP(D3087,justificativas_motivos,justificativas_texto,"",1,1)</f>
        <v>MOTORISTA CUMPRINDO HORÁRIO NA ESCALA ATUAL</v>
      </c>
    </row>
    <row r="3088" spans="1:10" ht="41.25" hidden="1" customHeight="1">
      <c r="A3088" s="152">
        <v>45634</v>
      </c>
      <c r="B3088" s="146">
        <v>24010</v>
      </c>
      <c r="C3088" s="147">
        <v>0.3</v>
      </c>
      <c r="D3088" s="148" t="s">
        <v>11</v>
      </c>
      <c r="E3088" s="153" t="s">
        <v>52</v>
      </c>
      <c r="F3088" s="149"/>
      <c r="G3088" s="149" t="str">
        <f t="shared" si="109"/>
        <v>1</v>
      </c>
      <c r="H3088" s="150">
        <f t="shared" si="110"/>
        <v>18</v>
      </c>
      <c r="I3088" s="149" t="str" cm="1">
        <f t="array" ref="I3088">_xlfn.XLOOKUP(C3088,imp_horarios,imp_trechos_janta,"",-1,1)</f>
        <v>BELEM X GOIANIA 07:12</v>
      </c>
      <c r="J3088" s="151" t="str" cm="1">
        <f t="array" ref="J3088">_xlfn.XLOOKUP(D3088,justificativas_motivos,justificativas_texto,"",1,1)</f>
        <v>MOTORISTA CUMPRINDO HORÁRIO NA ESCALA ATUAL</v>
      </c>
    </row>
    <row r="3089" spans="1:10" ht="41.25" hidden="1" customHeight="1">
      <c r="A3089" s="152">
        <v>45634</v>
      </c>
      <c r="B3089" s="146">
        <v>24010</v>
      </c>
      <c r="C3089" s="147">
        <v>0.3</v>
      </c>
      <c r="D3089" s="148" t="s">
        <v>11</v>
      </c>
      <c r="E3089" s="153" t="s">
        <v>238</v>
      </c>
      <c r="F3089" s="149"/>
      <c r="G3089" s="149" t="str">
        <f t="shared" si="109"/>
        <v>1</v>
      </c>
      <c r="H3089" s="150">
        <f t="shared" si="110"/>
        <v>18</v>
      </c>
      <c r="I3089" s="149" t="str" cm="1">
        <f t="array" ref="I3089">_xlfn.XLOOKUP(C3089,imp_horarios,imp_trechos_janta,"",-1,1)</f>
        <v>BELEM X GOIANIA 07:12</v>
      </c>
      <c r="J3089" s="151" t="str" cm="1">
        <f t="array" ref="J3089">_xlfn.XLOOKUP(D3089,justificativas_motivos,justificativas_texto,"",1,1)</f>
        <v>MOTORISTA CUMPRINDO HORÁRIO NA ESCALA ATUAL</v>
      </c>
    </row>
    <row r="3090" spans="1:10" ht="41.25" hidden="1" customHeight="1">
      <c r="A3090" s="152">
        <v>45634</v>
      </c>
      <c r="B3090" s="146">
        <v>19003</v>
      </c>
      <c r="C3090" s="147">
        <v>0.77083333333333337</v>
      </c>
      <c r="D3090" s="148" t="s">
        <v>11</v>
      </c>
      <c r="E3090" s="149" t="s">
        <v>30</v>
      </c>
      <c r="F3090" s="149"/>
      <c r="G3090" s="149" t="str">
        <f t="shared" si="109"/>
        <v>1</v>
      </c>
      <c r="H3090" s="150">
        <f t="shared" si="110"/>
        <v>18</v>
      </c>
      <c r="I3090" s="149" t="str" cm="1">
        <f t="array" ref="I3090">_xlfn.XLOOKUP(C3090,imp_horarios,imp_trechos_janta,"",-1,1)</f>
        <v>GOIANIA X TERESINA 18:00</v>
      </c>
      <c r="J3090" s="151" t="str" cm="1">
        <f t="array" ref="J3090">_xlfn.XLOOKUP(D3090,justificativas_motivos,justificativas_texto,"",1,1)</f>
        <v>MOTORISTA CUMPRINDO HORÁRIO NA ESCALA ATUAL</v>
      </c>
    </row>
    <row r="3091" spans="1:10" ht="41.25" hidden="1" customHeight="1">
      <c r="A3091" s="152">
        <v>45634</v>
      </c>
      <c r="B3091" s="146">
        <v>19003</v>
      </c>
      <c r="C3091" s="147">
        <v>0.77083333333333337</v>
      </c>
      <c r="D3091" s="148" t="s">
        <v>11</v>
      </c>
      <c r="E3091" s="149" t="s">
        <v>31</v>
      </c>
      <c r="F3091" s="149"/>
      <c r="G3091" s="149" t="str">
        <f t="shared" si="109"/>
        <v>1</v>
      </c>
      <c r="H3091" s="150">
        <f t="shared" si="110"/>
        <v>18</v>
      </c>
      <c r="I3091" s="149" t="str" cm="1">
        <f t="array" ref="I3091">_xlfn.XLOOKUP(C3091,imp_horarios,imp_trechos_janta,"",-1,1)</f>
        <v>GOIANIA X TERESINA 18:00</v>
      </c>
      <c r="J3091" s="151" t="str" cm="1">
        <f t="array" ref="J3091">_xlfn.XLOOKUP(D3091,justificativas_motivos,justificativas_texto,"",1,1)</f>
        <v>MOTORISTA CUMPRINDO HORÁRIO NA ESCALA ATUAL</v>
      </c>
    </row>
    <row r="3092" spans="1:10" ht="41.25" hidden="1" customHeight="1">
      <c r="A3092" s="152">
        <v>45634</v>
      </c>
      <c r="B3092" s="146">
        <v>24006</v>
      </c>
      <c r="C3092" s="147">
        <v>0.79166666666666663</v>
      </c>
      <c r="D3092" s="148" t="s">
        <v>11</v>
      </c>
      <c r="E3092" s="149" t="s">
        <v>177</v>
      </c>
      <c r="F3092" s="149"/>
      <c r="G3092" s="149" t="str">
        <f t="shared" si="109"/>
        <v>1</v>
      </c>
      <c r="H3092" s="150">
        <f t="shared" si="110"/>
        <v>18</v>
      </c>
      <c r="I3092" s="149" t="str" cm="1">
        <f t="array" ref="I3092">_xlfn.XLOOKUP(C3092,imp_horarios,imp_trechos_janta,"",-1,1)</f>
        <v>GOIANIA X TERESINA 18:00</v>
      </c>
      <c r="J3092" s="151" t="str" cm="1">
        <f t="array" ref="J3092">_xlfn.XLOOKUP(D3092,justificativas_motivos,justificativas_texto,"",1,1)</f>
        <v>MOTORISTA CUMPRINDO HORÁRIO NA ESCALA ATUAL</v>
      </c>
    </row>
    <row r="3093" spans="1:10" ht="41.25" hidden="1" customHeight="1">
      <c r="A3093" s="152">
        <v>45634</v>
      </c>
      <c r="B3093" s="146">
        <v>24006</v>
      </c>
      <c r="C3093" s="147">
        <v>0.79166666666666663</v>
      </c>
      <c r="D3093" s="148" t="s">
        <v>11</v>
      </c>
      <c r="E3093" s="149" t="s">
        <v>17</v>
      </c>
      <c r="F3093" s="149"/>
      <c r="G3093" s="149" t="str">
        <f t="shared" si="109"/>
        <v>1</v>
      </c>
      <c r="H3093" s="150">
        <f t="shared" si="110"/>
        <v>18</v>
      </c>
      <c r="I3093" s="149" t="str" cm="1">
        <f t="array" ref="I3093">_xlfn.XLOOKUP(C3093,imp_horarios,imp_trechos_janta,"",-1,1)</f>
        <v>GOIANIA X TERESINA 18:00</v>
      </c>
      <c r="J3093" s="151" t="str" cm="1">
        <f t="array" ref="J3093">_xlfn.XLOOKUP(D3093,justificativas_motivos,justificativas_texto,"",1,1)</f>
        <v>MOTORISTA CUMPRINDO HORÁRIO NA ESCALA ATUAL</v>
      </c>
    </row>
    <row r="3094" spans="1:10" ht="41.25" hidden="1" customHeight="1">
      <c r="A3094" s="152">
        <v>45634</v>
      </c>
      <c r="B3094" s="146">
        <v>24009</v>
      </c>
      <c r="C3094" s="147">
        <v>0.83333333333333337</v>
      </c>
      <c r="D3094" s="148" t="s">
        <v>11</v>
      </c>
      <c r="E3094" s="149" t="s">
        <v>12</v>
      </c>
      <c r="F3094" s="149"/>
      <c r="G3094" s="149" t="str">
        <f t="shared" si="109"/>
        <v>1</v>
      </c>
      <c r="H3094" s="150">
        <f t="shared" si="110"/>
        <v>18</v>
      </c>
      <c r="I3094" s="149" t="str" cm="1">
        <f t="array" ref="I3094">_xlfn.XLOOKUP(C3094,imp_horarios,imp_trechos_janta,"",-1,1)</f>
        <v>GOIANIA X SAO LUIS 20:00</v>
      </c>
      <c r="J3094" s="151" t="str" cm="1">
        <f t="array" ref="J3094">_xlfn.XLOOKUP(D3094,justificativas_motivos,justificativas_texto,"",1,1)</f>
        <v>MOTORISTA CUMPRINDO HORÁRIO NA ESCALA ATUAL</v>
      </c>
    </row>
    <row r="3095" spans="1:10" ht="41.25" hidden="1" customHeight="1">
      <c r="A3095" s="144">
        <v>45634</v>
      </c>
      <c r="B3095" s="135">
        <v>24009</v>
      </c>
      <c r="C3095" s="133">
        <v>0.83333333333333337</v>
      </c>
      <c r="D3095" s="136" t="s">
        <v>11</v>
      </c>
      <c r="E3095" s="132" t="s">
        <v>13</v>
      </c>
      <c r="F3095" s="132"/>
      <c r="G3095" s="132" t="str">
        <f t="shared" si="109"/>
        <v>1</v>
      </c>
      <c r="H3095" s="137">
        <f t="shared" si="110"/>
        <v>18</v>
      </c>
      <c r="I3095" s="132" t="str" cm="1">
        <f t="array" ref="I3095">_xlfn.XLOOKUP(C3095,imp_horarios,imp_trechos_janta,"",-1,1)</f>
        <v>GOIANIA X SAO LUIS 20:00</v>
      </c>
      <c r="J3095" s="145" t="str" cm="1">
        <f t="array" ref="J3095">_xlfn.XLOOKUP(D3095,justificativas_motivos,justificativas_texto,"",1,1)</f>
        <v>MOTORISTA CUMPRINDO HORÁRIO NA ESCALA ATUAL</v>
      </c>
    </row>
    <row r="3096" spans="1:10" ht="41.25" hidden="1" customHeight="1">
      <c r="A3096" s="144">
        <v>45635</v>
      </c>
      <c r="B3096" s="135">
        <v>19018</v>
      </c>
      <c r="C3096" s="133">
        <v>0.87847222222222221</v>
      </c>
      <c r="D3096" s="135" t="s">
        <v>137</v>
      </c>
      <c r="E3096" s="132" t="s">
        <v>12</v>
      </c>
      <c r="F3096" s="132"/>
      <c r="G3096" s="132" t="str">
        <f t="shared" si="109"/>
        <v>1</v>
      </c>
      <c r="H3096" s="137">
        <f t="shared" si="110"/>
        <v>18</v>
      </c>
      <c r="I3096" s="132" t="str" cm="1">
        <f t="array" ref="I3096">_xlfn.XLOOKUP(C3096,imp_horarios,imp_trechos_janta,"",-1,1)</f>
        <v>BELEM X GOIANIA 21:05</v>
      </c>
      <c r="J3096" s="145" t="str" cm="1">
        <f t="array" ref="J3096">_xlfn.XLOOKUP(D3096,justificativas_motivos,justificativas_texto,"",1,1)</f>
        <v>MOTORISTA NA GARAGEM EM ESPERA PARA DISPONIBILIDADE DE HORARIOS</v>
      </c>
    </row>
    <row r="3097" spans="1:10" ht="41.25" hidden="1" customHeight="1">
      <c r="A3097" s="144">
        <v>45635</v>
      </c>
      <c r="B3097" s="135">
        <v>19018</v>
      </c>
      <c r="C3097" s="133">
        <v>0.87847222222222221</v>
      </c>
      <c r="D3097" s="146" t="s">
        <v>137</v>
      </c>
      <c r="E3097" s="132" t="s">
        <v>13</v>
      </c>
      <c r="F3097" s="132"/>
      <c r="G3097" s="132" t="str">
        <f t="shared" si="109"/>
        <v>1</v>
      </c>
      <c r="H3097" s="137">
        <f t="shared" si="110"/>
        <v>18</v>
      </c>
      <c r="I3097" s="132" t="str" cm="1">
        <f t="array" ref="I3097">_xlfn.XLOOKUP(C3097,imp_horarios,imp_trechos_janta,"",-1,1)</f>
        <v>BELEM X GOIANIA 21:05</v>
      </c>
      <c r="J3097" s="145" t="str" cm="1">
        <f t="array" ref="J3097">_xlfn.XLOOKUP(D3097,justificativas_motivos,justificativas_texto,"",1,1)</f>
        <v>MOTORISTA NA GARAGEM EM ESPERA PARA DISPONIBILIDADE DE HORARIOS</v>
      </c>
    </row>
    <row r="3098" spans="1:10" ht="41.25" hidden="1" customHeight="1">
      <c r="A3098" s="144">
        <v>45635</v>
      </c>
      <c r="B3098" s="135">
        <v>24006</v>
      </c>
      <c r="C3098" s="133">
        <v>0.3</v>
      </c>
      <c r="D3098" s="148" t="s">
        <v>11</v>
      </c>
      <c r="E3098" s="132" t="s">
        <v>135</v>
      </c>
      <c r="F3098" s="132"/>
      <c r="G3098" s="132" t="str">
        <f t="shared" si="109"/>
        <v>1</v>
      </c>
      <c r="H3098" s="137">
        <f t="shared" si="110"/>
        <v>18</v>
      </c>
      <c r="I3098" s="132" t="str" cm="1">
        <f t="array" ref="I3098">_xlfn.XLOOKUP(C3098,imp_horarios,imp_trechos_janta,"",-1,1)</f>
        <v>BELEM X GOIANIA 07:12</v>
      </c>
      <c r="J3098" s="145" t="str" cm="1">
        <f t="array" ref="J3098">_xlfn.XLOOKUP(D3098,justificativas_motivos,justificativas_texto,"",1,1)</f>
        <v>MOTORISTA CUMPRINDO HORÁRIO NA ESCALA ATUAL</v>
      </c>
    </row>
    <row r="3099" spans="1:10" ht="41.25" hidden="1" customHeight="1">
      <c r="A3099" s="144">
        <v>45635</v>
      </c>
      <c r="B3099" s="146">
        <v>24006</v>
      </c>
      <c r="C3099" s="147">
        <v>0.3</v>
      </c>
      <c r="D3099" s="148" t="s">
        <v>11</v>
      </c>
      <c r="E3099" s="149" t="s">
        <v>174</v>
      </c>
      <c r="F3099" s="132"/>
      <c r="G3099" s="149" t="str">
        <f t="shared" ref="G3099:G3162" si="111">IF(E3099="MOTORISTA","","1")</f>
        <v>1</v>
      </c>
      <c r="H3099" s="150">
        <f t="shared" ref="H3099:H3162" si="112">IF(E3099="MOTORISTA","",18)</f>
        <v>18</v>
      </c>
      <c r="I3099" s="149" t="str" cm="1">
        <f t="array" ref="I3099">_xlfn.XLOOKUP(C3099,imp_horarios,imp_trechos_janta,"",-1,1)</f>
        <v>BELEM X GOIANIA 07:12</v>
      </c>
      <c r="J3099" s="151" t="str" cm="1">
        <f t="array" ref="J3099">_xlfn.XLOOKUP(D3099,justificativas_motivos,justificativas_texto,"",1,1)</f>
        <v>MOTORISTA CUMPRINDO HORÁRIO NA ESCALA ATUAL</v>
      </c>
    </row>
    <row r="3100" spans="1:10" ht="41.25" hidden="1" customHeight="1">
      <c r="A3100" s="144">
        <v>45635</v>
      </c>
      <c r="B3100" s="146">
        <v>24009</v>
      </c>
      <c r="C3100" s="147">
        <v>0.33333333333333331</v>
      </c>
      <c r="D3100" s="148" t="s">
        <v>11</v>
      </c>
      <c r="E3100" s="132" t="s">
        <v>117</v>
      </c>
      <c r="F3100" s="132"/>
      <c r="G3100" s="132" t="str">
        <f t="shared" si="111"/>
        <v>1</v>
      </c>
      <c r="H3100" s="137">
        <f t="shared" si="112"/>
        <v>18</v>
      </c>
      <c r="I3100" s="132" t="str" cm="1">
        <f t="array" ref="I3100">_xlfn.XLOOKUP(C3100,imp_horarios,imp_trechos_janta,"",-1,1)</f>
        <v>SAO LUIS X GOIANIA 08:00</v>
      </c>
      <c r="J3100" s="145" t="str" cm="1">
        <f t="array" ref="J3100">_xlfn.XLOOKUP(D3100,justificativas_motivos,justificativas_texto,"",1,1)</f>
        <v>MOTORISTA CUMPRINDO HORÁRIO NA ESCALA ATUAL</v>
      </c>
    </row>
    <row r="3101" spans="1:10" ht="41.25" hidden="1" customHeight="1">
      <c r="A3101" s="144">
        <v>45635</v>
      </c>
      <c r="B3101" s="146">
        <v>24009</v>
      </c>
      <c r="C3101" s="147">
        <v>0.33333333333333331</v>
      </c>
      <c r="D3101" s="148" t="s">
        <v>11</v>
      </c>
      <c r="E3101" s="149" t="s">
        <v>116</v>
      </c>
      <c r="F3101" s="132"/>
      <c r="G3101" s="149" t="str">
        <f t="shared" si="111"/>
        <v>1</v>
      </c>
      <c r="H3101" s="150">
        <f t="shared" si="112"/>
        <v>18</v>
      </c>
      <c r="I3101" s="149" t="str" cm="1">
        <f t="array" ref="I3101">_xlfn.XLOOKUP(C3101,imp_horarios,imp_trechos_janta,"",-1,1)</f>
        <v>SAO LUIS X GOIANIA 08:00</v>
      </c>
      <c r="J3101" s="151" t="str" cm="1">
        <f t="array" ref="J3101">_xlfn.XLOOKUP(D3101,justificativas_motivos,justificativas_texto,"",1,1)</f>
        <v>MOTORISTA CUMPRINDO HORÁRIO NA ESCALA ATUAL</v>
      </c>
    </row>
    <row r="3102" spans="1:10" ht="41.25" hidden="1" customHeight="1">
      <c r="A3102" s="144">
        <v>45635</v>
      </c>
      <c r="B3102" s="135">
        <v>19019</v>
      </c>
      <c r="C3102" s="133">
        <v>0.79166666666666663</v>
      </c>
      <c r="D3102" s="136" t="s">
        <v>11</v>
      </c>
      <c r="E3102" s="132" t="s">
        <v>267</v>
      </c>
      <c r="F3102" s="132"/>
      <c r="G3102" s="132" t="str">
        <f t="shared" si="111"/>
        <v>1</v>
      </c>
      <c r="H3102" s="137">
        <f t="shared" si="112"/>
        <v>18</v>
      </c>
      <c r="I3102" s="132" t="str" cm="1">
        <f t="array" ref="I3102">_xlfn.XLOOKUP(C3102,imp_horarios,imp_trechos_janta,"",-1,1)</f>
        <v>GOIANIA X TERESINA 18:00</v>
      </c>
      <c r="J3102" s="145" t="str" cm="1">
        <f t="array" ref="J3102">_xlfn.XLOOKUP(D3102,justificativas_motivos,justificativas_texto,"",1,1)</f>
        <v>MOTORISTA CUMPRINDO HORÁRIO NA ESCALA ATUAL</v>
      </c>
    </row>
    <row r="3103" spans="1:10" ht="41.25" hidden="1" customHeight="1">
      <c r="A3103" s="144">
        <v>45635</v>
      </c>
      <c r="B3103" s="135">
        <v>19019</v>
      </c>
      <c r="C3103" s="133">
        <v>0.79166666666666663</v>
      </c>
      <c r="D3103" s="148" t="s">
        <v>11</v>
      </c>
      <c r="E3103" s="132" t="s">
        <v>165</v>
      </c>
      <c r="F3103" s="149"/>
      <c r="G3103" s="132" t="str">
        <f t="shared" si="111"/>
        <v>1</v>
      </c>
      <c r="H3103" s="137">
        <f t="shared" si="112"/>
        <v>18</v>
      </c>
      <c r="I3103" s="132" t="str" cm="1">
        <f t="array" ref="I3103">_xlfn.XLOOKUP(C3103,imp_horarios,imp_trechos_janta,"",-1,1)</f>
        <v>GOIANIA X TERESINA 18:00</v>
      </c>
      <c r="J3103" s="145" t="str" cm="1">
        <f t="array" ref="J3103">_xlfn.XLOOKUP(D3103,justificativas_motivos,justificativas_texto,"",1,1)</f>
        <v>MOTORISTA CUMPRINDO HORÁRIO NA ESCALA ATUAL</v>
      </c>
    </row>
    <row r="3104" spans="1:10" ht="41.25" hidden="1" customHeight="1">
      <c r="A3104" s="152">
        <v>45635</v>
      </c>
      <c r="B3104" s="146">
        <v>24002</v>
      </c>
      <c r="C3104" s="147">
        <v>0.83333333333333337</v>
      </c>
      <c r="D3104" s="148" t="s">
        <v>11</v>
      </c>
      <c r="E3104" s="149" t="s">
        <v>203</v>
      </c>
      <c r="F3104" s="149"/>
      <c r="G3104" s="149" t="str">
        <f t="shared" si="111"/>
        <v>1</v>
      </c>
      <c r="H3104" s="150">
        <f t="shared" si="112"/>
        <v>18</v>
      </c>
      <c r="I3104" s="149" t="str" cm="1">
        <f t="array" ref="I3104">_xlfn.XLOOKUP(C3104,imp_horarios,imp_trechos_janta,"",-1,1)</f>
        <v>GOIANIA X SAO LUIS 20:00</v>
      </c>
      <c r="J3104" s="151" t="str" cm="1">
        <f t="array" ref="J3104">_xlfn.XLOOKUP(D3104,justificativas_motivos,justificativas_texto,"",1,1)</f>
        <v>MOTORISTA CUMPRINDO HORÁRIO NA ESCALA ATUAL</v>
      </c>
    </row>
    <row r="3105" spans="1:10" ht="41.25" hidden="1" customHeight="1">
      <c r="A3105" s="144">
        <v>45635</v>
      </c>
      <c r="B3105" s="135">
        <v>24002</v>
      </c>
      <c r="C3105" s="133">
        <v>0.83333333333333337</v>
      </c>
      <c r="D3105" s="136" t="s">
        <v>11</v>
      </c>
      <c r="E3105" s="132" t="s">
        <v>204</v>
      </c>
      <c r="F3105" s="132"/>
      <c r="G3105" s="132" t="str">
        <f t="shared" si="111"/>
        <v>1</v>
      </c>
      <c r="H3105" s="137">
        <f t="shared" si="112"/>
        <v>18</v>
      </c>
      <c r="I3105" s="132" t="str" cm="1">
        <f t="array" ref="I3105">_xlfn.XLOOKUP(C3105,imp_horarios,imp_trechos_janta,"",-1,1)</f>
        <v>GOIANIA X SAO LUIS 20:00</v>
      </c>
      <c r="J3105" s="145" t="str" cm="1">
        <f t="array" ref="J3105">_xlfn.XLOOKUP(D3105,justificativas_motivos,justificativas_texto,"",1,1)</f>
        <v>MOTORISTA CUMPRINDO HORÁRIO NA ESCALA ATUAL</v>
      </c>
    </row>
    <row r="3106" spans="1:10" ht="41.25" hidden="1" customHeight="1">
      <c r="A3106" s="152">
        <v>45635</v>
      </c>
      <c r="B3106" s="146" t="s">
        <v>345</v>
      </c>
      <c r="C3106" s="133">
        <v>0.37708333333333333</v>
      </c>
      <c r="D3106" s="148" t="s">
        <v>11</v>
      </c>
      <c r="E3106" s="149" t="s">
        <v>366</v>
      </c>
      <c r="F3106" s="149"/>
      <c r="G3106" s="149" t="str">
        <f t="shared" si="111"/>
        <v>1</v>
      </c>
      <c r="H3106" s="150">
        <f t="shared" si="112"/>
        <v>18</v>
      </c>
      <c r="I3106" s="149" t="str" cm="1">
        <f t="array" ref="I3106">_xlfn.XLOOKUP(C3106,imp_horarios,imp_trechos_janta,"",-1,1)</f>
        <v>FORTALEZA X SINOP 09:03</v>
      </c>
      <c r="J3106" s="151" t="str" cm="1">
        <f t="array" ref="J3106">_xlfn.XLOOKUP(D3106,justificativas_motivos,justificativas_texto,"",1,1)</f>
        <v>MOTORISTA CUMPRINDO HORÁRIO NA ESCALA ATUAL</v>
      </c>
    </row>
    <row r="3107" spans="1:10" ht="41.25" hidden="1" customHeight="1">
      <c r="A3107" s="152">
        <v>45635</v>
      </c>
      <c r="B3107" s="146" t="s">
        <v>345</v>
      </c>
      <c r="C3107" s="147">
        <v>0.37708333333333333</v>
      </c>
      <c r="D3107" s="148" t="s">
        <v>11</v>
      </c>
      <c r="E3107" s="149" t="s">
        <v>360</v>
      </c>
      <c r="F3107" s="149"/>
      <c r="G3107" s="149" t="str">
        <f t="shared" si="111"/>
        <v>1</v>
      </c>
      <c r="H3107" s="150">
        <f t="shared" si="112"/>
        <v>18</v>
      </c>
      <c r="I3107" s="149" t="str" cm="1">
        <f t="array" ref="I3107">_xlfn.XLOOKUP(C3107,imp_horarios,imp_trechos_janta,"",-1,1)</f>
        <v>FORTALEZA X SINOP 09:03</v>
      </c>
      <c r="J3107" s="151" t="str" cm="1">
        <f t="array" ref="J3107">_xlfn.XLOOKUP(D3107,justificativas_motivos,justificativas_texto,"",1,1)</f>
        <v>MOTORISTA CUMPRINDO HORÁRIO NA ESCALA ATUAL</v>
      </c>
    </row>
    <row r="3108" spans="1:10" ht="41.25" hidden="1" customHeight="1">
      <c r="A3108" s="152">
        <v>45636</v>
      </c>
      <c r="B3108" s="146">
        <v>221101</v>
      </c>
      <c r="C3108" s="147">
        <v>0.87847222222222221</v>
      </c>
      <c r="D3108" s="148" t="s">
        <v>11</v>
      </c>
      <c r="E3108" s="132" t="s">
        <v>267</v>
      </c>
      <c r="F3108" s="149"/>
      <c r="G3108" s="149" t="str">
        <f t="shared" si="111"/>
        <v>1</v>
      </c>
      <c r="H3108" s="150">
        <f t="shared" si="112"/>
        <v>18</v>
      </c>
      <c r="I3108" s="149" t="str" cm="1">
        <f t="array" ref="I3108">_xlfn.XLOOKUP(C3108,imp_horarios,imp_trechos_janta,"",-1,1)</f>
        <v>BELEM X GOIANIA 21:05</v>
      </c>
      <c r="J3108" s="151" t="str" cm="1">
        <f t="array" ref="J3108">_xlfn.XLOOKUP(D3108,justificativas_motivos,justificativas_texto,"",1,1)</f>
        <v>MOTORISTA CUMPRINDO HORÁRIO NA ESCALA ATUAL</v>
      </c>
    </row>
    <row r="3109" spans="1:10" ht="41.25" hidden="1" customHeight="1">
      <c r="A3109" s="152">
        <v>45636</v>
      </c>
      <c r="B3109" s="146">
        <v>221101</v>
      </c>
      <c r="C3109" s="147">
        <v>0.87847222222222221</v>
      </c>
      <c r="D3109" s="148" t="s">
        <v>11</v>
      </c>
      <c r="E3109" s="132" t="s">
        <v>165</v>
      </c>
      <c r="F3109" s="149"/>
      <c r="G3109" s="149" t="str">
        <f t="shared" si="111"/>
        <v>1</v>
      </c>
      <c r="H3109" s="150">
        <f t="shared" si="112"/>
        <v>18</v>
      </c>
      <c r="I3109" s="149" t="str" cm="1">
        <f t="array" ref="I3109">_xlfn.XLOOKUP(C3109,imp_horarios,imp_trechos_janta,"",-1,1)</f>
        <v>BELEM X GOIANIA 21:05</v>
      </c>
      <c r="J3109" s="151" t="str" cm="1">
        <f t="array" ref="J3109">_xlfn.XLOOKUP(D3109,justificativas_motivos,justificativas_texto,"",1,1)</f>
        <v>MOTORISTA CUMPRINDO HORÁRIO NA ESCALA ATUAL</v>
      </c>
    </row>
    <row r="3110" spans="1:10" ht="41.25" hidden="1" customHeight="1">
      <c r="A3110" s="152">
        <v>45636</v>
      </c>
      <c r="B3110" s="146">
        <v>19011</v>
      </c>
      <c r="C3110" s="147">
        <v>0.85416666666666663</v>
      </c>
      <c r="D3110" s="148" t="s">
        <v>11</v>
      </c>
      <c r="E3110" s="149" t="s">
        <v>203</v>
      </c>
      <c r="F3110" s="149"/>
      <c r="G3110" s="149" t="str">
        <f t="shared" si="111"/>
        <v>1</v>
      </c>
      <c r="H3110" s="150">
        <f t="shared" si="112"/>
        <v>18</v>
      </c>
      <c r="I3110" s="149" t="s">
        <v>583</v>
      </c>
      <c r="J3110" s="151" t="str" cm="1">
        <f t="array" ref="J3110">_xlfn.XLOOKUP(D3110,justificativas_motivos,justificativas_texto,"",1,1)</f>
        <v>MOTORISTA CUMPRINDO HORÁRIO NA ESCALA ATUAL</v>
      </c>
    </row>
    <row r="3111" spans="1:10" ht="41.25" hidden="1" customHeight="1">
      <c r="A3111" s="152">
        <v>45636</v>
      </c>
      <c r="B3111" s="146">
        <v>19011</v>
      </c>
      <c r="C3111" s="147">
        <v>0.85416666666666663</v>
      </c>
      <c r="D3111" s="148" t="s">
        <v>11</v>
      </c>
      <c r="E3111" s="149" t="s">
        <v>204</v>
      </c>
      <c r="F3111" s="149"/>
      <c r="G3111" s="149" t="str">
        <f t="shared" si="111"/>
        <v>1</v>
      </c>
      <c r="H3111" s="150">
        <f t="shared" si="112"/>
        <v>18</v>
      </c>
      <c r="I3111" s="149" t="s">
        <v>583</v>
      </c>
      <c r="J3111" s="151" t="str" cm="1">
        <f t="array" ref="J3111">_xlfn.XLOOKUP(D3111,justificativas_motivos,justificativas_texto,"",1,1)</f>
        <v>MOTORISTA CUMPRINDO HORÁRIO NA ESCALA ATUAL</v>
      </c>
    </row>
    <row r="3112" spans="1:10" ht="41.25" hidden="1" customHeight="1">
      <c r="A3112" s="152">
        <v>45636</v>
      </c>
      <c r="B3112" s="146">
        <v>19013</v>
      </c>
      <c r="C3112" s="147">
        <v>0.3</v>
      </c>
      <c r="D3112" s="148" t="s">
        <v>11</v>
      </c>
      <c r="E3112" s="153" t="s">
        <v>60</v>
      </c>
      <c r="F3112" s="149"/>
      <c r="G3112" s="149" t="str">
        <f t="shared" si="111"/>
        <v>1</v>
      </c>
      <c r="H3112" s="150">
        <f t="shared" si="112"/>
        <v>18</v>
      </c>
      <c r="I3112" s="149" t="str" cm="1">
        <f t="array" ref="I3112">_xlfn.XLOOKUP(C3112,imp_horarios,imp_trechos_janta,"",-1,1)</f>
        <v>BELEM X GOIANIA 07:12</v>
      </c>
      <c r="J3112" s="151" t="str" cm="1">
        <f t="array" ref="J3112">_xlfn.XLOOKUP(D3112,justificativas_motivos,justificativas_texto,"",1,1)</f>
        <v>MOTORISTA CUMPRINDO HORÁRIO NA ESCALA ATUAL</v>
      </c>
    </row>
    <row r="3113" spans="1:10" ht="41.25" hidden="1" customHeight="1">
      <c r="A3113" s="152">
        <v>45636</v>
      </c>
      <c r="B3113" s="146">
        <v>19013</v>
      </c>
      <c r="C3113" s="147">
        <v>0.3</v>
      </c>
      <c r="D3113" s="148" t="s">
        <v>11</v>
      </c>
      <c r="E3113" s="153" t="s">
        <v>61</v>
      </c>
      <c r="F3113" s="149"/>
      <c r="G3113" s="149" t="str">
        <f t="shared" si="111"/>
        <v>1</v>
      </c>
      <c r="H3113" s="150">
        <f t="shared" si="112"/>
        <v>18</v>
      </c>
      <c r="I3113" s="149" t="str" cm="1">
        <f t="array" ref="I3113">_xlfn.XLOOKUP(C3113,imp_horarios,imp_trechos_janta,"",-1,1)</f>
        <v>BELEM X GOIANIA 07:12</v>
      </c>
      <c r="J3113" s="151" t="str" cm="1">
        <f t="array" ref="J3113">_xlfn.XLOOKUP(D3113,justificativas_motivos,justificativas_texto,"",1,1)</f>
        <v>MOTORISTA CUMPRINDO HORÁRIO NA ESCALA ATUAL</v>
      </c>
    </row>
    <row r="3114" spans="1:10" ht="41.25" hidden="1" customHeight="1">
      <c r="A3114" s="152">
        <v>45636</v>
      </c>
      <c r="B3114" s="146">
        <v>16400</v>
      </c>
      <c r="C3114" s="147">
        <v>0.39583333333333331</v>
      </c>
      <c r="D3114" s="148" t="s">
        <v>11</v>
      </c>
      <c r="E3114" s="153" t="s">
        <v>375</v>
      </c>
      <c r="F3114" s="149"/>
      <c r="G3114" s="149" t="str">
        <f t="shared" si="111"/>
        <v>1</v>
      </c>
      <c r="H3114" s="150">
        <f t="shared" si="112"/>
        <v>18</v>
      </c>
      <c r="I3114" s="149" t="s">
        <v>145</v>
      </c>
      <c r="J3114" s="151" t="str" cm="1">
        <f t="array" ref="J3114">_xlfn.XLOOKUP(D3114,justificativas_motivos,justificativas_texto,"",1,1)</f>
        <v>MOTORISTA CUMPRINDO HORÁRIO NA ESCALA ATUAL</v>
      </c>
    </row>
    <row r="3115" spans="1:10" ht="41.25" hidden="1" customHeight="1">
      <c r="A3115" s="152">
        <v>45636</v>
      </c>
      <c r="B3115" s="146">
        <v>16400</v>
      </c>
      <c r="C3115" s="147">
        <v>0.39583333333333331</v>
      </c>
      <c r="D3115" s="148" t="s">
        <v>11</v>
      </c>
      <c r="E3115" s="153" t="s">
        <v>313</v>
      </c>
      <c r="F3115" s="149"/>
      <c r="G3115" s="149" t="str">
        <f t="shared" si="111"/>
        <v>1</v>
      </c>
      <c r="H3115" s="150">
        <f t="shared" si="112"/>
        <v>18</v>
      </c>
      <c r="I3115" s="149" t="s">
        <v>145</v>
      </c>
      <c r="J3115" s="151" t="str" cm="1">
        <f t="array" ref="J3115">_xlfn.XLOOKUP(D3115,justificativas_motivos,justificativas_texto,"",1,1)</f>
        <v>MOTORISTA CUMPRINDO HORÁRIO NA ESCALA ATUAL</v>
      </c>
    </row>
    <row r="3116" spans="1:10" ht="41.25" hidden="1" customHeight="1">
      <c r="A3116" s="152">
        <v>45636</v>
      </c>
      <c r="B3116" s="146" t="s">
        <v>285</v>
      </c>
      <c r="C3116" s="147" t="s">
        <v>285</v>
      </c>
      <c r="D3116" s="148" t="s">
        <v>11</v>
      </c>
      <c r="E3116" s="149" t="s">
        <v>167</v>
      </c>
      <c r="F3116" s="149"/>
      <c r="G3116" s="149" t="str">
        <f t="shared" si="111"/>
        <v>1</v>
      </c>
      <c r="H3116" s="150">
        <f t="shared" si="112"/>
        <v>18</v>
      </c>
      <c r="I3116" s="149" t="str" cm="1">
        <f t="array" ref="I3116">_xlfn.XLOOKUP(C3116,imp_horarios,imp_trechos_janta,"",-1,1)</f>
        <v>PASSE</v>
      </c>
      <c r="J3116" s="151" t="str" cm="1">
        <f t="array" ref="J3116">_xlfn.XLOOKUP(D3116,justificativas_motivos,justificativas_texto,"",1,1)</f>
        <v>MOTORISTA CUMPRINDO HORÁRIO NA ESCALA ATUAL</v>
      </c>
    </row>
    <row r="3117" spans="1:10" ht="41.25" hidden="1" customHeight="1">
      <c r="A3117" s="152">
        <v>45636</v>
      </c>
      <c r="B3117" s="146" t="s">
        <v>285</v>
      </c>
      <c r="C3117" s="147" t="s">
        <v>285</v>
      </c>
      <c r="D3117" s="148" t="s">
        <v>11</v>
      </c>
      <c r="E3117" s="153" t="s">
        <v>379</v>
      </c>
      <c r="F3117" s="149"/>
      <c r="G3117" s="149" t="str">
        <f t="shared" si="111"/>
        <v>1</v>
      </c>
      <c r="H3117" s="150">
        <f t="shared" si="112"/>
        <v>18</v>
      </c>
      <c r="I3117" s="149" t="str" cm="1">
        <f t="array" ref="I3117">_xlfn.XLOOKUP(C3117,imp_horarios,imp_trechos_janta,"",-1,1)</f>
        <v>PASSE</v>
      </c>
      <c r="J3117" s="151" t="str" cm="1">
        <f t="array" ref="J3117">_xlfn.XLOOKUP(D3117,justificativas_motivos,justificativas_texto,"",1,1)</f>
        <v>MOTORISTA CUMPRINDO HORÁRIO NA ESCALA ATUAL</v>
      </c>
    </row>
    <row r="3118" spans="1:10" ht="41.25" hidden="1" customHeight="1">
      <c r="A3118" s="152">
        <v>45636</v>
      </c>
      <c r="B3118" s="146">
        <v>24005</v>
      </c>
      <c r="C3118" s="147">
        <v>0.79166666666666663</v>
      </c>
      <c r="D3118" s="148" t="s">
        <v>11</v>
      </c>
      <c r="E3118" s="149" t="s">
        <v>113</v>
      </c>
      <c r="F3118" s="149"/>
      <c r="G3118" s="149" t="str">
        <f t="shared" si="111"/>
        <v>1</v>
      </c>
      <c r="H3118" s="150">
        <f t="shared" si="112"/>
        <v>18</v>
      </c>
      <c r="I3118" s="149" t="str" cm="1">
        <f t="array" ref="I3118">_xlfn.XLOOKUP(C3118,imp_horarios,imp_trechos_janta,"",-1,1)</f>
        <v>GOIANIA X TERESINA 18:00</v>
      </c>
      <c r="J3118" s="151" t="str" cm="1">
        <f t="array" ref="J3118">_xlfn.XLOOKUP(D3118,justificativas_motivos,justificativas_texto,"",1,1)</f>
        <v>MOTORISTA CUMPRINDO HORÁRIO NA ESCALA ATUAL</v>
      </c>
    </row>
    <row r="3119" spans="1:10" ht="41.25" hidden="1" customHeight="1">
      <c r="A3119" s="152">
        <v>45636</v>
      </c>
      <c r="B3119" s="146">
        <v>24005</v>
      </c>
      <c r="C3119" s="147">
        <v>0.79166666666666663</v>
      </c>
      <c r="D3119" s="148" t="s">
        <v>11</v>
      </c>
      <c r="E3119" s="149" t="s">
        <v>370</v>
      </c>
      <c r="F3119" s="149"/>
      <c r="G3119" s="149" t="str">
        <f t="shared" si="111"/>
        <v>1</v>
      </c>
      <c r="H3119" s="150">
        <f t="shared" si="112"/>
        <v>18</v>
      </c>
      <c r="I3119" s="149" t="str" cm="1">
        <f t="array" ref="I3119">_xlfn.XLOOKUP(C3119,imp_horarios,imp_trechos_janta,"",-1,1)</f>
        <v>GOIANIA X TERESINA 18:00</v>
      </c>
      <c r="J3119" s="151" t="str" cm="1">
        <f t="array" ref="J3119">_xlfn.XLOOKUP(D3119,justificativas_motivos,justificativas_texto,"",1,1)</f>
        <v>MOTORISTA CUMPRINDO HORÁRIO NA ESCALA ATUAL</v>
      </c>
    </row>
    <row r="3120" spans="1:10" ht="41.25" hidden="1" customHeight="1">
      <c r="A3120" s="152">
        <v>45636</v>
      </c>
      <c r="B3120" s="146">
        <v>24001</v>
      </c>
      <c r="C3120" s="147">
        <v>0.83333333333333337</v>
      </c>
      <c r="D3120" s="148" t="s">
        <v>11</v>
      </c>
      <c r="E3120" s="149" t="s">
        <v>80</v>
      </c>
      <c r="F3120" s="149"/>
      <c r="G3120" s="149" t="str">
        <f t="shared" si="111"/>
        <v>1</v>
      </c>
      <c r="H3120" s="150">
        <f t="shared" si="112"/>
        <v>18</v>
      </c>
      <c r="I3120" s="149" t="str" cm="1">
        <f t="array" ref="I3120">_xlfn.XLOOKUP(C3120,imp_horarios,imp_trechos_janta,"",-1,1)</f>
        <v>GOIANIA X SAO LUIS 20:00</v>
      </c>
      <c r="J3120" s="151" t="str" cm="1">
        <f t="array" ref="J3120">_xlfn.XLOOKUP(D3120,justificativas_motivos,justificativas_texto,"",1,1)</f>
        <v>MOTORISTA CUMPRINDO HORÁRIO NA ESCALA ATUAL</v>
      </c>
    </row>
    <row r="3121" spans="1:10" ht="41.25" hidden="1" customHeight="1">
      <c r="A3121" s="144">
        <v>45636</v>
      </c>
      <c r="B3121" s="135">
        <v>24001</v>
      </c>
      <c r="C3121" s="133">
        <v>0.83333333333333337</v>
      </c>
      <c r="D3121" s="148" t="s">
        <v>11</v>
      </c>
      <c r="E3121" s="132" t="s">
        <v>78</v>
      </c>
      <c r="F3121" s="132"/>
      <c r="G3121" s="132" t="str">
        <f t="shared" si="111"/>
        <v>1</v>
      </c>
      <c r="H3121" s="137">
        <f t="shared" si="112"/>
        <v>18</v>
      </c>
      <c r="I3121" s="132" t="str" cm="1">
        <f t="array" ref="I3121">_xlfn.XLOOKUP(C3121,imp_horarios,imp_trechos_janta,"",-1,1)</f>
        <v>GOIANIA X SAO LUIS 20:00</v>
      </c>
      <c r="J3121" s="145" t="str" cm="1">
        <f t="array" ref="J3121">_xlfn.XLOOKUP(D3121,justificativas_motivos,justificativas_texto,"",1,1)</f>
        <v>MOTORISTA CUMPRINDO HORÁRIO NA ESCALA ATUAL</v>
      </c>
    </row>
    <row r="3122" spans="1:10" ht="41.25" hidden="1" customHeight="1">
      <c r="A3122" s="144">
        <v>45637</v>
      </c>
      <c r="B3122" s="135">
        <v>19019</v>
      </c>
      <c r="C3122" s="133">
        <v>0.87847222222222221</v>
      </c>
      <c r="D3122" s="136" t="s">
        <v>11</v>
      </c>
      <c r="E3122" s="132" t="s">
        <v>78</v>
      </c>
      <c r="F3122" s="132"/>
      <c r="G3122" s="132" t="str">
        <f t="shared" si="111"/>
        <v>1</v>
      </c>
      <c r="H3122" s="137">
        <f t="shared" si="112"/>
        <v>18</v>
      </c>
      <c r="I3122" s="132" t="str" cm="1">
        <f t="array" ref="I3122">_xlfn.XLOOKUP(C3122,imp_horarios,imp_trechos_janta,"",-1,1)</f>
        <v>BELEM X GOIANIA 21:05</v>
      </c>
      <c r="J3122" s="145" t="str" cm="1">
        <f t="array" ref="J3122">_xlfn.XLOOKUP(D3122,justificativas_motivos,justificativas_texto,"",1,1)</f>
        <v>MOTORISTA CUMPRINDO HORÁRIO NA ESCALA ATUAL</v>
      </c>
    </row>
    <row r="3123" spans="1:10" ht="41.25" hidden="1" customHeight="1">
      <c r="A3123" s="144">
        <v>45637</v>
      </c>
      <c r="B3123" s="135">
        <v>19019</v>
      </c>
      <c r="C3123" s="133">
        <v>0.87847222222222221</v>
      </c>
      <c r="D3123" s="148" t="s">
        <v>11</v>
      </c>
      <c r="E3123" s="132" t="s">
        <v>80</v>
      </c>
      <c r="F3123" s="132"/>
      <c r="G3123" s="132" t="str">
        <f t="shared" si="111"/>
        <v>1</v>
      </c>
      <c r="H3123" s="137">
        <f t="shared" si="112"/>
        <v>18</v>
      </c>
      <c r="I3123" s="132" t="str" cm="1">
        <f t="array" ref="I3123">_xlfn.XLOOKUP(C3123,imp_horarios,imp_trechos_janta,"",-1,1)</f>
        <v>BELEM X GOIANIA 21:05</v>
      </c>
      <c r="J3123" s="145" t="str" cm="1">
        <f t="array" ref="J3123">_xlfn.XLOOKUP(D3123,justificativas_motivos,justificativas_texto,"",1,1)</f>
        <v>MOTORISTA CUMPRINDO HORÁRIO NA ESCALA ATUAL</v>
      </c>
    </row>
    <row r="3124" spans="1:10" ht="41.25" hidden="1" customHeight="1">
      <c r="A3124" s="144">
        <v>45637</v>
      </c>
      <c r="B3124" s="135">
        <v>24005</v>
      </c>
      <c r="C3124" s="133">
        <v>0.3</v>
      </c>
      <c r="D3124" s="136" t="s">
        <v>11</v>
      </c>
      <c r="E3124" s="132" t="s">
        <v>209</v>
      </c>
      <c r="F3124" s="132"/>
      <c r="G3124" s="132" t="str">
        <f t="shared" si="111"/>
        <v>1</v>
      </c>
      <c r="H3124" s="137">
        <f t="shared" si="112"/>
        <v>18</v>
      </c>
      <c r="I3124" s="132" t="str" cm="1">
        <f t="array" ref="I3124">_xlfn.XLOOKUP(C3124,imp_horarios,imp_trechos_janta,"",-1,1)</f>
        <v>BELEM X GOIANIA 07:12</v>
      </c>
      <c r="J3124" s="145" t="str" cm="1">
        <f t="array" ref="J3124">_xlfn.XLOOKUP(D3124,justificativas_motivos,justificativas_texto,"",1,1)</f>
        <v>MOTORISTA CUMPRINDO HORÁRIO NA ESCALA ATUAL</v>
      </c>
    </row>
    <row r="3125" spans="1:10" ht="41.25" hidden="1" customHeight="1">
      <c r="A3125" s="144">
        <v>45637</v>
      </c>
      <c r="B3125" s="135">
        <v>24005</v>
      </c>
      <c r="C3125" s="133">
        <v>0.3</v>
      </c>
      <c r="D3125" s="148" t="s">
        <v>11</v>
      </c>
      <c r="E3125" s="132" t="s">
        <v>150</v>
      </c>
      <c r="F3125" s="132"/>
      <c r="G3125" s="132" t="str">
        <f t="shared" si="111"/>
        <v>1</v>
      </c>
      <c r="H3125" s="137">
        <f t="shared" si="112"/>
        <v>18</v>
      </c>
      <c r="I3125" s="132" t="str" cm="1">
        <f t="array" ref="I3125">_xlfn.XLOOKUP(C3125,imp_horarios,imp_trechos_janta,"",-1,1)</f>
        <v>BELEM X GOIANIA 07:12</v>
      </c>
      <c r="J3125" s="145" t="str" cm="1">
        <f t="array" ref="J3125">_xlfn.XLOOKUP(D3125,justificativas_motivos,justificativas_texto,"",1,1)</f>
        <v>MOTORISTA CUMPRINDO HORÁRIO NA ESCALA ATUAL</v>
      </c>
    </row>
    <row r="3126" spans="1:10" ht="41.25" hidden="1" customHeight="1">
      <c r="A3126" s="144">
        <v>45637</v>
      </c>
      <c r="B3126" s="135">
        <v>24001</v>
      </c>
      <c r="C3126" s="133">
        <v>0.33333333333333331</v>
      </c>
      <c r="D3126" s="136" t="s">
        <v>11</v>
      </c>
      <c r="E3126" s="132" t="s">
        <v>121</v>
      </c>
      <c r="F3126" s="132"/>
      <c r="G3126" s="132" t="str">
        <f t="shared" si="111"/>
        <v>1</v>
      </c>
      <c r="H3126" s="137">
        <f t="shared" si="112"/>
        <v>18</v>
      </c>
      <c r="I3126" s="132" t="str" cm="1">
        <f t="array" ref="I3126">_xlfn.XLOOKUP(C3126,imp_horarios,imp_trechos_janta,"",-1,1)</f>
        <v>SAO LUIS X GOIANIA 08:00</v>
      </c>
      <c r="J3126" s="145" t="str" cm="1">
        <f t="array" ref="J3126">_xlfn.XLOOKUP(D3126,justificativas_motivos,justificativas_texto,"",1,1)</f>
        <v>MOTORISTA CUMPRINDO HORÁRIO NA ESCALA ATUAL</v>
      </c>
    </row>
    <row r="3127" spans="1:10" ht="41.25" hidden="1" customHeight="1">
      <c r="A3127" s="144">
        <v>45637</v>
      </c>
      <c r="B3127" s="135">
        <v>24001</v>
      </c>
      <c r="C3127" s="133">
        <v>0.33333333333333331</v>
      </c>
      <c r="D3127" s="148" t="s">
        <v>11</v>
      </c>
      <c r="E3127" s="132" t="s">
        <v>163</v>
      </c>
      <c r="F3127" s="132"/>
      <c r="G3127" s="132" t="str">
        <f t="shared" si="111"/>
        <v>1</v>
      </c>
      <c r="H3127" s="137">
        <f t="shared" si="112"/>
        <v>18</v>
      </c>
      <c r="I3127" s="132" t="str" cm="1">
        <f t="array" ref="I3127">_xlfn.XLOOKUP(C3127,imp_horarios,imp_trechos_janta,"",-1,1)</f>
        <v>SAO LUIS X GOIANIA 08:00</v>
      </c>
      <c r="J3127" s="145" t="str" cm="1">
        <f t="array" ref="J3127">_xlfn.XLOOKUP(D3127,justificativas_motivos,justificativas_texto,"",1,1)</f>
        <v>MOTORISTA CUMPRINDO HORÁRIO NA ESCALA ATUAL</v>
      </c>
    </row>
    <row r="3128" spans="1:10" ht="41.25" hidden="1" customHeight="1">
      <c r="A3128" s="144">
        <v>45637</v>
      </c>
      <c r="B3128" s="135">
        <v>12400</v>
      </c>
      <c r="C3128" s="133">
        <v>0.39583333333333331</v>
      </c>
      <c r="D3128" s="136" t="s">
        <v>11</v>
      </c>
      <c r="E3128" s="132" t="s">
        <v>95</v>
      </c>
      <c r="F3128" s="132"/>
      <c r="G3128" s="132" t="str">
        <f t="shared" si="111"/>
        <v>1</v>
      </c>
      <c r="H3128" s="137">
        <f t="shared" si="112"/>
        <v>18</v>
      </c>
      <c r="I3128" s="132" t="str" cm="1">
        <f t="array" ref="I3128">_xlfn.XLOOKUP(C3128,imp_horarios,imp_trechos_janta,"",-1,1)</f>
        <v>GOIANIA X BELEM 09:30</v>
      </c>
      <c r="J3128" s="145" t="str" cm="1">
        <f t="array" ref="J3128">_xlfn.XLOOKUP(D3128,justificativas_motivos,justificativas_texto,"",1,1)</f>
        <v>MOTORISTA CUMPRINDO HORÁRIO NA ESCALA ATUAL</v>
      </c>
    </row>
    <row r="3129" spans="1:10" ht="41.25" hidden="1" customHeight="1">
      <c r="A3129" s="144">
        <v>45637</v>
      </c>
      <c r="B3129" s="135">
        <v>12400</v>
      </c>
      <c r="C3129" s="133">
        <v>0.39583333333333331</v>
      </c>
      <c r="D3129" s="148" t="s">
        <v>11</v>
      </c>
      <c r="E3129" s="132" t="s">
        <v>16</v>
      </c>
      <c r="F3129" s="132"/>
      <c r="G3129" s="132" t="str">
        <f t="shared" si="111"/>
        <v>1</v>
      </c>
      <c r="H3129" s="137">
        <f t="shared" si="112"/>
        <v>18</v>
      </c>
      <c r="I3129" s="132" t="str" cm="1">
        <f t="array" ref="I3129">_xlfn.XLOOKUP(C3129,imp_horarios,imp_trechos_janta,"",-1,1)</f>
        <v>GOIANIA X BELEM 09:30</v>
      </c>
      <c r="J3129" s="145" t="str" cm="1">
        <f t="array" ref="J3129">_xlfn.XLOOKUP(D3129,justificativas_motivos,justificativas_texto,"",1,1)</f>
        <v>MOTORISTA CUMPRINDO HORÁRIO NA ESCALA ATUAL</v>
      </c>
    </row>
    <row r="3130" spans="1:10" ht="41.25" hidden="1" customHeight="1">
      <c r="A3130" s="144">
        <v>45637</v>
      </c>
      <c r="B3130" s="135">
        <v>24003</v>
      </c>
      <c r="C3130" s="133">
        <v>0.83333333333333337</v>
      </c>
      <c r="D3130" s="136" t="s">
        <v>11</v>
      </c>
      <c r="E3130" s="132" t="s">
        <v>320</v>
      </c>
      <c r="F3130" s="132"/>
      <c r="G3130" s="132" t="str">
        <f t="shared" si="111"/>
        <v>1</v>
      </c>
      <c r="H3130" s="137">
        <f t="shared" si="112"/>
        <v>18</v>
      </c>
      <c r="I3130" s="132" t="str" cm="1">
        <f t="array" ref="I3130">_xlfn.XLOOKUP(C3130,imp_horarios,imp_trechos_janta,"",-1,1)</f>
        <v>GOIANIA X SAO LUIS 20:00</v>
      </c>
      <c r="J3130" s="145" t="str" cm="1">
        <f t="array" ref="J3130">_xlfn.XLOOKUP(D3130,justificativas_motivos,justificativas_texto,"",1,1)</f>
        <v>MOTORISTA CUMPRINDO HORÁRIO NA ESCALA ATUAL</v>
      </c>
    </row>
    <row r="3131" spans="1:10" ht="41.25" hidden="1" customHeight="1">
      <c r="A3131" s="144">
        <v>45637</v>
      </c>
      <c r="B3131" s="135">
        <v>24003</v>
      </c>
      <c r="C3131" s="133">
        <v>0.83333333333333337</v>
      </c>
      <c r="D3131" s="136" t="s">
        <v>11</v>
      </c>
      <c r="E3131" s="132" t="s">
        <v>208</v>
      </c>
      <c r="F3131" s="132"/>
      <c r="G3131" s="132" t="str">
        <f t="shared" si="111"/>
        <v>1</v>
      </c>
      <c r="H3131" s="137">
        <f t="shared" si="112"/>
        <v>18</v>
      </c>
      <c r="I3131" s="132" t="str" cm="1">
        <f t="array" ref="I3131">_xlfn.XLOOKUP(C3131,imp_horarios,imp_trechos_janta,"",-1,1)</f>
        <v>GOIANIA X SAO LUIS 20:00</v>
      </c>
      <c r="J3131" s="145" t="str" cm="1">
        <f t="array" ref="J3131">_xlfn.XLOOKUP(D3131,justificativas_motivos,justificativas_texto,"",1,1)</f>
        <v>MOTORISTA CUMPRINDO HORÁRIO NA ESCALA ATUAL</v>
      </c>
    </row>
    <row r="3132" spans="1:10" ht="41.25" hidden="1" customHeight="1">
      <c r="A3132" s="152">
        <v>45637</v>
      </c>
      <c r="B3132" s="146">
        <v>221301</v>
      </c>
      <c r="C3132" s="147">
        <v>0.37708333333333333</v>
      </c>
      <c r="D3132" s="148" t="s">
        <v>11</v>
      </c>
      <c r="E3132" s="149" t="s">
        <v>144</v>
      </c>
      <c r="F3132" s="149"/>
      <c r="G3132" s="149" t="str">
        <f t="shared" si="111"/>
        <v>1</v>
      </c>
      <c r="H3132" s="150">
        <f t="shared" si="112"/>
        <v>18</v>
      </c>
      <c r="I3132" s="149" t="str" cm="1">
        <f t="array" ref="I3132">_xlfn.XLOOKUP(C3132,imp_horarios,imp_trechos_janta,"",-1,1)</f>
        <v>FORTALEZA X SINOP 09:03</v>
      </c>
      <c r="J3132" s="151" t="str" cm="1">
        <f t="array" ref="J3132">_xlfn.XLOOKUP(D3132,justificativas_motivos,justificativas_texto,"",1,1)</f>
        <v>MOTORISTA CUMPRINDO HORÁRIO NA ESCALA ATUAL</v>
      </c>
    </row>
    <row r="3133" spans="1:10" ht="41.25" hidden="1" customHeight="1">
      <c r="A3133" s="152">
        <v>45637</v>
      </c>
      <c r="B3133" s="146">
        <v>221301</v>
      </c>
      <c r="C3133" s="147">
        <v>0.37708333333333333</v>
      </c>
      <c r="D3133" s="148" t="s">
        <v>11</v>
      </c>
      <c r="E3133" s="132" t="s">
        <v>303</v>
      </c>
      <c r="F3133" s="149"/>
      <c r="G3133" s="149" t="str">
        <f t="shared" si="111"/>
        <v>1</v>
      </c>
      <c r="H3133" s="150">
        <f t="shared" si="112"/>
        <v>18</v>
      </c>
      <c r="I3133" s="149" t="str" cm="1">
        <f t="array" ref="I3133">_xlfn.XLOOKUP(C3133,imp_horarios,imp_trechos_janta,"",-1,1)</f>
        <v>FORTALEZA X SINOP 09:03</v>
      </c>
      <c r="J3133" s="151" t="str" cm="1">
        <f t="array" ref="J3133">_xlfn.XLOOKUP(D3133,justificativas_motivos,justificativas_texto,"",1,1)</f>
        <v>MOTORISTA CUMPRINDO HORÁRIO NA ESCALA ATUAL</v>
      </c>
    </row>
    <row r="3134" spans="1:10" ht="41.25" hidden="1" customHeight="1">
      <c r="A3134" s="152">
        <v>45638</v>
      </c>
      <c r="B3134" s="146">
        <v>19025</v>
      </c>
      <c r="C3134" s="147">
        <v>0.87847222222222221</v>
      </c>
      <c r="D3134" s="148" t="s">
        <v>11</v>
      </c>
      <c r="E3134" s="132" t="s">
        <v>320</v>
      </c>
      <c r="F3134" s="149"/>
      <c r="G3134" s="149" t="str">
        <f t="shared" si="111"/>
        <v>1</v>
      </c>
      <c r="H3134" s="150">
        <f t="shared" si="112"/>
        <v>18</v>
      </c>
      <c r="I3134" s="149" t="str" cm="1">
        <f t="array" ref="I3134">_xlfn.XLOOKUP(C3134,imp_horarios,imp_trechos_janta,"",-1,1)</f>
        <v>BELEM X GOIANIA 21:05</v>
      </c>
      <c r="J3134" s="151" t="str" cm="1">
        <f t="array" ref="J3134">_xlfn.XLOOKUP(D3134,justificativas_motivos,justificativas_texto,"",1,1)</f>
        <v>MOTORISTA CUMPRINDO HORÁRIO NA ESCALA ATUAL</v>
      </c>
    </row>
    <row r="3135" spans="1:10" ht="41.25" hidden="1" customHeight="1">
      <c r="A3135" s="152">
        <v>45638</v>
      </c>
      <c r="B3135" s="146">
        <v>19025</v>
      </c>
      <c r="C3135" s="147">
        <v>0.87847222222222221</v>
      </c>
      <c r="D3135" s="148" t="s">
        <v>11</v>
      </c>
      <c r="E3135" s="149" t="s">
        <v>208</v>
      </c>
      <c r="F3135" s="149"/>
      <c r="G3135" s="149" t="str">
        <f t="shared" si="111"/>
        <v>1</v>
      </c>
      <c r="H3135" s="150">
        <f t="shared" si="112"/>
        <v>18</v>
      </c>
      <c r="I3135" s="149" t="str" cm="1">
        <f t="array" ref="I3135">_xlfn.XLOOKUP(C3135,imp_horarios,imp_trechos_janta,"",-1,1)</f>
        <v>BELEM X GOIANIA 21:05</v>
      </c>
      <c r="J3135" s="151" t="str" cm="1">
        <f t="array" ref="J3135">_xlfn.XLOOKUP(D3135,justificativas_motivos,justificativas_texto,"",1,1)</f>
        <v>MOTORISTA CUMPRINDO HORÁRIO NA ESCALA ATUAL</v>
      </c>
    </row>
    <row r="3136" spans="1:10" ht="41.25" hidden="1" customHeight="1">
      <c r="A3136" s="152">
        <v>45638</v>
      </c>
      <c r="B3136" s="146">
        <v>24010</v>
      </c>
      <c r="C3136" s="147">
        <v>0.3</v>
      </c>
      <c r="D3136" s="148" t="s">
        <v>11</v>
      </c>
      <c r="E3136" s="153" t="s">
        <v>141</v>
      </c>
      <c r="F3136" s="149"/>
      <c r="G3136" s="149" t="str">
        <f t="shared" si="111"/>
        <v>1</v>
      </c>
      <c r="H3136" s="150">
        <f t="shared" si="112"/>
        <v>18</v>
      </c>
      <c r="I3136" s="149" t="str" cm="1">
        <f t="array" ref="I3136">_xlfn.XLOOKUP(C3136,imp_horarios,imp_trechos_janta,"",-1,1)</f>
        <v>BELEM X GOIANIA 07:12</v>
      </c>
      <c r="J3136" s="151" t="str" cm="1">
        <f t="array" ref="J3136">_xlfn.XLOOKUP(D3136,justificativas_motivos,justificativas_texto,"",1,1)</f>
        <v>MOTORISTA CUMPRINDO HORÁRIO NA ESCALA ATUAL</v>
      </c>
    </row>
    <row r="3137" spans="1:10" ht="41.25" hidden="1" customHeight="1">
      <c r="A3137" s="152">
        <v>45638</v>
      </c>
      <c r="B3137" s="146">
        <v>24010</v>
      </c>
      <c r="C3137" s="147">
        <v>0.3</v>
      </c>
      <c r="D3137" s="148" t="s">
        <v>11</v>
      </c>
      <c r="E3137" s="153" t="s">
        <v>326</v>
      </c>
      <c r="F3137" s="149"/>
      <c r="G3137" s="149" t="str">
        <f t="shared" si="111"/>
        <v>1</v>
      </c>
      <c r="H3137" s="150">
        <f t="shared" si="112"/>
        <v>18</v>
      </c>
      <c r="I3137" s="149" t="str" cm="1">
        <f t="array" ref="I3137">_xlfn.XLOOKUP(C3137,imp_horarios,imp_trechos_janta,"",-1,1)</f>
        <v>BELEM X GOIANIA 07:12</v>
      </c>
      <c r="J3137" s="151" t="str" cm="1">
        <f t="array" ref="J3137">_xlfn.XLOOKUP(D3137,justificativas_motivos,justificativas_texto,"",1,1)</f>
        <v>MOTORISTA CUMPRINDO HORÁRIO NA ESCALA ATUAL</v>
      </c>
    </row>
    <row r="3138" spans="1:10" ht="41.25" hidden="1" customHeight="1">
      <c r="A3138" s="152">
        <v>45638</v>
      </c>
      <c r="B3138" s="146">
        <v>19006</v>
      </c>
      <c r="C3138" s="147">
        <v>0.39583333333333331</v>
      </c>
      <c r="D3138" s="148" t="s">
        <v>11</v>
      </c>
      <c r="E3138" s="153" t="s">
        <v>287</v>
      </c>
      <c r="F3138" s="149"/>
      <c r="G3138" s="149" t="str">
        <f t="shared" si="111"/>
        <v>1</v>
      </c>
      <c r="H3138" s="150">
        <f t="shared" si="112"/>
        <v>18</v>
      </c>
      <c r="I3138" s="149" t="str" cm="1">
        <f t="array" ref="I3138">_xlfn.XLOOKUP(C3138,imp_horarios,imp_trechos_janta,"",-1,1)</f>
        <v>GOIANIA X BELEM 09:30</v>
      </c>
      <c r="J3138" s="151" t="str" cm="1">
        <f t="array" ref="J3138">_xlfn.XLOOKUP(D3138,justificativas_motivos,justificativas_texto,"",1,1)</f>
        <v>MOTORISTA CUMPRINDO HORÁRIO NA ESCALA ATUAL</v>
      </c>
    </row>
    <row r="3139" spans="1:10" ht="41.25" hidden="1" customHeight="1">
      <c r="A3139" s="152">
        <v>45638</v>
      </c>
      <c r="B3139" s="146">
        <v>19006</v>
      </c>
      <c r="C3139" s="147">
        <v>0.39583333333333331</v>
      </c>
      <c r="D3139" s="148" t="s">
        <v>11</v>
      </c>
      <c r="E3139" s="153" t="s">
        <v>146</v>
      </c>
      <c r="F3139" s="149"/>
      <c r="G3139" s="149" t="str">
        <f t="shared" si="111"/>
        <v>1</v>
      </c>
      <c r="H3139" s="150">
        <f t="shared" si="112"/>
        <v>18</v>
      </c>
      <c r="I3139" s="149" t="str" cm="1">
        <f t="array" ref="I3139">_xlfn.XLOOKUP(C3139,imp_horarios,imp_trechos_janta,"",-1,1)</f>
        <v>GOIANIA X BELEM 09:30</v>
      </c>
      <c r="J3139" s="151" t="str" cm="1">
        <f t="array" ref="J3139">_xlfn.XLOOKUP(D3139,justificativas_motivos,justificativas_texto,"",1,1)</f>
        <v>MOTORISTA CUMPRINDO HORÁRIO NA ESCALA ATUAL</v>
      </c>
    </row>
    <row r="3140" spans="1:10" ht="41.25" hidden="1" customHeight="1">
      <c r="A3140" s="152">
        <v>45638</v>
      </c>
      <c r="B3140" s="146">
        <v>19018</v>
      </c>
      <c r="C3140" s="147">
        <v>0.75</v>
      </c>
      <c r="D3140" s="148" t="s">
        <v>11</v>
      </c>
      <c r="E3140" s="149" t="s">
        <v>26</v>
      </c>
      <c r="F3140" s="149"/>
      <c r="G3140" s="149" t="str">
        <f t="shared" si="111"/>
        <v>1</v>
      </c>
      <c r="H3140" s="150">
        <f t="shared" si="112"/>
        <v>18</v>
      </c>
      <c r="I3140" s="149" t="str" cm="1">
        <f t="array" ref="I3140">_xlfn.XLOOKUP(C3140,imp_horarios,imp_trechos_janta,"",-1,1)</f>
        <v>GOIANIA X TERESINA 18:00</v>
      </c>
      <c r="J3140" s="151" t="str" cm="1">
        <f t="array" ref="J3140">_xlfn.XLOOKUP(D3140,justificativas_motivos,justificativas_texto,"",1,1)</f>
        <v>MOTORISTA CUMPRINDO HORÁRIO NA ESCALA ATUAL</v>
      </c>
    </row>
    <row r="3141" spans="1:10" ht="41.25" hidden="1" customHeight="1">
      <c r="A3141" s="152">
        <v>45638</v>
      </c>
      <c r="B3141" s="146">
        <v>19018</v>
      </c>
      <c r="C3141" s="147">
        <v>0.75</v>
      </c>
      <c r="D3141" s="148" t="s">
        <v>11</v>
      </c>
      <c r="E3141" s="149" t="s">
        <v>24</v>
      </c>
      <c r="F3141" s="149"/>
      <c r="G3141" s="149" t="str">
        <f t="shared" si="111"/>
        <v>1</v>
      </c>
      <c r="H3141" s="150">
        <f t="shared" si="112"/>
        <v>18</v>
      </c>
      <c r="I3141" s="149" t="str" cm="1">
        <f t="array" ref="I3141">_xlfn.XLOOKUP(C3141,imp_horarios,imp_trechos_janta,"",-1,1)</f>
        <v>GOIANIA X TERESINA 18:00</v>
      </c>
      <c r="J3141" s="151" t="str" cm="1">
        <f t="array" ref="J3141">_xlfn.XLOOKUP(D3141,justificativas_motivos,justificativas_texto,"",1,1)</f>
        <v>MOTORISTA CUMPRINDO HORÁRIO NA ESCALA ATUAL</v>
      </c>
    </row>
    <row r="3142" spans="1:10" ht="41.25" hidden="1" customHeight="1">
      <c r="A3142" s="152">
        <v>45638</v>
      </c>
      <c r="B3142" s="146">
        <v>24012</v>
      </c>
      <c r="C3142" s="147">
        <v>0.79166666666666663</v>
      </c>
      <c r="D3142" s="148" t="s">
        <v>11</v>
      </c>
      <c r="E3142" s="149" t="s">
        <v>138</v>
      </c>
      <c r="F3142" s="149"/>
      <c r="G3142" s="149" t="str">
        <f t="shared" si="111"/>
        <v>1</v>
      </c>
      <c r="H3142" s="150">
        <f t="shared" si="112"/>
        <v>18</v>
      </c>
      <c r="I3142" s="149" t="s">
        <v>79</v>
      </c>
      <c r="J3142" s="151" t="str" cm="1">
        <f t="array" ref="J3142">_xlfn.XLOOKUP(D3142,justificativas_motivos,justificativas_texto,"",1,1)</f>
        <v>MOTORISTA CUMPRINDO HORÁRIO NA ESCALA ATUAL</v>
      </c>
    </row>
    <row r="3143" spans="1:10" ht="41.25" hidden="1" customHeight="1">
      <c r="A3143" s="152">
        <v>45638</v>
      </c>
      <c r="B3143" s="146">
        <v>24012</v>
      </c>
      <c r="C3143" s="147">
        <v>0.79166666666666663</v>
      </c>
      <c r="D3143" s="148" t="s">
        <v>11</v>
      </c>
      <c r="E3143" s="149" t="s">
        <v>139</v>
      </c>
      <c r="F3143" s="149"/>
      <c r="G3143" s="149" t="str">
        <f t="shared" si="111"/>
        <v>1</v>
      </c>
      <c r="H3143" s="150">
        <f t="shared" si="112"/>
        <v>18</v>
      </c>
      <c r="I3143" s="149" t="s">
        <v>79</v>
      </c>
      <c r="J3143" s="151" t="str" cm="1">
        <f t="array" ref="J3143">_xlfn.XLOOKUP(D3143,justificativas_motivos,justificativas_texto,"",1,1)</f>
        <v>MOTORISTA CUMPRINDO HORÁRIO NA ESCALA ATUAL</v>
      </c>
    </row>
    <row r="3144" spans="1:10" ht="41.25" hidden="1" customHeight="1">
      <c r="A3144" s="152">
        <v>45638</v>
      </c>
      <c r="B3144" s="146">
        <v>24006</v>
      </c>
      <c r="C3144" s="147">
        <v>0.83333333333333337</v>
      </c>
      <c r="D3144" s="148" t="s">
        <v>11</v>
      </c>
      <c r="E3144" s="149" t="s">
        <v>219</v>
      </c>
      <c r="F3144" s="149"/>
      <c r="G3144" s="149" t="str">
        <f t="shared" si="111"/>
        <v>1</v>
      </c>
      <c r="H3144" s="150">
        <f t="shared" si="112"/>
        <v>18</v>
      </c>
      <c r="I3144" s="149" t="str" cm="1">
        <f t="array" ref="I3144">_xlfn.XLOOKUP(C3144,imp_horarios,imp_trechos_janta,"",-1,1)</f>
        <v>GOIANIA X SAO LUIS 20:00</v>
      </c>
      <c r="J3144" s="151" t="str" cm="1">
        <f t="array" ref="J3144">_xlfn.XLOOKUP(D3144,justificativas_motivos,justificativas_texto,"",1,1)</f>
        <v>MOTORISTA CUMPRINDO HORÁRIO NA ESCALA ATUAL</v>
      </c>
    </row>
    <row r="3145" spans="1:10" ht="41.25" hidden="1" customHeight="1">
      <c r="A3145" s="144">
        <v>45638</v>
      </c>
      <c r="B3145" s="135">
        <v>24006</v>
      </c>
      <c r="C3145" s="133">
        <v>0.83333333333333337</v>
      </c>
      <c r="D3145" s="136" t="s">
        <v>11</v>
      </c>
      <c r="E3145" s="132" t="s">
        <v>218</v>
      </c>
      <c r="F3145" s="132"/>
      <c r="G3145" s="132" t="str">
        <f t="shared" si="111"/>
        <v>1</v>
      </c>
      <c r="H3145" s="137">
        <f t="shared" si="112"/>
        <v>18</v>
      </c>
      <c r="I3145" s="132" t="str" cm="1">
        <f t="array" ref="I3145">_xlfn.XLOOKUP(C3145,imp_horarios,imp_trechos_janta,"",-1,1)</f>
        <v>GOIANIA X SAO LUIS 20:00</v>
      </c>
      <c r="J3145" s="145" t="str" cm="1">
        <f t="array" ref="J3145">_xlfn.XLOOKUP(D3145,justificativas_motivos,justificativas_texto,"",1,1)</f>
        <v>MOTORISTA CUMPRINDO HORÁRIO NA ESCALA ATUAL</v>
      </c>
    </row>
    <row r="3146" spans="1:10" ht="41.25" hidden="1" customHeight="1">
      <c r="A3146" s="144">
        <v>45639</v>
      </c>
      <c r="B3146" s="135">
        <v>19014</v>
      </c>
      <c r="C3146" s="133">
        <v>0.87847222222222221</v>
      </c>
      <c r="D3146" s="136" t="s">
        <v>11</v>
      </c>
      <c r="E3146" s="132" t="s">
        <v>219</v>
      </c>
      <c r="F3146" s="132"/>
      <c r="G3146" s="132" t="str">
        <f t="shared" si="111"/>
        <v>1</v>
      </c>
      <c r="H3146" s="137">
        <f t="shared" si="112"/>
        <v>18</v>
      </c>
      <c r="I3146" s="132" t="str" cm="1">
        <f t="array" ref="I3146">_xlfn.XLOOKUP(C3146,imp_horarios,imp_trechos_janta,"",-1,1)</f>
        <v>BELEM X GOIANIA 21:05</v>
      </c>
      <c r="J3146" s="145" t="str" cm="1">
        <f t="array" ref="J3146">_xlfn.XLOOKUP(D3146,justificativas_motivos,justificativas_texto,"",1,1)</f>
        <v>MOTORISTA CUMPRINDO HORÁRIO NA ESCALA ATUAL</v>
      </c>
    </row>
    <row r="3147" spans="1:10" ht="41.25" hidden="1" customHeight="1">
      <c r="A3147" s="144">
        <v>45639</v>
      </c>
      <c r="B3147" s="135">
        <v>19014</v>
      </c>
      <c r="C3147" s="133">
        <v>0.87847222222222221</v>
      </c>
      <c r="D3147" s="136" t="s">
        <v>11</v>
      </c>
      <c r="E3147" s="132" t="s">
        <v>218</v>
      </c>
      <c r="F3147" s="132"/>
      <c r="G3147" s="132" t="str">
        <f t="shared" si="111"/>
        <v>1</v>
      </c>
      <c r="H3147" s="137">
        <f t="shared" si="112"/>
        <v>18</v>
      </c>
      <c r="I3147" s="132" t="str" cm="1">
        <f t="array" ref="I3147">_xlfn.XLOOKUP(C3147,imp_horarios,imp_trechos_janta,"",-1,1)</f>
        <v>BELEM X GOIANIA 21:05</v>
      </c>
      <c r="J3147" s="145" t="str" cm="1">
        <f t="array" ref="J3147">_xlfn.XLOOKUP(D3147,justificativas_motivos,justificativas_texto,"",1,1)</f>
        <v>MOTORISTA CUMPRINDO HORÁRIO NA ESCALA ATUAL</v>
      </c>
    </row>
    <row r="3148" spans="1:10" ht="41.25" hidden="1" customHeight="1">
      <c r="A3148" s="144">
        <v>45639</v>
      </c>
      <c r="B3148" s="135">
        <v>24012</v>
      </c>
      <c r="C3148" s="133">
        <v>0.3</v>
      </c>
      <c r="D3148" s="136" t="s">
        <v>285</v>
      </c>
      <c r="E3148" s="132" t="s">
        <v>36</v>
      </c>
      <c r="F3148" s="132"/>
      <c r="G3148" s="132" t="str">
        <f t="shared" si="111"/>
        <v>1</v>
      </c>
      <c r="H3148" s="137">
        <f t="shared" si="112"/>
        <v>18</v>
      </c>
      <c r="I3148" s="132" t="str" cm="1">
        <f t="array" ref="I3148">_xlfn.XLOOKUP(C3148,imp_horarios,imp_trechos_janta,"",-1,1)</f>
        <v>BELEM X GOIANIA 07:12</v>
      </c>
      <c r="J3148" s="145" t="str" cm="1">
        <f t="array" ref="J3148">_xlfn.XLOOKUP(D3148,justificativas_motivos,justificativas_texto,"",1,1)</f>
        <v>MOTORISTA CHEGANDO/SAINDO DA GARAGEM DE PASSE</v>
      </c>
    </row>
    <row r="3149" spans="1:10" ht="41.25" hidden="1" customHeight="1">
      <c r="A3149" s="144">
        <v>45639</v>
      </c>
      <c r="B3149" s="135">
        <v>24012</v>
      </c>
      <c r="C3149" s="133">
        <v>0.3</v>
      </c>
      <c r="D3149" s="136" t="s">
        <v>285</v>
      </c>
      <c r="E3149" s="132" t="s">
        <v>109</v>
      </c>
      <c r="F3149" s="132"/>
      <c r="G3149" s="132" t="str">
        <f t="shared" si="111"/>
        <v>1</v>
      </c>
      <c r="H3149" s="137">
        <f t="shared" si="112"/>
        <v>18</v>
      </c>
      <c r="I3149" s="132" t="str" cm="1">
        <f t="array" ref="I3149">_xlfn.XLOOKUP(C3149,imp_horarios,imp_trechos_janta,"",-1,1)</f>
        <v>BELEM X GOIANIA 07:12</v>
      </c>
      <c r="J3149" s="145" t="str" cm="1">
        <f t="array" ref="J3149">_xlfn.XLOOKUP(D3149,justificativas_motivos,justificativas_texto,"",1,1)</f>
        <v>MOTORISTA CHEGANDO/SAINDO DA GARAGEM DE PASSE</v>
      </c>
    </row>
    <row r="3150" spans="1:10" ht="41.25" hidden="1" customHeight="1">
      <c r="A3150" s="144">
        <v>45639</v>
      </c>
      <c r="B3150" s="135">
        <v>24006</v>
      </c>
      <c r="C3150" s="133">
        <v>0.33333333333333331</v>
      </c>
      <c r="D3150" s="136" t="s">
        <v>11</v>
      </c>
      <c r="E3150" s="132" t="s">
        <v>124</v>
      </c>
      <c r="F3150" s="132"/>
      <c r="G3150" s="132" t="str">
        <f t="shared" si="111"/>
        <v>1</v>
      </c>
      <c r="H3150" s="137">
        <f t="shared" si="112"/>
        <v>18</v>
      </c>
      <c r="I3150" s="132" t="str" cm="1">
        <f t="array" ref="I3150">_xlfn.XLOOKUP(C3150,imp_horarios,imp_trechos_janta,"",-1,1)</f>
        <v>SAO LUIS X GOIANIA 08:00</v>
      </c>
      <c r="J3150" s="145" t="str" cm="1">
        <f t="array" ref="J3150">_xlfn.XLOOKUP(D3150,justificativas_motivos,justificativas_texto,"",1,1)</f>
        <v>MOTORISTA CUMPRINDO HORÁRIO NA ESCALA ATUAL</v>
      </c>
    </row>
    <row r="3151" spans="1:10" ht="41.25" hidden="1" customHeight="1">
      <c r="A3151" s="144">
        <v>45639</v>
      </c>
      <c r="B3151" s="135">
        <v>24006</v>
      </c>
      <c r="C3151" s="133">
        <v>0.33333333333333331</v>
      </c>
      <c r="D3151" s="136" t="s">
        <v>11</v>
      </c>
      <c r="E3151" s="132" t="s">
        <v>55</v>
      </c>
      <c r="F3151" s="132"/>
      <c r="G3151" s="132" t="str">
        <f t="shared" si="111"/>
        <v>1</v>
      </c>
      <c r="H3151" s="137">
        <f t="shared" si="112"/>
        <v>18</v>
      </c>
      <c r="I3151" s="132" t="str" cm="1">
        <f t="array" ref="I3151">_xlfn.XLOOKUP(C3151,imp_horarios,imp_trechos_janta,"",-1,1)</f>
        <v>SAO LUIS X GOIANIA 08:00</v>
      </c>
      <c r="J3151" s="145" t="str" cm="1">
        <f t="array" ref="J3151">_xlfn.XLOOKUP(D3151,justificativas_motivos,justificativas_texto,"",1,1)</f>
        <v>MOTORISTA CUMPRINDO HORÁRIO NA ESCALA ATUAL</v>
      </c>
    </row>
    <row r="3152" spans="1:10" ht="41.25" hidden="1" customHeight="1">
      <c r="A3152" s="144">
        <v>45639</v>
      </c>
      <c r="B3152" s="135">
        <v>15300</v>
      </c>
      <c r="C3152" s="133">
        <v>0.39583333333333331</v>
      </c>
      <c r="D3152" s="136" t="s">
        <v>11</v>
      </c>
      <c r="E3152" s="132" t="s">
        <v>108</v>
      </c>
      <c r="F3152" s="132"/>
      <c r="G3152" s="132" t="str">
        <f t="shared" si="111"/>
        <v>1</v>
      </c>
      <c r="H3152" s="137">
        <f t="shared" si="112"/>
        <v>18</v>
      </c>
      <c r="I3152" s="132" t="str" cm="1">
        <f t="array" ref="I3152">_xlfn.XLOOKUP(C3152,imp_horarios,imp_trechos_janta,"",-1,1)</f>
        <v>GOIANIA X BELEM 09:30</v>
      </c>
      <c r="J3152" s="145" t="str" cm="1">
        <f t="array" ref="J3152">_xlfn.XLOOKUP(D3152,justificativas_motivos,justificativas_texto,"",1,1)</f>
        <v>MOTORISTA CUMPRINDO HORÁRIO NA ESCALA ATUAL</v>
      </c>
    </row>
    <row r="3153" spans="1:10" ht="41.25" hidden="1" customHeight="1">
      <c r="A3153" s="144">
        <v>45639</v>
      </c>
      <c r="B3153" s="135">
        <v>15300</v>
      </c>
      <c r="C3153" s="133">
        <v>0.39583333333333331</v>
      </c>
      <c r="D3153" s="136" t="s">
        <v>11</v>
      </c>
      <c r="E3153" s="132" t="s">
        <v>280</v>
      </c>
      <c r="F3153" s="132"/>
      <c r="G3153" s="132" t="str">
        <f t="shared" si="111"/>
        <v>1</v>
      </c>
      <c r="H3153" s="137">
        <f t="shared" si="112"/>
        <v>18</v>
      </c>
      <c r="I3153" s="132" t="str" cm="1">
        <f t="array" ref="I3153">_xlfn.XLOOKUP(C3153,imp_horarios,imp_trechos_janta,"",-1,1)</f>
        <v>GOIANIA X BELEM 09:30</v>
      </c>
      <c r="J3153" s="145" t="str" cm="1">
        <f t="array" ref="J3153">_xlfn.XLOOKUP(D3153,justificativas_motivos,justificativas_texto,"",1,1)</f>
        <v>MOTORISTA CUMPRINDO HORÁRIO NA ESCALA ATUAL</v>
      </c>
    </row>
    <row r="3154" spans="1:10" ht="41.25" hidden="1" customHeight="1">
      <c r="A3154" s="144">
        <v>45639</v>
      </c>
      <c r="B3154" s="135">
        <v>16600</v>
      </c>
      <c r="C3154" s="133">
        <v>0.37708333333333333</v>
      </c>
      <c r="D3154" s="136" t="s">
        <v>11</v>
      </c>
      <c r="E3154" s="132" t="s">
        <v>240</v>
      </c>
      <c r="F3154" s="132"/>
      <c r="G3154" s="132" t="str">
        <f t="shared" si="111"/>
        <v>1</v>
      </c>
      <c r="H3154" s="137">
        <f t="shared" si="112"/>
        <v>18</v>
      </c>
      <c r="I3154" s="132" t="str" cm="1">
        <f t="array" ref="I3154">_xlfn.XLOOKUP(C3154,imp_horarios,imp_trechos_janta,"",-1,1)</f>
        <v>FORTALEZA X SINOP 09:03</v>
      </c>
      <c r="J3154" s="145" t="str" cm="1">
        <f t="array" ref="J3154">_xlfn.XLOOKUP(D3154,justificativas_motivos,justificativas_texto,"",1,1)</f>
        <v>MOTORISTA CUMPRINDO HORÁRIO NA ESCALA ATUAL</v>
      </c>
    </row>
    <row r="3155" spans="1:10" ht="41.25" hidden="1" customHeight="1">
      <c r="A3155" s="144">
        <v>45639</v>
      </c>
      <c r="B3155" s="135">
        <v>16600</v>
      </c>
      <c r="C3155" s="133">
        <v>0.37708333333333333</v>
      </c>
      <c r="D3155" s="136" t="s">
        <v>11</v>
      </c>
      <c r="E3155" s="132" t="s">
        <v>305</v>
      </c>
      <c r="F3155" s="132"/>
      <c r="G3155" s="132" t="str">
        <f t="shared" si="111"/>
        <v>1</v>
      </c>
      <c r="H3155" s="137">
        <f t="shared" si="112"/>
        <v>18</v>
      </c>
      <c r="I3155" s="132" t="str" cm="1">
        <f t="array" ref="I3155">_xlfn.XLOOKUP(C3155,imp_horarios,imp_trechos_janta,"",-1,1)</f>
        <v>FORTALEZA X SINOP 09:03</v>
      </c>
      <c r="J3155" s="145" t="str" cm="1">
        <f t="array" ref="J3155">_xlfn.XLOOKUP(D3155,justificativas_motivos,justificativas_texto,"",1,1)</f>
        <v>MOTORISTA CUMPRINDO HORÁRIO NA ESCALA ATUAL</v>
      </c>
    </row>
    <row r="3156" spans="1:10" ht="41.25" hidden="1" customHeight="1">
      <c r="A3156" s="144">
        <v>45639</v>
      </c>
      <c r="B3156" s="135">
        <v>24002</v>
      </c>
      <c r="C3156" s="133">
        <v>0.83333333333333337</v>
      </c>
      <c r="D3156" s="136" t="s">
        <v>11</v>
      </c>
      <c r="E3156" s="132" t="s">
        <v>302</v>
      </c>
      <c r="F3156" s="132"/>
      <c r="G3156" s="132" t="str">
        <f t="shared" si="111"/>
        <v>1</v>
      </c>
      <c r="H3156" s="137">
        <f t="shared" si="112"/>
        <v>18</v>
      </c>
      <c r="I3156" s="132" t="str" cm="1">
        <f t="array" ref="I3156">_xlfn.XLOOKUP(C3156,imp_horarios,imp_trechos_janta,"",-1,1)</f>
        <v>GOIANIA X SAO LUIS 20:00</v>
      </c>
      <c r="J3156" s="145" t="str" cm="1">
        <f t="array" ref="J3156">_xlfn.XLOOKUP(D3156,justificativas_motivos,justificativas_texto,"",1,1)</f>
        <v>MOTORISTA CUMPRINDO HORÁRIO NA ESCALA ATUAL</v>
      </c>
    </row>
    <row r="3157" spans="1:10" ht="41.25" hidden="1" customHeight="1">
      <c r="A3157" s="144">
        <v>45639</v>
      </c>
      <c r="B3157" s="135">
        <v>24002</v>
      </c>
      <c r="C3157" s="133">
        <v>0.83333333333333337</v>
      </c>
      <c r="D3157" s="136" t="s">
        <v>11</v>
      </c>
      <c r="E3157" s="132" t="s">
        <v>171</v>
      </c>
      <c r="F3157" s="132"/>
      <c r="G3157" s="132" t="str">
        <f t="shared" si="111"/>
        <v>1</v>
      </c>
      <c r="H3157" s="137">
        <f t="shared" si="112"/>
        <v>18</v>
      </c>
      <c r="I3157" s="132" t="str" cm="1">
        <f t="array" ref="I3157">_xlfn.XLOOKUP(C3157,imp_horarios,imp_trechos_janta,"",-1,1)</f>
        <v>GOIANIA X SAO LUIS 20:00</v>
      </c>
      <c r="J3157" s="145" t="str" cm="1">
        <f t="array" ref="J3157">_xlfn.XLOOKUP(D3157,justificativas_motivos,justificativas_texto,"",1,1)</f>
        <v>MOTORISTA CUMPRINDO HORÁRIO NA ESCALA ATUAL</v>
      </c>
    </row>
    <row r="3158" spans="1:10" ht="41.25" hidden="1" customHeight="1">
      <c r="A3158" s="144">
        <v>45640</v>
      </c>
      <c r="B3158" s="135">
        <v>24002</v>
      </c>
      <c r="C3158" s="133">
        <v>0.83333333333333337</v>
      </c>
      <c r="D3158" s="136" t="s">
        <v>11</v>
      </c>
      <c r="E3158" s="132" t="s">
        <v>302</v>
      </c>
      <c r="F3158" s="132"/>
      <c r="G3158" s="132" t="str">
        <f t="shared" si="111"/>
        <v>1</v>
      </c>
      <c r="H3158" s="137">
        <f t="shared" si="112"/>
        <v>18</v>
      </c>
      <c r="I3158" s="132" t="str" cm="1">
        <f t="array" ref="I3158">_xlfn.XLOOKUP(C3158,imp_horarios,imp_trechos_janta,"",-1,1)</f>
        <v>GOIANIA X SAO LUIS 20:00</v>
      </c>
      <c r="J3158" s="145" t="str" cm="1">
        <f t="array" ref="J3158">_xlfn.XLOOKUP(D3158,justificativas_motivos,justificativas_texto,"",1,1)</f>
        <v>MOTORISTA CUMPRINDO HORÁRIO NA ESCALA ATUAL</v>
      </c>
    </row>
    <row r="3159" spans="1:10" ht="41.25" hidden="1" customHeight="1">
      <c r="A3159" s="144">
        <v>45640</v>
      </c>
      <c r="B3159" s="135">
        <v>24002</v>
      </c>
      <c r="C3159" s="133">
        <v>0.83333333333333337</v>
      </c>
      <c r="D3159" s="136" t="s">
        <v>11</v>
      </c>
      <c r="E3159" s="132" t="s">
        <v>171</v>
      </c>
      <c r="F3159" s="132"/>
      <c r="G3159" s="132" t="str">
        <f t="shared" si="111"/>
        <v>1</v>
      </c>
      <c r="H3159" s="137">
        <f t="shared" si="112"/>
        <v>18</v>
      </c>
      <c r="I3159" s="132" t="str" cm="1">
        <f t="array" ref="I3159">_xlfn.XLOOKUP(C3159,imp_horarios,imp_trechos_janta,"",-1,1)</f>
        <v>GOIANIA X SAO LUIS 20:00</v>
      </c>
      <c r="J3159" s="145" t="str" cm="1">
        <f t="array" ref="J3159">_xlfn.XLOOKUP(D3159,justificativas_motivos,justificativas_texto,"",1,1)</f>
        <v>MOTORISTA CUMPRINDO HORÁRIO NA ESCALA ATUAL</v>
      </c>
    </row>
    <row r="3160" spans="1:10" ht="41.25" hidden="1" customHeight="1">
      <c r="A3160" s="144">
        <v>45640</v>
      </c>
      <c r="B3160" s="135">
        <v>16600</v>
      </c>
      <c r="C3160" s="133">
        <v>0.39583333333333331</v>
      </c>
      <c r="D3160" s="136" t="s">
        <v>11</v>
      </c>
      <c r="E3160" s="132" t="s">
        <v>189</v>
      </c>
      <c r="F3160" s="132"/>
      <c r="G3160" s="132" t="str">
        <f t="shared" si="111"/>
        <v>1</v>
      </c>
      <c r="H3160" s="137">
        <f t="shared" si="112"/>
        <v>18</v>
      </c>
      <c r="I3160" s="132" t="str" cm="1">
        <f t="array" ref="I3160">_xlfn.XLOOKUP(C3160,imp_horarios,imp_trechos_janta,"",-1,1)</f>
        <v>GOIANIA X BELEM 09:30</v>
      </c>
      <c r="J3160" s="145" t="str" cm="1">
        <f t="array" ref="J3160">_xlfn.XLOOKUP(D3160,justificativas_motivos,justificativas_texto,"",1,1)</f>
        <v>MOTORISTA CUMPRINDO HORÁRIO NA ESCALA ATUAL</v>
      </c>
    </row>
    <row r="3161" spans="1:10" ht="41.25" hidden="1" customHeight="1">
      <c r="A3161" s="144">
        <v>45640</v>
      </c>
      <c r="B3161" s="146">
        <v>16600</v>
      </c>
      <c r="C3161" s="147">
        <v>0.39583333333333331</v>
      </c>
      <c r="D3161" s="148" t="s">
        <v>11</v>
      </c>
      <c r="E3161" s="149" t="s">
        <v>133</v>
      </c>
      <c r="F3161" s="132"/>
      <c r="G3161" s="149" t="str">
        <f t="shared" si="111"/>
        <v>1</v>
      </c>
      <c r="H3161" s="150">
        <f t="shared" si="112"/>
        <v>18</v>
      </c>
      <c r="I3161" s="149" t="str" cm="1">
        <f t="array" ref="I3161">_xlfn.XLOOKUP(C3161,imp_horarios,imp_trechos_janta,"",-1,1)</f>
        <v>GOIANIA X BELEM 09:30</v>
      </c>
      <c r="J3161" s="151" t="str" cm="1">
        <f t="array" ref="J3161">_xlfn.XLOOKUP(D3161,justificativas_motivos,justificativas_texto,"",1,1)</f>
        <v>MOTORISTA CUMPRINDO HORÁRIO NA ESCALA ATUAL</v>
      </c>
    </row>
    <row r="3162" spans="1:10" ht="41.25" hidden="1" customHeight="1">
      <c r="A3162" s="144">
        <v>45640</v>
      </c>
      <c r="B3162" s="135">
        <v>16600</v>
      </c>
      <c r="C3162" s="133">
        <v>0.39583333333333331</v>
      </c>
      <c r="D3162" s="136" t="s">
        <v>285</v>
      </c>
      <c r="E3162" s="132" t="s">
        <v>180</v>
      </c>
      <c r="F3162" s="132"/>
      <c r="G3162" s="132" t="str">
        <f t="shared" si="111"/>
        <v>1</v>
      </c>
      <c r="H3162" s="137">
        <f t="shared" si="112"/>
        <v>18</v>
      </c>
      <c r="I3162" s="132" t="str" cm="1">
        <f t="array" ref="I3162">_xlfn.XLOOKUP(C3162,imp_horarios,imp_trechos_janta,"",-1,1)</f>
        <v>GOIANIA X BELEM 09:30</v>
      </c>
      <c r="J3162" s="145" t="str" cm="1">
        <f t="array" ref="J3162">_xlfn.XLOOKUP(D3162,justificativas_motivos,justificativas_texto,"",1,1)</f>
        <v>MOTORISTA CHEGANDO/SAINDO DA GARAGEM DE PASSE</v>
      </c>
    </row>
    <row r="3163" spans="1:10" ht="41.25" hidden="1" customHeight="1">
      <c r="A3163" s="144">
        <v>45640</v>
      </c>
      <c r="B3163" s="135">
        <v>16600</v>
      </c>
      <c r="C3163" s="133">
        <v>0.39583333333333331</v>
      </c>
      <c r="D3163" s="136" t="s">
        <v>285</v>
      </c>
      <c r="E3163" s="132" t="s">
        <v>358</v>
      </c>
      <c r="F3163" s="132"/>
      <c r="G3163" s="132" t="str">
        <f t="shared" ref="G3163:G3226" si="113">IF(E3163="MOTORISTA","","1")</f>
        <v>1</v>
      </c>
      <c r="H3163" s="137">
        <f t="shared" ref="H3163:H3226" si="114">IF(E3163="MOTORISTA","",18)</f>
        <v>18</v>
      </c>
      <c r="I3163" s="132" t="str" cm="1">
        <f t="array" ref="I3163">_xlfn.XLOOKUP(C3163,imp_horarios,imp_trechos_janta,"",-1,1)</f>
        <v>GOIANIA X BELEM 09:30</v>
      </c>
      <c r="J3163" s="145" t="str" cm="1">
        <f t="array" ref="J3163">_xlfn.XLOOKUP(D3163,justificativas_motivos,justificativas_texto,"",1,1)</f>
        <v>MOTORISTA CHEGANDO/SAINDO DA GARAGEM DE PASSE</v>
      </c>
    </row>
    <row r="3164" spans="1:10" ht="41.25" hidden="1" customHeight="1">
      <c r="A3164" s="144">
        <v>45640</v>
      </c>
      <c r="B3164" s="135">
        <v>19022</v>
      </c>
      <c r="C3164" s="133">
        <v>0.75</v>
      </c>
      <c r="D3164" s="136" t="s">
        <v>11</v>
      </c>
      <c r="E3164" s="132" t="s">
        <v>42</v>
      </c>
      <c r="F3164" s="132"/>
      <c r="G3164" s="132" t="str">
        <f t="shared" si="113"/>
        <v>1</v>
      </c>
      <c r="H3164" s="137">
        <f t="shared" si="114"/>
        <v>18</v>
      </c>
      <c r="I3164" s="132" t="str" cm="1">
        <f t="array" ref="I3164">_xlfn.XLOOKUP(C3164,imp_horarios,imp_trechos_janta,"",-1,1)</f>
        <v>GOIANIA X TERESINA 18:00</v>
      </c>
      <c r="J3164" s="145" t="str" cm="1">
        <f t="array" ref="J3164">_xlfn.XLOOKUP(D3164,justificativas_motivos,justificativas_texto,"",1,1)</f>
        <v>MOTORISTA CUMPRINDO HORÁRIO NA ESCALA ATUAL</v>
      </c>
    </row>
    <row r="3165" spans="1:10" ht="41.25" hidden="1" customHeight="1">
      <c r="A3165" s="144">
        <v>45640</v>
      </c>
      <c r="B3165" s="135">
        <v>19022</v>
      </c>
      <c r="C3165" s="133">
        <v>0.75</v>
      </c>
      <c r="D3165" s="136" t="s">
        <v>11</v>
      </c>
      <c r="E3165" s="132" t="s">
        <v>43</v>
      </c>
      <c r="F3165" s="132"/>
      <c r="G3165" s="132" t="str">
        <f t="shared" si="113"/>
        <v>1</v>
      </c>
      <c r="H3165" s="137">
        <f t="shared" si="114"/>
        <v>18</v>
      </c>
      <c r="I3165" s="132" t="str" cm="1">
        <f t="array" ref="I3165">_xlfn.XLOOKUP(C3165,imp_horarios,imp_trechos_janta,"",-1,1)</f>
        <v>GOIANIA X TERESINA 18:00</v>
      </c>
      <c r="J3165" s="145" t="str" cm="1">
        <f t="array" ref="J3165">_xlfn.XLOOKUP(D3165,justificativas_motivos,justificativas_texto,"",1,1)</f>
        <v>MOTORISTA CUMPRINDO HORÁRIO NA ESCALA ATUAL</v>
      </c>
    </row>
    <row r="3166" spans="1:10" ht="41.25" hidden="1" customHeight="1">
      <c r="A3166" s="144">
        <v>45640</v>
      </c>
      <c r="B3166" s="135">
        <v>24013</v>
      </c>
      <c r="C3166" s="133">
        <v>0.79166666666666663</v>
      </c>
      <c r="D3166" s="136" t="s">
        <v>11</v>
      </c>
      <c r="E3166" s="132" t="s">
        <v>30</v>
      </c>
      <c r="F3166" s="132"/>
      <c r="G3166" s="132" t="str">
        <f t="shared" si="113"/>
        <v>1</v>
      </c>
      <c r="H3166" s="137">
        <f t="shared" si="114"/>
        <v>18</v>
      </c>
      <c r="I3166" s="132" t="str" cm="1">
        <f t="array" ref="I3166">_xlfn.XLOOKUP(C3166,imp_horarios,imp_trechos_janta,"",-1,1)</f>
        <v>GOIANIA X TERESINA 18:00</v>
      </c>
      <c r="J3166" s="145" t="str" cm="1">
        <f t="array" ref="J3166">_xlfn.XLOOKUP(D3166,justificativas_motivos,justificativas_texto,"",1,1)</f>
        <v>MOTORISTA CUMPRINDO HORÁRIO NA ESCALA ATUAL</v>
      </c>
    </row>
    <row r="3167" spans="1:10" ht="41.25" hidden="1" customHeight="1">
      <c r="A3167" s="144">
        <v>45640</v>
      </c>
      <c r="B3167" s="135">
        <v>24013</v>
      </c>
      <c r="C3167" s="133">
        <v>0.79166666666666663</v>
      </c>
      <c r="D3167" s="136" t="s">
        <v>11</v>
      </c>
      <c r="E3167" s="132" t="s">
        <v>413</v>
      </c>
      <c r="F3167" s="132"/>
      <c r="G3167" s="132" t="str">
        <f t="shared" si="113"/>
        <v>1</v>
      </c>
      <c r="H3167" s="137">
        <f t="shared" si="114"/>
        <v>18</v>
      </c>
      <c r="I3167" s="132" t="str" cm="1">
        <f t="array" ref="I3167">_xlfn.XLOOKUP(C3167,imp_horarios,imp_trechos_janta,"",-1,1)</f>
        <v>GOIANIA X TERESINA 18:00</v>
      </c>
      <c r="J3167" s="145" t="str" cm="1">
        <f t="array" ref="J3167">_xlfn.XLOOKUP(D3167,justificativas_motivos,justificativas_texto,"",1,1)</f>
        <v>MOTORISTA CUMPRINDO HORÁRIO NA ESCALA ATUAL</v>
      </c>
    </row>
    <row r="3168" spans="1:10" ht="41.25" hidden="1" customHeight="1">
      <c r="A3168" s="144">
        <v>45640</v>
      </c>
      <c r="B3168" s="135">
        <v>24005</v>
      </c>
      <c r="C3168" s="133">
        <v>0.83333333333333337</v>
      </c>
      <c r="D3168" s="136" t="s">
        <v>11</v>
      </c>
      <c r="E3168" s="132" t="s">
        <v>127</v>
      </c>
      <c r="F3168" s="132"/>
      <c r="G3168" s="132" t="str">
        <f t="shared" si="113"/>
        <v>1</v>
      </c>
      <c r="H3168" s="137">
        <f t="shared" si="114"/>
        <v>18</v>
      </c>
      <c r="I3168" s="132" t="str" cm="1">
        <f t="array" ref="I3168">_xlfn.XLOOKUP(C3168,imp_horarios,imp_trechos_janta,"",-1,1)</f>
        <v>GOIANIA X SAO LUIS 20:00</v>
      </c>
      <c r="J3168" s="145" t="str" cm="1">
        <f t="array" ref="J3168">_xlfn.XLOOKUP(D3168,justificativas_motivos,justificativas_texto,"",1,1)</f>
        <v>MOTORISTA CUMPRINDO HORÁRIO NA ESCALA ATUAL</v>
      </c>
    </row>
    <row r="3169" spans="1:10" ht="41.25" hidden="1" customHeight="1">
      <c r="A3169" s="144">
        <v>45640</v>
      </c>
      <c r="B3169" s="135">
        <v>24005</v>
      </c>
      <c r="C3169" s="147">
        <v>0.83333333333333337</v>
      </c>
      <c r="D3169" s="148" t="s">
        <v>11</v>
      </c>
      <c r="E3169" s="149" t="s">
        <v>128</v>
      </c>
      <c r="F3169" s="149"/>
      <c r="G3169" s="149" t="str">
        <f t="shared" si="113"/>
        <v>1</v>
      </c>
      <c r="H3169" s="150">
        <f t="shared" si="114"/>
        <v>18</v>
      </c>
      <c r="I3169" s="149" t="str" cm="1">
        <f t="array" ref="I3169">_xlfn.XLOOKUP(C3169,imp_horarios,imp_trechos_janta,"",-1,1)</f>
        <v>GOIANIA X SAO LUIS 20:00</v>
      </c>
      <c r="J3169" s="151" t="str" cm="1">
        <f t="array" ref="J3169">_xlfn.XLOOKUP(D3169,justificativas_motivos,justificativas_texto,"",1,1)</f>
        <v>MOTORISTA CUMPRINDO HORÁRIO NA ESCALA ATUAL</v>
      </c>
    </row>
    <row r="3170" spans="1:10" ht="41.25" hidden="1" customHeight="1">
      <c r="A3170" s="152">
        <v>45640</v>
      </c>
      <c r="B3170" s="148" t="s">
        <v>376</v>
      </c>
      <c r="C3170" s="147" t="s">
        <v>355</v>
      </c>
      <c r="D3170" s="148" t="s">
        <v>11</v>
      </c>
      <c r="E3170" s="149" t="s">
        <v>39</v>
      </c>
      <c r="F3170" s="149"/>
      <c r="G3170" s="149" t="str">
        <f t="shared" si="113"/>
        <v>1</v>
      </c>
      <c r="H3170" s="150">
        <f t="shared" si="114"/>
        <v>18</v>
      </c>
      <c r="I3170" s="149" t="str" cm="1">
        <f t="array" ref="I3170">_xlfn.XLOOKUP(C3170,imp_horarios,imp_trechos_janta,"",-1,1)</f>
        <v>TERESINA X IMPERATRIZ 19:00</v>
      </c>
      <c r="J3170" s="151" t="str" cm="1">
        <f t="array" ref="J3170">_xlfn.XLOOKUP(D3170,justificativas_motivos,justificativas_texto,"",1,1)</f>
        <v>MOTORISTA CUMPRINDO HORÁRIO NA ESCALA ATUAL</v>
      </c>
    </row>
    <row r="3171" spans="1:10" ht="41.25" hidden="1" customHeight="1">
      <c r="A3171" s="144">
        <v>45640</v>
      </c>
      <c r="B3171" s="135" t="s">
        <v>376</v>
      </c>
      <c r="C3171" s="133" t="s">
        <v>355</v>
      </c>
      <c r="D3171" s="136" t="s">
        <v>11</v>
      </c>
      <c r="E3171" s="132" t="s">
        <v>315</v>
      </c>
      <c r="F3171" s="132"/>
      <c r="G3171" s="132" t="str">
        <f t="shared" si="113"/>
        <v>1</v>
      </c>
      <c r="H3171" s="137">
        <f t="shared" si="114"/>
        <v>18</v>
      </c>
      <c r="I3171" s="132" t="str" cm="1">
        <f t="array" ref="I3171">_xlfn.XLOOKUP(C3171,imp_horarios,imp_trechos_janta,"",-1,1)</f>
        <v>TERESINA X IMPERATRIZ 19:00</v>
      </c>
      <c r="J3171" s="145" t="str" cm="1">
        <f t="array" ref="J3171">_xlfn.XLOOKUP(D3171,justificativas_motivos,justificativas_texto,"",1,1)</f>
        <v>MOTORISTA CUMPRINDO HORÁRIO NA ESCALA ATUAL</v>
      </c>
    </row>
    <row r="3172" spans="1:10" ht="41.25" hidden="1" customHeight="1">
      <c r="A3172" s="144">
        <v>45641</v>
      </c>
      <c r="B3172" s="135">
        <v>19004</v>
      </c>
      <c r="C3172" s="133">
        <v>0.75</v>
      </c>
      <c r="D3172" s="136" t="s">
        <v>11</v>
      </c>
      <c r="E3172" s="132" t="s">
        <v>42</v>
      </c>
      <c r="F3172" s="132"/>
      <c r="G3172" s="132" t="str">
        <f t="shared" si="113"/>
        <v>1</v>
      </c>
      <c r="H3172" s="137">
        <f t="shared" si="114"/>
        <v>18</v>
      </c>
      <c r="I3172" s="132" t="str" cm="1">
        <f t="array" ref="I3172">_xlfn.XLOOKUP(C3172,imp_horarios,imp_trechos_janta,"",-1,1)</f>
        <v>GOIANIA X TERESINA 18:00</v>
      </c>
      <c r="J3172" s="145" t="str" cm="1">
        <f t="array" ref="J3172">_xlfn.XLOOKUP(D3172,justificativas_motivos,justificativas_texto,"",1,1)</f>
        <v>MOTORISTA CUMPRINDO HORÁRIO NA ESCALA ATUAL</v>
      </c>
    </row>
    <row r="3173" spans="1:10" ht="41.25" hidden="1" customHeight="1">
      <c r="A3173" s="144">
        <v>45641</v>
      </c>
      <c r="B3173" s="135">
        <v>19004</v>
      </c>
      <c r="C3173" s="133">
        <v>0.75</v>
      </c>
      <c r="D3173" s="148" t="s">
        <v>11</v>
      </c>
      <c r="E3173" s="132" t="s">
        <v>43</v>
      </c>
      <c r="F3173" s="132"/>
      <c r="G3173" s="132" t="str">
        <f t="shared" si="113"/>
        <v>1</v>
      </c>
      <c r="H3173" s="137">
        <f t="shared" si="114"/>
        <v>18</v>
      </c>
      <c r="I3173" s="132" t="str" cm="1">
        <f t="array" ref="I3173">_xlfn.XLOOKUP(C3173,imp_horarios,imp_trechos_janta,"",-1,1)</f>
        <v>GOIANIA X TERESINA 18:00</v>
      </c>
      <c r="J3173" s="145" t="str" cm="1">
        <f t="array" ref="J3173">_xlfn.XLOOKUP(D3173,justificativas_motivos,justificativas_texto,"",1,1)</f>
        <v>MOTORISTA CUMPRINDO HORÁRIO NA ESCALA ATUAL</v>
      </c>
    </row>
    <row r="3174" spans="1:10" ht="41.25" hidden="1" customHeight="1">
      <c r="A3174" s="144">
        <v>45641</v>
      </c>
      <c r="B3174" s="135">
        <v>19013</v>
      </c>
      <c r="C3174" s="133">
        <v>0.39583333333333331</v>
      </c>
      <c r="D3174" s="136" t="s">
        <v>285</v>
      </c>
      <c r="E3174" s="132" t="s">
        <v>96</v>
      </c>
      <c r="F3174" s="132"/>
      <c r="G3174" s="132" t="str">
        <f t="shared" si="113"/>
        <v>1</v>
      </c>
      <c r="H3174" s="137">
        <f t="shared" si="114"/>
        <v>18</v>
      </c>
      <c r="I3174" s="132" t="str" cm="1">
        <f t="array" ref="I3174">_xlfn.XLOOKUP(C3174,imp_horarios,imp_trechos_janta,"",-1,1)</f>
        <v>GOIANIA X BELEM 09:30</v>
      </c>
      <c r="J3174" s="145" t="str" cm="1">
        <f t="array" ref="J3174">_xlfn.XLOOKUP(D3174,justificativas_motivos,justificativas_texto,"",1,1)</f>
        <v>MOTORISTA CHEGANDO/SAINDO DA GARAGEM DE PASSE</v>
      </c>
    </row>
    <row r="3175" spans="1:10" ht="41.25" hidden="1" customHeight="1">
      <c r="A3175" s="144">
        <v>45641</v>
      </c>
      <c r="B3175" s="135">
        <v>19013</v>
      </c>
      <c r="C3175" s="133">
        <v>0.39583333333333331</v>
      </c>
      <c r="D3175" s="148" t="s">
        <v>285</v>
      </c>
      <c r="E3175" s="132" t="s">
        <v>35</v>
      </c>
      <c r="F3175" s="132"/>
      <c r="G3175" s="132" t="str">
        <f t="shared" si="113"/>
        <v>1</v>
      </c>
      <c r="H3175" s="137">
        <f t="shared" si="114"/>
        <v>18</v>
      </c>
      <c r="I3175" s="132" t="str" cm="1">
        <f t="array" ref="I3175">_xlfn.XLOOKUP(C3175,imp_horarios,imp_trechos_janta,"",-1,1)</f>
        <v>GOIANIA X BELEM 09:30</v>
      </c>
      <c r="J3175" s="145" t="str" cm="1">
        <f t="array" ref="J3175">_xlfn.XLOOKUP(D3175,justificativas_motivos,justificativas_texto,"",1,1)</f>
        <v>MOTORISTA CHEGANDO/SAINDO DA GARAGEM DE PASSE</v>
      </c>
    </row>
    <row r="3176" spans="1:10" ht="41.25" hidden="1" customHeight="1">
      <c r="A3176" s="144">
        <v>45641</v>
      </c>
      <c r="B3176" s="135">
        <v>18003</v>
      </c>
      <c r="C3176" s="133">
        <v>0.75</v>
      </c>
      <c r="D3176" s="136" t="s">
        <v>231</v>
      </c>
      <c r="E3176" s="132" t="s">
        <v>201</v>
      </c>
      <c r="F3176" s="132"/>
      <c r="G3176" s="132" t="str">
        <f t="shared" si="113"/>
        <v>1</v>
      </c>
      <c r="H3176" s="137">
        <f t="shared" si="114"/>
        <v>18</v>
      </c>
      <c r="I3176" s="132" t="str" cm="1">
        <f t="array" ref="I3176">_xlfn.XLOOKUP(C3176,imp_horarios,imp_trechos_janta,"",-1,1)</f>
        <v>GOIANIA X TERESINA 18:00</v>
      </c>
      <c r="J3176" s="145" t="str" cm="1">
        <f t="array" ref="J3176">_xlfn.XLOOKUP(D3176,justificativas_motivos,justificativas_texto,"",1,1)</f>
        <v>MOTORISTA CUMPRINDO ESCALA EXTRA</v>
      </c>
    </row>
    <row r="3177" spans="1:10" ht="41.25" hidden="1" customHeight="1">
      <c r="A3177" s="144">
        <v>45641</v>
      </c>
      <c r="B3177" s="135">
        <v>18003</v>
      </c>
      <c r="C3177" s="133">
        <v>0.75</v>
      </c>
      <c r="D3177" s="148" t="s">
        <v>231</v>
      </c>
      <c r="E3177" s="132" t="s">
        <v>335</v>
      </c>
      <c r="F3177" s="132"/>
      <c r="G3177" s="132" t="str">
        <f t="shared" si="113"/>
        <v>1</v>
      </c>
      <c r="H3177" s="137">
        <f t="shared" si="114"/>
        <v>18</v>
      </c>
      <c r="I3177" s="132" t="str" cm="1">
        <f t="array" ref="I3177">_xlfn.XLOOKUP(C3177,imp_horarios,imp_trechos_janta,"",-1,1)</f>
        <v>GOIANIA X TERESINA 18:00</v>
      </c>
      <c r="J3177" s="145" t="str" cm="1">
        <f t="array" ref="J3177">_xlfn.XLOOKUP(D3177,justificativas_motivos,justificativas_texto,"",1,1)</f>
        <v>MOTORISTA CUMPRINDO ESCALA EXTRA</v>
      </c>
    </row>
    <row r="3178" spans="1:10" ht="41.25" hidden="1" customHeight="1">
      <c r="A3178" s="144">
        <v>45641</v>
      </c>
      <c r="B3178" s="135">
        <v>19025</v>
      </c>
      <c r="C3178" s="133">
        <v>0.75</v>
      </c>
      <c r="D3178" s="136" t="s">
        <v>11</v>
      </c>
      <c r="E3178" s="132" t="s">
        <v>66</v>
      </c>
      <c r="F3178" s="132"/>
      <c r="G3178" s="132" t="str">
        <f t="shared" si="113"/>
        <v>1</v>
      </c>
      <c r="H3178" s="137">
        <f t="shared" si="114"/>
        <v>18</v>
      </c>
      <c r="I3178" s="132" t="str" cm="1">
        <f t="array" ref="I3178">_xlfn.XLOOKUP(C3178,imp_horarios,imp_trechos_janta,"",-1,1)</f>
        <v>GOIANIA X TERESINA 18:00</v>
      </c>
      <c r="J3178" s="145" t="str" cm="1">
        <f t="array" ref="J3178">_xlfn.XLOOKUP(D3178,justificativas_motivos,justificativas_texto,"",1,1)</f>
        <v>MOTORISTA CUMPRINDO HORÁRIO NA ESCALA ATUAL</v>
      </c>
    </row>
    <row r="3179" spans="1:10" ht="41.25" hidden="1" customHeight="1">
      <c r="A3179" s="144">
        <v>45641</v>
      </c>
      <c r="B3179" s="135">
        <v>19025</v>
      </c>
      <c r="C3179" s="133">
        <v>0.75</v>
      </c>
      <c r="D3179" s="148" t="s">
        <v>11</v>
      </c>
      <c r="E3179" s="132" t="s">
        <v>164</v>
      </c>
      <c r="F3179" s="132"/>
      <c r="G3179" s="132" t="str">
        <f t="shared" si="113"/>
        <v>1</v>
      </c>
      <c r="H3179" s="137">
        <f t="shared" si="114"/>
        <v>18</v>
      </c>
      <c r="I3179" s="132" t="str" cm="1">
        <f t="array" ref="I3179">_xlfn.XLOOKUP(C3179,imp_horarios,imp_trechos_janta,"",-1,1)</f>
        <v>GOIANIA X TERESINA 18:00</v>
      </c>
      <c r="J3179" s="145" t="str" cm="1">
        <f t="array" ref="J3179">_xlfn.XLOOKUP(D3179,justificativas_motivos,justificativas_texto,"",1,1)</f>
        <v>MOTORISTA CUMPRINDO HORÁRIO NA ESCALA ATUAL</v>
      </c>
    </row>
    <row r="3180" spans="1:10" ht="41.25" hidden="1" customHeight="1">
      <c r="A3180" s="144">
        <v>45641</v>
      </c>
      <c r="B3180" s="135">
        <v>19013</v>
      </c>
      <c r="C3180" s="133">
        <v>0.39583333333333331</v>
      </c>
      <c r="D3180" s="136" t="s">
        <v>11</v>
      </c>
      <c r="E3180" s="132" t="s">
        <v>62</v>
      </c>
      <c r="F3180" s="132"/>
      <c r="G3180" s="132" t="str">
        <f t="shared" si="113"/>
        <v>1</v>
      </c>
      <c r="H3180" s="137">
        <f t="shared" si="114"/>
        <v>18</v>
      </c>
      <c r="I3180" s="132" t="str" cm="1">
        <f t="array" ref="I3180">_xlfn.XLOOKUP(C3180,imp_horarios,imp_trechos_janta,"",-1,1)</f>
        <v>GOIANIA X BELEM 09:30</v>
      </c>
      <c r="J3180" s="145" t="str" cm="1">
        <f t="array" ref="J3180">_xlfn.XLOOKUP(D3180,justificativas_motivos,justificativas_texto,"",1,1)</f>
        <v>MOTORISTA CUMPRINDO HORÁRIO NA ESCALA ATUAL</v>
      </c>
    </row>
    <row r="3181" spans="1:10" ht="41.25" hidden="1" customHeight="1">
      <c r="A3181" s="144">
        <v>45641</v>
      </c>
      <c r="B3181" s="135">
        <v>19013</v>
      </c>
      <c r="C3181" s="133">
        <v>0.39583333333333331</v>
      </c>
      <c r="D3181" s="148" t="s">
        <v>11</v>
      </c>
      <c r="E3181" s="132" t="s">
        <v>63</v>
      </c>
      <c r="F3181" s="132"/>
      <c r="G3181" s="132" t="str">
        <f t="shared" si="113"/>
        <v>1</v>
      </c>
      <c r="H3181" s="137">
        <f t="shared" si="114"/>
        <v>18</v>
      </c>
      <c r="I3181" s="132" t="str" cm="1">
        <f t="array" ref="I3181">_xlfn.XLOOKUP(C3181,imp_horarios,imp_trechos_janta,"",-1,1)</f>
        <v>GOIANIA X BELEM 09:30</v>
      </c>
      <c r="J3181" s="145" t="str" cm="1">
        <f t="array" ref="J3181">_xlfn.XLOOKUP(D3181,justificativas_motivos,justificativas_texto,"",1,1)</f>
        <v>MOTORISTA CUMPRINDO HORÁRIO NA ESCALA ATUAL</v>
      </c>
    </row>
    <row r="3182" spans="1:10" ht="41.25" hidden="1" customHeight="1">
      <c r="A3182" s="144">
        <v>45641</v>
      </c>
      <c r="B3182" s="135">
        <v>16800</v>
      </c>
      <c r="C3182" s="133" t="s">
        <v>355</v>
      </c>
      <c r="D3182" s="136" t="s">
        <v>11</v>
      </c>
      <c r="E3182" s="132" t="s">
        <v>38</v>
      </c>
      <c r="F3182" s="132"/>
      <c r="G3182" s="132" t="str">
        <f t="shared" si="113"/>
        <v>1</v>
      </c>
      <c r="H3182" s="137">
        <f t="shared" si="114"/>
        <v>18</v>
      </c>
      <c r="I3182" s="132" t="str" cm="1">
        <f t="array" ref="I3182">_xlfn.XLOOKUP(C3182,imp_horarios,imp_trechos_janta,"",-1,1)</f>
        <v>TERESINA X IMPERATRIZ 19:00</v>
      </c>
      <c r="J3182" s="145" t="str" cm="1">
        <f t="array" ref="J3182">_xlfn.XLOOKUP(D3182,justificativas_motivos,justificativas_texto,"",1,1)</f>
        <v>MOTORISTA CUMPRINDO HORÁRIO NA ESCALA ATUAL</v>
      </c>
    </row>
    <row r="3183" spans="1:10" ht="41.25" hidden="1" customHeight="1">
      <c r="A3183" s="144">
        <v>45641</v>
      </c>
      <c r="B3183" s="135">
        <v>16800</v>
      </c>
      <c r="C3183" s="133" t="s">
        <v>355</v>
      </c>
      <c r="D3183" s="148" t="s">
        <v>11</v>
      </c>
      <c r="E3183" s="132" t="s">
        <v>377</v>
      </c>
      <c r="F3183" s="132"/>
      <c r="G3183" s="132" t="str">
        <f t="shared" si="113"/>
        <v>1</v>
      </c>
      <c r="H3183" s="137">
        <f t="shared" si="114"/>
        <v>18</v>
      </c>
      <c r="I3183" s="132" t="str" cm="1">
        <f t="array" ref="I3183">_xlfn.XLOOKUP(C3183,imp_horarios,imp_trechos_janta,"",-1,1)</f>
        <v>TERESINA X IMPERATRIZ 19:00</v>
      </c>
      <c r="J3183" s="145" t="str" cm="1">
        <f t="array" ref="J3183">_xlfn.XLOOKUP(D3183,justificativas_motivos,justificativas_texto,"",1,1)</f>
        <v>MOTORISTA CUMPRINDO HORÁRIO NA ESCALA ATUAL</v>
      </c>
    </row>
    <row r="3184" spans="1:10" ht="41.25" hidden="1" customHeight="1">
      <c r="A3184" s="144">
        <v>45641</v>
      </c>
      <c r="B3184" s="135">
        <v>24010</v>
      </c>
      <c r="C3184" s="133">
        <v>0.79166666666666663</v>
      </c>
      <c r="D3184" s="136" t="s">
        <v>11</v>
      </c>
      <c r="E3184" s="132" t="s">
        <v>126</v>
      </c>
      <c r="F3184" s="132"/>
      <c r="G3184" s="132" t="str">
        <f t="shared" si="113"/>
        <v>1</v>
      </c>
      <c r="H3184" s="137">
        <f t="shared" si="114"/>
        <v>18</v>
      </c>
      <c r="I3184" s="132" t="str" cm="1">
        <f t="array" ref="I3184">_xlfn.XLOOKUP(C3184,imp_horarios,imp_trechos_janta,"",-1,1)</f>
        <v>GOIANIA X TERESINA 18:00</v>
      </c>
      <c r="J3184" s="145" t="str" cm="1">
        <f t="array" ref="J3184">_xlfn.XLOOKUP(D3184,justificativas_motivos,justificativas_texto,"",1,1)</f>
        <v>MOTORISTA CUMPRINDO HORÁRIO NA ESCALA ATUAL</v>
      </c>
    </row>
    <row r="3185" spans="1:10" ht="41.25" hidden="1" customHeight="1">
      <c r="A3185" s="144">
        <v>45641</v>
      </c>
      <c r="B3185" s="135">
        <v>24010</v>
      </c>
      <c r="C3185" s="133">
        <v>0.79166666666666663</v>
      </c>
      <c r="D3185" s="148" t="s">
        <v>11</v>
      </c>
      <c r="E3185" s="132" t="s">
        <v>41</v>
      </c>
      <c r="F3185" s="149"/>
      <c r="G3185" s="132" t="str">
        <f t="shared" si="113"/>
        <v>1</v>
      </c>
      <c r="H3185" s="137">
        <f t="shared" si="114"/>
        <v>18</v>
      </c>
      <c r="I3185" s="132" t="str" cm="1">
        <f t="array" ref="I3185">_xlfn.XLOOKUP(C3185,imp_horarios,imp_trechos_janta,"",-1,1)</f>
        <v>GOIANIA X TERESINA 18:00</v>
      </c>
      <c r="J3185" s="145" t="str" cm="1">
        <f t="array" ref="J3185">_xlfn.XLOOKUP(D3185,justificativas_motivos,justificativas_texto,"",1,1)</f>
        <v>MOTORISTA CUMPRINDO HORÁRIO NA ESCALA ATUAL</v>
      </c>
    </row>
    <row r="3186" spans="1:10" ht="41.25" hidden="1" customHeight="1">
      <c r="A3186" s="152">
        <v>45641</v>
      </c>
      <c r="B3186" s="146">
        <v>24014</v>
      </c>
      <c r="C3186" s="147">
        <v>0.83333333333333337</v>
      </c>
      <c r="D3186" s="148" t="s">
        <v>11</v>
      </c>
      <c r="E3186" s="149" t="s">
        <v>203</v>
      </c>
      <c r="F3186" s="149"/>
      <c r="G3186" s="149" t="str">
        <f t="shared" si="113"/>
        <v>1</v>
      </c>
      <c r="H3186" s="150">
        <f t="shared" si="114"/>
        <v>18</v>
      </c>
      <c r="I3186" s="149" t="str" cm="1">
        <f t="array" ref="I3186">_xlfn.XLOOKUP(C3186,imp_horarios,imp_trechos_janta,"",-1,1)</f>
        <v>GOIANIA X SAO LUIS 20:00</v>
      </c>
      <c r="J3186" s="151" t="str" cm="1">
        <f t="array" ref="J3186">_xlfn.XLOOKUP(D3186,justificativas_motivos,justificativas_texto,"",1,1)</f>
        <v>MOTORISTA CUMPRINDO HORÁRIO NA ESCALA ATUAL</v>
      </c>
    </row>
    <row r="3187" spans="1:10" ht="41.25" hidden="1" customHeight="1">
      <c r="A3187" s="152">
        <v>45641</v>
      </c>
      <c r="B3187" s="146">
        <v>24014</v>
      </c>
      <c r="C3187" s="147">
        <v>0.83333333333333337</v>
      </c>
      <c r="D3187" s="148" t="s">
        <v>11</v>
      </c>
      <c r="E3187" s="132" t="s">
        <v>204</v>
      </c>
      <c r="F3187" s="149"/>
      <c r="G3187" s="149" t="str">
        <f t="shared" si="113"/>
        <v>1</v>
      </c>
      <c r="H3187" s="150">
        <f t="shared" si="114"/>
        <v>18</v>
      </c>
      <c r="I3187" s="149" t="str" cm="1">
        <f t="array" ref="I3187">_xlfn.XLOOKUP(C3187,imp_horarios,imp_trechos_janta,"",-1,1)</f>
        <v>GOIANIA X SAO LUIS 20:00</v>
      </c>
      <c r="J3187" s="151" t="str" cm="1">
        <f t="array" ref="J3187">_xlfn.XLOOKUP(D3187,justificativas_motivos,justificativas_texto,"",1,1)</f>
        <v>MOTORISTA CUMPRINDO HORÁRIO NA ESCALA ATUAL</v>
      </c>
    </row>
    <row r="3188" spans="1:10" ht="41.25" hidden="1" customHeight="1">
      <c r="A3188" s="152">
        <v>45642</v>
      </c>
      <c r="B3188" s="146">
        <v>15700</v>
      </c>
      <c r="C3188" s="147">
        <v>0.87847222222222221</v>
      </c>
      <c r="D3188" s="148" t="s">
        <v>11</v>
      </c>
      <c r="E3188" s="132" t="s">
        <v>126</v>
      </c>
      <c r="F3188" s="149"/>
      <c r="G3188" s="149" t="str">
        <f t="shared" si="113"/>
        <v>1</v>
      </c>
      <c r="H3188" s="150">
        <f t="shared" si="114"/>
        <v>18</v>
      </c>
      <c r="I3188" s="149" t="str" cm="1">
        <f t="array" ref="I3188">_xlfn.XLOOKUP(C3188,imp_horarios,imp_trechos_janta,"",-1,1)</f>
        <v>BELEM X GOIANIA 21:05</v>
      </c>
      <c r="J3188" s="151" t="str" cm="1">
        <f t="array" ref="J3188">_xlfn.XLOOKUP(D3188,justificativas_motivos,justificativas_texto,"",1,1)</f>
        <v>MOTORISTA CUMPRINDO HORÁRIO NA ESCALA ATUAL</v>
      </c>
    </row>
    <row r="3189" spans="1:10" ht="41.25" hidden="1" customHeight="1">
      <c r="A3189" s="152">
        <v>45642</v>
      </c>
      <c r="B3189" s="146">
        <v>15700</v>
      </c>
      <c r="C3189" s="147">
        <v>0.87847222222222221</v>
      </c>
      <c r="D3189" s="148" t="s">
        <v>11</v>
      </c>
      <c r="E3189" s="132" t="s">
        <v>41</v>
      </c>
      <c r="F3189" s="149"/>
      <c r="G3189" s="149" t="str">
        <f t="shared" si="113"/>
        <v>1</v>
      </c>
      <c r="H3189" s="150">
        <f t="shared" si="114"/>
        <v>18</v>
      </c>
      <c r="I3189" s="149" t="str" cm="1">
        <f t="array" ref="I3189">_xlfn.XLOOKUP(C3189,imp_horarios,imp_trechos_janta,"",-1,1)</f>
        <v>BELEM X GOIANIA 21:05</v>
      </c>
      <c r="J3189" s="151" t="str" cm="1">
        <f t="array" ref="J3189">_xlfn.XLOOKUP(D3189,justificativas_motivos,justificativas_texto,"",1,1)</f>
        <v>MOTORISTA CUMPRINDO HORÁRIO NA ESCALA ATUAL</v>
      </c>
    </row>
    <row r="3190" spans="1:10" ht="41.25" hidden="1" customHeight="1">
      <c r="A3190" s="152">
        <v>45642</v>
      </c>
      <c r="B3190" s="146">
        <v>24010</v>
      </c>
      <c r="C3190" s="147">
        <v>0.3</v>
      </c>
      <c r="D3190" s="148" t="s">
        <v>11</v>
      </c>
      <c r="E3190" s="149" t="s">
        <v>203</v>
      </c>
      <c r="F3190" s="149"/>
      <c r="G3190" s="149" t="str">
        <f t="shared" si="113"/>
        <v>1</v>
      </c>
      <c r="H3190" s="150">
        <f t="shared" si="114"/>
        <v>18</v>
      </c>
      <c r="I3190" s="149" t="str" cm="1">
        <f t="array" ref="I3190">_xlfn.XLOOKUP(C3190,imp_horarios,imp_trechos_janta,"",-1,1)</f>
        <v>BELEM X GOIANIA 07:12</v>
      </c>
      <c r="J3190" s="151" t="str" cm="1">
        <f t="array" ref="J3190">_xlfn.XLOOKUP(D3190,justificativas_motivos,justificativas_texto,"",1,1)</f>
        <v>MOTORISTA CUMPRINDO HORÁRIO NA ESCALA ATUAL</v>
      </c>
    </row>
    <row r="3191" spans="1:10" ht="41.25" hidden="1" customHeight="1">
      <c r="A3191" s="152">
        <v>45642</v>
      </c>
      <c r="B3191" s="146">
        <v>24010</v>
      </c>
      <c r="C3191" s="147">
        <v>0.3</v>
      </c>
      <c r="D3191" s="148" t="s">
        <v>11</v>
      </c>
      <c r="E3191" s="149" t="s">
        <v>204</v>
      </c>
      <c r="F3191" s="149"/>
      <c r="G3191" s="149" t="str">
        <f t="shared" si="113"/>
        <v>1</v>
      </c>
      <c r="H3191" s="150">
        <f t="shared" si="114"/>
        <v>18</v>
      </c>
      <c r="I3191" s="149" t="str" cm="1">
        <f t="array" ref="I3191">_xlfn.XLOOKUP(C3191,imp_horarios,imp_trechos_janta,"",-1,1)</f>
        <v>BELEM X GOIANIA 07:12</v>
      </c>
      <c r="J3191" s="151" t="str" cm="1">
        <f t="array" ref="J3191">_xlfn.XLOOKUP(D3191,justificativas_motivos,justificativas_texto,"",1,1)</f>
        <v>MOTORISTA CUMPRINDO HORÁRIO NA ESCALA ATUAL</v>
      </c>
    </row>
    <row r="3192" spans="1:10" ht="41.25" hidden="1" customHeight="1">
      <c r="A3192" s="152">
        <v>45642</v>
      </c>
      <c r="B3192" s="146">
        <v>24014</v>
      </c>
      <c r="C3192" s="147">
        <v>0.33333333333333331</v>
      </c>
      <c r="D3192" s="148" t="s">
        <v>11</v>
      </c>
      <c r="E3192" s="153" t="s">
        <v>15</v>
      </c>
      <c r="F3192" s="149"/>
      <c r="G3192" s="149" t="str">
        <f t="shared" si="113"/>
        <v>1</v>
      </c>
      <c r="H3192" s="150">
        <f t="shared" si="114"/>
        <v>18</v>
      </c>
      <c r="I3192" s="149" t="str" cm="1">
        <f t="array" ref="I3192">_xlfn.XLOOKUP(C3192,imp_horarios,imp_trechos_janta,"",-1,1)</f>
        <v>SAO LUIS X GOIANIA 08:00</v>
      </c>
      <c r="J3192" s="151" t="str" cm="1">
        <f t="array" ref="J3192">_xlfn.XLOOKUP(D3192,justificativas_motivos,justificativas_texto,"",1,1)</f>
        <v>MOTORISTA CUMPRINDO HORÁRIO NA ESCALA ATUAL</v>
      </c>
    </row>
    <row r="3193" spans="1:10" ht="41.25" hidden="1" customHeight="1">
      <c r="A3193" s="152">
        <v>45642</v>
      </c>
      <c r="B3193" s="146">
        <v>24014</v>
      </c>
      <c r="C3193" s="147">
        <v>0.33333333333333331</v>
      </c>
      <c r="D3193" s="148" t="s">
        <v>11</v>
      </c>
      <c r="E3193" s="153" t="s">
        <v>118</v>
      </c>
      <c r="F3193" s="149"/>
      <c r="G3193" s="149" t="str">
        <f t="shared" si="113"/>
        <v>1</v>
      </c>
      <c r="H3193" s="150">
        <f t="shared" si="114"/>
        <v>18</v>
      </c>
      <c r="I3193" s="149" t="str" cm="1">
        <f t="array" ref="I3193">_xlfn.XLOOKUP(C3193,imp_horarios,imp_trechos_janta,"",-1,1)</f>
        <v>SAO LUIS X GOIANIA 08:00</v>
      </c>
      <c r="J3193" s="151" t="str" cm="1">
        <f t="array" ref="J3193">_xlfn.XLOOKUP(D3193,justificativas_motivos,justificativas_texto,"",1,1)</f>
        <v>MOTORISTA CUMPRINDO HORÁRIO NA ESCALA ATUAL</v>
      </c>
    </row>
    <row r="3194" spans="1:10" ht="41.25" hidden="1" customHeight="1">
      <c r="A3194" s="152">
        <v>45642</v>
      </c>
      <c r="B3194" s="146">
        <v>12400</v>
      </c>
      <c r="C3194" s="147">
        <v>0.39583333333333331</v>
      </c>
      <c r="D3194" s="148" t="s">
        <v>11</v>
      </c>
      <c r="E3194" s="153" t="s">
        <v>45</v>
      </c>
      <c r="F3194" s="149"/>
      <c r="G3194" s="149" t="str">
        <f t="shared" si="113"/>
        <v>1</v>
      </c>
      <c r="H3194" s="150">
        <f t="shared" si="114"/>
        <v>18</v>
      </c>
      <c r="I3194" s="149" t="str" cm="1">
        <f t="array" ref="I3194">_xlfn.XLOOKUP(C3194,imp_horarios,imp_trechos_janta,"",-1,1)</f>
        <v>GOIANIA X BELEM 09:30</v>
      </c>
      <c r="J3194" s="151" t="str" cm="1">
        <f t="array" ref="J3194">_xlfn.XLOOKUP(D3194,justificativas_motivos,justificativas_texto,"",1,1)</f>
        <v>MOTORISTA CUMPRINDO HORÁRIO NA ESCALA ATUAL</v>
      </c>
    </row>
    <row r="3195" spans="1:10" ht="41.25" hidden="1" customHeight="1">
      <c r="A3195" s="152">
        <v>45642</v>
      </c>
      <c r="B3195" s="146">
        <v>12400</v>
      </c>
      <c r="C3195" s="147">
        <v>0.39583333333333331</v>
      </c>
      <c r="D3195" s="148" t="s">
        <v>11</v>
      </c>
      <c r="E3195" s="153" t="s">
        <v>330</v>
      </c>
      <c r="F3195" s="149"/>
      <c r="G3195" s="149" t="str">
        <f t="shared" si="113"/>
        <v>1</v>
      </c>
      <c r="H3195" s="150">
        <f t="shared" si="114"/>
        <v>18</v>
      </c>
      <c r="I3195" s="149" t="str" cm="1">
        <f t="array" ref="I3195">_xlfn.XLOOKUP(C3195,imp_horarios,imp_trechos_janta,"",-1,1)</f>
        <v>GOIANIA X BELEM 09:30</v>
      </c>
      <c r="J3195" s="151" t="str" cm="1">
        <f t="array" ref="J3195">_xlfn.XLOOKUP(D3195,justificativas_motivos,justificativas_texto,"",1,1)</f>
        <v>MOTORISTA CUMPRINDO HORÁRIO NA ESCALA ATUAL</v>
      </c>
    </row>
    <row r="3196" spans="1:10" ht="41.25" hidden="1" customHeight="1">
      <c r="A3196" s="152">
        <v>45642</v>
      </c>
      <c r="B3196" s="146">
        <v>15800</v>
      </c>
      <c r="C3196" s="147">
        <v>0.39583333333333331</v>
      </c>
      <c r="D3196" s="148" t="s">
        <v>11</v>
      </c>
      <c r="E3196" s="153" t="s">
        <v>352</v>
      </c>
      <c r="F3196" s="149"/>
      <c r="G3196" s="149" t="str">
        <f t="shared" si="113"/>
        <v>1</v>
      </c>
      <c r="H3196" s="150">
        <f t="shared" si="114"/>
        <v>18</v>
      </c>
      <c r="I3196" s="149" t="s">
        <v>145</v>
      </c>
      <c r="J3196" s="151" t="str" cm="1">
        <f t="array" ref="J3196">_xlfn.XLOOKUP(D3196,justificativas_motivos,justificativas_texto,"",1,1)</f>
        <v>MOTORISTA CUMPRINDO HORÁRIO NA ESCALA ATUAL</v>
      </c>
    </row>
    <row r="3197" spans="1:10" ht="41.25" hidden="1" customHeight="1">
      <c r="A3197" s="152">
        <v>45642</v>
      </c>
      <c r="B3197" s="146">
        <v>15800</v>
      </c>
      <c r="C3197" s="147">
        <v>0.39583333333333331</v>
      </c>
      <c r="D3197" s="148" t="s">
        <v>11</v>
      </c>
      <c r="E3197" s="153" t="s">
        <v>361</v>
      </c>
      <c r="F3197" s="149"/>
      <c r="G3197" s="149" t="str">
        <f t="shared" si="113"/>
        <v>1</v>
      </c>
      <c r="H3197" s="150">
        <f t="shared" si="114"/>
        <v>18</v>
      </c>
      <c r="I3197" s="149" t="s">
        <v>145</v>
      </c>
      <c r="J3197" s="151" t="str" cm="1">
        <f t="array" ref="J3197">_xlfn.XLOOKUP(D3197,justificativas_motivos,justificativas_texto,"",1,1)</f>
        <v>MOTORISTA CUMPRINDO HORÁRIO NA ESCALA ATUAL</v>
      </c>
    </row>
    <row r="3198" spans="1:10" ht="41.25" hidden="1" customHeight="1">
      <c r="A3198" s="152">
        <v>45642</v>
      </c>
      <c r="B3198" s="146" t="s">
        <v>137</v>
      </c>
      <c r="C3198" s="147" t="s">
        <v>137</v>
      </c>
      <c r="D3198" s="148" t="s">
        <v>11</v>
      </c>
      <c r="E3198" s="153" t="s">
        <v>356</v>
      </c>
      <c r="F3198" s="149"/>
      <c r="G3198" s="149" t="str">
        <f t="shared" si="113"/>
        <v>1</v>
      </c>
      <c r="H3198" s="150">
        <f t="shared" si="114"/>
        <v>18</v>
      </c>
      <c r="I3198" s="149" t="str" cm="1">
        <f t="array" ref="I3198">_xlfn.XLOOKUP(C3198,imp_horarios,imp_trechos_janta,"",-1,1)</f>
        <v>ESPERA</v>
      </c>
      <c r="J3198" s="151" t="str" cm="1">
        <f t="array" ref="J3198">_xlfn.XLOOKUP(D3198,justificativas_motivos,justificativas_texto,"",1,1)</f>
        <v>MOTORISTA CUMPRINDO HORÁRIO NA ESCALA ATUAL</v>
      </c>
    </row>
    <row r="3199" spans="1:10" ht="41.25" hidden="1" customHeight="1">
      <c r="A3199" s="152">
        <v>45642</v>
      </c>
      <c r="B3199" s="146" t="s">
        <v>137</v>
      </c>
      <c r="C3199" s="147" t="s">
        <v>137</v>
      </c>
      <c r="D3199" s="148" t="s">
        <v>11</v>
      </c>
      <c r="E3199" s="153" t="s">
        <v>251</v>
      </c>
      <c r="F3199" s="149"/>
      <c r="G3199" s="149" t="str">
        <f t="shared" si="113"/>
        <v>1</v>
      </c>
      <c r="H3199" s="150">
        <f t="shared" si="114"/>
        <v>18</v>
      </c>
      <c r="I3199" s="149" t="str" cm="1">
        <f t="array" ref="I3199">_xlfn.XLOOKUP(C3199,imp_horarios,imp_trechos_janta,"",-1,1)</f>
        <v>ESPERA</v>
      </c>
      <c r="J3199" s="151" t="str" cm="1">
        <f t="array" ref="J3199">_xlfn.XLOOKUP(D3199,justificativas_motivos,justificativas_texto,"",1,1)</f>
        <v>MOTORISTA CUMPRINDO HORÁRIO NA ESCALA ATUAL</v>
      </c>
    </row>
    <row r="3200" spans="1:10" ht="41.25" hidden="1" customHeight="1">
      <c r="A3200" s="152">
        <v>45642</v>
      </c>
      <c r="B3200" s="146" t="s">
        <v>285</v>
      </c>
      <c r="C3200" s="147" t="s">
        <v>285</v>
      </c>
      <c r="D3200" s="148" t="s">
        <v>11</v>
      </c>
      <c r="E3200" s="149" t="s">
        <v>58</v>
      </c>
      <c r="F3200" s="149"/>
      <c r="G3200" s="149" t="str">
        <f t="shared" si="113"/>
        <v>1</v>
      </c>
      <c r="H3200" s="150">
        <f t="shared" si="114"/>
        <v>18</v>
      </c>
      <c r="I3200" s="149" t="str" cm="1">
        <f t="array" ref="I3200">_xlfn.XLOOKUP(C3200,imp_horarios,imp_trechos_janta,"",-1,1)</f>
        <v>PASSE</v>
      </c>
      <c r="J3200" s="151" t="str" cm="1">
        <f t="array" ref="J3200">_xlfn.XLOOKUP(D3200,justificativas_motivos,justificativas_texto,"",1,1)</f>
        <v>MOTORISTA CUMPRINDO HORÁRIO NA ESCALA ATUAL</v>
      </c>
    </row>
    <row r="3201" spans="1:10" ht="41.25" hidden="1" customHeight="1">
      <c r="A3201" s="152">
        <v>45642</v>
      </c>
      <c r="B3201" s="146" t="s">
        <v>285</v>
      </c>
      <c r="C3201" s="147" t="s">
        <v>285</v>
      </c>
      <c r="D3201" s="148" t="s">
        <v>11</v>
      </c>
      <c r="E3201" s="149" t="s">
        <v>143</v>
      </c>
      <c r="F3201" s="149"/>
      <c r="G3201" s="149" t="str">
        <f t="shared" si="113"/>
        <v>1</v>
      </c>
      <c r="H3201" s="150">
        <f t="shared" si="114"/>
        <v>18</v>
      </c>
      <c r="I3201" s="149" t="str" cm="1">
        <f t="array" ref="I3201">_xlfn.XLOOKUP(C3201,imp_horarios,imp_trechos_janta,"",-1,1)</f>
        <v>PASSE</v>
      </c>
      <c r="J3201" s="151" t="str" cm="1">
        <f t="array" ref="J3201">_xlfn.XLOOKUP(D3201,justificativas_motivos,justificativas_texto,"",1,1)</f>
        <v>MOTORISTA CUMPRINDO HORÁRIO NA ESCALA ATUAL</v>
      </c>
    </row>
    <row r="3202" spans="1:10" ht="41.25" hidden="1" customHeight="1">
      <c r="A3202" s="152">
        <v>45642</v>
      </c>
      <c r="B3202" s="146">
        <v>19014</v>
      </c>
      <c r="C3202" s="147">
        <v>0.75</v>
      </c>
      <c r="D3202" s="148" t="s">
        <v>11</v>
      </c>
      <c r="E3202" s="149" t="s">
        <v>103</v>
      </c>
      <c r="F3202" s="149"/>
      <c r="G3202" s="149" t="str">
        <f t="shared" si="113"/>
        <v>1</v>
      </c>
      <c r="H3202" s="150">
        <f t="shared" si="114"/>
        <v>18</v>
      </c>
      <c r="I3202" s="149" t="str" cm="1">
        <f t="array" ref="I3202">_xlfn.XLOOKUP(C3202,imp_horarios,imp_trechos_janta,"",-1,1)</f>
        <v>GOIANIA X TERESINA 18:00</v>
      </c>
      <c r="J3202" s="151" t="str" cm="1">
        <f t="array" ref="J3202">_xlfn.XLOOKUP(D3202,justificativas_motivos,justificativas_texto,"",1,1)</f>
        <v>MOTORISTA CUMPRINDO HORÁRIO NA ESCALA ATUAL</v>
      </c>
    </row>
    <row r="3203" spans="1:10" ht="41.25" hidden="1" customHeight="1">
      <c r="A3203" s="152">
        <v>45642</v>
      </c>
      <c r="B3203" s="146">
        <v>19014</v>
      </c>
      <c r="C3203" s="147">
        <v>0.75</v>
      </c>
      <c r="D3203" s="148" t="s">
        <v>11</v>
      </c>
      <c r="E3203" s="149" t="s">
        <v>232</v>
      </c>
      <c r="F3203" s="149"/>
      <c r="G3203" s="149" t="str">
        <f t="shared" si="113"/>
        <v>1</v>
      </c>
      <c r="H3203" s="150">
        <f t="shared" si="114"/>
        <v>18</v>
      </c>
      <c r="I3203" s="149" t="str" cm="1">
        <f t="array" ref="I3203">_xlfn.XLOOKUP(C3203,imp_horarios,imp_trechos_janta,"",-1,1)</f>
        <v>GOIANIA X TERESINA 18:00</v>
      </c>
      <c r="J3203" s="151" t="str" cm="1">
        <f t="array" ref="J3203">_xlfn.XLOOKUP(D3203,justificativas_motivos,justificativas_texto,"",1,1)</f>
        <v>MOTORISTA CUMPRINDO HORÁRIO NA ESCALA ATUAL</v>
      </c>
    </row>
    <row r="3204" spans="1:10" ht="41.25" hidden="1" customHeight="1">
      <c r="A3204" s="152">
        <v>45642</v>
      </c>
      <c r="B3204" s="146" t="s">
        <v>285</v>
      </c>
      <c r="C3204" s="147" t="s">
        <v>285</v>
      </c>
      <c r="D3204" s="148" t="s">
        <v>11</v>
      </c>
      <c r="E3204" s="149" t="s">
        <v>121</v>
      </c>
      <c r="F3204" s="149"/>
      <c r="G3204" s="149" t="str">
        <f t="shared" si="113"/>
        <v>1</v>
      </c>
      <c r="H3204" s="150">
        <f t="shared" si="114"/>
        <v>18</v>
      </c>
      <c r="I3204" s="149" t="str" cm="1">
        <f t="array" ref="I3204">_xlfn.XLOOKUP(C3204,imp_horarios,imp_trechos_janta,"",-1,1)</f>
        <v>PASSE</v>
      </c>
      <c r="J3204" s="151" t="str" cm="1">
        <f t="array" ref="J3204">_xlfn.XLOOKUP(D3204,justificativas_motivos,justificativas_texto,"",1,1)</f>
        <v>MOTORISTA CUMPRINDO HORÁRIO NA ESCALA ATUAL</v>
      </c>
    </row>
    <row r="3205" spans="1:10" ht="41.25" hidden="1" customHeight="1">
      <c r="A3205" s="152">
        <v>45642</v>
      </c>
      <c r="B3205" s="146" t="s">
        <v>285</v>
      </c>
      <c r="C3205" s="147" t="s">
        <v>285</v>
      </c>
      <c r="D3205" s="148" t="s">
        <v>11</v>
      </c>
      <c r="E3205" s="149" t="s">
        <v>122</v>
      </c>
      <c r="F3205" s="149"/>
      <c r="G3205" s="149" t="str">
        <f t="shared" si="113"/>
        <v>1</v>
      </c>
      <c r="H3205" s="150">
        <f t="shared" si="114"/>
        <v>18</v>
      </c>
      <c r="I3205" s="149" t="str" cm="1">
        <f t="array" ref="I3205">_xlfn.XLOOKUP(C3205,imp_horarios,imp_trechos_janta,"",-1,1)</f>
        <v>PASSE</v>
      </c>
      <c r="J3205" s="151" t="str" cm="1">
        <f t="array" ref="J3205">_xlfn.XLOOKUP(D3205,justificativas_motivos,justificativas_texto,"",1,1)</f>
        <v>MOTORISTA CUMPRINDO HORÁRIO NA ESCALA ATUAL</v>
      </c>
    </row>
    <row r="3206" spans="1:10" ht="41.25" hidden="1" customHeight="1">
      <c r="A3206" s="152">
        <v>45642</v>
      </c>
      <c r="B3206" s="146">
        <v>24009</v>
      </c>
      <c r="C3206" s="147">
        <v>0.79166666666666663</v>
      </c>
      <c r="D3206" s="148" t="s">
        <v>11</v>
      </c>
      <c r="E3206" s="149" t="s">
        <v>167</v>
      </c>
      <c r="F3206" s="149"/>
      <c r="G3206" s="149" t="str">
        <f t="shared" si="113"/>
        <v>1</v>
      </c>
      <c r="H3206" s="150">
        <f t="shared" si="114"/>
        <v>18</v>
      </c>
      <c r="I3206" s="149" t="str" cm="1">
        <f t="array" ref="I3206">_xlfn.XLOOKUP(C3206,imp_horarios,imp_trechos_janta,"",-1,1)</f>
        <v>GOIANIA X TERESINA 18:00</v>
      </c>
      <c r="J3206" s="151" t="str" cm="1">
        <f t="array" ref="J3206">_xlfn.XLOOKUP(D3206,justificativas_motivos,justificativas_texto,"",1,1)</f>
        <v>MOTORISTA CUMPRINDO HORÁRIO NA ESCALA ATUAL</v>
      </c>
    </row>
    <row r="3207" spans="1:10" ht="41.25" hidden="1" customHeight="1">
      <c r="A3207" s="152">
        <v>45642</v>
      </c>
      <c r="B3207" s="146">
        <v>24009</v>
      </c>
      <c r="C3207" s="147">
        <v>0.79166666666666663</v>
      </c>
      <c r="D3207" s="148" t="s">
        <v>11</v>
      </c>
      <c r="E3207" s="153" t="s">
        <v>447</v>
      </c>
      <c r="F3207" s="149"/>
      <c r="G3207" s="149" t="str">
        <f t="shared" si="113"/>
        <v>1</v>
      </c>
      <c r="H3207" s="150">
        <f t="shared" si="114"/>
        <v>18</v>
      </c>
      <c r="I3207" s="149" t="str" cm="1">
        <f t="array" ref="I3207">_xlfn.XLOOKUP(C3207,imp_horarios,imp_trechos_janta,"",-1,1)</f>
        <v>GOIANIA X TERESINA 18:00</v>
      </c>
      <c r="J3207" s="151" t="str" cm="1">
        <f t="array" ref="J3207">_xlfn.XLOOKUP(D3207,justificativas_motivos,justificativas_texto,"",1,1)</f>
        <v>MOTORISTA CUMPRINDO HORÁRIO NA ESCALA ATUAL</v>
      </c>
    </row>
    <row r="3208" spans="1:10" ht="41.25" hidden="1" customHeight="1">
      <c r="A3208" s="152">
        <v>45642</v>
      </c>
      <c r="B3208" s="146">
        <v>24012</v>
      </c>
      <c r="C3208" s="147">
        <v>0.83333333333333337</v>
      </c>
      <c r="D3208" s="148" t="s">
        <v>11</v>
      </c>
      <c r="E3208" s="149" t="s">
        <v>18</v>
      </c>
      <c r="F3208" s="149"/>
      <c r="G3208" s="149" t="str">
        <f t="shared" si="113"/>
        <v>1</v>
      </c>
      <c r="H3208" s="150">
        <f t="shared" si="114"/>
        <v>18</v>
      </c>
      <c r="I3208" s="149" t="str" cm="1">
        <f t="array" ref="I3208">_xlfn.XLOOKUP(C3208,imp_horarios,imp_trechos_janta,"",-1,1)</f>
        <v>GOIANIA X SAO LUIS 20:00</v>
      </c>
      <c r="J3208" s="151" t="str" cm="1">
        <f t="array" ref="J3208">_xlfn.XLOOKUP(D3208,justificativas_motivos,justificativas_texto,"",1,1)</f>
        <v>MOTORISTA CUMPRINDO HORÁRIO NA ESCALA ATUAL</v>
      </c>
    </row>
    <row r="3209" spans="1:10" ht="41.25" hidden="1" customHeight="1">
      <c r="A3209" s="152">
        <v>45642</v>
      </c>
      <c r="B3209" s="135">
        <v>24012</v>
      </c>
      <c r="C3209" s="133">
        <v>0.83333333333333337</v>
      </c>
      <c r="D3209" s="148" t="s">
        <v>11</v>
      </c>
      <c r="E3209" s="132" t="s">
        <v>211</v>
      </c>
      <c r="F3209" s="132"/>
      <c r="G3209" s="132" t="str">
        <f t="shared" si="113"/>
        <v>1</v>
      </c>
      <c r="H3209" s="137">
        <f t="shared" si="114"/>
        <v>18</v>
      </c>
      <c r="I3209" s="132" t="str" cm="1">
        <f t="array" ref="I3209">_xlfn.XLOOKUP(C3209,imp_horarios,imp_trechos_janta,"",-1,1)</f>
        <v>GOIANIA X SAO LUIS 20:00</v>
      </c>
      <c r="J3209" s="145" t="str" cm="1">
        <f t="array" ref="J3209">_xlfn.XLOOKUP(D3209,justificativas_motivos,justificativas_texto,"",1,1)</f>
        <v>MOTORISTA CUMPRINDO HORÁRIO NA ESCALA ATUAL</v>
      </c>
    </row>
    <row r="3210" spans="1:10" ht="41.25" hidden="1" customHeight="1">
      <c r="A3210" s="152">
        <v>45642</v>
      </c>
      <c r="B3210" s="135"/>
      <c r="C3210" s="133"/>
      <c r="D3210" s="148" t="s">
        <v>11</v>
      </c>
      <c r="E3210" s="132" t="s">
        <v>224</v>
      </c>
      <c r="F3210" s="132"/>
      <c r="G3210" s="132" t="str">
        <f t="shared" si="113"/>
        <v>1</v>
      </c>
      <c r="H3210" s="137">
        <f t="shared" si="114"/>
        <v>18</v>
      </c>
      <c r="I3210" s="132" t="str" cm="1">
        <f t="array" ref="I3210">_xlfn.XLOOKUP(C3210,imp_horarios,imp_trechos_janta,"",-1,1)</f>
        <v>REPOSIÇÃO</v>
      </c>
      <c r="J3210" s="145" t="str" cm="1">
        <f t="array" ref="J3210">_xlfn.XLOOKUP(D3210,justificativas_motivos,justificativas_texto,"",1,1)</f>
        <v>MOTORISTA CUMPRINDO HORÁRIO NA ESCALA ATUAL</v>
      </c>
    </row>
    <row r="3211" spans="1:10" ht="41.25" hidden="1" customHeight="1">
      <c r="A3211" s="152">
        <v>45642</v>
      </c>
      <c r="B3211" s="146"/>
      <c r="C3211" s="147"/>
      <c r="D3211" s="148" t="s">
        <v>11</v>
      </c>
      <c r="E3211" s="149" t="s">
        <v>85</v>
      </c>
      <c r="F3211" s="132"/>
      <c r="G3211" s="149" t="str">
        <f t="shared" si="113"/>
        <v>1</v>
      </c>
      <c r="H3211" s="150">
        <f t="shared" si="114"/>
        <v>18</v>
      </c>
      <c r="I3211" s="149" t="str" cm="1">
        <f t="array" ref="I3211">_xlfn.XLOOKUP(C3211,imp_horarios,imp_trechos_janta,"",-1,1)</f>
        <v>REPOSIÇÃO</v>
      </c>
      <c r="J3211" s="151" t="str" cm="1">
        <f t="array" ref="J3211">_xlfn.XLOOKUP(D3211,justificativas_motivos,justificativas_texto,"",1,1)</f>
        <v>MOTORISTA CUMPRINDO HORÁRIO NA ESCALA ATUAL</v>
      </c>
    </row>
    <row r="3212" spans="1:10" ht="41.25" hidden="1" customHeight="1">
      <c r="A3212" s="144">
        <v>45643</v>
      </c>
      <c r="B3212" s="135" t="s">
        <v>137</v>
      </c>
      <c r="C3212" s="133" t="s">
        <v>137</v>
      </c>
      <c r="D3212" s="136" t="s">
        <v>137</v>
      </c>
      <c r="E3212" s="132" t="s">
        <v>121</v>
      </c>
      <c r="F3212" s="132"/>
      <c r="G3212" s="132" t="str">
        <f t="shared" si="113"/>
        <v>1</v>
      </c>
      <c r="H3212" s="137">
        <f t="shared" si="114"/>
        <v>18</v>
      </c>
      <c r="I3212" s="132" t="str" cm="1">
        <f t="array" ref="I3212">_xlfn.XLOOKUP(C3212,imp_horarios,imp_trechos_janta,"",-1,1)</f>
        <v>ESPERA</v>
      </c>
      <c r="J3212" s="145" t="str" cm="1">
        <f t="array" ref="J3212">_xlfn.XLOOKUP(D3212,justificativas_motivos,justificativas_texto,"",1,1)</f>
        <v>MOTORISTA NA GARAGEM EM ESPERA PARA DISPONIBILIDADE DE HORARIOS</v>
      </c>
    </row>
    <row r="3213" spans="1:10" ht="41.25" hidden="1" customHeight="1">
      <c r="A3213" s="152">
        <v>45643</v>
      </c>
      <c r="B3213" s="135" t="s">
        <v>137</v>
      </c>
      <c r="C3213" s="133" t="s">
        <v>137</v>
      </c>
      <c r="D3213" s="136" t="s">
        <v>137</v>
      </c>
      <c r="E3213" s="132" t="s">
        <v>163</v>
      </c>
      <c r="F3213" s="132"/>
      <c r="G3213" s="132" t="str">
        <f t="shared" si="113"/>
        <v>1</v>
      </c>
      <c r="H3213" s="137">
        <f t="shared" si="114"/>
        <v>18</v>
      </c>
      <c r="I3213" s="132" t="str" cm="1">
        <f t="array" ref="I3213">_xlfn.XLOOKUP(C3213,imp_horarios,imp_trechos_janta,"",-1,1)</f>
        <v>ESPERA</v>
      </c>
      <c r="J3213" s="145" t="str" cm="1">
        <f t="array" ref="J3213">_xlfn.XLOOKUP(D3213,justificativas_motivos,justificativas_texto,"",1,1)</f>
        <v>MOTORISTA NA GARAGEM EM ESPERA PARA DISPONIBILIDADE DE HORARIOS</v>
      </c>
    </row>
    <row r="3214" spans="1:10" ht="41.25" hidden="1" customHeight="1">
      <c r="A3214" s="144">
        <v>45643</v>
      </c>
      <c r="B3214" s="135">
        <v>19014</v>
      </c>
      <c r="C3214" s="133">
        <v>0.75</v>
      </c>
      <c r="D3214" s="136" t="s">
        <v>11</v>
      </c>
      <c r="E3214" s="132" t="s">
        <v>167</v>
      </c>
      <c r="F3214" s="132"/>
      <c r="G3214" s="132" t="str">
        <f t="shared" si="113"/>
        <v>1</v>
      </c>
      <c r="H3214" s="137">
        <f t="shared" si="114"/>
        <v>18</v>
      </c>
      <c r="I3214" s="132" t="str" cm="1">
        <f t="array" ref="I3214">_xlfn.XLOOKUP(C3214,imp_horarios,imp_trechos_janta,"",-1,1)</f>
        <v>GOIANIA X TERESINA 18:00</v>
      </c>
      <c r="J3214" s="145" t="str" cm="1">
        <f t="array" ref="J3214">_xlfn.XLOOKUP(D3214,justificativas_motivos,justificativas_texto,"",1,1)</f>
        <v>MOTORISTA CUMPRINDO HORÁRIO NA ESCALA ATUAL</v>
      </c>
    </row>
    <row r="3215" spans="1:10" ht="41.25" hidden="1" customHeight="1">
      <c r="A3215" s="152">
        <v>45643</v>
      </c>
      <c r="B3215" s="135">
        <v>19014</v>
      </c>
      <c r="C3215" s="133">
        <v>0.75</v>
      </c>
      <c r="D3215" s="136" t="s">
        <v>11</v>
      </c>
      <c r="E3215" s="132" t="s">
        <v>379</v>
      </c>
      <c r="F3215" s="132"/>
      <c r="G3215" s="132" t="str">
        <f t="shared" si="113"/>
        <v>1</v>
      </c>
      <c r="H3215" s="137">
        <f t="shared" si="114"/>
        <v>18</v>
      </c>
      <c r="I3215" s="132" t="str" cm="1">
        <f t="array" ref="I3215">_xlfn.XLOOKUP(C3215,imp_horarios,imp_trechos_janta,"",-1,1)</f>
        <v>GOIANIA X TERESINA 18:00</v>
      </c>
      <c r="J3215" s="145" t="str" cm="1">
        <f t="array" ref="J3215">_xlfn.XLOOKUP(D3215,justificativas_motivos,justificativas_texto,"",1,1)</f>
        <v>MOTORISTA CUMPRINDO HORÁRIO NA ESCALA ATUAL</v>
      </c>
    </row>
    <row r="3216" spans="1:10" ht="41.25" hidden="1" customHeight="1">
      <c r="A3216" s="144">
        <v>45643</v>
      </c>
      <c r="B3216" s="135">
        <v>24012</v>
      </c>
      <c r="C3216" s="133">
        <v>0.83333333333333337</v>
      </c>
      <c r="D3216" s="136" t="s">
        <v>11</v>
      </c>
      <c r="E3216" s="132" t="s">
        <v>18</v>
      </c>
      <c r="F3216" s="132"/>
      <c r="G3216" s="132" t="str">
        <f t="shared" si="113"/>
        <v>1</v>
      </c>
      <c r="H3216" s="137">
        <f t="shared" si="114"/>
        <v>18</v>
      </c>
      <c r="I3216" s="132" t="str" cm="1">
        <f t="array" ref="I3216">_xlfn.XLOOKUP(C3216,imp_horarios,imp_trechos_janta,"",-1,1)</f>
        <v>GOIANIA X SAO LUIS 20:00</v>
      </c>
      <c r="J3216" s="145" t="str" cm="1">
        <f t="array" ref="J3216">_xlfn.XLOOKUP(D3216,justificativas_motivos,justificativas_texto,"",1,1)</f>
        <v>MOTORISTA CUMPRINDO HORÁRIO NA ESCALA ATUAL</v>
      </c>
    </row>
    <row r="3217" spans="1:10" ht="41.25" hidden="1" customHeight="1">
      <c r="A3217" s="152">
        <v>45643</v>
      </c>
      <c r="B3217" s="135">
        <v>24012</v>
      </c>
      <c r="C3217" s="133">
        <v>0.83333333333333337</v>
      </c>
      <c r="D3217" s="136" t="s">
        <v>11</v>
      </c>
      <c r="E3217" s="132" t="s">
        <v>331</v>
      </c>
      <c r="F3217" s="132"/>
      <c r="G3217" s="132" t="str">
        <f t="shared" si="113"/>
        <v>1</v>
      </c>
      <c r="H3217" s="137">
        <f t="shared" si="114"/>
        <v>18</v>
      </c>
      <c r="I3217" s="132" t="str" cm="1">
        <f t="array" ref="I3217">_xlfn.XLOOKUP(C3217,imp_horarios,imp_trechos_janta,"",-1,1)</f>
        <v>GOIANIA X SAO LUIS 20:00</v>
      </c>
      <c r="J3217" s="145" t="str" cm="1">
        <f t="array" ref="J3217">_xlfn.XLOOKUP(D3217,justificativas_motivos,justificativas_texto,"",1,1)</f>
        <v>MOTORISTA CUMPRINDO HORÁRIO NA ESCALA ATUAL</v>
      </c>
    </row>
    <row r="3218" spans="1:10" ht="41.25" hidden="1" customHeight="1">
      <c r="A3218" s="144">
        <v>45643</v>
      </c>
      <c r="B3218" s="135">
        <v>24009</v>
      </c>
      <c r="C3218" s="133">
        <v>0.79166666666666663</v>
      </c>
      <c r="D3218" s="136" t="s">
        <v>11</v>
      </c>
      <c r="E3218" s="132" t="s">
        <v>85</v>
      </c>
      <c r="F3218" s="132"/>
      <c r="G3218" s="132" t="str">
        <f t="shared" si="113"/>
        <v>1</v>
      </c>
      <c r="H3218" s="137">
        <f t="shared" si="114"/>
        <v>18</v>
      </c>
      <c r="I3218" s="132" t="str" cm="1">
        <f t="array" ref="I3218">_xlfn.XLOOKUP(C3218,imp_horarios,imp_trechos_janta,"",-1,1)</f>
        <v>GOIANIA X TERESINA 18:00</v>
      </c>
      <c r="J3218" s="145" t="str" cm="1">
        <f t="array" ref="J3218">_xlfn.XLOOKUP(D3218,justificativas_motivos,justificativas_texto,"",1,1)</f>
        <v>MOTORISTA CUMPRINDO HORÁRIO NA ESCALA ATUAL</v>
      </c>
    </row>
    <row r="3219" spans="1:10" ht="41.25" hidden="1" customHeight="1">
      <c r="A3219" s="152">
        <v>45643</v>
      </c>
      <c r="B3219" s="135">
        <v>24009</v>
      </c>
      <c r="C3219" s="133">
        <v>0.79166666666666663</v>
      </c>
      <c r="D3219" s="136" t="s">
        <v>11</v>
      </c>
      <c r="E3219" s="132" t="s">
        <v>224</v>
      </c>
      <c r="F3219" s="132"/>
      <c r="G3219" s="132" t="str">
        <f t="shared" si="113"/>
        <v>1</v>
      </c>
      <c r="H3219" s="137">
        <f t="shared" si="114"/>
        <v>18</v>
      </c>
      <c r="I3219" s="132" t="str" cm="1">
        <f t="array" ref="I3219">_xlfn.XLOOKUP(C3219,imp_horarios,imp_trechos_janta,"",-1,1)</f>
        <v>GOIANIA X TERESINA 18:00</v>
      </c>
      <c r="J3219" s="145" t="str" cm="1">
        <f t="array" ref="J3219">_xlfn.XLOOKUP(D3219,justificativas_motivos,justificativas_texto,"",1,1)</f>
        <v>MOTORISTA CUMPRINDO HORÁRIO NA ESCALA ATUAL</v>
      </c>
    </row>
    <row r="3220" spans="1:10" ht="41.25" hidden="1" customHeight="1">
      <c r="A3220" s="144">
        <v>45643</v>
      </c>
      <c r="B3220" s="135">
        <v>19003</v>
      </c>
      <c r="C3220" s="133">
        <v>0.39583333333333331</v>
      </c>
      <c r="D3220" s="136" t="s">
        <v>11</v>
      </c>
      <c r="E3220" s="132" t="s">
        <v>157</v>
      </c>
      <c r="F3220" s="132"/>
      <c r="G3220" s="132" t="str">
        <f t="shared" si="113"/>
        <v>1</v>
      </c>
      <c r="H3220" s="137">
        <f t="shared" si="114"/>
        <v>18</v>
      </c>
      <c r="I3220" s="132" t="str" cm="1">
        <f t="array" ref="I3220">_xlfn.XLOOKUP(C3220,imp_horarios,imp_trechos_janta,"",-1,1)</f>
        <v>GOIANIA X BELEM 09:30</v>
      </c>
      <c r="J3220" s="145" t="str" cm="1">
        <f t="array" ref="J3220">_xlfn.XLOOKUP(D3220,justificativas_motivos,justificativas_texto,"",1,1)</f>
        <v>MOTORISTA CUMPRINDO HORÁRIO NA ESCALA ATUAL</v>
      </c>
    </row>
    <row r="3221" spans="1:10" ht="41.25" hidden="1" customHeight="1">
      <c r="A3221" s="152">
        <v>45643</v>
      </c>
      <c r="B3221" s="146">
        <v>19003</v>
      </c>
      <c r="C3221" s="147">
        <v>0.39583333333333331</v>
      </c>
      <c r="D3221" s="148" t="s">
        <v>11</v>
      </c>
      <c r="E3221" s="132" t="s">
        <v>156</v>
      </c>
      <c r="F3221" s="132"/>
      <c r="G3221" s="149" t="str">
        <f t="shared" si="113"/>
        <v>1</v>
      </c>
      <c r="H3221" s="150">
        <f t="shared" si="114"/>
        <v>18</v>
      </c>
      <c r="I3221" s="149" t="str" cm="1">
        <f t="array" ref="I3221">_xlfn.XLOOKUP(C3221,imp_horarios,imp_trechos_janta,"",-1,1)</f>
        <v>GOIANIA X BELEM 09:30</v>
      </c>
      <c r="J3221" s="151" t="str" cm="1">
        <f t="array" ref="J3221">_xlfn.XLOOKUP(D3221,justificativas_motivos,justificativas_texto,"",1,1)</f>
        <v>MOTORISTA CUMPRINDO HORÁRIO NA ESCALA ATUAL</v>
      </c>
    </row>
    <row r="3222" spans="1:10" ht="41.25" hidden="1" customHeight="1">
      <c r="A3222" s="144">
        <v>45643</v>
      </c>
      <c r="B3222" s="135" t="s">
        <v>137</v>
      </c>
      <c r="C3222" s="133" t="s">
        <v>137</v>
      </c>
      <c r="D3222" s="136" t="s">
        <v>137</v>
      </c>
      <c r="E3222" s="129" t="s">
        <v>103</v>
      </c>
      <c r="F3222" s="132"/>
      <c r="G3222" s="132" t="str">
        <f t="shared" si="113"/>
        <v>1</v>
      </c>
      <c r="H3222" s="137">
        <f t="shared" si="114"/>
        <v>18</v>
      </c>
      <c r="I3222" s="132" t="str" cm="1">
        <f t="array" ref="I3222">_xlfn.XLOOKUP(C3222,imp_horarios,imp_trechos_janta,"",-1,1)</f>
        <v>ESPERA</v>
      </c>
      <c r="J3222" s="145" t="str" cm="1">
        <f t="array" ref="J3222">_xlfn.XLOOKUP(D3222,justificativas_motivos,justificativas_texto,"",1,1)</f>
        <v>MOTORISTA NA GARAGEM EM ESPERA PARA DISPONIBILIDADE DE HORARIOS</v>
      </c>
    </row>
    <row r="3223" spans="1:10" ht="41.25" hidden="1" customHeight="1">
      <c r="A3223" s="152">
        <v>45643</v>
      </c>
      <c r="B3223" s="135" t="s">
        <v>137</v>
      </c>
      <c r="C3223" s="133" t="s">
        <v>137</v>
      </c>
      <c r="D3223" s="136" t="s">
        <v>137</v>
      </c>
      <c r="E3223" s="129" t="s">
        <v>232</v>
      </c>
      <c r="F3223" s="132"/>
      <c r="G3223" s="132" t="str">
        <f t="shared" si="113"/>
        <v>1</v>
      </c>
      <c r="H3223" s="137">
        <f t="shared" si="114"/>
        <v>18</v>
      </c>
      <c r="I3223" s="132" t="str" cm="1">
        <f t="array" ref="I3223">_xlfn.XLOOKUP(C3223,imp_horarios,imp_trechos_janta,"",-1,1)</f>
        <v>ESPERA</v>
      </c>
      <c r="J3223" s="145" t="str" cm="1">
        <f t="array" ref="J3223">_xlfn.XLOOKUP(D3223,justificativas_motivos,justificativas_texto,"",1,1)</f>
        <v>MOTORISTA NA GARAGEM EM ESPERA PARA DISPONIBILIDADE DE HORARIOS</v>
      </c>
    </row>
    <row r="3224" spans="1:10" ht="41.25" hidden="1" customHeight="1">
      <c r="A3224" s="144">
        <v>45643</v>
      </c>
      <c r="B3224" s="135">
        <v>221301</v>
      </c>
      <c r="C3224" s="133">
        <v>0.75</v>
      </c>
      <c r="D3224" s="136" t="s">
        <v>11</v>
      </c>
      <c r="E3224" s="132" t="s">
        <v>610</v>
      </c>
      <c r="F3224" s="132"/>
      <c r="G3224" s="132" t="str">
        <f t="shared" si="113"/>
        <v>1</v>
      </c>
      <c r="H3224" s="137">
        <f t="shared" si="114"/>
        <v>18</v>
      </c>
      <c r="I3224" s="132" t="str" cm="1">
        <f t="array" ref="I3224">_xlfn.XLOOKUP(C3224,imp_horarios,imp_trechos_janta,"",-1,1)</f>
        <v>GOIANIA X TERESINA 18:00</v>
      </c>
      <c r="J3224" s="145" t="str" cm="1">
        <f t="array" ref="J3224">_xlfn.XLOOKUP(D3224,justificativas_motivos,justificativas_texto,"",1,1)</f>
        <v>MOTORISTA CUMPRINDO HORÁRIO NA ESCALA ATUAL</v>
      </c>
    </row>
    <row r="3225" spans="1:10" ht="41.25" hidden="1" customHeight="1">
      <c r="A3225" s="152">
        <v>45643</v>
      </c>
      <c r="B3225" s="146">
        <v>221301</v>
      </c>
      <c r="C3225" s="147">
        <v>0.75</v>
      </c>
      <c r="D3225" s="148" t="s">
        <v>11</v>
      </c>
      <c r="E3225" s="132" t="s">
        <v>289</v>
      </c>
      <c r="F3225" s="132"/>
      <c r="G3225" s="149" t="str">
        <f t="shared" si="113"/>
        <v>1</v>
      </c>
      <c r="H3225" s="150">
        <f t="shared" si="114"/>
        <v>18</v>
      </c>
      <c r="I3225" s="149" t="str" cm="1">
        <f t="array" ref="I3225">_xlfn.XLOOKUP(C3225,imp_horarios,imp_trechos_janta,"",-1,1)</f>
        <v>GOIANIA X TERESINA 18:00</v>
      </c>
      <c r="J3225" s="151" t="str" cm="1">
        <f t="array" ref="J3225">_xlfn.XLOOKUP(D3225,justificativas_motivos,justificativas_texto,"",1,1)</f>
        <v>MOTORISTA CUMPRINDO HORÁRIO NA ESCALA ATUAL</v>
      </c>
    </row>
    <row r="3226" spans="1:10" ht="41.25" hidden="1" customHeight="1">
      <c r="A3226" s="144">
        <v>45643</v>
      </c>
      <c r="B3226" s="135" t="s">
        <v>137</v>
      </c>
      <c r="C3226" s="133" t="s">
        <v>137</v>
      </c>
      <c r="D3226" s="136" t="s">
        <v>137</v>
      </c>
      <c r="E3226" s="129" t="s">
        <v>352</v>
      </c>
      <c r="F3226" s="132"/>
      <c r="G3226" s="132" t="str">
        <f t="shared" si="113"/>
        <v>1</v>
      </c>
      <c r="H3226" s="137">
        <f t="shared" si="114"/>
        <v>18</v>
      </c>
      <c r="I3226" s="132" t="str" cm="1">
        <f t="array" ref="I3226">_xlfn.XLOOKUP(C3226,imp_horarios,imp_trechos_janta,"",-1,1)</f>
        <v>ESPERA</v>
      </c>
      <c r="J3226" s="145" t="str" cm="1">
        <f t="array" ref="J3226">_xlfn.XLOOKUP(D3226,justificativas_motivos,justificativas_texto,"",1,1)</f>
        <v>MOTORISTA NA GARAGEM EM ESPERA PARA DISPONIBILIDADE DE HORARIOS</v>
      </c>
    </row>
    <row r="3227" spans="1:10" ht="41.25" hidden="1" customHeight="1">
      <c r="A3227" s="144">
        <v>45643</v>
      </c>
      <c r="B3227" s="135" t="s">
        <v>137</v>
      </c>
      <c r="C3227" s="133" t="s">
        <v>137</v>
      </c>
      <c r="D3227" s="136" t="s">
        <v>137</v>
      </c>
      <c r="E3227" s="129" t="s">
        <v>361</v>
      </c>
      <c r="F3227" s="132"/>
      <c r="G3227" s="132" t="str">
        <f t="shared" ref="G3227:G3290" si="115">IF(E3227="MOTORISTA","","1")</f>
        <v>1</v>
      </c>
      <c r="H3227" s="137">
        <f t="shared" ref="H3227:H3290" si="116">IF(E3227="MOTORISTA","",18)</f>
        <v>18</v>
      </c>
      <c r="I3227" s="132" t="str" cm="1">
        <f t="array" ref="I3227">_xlfn.XLOOKUP(C3227,imp_horarios,imp_trechos_janta,"",-1,1)</f>
        <v>ESPERA</v>
      </c>
      <c r="J3227" s="145" t="str" cm="1">
        <f t="array" ref="J3227">_xlfn.XLOOKUP(D3227,justificativas_motivos,justificativas_texto,"",1,1)</f>
        <v>MOTORISTA NA GARAGEM EM ESPERA PARA DISPONIBILIDADE DE HORARIOS</v>
      </c>
    </row>
    <row r="3228" spans="1:10" ht="41.25" hidden="1" customHeight="1">
      <c r="A3228" s="144">
        <v>45643</v>
      </c>
      <c r="B3228" s="135">
        <v>16500</v>
      </c>
      <c r="C3228" s="133">
        <v>0.40277777777777779</v>
      </c>
      <c r="D3228" s="136" t="s">
        <v>11</v>
      </c>
      <c r="E3228" s="129" t="s">
        <v>313</v>
      </c>
      <c r="F3228" s="132"/>
      <c r="G3228" s="132" t="str">
        <f t="shared" si="115"/>
        <v>1</v>
      </c>
      <c r="H3228" s="137">
        <f t="shared" si="116"/>
        <v>18</v>
      </c>
      <c r="I3228" s="132" t="s">
        <v>385</v>
      </c>
      <c r="J3228" s="145" t="str" cm="1">
        <f t="array" ref="J3228">_xlfn.XLOOKUP(D3228,justificativas_motivos,justificativas_texto,"",1,1)</f>
        <v>MOTORISTA CUMPRINDO HORÁRIO NA ESCALA ATUAL</v>
      </c>
    </row>
    <row r="3229" spans="1:10" ht="41.25" hidden="1" customHeight="1">
      <c r="A3229" s="144">
        <v>45643</v>
      </c>
      <c r="B3229" s="135">
        <v>16500</v>
      </c>
      <c r="C3229" s="133">
        <v>0.40277777777777779</v>
      </c>
      <c r="D3229" s="136" t="s">
        <v>11</v>
      </c>
      <c r="E3229" s="132" t="s">
        <v>139</v>
      </c>
      <c r="F3229" s="132"/>
      <c r="G3229" s="132" t="str">
        <f t="shared" si="115"/>
        <v>1</v>
      </c>
      <c r="H3229" s="137">
        <f t="shared" si="116"/>
        <v>18</v>
      </c>
      <c r="I3229" s="132" t="s">
        <v>385</v>
      </c>
      <c r="J3229" s="145" t="str" cm="1">
        <f t="array" ref="J3229">_xlfn.XLOOKUP(D3229,justificativas_motivos,justificativas_texto,"",1,1)</f>
        <v>MOTORISTA CUMPRINDO HORÁRIO NA ESCALA ATUAL</v>
      </c>
    </row>
    <row r="3230" spans="1:10" ht="41.25" hidden="1" customHeight="1">
      <c r="A3230" s="152">
        <v>45643</v>
      </c>
      <c r="B3230" s="135">
        <v>19016</v>
      </c>
      <c r="C3230" s="133">
        <v>0.79166666666666663</v>
      </c>
      <c r="D3230" s="136" t="s">
        <v>11</v>
      </c>
      <c r="E3230" s="132" t="s">
        <v>116</v>
      </c>
      <c r="F3230" s="132"/>
      <c r="G3230" s="132" t="str">
        <f t="shared" si="115"/>
        <v>1</v>
      </c>
      <c r="H3230" s="137">
        <f t="shared" si="116"/>
        <v>18</v>
      </c>
      <c r="I3230" s="132" t="s">
        <v>79</v>
      </c>
      <c r="J3230" s="145" t="str" cm="1">
        <f t="array" ref="J3230">_xlfn.XLOOKUP(D3230,justificativas_motivos,justificativas_texto,"",1,1)</f>
        <v>MOTORISTA CUMPRINDO HORÁRIO NA ESCALA ATUAL</v>
      </c>
    </row>
    <row r="3231" spans="1:10" ht="41.25" hidden="1" customHeight="1">
      <c r="A3231" s="152">
        <v>45643</v>
      </c>
      <c r="B3231" s="146">
        <v>19016</v>
      </c>
      <c r="C3231" s="147">
        <v>0.79166666666666663</v>
      </c>
      <c r="D3231" s="148" t="s">
        <v>11</v>
      </c>
      <c r="E3231" s="149" t="s">
        <v>117</v>
      </c>
      <c r="F3231" s="149"/>
      <c r="G3231" s="149" t="str">
        <f t="shared" si="115"/>
        <v>1</v>
      </c>
      <c r="H3231" s="150">
        <f t="shared" si="116"/>
        <v>18</v>
      </c>
      <c r="I3231" s="149" t="s">
        <v>79</v>
      </c>
      <c r="J3231" s="151" t="str" cm="1">
        <f t="array" ref="J3231">_xlfn.XLOOKUP(D3231,justificativas_motivos,justificativas_texto,"",1,1)</f>
        <v>MOTORISTA CUMPRINDO HORÁRIO NA ESCALA ATUAL</v>
      </c>
    </row>
    <row r="3232" spans="1:10" ht="41.25" hidden="1" customHeight="1">
      <c r="A3232" s="152">
        <v>45643</v>
      </c>
      <c r="B3232" s="146">
        <v>24002</v>
      </c>
      <c r="C3232" s="147">
        <v>0.83333333333333337</v>
      </c>
      <c r="D3232" s="148" t="s">
        <v>11</v>
      </c>
      <c r="E3232" s="149" t="s">
        <v>92</v>
      </c>
      <c r="F3232" s="149"/>
      <c r="G3232" s="149" t="str">
        <f t="shared" si="115"/>
        <v>1</v>
      </c>
      <c r="H3232" s="150">
        <f t="shared" si="116"/>
        <v>18</v>
      </c>
      <c r="I3232" s="149" t="str" cm="1">
        <f t="array" ref="I3232">_xlfn.XLOOKUP(C3232,imp_horarios,imp_trechos_janta,"",-1,1)</f>
        <v>GOIANIA X SAO LUIS 20:00</v>
      </c>
      <c r="J3232" s="151" t="str" cm="1">
        <f t="array" ref="J3232">_xlfn.XLOOKUP(D3232,justificativas_motivos,justificativas_texto,"",1,1)</f>
        <v>MOTORISTA CUMPRINDO HORÁRIO NA ESCALA ATUAL</v>
      </c>
    </row>
    <row r="3233" spans="1:10" ht="41.25" hidden="1" customHeight="1">
      <c r="A3233" s="152">
        <v>45643</v>
      </c>
      <c r="B3233" s="146">
        <v>24002</v>
      </c>
      <c r="C3233" s="147">
        <v>0.83333333333333337</v>
      </c>
      <c r="D3233" s="148" t="s">
        <v>11</v>
      </c>
      <c r="E3233" s="149" t="s">
        <v>102</v>
      </c>
      <c r="F3233" s="149"/>
      <c r="G3233" s="149" t="str">
        <f t="shared" si="115"/>
        <v>1</v>
      </c>
      <c r="H3233" s="150">
        <f t="shared" si="116"/>
        <v>18</v>
      </c>
      <c r="I3233" s="149" t="str" cm="1">
        <f t="array" ref="I3233">_xlfn.XLOOKUP(C3233,imp_horarios,imp_trechos_janta,"",-1,1)</f>
        <v>GOIANIA X SAO LUIS 20:00</v>
      </c>
      <c r="J3233" s="151" t="str" cm="1">
        <f t="array" ref="J3233">_xlfn.XLOOKUP(D3233,justificativas_motivos,justificativas_texto,"",1,1)</f>
        <v>MOTORISTA CUMPRINDO HORÁRIO NA ESCALA ATUAL</v>
      </c>
    </row>
    <row r="3234" spans="1:10" ht="41.25" hidden="1" customHeight="1">
      <c r="A3234" s="152">
        <v>45644</v>
      </c>
      <c r="B3234" s="146" t="s">
        <v>137</v>
      </c>
      <c r="C3234" s="147" t="s">
        <v>137</v>
      </c>
      <c r="D3234" s="148" t="s">
        <v>11</v>
      </c>
      <c r="E3234" s="153" t="s">
        <v>70</v>
      </c>
      <c r="F3234" s="149"/>
      <c r="G3234" s="149" t="str">
        <f t="shared" si="115"/>
        <v>1</v>
      </c>
      <c r="H3234" s="150">
        <f t="shared" si="116"/>
        <v>18</v>
      </c>
      <c r="I3234" s="149" t="str" cm="1">
        <f t="array" ref="I3234">_xlfn.XLOOKUP(C3234,imp_horarios,imp_trechos_janta,"",-1,1)</f>
        <v>ESPERA</v>
      </c>
      <c r="J3234" s="151" t="str" cm="1">
        <f t="array" ref="J3234">_xlfn.XLOOKUP(D3234,justificativas_motivos,justificativas_texto,"",1,1)</f>
        <v>MOTORISTA CUMPRINDO HORÁRIO NA ESCALA ATUAL</v>
      </c>
    </row>
    <row r="3235" spans="1:10" ht="41.25" hidden="1" customHeight="1">
      <c r="A3235" s="152">
        <v>45644</v>
      </c>
      <c r="B3235" s="146" t="s">
        <v>137</v>
      </c>
      <c r="C3235" s="147" t="s">
        <v>137</v>
      </c>
      <c r="D3235" s="148" t="s">
        <v>11</v>
      </c>
      <c r="E3235" s="153" t="s">
        <v>139</v>
      </c>
      <c r="F3235" s="149"/>
      <c r="G3235" s="149" t="str">
        <f t="shared" si="115"/>
        <v>1</v>
      </c>
      <c r="H3235" s="150">
        <f t="shared" si="116"/>
        <v>18</v>
      </c>
      <c r="I3235" s="149" t="str" cm="1">
        <f t="array" ref="I3235">_xlfn.XLOOKUP(C3235,imp_horarios,imp_trechos_janta,"",-1,1)</f>
        <v>ESPERA</v>
      </c>
      <c r="J3235" s="151" t="str" cm="1">
        <f t="array" ref="J3235">_xlfn.XLOOKUP(D3235,justificativas_motivos,justificativas_texto,"",1,1)</f>
        <v>MOTORISTA CUMPRINDO HORÁRIO NA ESCALA ATUAL</v>
      </c>
    </row>
    <row r="3236" spans="1:10" ht="41.25" hidden="1" customHeight="1">
      <c r="A3236" s="152">
        <v>45644</v>
      </c>
      <c r="B3236" s="146">
        <v>19003</v>
      </c>
      <c r="C3236" s="147">
        <v>0.87847222222222221</v>
      </c>
      <c r="D3236" s="148" t="s">
        <v>11</v>
      </c>
      <c r="E3236" s="153" t="s">
        <v>92</v>
      </c>
      <c r="F3236" s="149"/>
      <c r="G3236" s="149" t="str">
        <f t="shared" si="115"/>
        <v>1</v>
      </c>
      <c r="H3236" s="150">
        <f t="shared" si="116"/>
        <v>18</v>
      </c>
      <c r="I3236" s="149" t="str" cm="1">
        <f t="array" ref="I3236">_xlfn.XLOOKUP(C3236,imp_horarios,imp_trechos_janta,"",-1,1)</f>
        <v>BELEM X GOIANIA 21:05</v>
      </c>
      <c r="J3236" s="151" t="str" cm="1">
        <f t="array" ref="J3236">_xlfn.XLOOKUP(D3236,justificativas_motivos,justificativas_texto,"",1,1)</f>
        <v>MOTORISTA CUMPRINDO HORÁRIO NA ESCALA ATUAL</v>
      </c>
    </row>
    <row r="3237" spans="1:10" ht="41.25" hidden="1" customHeight="1">
      <c r="A3237" s="152">
        <v>45644</v>
      </c>
      <c r="B3237" s="146">
        <v>19003</v>
      </c>
      <c r="C3237" s="147">
        <v>0.87847222222222221</v>
      </c>
      <c r="D3237" s="148" t="s">
        <v>11</v>
      </c>
      <c r="E3237" s="153" t="s">
        <v>102</v>
      </c>
      <c r="F3237" s="149"/>
      <c r="G3237" s="149" t="str">
        <f t="shared" si="115"/>
        <v>1</v>
      </c>
      <c r="H3237" s="150">
        <f t="shared" si="116"/>
        <v>18</v>
      </c>
      <c r="I3237" s="149" t="str" cm="1">
        <f t="array" ref="I3237">_xlfn.XLOOKUP(C3237,imp_horarios,imp_trechos_janta,"",-1,1)</f>
        <v>BELEM X GOIANIA 21:05</v>
      </c>
      <c r="J3237" s="151" t="str" cm="1">
        <f t="array" ref="J3237">_xlfn.XLOOKUP(D3237,justificativas_motivos,justificativas_texto,"",1,1)</f>
        <v>MOTORISTA CUMPRINDO HORÁRIO NA ESCALA ATUAL</v>
      </c>
    </row>
    <row r="3238" spans="1:10" ht="41.25" hidden="1" customHeight="1">
      <c r="A3238" s="152">
        <v>45644</v>
      </c>
      <c r="B3238" s="146">
        <v>19012</v>
      </c>
      <c r="C3238" s="147">
        <v>0.39583333333333331</v>
      </c>
      <c r="D3238" s="148" t="s">
        <v>11</v>
      </c>
      <c r="E3238" s="153" t="s">
        <v>39</v>
      </c>
      <c r="F3238" s="149"/>
      <c r="G3238" s="149" t="str">
        <f t="shared" si="115"/>
        <v>1</v>
      </c>
      <c r="H3238" s="150">
        <f t="shared" si="116"/>
        <v>18</v>
      </c>
      <c r="I3238" s="149" t="str" cm="1">
        <f t="array" ref="I3238">_xlfn.XLOOKUP(C3238,imp_horarios,imp_trechos_janta,"",-1,1)</f>
        <v>GOIANIA X BELEM 09:30</v>
      </c>
      <c r="J3238" s="151" t="str" cm="1">
        <f t="array" ref="J3238">_xlfn.XLOOKUP(D3238,justificativas_motivos,justificativas_texto,"",1,1)</f>
        <v>MOTORISTA CUMPRINDO HORÁRIO NA ESCALA ATUAL</v>
      </c>
    </row>
    <row r="3239" spans="1:10" ht="41.25" hidden="1" customHeight="1">
      <c r="A3239" s="152">
        <v>45644</v>
      </c>
      <c r="B3239" s="146">
        <v>19012</v>
      </c>
      <c r="C3239" s="147">
        <v>0.39583333333333331</v>
      </c>
      <c r="D3239" s="148" t="s">
        <v>11</v>
      </c>
      <c r="E3239" s="153" t="s">
        <v>310</v>
      </c>
      <c r="F3239" s="149"/>
      <c r="G3239" s="149" t="str">
        <f t="shared" si="115"/>
        <v>1</v>
      </c>
      <c r="H3239" s="150">
        <f t="shared" si="116"/>
        <v>18</v>
      </c>
      <c r="I3239" s="149" t="str" cm="1">
        <f t="array" ref="I3239">_xlfn.XLOOKUP(C3239,imp_horarios,imp_trechos_janta,"",-1,1)</f>
        <v>GOIANIA X BELEM 09:30</v>
      </c>
      <c r="J3239" s="151" t="str" cm="1">
        <f t="array" ref="J3239">_xlfn.XLOOKUP(D3239,justificativas_motivos,justificativas_texto,"",1,1)</f>
        <v>MOTORISTA CUMPRINDO HORÁRIO NA ESCALA ATUAL</v>
      </c>
    </row>
    <row r="3240" spans="1:10" ht="41.25" hidden="1" customHeight="1">
      <c r="A3240" s="152">
        <v>45644</v>
      </c>
      <c r="B3240" s="146">
        <v>24002</v>
      </c>
      <c r="C3240" s="147">
        <v>0.33333333333333331</v>
      </c>
      <c r="D3240" s="148" t="s">
        <v>11</v>
      </c>
      <c r="E3240" s="153" t="s">
        <v>290</v>
      </c>
      <c r="F3240" s="149"/>
      <c r="G3240" s="149" t="str">
        <f t="shared" si="115"/>
        <v>1</v>
      </c>
      <c r="H3240" s="150">
        <f t="shared" si="116"/>
        <v>18</v>
      </c>
      <c r="I3240" s="149" t="str" cm="1">
        <f t="array" ref="I3240">_xlfn.XLOOKUP(C3240,imp_horarios,imp_trechos_janta,"",-1,1)</f>
        <v>SAO LUIS X GOIANIA 08:00</v>
      </c>
      <c r="J3240" s="151" t="str" cm="1">
        <f t="array" ref="J3240">_xlfn.XLOOKUP(D3240,justificativas_motivos,justificativas_texto,"",1,1)</f>
        <v>MOTORISTA CUMPRINDO HORÁRIO NA ESCALA ATUAL</v>
      </c>
    </row>
    <row r="3241" spans="1:10" ht="41.25" hidden="1" customHeight="1">
      <c r="A3241" s="152">
        <v>45644</v>
      </c>
      <c r="B3241" s="146">
        <v>24002</v>
      </c>
      <c r="C3241" s="147">
        <v>0.33333333333333331</v>
      </c>
      <c r="D3241" s="148" t="s">
        <v>11</v>
      </c>
      <c r="E3241" s="153" t="s">
        <v>136</v>
      </c>
      <c r="F3241" s="149"/>
      <c r="G3241" s="149" t="str">
        <f t="shared" si="115"/>
        <v>1</v>
      </c>
      <c r="H3241" s="150">
        <f t="shared" si="116"/>
        <v>18</v>
      </c>
      <c r="I3241" s="149" t="str" cm="1">
        <f t="array" ref="I3241">_xlfn.XLOOKUP(C3241,imp_horarios,imp_trechos_janta,"",-1,1)</f>
        <v>SAO LUIS X GOIANIA 08:00</v>
      </c>
      <c r="J3241" s="151" t="str" cm="1">
        <f t="array" ref="J3241">_xlfn.XLOOKUP(D3241,justificativas_motivos,justificativas_texto,"",1,1)</f>
        <v>MOTORISTA CUMPRINDO HORÁRIO NA ESCALA ATUAL</v>
      </c>
    </row>
    <row r="3242" spans="1:10" ht="41.25" hidden="1" customHeight="1">
      <c r="A3242" s="152">
        <v>45644</v>
      </c>
      <c r="B3242" s="146">
        <v>19016</v>
      </c>
      <c r="C3242" s="147">
        <v>0.3</v>
      </c>
      <c r="D3242" s="148" t="s">
        <v>11</v>
      </c>
      <c r="E3242" s="153" t="s">
        <v>611</v>
      </c>
      <c r="F3242" s="149"/>
      <c r="G3242" s="149" t="str">
        <f t="shared" si="115"/>
        <v>1</v>
      </c>
      <c r="H3242" s="150">
        <f t="shared" si="116"/>
        <v>18</v>
      </c>
      <c r="I3242" s="149" t="str" cm="1">
        <f t="array" ref="I3242">_xlfn.XLOOKUP(C3242,imp_horarios,imp_trechos_janta,"",-1,1)</f>
        <v>BELEM X GOIANIA 07:12</v>
      </c>
      <c r="J3242" s="151" t="str" cm="1">
        <f t="array" ref="J3242">_xlfn.XLOOKUP(D3242,justificativas_motivos,justificativas_texto,"",1,1)</f>
        <v>MOTORISTA CUMPRINDO HORÁRIO NA ESCALA ATUAL</v>
      </c>
    </row>
    <row r="3243" spans="1:10" ht="41.25" hidden="1" customHeight="1">
      <c r="A3243" s="152">
        <v>45644</v>
      </c>
      <c r="B3243" s="146">
        <v>19016</v>
      </c>
      <c r="C3243" s="147">
        <v>0.3</v>
      </c>
      <c r="D3243" s="148" t="s">
        <v>11</v>
      </c>
      <c r="E3243" s="153" t="s">
        <v>138</v>
      </c>
      <c r="F3243" s="149"/>
      <c r="G3243" s="149" t="str">
        <f t="shared" si="115"/>
        <v>1</v>
      </c>
      <c r="H3243" s="150">
        <f t="shared" si="116"/>
        <v>18</v>
      </c>
      <c r="I3243" s="149" t="str" cm="1">
        <f t="array" ref="I3243">_xlfn.XLOOKUP(C3243,imp_horarios,imp_trechos_janta,"",-1,1)</f>
        <v>BELEM X GOIANIA 07:12</v>
      </c>
      <c r="J3243" s="151" t="str" cm="1">
        <f t="array" ref="J3243">_xlfn.XLOOKUP(D3243,justificativas_motivos,justificativas_texto,"",1,1)</f>
        <v>MOTORISTA CUMPRINDO HORÁRIO NA ESCALA ATUAL</v>
      </c>
    </row>
    <row r="3244" spans="1:10" ht="41.25" hidden="1" customHeight="1">
      <c r="A3244" s="152">
        <v>45644</v>
      </c>
      <c r="B3244" s="146">
        <v>24005</v>
      </c>
      <c r="C3244" s="147">
        <v>0.79166666666666663</v>
      </c>
      <c r="D3244" s="148" t="s">
        <v>11</v>
      </c>
      <c r="E3244" s="149" t="s">
        <v>26</v>
      </c>
      <c r="F3244" s="149"/>
      <c r="G3244" s="149" t="str">
        <f t="shared" si="115"/>
        <v>1</v>
      </c>
      <c r="H3244" s="150">
        <f t="shared" si="116"/>
        <v>18</v>
      </c>
      <c r="I3244" s="149" t="s">
        <v>79</v>
      </c>
      <c r="J3244" s="151" t="str" cm="1">
        <f t="array" ref="J3244">_xlfn.XLOOKUP(D3244,justificativas_motivos,justificativas_texto,"",1,1)</f>
        <v>MOTORISTA CUMPRINDO HORÁRIO NA ESCALA ATUAL</v>
      </c>
    </row>
    <row r="3245" spans="1:10" ht="41.25" hidden="1" customHeight="1">
      <c r="A3245" s="152">
        <v>45644</v>
      </c>
      <c r="B3245" s="146">
        <v>24005</v>
      </c>
      <c r="C3245" s="147">
        <v>0.79166666666666663</v>
      </c>
      <c r="D3245" s="148" t="s">
        <v>11</v>
      </c>
      <c r="E3245" s="149" t="s">
        <v>24</v>
      </c>
      <c r="F3245" s="149"/>
      <c r="G3245" s="149" t="str">
        <f t="shared" si="115"/>
        <v>1</v>
      </c>
      <c r="H3245" s="150">
        <f t="shared" si="116"/>
        <v>18</v>
      </c>
      <c r="I3245" s="149" t="s">
        <v>79</v>
      </c>
      <c r="J3245" s="151" t="str" cm="1">
        <f t="array" ref="J3245">_xlfn.XLOOKUP(D3245,justificativas_motivos,justificativas_texto,"",1,1)</f>
        <v>MOTORISTA CUMPRINDO HORÁRIO NA ESCALA ATUAL</v>
      </c>
    </row>
    <row r="3246" spans="1:10" ht="41.25" hidden="1" customHeight="1">
      <c r="A3246" s="152">
        <v>45644</v>
      </c>
      <c r="B3246" s="146">
        <v>17400</v>
      </c>
      <c r="C3246" s="147">
        <v>0.80208333333333337</v>
      </c>
      <c r="D3246" s="148" t="s">
        <v>11</v>
      </c>
      <c r="E3246" s="149" t="s">
        <v>115</v>
      </c>
      <c r="F3246" s="149"/>
      <c r="G3246" s="149" t="str">
        <f t="shared" si="115"/>
        <v>1</v>
      </c>
      <c r="H3246" s="150">
        <f t="shared" si="116"/>
        <v>18</v>
      </c>
      <c r="I3246" s="149" t="s">
        <v>612</v>
      </c>
      <c r="J3246" s="151" t="str" cm="1">
        <f t="array" ref="J3246">_xlfn.XLOOKUP(D3246,justificativas_motivos,justificativas_texto,"",1,1)</f>
        <v>MOTORISTA CUMPRINDO HORÁRIO NA ESCALA ATUAL</v>
      </c>
    </row>
    <row r="3247" spans="1:10" ht="41.25" hidden="1" customHeight="1">
      <c r="A3247" s="152">
        <v>45644</v>
      </c>
      <c r="B3247" s="146">
        <v>17400</v>
      </c>
      <c r="C3247" s="147">
        <v>0.80208333333333337</v>
      </c>
      <c r="D3247" s="148" t="s">
        <v>11</v>
      </c>
      <c r="E3247" s="149" t="s">
        <v>114</v>
      </c>
      <c r="F3247" s="149"/>
      <c r="G3247" s="149" t="str">
        <f t="shared" si="115"/>
        <v>1</v>
      </c>
      <c r="H3247" s="150">
        <f t="shared" si="116"/>
        <v>18</v>
      </c>
      <c r="I3247" s="149" t="s">
        <v>612</v>
      </c>
      <c r="J3247" s="151" t="str" cm="1">
        <f t="array" ref="J3247">_xlfn.XLOOKUP(D3247,justificativas_motivos,justificativas_texto,"",1,1)</f>
        <v>MOTORISTA CUMPRINDO HORÁRIO NA ESCALA ATUAL</v>
      </c>
    </row>
    <row r="3248" spans="1:10" ht="41.25" hidden="1" customHeight="1">
      <c r="A3248" s="152">
        <v>45644</v>
      </c>
      <c r="B3248" s="146">
        <v>19006</v>
      </c>
      <c r="C3248" s="147">
        <v>0.77083333333333337</v>
      </c>
      <c r="D3248" s="148" t="s">
        <v>11</v>
      </c>
      <c r="E3248" s="149" t="s">
        <v>110</v>
      </c>
      <c r="F3248" s="149"/>
      <c r="G3248" s="149" t="str">
        <f t="shared" si="115"/>
        <v>1</v>
      </c>
      <c r="H3248" s="150">
        <f t="shared" si="116"/>
        <v>18</v>
      </c>
      <c r="I3248" s="149" t="str" cm="1">
        <f t="array" ref="I3248">_xlfn.XLOOKUP(C3248,imp_horarios,imp_trechos_janta,"",-1,1)</f>
        <v>GOIANIA X TERESINA 18:00</v>
      </c>
      <c r="J3248" s="151" t="str" cm="1">
        <f t="array" ref="J3248">_xlfn.XLOOKUP(D3248,justificativas_motivos,justificativas_texto,"",1,1)</f>
        <v>MOTORISTA CUMPRINDO HORÁRIO NA ESCALA ATUAL</v>
      </c>
    </row>
    <row r="3249" spans="1:10" ht="41.25" hidden="1" customHeight="1">
      <c r="A3249" s="152">
        <v>45644</v>
      </c>
      <c r="B3249" s="146">
        <v>19006</v>
      </c>
      <c r="C3249" s="147">
        <v>0.77083333333333337</v>
      </c>
      <c r="D3249" s="148" t="s">
        <v>11</v>
      </c>
      <c r="E3249" s="153" t="s">
        <v>363</v>
      </c>
      <c r="F3249" s="149"/>
      <c r="G3249" s="149" t="str">
        <f t="shared" si="115"/>
        <v>1</v>
      </c>
      <c r="H3249" s="150">
        <f t="shared" si="116"/>
        <v>18</v>
      </c>
      <c r="I3249" s="149" t="str" cm="1">
        <f t="array" ref="I3249">_xlfn.XLOOKUP(C3249,imp_horarios,imp_trechos_janta,"",-1,1)</f>
        <v>GOIANIA X TERESINA 18:00</v>
      </c>
      <c r="J3249" s="151" t="str" cm="1">
        <f t="array" ref="J3249">_xlfn.XLOOKUP(D3249,justificativas_motivos,justificativas_texto,"",1,1)</f>
        <v>MOTORISTA CUMPRINDO HORÁRIO NA ESCALA ATUAL</v>
      </c>
    </row>
    <row r="3250" spans="1:10" ht="41.25" hidden="1" customHeight="1">
      <c r="A3250" s="152">
        <v>45644</v>
      </c>
      <c r="B3250" s="146">
        <v>24001</v>
      </c>
      <c r="C3250" s="147">
        <v>0.83333333333333337</v>
      </c>
      <c r="D3250" s="148" t="s">
        <v>11</v>
      </c>
      <c r="E3250" s="149" t="s">
        <v>23</v>
      </c>
      <c r="F3250" s="149"/>
      <c r="G3250" s="149" t="str">
        <f t="shared" si="115"/>
        <v>1</v>
      </c>
      <c r="H3250" s="150">
        <f t="shared" si="116"/>
        <v>18</v>
      </c>
      <c r="I3250" s="149" t="str" cm="1">
        <f t="array" ref="I3250">_xlfn.XLOOKUP(C3250,imp_horarios,imp_trechos_janta,"",-1,1)</f>
        <v>GOIANIA X SAO LUIS 20:00</v>
      </c>
      <c r="J3250" s="151" t="str" cm="1">
        <f t="array" ref="J3250">_xlfn.XLOOKUP(D3250,justificativas_motivos,justificativas_texto,"",1,1)</f>
        <v>MOTORISTA CUMPRINDO HORÁRIO NA ESCALA ATUAL</v>
      </c>
    </row>
    <row r="3251" spans="1:10" ht="41.25" hidden="1" customHeight="1">
      <c r="A3251" s="152">
        <v>45644</v>
      </c>
      <c r="B3251" s="146">
        <v>24001</v>
      </c>
      <c r="C3251" s="147">
        <v>0.83333333333333337</v>
      </c>
      <c r="D3251" s="148" t="s">
        <v>11</v>
      </c>
      <c r="E3251" s="149" t="s">
        <v>243</v>
      </c>
      <c r="F3251" s="149"/>
      <c r="G3251" s="149" t="str">
        <f t="shared" si="115"/>
        <v>1</v>
      </c>
      <c r="H3251" s="150">
        <f t="shared" si="116"/>
        <v>18</v>
      </c>
      <c r="I3251" s="149" t="str" cm="1">
        <f t="array" ref="I3251">_xlfn.XLOOKUP(C3251,imp_horarios,imp_trechos_janta,"",-1,1)</f>
        <v>GOIANIA X SAO LUIS 20:00</v>
      </c>
      <c r="J3251" s="151" t="str" cm="1">
        <f t="array" ref="J3251">_xlfn.XLOOKUP(D3251,justificativas_motivos,justificativas_texto,"",1,1)</f>
        <v>MOTORISTA CUMPRINDO HORÁRIO NA ESCALA ATUAL</v>
      </c>
    </row>
    <row r="3252" spans="1:10" ht="41.25" hidden="1" customHeight="1">
      <c r="A3252" s="152">
        <v>45644</v>
      </c>
      <c r="B3252" s="146" t="s">
        <v>285</v>
      </c>
      <c r="C3252" s="147" t="s">
        <v>285</v>
      </c>
      <c r="D3252" s="148" t="s">
        <v>285</v>
      </c>
      <c r="E3252" s="149" t="s">
        <v>257</v>
      </c>
      <c r="F3252" s="149"/>
      <c r="G3252" s="149" t="str">
        <f t="shared" si="115"/>
        <v>1</v>
      </c>
      <c r="H3252" s="150">
        <f t="shared" si="116"/>
        <v>18</v>
      </c>
      <c r="I3252" s="149" t="str" cm="1">
        <f t="array" ref="I3252">_xlfn.XLOOKUP(C3252,imp_horarios,imp_trechos_janta,"",-1,1)</f>
        <v>PASSE</v>
      </c>
      <c r="J3252" s="151" t="str" cm="1">
        <f t="array" ref="J3252">_xlfn.XLOOKUP(D3252,justificativas_motivos,justificativas_texto,"",1,1)</f>
        <v>MOTORISTA CHEGANDO/SAINDO DA GARAGEM DE PASSE</v>
      </c>
    </row>
    <row r="3253" spans="1:10" ht="41.25" hidden="1" customHeight="1">
      <c r="A3253" s="152">
        <v>45644</v>
      </c>
      <c r="B3253" s="146" t="s">
        <v>285</v>
      </c>
      <c r="C3253" s="147" t="s">
        <v>285</v>
      </c>
      <c r="D3253" s="148" t="s">
        <v>285</v>
      </c>
      <c r="E3253" s="149" t="s">
        <v>312</v>
      </c>
      <c r="F3253" s="149"/>
      <c r="G3253" s="149" t="str">
        <f t="shared" si="115"/>
        <v>1</v>
      </c>
      <c r="H3253" s="150">
        <f t="shared" si="116"/>
        <v>18</v>
      </c>
      <c r="I3253" s="149" t="str" cm="1">
        <f t="array" ref="I3253">_xlfn.XLOOKUP(C3253,imp_horarios,imp_trechos_janta,"",-1,1)</f>
        <v>PASSE</v>
      </c>
      <c r="J3253" s="151" t="str" cm="1">
        <f t="array" ref="J3253">_xlfn.XLOOKUP(D3253,justificativas_motivos,justificativas_texto,"",1,1)</f>
        <v>MOTORISTA CHEGANDO/SAINDO DA GARAGEM DE PASSE</v>
      </c>
    </row>
    <row r="3254" spans="1:10" ht="41.25" hidden="1" customHeight="1">
      <c r="A3254" s="152">
        <v>45645</v>
      </c>
      <c r="B3254" s="146">
        <v>19011</v>
      </c>
      <c r="C3254" s="147">
        <v>0.87847222222222221</v>
      </c>
      <c r="D3254" s="148" t="s">
        <v>11</v>
      </c>
      <c r="E3254" s="149" t="s">
        <v>26</v>
      </c>
      <c r="F3254" s="149"/>
      <c r="G3254" s="149" t="str">
        <f t="shared" si="115"/>
        <v>1</v>
      </c>
      <c r="H3254" s="150">
        <f t="shared" si="116"/>
        <v>18</v>
      </c>
      <c r="I3254" s="149" t="str" cm="1">
        <f t="array" ref="I3254">_xlfn.XLOOKUP(C3254,imp_horarios,imp_trechos_janta,"",-1,1)</f>
        <v>BELEM X GOIANIA 21:05</v>
      </c>
      <c r="J3254" s="151" t="str" cm="1">
        <f t="array" ref="J3254">_xlfn.XLOOKUP(D3254,justificativas_motivos,justificativas_texto,"",1,1)</f>
        <v>MOTORISTA CUMPRINDO HORÁRIO NA ESCALA ATUAL</v>
      </c>
    </row>
    <row r="3255" spans="1:10" ht="41.25" hidden="1" customHeight="1">
      <c r="A3255" s="152">
        <v>45645</v>
      </c>
      <c r="B3255" s="146">
        <v>19011</v>
      </c>
      <c r="C3255" s="147">
        <v>0.87847222222222221</v>
      </c>
      <c r="D3255" s="148" t="s">
        <v>11</v>
      </c>
      <c r="E3255" s="149" t="s">
        <v>24</v>
      </c>
      <c r="F3255" s="149"/>
      <c r="G3255" s="149" t="str">
        <f t="shared" si="115"/>
        <v>1</v>
      </c>
      <c r="H3255" s="150">
        <f t="shared" si="116"/>
        <v>18</v>
      </c>
      <c r="I3255" s="149" t="str" cm="1">
        <f t="array" ref="I3255">_xlfn.XLOOKUP(C3255,imp_horarios,imp_trechos_janta,"",-1,1)</f>
        <v>BELEM X GOIANIA 21:05</v>
      </c>
      <c r="J3255" s="151" t="str" cm="1">
        <f t="array" ref="J3255">_xlfn.XLOOKUP(D3255,justificativas_motivos,justificativas_texto,"",1,1)</f>
        <v>MOTORISTA CUMPRINDO HORÁRIO NA ESCALA ATUAL</v>
      </c>
    </row>
    <row r="3256" spans="1:10" ht="41.25" hidden="1" customHeight="1">
      <c r="A3256" s="152">
        <v>45645</v>
      </c>
      <c r="B3256" s="146">
        <v>24005</v>
      </c>
      <c r="C3256" s="147">
        <v>0.3</v>
      </c>
      <c r="D3256" s="148" t="s">
        <v>11</v>
      </c>
      <c r="E3256" s="149" t="s">
        <v>23</v>
      </c>
      <c r="F3256" s="149"/>
      <c r="G3256" s="149" t="str">
        <f t="shared" si="115"/>
        <v>1</v>
      </c>
      <c r="H3256" s="150">
        <f t="shared" si="116"/>
        <v>18</v>
      </c>
      <c r="I3256" s="149" t="str" cm="1">
        <f t="array" ref="I3256">_xlfn.XLOOKUP(C3256,imp_horarios,imp_trechos_janta,"",-1,1)</f>
        <v>BELEM X GOIANIA 07:12</v>
      </c>
      <c r="J3256" s="151" t="str" cm="1">
        <f t="array" ref="J3256">_xlfn.XLOOKUP(D3256,justificativas_motivos,justificativas_texto,"",1,1)</f>
        <v>MOTORISTA CUMPRINDO HORÁRIO NA ESCALA ATUAL</v>
      </c>
    </row>
    <row r="3257" spans="1:10" ht="41.25" hidden="1" customHeight="1">
      <c r="A3257" s="152">
        <v>45645</v>
      </c>
      <c r="B3257" s="146">
        <v>24005</v>
      </c>
      <c r="C3257" s="147">
        <v>0.3</v>
      </c>
      <c r="D3257" s="148" t="s">
        <v>11</v>
      </c>
      <c r="E3257" s="149" t="s">
        <v>243</v>
      </c>
      <c r="F3257" s="149"/>
      <c r="G3257" s="149" t="str">
        <f t="shared" si="115"/>
        <v>1</v>
      </c>
      <c r="H3257" s="150">
        <f t="shared" si="116"/>
        <v>18</v>
      </c>
      <c r="I3257" s="149" t="str" cm="1">
        <f t="array" ref="I3257">_xlfn.XLOOKUP(C3257,imp_horarios,imp_trechos_janta,"",-1,1)</f>
        <v>BELEM X GOIANIA 07:12</v>
      </c>
      <c r="J3257" s="151" t="str" cm="1">
        <f t="array" ref="J3257">_xlfn.XLOOKUP(D3257,justificativas_motivos,justificativas_texto,"",1,1)</f>
        <v>MOTORISTA CUMPRINDO HORÁRIO NA ESCALA ATUAL</v>
      </c>
    </row>
    <row r="3258" spans="1:10" ht="41.25" hidden="1" customHeight="1">
      <c r="A3258" s="152">
        <v>45645</v>
      </c>
      <c r="B3258" s="146">
        <v>24001</v>
      </c>
      <c r="C3258" s="147">
        <v>0.33333333333333331</v>
      </c>
      <c r="D3258" s="148" t="s">
        <v>11</v>
      </c>
      <c r="E3258" s="153" t="s">
        <v>132</v>
      </c>
      <c r="F3258" s="149"/>
      <c r="G3258" s="149" t="str">
        <f t="shared" si="115"/>
        <v>1</v>
      </c>
      <c r="H3258" s="150">
        <f t="shared" si="116"/>
        <v>18</v>
      </c>
      <c r="I3258" s="149" t="str" cm="1">
        <f t="array" ref="I3258">_xlfn.XLOOKUP(C3258,imp_horarios,imp_trechos_janta,"",-1,1)</f>
        <v>SAO LUIS X GOIANIA 08:00</v>
      </c>
      <c r="J3258" s="151" t="str" cm="1">
        <f t="array" ref="J3258">_xlfn.XLOOKUP(D3258,justificativas_motivos,justificativas_texto,"",1,1)</f>
        <v>MOTORISTA CUMPRINDO HORÁRIO NA ESCALA ATUAL</v>
      </c>
    </row>
    <row r="3259" spans="1:10" ht="41.25" hidden="1" customHeight="1">
      <c r="A3259" s="152">
        <v>45645</v>
      </c>
      <c r="B3259" s="146">
        <v>24001</v>
      </c>
      <c r="C3259" s="147">
        <v>0.33333333333333331</v>
      </c>
      <c r="D3259" s="148" t="s">
        <v>11</v>
      </c>
      <c r="E3259" s="153" t="s">
        <v>131</v>
      </c>
      <c r="F3259" s="149"/>
      <c r="G3259" s="149" t="str">
        <f t="shared" si="115"/>
        <v>1</v>
      </c>
      <c r="H3259" s="150">
        <f t="shared" si="116"/>
        <v>18</v>
      </c>
      <c r="I3259" s="149" t="str" cm="1">
        <f t="array" ref="I3259">_xlfn.XLOOKUP(C3259,imp_horarios,imp_trechos_janta,"",-1,1)</f>
        <v>SAO LUIS X GOIANIA 08:00</v>
      </c>
      <c r="J3259" s="151" t="str" cm="1">
        <f t="array" ref="J3259">_xlfn.XLOOKUP(D3259,justificativas_motivos,justificativas_texto,"",1,1)</f>
        <v>MOTORISTA CUMPRINDO HORÁRIO NA ESCALA ATUAL</v>
      </c>
    </row>
    <row r="3260" spans="1:10" ht="41.25" hidden="1" customHeight="1">
      <c r="A3260" s="152">
        <v>45645</v>
      </c>
      <c r="B3260" s="146">
        <v>16500</v>
      </c>
      <c r="C3260" s="147">
        <v>0.39583333333333331</v>
      </c>
      <c r="D3260" s="148" t="s">
        <v>11</v>
      </c>
      <c r="E3260" s="153" t="s">
        <v>61</v>
      </c>
      <c r="F3260" s="149"/>
      <c r="G3260" s="149" t="str">
        <f t="shared" si="115"/>
        <v>1</v>
      </c>
      <c r="H3260" s="150">
        <f t="shared" si="116"/>
        <v>18</v>
      </c>
      <c r="I3260" s="149" t="str" cm="1">
        <f t="array" ref="I3260">_xlfn.XLOOKUP(C3260,imp_horarios,imp_trechos_janta,"",-1,1)</f>
        <v>GOIANIA X BELEM 09:30</v>
      </c>
      <c r="J3260" s="151" t="str" cm="1">
        <f t="array" ref="J3260">_xlfn.XLOOKUP(D3260,justificativas_motivos,justificativas_texto,"",1,1)</f>
        <v>MOTORISTA CUMPRINDO HORÁRIO NA ESCALA ATUAL</v>
      </c>
    </row>
    <row r="3261" spans="1:10" ht="41.25" hidden="1" customHeight="1">
      <c r="A3261" s="152">
        <v>45645</v>
      </c>
      <c r="B3261" s="146">
        <v>16500</v>
      </c>
      <c r="C3261" s="147">
        <v>0.39583333333333331</v>
      </c>
      <c r="D3261" s="148" t="s">
        <v>11</v>
      </c>
      <c r="E3261" s="153" t="s">
        <v>60</v>
      </c>
      <c r="F3261" s="149"/>
      <c r="G3261" s="149" t="str">
        <f t="shared" si="115"/>
        <v>1</v>
      </c>
      <c r="H3261" s="150">
        <f t="shared" si="116"/>
        <v>18</v>
      </c>
      <c r="I3261" s="149" t="str" cm="1">
        <f t="array" ref="I3261">_xlfn.XLOOKUP(C3261,imp_horarios,imp_trechos_janta,"",-1,1)</f>
        <v>GOIANIA X BELEM 09:30</v>
      </c>
      <c r="J3261" s="151" t="str" cm="1">
        <f t="array" ref="J3261">_xlfn.XLOOKUP(D3261,justificativas_motivos,justificativas_texto,"",1,1)</f>
        <v>MOTORISTA CUMPRINDO HORÁRIO NA ESCALA ATUAL</v>
      </c>
    </row>
    <row r="3262" spans="1:10" ht="41.25" hidden="1" customHeight="1">
      <c r="A3262" s="152">
        <v>45645</v>
      </c>
      <c r="B3262" s="146">
        <v>19017</v>
      </c>
      <c r="C3262" s="147">
        <v>0.40277777777777779</v>
      </c>
      <c r="D3262" s="148" t="s">
        <v>11</v>
      </c>
      <c r="E3262" s="153" t="s">
        <v>189</v>
      </c>
      <c r="F3262" s="149"/>
      <c r="G3262" s="149" t="str">
        <f t="shared" si="115"/>
        <v>1</v>
      </c>
      <c r="H3262" s="150">
        <f t="shared" si="116"/>
        <v>18</v>
      </c>
      <c r="I3262" s="149" t="s">
        <v>613</v>
      </c>
      <c r="J3262" s="151" t="str" cm="1">
        <f t="array" ref="J3262">_xlfn.XLOOKUP(D3262,justificativas_motivos,justificativas_texto,"",1,1)</f>
        <v>MOTORISTA CUMPRINDO HORÁRIO NA ESCALA ATUAL</v>
      </c>
    </row>
    <row r="3263" spans="1:10" ht="41.25" hidden="1" customHeight="1">
      <c r="A3263" s="152">
        <v>45645</v>
      </c>
      <c r="B3263" s="146">
        <v>19017</v>
      </c>
      <c r="C3263" s="147">
        <v>0.40277777777777779</v>
      </c>
      <c r="D3263" s="148" t="s">
        <v>11</v>
      </c>
      <c r="E3263" s="153" t="s">
        <v>133</v>
      </c>
      <c r="F3263" s="149"/>
      <c r="G3263" s="149" t="str">
        <f t="shared" si="115"/>
        <v>1</v>
      </c>
      <c r="H3263" s="150">
        <f t="shared" si="116"/>
        <v>18</v>
      </c>
      <c r="I3263" s="149" t="s">
        <v>613</v>
      </c>
      <c r="J3263" s="151" t="str" cm="1">
        <f t="array" ref="J3263">_xlfn.XLOOKUP(D3263,justificativas_motivos,justificativas_texto,"",1,1)</f>
        <v>MOTORISTA CUMPRINDO HORÁRIO NA ESCALA ATUAL</v>
      </c>
    </row>
    <row r="3264" spans="1:10" ht="41.25" hidden="1" customHeight="1">
      <c r="A3264" s="152">
        <v>45645</v>
      </c>
      <c r="B3264" s="146">
        <v>19018</v>
      </c>
      <c r="C3264" s="147">
        <v>0.39583333333333331</v>
      </c>
      <c r="D3264" s="148" t="s">
        <v>11</v>
      </c>
      <c r="E3264" s="153" t="s">
        <v>227</v>
      </c>
      <c r="F3264" s="149"/>
      <c r="G3264" s="149" t="str">
        <f t="shared" si="115"/>
        <v>1</v>
      </c>
      <c r="H3264" s="150">
        <f t="shared" si="116"/>
        <v>18</v>
      </c>
      <c r="I3264" s="149" t="s">
        <v>145</v>
      </c>
      <c r="J3264" s="151" t="str" cm="1">
        <f t="array" ref="J3264">_xlfn.XLOOKUP(D3264,justificativas_motivos,justificativas_texto,"",1,1)</f>
        <v>MOTORISTA CUMPRINDO HORÁRIO NA ESCALA ATUAL</v>
      </c>
    </row>
    <row r="3265" spans="1:10" ht="41.25" hidden="1" customHeight="1">
      <c r="A3265" s="152">
        <v>45645</v>
      </c>
      <c r="B3265" s="146">
        <v>19018</v>
      </c>
      <c r="C3265" s="147">
        <v>0.39583333333333331</v>
      </c>
      <c r="D3265" s="148" t="s">
        <v>11</v>
      </c>
      <c r="E3265" s="153" t="s">
        <v>344</v>
      </c>
      <c r="F3265" s="149"/>
      <c r="G3265" s="149" t="str">
        <f t="shared" si="115"/>
        <v>1</v>
      </c>
      <c r="H3265" s="150">
        <f t="shared" si="116"/>
        <v>18</v>
      </c>
      <c r="I3265" s="149" t="s">
        <v>145</v>
      </c>
      <c r="J3265" s="151" t="str" cm="1">
        <f t="array" ref="J3265">_xlfn.XLOOKUP(D3265,justificativas_motivos,justificativas_texto,"",1,1)</f>
        <v>MOTORISTA CUMPRINDO HORÁRIO NA ESCALA ATUAL</v>
      </c>
    </row>
    <row r="3266" spans="1:10" ht="41.25" hidden="1" customHeight="1">
      <c r="A3266" s="152">
        <v>45645</v>
      </c>
      <c r="B3266" s="146">
        <v>18002</v>
      </c>
      <c r="C3266" s="147">
        <v>0.75</v>
      </c>
      <c r="D3266" s="148" t="s">
        <v>11</v>
      </c>
      <c r="E3266" s="149" t="s">
        <v>91</v>
      </c>
      <c r="F3266" s="149"/>
      <c r="G3266" s="149" t="str">
        <f t="shared" si="115"/>
        <v>1</v>
      </c>
      <c r="H3266" s="150">
        <f t="shared" si="116"/>
        <v>18</v>
      </c>
      <c r="I3266" s="149" t="s">
        <v>387</v>
      </c>
      <c r="J3266" s="151" t="str" cm="1">
        <f t="array" ref="J3266">_xlfn.XLOOKUP(D3266,justificativas_motivos,justificativas_texto,"",1,1)</f>
        <v>MOTORISTA CUMPRINDO HORÁRIO NA ESCALA ATUAL</v>
      </c>
    </row>
    <row r="3267" spans="1:10" ht="41.25" hidden="1" customHeight="1">
      <c r="A3267" s="152">
        <v>45645</v>
      </c>
      <c r="B3267" s="146">
        <v>18002</v>
      </c>
      <c r="C3267" s="147">
        <v>0.75</v>
      </c>
      <c r="D3267" s="148" t="s">
        <v>11</v>
      </c>
      <c r="E3267" s="149" t="s">
        <v>89</v>
      </c>
      <c r="F3267" s="149"/>
      <c r="G3267" s="149" t="str">
        <f t="shared" si="115"/>
        <v>1</v>
      </c>
      <c r="H3267" s="150">
        <f t="shared" si="116"/>
        <v>18</v>
      </c>
      <c r="I3267" s="149" t="s">
        <v>387</v>
      </c>
      <c r="J3267" s="151" t="str" cm="1">
        <f t="array" ref="J3267">_xlfn.XLOOKUP(D3267,justificativas_motivos,justificativas_texto,"",1,1)</f>
        <v>MOTORISTA CUMPRINDO HORÁRIO NA ESCALA ATUAL</v>
      </c>
    </row>
    <row r="3268" spans="1:10" ht="41.25" hidden="1" customHeight="1">
      <c r="A3268" s="152">
        <v>45645</v>
      </c>
      <c r="B3268" s="146">
        <v>19002</v>
      </c>
      <c r="C3268" s="147">
        <v>0.77083333333333337</v>
      </c>
      <c r="D3268" s="148" t="s">
        <v>11</v>
      </c>
      <c r="E3268" s="149" t="s">
        <v>19</v>
      </c>
      <c r="F3268" s="149"/>
      <c r="G3268" s="149" t="str">
        <f t="shared" si="115"/>
        <v>1</v>
      </c>
      <c r="H3268" s="150">
        <f t="shared" si="116"/>
        <v>18</v>
      </c>
      <c r="I3268" s="149" t="str" cm="1">
        <f t="array" ref="I3268">_xlfn.XLOOKUP(C3268,imp_horarios,imp_trechos_janta,"",-1,1)</f>
        <v>GOIANIA X TERESINA 18:00</v>
      </c>
      <c r="J3268" s="151" t="str" cm="1">
        <f t="array" ref="J3268">_xlfn.XLOOKUP(D3268,justificativas_motivos,justificativas_texto,"",1,1)</f>
        <v>MOTORISTA CUMPRINDO HORÁRIO NA ESCALA ATUAL</v>
      </c>
    </row>
    <row r="3269" spans="1:10" ht="41.25" hidden="1" customHeight="1">
      <c r="A3269" s="152">
        <v>45645</v>
      </c>
      <c r="B3269" s="146">
        <v>19002</v>
      </c>
      <c r="C3269" s="147">
        <v>0.77083333333333337</v>
      </c>
      <c r="D3269" s="148" t="s">
        <v>11</v>
      </c>
      <c r="E3269" s="149" t="s">
        <v>194</v>
      </c>
      <c r="F3269" s="149"/>
      <c r="G3269" s="149" t="str">
        <f t="shared" si="115"/>
        <v>1</v>
      </c>
      <c r="H3269" s="150">
        <f t="shared" si="116"/>
        <v>18</v>
      </c>
      <c r="I3269" s="149" t="str" cm="1">
        <f t="array" ref="I3269">_xlfn.XLOOKUP(C3269,imp_horarios,imp_trechos_janta,"",-1,1)</f>
        <v>GOIANIA X TERESINA 18:00</v>
      </c>
      <c r="J3269" s="151" t="str" cm="1">
        <f t="array" ref="J3269">_xlfn.XLOOKUP(D3269,justificativas_motivos,justificativas_texto,"",1,1)</f>
        <v>MOTORISTA CUMPRINDO HORÁRIO NA ESCALA ATUAL</v>
      </c>
    </row>
    <row r="3270" spans="1:10" ht="41.25" hidden="1" customHeight="1">
      <c r="A3270" s="152">
        <v>45645</v>
      </c>
      <c r="B3270" s="146">
        <v>24014</v>
      </c>
      <c r="C3270" s="147">
        <v>0.79166666666666663</v>
      </c>
      <c r="D3270" s="148" t="s">
        <v>11</v>
      </c>
      <c r="E3270" s="149" t="s">
        <v>42</v>
      </c>
      <c r="F3270" s="149"/>
      <c r="G3270" s="149" t="str">
        <f t="shared" si="115"/>
        <v>1</v>
      </c>
      <c r="H3270" s="150">
        <f t="shared" si="116"/>
        <v>18</v>
      </c>
      <c r="I3270" s="149" t="s">
        <v>79</v>
      </c>
      <c r="J3270" s="151" t="str" cm="1">
        <f t="array" ref="J3270">_xlfn.XLOOKUP(D3270,justificativas_motivos,justificativas_texto,"",1,1)</f>
        <v>MOTORISTA CUMPRINDO HORÁRIO NA ESCALA ATUAL</v>
      </c>
    </row>
    <row r="3271" spans="1:10" ht="41.25" hidden="1" customHeight="1">
      <c r="A3271" s="152">
        <v>45645</v>
      </c>
      <c r="B3271" s="146">
        <v>24014</v>
      </c>
      <c r="C3271" s="147">
        <v>0.79166666666666663</v>
      </c>
      <c r="D3271" s="148" t="s">
        <v>11</v>
      </c>
      <c r="E3271" s="149" t="s">
        <v>43</v>
      </c>
      <c r="F3271" s="149"/>
      <c r="G3271" s="149" t="str">
        <f t="shared" si="115"/>
        <v>1</v>
      </c>
      <c r="H3271" s="150">
        <f t="shared" si="116"/>
        <v>18</v>
      </c>
      <c r="I3271" s="149" t="s">
        <v>79</v>
      </c>
      <c r="J3271" s="151" t="str" cm="1">
        <f t="array" ref="J3271">_xlfn.XLOOKUP(D3271,justificativas_motivos,justificativas_texto,"",1,1)</f>
        <v>MOTORISTA CUMPRINDO HORÁRIO NA ESCALA ATUAL</v>
      </c>
    </row>
    <row r="3272" spans="1:10" ht="41.25" hidden="1" customHeight="1">
      <c r="A3272" s="152">
        <v>45645</v>
      </c>
      <c r="B3272" s="146">
        <v>24010</v>
      </c>
      <c r="C3272" s="147">
        <v>0.83333333333333337</v>
      </c>
      <c r="D3272" s="148" t="s">
        <v>11</v>
      </c>
      <c r="E3272" s="149" t="s">
        <v>64</v>
      </c>
      <c r="F3272" s="149"/>
      <c r="G3272" s="149" t="str">
        <f t="shared" si="115"/>
        <v>1</v>
      </c>
      <c r="H3272" s="150">
        <f t="shared" si="116"/>
        <v>18</v>
      </c>
      <c r="I3272" s="149" t="str" cm="1">
        <f t="array" ref="I3272">_xlfn.XLOOKUP(C3272,imp_horarios,imp_trechos_janta,"",-1,1)</f>
        <v>GOIANIA X SAO LUIS 20:00</v>
      </c>
      <c r="J3272" s="151" t="str" cm="1">
        <f t="array" ref="J3272">_xlfn.XLOOKUP(D3272,justificativas_motivos,justificativas_texto,"",1,1)</f>
        <v>MOTORISTA CUMPRINDO HORÁRIO NA ESCALA ATUAL</v>
      </c>
    </row>
    <row r="3273" spans="1:10" ht="41.25" hidden="1" customHeight="1">
      <c r="A3273" s="152">
        <v>45645</v>
      </c>
      <c r="B3273" s="146">
        <v>24010</v>
      </c>
      <c r="C3273" s="147">
        <v>0.83333333333333337</v>
      </c>
      <c r="D3273" s="148" t="s">
        <v>11</v>
      </c>
      <c r="E3273" s="149" t="s">
        <v>65</v>
      </c>
      <c r="F3273" s="149"/>
      <c r="G3273" s="149" t="str">
        <f t="shared" si="115"/>
        <v>1</v>
      </c>
      <c r="H3273" s="150">
        <f t="shared" si="116"/>
        <v>18</v>
      </c>
      <c r="I3273" s="149" t="str" cm="1">
        <f t="array" ref="I3273">_xlfn.XLOOKUP(C3273,imp_horarios,imp_trechos_janta,"",-1,1)</f>
        <v>GOIANIA X SAO LUIS 20:00</v>
      </c>
      <c r="J3273" s="151" t="str" cm="1">
        <f t="array" ref="J3273">_xlfn.XLOOKUP(D3273,justificativas_motivos,justificativas_texto,"",1,1)</f>
        <v>MOTORISTA CUMPRINDO HORÁRIO NA ESCALA ATUAL</v>
      </c>
    </row>
    <row r="3274" spans="1:10" ht="41.25" hidden="1" customHeight="1">
      <c r="A3274" s="152">
        <v>45645</v>
      </c>
      <c r="B3274" s="146">
        <v>15700</v>
      </c>
      <c r="C3274" s="147">
        <v>0.84375</v>
      </c>
      <c r="D3274" s="148" t="s">
        <v>11</v>
      </c>
      <c r="E3274" s="149" t="s">
        <v>96</v>
      </c>
      <c r="F3274" s="149"/>
      <c r="G3274" s="149" t="str">
        <f t="shared" si="115"/>
        <v>1</v>
      </c>
      <c r="H3274" s="150">
        <f t="shared" si="116"/>
        <v>18</v>
      </c>
      <c r="I3274" s="149" t="s">
        <v>398</v>
      </c>
      <c r="J3274" s="151" t="str" cm="1">
        <f t="array" ref="J3274">_xlfn.XLOOKUP(D3274,justificativas_motivos,justificativas_texto,"",1,1)</f>
        <v>MOTORISTA CUMPRINDO HORÁRIO NA ESCALA ATUAL</v>
      </c>
    </row>
    <row r="3275" spans="1:10" ht="41.25" hidden="1" customHeight="1">
      <c r="A3275" s="152">
        <v>45645</v>
      </c>
      <c r="B3275" s="146">
        <v>15700</v>
      </c>
      <c r="C3275" s="147">
        <v>0.84375</v>
      </c>
      <c r="D3275" s="148" t="s">
        <v>11</v>
      </c>
      <c r="E3275" s="149" t="s">
        <v>35</v>
      </c>
      <c r="F3275" s="149"/>
      <c r="G3275" s="149" t="str">
        <f t="shared" si="115"/>
        <v>1</v>
      </c>
      <c r="H3275" s="150">
        <f t="shared" si="116"/>
        <v>18</v>
      </c>
      <c r="I3275" s="149" t="s">
        <v>398</v>
      </c>
      <c r="J3275" s="151" t="str" cm="1">
        <f t="array" ref="J3275">_xlfn.XLOOKUP(D3275,justificativas_motivos,justificativas_texto,"",1,1)</f>
        <v>MOTORISTA CUMPRINDO HORÁRIO NA ESCALA ATUAL</v>
      </c>
    </row>
    <row r="3276" spans="1:10" ht="41.25" hidden="1" customHeight="1">
      <c r="A3276" s="152">
        <v>45645</v>
      </c>
      <c r="B3276" s="146" t="s">
        <v>285</v>
      </c>
      <c r="C3276" s="147" t="s">
        <v>285</v>
      </c>
      <c r="D3276" s="148" t="s">
        <v>285</v>
      </c>
      <c r="E3276" s="149" t="s">
        <v>366</v>
      </c>
      <c r="F3276" s="149"/>
      <c r="G3276" s="149" t="str">
        <f t="shared" si="115"/>
        <v>1</v>
      </c>
      <c r="H3276" s="150">
        <f t="shared" si="116"/>
        <v>18</v>
      </c>
      <c r="I3276" s="149" t="str" cm="1">
        <f t="array" ref="I3276">_xlfn.XLOOKUP(C3276,imp_horarios,imp_trechos_janta,"",-1,1)</f>
        <v>PASSE</v>
      </c>
      <c r="J3276" s="151" t="str" cm="1">
        <f t="array" ref="J3276">_xlfn.XLOOKUP(D3276,justificativas_motivos,justificativas_texto,"",1,1)</f>
        <v>MOTORISTA CHEGANDO/SAINDO DA GARAGEM DE PASSE</v>
      </c>
    </row>
    <row r="3277" spans="1:10" ht="41.25" hidden="1" customHeight="1">
      <c r="A3277" s="152">
        <v>45645</v>
      </c>
      <c r="B3277" s="146" t="s">
        <v>285</v>
      </c>
      <c r="C3277" s="147" t="s">
        <v>285</v>
      </c>
      <c r="D3277" s="148" t="s">
        <v>285</v>
      </c>
      <c r="E3277" s="149" t="s">
        <v>304</v>
      </c>
      <c r="F3277" s="149"/>
      <c r="G3277" s="149" t="str">
        <f t="shared" si="115"/>
        <v>1</v>
      </c>
      <c r="H3277" s="150">
        <f t="shared" si="116"/>
        <v>18</v>
      </c>
      <c r="I3277" s="149" t="str" cm="1">
        <f t="array" ref="I3277">_xlfn.XLOOKUP(C3277,imp_horarios,imp_trechos_janta,"",-1,1)</f>
        <v>PASSE</v>
      </c>
      <c r="J3277" s="151" t="str" cm="1">
        <f t="array" ref="J3277">_xlfn.XLOOKUP(D3277,justificativas_motivos,justificativas_texto,"",1,1)</f>
        <v>MOTORISTA CHEGANDO/SAINDO DA GARAGEM DE PASSE</v>
      </c>
    </row>
    <row r="3278" spans="1:10" ht="41.25" hidden="1" customHeight="1">
      <c r="A3278" s="152">
        <v>45646</v>
      </c>
      <c r="B3278" s="146">
        <v>14400</v>
      </c>
      <c r="C3278" s="147">
        <v>0.86111111111111116</v>
      </c>
      <c r="D3278" s="148" t="s">
        <v>11</v>
      </c>
      <c r="E3278" s="149" t="s">
        <v>91</v>
      </c>
      <c r="F3278" s="149"/>
      <c r="G3278" s="149" t="str">
        <f t="shared" si="115"/>
        <v>1</v>
      </c>
      <c r="H3278" s="150">
        <f t="shared" si="116"/>
        <v>18</v>
      </c>
      <c r="I3278" s="149" t="s">
        <v>614</v>
      </c>
      <c r="J3278" s="151" t="str" cm="1">
        <f t="array" ref="J3278">_xlfn.XLOOKUP(D3278,justificativas_motivos,justificativas_texto,"",1,1)</f>
        <v>MOTORISTA CUMPRINDO HORÁRIO NA ESCALA ATUAL</v>
      </c>
    </row>
    <row r="3279" spans="1:10" ht="41.25" hidden="1" customHeight="1">
      <c r="A3279" s="152">
        <v>45646</v>
      </c>
      <c r="B3279" s="146">
        <v>14400</v>
      </c>
      <c r="C3279" s="147">
        <v>0.86111111111111116</v>
      </c>
      <c r="D3279" s="148" t="s">
        <v>11</v>
      </c>
      <c r="E3279" s="149" t="s">
        <v>89</v>
      </c>
      <c r="F3279" s="149"/>
      <c r="G3279" s="149" t="str">
        <f t="shared" si="115"/>
        <v>1</v>
      </c>
      <c r="H3279" s="150">
        <f t="shared" si="116"/>
        <v>18</v>
      </c>
      <c r="I3279" s="149" t="s">
        <v>614</v>
      </c>
      <c r="J3279" s="151" t="str" cm="1">
        <f t="array" ref="J3279">_xlfn.XLOOKUP(D3279,justificativas_motivos,justificativas_texto,"",1,1)</f>
        <v>MOTORISTA CUMPRINDO HORÁRIO NA ESCALA ATUAL</v>
      </c>
    </row>
    <row r="3280" spans="1:10" ht="41.25" hidden="1" customHeight="1">
      <c r="A3280" s="152">
        <v>45646</v>
      </c>
      <c r="B3280" s="146">
        <v>17400</v>
      </c>
      <c r="C3280" s="147">
        <v>0.87847222222222221</v>
      </c>
      <c r="D3280" s="148" t="s">
        <v>11</v>
      </c>
      <c r="E3280" s="149" t="s">
        <v>19</v>
      </c>
      <c r="F3280" s="149"/>
      <c r="G3280" s="149" t="str">
        <f t="shared" si="115"/>
        <v>1</v>
      </c>
      <c r="H3280" s="150">
        <f t="shared" si="116"/>
        <v>18</v>
      </c>
      <c r="I3280" s="149" t="str" cm="1">
        <f t="array" ref="I3280">_xlfn.XLOOKUP(C3280,imp_horarios,imp_trechos_janta,"",-1,1)</f>
        <v>BELEM X GOIANIA 21:05</v>
      </c>
      <c r="J3280" s="151" t="str" cm="1">
        <f t="array" ref="J3280">_xlfn.XLOOKUP(D3280,justificativas_motivos,justificativas_texto,"",1,1)</f>
        <v>MOTORISTA CUMPRINDO HORÁRIO NA ESCALA ATUAL</v>
      </c>
    </row>
    <row r="3281" spans="1:10" ht="41.25" hidden="1" customHeight="1">
      <c r="A3281" s="152">
        <v>45646</v>
      </c>
      <c r="B3281" s="146">
        <v>17400</v>
      </c>
      <c r="C3281" s="147">
        <v>0.87847222222222221</v>
      </c>
      <c r="D3281" s="148" t="s">
        <v>11</v>
      </c>
      <c r="E3281" s="149" t="s">
        <v>194</v>
      </c>
      <c r="F3281" s="149"/>
      <c r="G3281" s="149" t="str">
        <f t="shared" si="115"/>
        <v>1</v>
      </c>
      <c r="H3281" s="150">
        <f t="shared" si="116"/>
        <v>18</v>
      </c>
      <c r="I3281" s="149" t="str" cm="1">
        <f t="array" ref="I3281">_xlfn.XLOOKUP(C3281,imp_horarios,imp_trechos_janta,"",-1,1)</f>
        <v>BELEM X GOIANIA 21:05</v>
      </c>
      <c r="J3281" s="151" t="str" cm="1">
        <f t="array" ref="J3281">_xlfn.XLOOKUP(D3281,justificativas_motivos,justificativas_texto,"",1,1)</f>
        <v>MOTORISTA CUMPRINDO HORÁRIO NA ESCALA ATUAL</v>
      </c>
    </row>
    <row r="3282" spans="1:10" ht="41.25" hidden="1" customHeight="1">
      <c r="A3282" s="152">
        <v>45646</v>
      </c>
      <c r="B3282" s="146">
        <v>24014</v>
      </c>
      <c r="C3282" s="147">
        <v>0.3</v>
      </c>
      <c r="D3282" s="148" t="s">
        <v>11</v>
      </c>
      <c r="E3282" s="149" t="s">
        <v>42</v>
      </c>
      <c r="F3282" s="149"/>
      <c r="G3282" s="149" t="str">
        <f t="shared" si="115"/>
        <v>1</v>
      </c>
      <c r="H3282" s="150">
        <f t="shared" si="116"/>
        <v>18</v>
      </c>
      <c r="I3282" s="149" t="str" cm="1">
        <f t="array" ref="I3282">_xlfn.XLOOKUP(C3282,imp_horarios,imp_trechos_janta,"",-1,1)</f>
        <v>BELEM X GOIANIA 07:12</v>
      </c>
      <c r="J3282" s="151" t="str" cm="1">
        <f t="array" ref="J3282">_xlfn.XLOOKUP(D3282,justificativas_motivos,justificativas_texto,"",1,1)</f>
        <v>MOTORISTA CUMPRINDO HORÁRIO NA ESCALA ATUAL</v>
      </c>
    </row>
    <row r="3283" spans="1:10" ht="41.25" hidden="1" customHeight="1">
      <c r="A3283" s="152">
        <v>45646</v>
      </c>
      <c r="B3283" s="146">
        <v>24014</v>
      </c>
      <c r="C3283" s="147">
        <v>0.3</v>
      </c>
      <c r="D3283" s="148" t="s">
        <v>11</v>
      </c>
      <c r="E3283" s="149" t="s">
        <v>43</v>
      </c>
      <c r="F3283" s="149"/>
      <c r="G3283" s="149" t="str">
        <f t="shared" si="115"/>
        <v>1</v>
      </c>
      <c r="H3283" s="150">
        <f t="shared" si="116"/>
        <v>18</v>
      </c>
      <c r="I3283" s="149" t="str" cm="1">
        <f t="array" ref="I3283">_xlfn.XLOOKUP(C3283,imp_horarios,imp_trechos_janta,"",-1,1)</f>
        <v>BELEM X GOIANIA 07:12</v>
      </c>
      <c r="J3283" s="151" t="str" cm="1">
        <f t="array" ref="J3283">_xlfn.XLOOKUP(D3283,justificativas_motivos,justificativas_texto,"",1,1)</f>
        <v>MOTORISTA CUMPRINDO HORÁRIO NA ESCALA ATUAL</v>
      </c>
    </row>
    <row r="3284" spans="1:10" ht="41.25" hidden="1" customHeight="1">
      <c r="A3284" s="152">
        <v>45646</v>
      </c>
      <c r="B3284" s="146">
        <v>24010</v>
      </c>
      <c r="C3284" s="147">
        <v>0.33333333333333331</v>
      </c>
      <c r="D3284" s="148" t="s">
        <v>11</v>
      </c>
      <c r="E3284" s="149" t="s">
        <v>64</v>
      </c>
      <c r="F3284" s="149"/>
      <c r="G3284" s="149" t="str">
        <f t="shared" si="115"/>
        <v>1</v>
      </c>
      <c r="H3284" s="150">
        <f t="shared" si="116"/>
        <v>18</v>
      </c>
      <c r="I3284" s="149" t="str" cm="1">
        <f t="array" ref="I3284">_xlfn.XLOOKUP(C3284,imp_horarios,imp_trechos_janta,"",-1,1)</f>
        <v>SAO LUIS X GOIANIA 08:00</v>
      </c>
      <c r="J3284" s="151" t="str" cm="1">
        <f t="array" ref="J3284">_xlfn.XLOOKUP(D3284,justificativas_motivos,justificativas_texto,"",1,1)</f>
        <v>MOTORISTA CUMPRINDO HORÁRIO NA ESCALA ATUAL</v>
      </c>
    </row>
    <row r="3285" spans="1:10" ht="41.25" hidden="1" customHeight="1">
      <c r="A3285" s="152">
        <v>45646</v>
      </c>
      <c r="B3285" s="146">
        <v>24010</v>
      </c>
      <c r="C3285" s="147">
        <v>0.33333333333333331</v>
      </c>
      <c r="D3285" s="148" t="s">
        <v>11</v>
      </c>
      <c r="E3285" s="149" t="s">
        <v>65</v>
      </c>
      <c r="F3285" s="149"/>
      <c r="G3285" s="149" t="str">
        <f t="shared" si="115"/>
        <v>1</v>
      </c>
      <c r="H3285" s="150">
        <f t="shared" si="116"/>
        <v>18</v>
      </c>
      <c r="I3285" s="149" t="str" cm="1">
        <f t="array" ref="I3285">_xlfn.XLOOKUP(C3285,imp_horarios,imp_trechos_janta,"",-1,1)</f>
        <v>SAO LUIS X GOIANIA 08:00</v>
      </c>
      <c r="J3285" s="151" t="str" cm="1">
        <f t="array" ref="J3285">_xlfn.XLOOKUP(D3285,justificativas_motivos,justificativas_texto,"",1,1)</f>
        <v>MOTORISTA CUMPRINDO HORÁRIO NA ESCALA ATUAL</v>
      </c>
    </row>
    <row r="3286" spans="1:10" ht="41.25" hidden="1" customHeight="1">
      <c r="A3286" s="152">
        <v>45646</v>
      </c>
      <c r="B3286" s="146">
        <v>19001</v>
      </c>
      <c r="C3286" s="147">
        <v>0.30138888888888887</v>
      </c>
      <c r="D3286" s="148" t="s">
        <v>11</v>
      </c>
      <c r="E3286" s="149" t="s">
        <v>96</v>
      </c>
      <c r="F3286" s="149"/>
      <c r="G3286" s="149" t="str">
        <f t="shared" si="115"/>
        <v>1</v>
      </c>
      <c r="H3286" s="150">
        <f t="shared" si="116"/>
        <v>18</v>
      </c>
      <c r="I3286" s="149" t="s">
        <v>615</v>
      </c>
      <c r="J3286" s="151" t="str" cm="1">
        <f t="array" ref="J3286">_xlfn.XLOOKUP(D3286,justificativas_motivos,justificativas_texto,"",1,1)</f>
        <v>MOTORISTA CUMPRINDO HORÁRIO NA ESCALA ATUAL</v>
      </c>
    </row>
    <row r="3287" spans="1:10" ht="41.25" hidden="1" customHeight="1">
      <c r="A3287" s="152">
        <v>45646</v>
      </c>
      <c r="B3287" s="146">
        <v>19001</v>
      </c>
      <c r="C3287" s="147">
        <v>0.30138888888888887</v>
      </c>
      <c r="D3287" s="148" t="s">
        <v>11</v>
      </c>
      <c r="E3287" s="149" t="s">
        <v>35</v>
      </c>
      <c r="F3287" s="149"/>
      <c r="G3287" s="149" t="str">
        <f t="shared" si="115"/>
        <v>1</v>
      </c>
      <c r="H3287" s="150">
        <f t="shared" si="116"/>
        <v>18</v>
      </c>
      <c r="I3287" s="149" t="s">
        <v>615</v>
      </c>
      <c r="J3287" s="151" t="str" cm="1">
        <f t="array" ref="J3287">_xlfn.XLOOKUP(D3287,justificativas_motivos,justificativas_texto,"",1,1)</f>
        <v>MOTORISTA CUMPRINDO HORÁRIO NA ESCALA ATUAL</v>
      </c>
    </row>
    <row r="3288" spans="1:10" ht="41.25" hidden="1" customHeight="1">
      <c r="A3288" s="152">
        <v>45646</v>
      </c>
      <c r="B3288" s="146">
        <v>19007</v>
      </c>
      <c r="C3288" s="147">
        <v>0.81944444444444442</v>
      </c>
      <c r="D3288" s="148" t="s">
        <v>11</v>
      </c>
      <c r="E3288" s="149" t="s">
        <v>366</v>
      </c>
      <c r="F3288" s="149"/>
      <c r="G3288" s="149" t="str">
        <f t="shared" si="115"/>
        <v>1</v>
      </c>
      <c r="H3288" s="150">
        <f t="shared" si="116"/>
        <v>18</v>
      </c>
      <c r="I3288" s="149" t="s">
        <v>616</v>
      </c>
      <c r="J3288" s="151" t="str" cm="1">
        <f t="array" ref="J3288">_xlfn.XLOOKUP(D3288,justificativas_motivos,justificativas_texto,"",1,1)</f>
        <v>MOTORISTA CUMPRINDO HORÁRIO NA ESCALA ATUAL</v>
      </c>
    </row>
    <row r="3289" spans="1:10" ht="41.25" hidden="1" customHeight="1">
      <c r="A3289" s="152">
        <v>45646</v>
      </c>
      <c r="B3289" s="146">
        <v>19007</v>
      </c>
      <c r="C3289" s="147">
        <v>0.81944444444444442</v>
      </c>
      <c r="D3289" s="148" t="s">
        <v>11</v>
      </c>
      <c r="E3289" s="149" t="s">
        <v>304</v>
      </c>
      <c r="F3289" s="149"/>
      <c r="G3289" s="149" t="str">
        <f t="shared" si="115"/>
        <v>1</v>
      </c>
      <c r="H3289" s="150">
        <f t="shared" si="116"/>
        <v>18</v>
      </c>
      <c r="I3289" s="149" t="s">
        <v>616</v>
      </c>
      <c r="J3289" s="151" t="str" cm="1">
        <f t="array" ref="J3289">_xlfn.XLOOKUP(D3289,justificativas_motivos,justificativas_texto,"",1,1)</f>
        <v>MOTORISTA CUMPRINDO HORÁRIO NA ESCALA ATUAL</v>
      </c>
    </row>
    <row r="3290" spans="1:10" ht="41.25" hidden="1" customHeight="1">
      <c r="A3290" s="152">
        <v>45646</v>
      </c>
      <c r="B3290" s="146">
        <v>19022</v>
      </c>
      <c r="C3290" s="147">
        <v>0.39583333333333331</v>
      </c>
      <c r="D3290" s="148" t="s">
        <v>11</v>
      </c>
      <c r="E3290" s="153" t="s">
        <v>144</v>
      </c>
      <c r="F3290" s="149"/>
      <c r="G3290" s="149" t="str">
        <f t="shared" si="115"/>
        <v>1</v>
      </c>
      <c r="H3290" s="150">
        <f t="shared" si="116"/>
        <v>18</v>
      </c>
      <c r="I3290" s="149" t="s">
        <v>145</v>
      </c>
      <c r="J3290" s="151" t="str" cm="1">
        <f t="array" ref="J3290">_xlfn.XLOOKUP(D3290,justificativas_motivos,justificativas_texto,"",1,1)</f>
        <v>MOTORISTA CUMPRINDO HORÁRIO NA ESCALA ATUAL</v>
      </c>
    </row>
    <row r="3291" spans="1:10" ht="41.25" hidden="1" customHeight="1">
      <c r="A3291" s="152">
        <v>45646</v>
      </c>
      <c r="B3291" s="146">
        <v>19022</v>
      </c>
      <c r="C3291" s="147">
        <v>0.39583333333333331</v>
      </c>
      <c r="D3291" s="148" t="s">
        <v>11</v>
      </c>
      <c r="E3291" s="153" t="s">
        <v>248</v>
      </c>
      <c r="F3291" s="149"/>
      <c r="G3291" s="149" t="str">
        <f t="shared" ref="G3291:G3354" si="117">IF(E3291="MOTORISTA","","1")</f>
        <v>1</v>
      </c>
      <c r="H3291" s="150">
        <f t="shared" ref="H3291:H3354" si="118">IF(E3291="MOTORISTA","",18)</f>
        <v>18</v>
      </c>
      <c r="I3291" s="149" t="s">
        <v>145</v>
      </c>
      <c r="J3291" s="151" t="str" cm="1">
        <f t="array" ref="J3291">_xlfn.XLOOKUP(D3291,justificativas_motivos,justificativas_texto,"",1,1)</f>
        <v>MOTORISTA CUMPRINDO HORÁRIO NA ESCALA ATUAL</v>
      </c>
    </row>
    <row r="3292" spans="1:10" ht="41.25" hidden="1" customHeight="1">
      <c r="A3292" s="152">
        <v>45646</v>
      </c>
      <c r="B3292" s="146" t="s">
        <v>137</v>
      </c>
      <c r="C3292" s="147" t="s">
        <v>137</v>
      </c>
      <c r="D3292" s="148" t="s">
        <v>11</v>
      </c>
      <c r="E3292" s="153" t="s">
        <v>315</v>
      </c>
      <c r="F3292" s="149"/>
      <c r="G3292" s="149" t="str">
        <f t="shared" si="117"/>
        <v>1</v>
      </c>
      <c r="H3292" s="150">
        <f t="shared" si="118"/>
        <v>18</v>
      </c>
      <c r="I3292" s="149" t="str" cm="1">
        <f t="array" ref="I3292">_xlfn.XLOOKUP(C3292,imp_horarios,imp_trechos_janta,"",-1,1)</f>
        <v>ESPERA</v>
      </c>
      <c r="J3292" s="151" t="str" cm="1">
        <f t="array" ref="J3292">_xlfn.XLOOKUP(D3292,justificativas_motivos,justificativas_texto,"",1,1)</f>
        <v>MOTORISTA CUMPRINDO HORÁRIO NA ESCALA ATUAL</v>
      </c>
    </row>
    <row r="3293" spans="1:10" ht="41.25" hidden="1" customHeight="1">
      <c r="A3293" s="152">
        <v>45646</v>
      </c>
      <c r="B3293" s="146" t="s">
        <v>137</v>
      </c>
      <c r="C3293" s="147" t="s">
        <v>137</v>
      </c>
      <c r="D3293" s="148" t="s">
        <v>11</v>
      </c>
      <c r="E3293" s="153" t="s">
        <v>354</v>
      </c>
      <c r="F3293" s="149"/>
      <c r="G3293" s="149" t="str">
        <f t="shared" si="117"/>
        <v>1</v>
      </c>
      <c r="H3293" s="150">
        <f t="shared" si="118"/>
        <v>18</v>
      </c>
      <c r="I3293" s="149" t="str" cm="1">
        <f t="array" ref="I3293">_xlfn.XLOOKUP(C3293,imp_horarios,imp_trechos_janta,"",-1,1)</f>
        <v>ESPERA</v>
      </c>
      <c r="J3293" s="151" t="str" cm="1">
        <f t="array" ref="J3293">_xlfn.XLOOKUP(D3293,justificativas_motivos,justificativas_texto,"",1,1)</f>
        <v>MOTORISTA CUMPRINDO HORÁRIO NA ESCALA ATUAL</v>
      </c>
    </row>
    <row r="3294" spans="1:10" ht="41.25" hidden="1" customHeight="1">
      <c r="A3294" s="152">
        <v>45646</v>
      </c>
      <c r="B3294" s="146">
        <v>20012</v>
      </c>
      <c r="C3294" s="147">
        <v>0.34027777777777779</v>
      </c>
      <c r="D3294" s="148" t="s">
        <v>11</v>
      </c>
      <c r="E3294" s="153" t="s">
        <v>101</v>
      </c>
      <c r="F3294" s="149"/>
      <c r="G3294" s="149" t="str">
        <f t="shared" si="117"/>
        <v>1</v>
      </c>
      <c r="H3294" s="150">
        <f t="shared" si="118"/>
        <v>18</v>
      </c>
      <c r="I3294" s="149" t="s">
        <v>617</v>
      </c>
      <c r="J3294" s="151" t="str" cm="1">
        <f t="array" ref="J3294">_xlfn.XLOOKUP(D3294,justificativas_motivos,justificativas_texto,"",1,1)</f>
        <v>MOTORISTA CUMPRINDO HORÁRIO NA ESCALA ATUAL</v>
      </c>
    </row>
    <row r="3295" spans="1:10" ht="41.25" hidden="1" customHeight="1">
      <c r="A3295" s="152">
        <v>45646</v>
      </c>
      <c r="B3295" s="146">
        <v>20012</v>
      </c>
      <c r="C3295" s="147">
        <v>0.34027777777777779</v>
      </c>
      <c r="D3295" s="148" t="s">
        <v>11</v>
      </c>
      <c r="E3295" s="153" t="s">
        <v>340</v>
      </c>
      <c r="F3295" s="149"/>
      <c r="G3295" s="149" t="str">
        <f t="shared" si="117"/>
        <v>1</v>
      </c>
      <c r="H3295" s="150">
        <f t="shared" si="118"/>
        <v>18</v>
      </c>
      <c r="I3295" s="149" t="s">
        <v>617</v>
      </c>
      <c r="J3295" s="151" t="str" cm="1">
        <f t="array" ref="J3295">_xlfn.XLOOKUP(D3295,justificativas_motivos,justificativas_texto,"",1,1)</f>
        <v>MOTORISTA CUMPRINDO HORÁRIO NA ESCALA ATUAL</v>
      </c>
    </row>
    <row r="3296" spans="1:10" ht="41.25" hidden="1" customHeight="1">
      <c r="A3296" s="152">
        <v>45646</v>
      </c>
      <c r="B3296" s="146">
        <v>14300</v>
      </c>
      <c r="C3296" s="147">
        <v>0.75</v>
      </c>
      <c r="D3296" s="148" t="s">
        <v>11</v>
      </c>
      <c r="E3296" s="149" t="s">
        <v>180</v>
      </c>
      <c r="F3296" s="149"/>
      <c r="G3296" s="149" t="str">
        <f t="shared" si="117"/>
        <v>1</v>
      </c>
      <c r="H3296" s="150">
        <f t="shared" si="118"/>
        <v>18</v>
      </c>
      <c r="I3296" s="149" t="s">
        <v>387</v>
      </c>
      <c r="J3296" s="151" t="str" cm="1">
        <f t="array" ref="J3296">_xlfn.XLOOKUP(D3296,justificativas_motivos,justificativas_texto,"",1,1)</f>
        <v>MOTORISTA CUMPRINDO HORÁRIO NA ESCALA ATUAL</v>
      </c>
    </row>
    <row r="3297" spans="1:10" ht="41.25" hidden="1" customHeight="1">
      <c r="A3297" s="152">
        <v>45646</v>
      </c>
      <c r="B3297" s="146">
        <v>14300</v>
      </c>
      <c r="C3297" s="147">
        <v>0.75</v>
      </c>
      <c r="D3297" s="148" t="s">
        <v>11</v>
      </c>
      <c r="E3297" s="149" t="s">
        <v>113</v>
      </c>
      <c r="F3297" s="149"/>
      <c r="G3297" s="149" t="str">
        <f t="shared" si="117"/>
        <v>1</v>
      </c>
      <c r="H3297" s="150">
        <f t="shared" si="118"/>
        <v>18</v>
      </c>
      <c r="I3297" s="149" t="s">
        <v>387</v>
      </c>
      <c r="J3297" s="151" t="str" cm="1">
        <f t="array" ref="J3297">_xlfn.XLOOKUP(D3297,justificativas_motivos,justificativas_texto,"",1,1)</f>
        <v>MOTORISTA CUMPRINDO HORÁRIO NA ESCALA ATUAL</v>
      </c>
    </row>
    <row r="3298" spans="1:10" ht="41.25" hidden="1" customHeight="1">
      <c r="A3298" s="152">
        <v>45646</v>
      </c>
      <c r="B3298" s="146">
        <v>17700</v>
      </c>
      <c r="C3298" s="147">
        <v>0.77083333333333337</v>
      </c>
      <c r="D3298" s="148" t="s">
        <v>11</v>
      </c>
      <c r="E3298" s="149" t="s">
        <v>50</v>
      </c>
      <c r="F3298" s="149"/>
      <c r="G3298" s="149" t="str">
        <f t="shared" si="117"/>
        <v>1</v>
      </c>
      <c r="H3298" s="150">
        <f t="shared" si="118"/>
        <v>18</v>
      </c>
      <c r="I3298" s="149" t="str" cm="1">
        <f t="array" ref="I3298">_xlfn.XLOOKUP(C3298,imp_horarios,imp_trechos_janta,"",-1,1)</f>
        <v>GOIANIA X TERESINA 18:00</v>
      </c>
      <c r="J3298" s="151" t="str" cm="1">
        <f t="array" ref="J3298">_xlfn.XLOOKUP(D3298,justificativas_motivos,justificativas_texto,"",1,1)</f>
        <v>MOTORISTA CUMPRINDO HORÁRIO NA ESCALA ATUAL</v>
      </c>
    </row>
    <row r="3299" spans="1:10" ht="41.25" hidden="1" customHeight="1">
      <c r="A3299" s="152">
        <v>45646</v>
      </c>
      <c r="B3299" s="146">
        <v>17700</v>
      </c>
      <c r="C3299" s="147">
        <v>0.77083333333333337</v>
      </c>
      <c r="D3299" s="148" t="s">
        <v>11</v>
      </c>
      <c r="E3299" s="149" t="s">
        <v>48</v>
      </c>
      <c r="F3299" s="149"/>
      <c r="G3299" s="149" t="str">
        <f t="shared" si="117"/>
        <v>1</v>
      </c>
      <c r="H3299" s="150">
        <f t="shared" si="118"/>
        <v>18</v>
      </c>
      <c r="I3299" s="149" t="str" cm="1">
        <f t="array" ref="I3299">_xlfn.XLOOKUP(C3299,imp_horarios,imp_trechos_janta,"",-1,1)</f>
        <v>GOIANIA X TERESINA 18:00</v>
      </c>
      <c r="J3299" s="151" t="str" cm="1">
        <f t="array" ref="J3299">_xlfn.XLOOKUP(D3299,justificativas_motivos,justificativas_texto,"",1,1)</f>
        <v>MOTORISTA CUMPRINDO HORÁRIO NA ESCALA ATUAL</v>
      </c>
    </row>
    <row r="3300" spans="1:10" ht="41.25" hidden="1" customHeight="1">
      <c r="A3300" s="152">
        <v>45646</v>
      </c>
      <c r="B3300" s="146">
        <v>24006</v>
      </c>
      <c r="C3300" s="147">
        <v>0.79166666666666663</v>
      </c>
      <c r="D3300" s="148" t="s">
        <v>11</v>
      </c>
      <c r="E3300" s="149" t="s">
        <v>66</v>
      </c>
      <c r="F3300" s="149"/>
      <c r="G3300" s="149" t="str">
        <f t="shared" si="117"/>
        <v>1</v>
      </c>
      <c r="H3300" s="150">
        <f t="shared" si="118"/>
        <v>18</v>
      </c>
      <c r="I3300" s="149" t="s">
        <v>79</v>
      </c>
      <c r="J3300" s="151" t="str" cm="1">
        <f t="array" ref="J3300">_xlfn.XLOOKUP(D3300,justificativas_motivos,justificativas_texto,"",1,1)</f>
        <v>MOTORISTA CUMPRINDO HORÁRIO NA ESCALA ATUAL</v>
      </c>
    </row>
    <row r="3301" spans="1:10" ht="41.25" hidden="1" customHeight="1">
      <c r="A3301" s="152">
        <v>45646</v>
      </c>
      <c r="B3301" s="146">
        <v>24006</v>
      </c>
      <c r="C3301" s="147">
        <v>0.79166666666666663</v>
      </c>
      <c r="D3301" s="148" t="s">
        <v>11</v>
      </c>
      <c r="E3301" s="149" t="s">
        <v>164</v>
      </c>
      <c r="F3301" s="149"/>
      <c r="G3301" s="149" t="str">
        <f t="shared" si="117"/>
        <v>1</v>
      </c>
      <c r="H3301" s="150">
        <f t="shared" si="118"/>
        <v>18</v>
      </c>
      <c r="I3301" s="149" t="s">
        <v>79</v>
      </c>
      <c r="J3301" s="151" t="str" cm="1">
        <f t="array" ref="J3301">_xlfn.XLOOKUP(D3301,justificativas_motivos,justificativas_texto,"",1,1)</f>
        <v>MOTORISTA CUMPRINDO HORÁRIO NA ESCALA ATUAL</v>
      </c>
    </row>
    <row r="3302" spans="1:10" ht="41.25" hidden="1" customHeight="1">
      <c r="A3302" s="152">
        <v>45646</v>
      </c>
      <c r="B3302" s="146">
        <v>24012</v>
      </c>
      <c r="C3302" s="147">
        <v>0.83333333333333337</v>
      </c>
      <c r="D3302" s="148" t="s">
        <v>11</v>
      </c>
      <c r="E3302" s="149" t="s">
        <v>12</v>
      </c>
      <c r="F3302" s="149"/>
      <c r="G3302" s="149" t="str">
        <f t="shared" si="117"/>
        <v>1</v>
      </c>
      <c r="H3302" s="150">
        <f t="shared" si="118"/>
        <v>18</v>
      </c>
      <c r="I3302" s="149" t="str" cm="1">
        <f t="array" ref="I3302">_xlfn.XLOOKUP(C3302,imp_horarios,imp_trechos_janta,"",-1,1)</f>
        <v>GOIANIA X SAO LUIS 20:00</v>
      </c>
      <c r="J3302" s="151" t="str" cm="1">
        <f t="array" ref="J3302">_xlfn.XLOOKUP(D3302,justificativas_motivos,justificativas_texto,"",1,1)</f>
        <v>MOTORISTA CUMPRINDO HORÁRIO NA ESCALA ATUAL</v>
      </c>
    </row>
    <row r="3303" spans="1:10" ht="41.25" hidden="1" customHeight="1">
      <c r="A3303" s="144">
        <v>45646</v>
      </c>
      <c r="B3303" s="135">
        <v>24012</v>
      </c>
      <c r="C3303" s="133">
        <v>0.83333333333333337</v>
      </c>
      <c r="D3303" s="136" t="s">
        <v>11</v>
      </c>
      <c r="E3303" s="149" t="s">
        <v>13</v>
      </c>
      <c r="F3303" s="132"/>
      <c r="G3303" s="132" t="str">
        <f t="shared" si="117"/>
        <v>1</v>
      </c>
      <c r="H3303" s="137">
        <f t="shared" si="118"/>
        <v>18</v>
      </c>
      <c r="I3303" s="132" t="str" cm="1">
        <f t="array" ref="I3303">_xlfn.XLOOKUP(C3303,imp_horarios,imp_trechos_janta,"",-1,1)</f>
        <v>GOIANIA X SAO LUIS 20:00</v>
      </c>
      <c r="J3303" s="145" t="str" cm="1">
        <f t="array" ref="J3303">_xlfn.XLOOKUP(D3303,justificativas_motivos,justificativas_texto,"",1,1)</f>
        <v>MOTORISTA CUMPRINDO HORÁRIO NA ESCALA ATUAL</v>
      </c>
    </row>
    <row r="3304" spans="1:10" ht="41.25" hidden="1" customHeight="1">
      <c r="A3304" s="144">
        <v>45647</v>
      </c>
      <c r="B3304" s="135">
        <v>19019</v>
      </c>
      <c r="C3304" s="133">
        <v>0.87847222222222221</v>
      </c>
      <c r="D3304" s="136" t="s">
        <v>11</v>
      </c>
      <c r="E3304" s="149" t="s">
        <v>66</v>
      </c>
      <c r="F3304" s="132"/>
      <c r="G3304" s="132" t="str">
        <f t="shared" si="117"/>
        <v>1</v>
      </c>
      <c r="H3304" s="137">
        <f t="shared" si="118"/>
        <v>18</v>
      </c>
      <c r="I3304" s="132" t="str" cm="1">
        <f t="array" ref="I3304">_xlfn.XLOOKUP(C3304,imp_horarios,imp_trechos_janta,"",-1,1)</f>
        <v>BELEM X GOIANIA 21:05</v>
      </c>
      <c r="J3304" s="145" t="str" cm="1">
        <f t="array" ref="J3304">_xlfn.XLOOKUP(D3304,justificativas_motivos,justificativas_texto,"",1,1)</f>
        <v>MOTORISTA CUMPRINDO HORÁRIO NA ESCALA ATUAL</v>
      </c>
    </row>
    <row r="3305" spans="1:10" ht="41.25" hidden="1" customHeight="1">
      <c r="A3305" s="144">
        <v>45647</v>
      </c>
      <c r="B3305" s="135">
        <v>19019</v>
      </c>
      <c r="C3305" s="133">
        <v>0.87847222222222221</v>
      </c>
      <c r="D3305" s="136" t="s">
        <v>11</v>
      </c>
      <c r="E3305" s="149" t="s">
        <v>164</v>
      </c>
      <c r="F3305" s="132"/>
      <c r="G3305" s="132" t="str">
        <f t="shared" si="117"/>
        <v>1</v>
      </c>
      <c r="H3305" s="137">
        <f t="shared" si="118"/>
        <v>18</v>
      </c>
      <c r="I3305" s="132" t="str" cm="1">
        <f t="array" ref="I3305">_xlfn.XLOOKUP(C3305,imp_horarios,imp_trechos_janta,"",-1,1)</f>
        <v>BELEM X GOIANIA 21:05</v>
      </c>
      <c r="J3305" s="145" t="str" cm="1">
        <f t="array" ref="J3305">_xlfn.XLOOKUP(D3305,justificativas_motivos,justificativas_texto,"",1,1)</f>
        <v>MOTORISTA CUMPRINDO HORÁRIO NA ESCALA ATUAL</v>
      </c>
    </row>
    <row r="3306" spans="1:10" ht="41.25" hidden="1" customHeight="1">
      <c r="A3306" s="144">
        <v>45647</v>
      </c>
      <c r="B3306" s="135">
        <v>24006</v>
      </c>
      <c r="C3306" s="133">
        <v>0.3</v>
      </c>
      <c r="D3306" s="136" t="s">
        <v>11</v>
      </c>
      <c r="E3306" s="149" t="s">
        <v>12</v>
      </c>
      <c r="F3306" s="132"/>
      <c r="G3306" s="132" t="str">
        <f t="shared" si="117"/>
        <v>1</v>
      </c>
      <c r="H3306" s="137">
        <f t="shared" si="118"/>
        <v>18</v>
      </c>
      <c r="I3306" s="132" t="str" cm="1">
        <f t="array" ref="I3306">_xlfn.XLOOKUP(C3306,imp_horarios,imp_trechos_janta,"",-1,1)</f>
        <v>BELEM X GOIANIA 07:12</v>
      </c>
      <c r="J3306" s="145" t="str" cm="1">
        <f t="array" ref="J3306">_xlfn.XLOOKUP(D3306,justificativas_motivos,justificativas_texto,"",1,1)</f>
        <v>MOTORISTA CUMPRINDO HORÁRIO NA ESCALA ATUAL</v>
      </c>
    </row>
    <row r="3307" spans="1:10" ht="41.25" hidden="1" customHeight="1">
      <c r="A3307" s="144">
        <v>45647</v>
      </c>
      <c r="B3307" s="135">
        <v>24006</v>
      </c>
      <c r="C3307" s="133">
        <v>0.3</v>
      </c>
      <c r="D3307" s="136" t="s">
        <v>11</v>
      </c>
      <c r="E3307" s="149" t="s">
        <v>13</v>
      </c>
      <c r="F3307" s="132"/>
      <c r="G3307" s="132" t="str">
        <f t="shared" si="117"/>
        <v>1</v>
      </c>
      <c r="H3307" s="137">
        <f t="shared" si="118"/>
        <v>18</v>
      </c>
      <c r="I3307" s="132" t="str" cm="1">
        <f t="array" ref="I3307">_xlfn.XLOOKUP(C3307,imp_horarios,imp_trechos_janta,"",-1,1)</f>
        <v>BELEM X GOIANIA 07:12</v>
      </c>
      <c r="J3307" s="145" t="str" cm="1">
        <f t="array" ref="J3307">_xlfn.XLOOKUP(D3307,justificativas_motivos,justificativas_texto,"",1,1)</f>
        <v>MOTORISTA CUMPRINDO HORÁRIO NA ESCALA ATUAL</v>
      </c>
    </row>
    <row r="3308" spans="1:10" ht="41.25" hidden="1" customHeight="1">
      <c r="A3308" s="144">
        <v>45647</v>
      </c>
      <c r="B3308" s="135">
        <v>18002</v>
      </c>
      <c r="C3308" s="133">
        <v>0.35416666666666669</v>
      </c>
      <c r="D3308" s="136" t="s">
        <v>11</v>
      </c>
      <c r="E3308" s="153" t="s">
        <v>17</v>
      </c>
      <c r="F3308" s="132"/>
      <c r="G3308" s="132" t="str">
        <f t="shared" si="117"/>
        <v>1</v>
      </c>
      <c r="H3308" s="137">
        <f t="shared" si="118"/>
        <v>18</v>
      </c>
      <c r="I3308" s="132" t="s">
        <v>618</v>
      </c>
      <c r="J3308" s="145" t="str" cm="1">
        <f t="array" ref="J3308">_xlfn.XLOOKUP(D3308,justificativas_motivos,justificativas_texto,"",1,1)</f>
        <v>MOTORISTA CUMPRINDO HORÁRIO NA ESCALA ATUAL</v>
      </c>
    </row>
    <row r="3309" spans="1:10" ht="41.25" hidden="1" customHeight="1">
      <c r="A3309" s="144">
        <v>45647</v>
      </c>
      <c r="B3309" s="135">
        <v>18002</v>
      </c>
      <c r="C3309" s="133">
        <v>0.35416666666666669</v>
      </c>
      <c r="D3309" s="136" t="s">
        <v>11</v>
      </c>
      <c r="E3309" s="153" t="s">
        <v>391</v>
      </c>
      <c r="F3309" s="132"/>
      <c r="G3309" s="132" t="str">
        <f t="shared" si="117"/>
        <v>1</v>
      </c>
      <c r="H3309" s="137">
        <f t="shared" si="118"/>
        <v>18</v>
      </c>
      <c r="I3309" s="132" t="s">
        <v>618</v>
      </c>
      <c r="J3309" s="145" t="str" cm="1">
        <f t="array" ref="J3309">_xlfn.XLOOKUP(D3309,justificativas_motivos,justificativas_texto,"",1,1)</f>
        <v>MOTORISTA CUMPRINDO HORÁRIO NA ESCALA ATUAL</v>
      </c>
    </row>
    <row r="3310" spans="1:10" ht="41.25" hidden="1" customHeight="1">
      <c r="A3310" s="144">
        <v>45647</v>
      </c>
      <c r="B3310" s="135">
        <v>16300</v>
      </c>
      <c r="C3310" s="133">
        <v>0.81944444444444442</v>
      </c>
      <c r="D3310" s="136" t="s">
        <v>11</v>
      </c>
      <c r="E3310" s="153" t="s">
        <v>315</v>
      </c>
      <c r="F3310" s="132"/>
      <c r="G3310" s="132" t="str">
        <f t="shared" si="117"/>
        <v>1</v>
      </c>
      <c r="H3310" s="137">
        <f t="shared" si="118"/>
        <v>18</v>
      </c>
      <c r="I3310" s="132" t="s">
        <v>616</v>
      </c>
      <c r="J3310" s="145" t="str" cm="1">
        <f t="array" ref="J3310">_xlfn.XLOOKUP(D3310,justificativas_motivos,justificativas_texto,"",1,1)</f>
        <v>MOTORISTA CUMPRINDO HORÁRIO NA ESCALA ATUAL</v>
      </c>
    </row>
    <row r="3311" spans="1:10" ht="41.25" hidden="1" customHeight="1">
      <c r="A3311" s="144">
        <v>45647</v>
      </c>
      <c r="B3311" s="135">
        <v>16300</v>
      </c>
      <c r="C3311" s="133">
        <v>0.81944444444444442</v>
      </c>
      <c r="D3311" s="136" t="s">
        <v>11</v>
      </c>
      <c r="E3311" s="153" t="s">
        <v>354</v>
      </c>
      <c r="F3311" s="132"/>
      <c r="G3311" s="132" t="str">
        <f t="shared" si="117"/>
        <v>1</v>
      </c>
      <c r="H3311" s="137">
        <f t="shared" si="118"/>
        <v>18</v>
      </c>
      <c r="I3311" s="132" t="s">
        <v>616</v>
      </c>
      <c r="J3311" s="145" t="str" cm="1">
        <f t="array" ref="J3311">_xlfn.XLOOKUP(D3311,justificativas_motivos,justificativas_texto,"",1,1)</f>
        <v>MOTORISTA CUMPRINDO HORÁRIO NA ESCALA ATUAL</v>
      </c>
    </row>
    <row r="3312" spans="1:10" ht="41.25" hidden="1" customHeight="1">
      <c r="A3312" s="144">
        <v>45647</v>
      </c>
      <c r="B3312" s="135">
        <v>19025</v>
      </c>
      <c r="C3312" s="133">
        <v>0.8125</v>
      </c>
      <c r="D3312" s="136" t="s">
        <v>11</v>
      </c>
      <c r="E3312" s="153" t="s">
        <v>38</v>
      </c>
      <c r="F3312" s="132"/>
      <c r="G3312" s="132" t="str">
        <f t="shared" si="117"/>
        <v>1</v>
      </c>
      <c r="H3312" s="137">
        <f t="shared" si="118"/>
        <v>18</v>
      </c>
      <c r="I3312" s="132" t="s">
        <v>619</v>
      </c>
      <c r="J3312" s="145" t="str" cm="1">
        <f t="array" ref="J3312">_xlfn.XLOOKUP(D3312,justificativas_motivos,justificativas_texto,"",1,1)</f>
        <v>MOTORISTA CUMPRINDO HORÁRIO NA ESCALA ATUAL</v>
      </c>
    </row>
    <row r="3313" spans="1:10" ht="41.25" hidden="1" customHeight="1">
      <c r="A3313" s="144">
        <v>45647</v>
      </c>
      <c r="B3313" s="135">
        <v>19025</v>
      </c>
      <c r="C3313" s="133">
        <v>0.8125</v>
      </c>
      <c r="D3313" s="136" t="s">
        <v>11</v>
      </c>
      <c r="E3313" s="129" t="s">
        <v>377</v>
      </c>
      <c r="F3313" s="132"/>
      <c r="G3313" s="132" t="str">
        <f t="shared" si="117"/>
        <v>1</v>
      </c>
      <c r="H3313" s="137">
        <f t="shared" si="118"/>
        <v>18</v>
      </c>
      <c r="I3313" s="132" t="s">
        <v>619</v>
      </c>
      <c r="J3313" s="145" t="str" cm="1">
        <f t="array" ref="J3313">_xlfn.XLOOKUP(D3313,justificativas_motivos,justificativas_texto,"",1,1)</f>
        <v>MOTORISTA CUMPRINDO HORÁRIO NA ESCALA ATUAL</v>
      </c>
    </row>
    <row r="3314" spans="1:10" ht="41.25" hidden="1" customHeight="1">
      <c r="A3314" s="144">
        <v>45647</v>
      </c>
      <c r="B3314" s="146">
        <v>20018</v>
      </c>
      <c r="C3314" s="147">
        <v>0.39583333333333331</v>
      </c>
      <c r="D3314" s="148" t="s">
        <v>11</v>
      </c>
      <c r="E3314" s="129" t="s">
        <v>229</v>
      </c>
      <c r="F3314" s="149"/>
      <c r="G3314" s="149" t="str">
        <f t="shared" si="117"/>
        <v>1</v>
      </c>
      <c r="H3314" s="150">
        <f t="shared" si="118"/>
        <v>18</v>
      </c>
      <c r="I3314" s="132" t="s">
        <v>145</v>
      </c>
      <c r="J3314" s="151" t="str" cm="1">
        <f t="array" ref="J3314">_xlfn.XLOOKUP(D3314,justificativas_motivos,justificativas_texto,"",1,1)</f>
        <v>MOTORISTA CUMPRINDO HORÁRIO NA ESCALA ATUAL</v>
      </c>
    </row>
    <row r="3315" spans="1:10" ht="41.25" hidden="1" customHeight="1">
      <c r="A3315" s="144">
        <v>45647</v>
      </c>
      <c r="B3315" s="135">
        <v>20018</v>
      </c>
      <c r="C3315" s="133">
        <v>0.39583333333333331</v>
      </c>
      <c r="D3315" s="136" t="s">
        <v>11</v>
      </c>
      <c r="E3315" s="153" t="s">
        <v>367</v>
      </c>
      <c r="F3315" s="132"/>
      <c r="G3315" s="132" t="str">
        <f t="shared" si="117"/>
        <v>1</v>
      </c>
      <c r="H3315" s="137">
        <f t="shared" si="118"/>
        <v>18</v>
      </c>
      <c r="I3315" s="132" t="s">
        <v>145</v>
      </c>
      <c r="J3315" s="145" t="str" cm="1">
        <f t="array" ref="J3315">_xlfn.XLOOKUP(D3315,justificativas_motivos,justificativas_texto,"",1,1)</f>
        <v>MOTORISTA CUMPRINDO HORÁRIO NA ESCALA ATUAL</v>
      </c>
    </row>
    <row r="3316" spans="1:10" ht="41.25" hidden="1" customHeight="1">
      <c r="A3316" s="144">
        <v>45647</v>
      </c>
      <c r="B3316" s="135">
        <v>15900</v>
      </c>
      <c r="C3316" s="133">
        <v>0.82638888888888884</v>
      </c>
      <c r="D3316" s="136" t="s">
        <v>11</v>
      </c>
      <c r="E3316" s="153" t="s">
        <v>146</v>
      </c>
      <c r="F3316" s="132"/>
      <c r="G3316" s="132" t="str">
        <f t="shared" si="117"/>
        <v>1</v>
      </c>
      <c r="H3316" s="137">
        <f t="shared" si="118"/>
        <v>18</v>
      </c>
      <c r="I3316" s="132" t="s">
        <v>620</v>
      </c>
      <c r="J3316" s="145" t="str" cm="1">
        <f t="array" ref="J3316">_xlfn.XLOOKUP(D3316,justificativas_motivos,justificativas_texto,"",1,1)</f>
        <v>MOTORISTA CUMPRINDO HORÁRIO NA ESCALA ATUAL</v>
      </c>
    </row>
    <row r="3317" spans="1:10" ht="41.25" hidden="1" customHeight="1">
      <c r="A3317" s="144">
        <v>45647</v>
      </c>
      <c r="B3317" s="146">
        <v>15900</v>
      </c>
      <c r="C3317" s="147">
        <v>0.82638888888888884</v>
      </c>
      <c r="D3317" s="136" t="s">
        <v>11</v>
      </c>
      <c r="E3317" s="153" t="s">
        <v>287</v>
      </c>
      <c r="F3317" s="149"/>
      <c r="G3317" s="149" t="str">
        <f t="shared" si="117"/>
        <v>1</v>
      </c>
      <c r="H3317" s="150">
        <f t="shared" si="118"/>
        <v>18</v>
      </c>
      <c r="I3317" s="132" t="s">
        <v>620</v>
      </c>
      <c r="J3317" s="151" t="str" cm="1">
        <f t="array" ref="J3317">_xlfn.XLOOKUP(D3317,justificativas_motivos,justificativas_texto,"",1,1)</f>
        <v>MOTORISTA CUMPRINDO HORÁRIO NA ESCALA ATUAL</v>
      </c>
    </row>
    <row r="3318" spans="1:10" ht="41.25" hidden="1" customHeight="1">
      <c r="A3318" s="144">
        <v>45647</v>
      </c>
      <c r="B3318" s="135">
        <v>24012</v>
      </c>
      <c r="C3318" s="133">
        <v>0.33333333333333331</v>
      </c>
      <c r="D3318" s="136" t="s">
        <v>11</v>
      </c>
      <c r="E3318" s="153" t="s">
        <v>15</v>
      </c>
      <c r="F3318" s="132"/>
      <c r="G3318" s="132" t="str">
        <f t="shared" si="117"/>
        <v>1</v>
      </c>
      <c r="H3318" s="137">
        <f t="shared" si="118"/>
        <v>18</v>
      </c>
      <c r="I3318" s="132" t="str" cm="1">
        <f t="array" ref="I3318">_xlfn.XLOOKUP(C3318,imp_horarios,imp_trechos_janta,"",-1,1)</f>
        <v>SAO LUIS X GOIANIA 08:00</v>
      </c>
      <c r="J3318" s="145" t="str" cm="1">
        <f t="array" ref="J3318">_xlfn.XLOOKUP(D3318,justificativas_motivos,justificativas_texto,"",1,1)</f>
        <v>MOTORISTA CUMPRINDO HORÁRIO NA ESCALA ATUAL</v>
      </c>
    </row>
    <row r="3319" spans="1:10" ht="41.25" hidden="1" customHeight="1">
      <c r="A3319" s="152">
        <v>45647</v>
      </c>
      <c r="B3319" s="146">
        <v>24012</v>
      </c>
      <c r="C3319" s="147">
        <v>0.33333333333333331</v>
      </c>
      <c r="D3319" s="148" t="s">
        <v>11</v>
      </c>
      <c r="E3319" s="153" t="s">
        <v>118</v>
      </c>
      <c r="F3319" s="149"/>
      <c r="G3319" s="149" t="str">
        <f t="shared" si="117"/>
        <v>1</v>
      </c>
      <c r="H3319" s="150">
        <f t="shared" si="118"/>
        <v>18</v>
      </c>
      <c r="I3319" s="149" t="str" cm="1">
        <f t="array" ref="I3319">_xlfn.XLOOKUP(C3319,imp_horarios,imp_trechos_janta,"",-1,1)</f>
        <v>SAO LUIS X GOIANIA 08:00</v>
      </c>
      <c r="J3319" s="151" t="str" cm="1">
        <f t="array" ref="J3319">_xlfn.XLOOKUP(D3319,justificativas_motivos,justificativas_texto,"",1,1)</f>
        <v>MOTORISTA CUMPRINDO HORÁRIO NA ESCALA ATUAL</v>
      </c>
    </row>
    <row r="3320" spans="1:10" ht="41.25" hidden="1" customHeight="1">
      <c r="A3320" s="152">
        <v>45647</v>
      </c>
      <c r="B3320" s="146">
        <v>16300</v>
      </c>
      <c r="C3320" s="147">
        <v>0.75</v>
      </c>
      <c r="D3320" s="148" t="s">
        <v>11</v>
      </c>
      <c r="E3320" s="153" t="s">
        <v>58</v>
      </c>
      <c r="F3320" s="149"/>
      <c r="G3320" s="149" t="str">
        <f t="shared" si="117"/>
        <v>1</v>
      </c>
      <c r="H3320" s="150">
        <f t="shared" si="118"/>
        <v>18</v>
      </c>
      <c r="I3320" s="149" t="s">
        <v>581</v>
      </c>
      <c r="J3320" s="151" t="str" cm="1">
        <f t="array" ref="J3320">_xlfn.XLOOKUP(D3320,justificativas_motivos,justificativas_texto,"",1,1)</f>
        <v>MOTORISTA CUMPRINDO HORÁRIO NA ESCALA ATUAL</v>
      </c>
    </row>
    <row r="3321" spans="1:10" ht="41.25" hidden="1" customHeight="1">
      <c r="A3321" s="152">
        <v>45647</v>
      </c>
      <c r="B3321" s="146">
        <v>16300</v>
      </c>
      <c r="C3321" s="147">
        <v>0.75</v>
      </c>
      <c r="D3321" s="148" t="s">
        <v>11</v>
      </c>
      <c r="E3321" s="153" t="s">
        <v>143</v>
      </c>
      <c r="F3321" s="149"/>
      <c r="G3321" s="149" t="str">
        <f t="shared" si="117"/>
        <v>1</v>
      </c>
      <c r="H3321" s="150">
        <f t="shared" si="118"/>
        <v>18</v>
      </c>
      <c r="I3321" s="149" t="s">
        <v>581</v>
      </c>
      <c r="J3321" s="151" t="str" cm="1">
        <f t="array" ref="J3321">_xlfn.XLOOKUP(D3321,justificativas_motivos,justificativas_texto,"",1,1)</f>
        <v>MOTORISTA CUMPRINDO HORÁRIO NA ESCALA ATUAL</v>
      </c>
    </row>
    <row r="3322" spans="1:10" ht="41.25" hidden="1" customHeight="1">
      <c r="A3322" s="152">
        <v>45647</v>
      </c>
      <c r="B3322" s="146">
        <v>19004</v>
      </c>
      <c r="C3322" s="147">
        <v>0.77083333333333337</v>
      </c>
      <c r="D3322" s="148" t="s">
        <v>11</v>
      </c>
      <c r="E3322" s="149" t="s">
        <v>166</v>
      </c>
      <c r="F3322" s="149"/>
      <c r="G3322" s="149" t="str">
        <f t="shared" si="117"/>
        <v>1</v>
      </c>
      <c r="H3322" s="150">
        <f t="shared" si="118"/>
        <v>18</v>
      </c>
      <c r="I3322" s="149" t="str" cm="1">
        <f t="array" ref="I3322">_xlfn.XLOOKUP(C3322,imp_horarios,imp_trechos_janta,"",-1,1)</f>
        <v>GOIANIA X TERESINA 18:00</v>
      </c>
      <c r="J3322" s="151" t="str" cm="1">
        <f t="array" ref="J3322">_xlfn.XLOOKUP(D3322,justificativas_motivos,justificativas_texto,"",1,1)</f>
        <v>MOTORISTA CUMPRINDO HORÁRIO NA ESCALA ATUAL</v>
      </c>
    </row>
    <row r="3323" spans="1:10" ht="41.25" hidden="1" customHeight="1">
      <c r="A3323" s="152">
        <v>45647</v>
      </c>
      <c r="B3323" s="146">
        <v>19004</v>
      </c>
      <c r="C3323" s="147">
        <v>0.77083333333333337</v>
      </c>
      <c r="D3323" s="148" t="s">
        <v>11</v>
      </c>
      <c r="E3323" s="149" t="s">
        <v>370</v>
      </c>
      <c r="F3323" s="149"/>
      <c r="G3323" s="149" t="str">
        <f t="shared" si="117"/>
        <v>1</v>
      </c>
      <c r="H3323" s="150">
        <f t="shared" si="118"/>
        <v>18</v>
      </c>
      <c r="I3323" s="149" t="str" cm="1">
        <f t="array" ref="I3323">_xlfn.XLOOKUP(C3323,imp_horarios,imp_trechos_janta,"",-1,1)</f>
        <v>GOIANIA X TERESINA 18:00</v>
      </c>
      <c r="J3323" s="151" t="str" cm="1">
        <f t="array" ref="J3323">_xlfn.XLOOKUP(D3323,justificativas_motivos,justificativas_texto,"",1,1)</f>
        <v>MOTORISTA CUMPRINDO HORÁRIO NA ESCALA ATUAL</v>
      </c>
    </row>
    <row r="3324" spans="1:10" ht="41.25" hidden="1" customHeight="1">
      <c r="A3324" s="152">
        <v>45647</v>
      </c>
      <c r="B3324" s="146">
        <v>15900</v>
      </c>
      <c r="C3324" s="147">
        <v>0.78125</v>
      </c>
      <c r="D3324" s="148" t="s">
        <v>11</v>
      </c>
      <c r="E3324" s="149" t="s">
        <v>320</v>
      </c>
      <c r="F3324" s="149"/>
      <c r="G3324" s="149" t="str">
        <f t="shared" si="117"/>
        <v>1</v>
      </c>
      <c r="H3324" s="150">
        <f t="shared" si="118"/>
        <v>18</v>
      </c>
      <c r="I3324" s="149" t="s">
        <v>621</v>
      </c>
      <c r="J3324" s="151" t="str" cm="1">
        <f t="array" ref="J3324">_xlfn.XLOOKUP(D3324,justificativas_motivos,justificativas_texto,"",1,1)</f>
        <v>MOTORISTA CUMPRINDO HORÁRIO NA ESCALA ATUAL</v>
      </c>
    </row>
    <row r="3325" spans="1:10" ht="41.25" hidden="1" customHeight="1">
      <c r="A3325" s="152">
        <v>45647</v>
      </c>
      <c r="B3325" s="146">
        <v>15900</v>
      </c>
      <c r="C3325" s="147">
        <v>0.78125</v>
      </c>
      <c r="D3325" s="148" t="s">
        <v>11</v>
      </c>
      <c r="E3325" s="153" t="s">
        <v>622</v>
      </c>
      <c r="F3325" s="149"/>
      <c r="G3325" s="149" t="str">
        <f t="shared" si="117"/>
        <v>1</v>
      </c>
      <c r="H3325" s="150">
        <f t="shared" si="118"/>
        <v>18</v>
      </c>
      <c r="I3325" s="149" t="s">
        <v>621</v>
      </c>
      <c r="J3325" s="151" t="str" cm="1">
        <f t="array" ref="J3325">_xlfn.XLOOKUP(D3325,justificativas_motivos,justificativas_texto,"",1,1)</f>
        <v>MOTORISTA CUMPRINDO HORÁRIO NA ESCALA ATUAL</v>
      </c>
    </row>
    <row r="3326" spans="1:10" ht="41.25" hidden="1" customHeight="1">
      <c r="A3326" s="152">
        <v>45647</v>
      </c>
      <c r="B3326" s="146">
        <v>14200</v>
      </c>
      <c r="C3326" s="147">
        <v>0.79166666666666663</v>
      </c>
      <c r="D3326" s="148" t="s">
        <v>11</v>
      </c>
      <c r="E3326" s="149" t="s">
        <v>103</v>
      </c>
      <c r="F3326" s="149"/>
      <c r="G3326" s="149" t="str">
        <f t="shared" si="117"/>
        <v>1</v>
      </c>
      <c r="H3326" s="150">
        <f t="shared" si="118"/>
        <v>18</v>
      </c>
      <c r="I3326" s="149" t="s">
        <v>79</v>
      </c>
      <c r="J3326" s="151" t="str" cm="1">
        <f t="array" ref="J3326">_xlfn.XLOOKUP(D3326,justificativas_motivos,justificativas_texto,"",1,1)</f>
        <v>MOTORISTA CUMPRINDO HORÁRIO NA ESCALA ATUAL</v>
      </c>
    </row>
    <row r="3327" spans="1:10" ht="41.25" hidden="1" customHeight="1">
      <c r="A3327" s="152">
        <v>45647</v>
      </c>
      <c r="B3327" s="146">
        <v>14200</v>
      </c>
      <c r="C3327" s="147">
        <v>0.79166666666666663</v>
      </c>
      <c r="D3327" s="148" t="s">
        <v>11</v>
      </c>
      <c r="E3327" s="149" t="s">
        <v>232</v>
      </c>
      <c r="F3327" s="149"/>
      <c r="G3327" s="149" t="str">
        <f t="shared" si="117"/>
        <v>1</v>
      </c>
      <c r="H3327" s="150">
        <f t="shared" si="118"/>
        <v>18</v>
      </c>
      <c r="I3327" s="149" t="s">
        <v>79</v>
      </c>
      <c r="J3327" s="151" t="str" cm="1">
        <f t="array" ref="J3327">_xlfn.XLOOKUP(D3327,justificativas_motivos,justificativas_texto,"",1,1)</f>
        <v>MOTORISTA CUMPRINDO HORÁRIO NA ESCALA ATUAL</v>
      </c>
    </row>
    <row r="3328" spans="1:10" ht="41.25" hidden="1" customHeight="1">
      <c r="A3328" s="152">
        <v>45647</v>
      </c>
      <c r="B3328" s="146">
        <v>15300</v>
      </c>
      <c r="C3328" s="147">
        <v>0.8125</v>
      </c>
      <c r="D3328" s="148" t="s">
        <v>11</v>
      </c>
      <c r="E3328" s="149" t="s">
        <v>115</v>
      </c>
      <c r="F3328" s="149"/>
      <c r="G3328" s="149" t="str">
        <f t="shared" si="117"/>
        <v>1</v>
      </c>
      <c r="H3328" s="150">
        <f t="shared" si="118"/>
        <v>18</v>
      </c>
      <c r="I3328" s="149" t="s">
        <v>392</v>
      </c>
      <c r="J3328" s="151" t="str" cm="1">
        <f t="array" ref="J3328">_xlfn.XLOOKUP(D3328,justificativas_motivos,justificativas_texto,"",1,1)</f>
        <v>MOTORISTA CUMPRINDO HORÁRIO NA ESCALA ATUAL</v>
      </c>
    </row>
    <row r="3329" spans="1:10" ht="41.25" hidden="1" customHeight="1">
      <c r="A3329" s="152">
        <v>45647</v>
      </c>
      <c r="B3329" s="146">
        <v>15300</v>
      </c>
      <c r="C3329" s="147">
        <v>0.8125</v>
      </c>
      <c r="D3329" s="148" t="s">
        <v>11</v>
      </c>
      <c r="E3329" s="149" t="s">
        <v>114</v>
      </c>
      <c r="F3329" s="149"/>
      <c r="G3329" s="149" t="str">
        <f t="shared" si="117"/>
        <v>1</v>
      </c>
      <c r="H3329" s="150">
        <f t="shared" si="118"/>
        <v>18</v>
      </c>
      <c r="I3329" s="149" t="s">
        <v>392</v>
      </c>
      <c r="J3329" s="151" t="str" cm="1">
        <f t="array" ref="J3329">_xlfn.XLOOKUP(D3329,justificativas_motivos,justificativas_texto,"",1,1)</f>
        <v>MOTORISTA CUMPRINDO HORÁRIO NA ESCALA ATUAL</v>
      </c>
    </row>
    <row r="3330" spans="1:10" ht="41.25" hidden="1" customHeight="1">
      <c r="A3330" s="152">
        <v>45647</v>
      </c>
      <c r="B3330" s="146">
        <v>24002</v>
      </c>
      <c r="C3330" s="147">
        <v>0.83333333333333337</v>
      </c>
      <c r="D3330" s="148" t="s">
        <v>11</v>
      </c>
      <c r="E3330" s="149" t="s">
        <v>78</v>
      </c>
      <c r="F3330" s="149"/>
      <c r="G3330" s="149" t="str">
        <f t="shared" si="117"/>
        <v>1</v>
      </c>
      <c r="H3330" s="150">
        <f t="shared" si="118"/>
        <v>18</v>
      </c>
      <c r="I3330" s="149" t="str" cm="1">
        <f t="array" ref="I3330">_xlfn.XLOOKUP(C3330,imp_horarios,imp_trechos_janta,"",-1,1)</f>
        <v>GOIANIA X SAO LUIS 20:00</v>
      </c>
      <c r="J3330" s="151" t="str" cm="1">
        <f t="array" ref="J3330">_xlfn.XLOOKUP(D3330,justificativas_motivos,justificativas_texto,"",1,1)</f>
        <v>MOTORISTA CUMPRINDO HORÁRIO NA ESCALA ATUAL</v>
      </c>
    </row>
    <row r="3331" spans="1:10" ht="41.25" hidden="1" customHeight="1">
      <c r="A3331" s="152">
        <v>45647</v>
      </c>
      <c r="B3331" s="146">
        <v>24002</v>
      </c>
      <c r="C3331" s="147">
        <v>0.83333333333333337</v>
      </c>
      <c r="D3331" s="148" t="s">
        <v>11</v>
      </c>
      <c r="E3331" s="149" t="s">
        <v>80</v>
      </c>
      <c r="F3331" s="149"/>
      <c r="G3331" s="149" t="str">
        <f t="shared" si="117"/>
        <v>1</v>
      </c>
      <c r="H3331" s="150">
        <f t="shared" si="118"/>
        <v>18</v>
      </c>
      <c r="I3331" s="149" t="str" cm="1">
        <f t="array" ref="I3331">_xlfn.XLOOKUP(C3331,imp_horarios,imp_trechos_janta,"",-1,1)</f>
        <v>GOIANIA X SAO LUIS 20:00</v>
      </c>
      <c r="J3331" s="151" t="str" cm="1">
        <f t="array" ref="J3331">_xlfn.XLOOKUP(D3331,justificativas_motivos,justificativas_texto,"",1,1)</f>
        <v>MOTORISTA CUMPRINDO HORÁRIO NA ESCALA ATUAL</v>
      </c>
    </row>
    <row r="3332" spans="1:10" ht="41.25" hidden="1" customHeight="1">
      <c r="A3332" s="152">
        <v>45648</v>
      </c>
      <c r="B3332" s="146">
        <v>19013</v>
      </c>
      <c r="C3332" s="147">
        <v>0.86111111111111116</v>
      </c>
      <c r="D3332" s="148" t="s">
        <v>11</v>
      </c>
      <c r="E3332" s="149" t="s">
        <v>103</v>
      </c>
      <c r="F3332" s="149"/>
      <c r="G3332" s="149" t="str">
        <f t="shared" si="117"/>
        <v>1</v>
      </c>
      <c r="H3332" s="150">
        <f t="shared" si="118"/>
        <v>18</v>
      </c>
      <c r="I3332" s="149" t="s">
        <v>623</v>
      </c>
      <c r="J3332" s="151" t="str" cm="1">
        <f t="array" ref="J3332">_xlfn.XLOOKUP(D3332,justificativas_motivos,justificativas_texto,"",1,1)</f>
        <v>MOTORISTA CUMPRINDO HORÁRIO NA ESCALA ATUAL</v>
      </c>
    </row>
    <row r="3333" spans="1:10" ht="41.25" hidden="1" customHeight="1">
      <c r="A3333" s="152">
        <v>45648</v>
      </c>
      <c r="B3333" s="146">
        <v>19013</v>
      </c>
      <c r="C3333" s="147">
        <v>0.86111111111111116</v>
      </c>
      <c r="D3333" s="148" t="s">
        <v>11</v>
      </c>
      <c r="E3333" s="149" t="s">
        <v>232</v>
      </c>
      <c r="F3333" s="149"/>
      <c r="G3333" s="149" t="str">
        <f t="shared" si="117"/>
        <v>1</v>
      </c>
      <c r="H3333" s="150">
        <f t="shared" si="118"/>
        <v>18</v>
      </c>
      <c r="I3333" s="149" t="s">
        <v>623</v>
      </c>
      <c r="J3333" s="151" t="str" cm="1">
        <f t="array" ref="J3333">_xlfn.XLOOKUP(D3333,justificativas_motivos,justificativas_texto,"",1,1)</f>
        <v>MOTORISTA CUMPRINDO HORÁRIO NA ESCALA ATUAL</v>
      </c>
    </row>
    <row r="3334" spans="1:10" ht="41.25" hidden="1" customHeight="1">
      <c r="A3334" s="152">
        <v>45648</v>
      </c>
      <c r="B3334" s="146">
        <v>19016</v>
      </c>
      <c r="C3334" s="147">
        <v>0.3</v>
      </c>
      <c r="D3334" s="148" t="s">
        <v>11</v>
      </c>
      <c r="E3334" s="149" t="s">
        <v>115</v>
      </c>
      <c r="F3334" s="149"/>
      <c r="G3334" s="149" t="str">
        <f t="shared" si="117"/>
        <v>1</v>
      </c>
      <c r="H3334" s="150">
        <f t="shared" si="118"/>
        <v>18</v>
      </c>
      <c r="I3334" s="149" t="str" cm="1">
        <f t="array" ref="I3334">_xlfn.XLOOKUP(C3334,imp_horarios,imp_trechos_janta,"",-1,1)</f>
        <v>BELEM X GOIANIA 07:12</v>
      </c>
      <c r="J3334" s="151" t="str" cm="1">
        <f t="array" ref="J3334">_xlfn.XLOOKUP(D3334,justificativas_motivos,justificativas_texto,"",1,1)</f>
        <v>MOTORISTA CUMPRINDO HORÁRIO NA ESCALA ATUAL</v>
      </c>
    </row>
    <row r="3335" spans="1:10" ht="41.25" hidden="1" customHeight="1">
      <c r="A3335" s="152">
        <v>45648</v>
      </c>
      <c r="B3335" s="146">
        <v>19016</v>
      </c>
      <c r="C3335" s="147">
        <v>0.3</v>
      </c>
      <c r="D3335" s="148" t="s">
        <v>11</v>
      </c>
      <c r="E3335" s="149" t="s">
        <v>114</v>
      </c>
      <c r="F3335" s="149"/>
      <c r="G3335" s="149" t="str">
        <f t="shared" si="117"/>
        <v>1</v>
      </c>
      <c r="H3335" s="150">
        <f t="shared" si="118"/>
        <v>18</v>
      </c>
      <c r="I3335" s="149" t="str" cm="1">
        <f t="array" ref="I3335">_xlfn.XLOOKUP(C3335,imp_horarios,imp_trechos_janta,"",-1,1)</f>
        <v>BELEM X GOIANIA 07:12</v>
      </c>
      <c r="J3335" s="151" t="str" cm="1">
        <f t="array" ref="J3335">_xlfn.XLOOKUP(D3335,justificativas_motivos,justificativas_texto,"",1,1)</f>
        <v>MOTORISTA CUMPRINDO HORÁRIO NA ESCALA ATUAL</v>
      </c>
    </row>
    <row r="3336" spans="1:10" ht="41.25" hidden="1" customHeight="1">
      <c r="A3336" s="152">
        <v>45648</v>
      </c>
      <c r="B3336" s="146">
        <v>24002</v>
      </c>
      <c r="C3336" s="147">
        <v>0.33333333333333331</v>
      </c>
      <c r="D3336" s="148" t="s">
        <v>11</v>
      </c>
      <c r="E3336" s="149" t="s">
        <v>78</v>
      </c>
      <c r="F3336" s="149"/>
      <c r="G3336" s="149" t="str">
        <f t="shared" si="117"/>
        <v>1</v>
      </c>
      <c r="H3336" s="150">
        <f t="shared" si="118"/>
        <v>18</v>
      </c>
      <c r="I3336" s="149" t="str" cm="1">
        <f t="array" ref="I3336">_xlfn.XLOOKUP(C3336,imp_horarios,imp_trechos_janta,"",-1,1)</f>
        <v>SAO LUIS X GOIANIA 08:00</v>
      </c>
      <c r="J3336" s="151" t="str" cm="1">
        <f t="array" ref="J3336">_xlfn.XLOOKUP(D3336,justificativas_motivos,justificativas_texto,"",1,1)</f>
        <v>MOTORISTA CUMPRINDO HORÁRIO NA ESCALA ATUAL</v>
      </c>
    </row>
    <row r="3337" spans="1:10" ht="41.25" hidden="1" customHeight="1">
      <c r="A3337" s="152">
        <v>45648</v>
      </c>
      <c r="B3337" s="146">
        <v>24002</v>
      </c>
      <c r="C3337" s="147">
        <v>0.33333333333333331</v>
      </c>
      <c r="D3337" s="148" t="s">
        <v>11</v>
      </c>
      <c r="E3337" s="132" t="s">
        <v>80</v>
      </c>
      <c r="F3337" s="149"/>
      <c r="G3337" s="149" t="str">
        <f t="shared" si="117"/>
        <v>1</v>
      </c>
      <c r="H3337" s="150">
        <f t="shared" si="118"/>
        <v>18</v>
      </c>
      <c r="I3337" s="149" t="str" cm="1">
        <f t="array" ref="I3337">_xlfn.XLOOKUP(C3337,imp_horarios,imp_trechos_janta,"",-1,1)</f>
        <v>SAO LUIS X GOIANIA 08:00</v>
      </c>
      <c r="J3337" s="151" t="str" cm="1">
        <f t="array" ref="J3337">_xlfn.XLOOKUP(D3337,justificativas_motivos,justificativas_texto,"",1,1)</f>
        <v>MOTORISTA CUMPRINDO HORÁRIO NA ESCALA ATUAL</v>
      </c>
    </row>
    <row r="3338" spans="1:10" ht="41.25" hidden="1" customHeight="1">
      <c r="A3338" s="152">
        <v>45648</v>
      </c>
      <c r="B3338" s="146">
        <v>20020</v>
      </c>
      <c r="C3338" s="147">
        <v>0.87847222222222221</v>
      </c>
      <c r="D3338" s="148" t="s">
        <v>11</v>
      </c>
      <c r="E3338" s="153" t="s">
        <v>70</v>
      </c>
      <c r="F3338" s="149"/>
      <c r="G3338" s="149" t="str">
        <f t="shared" si="117"/>
        <v>1</v>
      </c>
      <c r="H3338" s="150">
        <f t="shared" si="118"/>
        <v>18</v>
      </c>
      <c r="I3338" s="149" t="str" cm="1">
        <f t="array" ref="I3338">_xlfn.XLOOKUP(C3338,imp_horarios,imp_trechos_janta,"",-1,1)</f>
        <v>BELEM X GOIANIA 21:05</v>
      </c>
      <c r="J3338" s="151" t="str" cm="1">
        <f t="array" ref="J3338">_xlfn.XLOOKUP(D3338,justificativas_motivos,justificativas_texto,"",1,1)</f>
        <v>MOTORISTA CUMPRINDO HORÁRIO NA ESCALA ATUAL</v>
      </c>
    </row>
    <row r="3339" spans="1:10" ht="41.25" hidden="1" customHeight="1">
      <c r="A3339" s="152">
        <v>45648</v>
      </c>
      <c r="B3339" s="146">
        <v>20020</v>
      </c>
      <c r="C3339" s="147">
        <v>0.87847222222222221</v>
      </c>
      <c r="D3339" s="148" t="s">
        <v>11</v>
      </c>
      <c r="E3339" s="153" t="s">
        <v>139</v>
      </c>
      <c r="F3339" s="149"/>
      <c r="G3339" s="149" t="str">
        <f t="shared" si="117"/>
        <v>1</v>
      </c>
      <c r="H3339" s="150">
        <f t="shared" si="118"/>
        <v>18</v>
      </c>
      <c r="I3339" s="149" t="str" cm="1">
        <f t="array" ref="I3339">_xlfn.XLOOKUP(C3339,imp_horarios,imp_trechos_janta,"",-1,1)</f>
        <v>BELEM X GOIANIA 21:05</v>
      </c>
      <c r="J3339" s="151" t="str" cm="1">
        <f t="array" ref="J3339">_xlfn.XLOOKUP(D3339,justificativas_motivos,justificativas_texto,"",1,1)</f>
        <v>MOTORISTA CUMPRINDO HORÁRIO NA ESCALA ATUAL</v>
      </c>
    </row>
    <row r="3340" spans="1:10" ht="41.25" hidden="1" customHeight="1">
      <c r="A3340" s="152">
        <v>45648</v>
      </c>
      <c r="B3340" s="146">
        <v>15800</v>
      </c>
      <c r="C3340" s="147">
        <v>0.39583333333333331</v>
      </c>
      <c r="D3340" s="148" t="s">
        <v>11</v>
      </c>
      <c r="E3340" s="153" t="s">
        <v>173</v>
      </c>
      <c r="F3340" s="149"/>
      <c r="G3340" s="149" t="str">
        <f t="shared" si="117"/>
        <v>1</v>
      </c>
      <c r="H3340" s="150">
        <f t="shared" si="118"/>
        <v>18</v>
      </c>
      <c r="I3340" s="149" t="str" cm="1">
        <f t="array" ref="I3340">_xlfn.XLOOKUP(C3340,imp_horarios,imp_trechos_janta,"",-1,1)</f>
        <v>GOIANIA X BELEM 09:30</v>
      </c>
      <c r="J3340" s="151" t="str" cm="1">
        <f t="array" ref="J3340">_xlfn.XLOOKUP(D3340,justificativas_motivos,justificativas_texto,"",1,1)</f>
        <v>MOTORISTA CUMPRINDO HORÁRIO NA ESCALA ATUAL</v>
      </c>
    </row>
    <row r="3341" spans="1:10" ht="41.25" hidden="1" customHeight="1">
      <c r="A3341" s="152">
        <v>45648</v>
      </c>
      <c r="B3341" s="146">
        <v>15800</v>
      </c>
      <c r="C3341" s="147">
        <v>0.39583333333333331</v>
      </c>
      <c r="D3341" s="148" t="s">
        <v>11</v>
      </c>
      <c r="E3341" s="153" t="s">
        <v>130</v>
      </c>
      <c r="F3341" s="149"/>
      <c r="G3341" s="149" t="str">
        <f t="shared" si="117"/>
        <v>1</v>
      </c>
      <c r="H3341" s="150">
        <f t="shared" si="118"/>
        <v>18</v>
      </c>
      <c r="I3341" s="149" t="str" cm="1">
        <f t="array" ref="I3341">_xlfn.XLOOKUP(C3341,imp_horarios,imp_trechos_janta,"",-1,1)</f>
        <v>GOIANIA X BELEM 09:30</v>
      </c>
      <c r="J3341" s="151" t="str" cm="1">
        <f t="array" ref="J3341">_xlfn.XLOOKUP(D3341,justificativas_motivos,justificativas_texto,"",1,1)</f>
        <v>MOTORISTA CUMPRINDO HORÁRIO NA ESCALA ATUAL</v>
      </c>
    </row>
    <row r="3342" spans="1:10" ht="41.25" hidden="1" customHeight="1">
      <c r="A3342" s="152">
        <v>45648</v>
      </c>
      <c r="B3342" s="146" t="s">
        <v>137</v>
      </c>
      <c r="C3342" s="147" t="s">
        <v>137</v>
      </c>
      <c r="D3342" s="148" t="s">
        <v>137</v>
      </c>
      <c r="E3342" s="153" t="s">
        <v>68</v>
      </c>
      <c r="F3342" s="149"/>
      <c r="G3342" s="149" t="str">
        <f t="shared" si="117"/>
        <v>1</v>
      </c>
      <c r="H3342" s="150">
        <f t="shared" si="118"/>
        <v>18</v>
      </c>
      <c r="I3342" s="149" t="str" cm="1">
        <f t="array" ref="I3342">_xlfn.XLOOKUP(C3342,imp_horarios,imp_trechos_janta,"",-1,1)</f>
        <v>ESPERA</v>
      </c>
      <c r="J3342" s="151" t="str" cm="1">
        <f t="array" ref="J3342">_xlfn.XLOOKUP(D3342,justificativas_motivos,justificativas_texto,"",1,1)</f>
        <v>MOTORISTA NA GARAGEM EM ESPERA PARA DISPONIBILIDADE DE HORARIOS</v>
      </c>
    </row>
    <row r="3343" spans="1:10" ht="41.25" hidden="1" customHeight="1">
      <c r="A3343" s="152">
        <v>45648</v>
      </c>
      <c r="B3343" s="146" t="s">
        <v>137</v>
      </c>
      <c r="C3343" s="147" t="s">
        <v>137</v>
      </c>
      <c r="D3343" s="148" t="s">
        <v>137</v>
      </c>
      <c r="E3343" s="153" t="s">
        <v>109</v>
      </c>
      <c r="F3343" s="149"/>
      <c r="G3343" s="149" t="str">
        <f t="shared" si="117"/>
        <v>1</v>
      </c>
      <c r="H3343" s="150">
        <f t="shared" si="118"/>
        <v>18</v>
      </c>
      <c r="I3343" s="149" t="str" cm="1">
        <f t="array" ref="I3343">_xlfn.XLOOKUP(C3343,imp_horarios,imp_trechos_janta,"",-1,1)</f>
        <v>ESPERA</v>
      </c>
      <c r="J3343" s="151" t="str" cm="1">
        <f t="array" ref="J3343">_xlfn.XLOOKUP(D3343,justificativas_motivos,justificativas_texto,"",1,1)</f>
        <v>MOTORISTA NA GARAGEM EM ESPERA PARA DISPONIBILIDADE DE HORARIOS</v>
      </c>
    </row>
    <row r="3344" spans="1:10" ht="41.25" hidden="1" customHeight="1">
      <c r="A3344" s="152">
        <v>45648</v>
      </c>
      <c r="B3344" s="146">
        <v>20019</v>
      </c>
      <c r="C3344" s="147">
        <v>0.81944444444444442</v>
      </c>
      <c r="D3344" s="148" t="s">
        <v>11</v>
      </c>
      <c r="E3344" s="153" t="s">
        <v>341</v>
      </c>
      <c r="F3344" s="149"/>
      <c r="G3344" s="149" t="str">
        <f t="shared" si="117"/>
        <v>1</v>
      </c>
      <c r="H3344" s="150">
        <f t="shared" si="118"/>
        <v>18</v>
      </c>
      <c r="I3344" s="149" t="s">
        <v>616</v>
      </c>
      <c r="J3344" s="151" t="str" cm="1">
        <f t="array" ref="J3344">_xlfn.XLOOKUP(D3344,justificativas_motivos,justificativas_texto,"",1,1)</f>
        <v>MOTORISTA CUMPRINDO HORÁRIO NA ESCALA ATUAL</v>
      </c>
    </row>
    <row r="3345" spans="1:10" ht="41.25" hidden="1" customHeight="1">
      <c r="A3345" s="152">
        <v>45648</v>
      </c>
      <c r="B3345" s="146">
        <v>20019</v>
      </c>
      <c r="C3345" s="147">
        <v>0.81944444444444442</v>
      </c>
      <c r="D3345" s="148" t="s">
        <v>11</v>
      </c>
      <c r="E3345" s="153" t="s">
        <v>259</v>
      </c>
      <c r="F3345" s="149"/>
      <c r="G3345" s="149" t="str">
        <f t="shared" si="117"/>
        <v>1</v>
      </c>
      <c r="H3345" s="150">
        <f t="shared" si="118"/>
        <v>18</v>
      </c>
      <c r="I3345" s="149" t="s">
        <v>616</v>
      </c>
      <c r="J3345" s="151" t="str" cm="1">
        <f t="array" ref="J3345">_xlfn.XLOOKUP(D3345,justificativas_motivos,justificativas_texto,"",1,1)</f>
        <v>MOTORISTA CUMPRINDO HORÁRIO NA ESCALA ATUAL</v>
      </c>
    </row>
    <row r="3346" spans="1:10" ht="41.25" hidden="1" customHeight="1">
      <c r="A3346" s="152">
        <v>45648</v>
      </c>
      <c r="B3346" s="146">
        <v>16400</v>
      </c>
      <c r="C3346" s="147">
        <v>0.39583333333333331</v>
      </c>
      <c r="D3346" s="148" t="s">
        <v>11</v>
      </c>
      <c r="E3346" s="153" t="s">
        <v>247</v>
      </c>
      <c r="F3346" s="149"/>
      <c r="G3346" s="149" t="str">
        <f t="shared" si="117"/>
        <v>1</v>
      </c>
      <c r="H3346" s="150">
        <f t="shared" si="118"/>
        <v>18</v>
      </c>
      <c r="I3346" s="149" t="s">
        <v>145</v>
      </c>
      <c r="J3346" s="151" t="str" cm="1">
        <f t="array" ref="J3346">_xlfn.XLOOKUP(D3346,justificativas_motivos,justificativas_texto,"",1,1)</f>
        <v>MOTORISTA CUMPRINDO HORÁRIO NA ESCALA ATUAL</v>
      </c>
    </row>
    <row r="3347" spans="1:10" ht="41.25" hidden="1" customHeight="1">
      <c r="A3347" s="152">
        <v>45648</v>
      </c>
      <c r="B3347" s="146">
        <v>16400</v>
      </c>
      <c r="C3347" s="147">
        <v>0.39583333333333331</v>
      </c>
      <c r="D3347" s="148" t="s">
        <v>11</v>
      </c>
      <c r="E3347" s="153" t="s">
        <v>307</v>
      </c>
      <c r="F3347" s="149"/>
      <c r="G3347" s="149" t="str">
        <f t="shared" si="117"/>
        <v>1</v>
      </c>
      <c r="H3347" s="150">
        <f t="shared" si="118"/>
        <v>18</v>
      </c>
      <c r="I3347" s="149" t="s">
        <v>145</v>
      </c>
      <c r="J3347" s="151" t="str" cm="1">
        <f t="array" ref="J3347">_xlfn.XLOOKUP(D3347,justificativas_motivos,justificativas_texto,"",1,1)</f>
        <v>MOTORISTA CUMPRINDO HORÁRIO NA ESCALA ATUAL</v>
      </c>
    </row>
    <row r="3348" spans="1:10" ht="41.25" hidden="1" customHeight="1">
      <c r="A3348" s="152">
        <v>45648</v>
      </c>
      <c r="B3348" s="146">
        <v>16500</v>
      </c>
      <c r="C3348" s="147">
        <v>0.75</v>
      </c>
      <c r="D3348" s="148" t="s">
        <v>11</v>
      </c>
      <c r="E3348" s="149" t="s">
        <v>27</v>
      </c>
      <c r="F3348" s="149"/>
      <c r="G3348" s="149" t="str">
        <f t="shared" si="117"/>
        <v>1</v>
      </c>
      <c r="H3348" s="150">
        <f t="shared" si="118"/>
        <v>18</v>
      </c>
      <c r="I3348" s="149" t="str" cm="1">
        <f t="array" ref="I3348">_xlfn.XLOOKUP(C3348,imp_horarios,imp_trechos_janta,"",-1,1)</f>
        <v>GOIANIA X TERESINA 18:00</v>
      </c>
      <c r="J3348" s="151" t="str" cm="1">
        <f t="array" ref="J3348">_xlfn.XLOOKUP(D3348,justificativas_motivos,justificativas_texto,"",1,1)</f>
        <v>MOTORISTA CUMPRINDO HORÁRIO NA ESCALA ATUAL</v>
      </c>
    </row>
    <row r="3349" spans="1:10" ht="41.25" hidden="1" customHeight="1">
      <c r="A3349" s="152">
        <v>45648</v>
      </c>
      <c r="B3349" s="146">
        <v>16500</v>
      </c>
      <c r="C3349" s="147">
        <v>0.75</v>
      </c>
      <c r="D3349" s="148" t="s">
        <v>11</v>
      </c>
      <c r="E3349" s="149" t="s">
        <v>40</v>
      </c>
      <c r="F3349" s="149"/>
      <c r="G3349" s="149" t="str">
        <f t="shared" si="117"/>
        <v>1</v>
      </c>
      <c r="H3349" s="150">
        <f t="shared" si="118"/>
        <v>18</v>
      </c>
      <c r="I3349" s="149" t="str" cm="1">
        <f t="array" ref="I3349">_xlfn.XLOOKUP(C3349,imp_horarios,imp_trechos_janta,"",-1,1)</f>
        <v>GOIANIA X TERESINA 18:00</v>
      </c>
      <c r="J3349" s="151" t="str" cm="1">
        <f t="array" ref="J3349">_xlfn.XLOOKUP(D3349,justificativas_motivos,justificativas_texto,"",1,1)</f>
        <v>MOTORISTA CUMPRINDO HORÁRIO NA ESCALA ATUAL</v>
      </c>
    </row>
    <row r="3350" spans="1:10" ht="41.25" hidden="1" customHeight="1">
      <c r="A3350" s="152">
        <v>45648</v>
      </c>
      <c r="B3350" s="146">
        <v>14300</v>
      </c>
      <c r="C3350" s="147">
        <v>0.77777777777777779</v>
      </c>
      <c r="D3350" s="148" t="s">
        <v>11</v>
      </c>
      <c r="E3350" s="149" t="s">
        <v>14</v>
      </c>
      <c r="F3350" s="149"/>
      <c r="G3350" s="149" t="str">
        <f t="shared" si="117"/>
        <v>1</v>
      </c>
      <c r="H3350" s="150">
        <f t="shared" si="118"/>
        <v>18</v>
      </c>
      <c r="I3350" s="149" t="s">
        <v>621</v>
      </c>
      <c r="J3350" s="151" t="str" cm="1">
        <f t="array" ref="J3350">_xlfn.XLOOKUP(D3350,justificativas_motivos,justificativas_texto,"",1,1)</f>
        <v>MOTORISTA CUMPRINDO HORÁRIO NA ESCALA ATUAL</v>
      </c>
    </row>
    <row r="3351" spans="1:10" ht="41.25" hidden="1" customHeight="1">
      <c r="A3351" s="152">
        <v>45648</v>
      </c>
      <c r="B3351" s="146">
        <v>14300</v>
      </c>
      <c r="C3351" s="147">
        <v>0.77777777777777779</v>
      </c>
      <c r="D3351" s="148" t="s">
        <v>11</v>
      </c>
      <c r="E3351" s="153" t="s">
        <v>427</v>
      </c>
      <c r="F3351" s="149"/>
      <c r="G3351" s="149" t="str">
        <f t="shared" si="117"/>
        <v>1</v>
      </c>
      <c r="H3351" s="150">
        <f t="shared" si="118"/>
        <v>18</v>
      </c>
      <c r="I3351" s="149" t="s">
        <v>621</v>
      </c>
      <c r="J3351" s="151" t="str" cm="1">
        <f t="array" ref="J3351">_xlfn.XLOOKUP(D3351,justificativas_motivos,justificativas_texto,"",1,1)</f>
        <v>MOTORISTA CUMPRINDO HORÁRIO NA ESCALA ATUAL</v>
      </c>
    </row>
    <row r="3352" spans="1:10" ht="41.25" hidden="1" customHeight="1">
      <c r="A3352" s="152">
        <v>45648</v>
      </c>
      <c r="B3352" s="146">
        <v>24001</v>
      </c>
      <c r="C3352" s="147">
        <v>0.79166666666666663</v>
      </c>
      <c r="D3352" s="148" t="s">
        <v>11</v>
      </c>
      <c r="E3352" s="149" t="s">
        <v>104</v>
      </c>
      <c r="F3352" s="149"/>
      <c r="G3352" s="149" t="str">
        <f t="shared" si="117"/>
        <v>1</v>
      </c>
      <c r="H3352" s="150">
        <f t="shared" si="118"/>
        <v>18</v>
      </c>
      <c r="I3352" s="149" t="s">
        <v>79</v>
      </c>
      <c r="J3352" s="151" t="str" cm="1">
        <f t="array" ref="J3352">_xlfn.XLOOKUP(D3352,justificativas_motivos,justificativas_texto,"",1,1)</f>
        <v>MOTORISTA CUMPRINDO HORÁRIO NA ESCALA ATUAL</v>
      </c>
    </row>
    <row r="3353" spans="1:10" ht="41.25" hidden="1" customHeight="1">
      <c r="A3353" s="152">
        <v>45648</v>
      </c>
      <c r="B3353" s="146">
        <v>24001</v>
      </c>
      <c r="C3353" s="147">
        <v>0.79166666666666663</v>
      </c>
      <c r="D3353" s="148" t="s">
        <v>11</v>
      </c>
      <c r="E3353" s="149" t="s">
        <v>34</v>
      </c>
      <c r="F3353" s="149"/>
      <c r="G3353" s="149" t="str">
        <f t="shared" si="117"/>
        <v>1</v>
      </c>
      <c r="H3353" s="150">
        <f t="shared" si="118"/>
        <v>18</v>
      </c>
      <c r="I3353" s="149" t="s">
        <v>79</v>
      </c>
      <c r="J3353" s="151" t="str" cm="1">
        <f t="array" ref="J3353">_xlfn.XLOOKUP(D3353,justificativas_motivos,justificativas_texto,"",1,1)</f>
        <v>MOTORISTA CUMPRINDO HORÁRIO NA ESCALA ATUAL</v>
      </c>
    </row>
    <row r="3354" spans="1:10" ht="41.25" hidden="1" customHeight="1">
      <c r="A3354" s="152">
        <v>45648</v>
      </c>
      <c r="B3354" s="146">
        <v>24005</v>
      </c>
      <c r="C3354" s="147">
        <v>0.83333333333333337</v>
      </c>
      <c r="D3354" s="148" t="s">
        <v>11</v>
      </c>
      <c r="E3354" s="149" t="s">
        <v>219</v>
      </c>
      <c r="F3354" s="149"/>
      <c r="G3354" s="149" t="str">
        <f t="shared" si="117"/>
        <v>1</v>
      </c>
      <c r="H3354" s="150">
        <f t="shared" si="118"/>
        <v>18</v>
      </c>
      <c r="I3354" s="149" t="str" cm="1">
        <f t="array" ref="I3354">_xlfn.XLOOKUP(C3354,imp_horarios,imp_trechos_janta,"",-1,1)</f>
        <v>GOIANIA X SAO LUIS 20:00</v>
      </c>
      <c r="J3354" s="151" t="str" cm="1">
        <f t="array" ref="J3354">_xlfn.XLOOKUP(D3354,justificativas_motivos,justificativas_texto,"",1,1)</f>
        <v>MOTORISTA CUMPRINDO HORÁRIO NA ESCALA ATUAL</v>
      </c>
    </row>
    <row r="3355" spans="1:10" ht="41.25" hidden="1" customHeight="1">
      <c r="A3355" s="152">
        <v>45648</v>
      </c>
      <c r="B3355" s="146">
        <v>24005</v>
      </c>
      <c r="C3355" s="147">
        <v>0.83333333333333337</v>
      </c>
      <c r="D3355" s="148" t="s">
        <v>11</v>
      </c>
      <c r="E3355" s="149" t="s">
        <v>218</v>
      </c>
      <c r="F3355" s="149"/>
      <c r="G3355" s="149" t="str">
        <f t="shared" ref="G3355:G3418" si="119">IF(E3355="MOTORISTA","","1")</f>
        <v>1</v>
      </c>
      <c r="H3355" s="150">
        <f t="shared" ref="H3355:H3418" si="120">IF(E3355="MOTORISTA","",18)</f>
        <v>18</v>
      </c>
      <c r="I3355" s="149" t="str" cm="1">
        <f t="array" ref="I3355">_xlfn.XLOOKUP(C3355,imp_horarios,imp_trechos_janta,"",-1,1)</f>
        <v>GOIANIA X SAO LUIS 20:00</v>
      </c>
      <c r="J3355" s="151" t="str" cm="1">
        <f t="array" ref="J3355">_xlfn.XLOOKUP(D3355,justificativas_motivos,justificativas_texto,"",1,1)</f>
        <v>MOTORISTA CUMPRINDO HORÁRIO NA ESCALA ATUAL</v>
      </c>
    </row>
    <row r="3356" spans="1:10" ht="41.25" hidden="1" customHeight="1">
      <c r="A3356" s="152">
        <v>45649</v>
      </c>
      <c r="B3356" s="146">
        <v>19016</v>
      </c>
      <c r="C3356" s="147">
        <v>0.87847222222222221</v>
      </c>
      <c r="D3356" s="148" t="s">
        <v>11</v>
      </c>
      <c r="E3356" s="149" t="s">
        <v>27</v>
      </c>
      <c r="F3356" s="149"/>
      <c r="G3356" s="149" t="str">
        <f t="shared" si="119"/>
        <v>1</v>
      </c>
      <c r="H3356" s="150">
        <f t="shared" si="120"/>
        <v>18</v>
      </c>
      <c r="I3356" s="149" t="str" cm="1">
        <f t="array" ref="I3356">_xlfn.XLOOKUP(C3356,imp_horarios,imp_trechos_janta,"",-1,1)</f>
        <v>BELEM X GOIANIA 21:05</v>
      </c>
      <c r="J3356" s="151" t="str" cm="1">
        <f t="array" ref="J3356">_xlfn.XLOOKUP(D3356,justificativas_motivos,justificativas_texto,"",1,1)</f>
        <v>MOTORISTA CUMPRINDO HORÁRIO NA ESCALA ATUAL</v>
      </c>
    </row>
    <row r="3357" spans="1:10" ht="41.25" hidden="1" customHeight="1">
      <c r="A3357" s="152">
        <v>45649</v>
      </c>
      <c r="B3357" s="146">
        <v>19016</v>
      </c>
      <c r="C3357" s="147">
        <v>0.87847222222222221</v>
      </c>
      <c r="D3357" s="148" t="s">
        <v>11</v>
      </c>
      <c r="E3357" s="149" t="s">
        <v>40</v>
      </c>
      <c r="F3357" s="149"/>
      <c r="G3357" s="149" t="str">
        <f t="shared" si="119"/>
        <v>1</v>
      </c>
      <c r="H3357" s="150">
        <f t="shared" si="120"/>
        <v>18</v>
      </c>
      <c r="I3357" s="149" t="str" cm="1">
        <f t="array" ref="I3357">_xlfn.XLOOKUP(C3357,imp_horarios,imp_trechos_janta,"",-1,1)</f>
        <v>BELEM X GOIANIA 21:05</v>
      </c>
      <c r="J3357" s="151" t="str" cm="1">
        <f t="array" ref="J3357">_xlfn.XLOOKUP(D3357,justificativas_motivos,justificativas_texto,"",1,1)</f>
        <v>MOTORISTA CUMPRINDO HORÁRIO NA ESCALA ATUAL</v>
      </c>
    </row>
    <row r="3358" spans="1:10" ht="41.25" hidden="1" customHeight="1">
      <c r="A3358" s="152">
        <v>45649</v>
      </c>
      <c r="B3358" s="146">
        <v>24001</v>
      </c>
      <c r="C3358" s="147">
        <v>0.3</v>
      </c>
      <c r="D3358" s="148" t="s">
        <v>11</v>
      </c>
      <c r="E3358" s="149" t="s">
        <v>104</v>
      </c>
      <c r="F3358" s="149"/>
      <c r="G3358" s="149" t="str">
        <f t="shared" si="119"/>
        <v>1</v>
      </c>
      <c r="H3358" s="150">
        <f t="shared" si="120"/>
        <v>18</v>
      </c>
      <c r="I3358" s="149" t="str" cm="1">
        <f t="array" ref="I3358">_xlfn.XLOOKUP(C3358,imp_horarios,imp_trechos_janta,"",-1,1)</f>
        <v>BELEM X GOIANIA 07:12</v>
      </c>
      <c r="J3358" s="151" t="str" cm="1">
        <f t="array" ref="J3358">_xlfn.XLOOKUP(D3358,justificativas_motivos,justificativas_texto,"",1,1)</f>
        <v>MOTORISTA CUMPRINDO HORÁRIO NA ESCALA ATUAL</v>
      </c>
    </row>
    <row r="3359" spans="1:10" ht="41.25" hidden="1" customHeight="1">
      <c r="A3359" s="152">
        <v>45649</v>
      </c>
      <c r="B3359" s="146">
        <v>24001</v>
      </c>
      <c r="C3359" s="147">
        <v>0.3</v>
      </c>
      <c r="D3359" s="148" t="s">
        <v>11</v>
      </c>
      <c r="E3359" s="149" t="s">
        <v>34</v>
      </c>
      <c r="F3359" s="149"/>
      <c r="G3359" s="149" t="str">
        <f t="shared" si="119"/>
        <v>1</v>
      </c>
      <c r="H3359" s="150">
        <f t="shared" si="120"/>
        <v>18</v>
      </c>
      <c r="I3359" s="149" t="str" cm="1">
        <f t="array" ref="I3359">_xlfn.XLOOKUP(C3359,imp_horarios,imp_trechos_janta,"",-1,1)</f>
        <v>BELEM X GOIANIA 07:12</v>
      </c>
      <c r="J3359" s="151" t="str" cm="1">
        <f t="array" ref="J3359">_xlfn.XLOOKUP(D3359,justificativas_motivos,justificativas_texto,"",1,1)</f>
        <v>MOTORISTA CUMPRINDO HORÁRIO NA ESCALA ATUAL</v>
      </c>
    </row>
    <row r="3360" spans="1:10" ht="41.25" hidden="1" customHeight="1">
      <c r="A3360" s="152">
        <v>45649</v>
      </c>
      <c r="B3360" s="146">
        <v>24005</v>
      </c>
      <c r="C3360" s="147">
        <v>0.33333333333333331</v>
      </c>
      <c r="D3360" s="148" t="s">
        <v>11</v>
      </c>
      <c r="E3360" s="149" t="s">
        <v>219</v>
      </c>
      <c r="F3360" s="149"/>
      <c r="G3360" s="149" t="str">
        <f t="shared" si="119"/>
        <v>1</v>
      </c>
      <c r="H3360" s="150">
        <f t="shared" si="120"/>
        <v>18</v>
      </c>
      <c r="I3360" s="149" t="str" cm="1">
        <f t="array" ref="I3360">_xlfn.XLOOKUP(C3360,imp_horarios,imp_trechos_janta,"",-1,1)</f>
        <v>SAO LUIS X GOIANIA 08:00</v>
      </c>
      <c r="J3360" s="151" t="str" cm="1">
        <f t="array" ref="J3360">_xlfn.XLOOKUP(D3360,justificativas_motivos,justificativas_texto,"",1,1)</f>
        <v>MOTORISTA CUMPRINDO HORÁRIO NA ESCALA ATUAL</v>
      </c>
    </row>
    <row r="3361" spans="1:10" ht="41.25" hidden="1" customHeight="1">
      <c r="A3361" s="152">
        <v>45649</v>
      </c>
      <c r="B3361" s="146">
        <v>24005</v>
      </c>
      <c r="C3361" s="147">
        <v>0.33333333333333331</v>
      </c>
      <c r="D3361" s="148" t="s">
        <v>11</v>
      </c>
      <c r="E3361" s="149" t="s">
        <v>218</v>
      </c>
      <c r="F3361" s="149"/>
      <c r="G3361" s="149" t="str">
        <f t="shared" si="119"/>
        <v>1</v>
      </c>
      <c r="H3361" s="150">
        <f t="shared" si="120"/>
        <v>18</v>
      </c>
      <c r="I3361" s="149" t="str" cm="1">
        <f t="array" ref="I3361">_xlfn.XLOOKUP(C3361,imp_horarios,imp_trechos_janta,"",-1,1)</f>
        <v>SAO LUIS X GOIANIA 08:00</v>
      </c>
      <c r="J3361" s="151" t="str" cm="1">
        <f t="array" ref="J3361">_xlfn.XLOOKUP(D3361,justificativas_motivos,justificativas_texto,"",1,1)</f>
        <v>MOTORISTA CUMPRINDO HORÁRIO NA ESCALA ATUAL</v>
      </c>
    </row>
    <row r="3362" spans="1:10" ht="41.25" hidden="1" customHeight="1">
      <c r="A3362" s="152">
        <v>45649</v>
      </c>
      <c r="B3362" s="146">
        <v>24013</v>
      </c>
      <c r="C3362" s="147">
        <v>0.34027777777777779</v>
      </c>
      <c r="D3362" s="148" t="s">
        <v>11</v>
      </c>
      <c r="E3362" s="153" t="s">
        <v>368</v>
      </c>
      <c r="F3362" s="149"/>
      <c r="G3362" s="149" t="str">
        <f t="shared" si="119"/>
        <v>1</v>
      </c>
      <c r="H3362" s="150">
        <f t="shared" si="120"/>
        <v>18</v>
      </c>
      <c r="I3362" s="149" t="s">
        <v>617</v>
      </c>
      <c r="J3362" s="151" t="str" cm="1">
        <f t="array" ref="J3362">_xlfn.XLOOKUP(D3362,justificativas_motivos,justificativas_texto,"",1,1)</f>
        <v>MOTORISTA CUMPRINDO HORÁRIO NA ESCALA ATUAL</v>
      </c>
    </row>
    <row r="3363" spans="1:10" ht="41.25" hidden="1" customHeight="1">
      <c r="A3363" s="152">
        <v>45649</v>
      </c>
      <c r="B3363" s="146">
        <v>24013</v>
      </c>
      <c r="C3363" s="147">
        <v>0.34027777777777779</v>
      </c>
      <c r="D3363" s="148" t="s">
        <v>11</v>
      </c>
      <c r="E3363" s="153" t="s">
        <v>138</v>
      </c>
      <c r="F3363" s="149"/>
      <c r="G3363" s="149" t="str">
        <f t="shared" si="119"/>
        <v>1</v>
      </c>
      <c r="H3363" s="150">
        <f t="shared" si="120"/>
        <v>18</v>
      </c>
      <c r="I3363" s="149" t="s">
        <v>617</v>
      </c>
      <c r="J3363" s="151" t="str" cm="1">
        <f t="array" ref="J3363">_xlfn.XLOOKUP(D3363,justificativas_motivos,justificativas_texto,"",1,1)</f>
        <v>MOTORISTA CUMPRINDO HORÁRIO NA ESCALA ATUAL</v>
      </c>
    </row>
    <row r="3364" spans="1:10" ht="41.25" hidden="1" customHeight="1">
      <c r="A3364" s="152">
        <v>45649</v>
      </c>
      <c r="B3364" s="146">
        <v>19004</v>
      </c>
      <c r="C3364" s="147">
        <v>0.39583333333333331</v>
      </c>
      <c r="D3364" s="148" t="s">
        <v>11</v>
      </c>
      <c r="E3364" s="153" t="s">
        <v>119</v>
      </c>
      <c r="F3364" s="149"/>
      <c r="G3364" s="149" t="str">
        <f t="shared" si="119"/>
        <v>1</v>
      </c>
      <c r="H3364" s="150">
        <f t="shared" si="120"/>
        <v>18</v>
      </c>
      <c r="I3364" s="149" t="str" cm="1">
        <f t="array" ref="I3364">_xlfn.XLOOKUP(C3364,imp_horarios,imp_trechos_janta,"",-1,1)</f>
        <v>GOIANIA X BELEM 09:30</v>
      </c>
      <c r="J3364" s="151" t="str" cm="1">
        <f t="array" ref="J3364">_xlfn.XLOOKUP(D3364,justificativas_motivos,justificativas_texto,"",1,1)</f>
        <v>MOTORISTA CUMPRINDO HORÁRIO NA ESCALA ATUAL</v>
      </c>
    </row>
    <row r="3365" spans="1:10" ht="41.25" hidden="1" customHeight="1">
      <c r="A3365" s="152">
        <v>45649</v>
      </c>
      <c r="B3365" s="146">
        <v>19004</v>
      </c>
      <c r="C3365" s="147">
        <v>0.39583333333333331</v>
      </c>
      <c r="D3365" s="148" t="s">
        <v>11</v>
      </c>
      <c r="E3365" s="153" t="s">
        <v>397</v>
      </c>
      <c r="F3365" s="149"/>
      <c r="G3365" s="149" t="str">
        <f t="shared" si="119"/>
        <v>1</v>
      </c>
      <c r="H3365" s="150">
        <f t="shared" si="120"/>
        <v>18</v>
      </c>
      <c r="I3365" s="149" t="str" cm="1">
        <f t="array" ref="I3365">_xlfn.XLOOKUP(C3365,imp_horarios,imp_trechos_janta,"",-1,1)</f>
        <v>GOIANIA X BELEM 09:30</v>
      </c>
      <c r="J3365" s="151" t="str" cm="1">
        <f t="array" ref="J3365">_xlfn.XLOOKUP(D3365,justificativas_motivos,justificativas_texto,"",1,1)</f>
        <v>MOTORISTA CUMPRINDO HORÁRIO NA ESCALA ATUAL</v>
      </c>
    </row>
    <row r="3366" spans="1:10" ht="41.25" hidden="1" customHeight="1">
      <c r="A3366" s="152">
        <v>45649</v>
      </c>
      <c r="B3366" s="146">
        <v>221101</v>
      </c>
      <c r="C3366" s="147">
        <v>0.39583333333333331</v>
      </c>
      <c r="D3366" s="148" t="s">
        <v>11</v>
      </c>
      <c r="E3366" s="153" t="s">
        <v>144</v>
      </c>
      <c r="F3366" s="149"/>
      <c r="G3366" s="149" t="str">
        <f t="shared" si="119"/>
        <v>1</v>
      </c>
      <c r="H3366" s="150">
        <f t="shared" si="120"/>
        <v>18</v>
      </c>
      <c r="I3366" s="149" t="s">
        <v>145</v>
      </c>
      <c r="J3366" s="151" t="str" cm="1">
        <f t="array" ref="J3366">_xlfn.XLOOKUP(D3366,justificativas_motivos,justificativas_texto,"",1,1)</f>
        <v>MOTORISTA CUMPRINDO HORÁRIO NA ESCALA ATUAL</v>
      </c>
    </row>
    <row r="3367" spans="1:10" ht="41.25" hidden="1" customHeight="1">
      <c r="A3367" s="152">
        <v>45649</v>
      </c>
      <c r="B3367" s="146">
        <v>221101</v>
      </c>
      <c r="C3367" s="147">
        <v>0.39583333333333331</v>
      </c>
      <c r="D3367" s="148" t="s">
        <v>11</v>
      </c>
      <c r="E3367" s="153" t="s">
        <v>248</v>
      </c>
      <c r="F3367" s="149"/>
      <c r="G3367" s="149" t="str">
        <f t="shared" si="119"/>
        <v>1</v>
      </c>
      <c r="H3367" s="150">
        <f t="shared" si="120"/>
        <v>18</v>
      </c>
      <c r="I3367" s="149" t="s">
        <v>145</v>
      </c>
      <c r="J3367" s="151" t="str" cm="1">
        <f t="array" ref="J3367">_xlfn.XLOOKUP(D3367,justificativas_motivos,justificativas_texto,"",1,1)</f>
        <v>MOTORISTA CUMPRINDO HORÁRIO NA ESCALA ATUAL</v>
      </c>
    </row>
    <row r="3368" spans="1:10" ht="41.25" hidden="1" customHeight="1">
      <c r="A3368" s="152">
        <v>45649</v>
      </c>
      <c r="B3368" s="146">
        <v>20012</v>
      </c>
      <c r="C3368" s="147">
        <v>0.77083333333333337</v>
      </c>
      <c r="D3368" s="148" t="s">
        <v>11</v>
      </c>
      <c r="E3368" s="149" t="s">
        <v>67</v>
      </c>
      <c r="F3368" s="149"/>
      <c r="G3368" s="149" t="str">
        <f t="shared" si="119"/>
        <v>1</v>
      </c>
      <c r="H3368" s="150">
        <f t="shared" si="120"/>
        <v>18</v>
      </c>
      <c r="I3368" s="149" t="str" cm="1">
        <f t="array" ref="I3368">_xlfn.XLOOKUP(C3368,imp_horarios,imp_trechos_janta,"",-1,1)</f>
        <v>GOIANIA X TERESINA 18:00</v>
      </c>
      <c r="J3368" s="151" t="str" cm="1">
        <f t="array" ref="J3368">_xlfn.XLOOKUP(D3368,justificativas_motivos,justificativas_texto,"",1,1)</f>
        <v>MOTORISTA CUMPRINDO HORÁRIO NA ESCALA ATUAL</v>
      </c>
    </row>
    <row r="3369" spans="1:10" ht="41.25" hidden="1" customHeight="1">
      <c r="A3369" s="152">
        <v>45649</v>
      </c>
      <c r="B3369" s="146">
        <v>20012</v>
      </c>
      <c r="C3369" s="147">
        <v>0.77083333333333337</v>
      </c>
      <c r="D3369" s="148" t="s">
        <v>11</v>
      </c>
      <c r="E3369" s="149" t="s">
        <v>226</v>
      </c>
      <c r="F3369" s="149"/>
      <c r="G3369" s="149" t="str">
        <f t="shared" si="119"/>
        <v>1</v>
      </c>
      <c r="H3369" s="150">
        <f t="shared" si="120"/>
        <v>18</v>
      </c>
      <c r="I3369" s="149" t="str" cm="1">
        <f t="array" ref="I3369">_xlfn.XLOOKUP(C3369,imp_horarios,imp_trechos_janta,"",-1,1)</f>
        <v>GOIANIA X TERESINA 18:00</v>
      </c>
      <c r="J3369" s="151" t="str" cm="1">
        <f t="array" ref="J3369">_xlfn.XLOOKUP(D3369,justificativas_motivos,justificativas_texto,"",1,1)</f>
        <v>MOTORISTA CUMPRINDO HORÁRIO NA ESCALA ATUAL</v>
      </c>
    </row>
    <row r="3370" spans="1:10" ht="41.25" hidden="1" customHeight="1">
      <c r="A3370" s="152">
        <v>45649</v>
      </c>
      <c r="B3370" s="146">
        <v>24010</v>
      </c>
      <c r="C3370" s="147">
        <v>0.79166666666666663</v>
      </c>
      <c r="D3370" s="148" t="s">
        <v>11</v>
      </c>
      <c r="E3370" s="149" t="s">
        <v>110</v>
      </c>
      <c r="F3370" s="149"/>
      <c r="G3370" s="149" t="str">
        <f t="shared" si="119"/>
        <v>1</v>
      </c>
      <c r="H3370" s="150">
        <f t="shared" si="120"/>
        <v>18</v>
      </c>
      <c r="I3370" s="149" t="s">
        <v>79</v>
      </c>
      <c r="J3370" s="151" t="str" cm="1">
        <f t="array" ref="J3370">_xlfn.XLOOKUP(D3370,justificativas_motivos,justificativas_texto,"",1,1)</f>
        <v>MOTORISTA CUMPRINDO HORÁRIO NA ESCALA ATUAL</v>
      </c>
    </row>
    <row r="3371" spans="1:10" ht="41.25" hidden="1" customHeight="1">
      <c r="A3371" s="152">
        <v>45649</v>
      </c>
      <c r="B3371" s="146">
        <v>24010</v>
      </c>
      <c r="C3371" s="147">
        <v>0.79166666666666663</v>
      </c>
      <c r="D3371" s="148" t="s">
        <v>11</v>
      </c>
      <c r="E3371" s="153" t="s">
        <v>363</v>
      </c>
      <c r="F3371" s="149"/>
      <c r="G3371" s="149" t="str">
        <f t="shared" si="119"/>
        <v>1</v>
      </c>
      <c r="H3371" s="150">
        <f t="shared" si="120"/>
        <v>18</v>
      </c>
      <c r="I3371" s="149" t="s">
        <v>79</v>
      </c>
      <c r="J3371" s="151" t="str" cm="1">
        <f t="array" ref="J3371">_xlfn.XLOOKUP(D3371,justificativas_motivos,justificativas_texto,"",1,1)</f>
        <v>MOTORISTA CUMPRINDO HORÁRIO NA ESCALA ATUAL</v>
      </c>
    </row>
    <row r="3372" spans="1:10" ht="41.25" hidden="1" customHeight="1">
      <c r="A3372" s="152">
        <v>45649</v>
      </c>
      <c r="B3372" s="146">
        <v>18004</v>
      </c>
      <c r="C3372" s="147">
        <v>0.77777777777777779</v>
      </c>
      <c r="D3372" s="148" t="s">
        <v>11</v>
      </c>
      <c r="E3372" s="149" t="s">
        <v>133</v>
      </c>
      <c r="F3372" s="149"/>
      <c r="G3372" s="149" t="str">
        <f t="shared" si="119"/>
        <v>1</v>
      </c>
      <c r="H3372" s="150">
        <f t="shared" si="120"/>
        <v>18</v>
      </c>
      <c r="I3372" s="149" t="s">
        <v>624</v>
      </c>
      <c r="J3372" s="151" t="str" cm="1">
        <f t="array" ref="J3372">_xlfn.XLOOKUP(D3372,justificativas_motivos,justificativas_texto,"",1,1)</f>
        <v>MOTORISTA CUMPRINDO HORÁRIO NA ESCALA ATUAL</v>
      </c>
    </row>
    <row r="3373" spans="1:10" ht="41.25" hidden="1" customHeight="1">
      <c r="A3373" s="152">
        <v>45649</v>
      </c>
      <c r="B3373" s="146">
        <v>18004</v>
      </c>
      <c r="C3373" s="147">
        <v>0.77777777777777779</v>
      </c>
      <c r="D3373" s="148" t="s">
        <v>11</v>
      </c>
      <c r="E3373" s="149" t="s">
        <v>189</v>
      </c>
      <c r="F3373" s="149"/>
      <c r="G3373" s="149" t="str">
        <f t="shared" si="119"/>
        <v>1</v>
      </c>
      <c r="H3373" s="150">
        <f t="shared" si="120"/>
        <v>18</v>
      </c>
      <c r="I3373" s="149" t="s">
        <v>624</v>
      </c>
      <c r="J3373" s="151" t="str" cm="1">
        <f t="array" ref="J3373">_xlfn.XLOOKUP(D3373,justificativas_motivos,justificativas_texto,"",1,1)</f>
        <v>MOTORISTA CUMPRINDO HORÁRIO NA ESCALA ATUAL</v>
      </c>
    </row>
    <row r="3374" spans="1:10" ht="41.25" hidden="1" customHeight="1">
      <c r="A3374" s="152">
        <v>45649</v>
      </c>
      <c r="B3374" s="146" t="s">
        <v>285</v>
      </c>
      <c r="C3374" s="147" t="s">
        <v>285</v>
      </c>
      <c r="D3374" s="148" t="s">
        <v>285</v>
      </c>
      <c r="E3374" s="149" t="s">
        <v>38</v>
      </c>
      <c r="F3374" s="149"/>
      <c r="G3374" s="149" t="str">
        <f t="shared" si="119"/>
        <v>1</v>
      </c>
      <c r="H3374" s="150">
        <f t="shared" si="120"/>
        <v>18</v>
      </c>
      <c r="I3374" s="149" t="str" cm="1">
        <f t="array" ref="I3374">_xlfn.XLOOKUP(C3374,imp_horarios,imp_trechos_janta,"",-1,1)</f>
        <v>PASSE</v>
      </c>
      <c r="J3374" s="151" t="str" cm="1">
        <f t="array" ref="J3374">_xlfn.XLOOKUP(D3374,justificativas_motivos,justificativas_texto,"",1,1)</f>
        <v>MOTORISTA CHEGANDO/SAINDO DA GARAGEM DE PASSE</v>
      </c>
    </row>
    <row r="3375" spans="1:10" ht="41.25" hidden="1" customHeight="1">
      <c r="A3375" s="152">
        <v>45649</v>
      </c>
      <c r="B3375" s="146" t="s">
        <v>285</v>
      </c>
      <c r="C3375" s="147" t="s">
        <v>285</v>
      </c>
      <c r="D3375" s="148" t="s">
        <v>285</v>
      </c>
      <c r="E3375" s="149" t="s">
        <v>476</v>
      </c>
      <c r="F3375" s="149"/>
      <c r="G3375" s="149" t="str">
        <f t="shared" si="119"/>
        <v>1</v>
      </c>
      <c r="H3375" s="150">
        <f t="shared" si="120"/>
        <v>18</v>
      </c>
      <c r="I3375" s="149" t="str" cm="1">
        <f t="array" ref="I3375">_xlfn.XLOOKUP(C3375,imp_horarios,imp_trechos_janta,"",-1,1)</f>
        <v>PASSE</v>
      </c>
      <c r="J3375" s="151" t="str" cm="1">
        <f t="array" ref="J3375">_xlfn.XLOOKUP(D3375,justificativas_motivos,justificativas_texto,"",1,1)</f>
        <v>MOTORISTA CHEGANDO/SAINDO DA GARAGEM DE PASSE</v>
      </c>
    </row>
    <row r="3376" spans="1:10" ht="41.25" hidden="1" customHeight="1">
      <c r="A3376" s="152">
        <v>45650</v>
      </c>
      <c r="B3376" s="146">
        <v>221301</v>
      </c>
      <c r="C3376" s="147">
        <v>0.87847222222222221</v>
      </c>
      <c r="D3376" s="148" t="s">
        <v>11</v>
      </c>
      <c r="E3376" s="149" t="s">
        <v>67</v>
      </c>
      <c r="F3376" s="149"/>
      <c r="G3376" s="149" t="str">
        <f t="shared" si="119"/>
        <v>1</v>
      </c>
      <c r="H3376" s="150">
        <f t="shared" si="120"/>
        <v>18</v>
      </c>
      <c r="I3376" s="149" t="str" cm="1">
        <f t="array" ref="I3376">_xlfn.XLOOKUP(C3376,imp_horarios,imp_trechos_janta,"",-1,1)</f>
        <v>BELEM X GOIANIA 21:05</v>
      </c>
      <c r="J3376" s="151" t="str" cm="1">
        <f t="array" ref="J3376">_xlfn.XLOOKUP(D3376,justificativas_motivos,justificativas_texto,"",1,1)</f>
        <v>MOTORISTA CUMPRINDO HORÁRIO NA ESCALA ATUAL</v>
      </c>
    </row>
    <row r="3377" spans="1:10" ht="41.25" hidden="1" customHeight="1">
      <c r="A3377" s="152">
        <v>45650</v>
      </c>
      <c r="B3377" s="146">
        <v>221301</v>
      </c>
      <c r="C3377" s="147">
        <v>0.87847222222222221</v>
      </c>
      <c r="D3377" s="148" t="s">
        <v>11</v>
      </c>
      <c r="E3377" s="149" t="s">
        <v>226</v>
      </c>
      <c r="F3377" s="149"/>
      <c r="G3377" s="149" t="str">
        <f t="shared" si="119"/>
        <v>1</v>
      </c>
      <c r="H3377" s="150">
        <f t="shared" si="120"/>
        <v>18</v>
      </c>
      <c r="I3377" s="149" t="str" cm="1">
        <f t="array" ref="I3377">_xlfn.XLOOKUP(C3377,imp_horarios,imp_trechos_janta,"",-1,1)</f>
        <v>BELEM X GOIANIA 21:05</v>
      </c>
      <c r="J3377" s="151" t="str" cm="1">
        <f t="array" ref="J3377">_xlfn.XLOOKUP(D3377,justificativas_motivos,justificativas_texto,"",1,1)</f>
        <v>MOTORISTA CUMPRINDO HORÁRIO NA ESCALA ATUAL</v>
      </c>
    </row>
    <row r="3378" spans="1:10" ht="41.25" hidden="1" customHeight="1">
      <c r="A3378" s="152">
        <v>45650</v>
      </c>
      <c r="B3378" s="146">
        <v>16800</v>
      </c>
      <c r="C3378" s="147">
        <v>0.39583333333333331</v>
      </c>
      <c r="D3378" s="148" t="s">
        <v>11</v>
      </c>
      <c r="E3378" s="149" t="s">
        <v>110</v>
      </c>
      <c r="F3378" s="149"/>
      <c r="G3378" s="149" t="str">
        <f t="shared" si="119"/>
        <v>1</v>
      </c>
      <c r="H3378" s="150">
        <f t="shared" si="120"/>
        <v>18</v>
      </c>
      <c r="I3378" s="149" t="str" cm="1">
        <f t="array" ref="I3378">_xlfn.XLOOKUP(C3378,imp_horarios,imp_trechos_janta,"",-1,1)</f>
        <v>GOIANIA X BELEM 09:30</v>
      </c>
      <c r="J3378" s="151" t="str" cm="1">
        <f t="array" ref="J3378">_xlfn.XLOOKUP(D3378,justificativas_motivos,justificativas_texto,"",1,1)</f>
        <v>MOTORISTA CUMPRINDO HORÁRIO NA ESCALA ATUAL</v>
      </c>
    </row>
    <row r="3379" spans="1:10" ht="41.25" hidden="1" customHeight="1">
      <c r="A3379" s="152">
        <v>45650</v>
      </c>
      <c r="B3379" s="146">
        <v>16800</v>
      </c>
      <c r="C3379" s="147">
        <v>0.39583333333333331</v>
      </c>
      <c r="D3379" s="148" t="s">
        <v>11</v>
      </c>
      <c r="E3379" s="153" t="s">
        <v>363</v>
      </c>
      <c r="F3379" s="149"/>
      <c r="G3379" s="149" t="str">
        <f t="shared" si="119"/>
        <v>1</v>
      </c>
      <c r="H3379" s="150">
        <f t="shared" si="120"/>
        <v>18</v>
      </c>
      <c r="I3379" s="149" t="str" cm="1">
        <f t="array" ref="I3379">_xlfn.XLOOKUP(C3379,imp_horarios,imp_trechos_janta,"",-1,1)</f>
        <v>GOIANIA X BELEM 09:30</v>
      </c>
      <c r="J3379" s="151" t="str" cm="1">
        <f t="array" ref="J3379">_xlfn.XLOOKUP(D3379,justificativas_motivos,justificativas_texto,"",1,1)</f>
        <v>MOTORISTA CUMPRINDO HORÁRIO NA ESCALA ATUAL</v>
      </c>
    </row>
    <row r="3380" spans="1:10" ht="41.25" hidden="1" customHeight="1">
      <c r="A3380" s="152">
        <v>45650</v>
      </c>
      <c r="B3380" s="146">
        <v>24010</v>
      </c>
      <c r="C3380" s="147">
        <v>0.3</v>
      </c>
      <c r="D3380" s="148" t="s">
        <v>11</v>
      </c>
      <c r="E3380" s="149" t="s">
        <v>133</v>
      </c>
      <c r="F3380" s="149"/>
      <c r="G3380" s="149" t="str">
        <f t="shared" si="119"/>
        <v>1</v>
      </c>
      <c r="H3380" s="150">
        <f t="shared" si="120"/>
        <v>18</v>
      </c>
      <c r="I3380" s="149" t="str" cm="1">
        <f t="array" ref="I3380">_xlfn.XLOOKUP(C3380,imp_horarios,imp_trechos_janta,"",-1,1)</f>
        <v>BELEM X GOIANIA 07:12</v>
      </c>
      <c r="J3380" s="151" t="str" cm="1">
        <f t="array" ref="J3380">_xlfn.XLOOKUP(D3380,justificativas_motivos,justificativas_texto,"",1,1)</f>
        <v>MOTORISTA CUMPRINDO HORÁRIO NA ESCALA ATUAL</v>
      </c>
    </row>
    <row r="3381" spans="1:10" ht="41.25" hidden="1" customHeight="1">
      <c r="A3381" s="152">
        <v>45650</v>
      </c>
      <c r="B3381" s="146">
        <v>24010</v>
      </c>
      <c r="C3381" s="147">
        <v>0.3</v>
      </c>
      <c r="D3381" s="148" t="s">
        <v>11</v>
      </c>
      <c r="E3381" s="149" t="s">
        <v>189</v>
      </c>
      <c r="F3381" s="149"/>
      <c r="G3381" s="149" t="str">
        <f t="shared" si="119"/>
        <v>1</v>
      </c>
      <c r="H3381" s="150">
        <f t="shared" si="120"/>
        <v>18</v>
      </c>
      <c r="I3381" s="149" t="str" cm="1">
        <f t="array" ref="I3381">_xlfn.XLOOKUP(C3381,imp_horarios,imp_trechos_janta,"",-1,1)</f>
        <v>BELEM X GOIANIA 07:12</v>
      </c>
      <c r="J3381" s="151" t="str" cm="1">
        <f t="array" ref="J3381">_xlfn.XLOOKUP(D3381,justificativas_motivos,justificativas_texto,"",1,1)</f>
        <v>MOTORISTA CUMPRINDO HORÁRIO NA ESCALA ATUAL</v>
      </c>
    </row>
    <row r="3382" spans="1:10" ht="41.25" hidden="1" customHeight="1">
      <c r="A3382" s="152">
        <v>45650</v>
      </c>
      <c r="B3382" s="146" t="s">
        <v>137</v>
      </c>
      <c r="C3382" s="147" t="s">
        <v>137</v>
      </c>
      <c r="D3382" s="148" t="s">
        <v>137</v>
      </c>
      <c r="E3382" s="153" t="s">
        <v>108</v>
      </c>
      <c r="F3382" s="149"/>
      <c r="G3382" s="149" t="str">
        <f t="shared" si="119"/>
        <v>1</v>
      </c>
      <c r="H3382" s="150">
        <f t="shared" si="120"/>
        <v>18</v>
      </c>
      <c r="I3382" s="149" t="str" cm="1">
        <f t="array" ref="I3382">_xlfn.XLOOKUP(C3382,imp_horarios,imp_trechos_janta,"",-1,1)</f>
        <v>ESPERA</v>
      </c>
      <c r="J3382" s="151" t="str" cm="1">
        <f t="array" ref="J3382">_xlfn.XLOOKUP(D3382,justificativas_motivos,justificativas_texto,"",1,1)</f>
        <v>MOTORISTA NA GARAGEM EM ESPERA PARA DISPONIBILIDADE DE HORARIOS</v>
      </c>
    </row>
    <row r="3383" spans="1:10" ht="41.25" hidden="1" customHeight="1">
      <c r="A3383" s="152">
        <v>45650</v>
      </c>
      <c r="B3383" s="146" t="s">
        <v>137</v>
      </c>
      <c r="C3383" s="147" t="s">
        <v>137</v>
      </c>
      <c r="D3383" s="148" t="s">
        <v>137</v>
      </c>
      <c r="E3383" s="153" t="s">
        <v>190</v>
      </c>
      <c r="F3383" s="149"/>
      <c r="G3383" s="149" t="str">
        <f t="shared" si="119"/>
        <v>1</v>
      </c>
      <c r="H3383" s="150">
        <f t="shared" si="120"/>
        <v>18</v>
      </c>
      <c r="I3383" s="149" t="str" cm="1">
        <f t="array" ref="I3383">_xlfn.XLOOKUP(C3383,imp_horarios,imp_trechos_janta,"",-1,1)</f>
        <v>ESPERA</v>
      </c>
      <c r="J3383" s="151" t="str" cm="1">
        <f t="array" ref="J3383">_xlfn.XLOOKUP(D3383,justificativas_motivos,justificativas_texto,"",1,1)</f>
        <v>MOTORISTA NA GARAGEM EM ESPERA PARA DISPONIBILIDADE DE HORARIOS</v>
      </c>
    </row>
    <row r="3384" spans="1:10" ht="41.25" hidden="1" customHeight="1">
      <c r="A3384" s="152">
        <v>45650</v>
      </c>
      <c r="B3384" s="146" t="s">
        <v>137</v>
      </c>
      <c r="C3384" s="147" t="s">
        <v>137</v>
      </c>
      <c r="D3384" s="148" t="s">
        <v>137</v>
      </c>
      <c r="E3384" s="153" t="s">
        <v>30</v>
      </c>
      <c r="F3384" s="149"/>
      <c r="G3384" s="149" t="str">
        <f t="shared" si="119"/>
        <v>1</v>
      </c>
      <c r="H3384" s="150">
        <f t="shared" si="120"/>
        <v>18</v>
      </c>
      <c r="I3384" s="149" t="str" cm="1">
        <f t="array" ref="I3384">_xlfn.XLOOKUP(C3384,imp_horarios,imp_trechos_janta,"",-1,1)</f>
        <v>ESPERA</v>
      </c>
      <c r="J3384" s="151" t="str" cm="1">
        <f t="array" ref="J3384">_xlfn.XLOOKUP(D3384,justificativas_motivos,justificativas_texto,"",1,1)</f>
        <v>MOTORISTA NA GARAGEM EM ESPERA PARA DISPONIBILIDADE DE HORARIOS</v>
      </c>
    </row>
    <row r="3385" spans="1:10" ht="41.25" hidden="1" customHeight="1">
      <c r="A3385" s="152">
        <v>45650</v>
      </c>
      <c r="B3385" s="146" t="s">
        <v>137</v>
      </c>
      <c r="C3385" s="147" t="s">
        <v>137</v>
      </c>
      <c r="D3385" s="148" t="s">
        <v>137</v>
      </c>
      <c r="E3385" s="153" t="s">
        <v>31</v>
      </c>
      <c r="F3385" s="149"/>
      <c r="G3385" s="149" t="str">
        <f t="shared" si="119"/>
        <v>1</v>
      </c>
      <c r="H3385" s="150">
        <f t="shared" si="120"/>
        <v>18</v>
      </c>
      <c r="I3385" s="149" t="str" cm="1">
        <f t="array" ref="I3385">_xlfn.XLOOKUP(C3385,imp_horarios,imp_trechos_janta,"",-1,1)</f>
        <v>ESPERA</v>
      </c>
      <c r="J3385" s="151" t="str" cm="1">
        <f t="array" ref="J3385">_xlfn.XLOOKUP(D3385,justificativas_motivos,justificativas_texto,"",1,1)</f>
        <v>MOTORISTA NA GARAGEM EM ESPERA PARA DISPONIBILIDADE DE HORARIOS</v>
      </c>
    </row>
    <row r="3386" spans="1:10" ht="41.25" hidden="1" customHeight="1">
      <c r="A3386" s="152">
        <v>45650</v>
      </c>
      <c r="B3386" s="146" t="s">
        <v>137</v>
      </c>
      <c r="C3386" s="147" t="s">
        <v>137</v>
      </c>
      <c r="D3386" s="148" t="s">
        <v>137</v>
      </c>
      <c r="E3386" s="153" t="s">
        <v>302</v>
      </c>
      <c r="F3386" s="149"/>
      <c r="G3386" s="149" t="str">
        <f t="shared" si="119"/>
        <v>1</v>
      </c>
      <c r="H3386" s="150">
        <f t="shared" si="120"/>
        <v>18</v>
      </c>
      <c r="I3386" s="149" t="str" cm="1">
        <f t="array" ref="I3386">_xlfn.XLOOKUP(C3386,imp_horarios,imp_trechos_janta,"",-1,1)</f>
        <v>ESPERA</v>
      </c>
      <c r="J3386" s="151" t="str" cm="1">
        <f t="array" ref="J3386">_xlfn.XLOOKUP(D3386,justificativas_motivos,justificativas_texto,"",1,1)</f>
        <v>MOTORISTA NA GARAGEM EM ESPERA PARA DISPONIBILIDADE DE HORARIOS</v>
      </c>
    </row>
    <row r="3387" spans="1:10" ht="41.25" hidden="1" customHeight="1">
      <c r="A3387" s="152">
        <v>45650</v>
      </c>
      <c r="B3387" s="146" t="s">
        <v>137</v>
      </c>
      <c r="C3387" s="147" t="s">
        <v>137</v>
      </c>
      <c r="D3387" s="148" t="s">
        <v>137</v>
      </c>
      <c r="E3387" s="153" t="s">
        <v>171</v>
      </c>
      <c r="F3387" s="149"/>
      <c r="G3387" s="149" t="str">
        <f t="shared" si="119"/>
        <v>1</v>
      </c>
      <c r="H3387" s="150">
        <f t="shared" si="120"/>
        <v>18</v>
      </c>
      <c r="I3387" s="149" t="str" cm="1">
        <f t="array" ref="I3387">_xlfn.XLOOKUP(C3387,imp_horarios,imp_trechos_janta,"",-1,1)</f>
        <v>ESPERA</v>
      </c>
      <c r="J3387" s="151" t="str" cm="1">
        <f t="array" ref="J3387">_xlfn.XLOOKUP(D3387,justificativas_motivos,justificativas_texto,"",1,1)</f>
        <v>MOTORISTA NA GARAGEM EM ESPERA PARA DISPONIBILIDADE DE HORARIOS</v>
      </c>
    </row>
    <row r="3388" spans="1:10" ht="41.25" hidden="1" customHeight="1">
      <c r="A3388" s="152">
        <v>45650</v>
      </c>
      <c r="B3388" s="146" t="s">
        <v>137</v>
      </c>
      <c r="C3388" s="147" t="s">
        <v>137</v>
      </c>
      <c r="D3388" s="148" t="s">
        <v>137</v>
      </c>
      <c r="E3388" s="153" t="s">
        <v>41</v>
      </c>
      <c r="F3388" s="149"/>
      <c r="G3388" s="149" t="str">
        <f t="shared" si="119"/>
        <v>1</v>
      </c>
      <c r="H3388" s="150">
        <f t="shared" si="120"/>
        <v>18</v>
      </c>
      <c r="I3388" s="149" t="str" cm="1">
        <f t="array" ref="I3388">_xlfn.XLOOKUP(C3388,imp_horarios,imp_trechos_janta,"",-1,1)</f>
        <v>ESPERA</v>
      </c>
      <c r="J3388" s="151" t="str" cm="1">
        <f t="array" ref="J3388">_xlfn.XLOOKUP(D3388,justificativas_motivos,justificativas_texto,"",1,1)</f>
        <v>MOTORISTA NA GARAGEM EM ESPERA PARA DISPONIBILIDADE DE HORARIOS</v>
      </c>
    </row>
    <row r="3389" spans="1:10" ht="41.25" hidden="1" customHeight="1">
      <c r="A3389" s="152">
        <v>45650</v>
      </c>
      <c r="B3389" s="146" t="s">
        <v>137</v>
      </c>
      <c r="C3389" s="147" t="s">
        <v>137</v>
      </c>
      <c r="D3389" s="148" t="s">
        <v>137</v>
      </c>
      <c r="E3389" s="153" t="s">
        <v>365</v>
      </c>
      <c r="F3389" s="149"/>
      <c r="G3389" s="149" t="str">
        <f t="shared" si="119"/>
        <v>1</v>
      </c>
      <c r="H3389" s="150">
        <f t="shared" si="120"/>
        <v>18</v>
      </c>
      <c r="I3389" s="149" t="str" cm="1">
        <f t="array" ref="I3389">_xlfn.XLOOKUP(C3389,imp_horarios,imp_trechos_janta,"",-1,1)</f>
        <v>ESPERA</v>
      </c>
      <c r="J3389" s="151" t="str" cm="1">
        <f t="array" ref="J3389">_xlfn.XLOOKUP(D3389,justificativas_motivos,justificativas_texto,"",1,1)</f>
        <v>MOTORISTA NA GARAGEM EM ESPERA PARA DISPONIBILIDADE DE HORARIOS</v>
      </c>
    </row>
    <row r="3390" spans="1:10" ht="41.25" hidden="1" customHeight="1">
      <c r="A3390" s="152">
        <v>45650</v>
      </c>
      <c r="B3390" s="146" t="s">
        <v>137</v>
      </c>
      <c r="C3390" s="147" t="s">
        <v>137</v>
      </c>
      <c r="D3390" s="148" t="s">
        <v>137</v>
      </c>
      <c r="E3390" s="153" t="s">
        <v>343</v>
      </c>
      <c r="F3390" s="149"/>
      <c r="G3390" s="149" t="str">
        <f t="shared" si="119"/>
        <v>1</v>
      </c>
      <c r="H3390" s="150">
        <f t="shared" si="120"/>
        <v>18</v>
      </c>
      <c r="I3390" s="149" t="str" cm="1">
        <f t="array" ref="I3390">_xlfn.XLOOKUP(C3390,imp_horarios,imp_trechos_janta,"",-1,1)</f>
        <v>ESPERA</v>
      </c>
      <c r="J3390" s="151" t="str" cm="1">
        <f t="array" ref="J3390">_xlfn.XLOOKUP(D3390,justificativas_motivos,justificativas_texto,"",1,1)</f>
        <v>MOTORISTA NA GARAGEM EM ESPERA PARA DISPONIBILIDADE DE HORARIOS</v>
      </c>
    </row>
    <row r="3391" spans="1:10" ht="41.25" hidden="1" customHeight="1">
      <c r="A3391" s="152">
        <v>45650</v>
      </c>
      <c r="B3391" s="146" t="s">
        <v>137</v>
      </c>
      <c r="C3391" s="147" t="s">
        <v>137</v>
      </c>
      <c r="D3391" s="148" t="s">
        <v>137</v>
      </c>
      <c r="E3391" s="153" t="s">
        <v>400</v>
      </c>
      <c r="F3391" s="149"/>
      <c r="G3391" s="149" t="str">
        <f t="shared" si="119"/>
        <v>1</v>
      </c>
      <c r="H3391" s="150">
        <f t="shared" si="120"/>
        <v>18</v>
      </c>
      <c r="I3391" s="149" t="str" cm="1">
        <f t="array" ref="I3391">_xlfn.XLOOKUP(C3391,imp_horarios,imp_trechos_janta,"",-1,1)</f>
        <v>ESPERA</v>
      </c>
      <c r="J3391" s="151" t="str" cm="1">
        <f t="array" ref="J3391">_xlfn.XLOOKUP(D3391,justificativas_motivos,justificativas_texto,"",1,1)</f>
        <v>MOTORISTA NA GARAGEM EM ESPERA PARA DISPONIBILIDADE DE HORARIOS</v>
      </c>
    </row>
    <row r="3392" spans="1:10" ht="41.25" hidden="1" customHeight="1">
      <c r="A3392" s="152">
        <v>45650</v>
      </c>
      <c r="B3392" s="146">
        <v>19018</v>
      </c>
      <c r="C3392" s="147">
        <v>0.39583333333333331</v>
      </c>
      <c r="D3392" s="148" t="s">
        <v>11</v>
      </c>
      <c r="E3392" s="153" t="s">
        <v>287</v>
      </c>
      <c r="F3392" s="149"/>
      <c r="G3392" s="149" t="str">
        <f t="shared" si="119"/>
        <v>1</v>
      </c>
      <c r="H3392" s="150">
        <f t="shared" si="120"/>
        <v>18</v>
      </c>
      <c r="I3392" s="149" t="s">
        <v>145</v>
      </c>
      <c r="J3392" s="151" t="str" cm="1">
        <f t="array" ref="J3392">_xlfn.XLOOKUP(D3392,justificativas_motivos,justificativas_texto,"",1,1)</f>
        <v>MOTORISTA CUMPRINDO HORÁRIO NA ESCALA ATUAL</v>
      </c>
    </row>
    <row r="3393" spans="1:10" ht="41.25" hidden="1" customHeight="1">
      <c r="A3393" s="152">
        <v>45650</v>
      </c>
      <c r="B3393" s="146">
        <v>19018</v>
      </c>
      <c r="C3393" s="147">
        <v>0.39583333333333331</v>
      </c>
      <c r="D3393" s="148" t="s">
        <v>11</v>
      </c>
      <c r="E3393" s="153" t="s">
        <v>146</v>
      </c>
      <c r="F3393" s="149"/>
      <c r="G3393" s="149" t="str">
        <f t="shared" si="119"/>
        <v>1</v>
      </c>
      <c r="H3393" s="150">
        <f t="shared" si="120"/>
        <v>18</v>
      </c>
      <c r="I3393" s="149" t="s">
        <v>145</v>
      </c>
      <c r="J3393" s="151" t="str" cm="1">
        <f t="array" ref="J3393">_xlfn.XLOOKUP(D3393,justificativas_motivos,justificativas_texto,"",1,1)</f>
        <v>MOTORISTA CUMPRINDO HORÁRIO NA ESCALA ATUAL</v>
      </c>
    </row>
    <row r="3394" spans="1:10" ht="41.25" hidden="1" customHeight="1">
      <c r="A3394" s="152">
        <v>45650</v>
      </c>
      <c r="B3394" s="146">
        <v>17700</v>
      </c>
      <c r="C3394" s="147">
        <v>0.75</v>
      </c>
      <c r="D3394" s="148" t="s">
        <v>11</v>
      </c>
      <c r="E3394" s="149" t="s">
        <v>96</v>
      </c>
      <c r="F3394" s="149"/>
      <c r="G3394" s="149" t="str">
        <f t="shared" si="119"/>
        <v>1</v>
      </c>
      <c r="H3394" s="150">
        <f t="shared" si="120"/>
        <v>18</v>
      </c>
      <c r="I3394" s="149" t="str" cm="1">
        <f t="array" ref="I3394">_xlfn.XLOOKUP(C3394,imp_horarios,imp_trechos_janta,"",-1,1)</f>
        <v>GOIANIA X TERESINA 18:00</v>
      </c>
      <c r="J3394" s="151" t="str" cm="1">
        <f t="array" ref="J3394">_xlfn.XLOOKUP(D3394,justificativas_motivos,justificativas_texto,"",1,1)</f>
        <v>MOTORISTA CUMPRINDO HORÁRIO NA ESCALA ATUAL</v>
      </c>
    </row>
    <row r="3395" spans="1:10" ht="41.25" hidden="1" customHeight="1">
      <c r="A3395" s="152">
        <v>45650</v>
      </c>
      <c r="B3395" s="146">
        <v>17700</v>
      </c>
      <c r="C3395" s="147">
        <v>0.75</v>
      </c>
      <c r="D3395" s="148" t="s">
        <v>11</v>
      </c>
      <c r="E3395" s="149" t="s">
        <v>35</v>
      </c>
      <c r="F3395" s="149"/>
      <c r="G3395" s="149" t="str">
        <f t="shared" si="119"/>
        <v>1</v>
      </c>
      <c r="H3395" s="150">
        <f t="shared" si="120"/>
        <v>18</v>
      </c>
      <c r="I3395" s="149" t="str" cm="1">
        <f t="array" ref="I3395">_xlfn.XLOOKUP(C3395,imp_horarios,imp_trechos_janta,"",-1,1)</f>
        <v>GOIANIA X TERESINA 18:00</v>
      </c>
      <c r="J3395" s="151" t="str" cm="1">
        <f t="array" ref="J3395">_xlfn.XLOOKUP(D3395,justificativas_motivos,justificativas_texto,"",1,1)</f>
        <v>MOTORISTA CUMPRINDO HORÁRIO NA ESCALA ATUAL</v>
      </c>
    </row>
    <row r="3396" spans="1:10" ht="41.25" hidden="1" customHeight="1">
      <c r="A3396" s="152">
        <v>45650</v>
      </c>
      <c r="B3396" s="146">
        <v>24006</v>
      </c>
      <c r="C3396" s="147">
        <v>0.79166666666666663</v>
      </c>
      <c r="D3396" s="148" t="s">
        <v>11</v>
      </c>
      <c r="E3396" s="149" t="s">
        <v>19</v>
      </c>
      <c r="F3396" s="149"/>
      <c r="G3396" s="149" t="str">
        <f t="shared" si="119"/>
        <v>1</v>
      </c>
      <c r="H3396" s="150">
        <f t="shared" si="120"/>
        <v>18</v>
      </c>
      <c r="I3396" s="149" t="s">
        <v>79</v>
      </c>
      <c r="J3396" s="151" t="str" cm="1">
        <f t="array" ref="J3396">_xlfn.XLOOKUP(D3396,justificativas_motivos,justificativas_texto,"",1,1)</f>
        <v>MOTORISTA CUMPRINDO HORÁRIO NA ESCALA ATUAL</v>
      </c>
    </row>
    <row r="3397" spans="1:10" ht="41.25" hidden="1" customHeight="1">
      <c r="A3397" s="152">
        <v>45650</v>
      </c>
      <c r="B3397" s="146">
        <v>24006</v>
      </c>
      <c r="C3397" s="147">
        <v>0.79166666666666663</v>
      </c>
      <c r="D3397" s="148" t="s">
        <v>11</v>
      </c>
      <c r="E3397" s="149" t="s">
        <v>194</v>
      </c>
      <c r="F3397" s="149"/>
      <c r="G3397" s="149" t="str">
        <f t="shared" si="119"/>
        <v>1</v>
      </c>
      <c r="H3397" s="150">
        <f t="shared" si="120"/>
        <v>18</v>
      </c>
      <c r="I3397" s="149" t="s">
        <v>79</v>
      </c>
      <c r="J3397" s="151" t="str" cm="1">
        <f t="array" ref="J3397">_xlfn.XLOOKUP(D3397,justificativas_motivos,justificativas_texto,"",1,1)</f>
        <v>MOTORISTA CUMPRINDO HORÁRIO NA ESCALA ATUAL</v>
      </c>
    </row>
    <row r="3398" spans="1:10" ht="41.25" hidden="1" customHeight="1">
      <c r="A3398" s="152">
        <v>45650</v>
      </c>
      <c r="B3398" s="146">
        <v>24012</v>
      </c>
      <c r="C3398" s="147">
        <v>0.83333333333333337</v>
      </c>
      <c r="D3398" s="148" t="s">
        <v>11</v>
      </c>
      <c r="E3398" s="149" t="s">
        <v>127</v>
      </c>
      <c r="F3398" s="149"/>
      <c r="G3398" s="149" t="str">
        <f t="shared" si="119"/>
        <v>1</v>
      </c>
      <c r="H3398" s="150">
        <f t="shared" si="120"/>
        <v>18</v>
      </c>
      <c r="I3398" s="149" t="str" cm="1">
        <f t="array" ref="I3398">_xlfn.XLOOKUP(C3398,imp_horarios,imp_trechos_janta,"",-1,1)</f>
        <v>GOIANIA X SAO LUIS 20:00</v>
      </c>
      <c r="J3398" s="151" t="str" cm="1">
        <f t="array" ref="J3398">_xlfn.XLOOKUP(D3398,justificativas_motivos,justificativas_texto,"",1,1)</f>
        <v>MOTORISTA CUMPRINDO HORÁRIO NA ESCALA ATUAL</v>
      </c>
    </row>
    <row r="3399" spans="1:10" ht="41.25" hidden="1" customHeight="1">
      <c r="A3399" s="152">
        <v>45650</v>
      </c>
      <c r="B3399" s="146">
        <v>24012</v>
      </c>
      <c r="C3399" s="147">
        <v>0.83333333333333337</v>
      </c>
      <c r="D3399" s="148" t="s">
        <v>11</v>
      </c>
      <c r="E3399" s="149" t="s">
        <v>128</v>
      </c>
      <c r="F3399" s="149"/>
      <c r="G3399" s="149" t="str">
        <f t="shared" si="119"/>
        <v>1</v>
      </c>
      <c r="H3399" s="150">
        <f t="shared" si="120"/>
        <v>18</v>
      </c>
      <c r="I3399" s="149" t="str" cm="1">
        <f t="array" ref="I3399">_xlfn.XLOOKUP(C3399,imp_horarios,imp_trechos_janta,"",-1,1)</f>
        <v>GOIANIA X SAO LUIS 20:00</v>
      </c>
      <c r="J3399" s="151" t="str" cm="1">
        <f t="array" ref="J3399">_xlfn.XLOOKUP(D3399,justificativas_motivos,justificativas_texto,"",1,1)</f>
        <v>MOTORISTA CUMPRINDO HORÁRIO NA ESCALA ATUAL</v>
      </c>
    </row>
    <row r="3400" spans="1:10" ht="41.25" hidden="1" customHeight="1">
      <c r="A3400" s="152">
        <v>45651</v>
      </c>
      <c r="B3400" s="146">
        <v>16500</v>
      </c>
      <c r="C3400" s="147">
        <v>0.39583333333333331</v>
      </c>
      <c r="D3400" s="148" t="s">
        <v>11</v>
      </c>
      <c r="E3400" s="153" t="s">
        <v>108</v>
      </c>
      <c r="F3400" s="149"/>
      <c r="G3400" s="149" t="str">
        <f t="shared" si="119"/>
        <v>1</v>
      </c>
      <c r="H3400" s="150">
        <f t="shared" si="120"/>
        <v>18</v>
      </c>
      <c r="I3400" s="149" t="str" cm="1">
        <f t="array" ref="I3400">_xlfn.XLOOKUP(C3400,imp_horarios,imp_trechos_janta,"",-1,1)</f>
        <v>GOIANIA X BELEM 09:30</v>
      </c>
      <c r="J3400" s="151" t="str" cm="1">
        <f t="array" ref="J3400">_xlfn.XLOOKUP(D3400,justificativas_motivos,justificativas_texto,"",1,1)</f>
        <v>MOTORISTA CUMPRINDO HORÁRIO NA ESCALA ATUAL</v>
      </c>
    </row>
    <row r="3401" spans="1:10" ht="41.25" hidden="1" customHeight="1">
      <c r="A3401" s="152">
        <v>45651</v>
      </c>
      <c r="B3401" s="146">
        <v>16500</v>
      </c>
      <c r="C3401" s="147">
        <v>0.39583333333333331</v>
      </c>
      <c r="D3401" s="148" t="s">
        <v>11</v>
      </c>
      <c r="E3401" s="153" t="s">
        <v>190</v>
      </c>
      <c r="F3401" s="149"/>
      <c r="G3401" s="149" t="str">
        <f t="shared" si="119"/>
        <v>1</v>
      </c>
      <c r="H3401" s="150">
        <f t="shared" si="120"/>
        <v>18</v>
      </c>
      <c r="I3401" s="149" t="str" cm="1">
        <f t="array" ref="I3401">_xlfn.XLOOKUP(C3401,imp_horarios,imp_trechos_janta,"",-1,1)</f>
        <v>GOIANIA X BELEM 09:30</v>
      </c>
      <c r="J3401" s="151" t="str" cm="1">
        <f t="array" ref="J3401">_xlfn.XLOOKUP(D3401,justificativas_motivos,justificativas_texto,"",1,1)</f>
        <v>MOTORISTA CUMPRINDO HORÁRIO NA ESCALA ATUAL</v>
      </c>
    </row>
    <row r="3402" spans="1:10" ht="41.25" hidden="1" customHeight="1">
      <c r="A3402" s="152">
        <v>45651</v>
      </c>
      <c r="B3402" s="146">
        <v>19022</v>
      </c>
      <c r="C3402" s="147">
        <v>0.85416666666666663</v>
      </c>
      <c r="D3402" s="148" t="s">
        <v>11</v>
      </c>
      <c r="E3402" s="153" t="s">
        <v>30</v>
      </c>
      <c r="F3402" s="149"/>
      <c r="G3402" s="149" t="str">
        <f t="shared" si="119"/>
        <v>1</v>
      </c>
      <c r="H3402" s="150">
        <f t="shared" si="120"/>
        <v>18</v>
      </c>
      <c r="I3402" s="149" t="s">
        <v>583</v>
      </c>
      <c r="J3402" s="151" t="str" cm="1">
        <f t="array" ref="J3402">_xlfn.XLOOKUP(D3402,justificativas_motivos,justificativas_texto,"",1,1)</f>
        <v>MOTORISTA CUMPRINDO HORÁRIO NA ESCALA ATUAL</v>
      </c>
    </row>
    <row r="3403" spans="1:10" ht="41.25" hidden="1" customHeight="1">
      <c r="A3403" s="152">
        <v>45651</v>
      </c>
      <c r="B3403" s="146">
        <v>19022</v>
      </c>
      <c r="C3403" s="147">
        <v>0.85416666666666663</v>
      </c>
      <c r="D3403" s="148" t="s">
        <v>11</v>
      </c>
      <c r="E3403" s="153" t="s">
        <v>31</v>
      </c>
      <c r="F3403" s="149"/>
      <c r="G3403" s="149" t="str">
        <f t="shared" si="119"/>
        <v>1</v>
      </c>
      <c r="H3403" s="150">
        <f t="shared" si="120"/>
        <v>18</v>
      </c>
      <c r="I3403" s="149" t="s">
        <v>583</v>
      </c>
      <c r="J3403" s="151" t="str" cm="1">
        <f t="array" ref="J3403">_xlfn.XLOOKUP(D3403,justificativas_motivos,justificativas_texto,"",1,1)</f>
        <v>MOTORISTA CUMPRINDO HORÁRIO NA ESCALA ATUAL</v>
      </c>
    </row>
    <row r="3404" spans="1:10" ht="41.25" hidden="1" customHeight="1">
      <c r="A3404" s="152">
        <v>45651</v>
      </c>
      <c r="B3404" s="146">
        <v>24006</v>
      </c>
      <c r="C3404" s="147">
        <v>0.3</v>
      </c>
      <c r="D3404" s="148" t="s">
        <v>11</v>
      </c>
      <c r="E3404" s="153" t="s">
        <v>302</v>
      </c>
      <c r="F3404" s="149"/>
      <c r="G3404" s="149" t="str">
        <f t="shared" si="119"/>
        <v>1</v>
      </c>
      <c r="H3404" s="150">
        <f t="shared" si="120"/>
        <v>18</v>
      </c>
      <c r="I3404" s="149" t="str" cm="1">
        <f t="array" ref="I3404">_xlfn.XLOOKUP(C3404,imp_horarios,imp_trechos_janta,"",-1,1)</f>
        <v>BELEM X GOIANIA 07:12</v>
      </c>
      <c r="J3404" s="151" t="str" cm="1">
        <f t="array" ref="J3404">_xlfn.XLOOKUP(D3404,justificativas_motivos,justificativas_texto,"",1,1)</f>
        <v>MOTORISTA CUMPRINDO HORÁRIO NA ESCALA ATUAL</v>
      </c>
    </row>
    <row r="3405" spans="1:10" ht="41.25" hidden="1" customHeight="1">
      <c r="A3405" s="152">
        <v>45651</v>
      </c>
      <c r="B3405" s="146">
        <v>24006</v>
      </c>
      <c r="C3405" s="147">
        <v>0.3</v>
      </c>
      <c r="D3405" s="148" t="s">
        <v>11</v>
      </c>
      <c r="E3405" s="153" t="s">
        <v>171</v>
      </c>
      <c r="F3405" s="149"/>
      <c r="G3405" s="149" t="str">
        <f t="shared" si="119"/>
        <v>1</v>
      </c>
      <c r="H3405" s="150">
        <f t="shared" si="120"/>
        <v>18</v>
      </c>
      <c r="I3405" s="149" t="str" cm="1">
        <f t="array" ref="I3405">_xlfn.XLOOKUP(C3405,imp_horarios,imp_trechos_janta,"",-1,1)</f>
        <v>BELEM X GOIANIA 07:12</v>
      </c>
      <c r="J3405" s="151" t="str" cm="1">
        <f t="array" ref="J3405">_xlfn.XLOOKUP(D3405,justificativas_motivos,justificativas_texto,"",1,1)</f>
        <v>MOTORISTA CUMPRINDO HORÁRIO NA ESCALA ATUAL</v>
      </c>
    </row>
    <row r="3406" spans="1:10" ht="41.25" hidden="1" customHeight="1">
      <c r="A3406" s="152">
        <v>45651</v>
      </c>
      <c r="B3406" s="146" t="s">
        <v>137</v>
      </c>
      <c r="C3406" s="147" t="s">
        <v>137</v>
      </c>
      <c r="D3406" s="148" t="s">
        <v>137</v>
      </c>
      <c r="E3406" s="153" t="s">
        <v>41</v>
      </c>
      <c r="F3406" s="149"/>
      <c r="G3406" s="149" t="str">
        <f t="shared" si="119"/>
        <v>1</v>
      </c>
      <c r="H3406" s="150">
        <f t="shared" si="120"/>
        <v>18</v>
      </c>
      <c r="I3406" s="149" t="str" cm="1">
        <f t="array" ref="I3406">_xlfn.XLOOKUP(C3406,imp_horarios,imp_trechos_janta,"",-1,1)</f>
        <v>ESPERA</v>
      </c>
      <c r="J3406" s="151" t="str" cm="1">
        <f t="array" ref="J3406">_xlfn.XLOOKUP(D3406,justificativas_motivos,justificativas_texto,"",1,1)</f>
        <v>MOTORISTA NA GARAGEM EM ESPERA PARA DISPONIBILIDADE DE HORARIOS</v>
      </c>
    </row>
    <row r="3407" spans="1:10" ht="41.25" hidden="1" customHeight="1">
      <c r="A3407" s="152">
        <v>45651</v>
      </c>
      <c r="B3407" s="146" t="s">
        <v>137</v>
      </c>
      <c r="C3407" s="147" t="s">
        <v>137</v>
      </c>
      <c r="D3407" s="148" t="s">
        <v>137</v>
      </c>
      <c r="E3407" s="153" t="s">
        <v>365</v>
      </c>
      <c r="F3407" s="149"/>
      <c r="G3407" s="149" t="str">
        <f t="shared" si="119"/>
        <v>1</v>
      </c>
      <c r="H3407" s="150">
        <f t="shared" si="120"/>
        <v>18</v>
      </c>
      <c r="I3407" s="149" t="str" cm="1">
        <f t="array" ref="I3407">_xlfn.XLOOKUP(C3407,imp_horarios,imp_trechos_janta,"",-1,1)</f>
        <v>ESPERA</v>
      </c>
      <c r="J3407" s="151" t="str" cm="1">
        <f t="array" ref="J3407">_xlfn.XLOOKUP(D3407,justificativas_motivos,justificativas_texto,"",1,1)</f>
        <v>MOTORISTA NA GARAGEM EM ESPERA PARA DISPONIBILIDADE DE HORARIOS</v>
      </c>
    </row>
    <row r="3408" spans="1:10" ht="41.25" hidden="1" customHeight="1">
      <c r="A3408" s="152">
        <v>45651</v>
      </c>
      <c r="B3408" s="146" t="s">
        <v>137</v>
      </c>
      <c r="C3408" s="147" t="s">
        <v>137</v>
      </c>
      <c r="D3408" s="148" t="s">
        <v>137</v>
      </c>
      <c r="E3408" s="153" t="s">
        <v>343</v>
      </c>
      <c r="F3408" s="149"/>
      <c r="G3408" s="149" t="str">
        <f t="shared" si="119"/>
        <v>1</v>
      </c>
      <c r="H3408" s="150">
        <f t="shared" si="120"/>
        <v>18</v>
      </c>
      <c r="I3408" s="149" t="str" cm="1">
        <f t="array" ref="I3408">_xlfn.XLOOKUP(C3408,imp_horarios,imp_trechos_janta,"",-1,1)</f>
        <v>ESPERA</v>
      </c>
      <c r="J3408" s="151" t="str" cm="1">
        <f t="array" ref="J3408">_xlfn.XLOOKUP(D3408,justificativas_motivos,justificativas_texto,"",1,1)</f>
        <v>MOTORISTA NA GARAGEM EM ESPERA PARA DISPONIBILIDADE DE HORARIOS</v>
      </c>
    </row>
    <row r="3409" spans="1:10" ht="41.25" hidden="1" customHeight="1">
      <c r="A3409" s="152">
        <v>45651</v>
      </c>
      <c r="B3409" s="146" t="s">
        <v>137</v>
      </c>
      <c r="C3409" s="147" t="s">
        <v>137</v>
      </c>
      <c r="D3409" s="148" t="s">
        <v>137</v>
      </c>
      <c r="E3409" s="153" t="s">
        <v>400</v>
      </c>
      <c r="F3409" s="149"/>
      <c r="G3409" s="149" t="str">
        <f t="shared" si="119"/>
        <v>1</v>
      </c>
      <c r="H3409" s="150">
        <f t="shared" si="120"/>
        <v>18</v>
      </c>
      <c r="I3409" s="149" t="str" cm="1">
        <f t="array" ref="I3409">_xlfn.XLOOKUP(C3409,imp_horarios,imp_trechos_janta,"",-1,1)</f>
        <v>ESPERA</v>
      </c>
      <c r="J3409" s="151" t="str" cm="1">
        <f t="array" ref="J3409">_xlfn.XLOOKUP(D3409,justificativas_motivos,justificativas_texto,"",1,1)</f>
        <v>MOTORISTA NA GARAGEM EM ESPERA PARA DISPONIBILIDADE DE HORARIOS</v>
      </c>
    </row>
    <row r="3410" spans="1:10" ht="41.25" hidden="1" customHeight="1">
      <c r="A3410" s="152">
        <v>45651</v>
      </c>
      <c r="B3410" s="146" t="s">
        <v>137</v>
      </c>
      <c r="C3410" s="147" t="s">
        <v>137</v>
      </c>
      <c r="D3410" s="148" t="s">
        <v>137</v>
      </c>
      <c r="E3410" s="153" t="s">
        <v>401</v>
      </c>
      <c r="F3410" s="149"/>
      <c r="G3410" s="149" t="str">
        <f t="shared" si="119"/>
        <v>1</v>
      </c>
      <c r="H3410" s="150">
        <f t="shared" si="120"/>
        <v>18</v>
      </c>
      <c r="I3410" s="149" t="str" cm="1">
        <f t="array" ref="I3410">_xlfn.XLOOKUP(C3410,imp_horarios,imp_trechos_janta,"",-1,1)</f>
        <v>ESPERA</v>
      </c>
      <c r="J3410" s="151" t="str" cm="1">
        <f t="array" ref="J3410">_xlfn.XLOOKUP(D3410,justificativas_motivos,justificativas_texto,"",1,1)</f>
        <v>MOTORISTA NA GARAGEM EM ESPERA PARA DISPONIBILIDADE DE HORARIOS</v>
      </c>
    </row>
    <row r="3411" spans="1:10" ht="41.25" hidden="1" customHeight="1">
      <c r="A3411" s="152">
        <v>45651</v>
      </c>
      <c r="B3411" s="146" t="s">
        <v>137</v>
      </c>
      <c r="C3411" s="147" t="s">
        <v>137</v>
      </c>
      <c r="D3411" s="148" t="s">
        <v>137</v>
      </c>
      <c r="E3411" s="153" t="s">
        <v>160</v>
      </c>
      <c r="F3411" s="149"/>
      <c r="G3411" s="149" t="str">
        <f t="shared" si="119"/>
        <v>1</v>
      </c>
      <c r="H3411" s="150">
        <f t="shared" si="120"/>
        <v>18</v>
      </c>
      <c r="I3411" s="149" t="str" cm="1">
        <f t="array" ref="I3411">_xlfn.XLOOKUP(C3411,imp_horarios,imp_trechos_janta,"",-1,1)</f>
        <v>ESPERA</v>
      </c>
      <c r="J3411" s="151" t="str" cm="1">
        <f t="array" ref="J3411">_xlfn.XLOOKUP(D3411,justificativas_motivos,justificativas_texto,"",1,1)</f>
        <v>MOTORISTA NA GARAGEM EM ESPERA PARA DISPONIBILIDADE DE HORARIOS</v>
      </c>
    </row>
    <row r="3412" spans="1:10" ht="41.25" hidden="1" customHeight="1">
      <c r="A3412" s="152">
        <v>45651</v>
      </c>
      <c r="B3412" s="146">
        <v>19020</v>
      </c>
      <c r="C3412" s="147">
        <v>0.39583333333333331</v>
      </c>
      <c r="D3412" s="148" t="s">
        <v>11</v>
      </c>
      <c r="E3412" s="153" t="s">
        <v>312</v>
      </c>
      <c r="F3412" s="149"/>
      <c r="G3412" s="149" t="str">
        <f t="shared" si="119"/>
        <v>1</v>
      </c>
      <c r="H3412" s="150">
        <f t="shared" si="120"/>
        <v>18</v>
      </c>
      <c r="I3412" s="149" t="s">
        <v>145</v>
      </c>
      <c r="J3412" s="151" t="str" cm="1">
        <f t="array" ref="J3412">_xlfn.XLOOKUP(D3412,justificativas_motivos,justificativas_texto,"",1,1)</f>
        <v>MOTORISTA CUMPRINDO HORÁRIO NA ESCALA ATUAL</v>
      </c>
    </row>
    <row r="3413" spans="1:10" ht="41.25" hidden="1" customHeight="1">
      <c r="A3413" s="152">
        <v>45651</v>
      </c>
      <c r="B3413" s="146">
        <v>19020</v>
      </c>
      <c r="C3413" s="147">
        <v>0.39583333333333331</v>
      </c>
      <c r="D3413" s="148" t="s">
        <v>11</v>
      </c>
      <c r="E3413" s="153" t="s">
        <v>257</v>
      </c>
      <c r="F3413" s="149"/>
      <c r="G3413" s="149" t="str">
        <f t="shared" si="119"/>
        <v>1</v>
      </c>
      <c r="H3413" s="150">
        <f t="shared" si="120"/>
        <v>18</v>
      </c>
      <c r="I3413" s="149" t="s">
        <v>145</v>
      </c>
      <c r="J3413" s="151" t="str" cm="1">
        <f t="array" ref="J3413">_xlfn.XLOOKUP(D3413,justificativas_motivos,justificativas_texto,"",1,1)</f>
        <v>MOTORISTA CUMPRINDO HORÁRIO NA ESCALA ATUAL</v>
      </c>
    </row>
    <row r="3414" spans="1:10" ht="41.25" hidden="1" customHeight="1">
      <c r="A3414" s="152">
        <v>45651</v>
      </c>
      <c r="B3414" s="146" t="s">
        <v>137</v>
      </c>
      <c r="C3414" s="147" t="s">
        <v>137</v>
      </c>
      <c r="D3414" s="148" t="s">
        <v>137</v>
      </c>
      <c r="E3414" s="149" t="s">
        <v>96</v>
      </c>
      <c r="F3414" s="149"/>
      <c r="G3414" s="149" t="str">
        <f t="shared" si="119"/>
        <v>1</v>
      </c>
      <c r="H3414" s="150">
        <f t="shared" si="120"/>
        <v>18</v>
      </c>
      <c r="I3414" s="149" t="str" cm="1">
        <f t="array" ref="I3414">_xlfn.XLOOKUP(C3414,imp_horarios,imp_trechos_janta,"",-1,1)</f>
        <v>ESPERA</v>
      </c>
      <c r="J3414" s="151" t="str" cm="1">
        <f t="array" ref="J3414">_xlfn.XLOOKUP(D3414,justificativas_motivos,justificativas_texto,"",1,1)</f>
        <v>MOTORISTA NA GARAGEM EM ESPERA PARA DISPONIBILIDADE DE HORARIOS</v>
      </c>
    </row>
    <row r="3415" spans="1:10" ht="41.25" hidden="1" customHeight="1">
      <c r="A3415" s="152">
        <v>45651</v>
      </c>
      <c r="B3415" s="146" t="s">
        <v>137</v>
      </c>
      <c r="C3415" s="147" t="s">
        <v>137</v>
      </c>
      <c r="D3415" s="148" t="s">
        <v>137</v>
      </c>
      <c r="E3415" s="149" t="s">
        <v>35</v>
      </c>
      <c r="F3415" s="149"/>
      <c r="G3415" s="149" t="str">
        <f t="shared" si="119"/>
        <v>1</v>
      </c>
      <c r="H3415" s="150">
        <f t="shared" si="120"/>
        <v>18</v>
      </c>
      <c r="I3415" s="149" t="str" cm="1">
        <f t="array" ref="I3415">_xlfn.XLOOKUP(C3415,imp_horarios,imp_trechos_janta,"",-1,1)</f>
        <v>ESPERA</v>
      </c>
      <c r="J3415" s="151" t="str" cm="1">
        <f t="array" ref="J3415">_xlfn.XLOOKUP(D3415,justificativas_motivos,justificativas_texto,"",1,1)</f>
        <v>MOTORISTA NA GARAGEM EM ESPERA PARA DISPONIBILIDADE DE HORARIOS</v>
      </c>
    </row>
    <row r="3416" spans="1:10" ht="41.25" hidden="1" customHeight="1">
      <c r="A3416" s="152">
        <v>45651</v>
      </c>
      <c r="B3416" s="146" t="s">
        <v>137</v>
      </c>
      <c r="C3416" s="147" t="s">
        <v>137</v>
      </c>
      <c r="D3416" s="148" t="s">
        <v>137</v>
      </c>
      <c r="E3416" s="149" t="s">
        <v>19</v>
      </c>
      <c r="F3416" s="149"/>
      <c r="G3416" s="149" t="str">
        <f t="shared" si="119"/>
        <v>1</v>
      </c>
      <c r="H3416" s="150">
        <f t="shared" si="120"/>
        <v>18</v>
      </c>
      <c r="I3416" s="149" t="str" cm="1">
        <f t="array" ref="I3416">_xlfn.XLOOKUP(C3416,imp_horarios,imp_trechos_janta,"",-1,1)</f>
        <v>ESPERA</v>
      </c>
      <c r="J3416" s="151" t="str" cm="1">
        <f t="array" ref="J3416">_xlfn.XLOOKUP(D3416,justificativas_motivos,justificativas_texto,"",1,1)</f>
        <v>MOTORISTA NA GARAGEM EM ESPERA PARA DISPONIBILIDADE DE HORARIOS</v>
      </c>
    </row>
    <row r="3417" spans="1:10" ht="41.25" hidden="1" customHeight="1">
      <c r="A3417" s="152">
        <v>45651</v>
      </c>
      <c r="B3417" s="146" t="s">
        <v>137</v>
      </c>
      <c r="C3417" s="147" t="s">
        <v>137</v>
      </c>
      <c r="D3417" s="148" t="s">
        <v>137</v>
      </c>
      <c r="E3417" s="149" t="s">
        <v>194</v>
      </c>
      <c r="F3417" s="149"/>
      <c r="G3417" s="149" t="str">
        <f t="shared" si="119"/>
        <v>1</v>
      </c>
      <c r="H3417" s="150">
        <f t="shared" si="120"/>
        <v>18</v>
      </c>
      <c r="I3417" s="149" t="str" cm="1">
        <f t="array" ref="I3417">_xlfn.XLOOKUP(C3417,imp_horarios,imp_trechos_janta,"",-1,1)</f>
        <v>ESPERA</v>
      </c>
      <c r="J3417" s="151" t="str" cm="1">
        <f t="array" ref="J3417">_xlfn.XLOOKUP(D3417,justificativas_motivos,justificativas_texto,"",1,1)</f>
        <v>MOTORISTA NA GARAGEM EM ESPERA PARA DISPONIBILIDADE DE HORARIOS</v>
      </c>
    </row>
    <row r="3418" spans="1:10" ht="41.25" hidden="1" customHeight="1">
      <c r="A3418" s="144">
        <v>45651</v>
      </c>
      <c r="B3418" s="135" t="s">
        <v>137</v>
      </c>
      <c r="C3418" s="133" t="s">
        <v>137</v>
      </c>
      <c r="D3418" s="136" t="s">
        <v>137</v>
      </c>
      <c r="E3418" s="149" t="s">
        <v>127</v>
      </c>
      <c r="F3418" s="132"/>
      <c r="G3418" s="132" t="str">
        <f t="shared" si="119"/>
        <v>1</v>
      </c>
      <c r="H3418" s="137">
        <f t="shared" si="120"/>
        <v>18</v>
      </c>
      <c r="I3418" s="132" t="str" cm="1">
        <f t="array" ref="I3418">_xlfn.XLOOKUP(C3418,imp_horarios,imp_trechos_janta,"",-1,1)</f>
        <v>ESPERA</v>
      </c>
      <c r="J3418" s="145" t="str" cm="1">
        <f t="array" ref="J3418">_xlfn.XLOOKUP(D3418,justificativas_motivos,justificativas_texto,"",1,1)</f>
        <v>MOTORISTA NA GARAGEM EM ESPERA PARA DISPONIBILIDADE DE HORARIOS</v>
      </c>
    </row>
    <row r="3419" spans="1:10" ht="41.25" hidden="1" customHeight="1">
      <c r="A3419" s="152">
        <v>45651</v>
      </c>
      <c r="B3419" s="146" t="s">
        <v>137</v>
      </c>
      <c r="C3419" s="147" t="s">
        <v>137</v>
      </c>
      <c r="D3419" s="148" t="s">
        <v>137</v>
      </c>
      <c r="E3419" s="149" t="s">
        <v>128</v>
      </c>
      <c r="F3419" s="149"/>
      <c r="G3419" s="149" t="str">
        <f t="shared" ref="G3419:G3482" si="121">IF(E3419="MOTORISTA","","1")</f>
        <v>1</v>
      </c>
      <c r="H3419" s="150">
        <f t="shared" ref="H3419:H3482" si="122">IF(E3419="MOTORISTA","",18)</f>
        <v>18</v>
      </c>
      <c r="I3419" s="149" t="str" cm="1">
        <f t="array" ref="I3419">_xlfn.XLOOKUP(C3419,imp_horarios,imp_trechos_janta,"",-1,1)</f>
        <v>ESPERA</v>
      </c>
      <c r="J3419" s="151" t="str" cm="1">
        <f t="array" ref="J3419">_xlfn.XLOOKUP(D3419,justificativas_motivos,justificativas_texto,"",1,1)</f>
        <v>MOTORISTA NA GARAGEM EM ESPERA PARA DISPONIBILIDADE DE HORARIOS</v>
      </c>
    </row>
    <row r="3420" spans="1:10" ht="41.25" hidden="1" customHeight="1">
      <c r="A3420" s="152">
        <v>45652</v>
      </c>
      <c r="B3420" s="146">
        <v>19014</v>
      </c>
      <c r="C3420" s="147">
        <v>0.3</v>
      </c>
      <c r="D3420" s="148" t="s">
        <v>11</v>
      </c>
      <c r="E3420" s="153" t="s">
        <v>41</v>
      </c>
      <c r="F3420" s="149"/>
      <c r="G3420" s="149" t="str">
        <f t="shared" si="121"/>
        <v>1</v>
      </c>
      <c r="H3420" s="150">
        <f t="shared" si="122"/>
        <v>18</v>
      </c>
      <c r="I3420" s="149" t="str" cm="1">
        <f t="array" ref="I3420">_xlfn.XLOOKUP(C3420,imp_horarios,imp_trechos_janta,"",-1,1)</f>
        <v>BELEM X GOIANIA 07:12</v>
      </c>
      <c r="J3420" s="151" t="str" cm="1">
        <f t="array" ref="J3420">_xlfn.XLOOKUP(D3420,justificativas_motivos,justificativas_texto,"",1,1)</f>
        <v>MOTORISTA CUMPRINDO HORÁRIO NA ESCALA ATUAL</v>
      </c>
    </row>
    <row r="3421" spans="1:10" ht="41.25" hidden="1" customHeight="1">
      <c r="A3421" s="152">
        <v>45652</v>
      </c>
      <c r="B3421" s="146">
        <v>19014</v>
      </c>
      <c r="C3421" s="147">
        <v>0.3</v>
      </c>
      <c r="D3421" s="148" t="s">
        <v>11</v>
      </c>
      <c r="E3421" s="153" t="s">
        <v>365</v>
      </c>
      <c r="F3421" s="149"/>
      <c r="G3421" s="149" t="str">
        <f t="shared" si="121"/>
        <v>1</v>
      </c>
      <c r="H3421" s="150">
        <f t="shared" si="122"/>
        <v>18</v>
      </c>
      <c r="I3421" s="149" t="str" cm="1">
        <f t="array" ref="I3421">_xlfn.XLOOKUP(C3421,imp_horarios,imp_trechos_janta,"",-1,1)</f>
        <v>BELEM X GOIANIA 07:12</v>
      </c>
      <c r="J3421" s="151" t="str" cm="1">
        <f t="array" ref="J3421">_xlfn.XLOOKUP(D3421,justificativas_motivos,justificativas_texto,"",1,1)</f>
        <v>MOTORISTA CUMPRINDO HORÁRIO NA ESCALA ATUAL</v>
      </c>
    </row>
    <row r="3422" spans="1:10" ht="41.25" hidden="1" customHeight="1">
      <c r="A3422" s="152">
        <v>45652</v>
      </c>
      <c r="B3422" s="146">
        <v>19019</v>
      </c>
      <c r="C3422" s="147">
        <v>0.87847222222222221</v>
      </c>
      <c r="D3422" s="148" t="s">
        <v>11</v>
      </c>
      <c r="E3422" s="153" t="s">
        <v>343</v>
      </c>
      <c r="F3422" s="149"/>
      <c r="G3422" s="149" t="str">
        <f t="shared" si="121"/>
        <v>1</v>
      </c>
      <c r="H3422" s="150">
        <f t="shared" si="122"/>
        <v>18</v>
      </c>
      <c r="I3422" s="149" t="str" cm="1">
        <f t="array" ref="I3422">_xlfn.XLOOKUP(C3422,imp_horarios,imp_trechos_janta,"",-1,1)</f>
        <v>BELEM X GOIANIA 21:05</v>
      </c>
      <c r="J3422" s="151" t="str" cm="1">
        <f t="array" ref="J3422">_xlfn.XLOOKUP(D3422,justificativas_motivos,justificativas_texto,"",1,1)</f>
        <v>MOTORISTA CUMPRINDO HORÁRIO NA ESCALA ATUAL</v>
      </c>
    </row>
    <row r="3423" spans="1:10" ht="41.25" hidden="1" customHeight="1">
      <c r="A3423" s="152">
        <v>45652</v>
      </c>
      <c r="B3423" s="146">
        <v>19019</v>
      </c>
      <c r="C3423" s="147">
        <v>0.87847222222222221</v>
      </c>
      <c r="D3423" s="148" t="s">
        <v>11</v>
      </c>
      <c r="E3423" s="153" t="s">
        <v>400</v>
      </c>
      <c r="F3423" s="149"/>
      <c r="G3423" s="149" t="str">
        <f t="shared" si="121"/>
        <v>1</v>
      </c>
      <c r="H3423" s="150">
        <f t="shared" si="122"/>
        <v>18</v>
      </c>
      <c r="I3423" s="149" t="str" cm="1">
        <f t="array" ref="I3423">_xlfn.XLOOKUP(C3423,imp_horarios,imp_trechos_janta,"",-1,1)</f>
        <v>BELEM X GOIANIA 21:05</v>
      </c>
      <c r="J3423" s="151" t="str" cm="1">
        <f t="array" ref="J3423">_xlfn.XLOOKUP(D3423,justificativas_motivos,justificativas_texto,"",1,1)</f>
        <v>MOTORISTA CUMPRINDO HORÁRIO NA ESCALA ATUAL</v>
      </c>
    </row>
    <row r="3424" spans="1:10" ht="41.25" hidden="1" customHeight="1">
      <c r="A3424" s="152">
        <v>45652</v>
      </c>
      <c r="B3424" s="135" t="s">
        <v>137</v>
      </c>
      <c r="C3424" s="133" t="s">
        <v>137</v>
      </c>
      <c r="D3424" s="136" t="s">
        <v>137</v>
      </c>
      <c r="E3424" s="153" t="s">
        <v>401</v>
      </c>
      <c r="F3424" s="149"/>
      <c r="G3424" s="149" t="str">
        <f t="shared" si="121"/>
        <v>1</v>
      </c>
      <c r="H3424" s="150">
        <f t="shared" si="122"/>
        <v>18</v>
      </c>
      <c r="I3424" s="149" t="str" cm="1">
        <f t="array" ref="I3424">_xlfn.XLOOKUP(C3424,imp_horarios,imp_trechos_janta,"",-1,1)</f>
        <v>ESPERA</v>
      </c>
      <c r="J3424" s="151" t="str" cm="1">
        <f t="array" ref="J3424">_xlfn.XLOOKUP(D3424,justificativas_motivos,justificativas_texto,"",1,1)</f>
        <v>MOTORISTA NA GARAGEM EM ESPERA PARA DISPONIBILIDADE DE HORARIOS</v>
      </c>
    </row>
    <row r="3425" spans="1:10" ht="41.25" hidden="1" customHeight="1">
      <c r="A3425" s="152">
        <v>45652</v>
      </c>
      <c r="B3425" s="146" t="s">
        <v>137</v>
      </c>
      <c r="C3425" s="147" t="s">
        <v>137</v>
      </c>
      <c r="D3425" s="148" t="s">
        <v>137</v>
      </c>
      <c r="E3425" s="153" t="s">
        <v>160</v>
      </c>
      <c r="F3425" s="149"/>
      <c r="G3425" s="149" t="str">
        <f t="shared" si="121"/>
        <v>1</v>
      </c>
      <c r="H3425" s="150">
        <f t="shared" si="122"/>
        <v>18</v>
      </c>
      <c r="I3425" s="149" t="str" cm="1">
        <f t="array" ref="I3425">_xlfn.XLOOKUP(C3425,imp_horarios,imp_trechos_janta,"",-1,1)</f>
        <v>ESPERA</v>
      </c>
      <c r="J3425" s="151" t="str" cm="1">
        <f t="array" ref="J3425">_xlfn.XLOOKUP(D3425,justificativas_motivos,justificativas_texto,"",1,1)</f>
        <v>MOTORISTA NA GARAGEM EM ESPERA PARA DISPONIBILIDADE DE HORARIOS</v>
      </c>
    </row>
    <row r="3426" spans="1:10" ht="41.25" hidden="1" customHeight="1">
      <c r="A3426" s="152">
        <v>45652</v>
      </c>
      <c r="B3426" s="146">
        <v>16600</v>
      </c>
      <c r="C3426" s="147">
        <v>0.34027777777777779</v>
      </c>
      <c r="D3426" s="148" t="s">
        <v>11</v>
      </c>
      <c r="E3426" s="149" t="s">
        <v>96</v>
      </c>
      <c r="F3426" s="149"/>
      <c r="G3426" s="149" t="str">
        <f t="shared" si="121"/>
        <v>1</v>
      </c>
      <c r="H3426" s="150">
        <f t="shared" si="122"/>
        <v>18</v>
      </c>
      <c r="I3426" s="149" t="s">
        <v>617</v>
      </c>
      <c r="J3426" s="151" t="str" cm="1">
        <f t="array" ref="J3426">_xlfn.XLOOKUP(D3426,justificativas_motivos,justificativas_texto,"",1,1)</f>
        <v>MOTORISTA CUMPRINDO HORÁRIO NA ESCALA ATUAL</v>
      </c>
    </row>
    <row r="3427" spans="1:10" ht="41.25" hidden="1" customHeight="1">
      <c r="A3427" s="152">
        <v>45652</v>
      </c>
      <c r="B3427" s="146">
        <v>16600</v>
      </c>
      <c r="C3427" s="147">
        <v>0.34027777777777779</v>
      </c>
      <c r="D3427" s="148" t="s">
        <v>11</v>
      </c>
      <c r="E3427" s="149" t="s">
        <v>35</v>
      </c>
      <c r="F3427" s="149"/>
      <c r="G3427" s="149" t="str">
        <f t="shared" si="121"/>
        <v>1</v>
      </c>
      <c r="H3427" s="150">
        <f t="shared" si="122"/>
        <v>18</v>
      </c>
      <c r="I3427" s="149" t="s">
        <v>617</v>
      </c>
      <c r="J3427" s="151" t="str" cm="1">
        <f t="array" ref="J3427">_xlfn.XLOOKUP(D3427,justificativas_motivos,justificativas_texto,"",1,1)</f>
        <v>MOTORISTA CUMPRINDO HORÁRIO NA ESCALA ATUAL</v>
      </c>
    </row>
    <row r="3428" spans="1:10" ht="41.25" hidden="1" customHeight="1">
      <c r="A3428" s="152">
        <v>45652</v>
      </c>
      <c r="B3428" s="146">
        <v>24014</v>
      </c>
      <c r="C3428" s="147">
        <v>0.33333333333333331</v>
      </c>
      <c r="D3428" s="148" t="s">
        <v>11</v>
      </c>
      <c r="E3428" s="149" t="s">
        <v>194</v>
      </c>
      <c r="F3428" s="149"/>
      <c r="G3428" s="149" t="str">
        <f t="shared" si="121"/>
        <v>1</v>
      </c>
      <c r="H3428" s="150">
        <f t="shared" si="122"/>
        <v>18</v>
      </c>
      <c r="I3428" s="149" t="str" cm="1">
        <f t="array" ref="I3428">_xlfn.XLOOKUP(C3428,imp_horarios,imp_trechos_janta,"",-1,1)</f>
        <v>SAO LUIS X GOIANIA 08:00</v>
      </c>
      <c r="J3428" s="151" t="str" cm="1">
        <f t="array" ref="J3428">_xlfn.XLOOKUP(D3428,justificativas_motivos,justificativas_texto,"",1,1)</f>
        <v>MOTORISTA CUMPRINDO HORÁRIO NA ESCALA ATUAL</v>
      </c>
    </row>
    <row r="3429" spans="1:10" ht="41.25" hidden="1" customHeight="1">
      <c r="A3429" s="152">
        <v>45652</v>
      </c>
      <c r="B3429" s="146">
        <v>221101</v>
      </c>
      <c r="C3429" s="147">
        <v>0.39583333333333331</v>
      </c>
      <c r="D3429" s="148" t="s">
        <v>11</v>
      </c>
      <c r="E3429" s="149" t="s">
        <v>127</v>
      </c>
      <c r="F3429" s="149"/>
      <c r="G3429" s="149" t="str">
        <f t="shared" si="121"/>
        <v>1</v>
      </c>
      <c r="H3429" s="150">
        <f t="shared" si="122"/>
        <v>18</v>
      </c>
      <c r="I3429" s="149" t="str" cm="1">
        <f t="array" ref="I3429">_xlfn.XLOOKUP(C3429,imp_horarios,imp_trechos_janta,"",-1,1)</f>
        <v>GOIANIA X BELEM 09:30</v>
      </c>
      <c r="J3429" s="151" t="str" cm="1">
        <f t="array" ref="J3429">_xlfn.XLOOKUP(D3429,justificativas_motivos,justificativas_texto,"",1,1)</f>
        <v>MOTORISTA CUMPRINDO HORÁRIO NA ESCALA ATUAL</v>
      </c>
    </row>
    <row r="3430" spans="1:10" ht="41.25" hidden="1" customHeight="1">
      <c r="A3430" s="152">
        <v>45652</v>
      </c>
      <c r="B3430" s="146">
        <v>221101</v>
      </c>
      <c r="C3430" s="147">
        <v>0.39583333333333331</v>
      </c>
      <c r="D3430" s="148" t="s">
        <v>11</v>
      </c>
      <c r="E3430" s="149" t="s">
        <v>128</v>
      </c>
      <c r="F3430" s="149"/>
      <c r="G3430" s="149" t="str">
        <f t="shared" si="121"/>
        <v>1</v>
      </c>
      <c r="H3430" s="150">
        <f t="shared" si="122"/>
        <v>18</v>
      </c>
      <c r="I3430" s="149" t="str" cm="1">
        <f t="array" ref="I3430">_xlfn.XLOOKUP(C3430,imp_horarios,imp_trechos_janta,"",-1,1)</f>
        <v>GOIANIA X BELEM 09:30</v>
      </c>
      <c r="J3430" s="151" t="str" cm="1">
        <f t="array" ref="J3430">_xlfn.XLOOKUP(D3430,justificativas_motivos,justificativas_texto,"",1,1)</f>
        <v>MOTORISTA CUMPRINDO HORÁRIO NA ESCALA ATUAL</v>
      </c>
    </row>
    <row r="3431" spans="1:10" ht="41.25" hidden="1" customHeight="1">
      <c r="A3431" s="152">
        <v>45652</v>
      </c>
      <c r="B3431" s="146">
        <v>19015</v>
      </c>
      <c r="C3431" s="147">
        <v>0.39583333333333331</v>
      </c>
      <c r="D3431" s="148" t="s">
        <v>11</v>
      </c>
      <c r="E3431" s="153" t="s">
        <v>227</v>
      </c>
      <c r="F3431" s="149"/>
      <c r="G3431" s="149" t="str">
        <f t="shared" si="121"/>
        <v>1</v>
      </c>
      <c r="H3431" s="150">
        <f t="shared" si="122"/>
        <v>18</v>
      </c>
      <c r="I3431" s="149" t="s">
        <v>145</v>
      </c>
      <c r="J3431" s="151" t="str" cm="1">
        <f t="array" ref="J3431">_xlfn.XLOOKUP(D3431,justificativas_motivos,justificativas_texto,"",1,1)</f>
        <v>MOTORISTA CUMPRINDO HORÁRIO NA ESCALA ATUAL</v>
      </c>
    </row>
    <row r="3432" spans="1:10" ht="41.25" hidden="1" customHeight="1">
      <c r="A3432" s="152">
        <v>45652</v>
      </c>
      <c r="B3432" s="146">
        <v>19015</v>
      </c>
      <c r="C3432" s="147">
        <v>0.39583333333333331</v>
      </c>
      <c r="D3432" s="148" t="s">
        <v>11</v>
      </c>
      <c r="E3432" s="153" t="s">
        <v>344</v>
      </c>
      <c r="F3432" s="149"/>
      <c r="G3432" s="149" t="str">
        <f t="shared" si="121"/>
        <v>1</v>
      </c>
      <c r="H3432" s="150">
        <f t="shared" si="122"/>
        <v>18</v>
      </c>
      <c r="I3432" s="149" t="s">
        <v>145</v>
      </c>
      <c r="J3432" s="151" t="str" cm="1">
        <f t="array" ref="J3432">_xlfn.XLOOKUP(D3432,justificativas_motivos,justificativas_texto,"",1,1)</f>
        <v>MOTORISTA CUMPRINDO HORÁRIO NA ESCALA ATUAL</v>
      </c>
    </row>
    <row r="3433" spans="1:10" ht="41.25" hidden="1" customHeight="1">
      <c r="A3433" s="152">
        <v>45652</v>
      </c>
      <c r="B3433" s="146">
        <v>24003</v>
      </c>
      <c r="C3433" s="147">
        <v>0.79166666666666663</v>
      </c>
      <c r="D3433" s="148" t="s">
        <v>11</v>
      </c>
      <c r="E3433" s="149" t="s">
        <v>166</v>
      </c>
      <c r="F3433" s="149"/>
      <c r="G3433" s="149" t="str">
        <f t="shared" si="121"/>
        <v>1</v>
      </c>
      <c r="H3433" s="150">
        <f t="shared" si="122"/>
        <v>18</v>
      </c>
      <c r="I3433" s="149" t="s">
        <v>79</v>
      </c>
      <c r="J3433" s="151" t="str" cm="1">
        <f t="array" ref="J3433">_xlfn.XLOOKUP(D3433,justificativas_motivos,justificativas_texto,"",1,1)</f>
        <v>MOTORISTA CUMPRINDO HORÁRIO NA ESCALA ATUAL</v>
      </c>
    </row>
    <row r="3434" spans="1:10" ht="41.25" hidden="1" customHeight="1">
      <c r="A3434" s="152">
        <v>45652</v>
      </c>
      <c r="B3434" s="146">
        <v>24003</v>
      </c>
      <c r="C3434" s="147">
        <v>0.79166666666666663</v>
      </c>
      <c r="D3434" s="148" t="s">
        <v>11</v>
      </c>
      <c r="E3434" s="149" t="s">
        <v>370</v>
      </c>
      <c r="F3434" s="149"/>
      <c r="G3434" s="149" t="str">
        <f t="shared" si="121"/>
        <v>1</v>
      </c>
      <c r="H3434" s="150">
        <f t="shared" si="122"/>
        <v>18</v>
      </c>
      <c r="I3434" s="149" t="s">
        <v>79</v>
      </c>
      <c r="J3434" s="151" t="str" cm="1">
        <f t="array" ref="J3434">_xlfn.XLOOKUP(D3434,justificativas_motivos,justificativas_texto,"",1,1)</f>
        <v>MOTORISTA CUMPRINDO HORÁRIO NA ESCALA ATUAL</v>
      </c>
    </row>
    <row r="3435" spans="1:10" ht="41.25" hidden="1" customHeight="1">
      <c r="A3435" s="152">
        <v>45652</v>
      </c>
      <c r="B3435" s="146">
        <v>15800</v>
      </c>
      <c r="C3435" s="147">
        <v>0.75</v>
      </c>
      <c r="D3435" s="148" t="s">
        <v>11</v>
      </c>
      <c r="E3435" s="149" t="s">
        <v>121</v>
      </c>
      <c r="F3435" s="149"/>
      <c r="G3435" s="149" t="str">
        <f t="shared" si="121"/>
        <v>1</v>
      </c>
      <c r="H3435" s="150">
        <f t="shared" si="122"/>
        <v>18</v>
      </c>
      <c r="I3435" s="149" t="str" cm="1">
        <f t="array" ref="I3435">_xlfn.XLOOKUP(C3435,imp_horarios,imp_trechos_janta,"",-1,1)</f>
        <v>GOIANIA X TERESINA 18:00</v>
      </c>
      <c r="J3435" s="151" t="str" cm="1">
        <f t="array" ref="J3435">_xlfn.XLOOKUP(D3435,justificativas_motivos,justificativas_texto,"",1,1)</f>
        <v>MOTORISTA CUMPRINDO HORÁRIO NA ESCALA ATUAL</v>
      </c>
    </row>
    <row r="3436" spans="1:10" ht="41.25" hidden="1" customHeight="1">
      <c r="A3436" s="152">
        <v>45652</v>
      </c>
      <c r="B3436" s="146">
        <v>15800</v>
      </c>
      <c r="C3436" s="147">
        <v>0.75</v>
      </c>
      <c r="D3436" s="148" t="s">
        <v>11</v>
      </c>
      <c r="E3436" s="149" t="s">
        <v>122</v>
      </c>
      <c r="F3436" s="149"/>
      <c r="G3436" s="149" t="str">
        <f t="shared" si="121"/>
        <v>1</v>
      </c>
      <c r="H3436" s="150">
        <f t="shared" si="122"/>
        <v>18</v>
      </c>
      <c r="I3436" s="149" t="str" cm="1">
        <f t="array" ref="I3436">_xlfn.XLOOKUP(C3436,imp_horarios,imp_trechos_janta,"",-1,1)</f>
        <v>GOIANIA X TERESINA 18:00</v>
      </c>
      <c r="J3436" s="151" t="str" cm="1">
        <f t="array" ref="J3436">_xlfn.XLOOKUP(D3436,justificativas_motivos,justificativas_texto,"",1,1)</f>
        <v>MOTORISTA CUMPRINDO HORÁRIO NA ESCALA ATUAL</v>
      </c>
    </row>
    <row r="3437" spans="1:10" ht="41.25" hidden="1" customHeight="1">
      <c r="A3437" s="152">
        <v>45653</v>
      </c>
      <c r="B3437" s="146">
        <v>15700</v>
      </c>
      <c r="C3437" s="147">
        <v>0.86111111111111116</v>
      </c>
      <c r="D3437" s="148" t="s">
        <v>11</v>
      </c>
      <c r="E3437" s="153" t="s">
        <v>166</v>
      </c>
      <c r="F3437" s="149"/>
      <c r="G3437" s="149" t="str">
        <f t="shared" si="121"/>
        <v>1</v>
      </c>
      <c r="H3437" s="150">
        <f t="shared" si="122"/>
        <v>18</v>
      </c>
      <c r="I3437" s="149" t="s">
        <v>623</v>
      </c>
      <c r="J3437" s="151" t="str" cm="1">
        <f t="array" ref="J3437">_xlfn.XLOOKUP(D3437,justificativas_motivos,justificativas_texto,"",1,1)</f>
        <v>MOTORISTA CUMPRINDO HORÁRIO NA ESCALA ATUAL</v>
      </c>
    </row>
    <row r="3438" spans="1:10" ht="41.25" hidden="1" customHeight="1">
      <c r="A3438" s="152">
        <v>45653</v>
      </c>
      <c r="B3438" s="146">
        <v>15700</v>
      </c>
      <c r="C3438" s="147">
        <v>0.86111111111111116</v>
      </c>
      <c r="D3438" s="148" t="s">
        <v>11</v>
      </c>
      <c r="E3438" s="153" t="s">
        <v>370</v>
      </c>
      <c r="F3438" s="149"/>
      <c r="G3438" s="149" t="str">
        <f t="shared" si="121"/>
        <v>1</v>
      </c>
      <c r="H3438" s="150">
        <f t="shared" si="122"/>
        <v>18</v>
      </c>
      <c r="I3438" s="149" t="s">
        <v>623</v>
      </c>
      <c r="J3438" s="151" t="str" cm="1">
        <f t="array" ref="J3438">_xlfn.XLOOKUP(D3438,justificativas_motivos,justificativas_texto,"",1,1)</f>
        <v>MOTORISTA CUMPRINDO HORÁRIO NA ESCALA ATUAL</v>
      </c>
    </row>
    <row r="3439" spans="1:10" ht="41.25" hidden="1" customHeight="1">
      <c r="A3439" s="152">
        <v>45653</v>
      </c>
      <c r="B3439" s="146">
        <v>20014</v>
      </c>
      <c r="C3439" s="147">
        <v>0.87847222222222221</v>
      </c>
      <c r="D3439" s="148" t="s">
        <v>11</v>
      </c>
      <c r="E3439" s="153" t="s">
        <v>84</v>
      </c>
      <c r="F3439" s="149"/>
      <c r="G3439" s="149" t="str">
        <f t="shared" si="121"/>
        <v>1</v>
      </c>
      <c r="H3439" s="150">
        <f t="shared" si="122"/>
        <v>18</v>
      </c>
      <c r="I3439" s="149" t="str" cm="1">
        <f t="array" ref="I3439">_xlfn.XLOOKUP(C3439,imp_horarios,imp_trechos_janta,"",-1,1)</f>
        <v>BELEM X GOIANIA 21:05</v>
      </c>
      <c r="J3439" s="151" t="str" cm="1">
        <f t="array" ref="J3439">_xlfn.XLOOKUP(D3439,justificativas_motivos,justificativas_texto,"",1,1)</f>
        <v>MOTORISTA CUMPRINDO HORÁRIO NA ESCALA ATUAL</v>
      </c>
    </row>
    <row r="3440" spans="1:10" ht="41.25" hidden="1" customHeight="1">
      <c r="A3440" s="152">
        <v>45653</v>
      </c>
      <c r="B3440" s="146">
        <v>20014</v>
      </c>
      <c r="C3440" s="147">
        <v>0.87847222222222221</v>
      </c>
      <c r="D3440" s="148" t="s">
        <v>11</v>
      </c>
      <c r="E3440" s="153" t="s">
        <v>339</v>
      </c>
      <c r="F3440" s="149"/>
      <c r="G3440" s="149" t="str">
        <f t="shared" si="121"/>
        <v>1</v>
      </c>
      <c r="H3440" s="150">
        <f t="shared" si="122"/>
        <v>18</v>
      </c>
      <c r="I3440" s="149" t="str" cm="1">
        <f t="array" ref="I3440">_xlfn.XLOOKUP(C3440,imp_horarios,imp_trechos_janta,"",-1,1)</f>
        <v>BELEM X GOIANIA 21:05</v>
      </c>
      <c r="J3440" s="151" t="str" cm="1">
        <f t="array" ref="J3440">_xlfn.XLOOKUP(D3440,justificativas_motivos,justificativas_texto,"",1,1)</f>
        <v>MOTORISTA CUMPRINDO HORÁRIO NA ESCALA ATUAL</v>
      </c>
    </row>
    <row r="3441" spans="1:10" ht="41.25" hidden="1" customHeight="1">
      <c r="A3441" s="152">
        <v>45653</v>
      </c>
      <c r="B3441" s="146">
        <v>24003</v>
      </c>
      <c r="C3441" s="147">
        <v>0.3</v>
      </c>
      <c r="D3441" s="148" t="s">
        <v>11</v>
      </c>
      <c r="E3441" s="153" t="s">
        <v>167</v>
      </c>
      <c r="F3441" s="149"/>
      <c r="G3441" s="149" t="str">
        <f t="shared" si="121"/>
        <v>1</v>
      </c>
      <c r="H3441" s="150">
        <f t="shared" si="122"/>
        <v>18</v>
      </c>
      <c r="I3441" s="149" t="str" cm="1">
        <f t="array" ref="I3441">_xlfn.XLOOKUP(C3441,imp_horarios,imp_trechos_janta,"",-1,1)</f>
        <v>BELEM X GOIANIA 07:12</v>
      </c>
      <c r="J3441" s="151" t="str" cm="1">
        <f t="array" ref="J3441">_xlfn.XLOOKUP(D3441,justificativas_motivos,justificativas_texto,"",1,1)</f>
        <v>MOTORISTA CUMPRINDO HORÁRIO NA ESCALA ATUAL</v>
      </c>
    </row>
    <row r="3442" spans="1:10" ht="41.25" hidden="1" customHeight="1">
      <c r="A3442" s="152">
        <v>45653</v>
      </c>
      <c r="B3442" s="146">
        <v>24003</v>
      </c>
      <c r="C3442" s="147">
        <v>0.3</v>
      </c>
      <c r="D3442" s="148" t="s">
        <v>11</v>
      </c>
      <c r="E3442" s="153" t="s">
        <v>402</v>
      </c>
      <c r="F3442" s="149"/>
      <c r="G3442" s="149" t="str">
        <f t="shared" si="121"/>
        <v>1</v>
      </c>
      <c r="H3442" s="150">
        <f t="shared" si="122"/>
        <v>18</v>
      </c>
      <c r="I3442" s="149" t="str" cm="1">
        <f t="array" ref="I3442">_xlfn.XLOOKUP(C3442,imp_horarios,imp_trechos_janta,"",-1,1)</f>
        <v>BELEM X GOIANIA 07:12</v>
      </c>
      <c r="J3442" s="151" t="str" cm="1">
        <f t="array" ref="J3442">_xlfn.XLOOKUP(D3442,justificativas_motivos,justificativas_texto,"",1,1)</f>
        <v>MOTORISTA CUMPRINDO HORÁRIO NA ESCALA ATUAL</v>
      </c>
    </row>
    <row r="3443" spans="1:10" ht="41.25" hidden="1" customHeight="1">
      <c r="A3443" s="152">
        <v>45653</v>
      </c>
      <c r="B3443" s="146">
        <v>24012</v>
      </c>
      <c r="C3443" s="147">
        <v>0.33333333333333331</v>
      </c>
      <c r="D3443" s="148" t="s">
        <v>11</v>
      </c>
      <c r="E3443" s="153" t="s">
        <v>279</v>
      </c>
      <c r="F3443" s="149"/>
      <c r="G3443" s="149" t="str">
        <f t="shared" si="121"/>
        <v>1</v>
      </c>
      <c r="H3443" s="150">
        <f t="shared" si="122"/>
        <v>18</v>
      </c>
      <c r="I3443" s="149" t="str" cm="1">
        <f t="array" ref="I3443">_xlfn.XLOOKUP(C3443,imp_horarios,imp_trechos_janta,"",-1,1)</f>
        <v>SAO LUIS X GOIANIA 08:00</v>
      </c>
      <c r="J3443" s="151" t="str" cm="1">
        <f t="array" ref="J3443">_xlfn.XLOOKUP(D3443,justificativas_motivos,justificativas_texto,"",1,1)</f>
        <v>MOTORISTA CUMPRINDO HORÁRIO NA ESCALA ATUAL</v>
      </c>
    </row>
    <row r="3444" spans="1:10" ht="41.25" hidden="1" customHeight="1">
      <c r="A3444" s="152">
        <v>45653</v>
      </c>
      <c r="B3444" s="146">
        <v>24012</v>
      </c>
      <c r="C3444" s="147">
        <v>0.33333333333333331</v>
      </c>
      <c r="D3444" s="148" t="s">
        <v>11</v>
      </c>
      <c r="E3444" s="153" t="s">
        <v>177</v>
      </c>
      <c r="F3444" s="149"/>
      <c r="G3444" s="149" t="str">
        <f t="shared" si="121"/>
        <v>1</v>
      </c>
      <c r="H3444" s="150">
        <f t="shared" si="122"/>
        <v>18</v>
      </c>
      <c r="I3444" s="149" t="str" cm="1">
        <f t="array" ref="I3444">_xlfn.XLOOKUP(C3444,imp_horarios,imp_trechos_janta,"",-1,1)</f>
        <v>SAO LUIS X GOIANIA 08:00</v>
      </c>
      <c r="J3444" s="151" t="str" cm="1">
        <f t="array" ref="J3444">_xlfn.XLOOKUP(D3444,justificativas_motivos,justificativas_texto,"",1,1)</f>
        <v>MOTORISTA CUMPRINDO HORÁRIO NA ESCALA ATUAL</v>
      </c>
    </row>
    <row r="3445" spans="1:10" ht="41.25" hidden="1" customHeight="1">
      <c r="A3445" s="152">
        <v>45653</v>
      </c>
      <c r="B3445" s="146">
        <v>16300</v>
      </c>
      <c r="C3445" s="147">
        <v>0.39583333333333331</v>
      </c>
      <c r="D3445" s="148" t="s">
        <v>11</v>
      </c>
      <c r="E3445" s="153" t="s">
        <v>39</v>
      </c>
      <c r="F3445" s="149"/>
      <c r="G3445" s="149" t="str">
        <f t="shared" si="121"/>
        <v>1</v>
      </c>
      <c r="H3445" s="150">
        <f t="shared" si="122"/>
        <v>18</v>
      </c>
      <c r="I3445" s="149" t="s">
        <v>145</v>
      </c>
      <c r="J3445" s="151" t="str" cm="1">
        <f t="array" ref="J3445">_xlfn.XLOOKUP(D3445,justificativas_motivos,justificativas_texto,"",1,1)</f>
        <v>MOTORISTA CUMPRINDO HORÁRIO NA ESCALA ATUAL</v>
      </c>
    </row>
    <row r="3446" spans="1:10" ht="41.25" hidden="1" customHeight="1">
      <c r="A3446" s="152">
        <v>45653</v>
      </c>
      <c r="B3446" s="146">
        <v>16300</v>
      </c>
      <c r="C3446" s="147">
        <v>0.39583333333333331</v>
      </c>
      <c r="D3446" s="148" t="s">
        <v>11</v>
      </c>
      <c r="E3446" s="153" t="s">
        <v>310</v>
      </c>
      <c r="F3446" s="149"/>
      <c r="G3446" s="149" t="str">
        <f t="shared" si="121"/>
        <v>1</v>
      </c>
      <c r="H3446" s="150">
        <f t="shared" si="122"/>
        <v>18</v>
      </c>
      <c r="I3446" s="149" t="s">
        <v>145</v>
      </c>
      <c r="J3446" s="151" t="str" cm="1">
        <f t="array" ref="J3446">_xlfn.XLOOKUP(D3446,justificativas_motivos,justificativas_texto,"",1,1)</f>
        <v>MOTORISTA CUMPRINDO HORÁRIO NA ESCALA ATUAL</v>
      </c>
    </row>
    <row r="3447" spans="1:10" ht="41.25" hidden="1" customHeight="1">
      <c r="A3447" s="152">
        <v>45653</v>
      </c>
      <c r="B3447" s="146">
        <v>19004</v>
      </c>
      <c r="C3447" s="147">
        <v>0.75</v>
      </c>
      <c r="D3447" s="148" t="s">
        <v>11</v>
      </c>
      <c r="E3447" s="149" t="s">
        <v>122</v>
      </c>
      <c r="F3447" s="149"/>
      <c r="G3447" s="149" t="str">
        <f t="shared" si="121"/>
        <v>1</v>
      </c>
      <c r="H3447" s="150">
        <f t="shared" si="122"/>
        <v>18</v>
      </c>
      <c r="I3447" s="149" t="str" cm="1">
        <f t="array" ref="I3447">_xlfn.XLOOKUP(C3447,imp_horarios,imp_trechos_janta,"",-1,1)</f>
        <v>GOIANIA X TERESINA 18:00</v>
      </c>
      <c r="J3447" s="151" t="str" cm="1">
        <f t="array" ref="J3447">_xlfn.XLOOKUP(D3447,justificativas_motivos,justificativas_texto,"",1,1)</f>
        <v>MOTORISTA CUMPRINDO HORÁRIO NA ESCALA ATUAL</v>
      </c>
    </row>
    <row r="3448" spans="1:10" ht="41.25" hidden="1" customHeight="1">
      <c r="A3448" s="152">
        <v>45653</v>
      </c>
      <c r="B3448" s="146">
        <v>19004</v>
      </c>
      <c r="C3448" s="147">
        <v>0.75</v>
      </c>
      <c r="D3448" s="148" t="s">
        <v>11</v>
      </c>
      <c r="E3448" s="149" t="s">
        <v>121</v>
      </c>
      <c r="F3448" s="149"/>
      <c r="G3448" s="149" t="str">
        <f t="shared" si="121"/>
        <v>1</v>
      </c>
      <c r="H3448" s="150">
        <f t="shared" si="122"/>
        <v>18</v>
      </c>
      <c r="I3448" s="149" t="str" cm="1">
        <f t="array" ref="I3448">_xlfn.XLOOKUP(C3448,imp_horarios,imp_trechos_janta,"",-1,1)</f>
        <v>GOIANIA X TERESINA 18:00</v>
      </c>
      <c r="J3448" s="151" t="str" cm="1">
        <f t="array" ref="J3448">_xlfn.XLOOKUP(D3448,justificativas_motivos,justificativas_texto,"",1,1)</f>
        <v>MOTORISTA CUMPRINDO HORÁRIO NA ESCALA ATUAL</v>
      </c>
    </row>
    <row r="3449" spans="1:10" ht="41.25" hidden="1" customHeight="1">
      <c r="A3449" s="152">
        <v>45653</v>
      </c>
      <c r="B3449" s="146">
        <v>24005</v>
      </c>
      <c r="C3449" s="147">
        <v>0.79166666666666663</v>
      </c>
      <c r="D3449" s="148" t="s">
        <v>11</v>
      </c>
      <c r="E3449" s="149" t="s">
        <v>48</v>
      </c>
      <c r="F3449" s="149"/>
      <c r="G3449" s="149" t="str">
        <f t="shared" si="121"/>
        <v>1</v>
      </c>
      <c r="H3449" s="150">
        <f t="shared" si="122"/>
        <v>18</v>
      </c>
      <c r="I3449" s="149" t="s">
        <v>79</v>
      </c>
      <c r="J3449" s="151" t="str" cm="1">
        <f t="array" ref="J3449">_xlfn.XLOOKUP(D3449,justificativas_motivos,justificativas_texto,"",1,1)</f>
        <v>MOTORISTA CUMPRINDO HORÁRIO NA ESCALA ATUAL</v>
      </c>
    </row>
    <row r="3450" spans="1:10" ht="41.25" hidden="1" customHeight="1">
      <c r="A3450" s="152">
        <v>45653</v>
      </c>
      <c r="B3450" s="146">
        <v>24005</v>
      </c>
      <c r="C3450" s="147">
        <v>0.79166666666666663</v>
      </c>
      <c r="D3450" s="148" t="s">
        <v>11</v>
      </c>
      <c r="E3450" s="149" t="s">
        <v>50</v>
      </c>
      <c r="F3450" s="149"/>
      <c r="G3450" s="149" t="str">
        <f t="shared" si="121"/>
        <v>1</v>
      </c>
      <c r="H3450" s="150">
        <f t="shared" si="122"/>
        <v>18</v>
      </c>
      <c r="I3450" s="149" t="s">
        <v>79</v>
      </c>
      <c r="J3450" s="151" t="str" cm="1">
        <f t="array" ref="J3450">_xlfn.XLOOKUP(D3450,justificativas_motivos,justificativas_texto,"",1,1)</f>
        <v>MOTORISTA CUMPRINDO HORÁRIO NA ESCALA ATUAL</v>
      </c>
    </row>
    <row r="3451" spans="1:10" ht="41.25" hidden="1" customHeight="1">
      <c r="A3451" s="152">
        <v>45653</v>
      </c>
      <c r="B3451" s="146">
        <v>24013</v>
      </c>
      <c r="C3451" s="147">
        <v>0.83333333333333337</v>
      </c>
      <c r="D3451" s="148" t="s">
        <v>11</v>
      </c>
      <c r="E3451" s="149" t="s">
        <v>203</v>
      </c>
      <c r="F3451" s="149"/>
      <c r="G3451" s="149" t="str">
        <f t="shared" si="121"/>
        <v>1</v>
      </c>
      <c r="H3451" s="150">
        <f t="shared" si="122"/>
        <v>18</v>
      </c>
      <c r="I3451" s="149" t="str" cm="1">
        <f t="array" ref="I3451">_xlfn.XLOOKUP(C3451,imp_horarios,imp_trechos_janta,"",-1,1)</f>
        <v>GOIANIA X SAO LUIS 20:00</v>
      </c>
      <c r="J3451" s="151" t="str" cm="1">
        <f t="array" ref="J3451">_xlfn.XLOOKUP(D3451,justificativas_motivos,justificativas_texto,"",1,1)</f>
        <v>MOTORISTA CUMPRINDO HORÁRIO NA ESCALA ATUAL</v>
      </c>
    </row>
    <row r="3452" spans="1:10" ht="41.25" hidden="1" customHeight="1">
      <c r="A3452" s="152">
        <v>45653</v>
      </c>
      <c r="B3452" s="146">
        <v>24013</v>
      </c>
      <c r="C3452" s="147">
        <v>0.83333333333333337</v>
      </c>
      <c r="D3452" s="148" t="s">
        <v>11</v>
      </c>
      <c r="E3452" s="149" t="s">
        <v>204</v>
      </c>
      <c r="F3452" s="149"/>
      <c r="G3452" s="149" t="str">
        <f t="shared" si="121"/>
        <v>1</v>
      </c>
      <c r="H3452" s="150">
        <f t="shared" si="122"/>
        <v>18</v>
      </c>
      <c r="I3452" s="149" t="str" cm="1">
        <f t="array" ref="I3452">_xlfn.XLOOKUP(C3452,imp_horarios,imp_trechos_janta,"",-1,1)</f>
        <v>GOIANIA X SAO LUIS 20:00</v>
      </c>
      <c r="J3452" s="151" t="str" cm="1">
        <f t="array" ref="J3452">_xlfn.XLOOKUP(D3452,justificativas_motivos,justificativas_texto,"",1,1)</f>
        <v>MOTORISTA CUMPRINDO HORÁRIO NA ESCALA ATUAL</v>
      </c>
    </row>
    <row r="3453" spans="1:10" ht="41.25" hidden="1" customHeight="1">
      <c r="A3453" s="152">
        <v>45654</v>
      </c>
      <c r="B3453" s="146">
        <v>20022</v>
      </c>
      <c r="C3453" s="147">
        <v>0.87847222222222221</v>
      </c>
      <c r="D3453" s="148" t="s">
        <v>11</v>
      </c>
      <c r="E3453" s="149" t="s">
        <v>48</v>
      </c>
      <c r="F3453" s="149"/>
      <c r="G3453" s="149" t="str">
        <f t="shared" si="121"/>
        <v>1</v>
      </c>
      <c r="H3453" s="150">
        <f t="shared" si="122"/>
        <v>18</v>
      </c>
      <c r="I3453" s="149" t="str" cm="1">
        <f t="array" ref="I3453">_xlfn.XLOOKUP(C3453,imp_horarios,imp_trechos_janta,"",-1,1)</f>
        <v>BELEM X GOIANIA 21:05</v>
      </c>
      <c r="J3453" s="151" t="str" cm="1">
        <f t="array" ref="J3453">_xlfn.XLOOKUP(D3453,justificativas_motivos,justificativas_texto,"",1,1)</f>
        <v>MOTORISTA CUMPRINDO HORÁRIO NA ESCALA ATUAL</v>
      </c>
    </row>
    <row r="3454" spans="1:10" ht="41.25" hidden="1" customHeight="1">
      <c r="A3454" s="152">
        <v>45654</v>
      </c>
      <c r="B3454" s="146">
        <v>20022</v>
      </c>
      <c r="C3454" s="147">
        <v>0.87847222222222221</v>
      </c>
      <c r="D3454" s="148" t="s">
        <v>11</v>
      </c>
      <c r="E3454" s="149" t="s">
        <v>50</v>
      </c>
      <c r="F3454" s="149"/>
      <c r="G3454" s="149" t="str">
        <f t="shared" si="121"/>
        <v>1</v>
      </c>
      <c r="H3454" s="150">
        <f t="shared" si="122"/>
        <v>18</v>
      </c>
      <c r="I3454" s="149" t="str" cm="1">
        <f t="array" ref="I3454">_xlfn.XLOOKUP(C3454,imp_horarios,imp_trechos_janta,"",-1,1)</f>
        <v>BELEM X GOIANIA 21:05</v>
      </c>
      <c r="J3454" s="151" t="str" cm="1">
        <f t="array" ref="J3454">_xlfn.XLOOKUP(D3454,justificativas_motivos,justificativas_texto,"",1,1)</f>
        <v>MOTORISTA CUMPRINDO HORÁRIO NA ESCALA ATUAL</v>
      </c>
    </row>
    <row r="3455" spans="1:10" ht="41.25" hidden="1" customHeight="1">
      <c r="A3455" s="152">
        <v>45654</v>
      </c>
      <c r="B3455" s="146">
        <v>24005</v>
      </c>
      <c r="C3455" s="147">
        <v>0.3</v>
      </c>
      <c r="D3455" s="148" t="s">
        <v>11</v>
      </c>
      <c r="E3455" s="149" t="s">
        <v>203</v>
      </c>
      <c r="F3455" s="149"/>
      <c r="G3455" s="149" t="str">
        <f t="shared" si="121"/>
        <v>1</v>
      </c>
      <c r="H3455" s="150">
        <f t="shared" si="122"/>
        <v>18</v>
      </c>
      <c r="I3455" s="149" t="str" cm="1">
        <f t="array" ref="I3455">_xlfn.XLOOKUP(C3455,imp_horarios,imp_trechos_janta,"",-1,1)</f>
        <v>BELEM X GOIANIA 07:12</v>
      </c>
      <c r="J3455" s="151" t="str" cm="1">
        <f t="array" ref="J3455">_xlfn.XLOOKUP(D3455,justificativas_motivos,justificativas_texto,"",1,1)</f>
        <v>MOTORISTA CUMPRINDO HORÁRIO NA ESCALA ATUAL</v>
      </c>
    </row>
    <row r="3456" spans="1:10" ht="41.25" hidden="1" customHeight="1">
      <c r="A3456" s="152">
        <v>45654</v>
      </c>
      <c r="B3456" s="146">
        <v>24005</v>
      </c>
      <c r="C3456" s="147">
        <v>0.3</v>
      </c>
      <c r="D3456" s="148" t="s">
        <v>11</v>
      </c>
      <c r="E3456" s="149" t="s">
        <v>204</v>
      </c>
      <c r="F3456" s="149"/>
      <c r="G3456" s="149" t="str">
        <f t="shared" si="121"/>
        <v>1</v>
      </c>
      <c r="H3456" s="150">
        <f t="shared" si="122"/>
        <v>18</v>
      </c>
      <c r="I3456" s="149" t="str" cm="1">
        <f t="array" ref="I3456">_xlfn.XLOOKUP(C3456,imp_horarios,imp_trechos_janta,"",-1,1)</f>
        <v>BELEM X GOIANIA 07:12</v>
      </c>
      <c r="J3456" s="151" t="str" cm="1">
        <f t="array" ref="J3456">_xlfn.XLOOKUP(D3456,justificativas_motivos,justificativas_texto,"",1,1)</f>
        <v>MOTORISTA CUMPRINDO HORÁRIO NA ESCALA ATUAL</v>
      </c>
    </row>
    <row r="3457" spans="1:10" ht="41.25" hidden="1" customHeight="1">
      <c r="A3457" s="152">
        <v>45654</v>
      </c>
      <c r="B3457" s="146">
        <v>24013</v>
      </c>
      <c r="C3457" s="147">
        <v>0.33333333333333331</v>
      </c>
      <c r="D3457" s="148" t="s">
        <v>11</v>
      </c>
      <c r="E3457" s="153" t="s">
        <v>83</v>
      </c>
      <c r="F3457" s="149"/>
      <c r="G3457" s="149" t="str">
        <f t="shared" si="121"/>
        <v>1</v>
      </c>
      <c r="H3457" s="150">
        <f t="shared" si="122"/>
        <v>18</v>
      </c>
      <c r="I3457" s="149" t="str" cm="1">
        <f t="array" ref="I3457">_xlfn.XLOOKUP(C3457,imp_horarios,imp_trechos_janta,"",-1,1)</f>
        <v>SAO LUIS X GOIANIA 08:00</v>
      </c>
      <c r="J3457" s="151" t="str" cm="1">
        <f t="array" ref="J3457">_xlfn.XLOOKUP(D3457,justificativas_motivos,justificativas_texto,"",1,1)</f>
        <v>MOTORISTA CUMPRINDO HORÁRIO NA ESCALA ATUAL</v>
      </c>
    </row>
    <row r="3458" spans="1:10" ht="41.25" hidden="1" customHeight="1">
      <c r="A3458" s="152">
        <v>45654</v>
      </c>
      <c r="B3458" s="146">
        <v>24013</v>
      </c>
      <c r="C3458" s="147">
        <v>0.33333333333333331</v>
      </c>
      <c r="D3458" s="148" t="s">
        <v>11</v>
      </c>
      <c r="E3458" s="153" t="s">
        <v>85</v>
      </c>
      <c r="F3458" s="149"/>
      <c r="G3458" s="149" t="str">
        <f t="shared" si="121"/>
        <v>1</v>
      </c>
      <c r="H3458" s="150">
        <f t="shared" si="122"/>
        <v>18</v>
      </c>
      <c r="I3458" s="149" t="str" cm="1">
        <f t="array" ref="I3458">_xlfn.XLOOKUP(C3458,imp_horarios,imp_trechos_janta,"",-1,1)</f>
        <v>SAO LUIS X GOIANIA 08:00</v>
      </c>
      <c r="J3458" s="151" t="str" cm="1">
        <f t="array" ref="J3458">_xlfn.XLOOKUP(D3458,justificativas_motivos,justificativas_texto,"",1,1)</f>
        <v>MOTORISTA CUMPRINDO HORÁRIO NA ESCALA ATUAL</v>
      </c>
    </row>
    <row r="3459" spans="1:10" ht="41.25" hidden="1" customHeight="1">
      <c r="A3459" s="152">
        <v>45654</v>
      </c>
      <c r="B3459" s="146">
        <v>20013</v>
      </c>
      <c r="C3459" s="147">
        <v>0.39583333333333331</v>
      </c>
      <c r="D3459" s="148" t="s">
        <v>11</v>
      </c>
      <c r="E3459" s="153" t="s">
        <v>124</v>
      </c>
      <c r="F3459" s="149"/>
      <c r="G3459" s="149" t="str">
        <f t="shared" si="121"/>
        <v>1</v>
      </c>
      <c r="H3459" s="150">
        <f t="shared" si="122"/>
        <v>18</v>
      </c>
      <c r="I3459" s="149" t="str" cm="1">
        <f t="array" ref="I3459">_xlfn.XLOOKUP(C3459,imp_horarios,imp_trechos_janta,"",-1,1)</f>
        <v>GOIANIA X BELEM 09:30</v>
      </c>
      <c r="J3459" s="151" t="str" cm="1">
        <f t="array" ref="J3459">_xlfn.XLOOKUP(D3459,justificativas_motivos,justificativas_texto,"",1,1)</f>
        <v>MOTORISTA CUMPRINDO HORÁRIO NA ESCALA ATUAL</v>
      </c>
    </row>
    <row r="3460" spans="1:10" ht="41.25" hidden="1" customHeight="1">
      <c r="A3460" s="152">
        <v>45654</v>
      </c>
      <c r="B3460" s="146">
        <v>20013</v>
      </c>
      <c r="C3460" s="147">
        <v>0.39583333333333331</v>
      </c>
      <c r="D3460" s="148" t="s">
        <v>11</v>
      </c>
      <c r="E3460" s="153" t="s">
        <v>267</v>
      </c>
      <c r="F3460" s="149"/>
      <c r="G3460" s="149" t="str">
        <f t="shared" si="121"/>
        <v>1</v>
      </c>
      <c r="H3460" s="150">
        <f t="shared" si="122"/>
        <v>18</v>
      </c>
      <c r="I3460" s="149" t="str" cm="1">
        <f t="array" ref="I3460">_xlfn.XLOOKUP(C3460,imp_horarios,imp_trechos_janta,"",-1,1)</f>
        <v>GOIANIA X BELEM 09:30</v>
      </c>
      <c r="J3460" s="151" t="str" cm="1">
        <f t="array" ref="J3460">_xlfn.XLOOKUP(D3460,justificativas_motivos,justificativas_texto,"",1,1)</f>
        <v>MOTORISTA CUMPRINDO HORÁRIO NA ESCALA ATUAL</v>
      </c>
    </row>
    <row r="3461" spans="1:10" ht="41.25" hidden="1" customHeight="1">
      <c r="A3461" s="152">
        <v>45654</v>
      </c>
      <c r="B3461" s="146" t="s">
        <v>137</v>
      </c>
      <c r="C3461" s="147" t="s">
        <v>137</v>
      </c>
      <c r="D3461" s="148" t="s">
        <v>137</v>
      </c>
      <c r="E3461" s="153" t="s">
        <v>67</v>
      </c>
      <c r="F3461" s="149"/>
      <c r="G3461" s="149" t="str">
        <f t="shared" si="121"/>
        <v>1</v>
      </c>
      <c r="H3461" s="150">
        <f t="shared" si="122"/>
        <v>18</v>
      </c>
      <c r="I3461" s="149" t="str" cm="1">
        <f t="array" ref="I3461">_xlfn.XLOOKUP(C3461,imp_horarios,imp_trechos_janta,"",-1,1)</f>
        <v>ESPERA</v>
      </c>
      <c r="J3461" s="151" t="str" cm="1">
        <f t="array" ref="J3461">_xlfn.XLOOKUP(D3461,justificativas_motivos,justificativas_texto,"",1,1)</f>
        <v>MOTORISTA NA GARAGEM EM ESPERA PARA DISPONIBILIDADE DE HORARIOS</v>
      </c>
    </row>
    <row r="3462" spans="1:10" ht="41.25" hidden="1" customHeight="1">
      <c r="A3462" s="152">
        <v>45654</v>
      </c>
      <c r="B3462" s="146" t="s">
        <v>137</v>
      </c>
      <c r="C3462" s="147" t="s">
        <v>137</v>
      </c>
      <c r="D3462" s="148" t="s">
        <v>137</v>
      </c>
      <c r="E3462" s="153" t="s">
        <v>226</v>
      </c>
      <c r="F3462" s="149"/>
      <c r="G3462" s="149" t="str">
        <f t="shared" si="121"/>
        <v>1</v>
      </c>
      <c r="H3462" s="150">
        <f t="shared" si="122"/>
        <v>18</v>
      </c>
      <c r="I3462" s="149" t="str" cm="1">
        <f t="array" ref="I3462">_xlfn.XLOOKUP(C3462,imp_horarios,imp_trechos_janta,"",-1,1)</f>
        <v>ESPERA</v>
      </c>
      <c r="J3462" s="151" t="str" cm="1">
        <f t="array" ref="J3462">_xlfn.XLOOKUP(D3462,justificativas_motivos,justificativas_texto,"",1,1)</f>
        <v>MOTORISTA NA GARAGEM EM ESPERA PARA DISPONIBILIDADE DE HORARIOS</v>
      </c>
    </row>
    <row r="3463" spans="1:10" ht="41.25" hidden="1" customHeight="1">
      <c r="A3463" s="152">
        <v>45654</v>
      </c>
      <c r="B3463" s="146" t="s">
        <v>137</v>
      </c>
      <c r="C3463" s="147" t="s">
        <v>137</v>
      </c>
      <c r="D3463" s="148" t="s">
        <v>137</v>
      </c>
      <c r="E3463" s="153" t="s">
        <v>92</v>
      </c>
      <c r="F3463" s="149"/>
      <c r="G3463" s="149" t="str">
        <f t="shared" si="121"/>
        <v>1</v>
      </c>
      <c r="H3463" s="150">
        <f t="shared" si="122"/>
        <v>18</v>
      </c>
      <c r="I3463" s="149" t="str" cm="1">
        <f t="array" ref="I3463">_xlfn.XLOOKUP(C3463,imp_horarios,imp_trechos_janta,"",-1,1)</f>
        <v>ESPERA</v>
      </c>
      <c r="J3463" s="151" t="str" cm="1">
        <f t="array" ref="J3463">_xlfn.XLOOKUP(D3463,justificativas_motivos,justificativas_texto,"",1,1)</f>
        <v>MOTORISTA NA GARAGEM EM ESPERA PARA DISPONIBILIDADE DE HORARIOS</v>
      </c>
    </row>
    <row r="3464" spans="1:10" ht="41.25" hidden="1" customHeight="1">
      <c r="A3464" s="152">
        <v>45654</v>
      </c>
      <c r="B3464" s="146" t="s">
        <v>137</v>
      </c>
      <c r="C3464" s="147" t="s">
        <v>137</v>
      </c>
      <c r="D3464" s="148" t="s">
        <v>137</v>
      </c>
      <c r="E3464" s="153" t="s">
        <v>102</v>
      </c>
      <c r="F3464" s="149"/>
      <c r="G3464" s="149" t="str">
        <f t="shared" si="121"/>
        <v>1</v>
      </c>
      <c r="H3464" s="150">
        <f t="shared" si="122"/>
        <v>18</v>
      </c>
      <c r="I3464" s="149" t="str" cm="1">
        <f t="array" ref="I3464">_xlfn.XLOOKUP(C3464,imp_horarios,imp_trechos_janta,"",-1,1)</f>
        <v>ESPERA</v>
      </c>
      <c r="J3464" s="151" t="str" cm="1">
        <f t="array" ref="J3464">_xlfn.XLOOKUP(D3464,justificativas_motivos,justificativas_texto,"",1,1)</f>
        <v>MOTORISTA NA GARAGEM EM ESPERA PARA DISPONIBILIDADE DE HORARIOS</v>
      </c>
    </row>
    <row r="3465" spans="1:10" ht="41.25" hidden="1" customHeight="1">
      <c r="A3465" s="152">
        <v>45654</v>
      </c>
      <c r="B3465" s="146">
        <v>15500</v>
      </c>
      <c r="C3465" s="147">
        <v>0.39583333333333331</v>
      </c>
      <c r="D3465" s="148" t="s">
        <v>11</v>
      </c>
      <c r="E3465" s="153" t="s">
        <v>366</v>
      </c>
      <c r="F3465" s="149"/>
      <c r="G3465" s="149" t="str">
        <f t="shared" si="121"/>
        <v>1</v>
      </c>
      <c r="H3465" s="150">
        <f t="shared" si="122"/>
        <v>18</v>
      </c>
      <c r="I3465" s="149" t="s">
        <v>145</v>
      </c>
      <c r="J3465" s="151" t="str" cm="1">
        <f t="array" ref="J3465">_xlfn.XLOOKUP(D3465,justificativas_motivos,justificativas_texto,"",1,1)</f>
        <v>MOTORISTA CUMPRINDO HORÁRIO NA ESCALA ATUAL</v>
      </c>
    </row>
    <row r="3466" spans="1:10" ht="41.25" hidden="1" customHeight="1">
      <c r="A3466" s="152">
        <v>45654</v>
      </c>
      <c r="B3466" s="146">
        <v>15500</v>
      </c>
      <c r="C3466" s="147">
        <v>0.39583333333333331</v>
      </c>
      <c r="D3466" s="148" t="s">
        <v>11</v>
      </c>
      <c r="E3466" s="153" t="s">
        <v>304</v>
      </c>
      <c r="F3466" s="149"/>
      <c r="G3466" s="149" t="str">
        <f t="shared" si="121"/>
        <v>1</v>
      </c>
      <c r="H3466" s="150">
        <f t="shared" si="122"/>
        <v>18</v>
      </c>
      <c r="I3466" s="149" t="s">
        <v>145</v>
      </c>
      <c r="J3466" s="151" t="str" cm="1">
        <f t="array" ref="J3466">_xlfn.XLOOKUP(D3466,justificativas_motivos,justificativas_texto,"",1,1)</f>
        <v>MOTORISTA CUMPRINDO HORÁRIO NA ESCALA ATUAL</v>
      </c>
    </row>
    <row r="3467" spans="1:10" ht="41.25" hidden="1" customHeight="1">
      <c r="A3467" s="152">
        <v>45654</v>
      </c>
      <c r="B3467" s="146">
        <v>19022</v>
      </c>
      <c r="C3467" s="147">
        <v>0.75</v>
      </c>
      <c r="D3467" s="148" t="s">
        <v>11</v>
      </c>
      <c r="E3467" s="149" t="s">
        <v>14</v>
      </c>
      <c r="F3467" s="149"/>
      <c r="G3467" s="149" t="str">
        <f t="shared" si="121"/>
        <v>1</v>
      </c>
      <c r="H3467" s="150">
        <f t="shared" si="122"/>
        <v>18</v>
      </c>
      <c r="I3467" s="149" t="str" cm="1">
        <f t="array" ref="I3467">_xlfn.XLOOKUP(C3467,imp_horarios,imp_trechos_janta,"",-1,1)</f>
        <v>GOIANIA X TERESINA 18:00</v>
      </c>
      <c r="J3467" s="151" t="str" cm="1">
        <f t="array" ref="J3467">_xlfn.XLOOKUP(D3467,justificativas_motivos,justificativas_texto,"",1,1)</f>
        <v>MOTORISTA CUMPRINDO HORÁRIO NA ESCALA ATUAL</v>
      </c>
    </row>
    <row r="3468" spans="1:10" ht="41.25" hidden="1" customHeight="1">
      <c r="A3468" s="152">
        <v>45654</v>
      </c>
      <c r="B3468" s="146">
        <v>19022</v>
      </c>
      <c r="C3468" s="147">
        <v>0.75</v>
      </c>
      <c r="D3468" s="148" t="s">
        <v>11</v>
      </c>
      <c r="E3468" s="153" t="s">
        <v>404</v>
      </c>
      <c r="F3468" s="149"/>
      <c r="G3468" s="149" t="str">
        <f t="shared" si="121"/>
        <v>1</v>
      </c>
      <c r="H3468" s="150">
        <f t="shared" si="122"/>
        <v>18</v>
      </c>
      <c r="I3468" s="149" t="str" cm="1">
        <f t="array" ref="I3468">_xlfn.XLOOKUP(C3468,imp_horarios,imp_trechos_janta,"",-1,1)</f>
        <v>GOIANIA X TERESINA 18:00</v>
      </c>
      <c r="J3468" s="151" t="str" cm="1">
        <f t="array" ref="J3468">_xlfn.XLOOKUP(D3468,justificativas_motivos,justificativas_texto,"",1,1)</f>
        <v>MOTORISTA CUMPRINDO HORÁRIO NA ESCALA ATUAL</v>
      </c>
    </row>
    <row r="3469" spans="1:10" ht="41.25" hidden="1" customHeight="1">
      <c r="A3469" s="152">
        <v>45654</v>
      </c>
      <c r="B3469" s="146">
        <v>24009</v>
      </c>
      <c r="C3469" s="147">
        <v>0.79166666666666663</v>
      </c>
      <c r="D3469" s="148" t="s">
        <v>11</v>
      </c>
      <c r="E3469" s="149" t="s">
        <v>40</v>
      </c>
      <c r="F3469" s="149"/>
      <c r="G3469" s="149" t="str">
        <f t="shared" si="121"/>
        <v>1</v>
      </c>
      <c r="H3469" s="150">
        <f t="shared" si="122"/>
        <v>18</v>
      </c>
      <c r="I3469" s="149" t="s">
        <v>79</v>
      </c>
      <c r="J3469" s="151" t="str" cm="1">
        <f t="array" ref="J3469">_xlfn.XLOOKUP(D3469,justificativas_motivos,justificativas_texto,"",1,1)</f>
        <v>MOTORISTA CUMPRINDO HORÁRIO NA ESCALA ATUAL</v>
      </c>
    </row>
    <row r="3470" spans="1:10" ht="41.25" hidden="1" customHeight="1">
      <c r="A3470" s="152">
        <v>45654</v>
      </c>
      <c r="B3470" s="146">
        <v>24009</v>
      </c>
      <c r="C3470" s="147">
        <v>0.79166666666666663</v>
      </c>
      <c r="D3470" s="148" t="s">
        <v>11</v>
      </c>
      <c r="E3470" s="149" t="s">
        <v>27</v>
      </c>
      <c r="F3470" s="149"/>
      <c r="G3470" s="149" t="str">
        <f t="shared" si="121"/>
        <v>1</v>
      </c>
      <c r="H3470" s="150">
        <f t="shared" si="122"/>
        <v>18</v>
      </c>
      <c r="I3470" s="149" t="s">
        <v>79</v>
      </c>
      <c r="J3470" s="151" t="str" cm="1">
        <f t="array" ref="J3470">_xlfn.XLOOKUP(D3470,justificativas_motivos,justificativas_texto,"",1,1)</f>
        <v>MOTORISTA CUMPRINDO HORÁRIO NA ESCALA ATUAL</v>
      </c>
    </row>
    <row r="3471" spans="1:10" ht="41.25" hidden="1" customHeight="1">
      <c r="A3471" s="152">
        <v>45654</v>
      </c>
      <c r="B3471" s="146">
        <v>24006</v>
      </c>
      <c r="C3471" s="147">
        <v>0.83333333333333337</v>
      </c>
      <c r="D3471" s="148" t="s">
        <v>11</v>
      </c>
      <c r="E3471" s="149" t="s">
        <v>23</v>
      </c>
      <c r="F3471" s="149"/>
      <c r="G3471" s="149" t="str">
        <f t="shared" si="121"/>
        <v>1</v>
      </c>
      <c r="H3471" s="150">
        <f t="shared" si="122"/>
        <v>18</v>
      </c>
      <c r="I3471" s="149" t="str" cm="1">
        <f t="array" ref="I3471">_xlfn.XLOOKUP(C3471,imp_horarios,imp_trechos_janta,"",-1,1)</f>
        <v>GOIANIA X SAO LUIS 20:00</v>
      </c>
      <c r="J3471" s="151" t="str" cm="1">
        <f t="array" ref="J3471">_xlfn.XLOOKUP(D3471,justificativas_motivos,justificativas_texto,"",1,1)</f>
        <v>MOTORISTA CUMPRINDO HORÁRIO NA ESCALA ATUAL</v>
      </c>
    </row>
    <row r="3472" spans="1:10" ht="41.25" hidden="1" customHeight="1">
      <c r="A3472" s="152">
        <v>45654</v>
      </c>
      <c r="B3472" s="146">
        <v>24006</v>
      </c>
      <c r="C3472" s="147">
        <v>0.83333333333333337</v>
      </c>
      <c r="D3472" s="148" t="s">
        <v>11</v>
      </c>
      <c r="E3472" s="149" t="s">
        <v>243</v>
      </c>
      <c r="F3472" s="149"/>
      <c r="G3472" s="149" t="str">
        <f t="shared" si="121"/>
        <v>1</v>
      </c>
      <c r="H3472" s="150">
        <f t="shared" si="122"/>
        <v>18</v>
      </c>
      <c r="I3472" s="149" t="str" cm="1">
        <f t="array" ref="I3472">_xlfn.XLOOKUP(C3472,imp_horarios,imp_trechos_janta,"",-1,1)</f>
        <v>GOIANIA X SAO LUIS 20:00</v>
      </c>
      <c r="J3472" s="151" t="str" cm="1">
        <f t="array" ref="J3472">_xlfn.XLOOKUP(D3472,justificativas_motivos,justificativas_texto,"",1,1)</f>
        <v>MOTORISTA CUMPRINDO HORÁRIO NA ESCALA ATUAL</v>
      </c>
    </row>
    <row r="3473" spans="1:10" ht="41.25" hidden="1" customHeight="1">
      <c r="A3473" s="152">
        <v>45654</v>
      </c>
      <c r="B3473" s="146">
        <v>16500</v>
      </c>
      <c r="C3473" s="147">
        <v>0.84375</v>
      </c>
      <c r="D3473" s="148" t="s">
        <v>11</v>
      </c>
      <c r="E3473" s="149" t="s">
        <v>80</v>
      </c>
      <c r="F3473" s="149"/>
      <c r="G3473" s="149" t="str">
        <f t="shared" si="121"/>
        <v>1</v>
      </c>
      <c r="H3473" s="150">
        <f t="shared" si="122"/>
        <v>18</v>
      </c>
      <c r="I3473" s="149" t="s">
        <v>398</v>
      </c>
      <c r="J3473" s="151" t="str" cm="1">
        <f t="array" ref="J3473">_xlfn.XLOOKUP(D3473,justificativas_motivos,justificativas_texto,"",1,1)</f>
        <v>MOTORISTA CUMPRINDO HORÁRIO NA ESCALA ATUAL</v>
      </c>
    </row>
    <row r="3474" spans="1:10" ht="41.25" hidden="1" customHeight="1">
      <c r="A3474" s="152">
        <v>45654</v>
      </c>
      <c r="B3474" s="146">
        <v>16500</v>
      </c>
      <c r="C3474" s="147">
        <v>0.84375</v>
      </c>
      <c r="D3474" s="148" t="s">
        <v>11</v>
      </c>
      <c r="E3474" s="149" t="s">
        <v>78</v>
      </c>
      <c r="F3474" s="149"/>
      <c r="G3474" s="149" t="str">
        <f t="shared" si="121"/>
        <v>1</v>
      </c>
      <c r="H3474" s="150">
        <f t="shared" si="122"/>
        <v>18</v>
      </c>
      <c r="I3474" s="149" t="s">
        <v>398</v>
      </c>
      <c r="J3474" s="151" t="str" cm="1">
        <f t="array" ref="J3474">_xlfn.XLOOKUP(D3474,justificativas_motivos,justificativas_texto,"",1,1)</f>
        <v>MOTORISTA CUMPRINDO HORÁRIO NA ESCALA ATUAL</v>
      </c>
    </row>
    <row r="3475" spans="1:10" ht="41.25" hidden="1" customHeight="1">
      <c r="A3475" s="152">
        <v>45655</v>
      </c>
      <c r="B3475" s="146">
        <v>19007</v>
      </c>
      <c r="C3475" s="147">
        <v>0.87847222222222221</v>
      </c>
      <c r="D3475" s="148" t="s">
        <v>11</v>
      </c>
      <c r="E3475" s="153" t="s">
        <v>67</v>
      </c>
      <c r="F3475" s="149"/>
      <c r="G3475" s="149" t="str">
        <f t="shared" si="121"/>
        <v>1</v>
      </c>
      <c r="H3475" s="150">
        <f t="shared" si="122"/>
        <v>18</v>
      </c>
      <c r="I3475" s="149" t="str" cm="1">
        <f t="array" ref="I3475">_xlfn.XLOOKUP(C3475,imp_horarios,imp_trechos_janta,"",-1,1)</f>
        <v>BELEM X GOIANIA 21:05</v>
      </c>
      <c r="J3475" s="151" t="str" cm="1">
        <f t="array" ref="J3475">_xlfn.XLOOKUP(D3475,justificativas_motivos,justificativas_texto,"",1,1)</f>
        <v>MOTORISTA CUMPRINDO HORÁRIO NA ESCALA ATUAL</v>
      </c>
    </row>
    <row r="3476" spans="1:10" ht="41.25" hidden="1" customHeight="1">
      <c r="A3476" s="152">
        <v>45655</v>
      </c>
      <c r="B3476" s="146">
        <v>19007</v>
      </c>
      <c r="C3476" s="147">
        <v>0.87847222222222221</v>
      </c>
      <c r="D3476" s="148" t="s">
        <v>11</v>
      </c>
      <c r="E3476" s="153" t="s">
        <v>226</v>
      </c>
      <c r="F3476" s="149"/>
      <c r="G3476" s="149" t="str">
        <f t="shared" si="121"/>
        <v>1</v>
      </c>
      <c r="H3476" s="150">
        <f t="shared" si="122"/>
        <v>18</v>
      </c>
      <c r="I3476" s="149" t="str" cm="1">
        <f t="array" ref="I3476">_xlfn.XLOOKUP(C3476,imp_horarios,imp_trechos_janta,"",-1,1)</f>
        <v>BELEM X GOIANIA 21:05</v>
      </c>
      <c r="J3476" s="151" t="str" cm="1">
        <f t="array" ref="J3476">_xlfn.XLOOKUP(D3476,justificativas_motivos,justificativas_texto,"",1,1)</f>
        <v>MOTORISTA CUMPRINDO HORÁRIO NA ESCALA ATUAL</v>
      </c>
    </row>
    <row r="3477" spans="1:10" ht="41.25" hidden="1" customHeight="1">
      <c r="A3477" s="152">
        <v>45655</v>
      </c>
      <c r="B3477" s="146" t="s">
        <v>137</v>
      </c>
      <c r="C3477" s="147" t="s">
        <v>137</v>
      </c>
      <c r="D3477" s="148" t="s">
        <v>137</v>
      </c>
      <c r="E3477" s="153" t="s">
        <v>92</v>
      </c>
      <c r="F3477" s="149"/>
      <c r="G3477" s="149" t="str">
        <f t="shared" si="121"/>
        <v>1</v>
      </c>
      <c r="H3477" s="150">
        <f t="shared" si="122"/>
        <v>18</v>
      </c>
      <c r="I3477" s="149" t="str" cm="1">
        <f t="array" ref="I3477">_xlfn.XLOOKUP(C3477,imp_horarios,imp_trechos_janta,"",-1,1)</f>
        <v>ESPERA</v>
      </c>
      <c r="J3477" s="151" t="str" cm="1">
        <f t="array" ref="J3477">_xlfn.XLOOKUP(D3477,justificativas_motivos,justificativas_texto,"",1,1)</f>
        <v>MOTORISTA NA GARAGEM EM ESPERA PARA DISPONIBILIDADE DE HORARIOS</v>
      </c>
    </row>
    <row r="3478" spans="1:10" ht="41.25" hidden="1" customHeight="1">
      <c r="A3478" s="152">
        <v>45655</v>
      </c>
      <c r="B3478" s="146" t="s">
        <v>137</v>
      </c>
      <c r="C3478" s="147" t="s">
        <v>137</v>
      </c>
      <c r="D3478" s="148" t="s">
        <v>137</v>
      </c>
      <c r="E3478" s="153" t="s">
        <v>102</v>
      </c>
      <c r="F3478" s="149"/>
      <c r="G3478" s="149" t="str">
        <f t="shared" si="121"/>
        <v>1</v>
      </c>
      <c r="H3478" s="150">
        <f t="shared" si="122"/>
        <v>18</v>
      </c>
      <c r="I3478" s="149" t="str" cm="1">
        <f t="array" ref="I3478">_xlfn.XLOOKUP(C3478,imp_horarios,imp_trechos_janta,"",-1,1)</f>
        <v>ESPERA</v>
      </c>
      <c r="J3478" s="151" t="str" cm="1">
        <f t="array" ref="J3478">_xlfn.XLOOKUP(D3478,justificativas_motivos,justificativas_texto,"",1,1)</f>
        <v>MOTORISTA NA GARAGEM EM ESPERA PARA DISPONIBILIDADE DE HORARIOS</v>
      </c>
    </row>
    <row r="3479" spans="1:10" ht="41.25" hidden="1" customHeight="1">
      <c r="A3479" s="152">
        <v>45655</v>
      </c>
      <c r="B3479" s="146" t="s">
        <v>137</v>
      </c>
      <c r="C3479" s="147" t="s">
        <v>137</v>
      </c>
      <c r="D3479" s="148" t="s">
        <v>137</v>
      </c>
      <c r="E3479" s="149" t="s">
        <v>14</v>
      </c>
      <c r="F3479" s="149"/>
      <c r="G3479" s="149" t="str">
        <f t="shared" si="121"/>
        <v>1</v>
      </c>
      <c r="H3479" s="150">
        <f t="shared" si="122"/>
        <v>18</v>
      </c>
      <c r="I3479" s="149" t="str" cm="1">
        <f t="array" ref="I3479">_xlfn.XLOOKUP(C3479,imp_horarios,imp_trechos_janta,"",-1,1)</f>
        <v>ESPERA</v>
      </c>
      <c r="J3479" s="151" t="str" cm="1">
        <f t="array" ref="J3479">_xlfn.XLOOKUP(D3479,justificativas_motivos,justificativas_texto,"",1,1)</f>
        <v>MOTORISTA NA GARAGEM EM ESPERA PARA DISPONIBILIDADE DE HORARIOS</v>
      </c>
    </row>
    <row r="3480" spans="1:10" ht="41.25" hidden="1" customHeight="1">
      <c r="A3480" s="152">
        <v>45655</v>
      </c>
      <c r="B3480" s="146" t="s">
        <v>137</v>
      </c>
      <c r="C3480" s="147" t="s">
        <v>137</v>
      </c>
      <c r="D3480" s="148" t="s">
        <v>137</v>
      </c>
      <c r="E3480" s="153" t="s">
        <v>404</v>
      </c>
      <c r="F3480" s="149"/>
      <c r="G3480" s="149" t="str">
        <f t="shared" si="121"/>
        <v>1</v>
      </c>
      <c r="H3480" s="150">
        <f t="shared" si="122"/>
        <v>18</v>
      </c>
      <c r="I3480" s="149" t="str" cm="1">
        <f t="array" ref="I3480">_xlfn.XLOOKUP(C3480,imp_horarios,imp_trechos_janta,"",-1,1)</f>
        <v>ESPERA</v>
      </c>
      <c r="J3480" s="151" t="str" cm="1">
        <f t="array" ref="J3480">_xlfn.XLOOKUP(D3480,justificativas_motivos,justificativas_texto,"",1,1)</f>
        <v>MOTORISTA NA GARAGEM EM ESPERA PARA DISPONIBILIDADE DE HORARIOS</v>
      </c>
    </row>
    <row r="3481" spans="1:10" ht="41.25" hidden="1" customHeight="1">
      <c r="A3481" s="152">
        <v>45655</v>
      </c>
      <c r="B3481" s="146" t="s">
        <v>137</v>
      </c>
      <c r="C3481" s="147" t="s">
        <v>137</v>
      </c>
      <c r="D3481" s="148" t="s">
        <v>137</v>
      </c>
      <c r="E3481" s="149" t="s">
        <v>40</v>
      </c>
      <c r="F3481" s="149"/>
      <c r="G3481" s="149" t="str">
        <f t="shared" si="121"/>
        <v>1</v>
      </c>
      <c r="H3481" s="150">
        <f t="shared" si="122"/>
        <v>18</v>
      </c>
      <c r="I3481" s="149" t="str" cm="1">
        <f t="array" ref="I3481">_xlfn.XLOOKUP(C3481,imp_horarios,imp_trechos_janta,"",-1,1)</f>
        <v>ESPERA</v>
      </c>
      <c r="J3481" s="151" t="str" cm="1">
        <f t="array" ref="J3481">_xlfn.XLOOKUP(D3481,justificativas_motivos,justificativas_texto,"",1,1)</f>
        <v>MOTORISTA NA GARAGEM EM ESPERA PARA DISPONIBILIDADE DE HORARIOS</v>
      </c>
    </row>
    <row r="3482" spans="1:10" ht="41.25" hidden="1" customHeight="1">
      <c r="A3482" s="152">
        <v>45655</v>
      </c>
      <c r="B3482" s="146" t="s">
        <v>137</v>
      </c>
      <c r="C3482" s="147" t="s">
        <v>137</v>
      </c>
      <c r="D3482" s="148" t="s">
        <v>137</v>
      </c>
      <c r="E3482" s="149" t="s">
        <v>27</v>
      </c>
      <c r="F3482" s="149"/>
      <c r="G3482" s="149" t="str">
        <f t="shared" si="121"/>
        <v>1</v>
      </c>
      <c r="H3482" s="150">
        <f t="shared" si="122"/>
        <v>18</v>
      </c>
      <c r="I3482" s="149" t="str" cm="1">
        <f t="array" ref="I3482">_xlfn.XLOOKUP(C3482,imp_horarios,imp_trechos_janta,"",-1,1)</f>
        <v>ESPERA</v>
      </c>
      <c r="J3482" s="151" t="str" cm="1">
        <f t="array" ref="J3482">_xlfn.XLOOKUP(D3482,justificativas_motivos,justificativas_texto,"",1,1)</f>
        <v>MOTORISTA NA GARAGEM EM ESPERA PARA DISPONIBILIDADE DE HORARIOS</v>
      </c>
    </row>
    <row r="3483" spans="1:10" ht="41.25" hidden="1" customHeight="1">
      <c r="A3483" s="152">
        <v>45655</v>
      </c>
      <c r="B3483" s="146" t="s">
        <v>137</v>
      </c>
      <c r="C3483" s="147" t="s">
        <v>137</v>
      </c>
      <c r="D3483" s="148" t="s">
        <v>137</v>
      </c>
      <c r="E3483" s="149" t="s">
        <v>23</v>
      </c>
      <c r="F3483" s="149"/>
      <c r="G3483" s="149" t="str">
        <f t="shared" ref="G3483:G3546" si="123">IF(E3483="MOTORISTA","","1")</f>
        <v>1</v>
      </c>
      <c r="H3483" s="150">
        <f t="shared" ref="H3483:H3546" si="124">IF(E3483="MOTORISTA","",18)</f>
        <v>18</v>
      </c>
      <c r="I3483" s="149" t="str" cm="1">
        <f t="array" ref="I3483">_xlfn.XLOOKUP(C3483,imp_horarios,imp_trechos_janta,"",-1,1)</f>
        <v>ESPERA</v>
      </c>
      <c r="J3483" s="151" t="str" cm="1">
        <f t="array" ref="J3483">_xlfn.XLOOKUP(D3483,justificativas_motivos,justificativas_texto,"",1,1)</f>
        <v>MOTORISTA NA GARAGEM EM ESPERA PARA DISPONIBILIDADE DE HORARIOS</v>
      </c>
    </row>
    <row r="3484" spans="1:10" ht="41.25" hidden="1" customHeight="1">
      <c r="A3484" s="152">
        <v>45655</v>
      </c>
      <c r="B3484" s="146" t="s">
        <v>137</v>
      </c>
      <c r="C3484" s="147" t="s">
        <v>137</v>
      </c>
      <c r="D3484" s="148" t="s">
        <v>137</v>
      </c>
      <c r="E3484" s="149" t="s">
        <v>243</v>
      </c>
      <c r="F3484" s="149"/>
      <c r="G3484" s="149" t="str">
        <f t="shared" si="123"/>
        <v>1</v>
      </c>
      <c r="H3484" s="150">
        <f t="shared" si="124"/>
        <v>18</v>
      </c>
      <c r="I3484" s="149" t="str" cm="1">
        <f t="array" ref="I3484">_xlfn.XLOOKUP(C3484,imp_horarios,imp_trechos_janta,"",-1,1)</f>
        <v>ESPERA</v>
      </c>
      <c r="J3484" s="151" t="str" cm="1">
        <f t="array" ref="J3484">_xlfn.XLOOKUP(D3484,justificativas_motivos,justificativas_texto,"",1,1)</f>
        <v>MOTORISTA NA GARAGEM EM ESPERA PARA DISPONIBILIDADE DE HORARIOS</v>
      </c>
    </row>
    <row r="3485" spans="1:10" ht="41.25" hidden="1" customHeight="1">
      <c r="A3485" s="152">
        <v>45655</v>
      </c>
      <c r="B3485" s="146" t="s">
        <v>137</v>
      </c>
      <c r="C3485" s="147" t="s">
        <v>137</v>
      </c>
      <c r="D3485" s="148" t="s">
        <v>137</v>
      </c>
      <c r="E3485" s="149" t="s">
        <v>80</v>
      </c>
      <c r="F3485" s="149"/>
      <c r="G3485" s="149" t="str">
        <f t="shared" si="123"/>
        <v>1</v>
      </c>
      <c r="H3485" s="150">
        <f t="shared" si="124"/>
        <v>18</v>
      </c>
      <c r="I3485" s="149" t="str" cm="1">
        <f t="array" ref="I3485">_xlfn.XLOOKUP(C3485,imp_horarios,imp_trechos_janta,"",-1,1)</f>
        <v>ESPERA</v>
      </c>
      <c r="J3485" s="151" t="str" cm="1">
        <f t="array" ref="J3485">_xlfn.XLOOKUP(D3485,justificativas_motivos,justificativas_texto,"",1,1)</f>
        <v>MOTORISTA NA GARAGEM EM ESPERA PARA DISPONIBILIDADE DE HORARIOS</v>
      </c>
    </row>
    <row r="3486" spans="1:10" ht="41.25" hidden="1" customHeight="1">
      <c r="A3486" s="152">
        <v>45655</v>
      </c>
      <c r="B3486" s="146" t="s">
        <v>137</v>
      </c>
      <c r="C3486" s="147" t="s">
        <v>137</v>
      </c>
      <c r="D3486" s="148" t="s">
        <v>137</v>
      </c>
      <c r="E3486" s="149" t="s">
        <v>78</v>
      </c>
      <c r="F3486" s="149"/>
      <c r="G3486" s="149" t="str">
        <f t="shared" si="123"/>
        <v>1</v>
      </c>
      <c r="H3486" s="150">
        <f t="shared" si="124"/>
        <v>18</v>
      </c>
      <c r="I3486" s="149" t="str" cm="1">
        <f t="array" ref="I3486">_xlfn.XLOOKUP(C3486,imp_horarios,imp_trechos_janta,"",-1,1)</f>
        <v>ESPERA</v>
      </c>
      <c r="J3486" s="151" t="str" cm="1">
        <f t="array" ref="J3486">_xlfn.XLOOKUP(D3486,justificativas_motivos,justificativas_texto,"",1,1)</f>
        <v>MOTORISTA NA GARAGEM EM ESPERA PARA DISPONIBILIDADE DE HORARIOS</v>
      </c>
    </row>
    <row r="3487" spans="1:10" ht="41.25" hidden="1" customHeight="1">
      <c r="A3487" s="152">
        <v>45655</v>
      </c>
      <c r="B3487" s="146" t="s">
        <v>137</v>
      </c>
      <c r="C3487" s="147" t="s">
        <v>137</v>
      </c>
      <c r="D3487" s="148" t="s">
        <v>137</v>
      </c>
      <c r="E3487" s="153" t="s">
        <v>91</v>
      </c>
      <c r="F3487" s="149"/>
      <c r="G3487" s="149" t="str">
        <f t="shared" si="123"/>
        <v>1</v>
      </c>
      <c r="H3487" s="150">
        <f t="shared" si="124"/>
        <v>18</v>
      </c>
      <c r="I3487" s="149" t="str" cm="1">
        <f t="array" ref="I3487">_xlfn.XLOOKUP(C3487,imp_horarios,imp_trechos_janta,"",-1,1)</f>
        <v>ESPERA</v>
      </c>
      <c r="J3487" s="151" t="str" cm="1">
        <f t="array" ref="J3487">_xlfn.XLOOKUP(D3487,justificativas_motivos,justificativas_texto,"",1,1)</f>
        <v>MOTORISTA NA GARAGEM EM ESPERA PARA DISPONIBILIDADE DE HORARIOS</v>
      </c>
    </row>
    <row r="3488" spans="1:10" ht="41.25" hidden="1" customHeight="1">
      <c r="A3488" s="152">
        <v>45655</v>
      </c>
      <c r="B3488" s="146" t="s">
        <v>137</v>
      </c>
      <c r="C3488" s="147" t="s">
        <v>137</v>
      </c>
      <c r="D3488" s="148" t="s">
        <v>137</v>
      </c>
      <c r="E3488" s="153" t="s">
        <v>89</v>
      </c>
      <c r="F3488" s="149"/>
      <c r="G3488" s="149" t="str">
        <f t="shared" si="123"/>
        <v>1</v>
      </c>
      <c r="H3488" s="150">
        <f t="shared" si="124"/>
        <v>18</v>
      </c>
      <c r="I3488" s="149" t="str" cm="1">
        <f t="array" ref="I3488">_xlfn.XLOOKUP(C3488,imp_horarios,imp_trechos_janta,"",-1,1)</f>
        <v>ESPERA</v>
      </c>
      <c r="J3488" s="151" t="str" cm="1">
        <f t="array" ref="J3488">_xlfn.XLOOKUP(D3488,justificativas_motivos,justificativas_texto,"",1,1)</f>
        <v>MOTORISTA NA GARAGEM EM ESPERA PARA DISPONIBILIDADE DE HORARIOS</v>
      </c>
    </row>
    <row r="3489" spans="1:10" ht="41.25" hidden="1" customHeight="1">
      <c r="A3489" s="152">
        <v>45655</v>
      </c>
      <c r="B3489" s="146">
        <v>19001</v>
      </c>
      <c r="C3489" s="147">
        <v>0.39583333333333331</v>
      </c>
      <c r="D3489" s="148" t="s">
        <v>11</v>
      </c>
      <c r="E3489" s="153" t="s">
        <v>251</v>
      </c>
      <c r="F3489" s="149"/>
      <c r="G3489" s="149" t="str">
        <f t="shared" si="123"/>
        <v>1</v>
      </c>
      <c r="H3489" s="150">
        <f t="shared" si="124"/>
        <v>18</v>
      </c>
      <c r="I3489" s="149" t="s">
        <v>145</v>
      </c>
      <c r="J3489" s="151" t="str" cm="1">
        <f t="array" ref="J3489">_xlfn.XLOOKUP(D3489,justificativas_motivos,justificativas_texto,"",1,1)</f>
        <v>MOTORISTA CUMPRINDO HORÁRIO NA ESCALA ATUAL</v>
      </c>
    </row>
    <row r="3490" spans="1:10" ht="41.25" hidden="1" customHeight="1">
      <c r="A3490" s="152">
        <v>45655</v>
      </c>
      <c r="B3490" s="146">
        <v>19001</v>
      </c>
      <c r="C3490" s="147">
        <v>0.39583333333333331</v>
      </c>
      <c r="D3490" s="148" t="s">
        <v>11</v>
      </c>
      <c r="E3490" s="153" t="s">
        <v>356</v>
      </c>
      <c r="F3490" s="149"/>
      <c r="G3490" s="149" t="str">
        <f t="shared" si="123"/>
        <v>1</v>
      </c>
      <c r="H3490" s="150">
        <f t="shared" si="124"/>
        <v>18</v>
      </c>
      <c r="I3490" s="149" t="s">
        <v>145</v>
      </c>
      <c r="J3490" s="151" t="str" cm="1">
        <f t="array" ref="J3490">_xlfn.XLOOKUP(D3490,justificativas_motivos,justificativas_texto,"",1,1)</f>
        <v>MOTORISTA CUMPRINDO HORÁRIO NA ESCALA ATUAL</v>
      </c>
    </row>
    <row r="3491" spans="1:10" ht="41.25" hidden="1" customHeight="1">
      <c r="A3491" s="152">
        <v>45655</v>
      </c>
      <c r="B3491" s="146">
        <v>19019</v>
      </c>
      <c r="C3491" s="147">
        <v>0.75</v>
      </c>
      <c r="D3491" s="148" t="s">
        <v>11</v>
      </c>
      <c r="E3491" s="149" t="s">
        <v>86</v>
      </c>
      <c r="F3491" s="149"/>
      <c r="G3491" s="149" t="str">
        <f t="shared" si="123"/>
        <v>1</v>
      </c>
      <c r="H3491" s="150">
        <f t="shared" si="124"/>
        <v>18</v>
      </c>
      <c r="I3491" s="149" t="str" cm="1">
        <f t="array" ref="I3491">_xlfn.XLOOKUP(C3491,imp_horarios,imp_trechos_janta,"",-1,1)</f>
        <v>GOIANIA X TERESINA 18:00</v>
      </c>
      <c r="J3491" s="151" t="str" cm="1">
        <f t="array" ref="J3491">_xlfn.XLOOKUP(D3491,justificativas_motivos,justificativas_texto,"",1,1)</f>
        <v>MOTORISTA CUMPRINDO HORÁRIO NA ESCALA ATUAL</v>
      </c>
    </row>
    <row r="3492" spans="1:10" ht="41.25" hidden="1" customHeight="1">
      <c r="A3492" s="152">
        <v>45655</v>
      </c>
      <c r="B3492" s="146">
        <v>19019</v>
      </c>
      <c r="C3492" s="147">
        <v>0.75</v>
      </c>
      <c r="D3492" s="148" t="s">
        <v>11</v>
      </c>
      <c r="E3492" s="153" t="s">
        <v>444</v>
      </c>
      <c r="F3492" s="149"/>
      <c r="G3492" s="149" t="str">
        <f t="shared" si="123"/>
        <v>1</v>
      </c>
      <c r="H3492" s="150">
        <f t="shared" si="124"/>
        <v>18</v>
      </c>
      <c r="I3492" s="149" t="str" cm="1">
        <f t="array" ref="I3492">_xlfn.XLOOKUP(C3492,imp_horarios,imp_trechos_janta,"",-1,1)</f>
        <v>GOIANIA X TERESINA 18:00</v>
      </c>
      <c r="J3492" s="151" t="str" cm="1">
        <f t="array" ref="J3492">_xlfn.XLOOKUP(D3492,justificativas_motivos,justificativas_texto,"",1,1)</f>
        <v>MOTORISTA CUMPRINDO HORÁRIO NA ESCALA ATUAL</v>
      </c>
    </row>
    <row r="3493" spans="1:10" ht="41.25" hidden="1" customHeight="1">
      <c r="A3493" s="152">
        <v>45655</v>
      </c>
      <c r="B3493" s="146">
        <v>19014</v>
      </c>
      <c r="C3493" s="147">
        <v>0.79166666666666663</v>
      </c>
      <c r="D3493" s="148" t="s">
        <v>11</v>
      </c>
      <c r="E3493" s="149" t="s">
        <v>55</v>
      </c>
      <c r="F3493" s="149"/>
      <c r="G3493" s="149" t="str">
        <f t="shared" si="123"/>
        <v>1</v>
      </c>
      <c r="H3493" s="150">
        <f t="shared" si="124"/>
        <v>18</v>
      </c>
      <c r="I3493" s="149" t="s">
        <v>79</v>
      </c>
      <c r="J3493" s="151" t="str" cm="1">
        <f t="array" ref="J3493">_xlfn.XLOOKUP(D3493,justificativas_motivos,justificativas_texto,"",1,1)</f>
        <v>MOTORISTA CUMPRINDO HORÁRIO NA ESCALA ATUAL</v>
      </c>
    </row>
    <row r="3494" spans="1:10" ht="41.25" hidden="1" customHeight="1">
      <c r="A3494" s="152">
        <v>45655</v>
      </c>
      <c r="B3494" s="146">
        <v>19014</v>
      </c>
      <c r="C3494" s="147">
        <v>0.79166666666666663</v>
      </c>
      <c r="D3494" s="148" t="s">
        <v>11</v>
      </c>
      <c r="E3494" s="149" t="s">
        <v>173</v>
      </c>
      <c r="F3494" s="149"/>
      <c r="G3494" s="149" t="str">
        <f t="shared" si="123"/>
        <v>1</v>
      </c>
      <c r="H3494" s="150">
        <f t="shared" si="124"/>
        <v>18</v>
      </c>
      <c r="I3494" s="149" t="s">
        <v>79</v>
      </c>
      <c r="J3494" s="151" t="str" cm="1">
        <f t="array" ref="J3494">_xlfn.XLOOKUP(D3494,justificativas_motivos,justificativas_texto,"",1,1)</f>
        <v>MOTORISTA CUMPRINDO HORÁRIO NA ESCALA ATUAL</v>
      </c>
    </row>
    <row r="3495" spans="1:10" ht="41.25" hidden="1" customHeight="1">
      <c r="A3495" s="152">
        <v>45655</v>
      </c>
      <c r="B3495" s="146">
        <v>24014</v>
      </c>
      <c r="C3495" s="147">
        <v>0.83333333333333337</v>
      </c>
      <c r="D3495" s="148" t="s">
        <v>11</v>
      </c>
      <c r="E3495" s="149" t="s">
        <v>65</v>
      </c>
      <c r="F3495" s="149"/>
      <c r="G3495" s="149" t="str">
        <f t="shared" si="123"/>
        <v>1</v>
      </c>
      <c r="H3495" s="150">
        <f t="shared" si="124"/>
        <v>18</v>
      </c>
      <c r="I3495" s="149" t="str" cm="1">
        <f t="array" ref="I3495">_xlfn.XLOOKUP(C3495,imp_horarios,imp_trechos_janta,"",-1,1)</f>
        <v>GOIANIA X SAO LUIS 20:00</v>
      </c>
      <c r="J3495" s="151" t="str" cm="1">
        <f t="array" ref="J3495">_xlfn.XLOOKUP(D3495,justificativas_motivos,justificativas_texto,"",1,1)</f>
        <v>MOTORISTA CUMPRINDO HORÁRIO NA ESCALA ATUAL</v>
      </c>
    </row>
    <row r="3496" spans="1:10" ht="41.25" hidden="1" customHeight="1">
      <c r="A3496" s="152">
        <v>45655</v>
      </c>
      <c r="B3496" s="146">
        <v>24014</v>
      </c>
      <c r="C3496" s="147">
        <v>0.83333333333333337</v>
      </c>
      <c r="D3496" s="148" t="s">
        <v>11</v>
      </c>
      <c r="E3496" s="149" t="s">
        <v>64</v>
      </c>
      <c r="F3496" s="149"/>
      <c r="G3496" s="149" t="str">
        <f t="shared" si="123"/>
        <v>1</v>
      </c>
      <c r="H3496" s="150">
        <f t="shared" si="124"/>
        <v>18</v>
      </c>
      <c r="I3496" s="149" t="str" cm="1">
        <f t="array" ref="I3496">_xlfn.XLOOKUP(C3496,imp_horarios,imp_trechos_janta,"",-1,1)</f>
        <v>GOIANIA X SAO LUIS 20:00</v>
      </c>
      <c r="J3496" s="151" t="str" cm="1">
        <f t="array" ref="J3496">_xlfn.XLOOKUP(D3496,justificativas_motivos,justificativas_texto,"",1,1)</f>
        <v>MOTORISTA CUMPRINDO HORÁRIO NA ESCALA ATUAL</v>
      </c>
    </row>
    <row r="3497" spans="1:10" ht="41.25" hidden="1" customHeight="1">
      <c r="A3497" s="152">
        <v>45656</v>
      </c>
      <c r="B3497" s="146">
        <v>19014</v>
      </c>
      <c r="C3497" s="147">
        <v>0.87847222222222221</v>
      </c>
      <c r="D3497" s="148" t="s">
        <v>11</v>
      </c>
      <c r="E3497" s="149" t="s">
        <v>23</v>
      </c>
      <c r="F3497" s="149"/>
      <c r="G3497" s="149" t="str">
        <f t="shared" si="123"/>
        <v>1</v>
      </c>
      <c r="H3497" s="150">
        <f t="shared" si="124"/>
        <v>18</v>
      </c>
      <c r="I3497" s="149" t="str" cm="1">
        <f t="array" ref="I3497">_xlfn.XLOOKUP(C3497,imp_horarios,imp_trechos_janta,"",-1,1)</f>
        <v>BELEM X GOIANIA 21:05</v>
      </c>
      <c r="J3497" s="151" t="str" cm="1">
        <f t="array" ref="J3497">_xlfn.XLOOKUP(D3497,justificativas_motivos,justificativas_texto,"",1,1)</f>
        <v>MOTORISTA CUMPRINDO HORÁRIO NA ESCALA ATUAL</v>
      </c>
    </row>
    <row r="3498" spans="1:10" ht="41.25" hidden="1" customHeight="1">
      <c r="A3498" s="152">
        <v>45656</v>
      </c>
      <c r="B3498" s="146">
        <v>19014</v>
      </c>
      <c r="C3498" s="147">
        <v>0.87847222222222221</v>
      </c>
      <c r="D3498" s="148" t="s">
        <v>11</v>
      </c>
      <c r="E3498" s="149" t="s">
        <v>243</v>
      </c>
      <c r="F3498" s="149"/>
      <c r="G3498" s="149" t="str">
        <f t="shared" si="123"/>
        <v>1</v>
      </c>
      <c r="H3498" s="150">
        <f t="shared" si="124"/>
        <v>18</v>
      </c>
      <c r="I3498" s="149" t="str" cm="1">
        <f t="array" ref="I3498">_xlfn.XLOOKUP(C3498,imp_horarios,imp_trechos_janta,"",-1,1)</f>
        <v>BELEM X GOIANIA 21:05</v>
      </c>
      <c r="J3498" s="151" t="str" cm="1">
        <f t="array" ref="J3498">_xlfn.XLOOKUP(D3498,justificativas_motivos,justificativas_texto,"",1,1)</f>
        <v>MOTORISTA CUMPRINDO HORÁRIO NA ESCALA ATUAL</v>
      </c>
    </row>
    <row r="3499" spans="1:10" ht="41.25" hidden="1" customHeight="1">
      <c r="A3499" s="152">
        <v>45656</v>
      </c>
      <c r="B3499" s="146">
        <v>221301</v>
      </c>
      <c r="C3499" s="147">
        <v>0.3</v>
      </c>
      <c r="D3499" s="148" t="s">
        <v>11</v>
      </c>
      <c r="E3499" s="149" t="s">
        <v>80</v>
      </c>
      <c r="F3499" s="149"/>
      <c r="G3499" s="149" t="str">
        <f t="shared" si="123"/>
        <v>1</v>
      </c>
      <c r="H3499" s="150">
        <f t="shared" si="124"/>
        <v>18</v>
      </c>
      <c r="I3499" s="149" t="str" cm="1">
        <f t="array" ref="I3499">_xlfn.XLOOKUP(C3499,imp_horarios,imp_trechos_janta,"",-1,1)</f>
        <v>BELEM X GOIANIA 07:12</v>
      </c>
      <c r="J3499" s="151" t="str" cm="1">
        <f t="array" ref="J3499">_xlfn.XLOOKUP(D3499,justificativas_motivos,justificativas_texto,"",1,1)</f>
        <v>MOTORISTA CUMPRINDO HORÁRIO NA ESCALA ATUAL</v>
      </c>
    </row>
    <row r="3500" spans="1:10" ht="41.25" hidden="1" customHeight="1">
      <c r="A3500" s="152">
        <v>45656</v>
      </c>
      <c r="B3500" s="146">
        <v>221301</v>
      </c>
      <c r="C3500" s="147">
        <v>0.3</v>
      </c>
      <c r="D3500" s="148" t="s">
        <v>11</v>
      </c>
      <c r="E3500" s="149" t="s">
        <v>78</v>
      </c>
      <c r="F3500" s="149"/>
      <c r="G3500" s="149" t="str">
        <f t="shared" si="123"/>
        <v>1</v>
      </c>
      <c r="H3500" s="150">
        <f t="shared" si="124"/>
        <v>18</v>
      </c>
      <c r="I3500" s="149" t="str" cm="1">
        <f t="array" ref="I3500">_xlfn.XLOOKUP(C3500,imp_horarios,imp_trechos_janta,"",-1,1)</f>
        <v>BELEM X GOIANIA 07:12</v>
      </c>
      <c r="J3500" s="151" t="str" cm="1">
        <f t="array" ref="J3500">_xlfn.XLOOKUP(D3500,justificativas_motivos,justificativas_texto,"",1,1)</f>
        <v>MOTORISTA CUMPRINDO HORÁRIO NA ESCALA ATUAL</v>
      </c>
    </row>
    <row r="3501" spans="1:10" ht="41.25" hidden="1" customHeight="1">
      <c r="A3501" s="144">
        <v>45656</v>
      </c>
      <c r="B3501" s="135">
        <v>24011</v>
      </c>
      <c r="C3501" s="133">
        <v>0.33333333333333331</v>
      </c>
      <c r="D3501" s="136" t="s">
        <v>11</v>
      </c>
      <c r="E3501" s="129" t="s">
        <v>91</v>
      </c>
      <c r="F3501" s="132"/>
      <c r="G3501" s="132" t="str">
        <f t="shared" si="123"/>
        <v>1</v>
      </c>
      <c r="H3501" s="137">
        <f t="shared" si="124"/>
        <v>18</v>
      </c>
      <c r="I3501" s="132" t="str" cm="1">
        <f t="array" ref="I3501">_xlfn.XLOOKUP(C3501,imp_horarios,imp_trechos_janta,"",-1,1)</f>
        <v>SAO LUIS X GOIANIA 08:00</v>
      </c>
      <c r="J3501" s="145" t="str" cm="1">
        <f t="array" ref="J3501">_xlfn.XLOOKUP(D3501,justificativas_motivos,justificativas_texto,"",1,1)</f>
        <v>MOTORISTA CUMPRINDO HORÁRIO NA ESCALA ATUAL</v>
      </c>
    </row>
    <row r="3502" spans="1:10" ht="41.25" hidden="1" customHeight="1">
      <c r="A3502" s="152">
        <v>45656</v>
      </c>
      <c r="B3502" s="146">
        <v>24011</v>
      </c>
      <c r="C3502" s="147">
        <v>0.33333333333333331</v>
      </c>
      <c r="D3502" s="148" t="s">
        <v>11</v>
      </c>
      <c r="E3502" s="153" t="s">
        <v>89</v>
      </c>
      <c r="F3502" s="149"/>
      <c r="G3502" s="149" t="str">
        <f t="shared" si="123"/>
        <v>1</v>
      </c>
      <c r="H3502" s="150">
        <f t="shared" si="124"/>
        <v>18</v>
      </c>
      <c r="I3502" s="149" t="str" cm="1">
        <f t="array" ref="I3502">_xlfn.XLOOKUP(C3502,imp_horarios,imp_trechos_janta,"",-1,1)</f>
        <v>SAO LUIS X GOIANIA 08:00</v>
      </c>
      <c r="J3502" s="151" t="str" cm="1">
        <f t="array" ref="J3502">_xlfn.XLOOKUP(D3502,justificativas_motivos,justificativas_texto,"",1,1)</f>
        <v>MOTORISTA CUMPRINDO HORÁRIO NA ESCALA ATUAL</v>
      </c>
    </row>
    <row r="3503" spans="1:10" ht="41.25" hidden="1" customHeight="1">
      <c r="A3503" s="152">
        <v>45656</v>
      </c>
      <c r="B3503" s="146">
        <v>17300</v>
      </c>
      <c r="C3503" s="147">
        <v>0.39583333333333331</v>
      </c>
      <c r="D3503" s="148" t="s">
        <v>11</v>
      </c>
      <c r="E3503" s="149" t="s">
        <v>86</v>
      </c>
      <c r="F3503" s="149"/>
      <c r="G3503" s="149" t="str">
        <f t="shared" si="123"/>
        <v>1</v>
      </c>
      <c r="H3503" s="150">
        <f t="shared" si="124"/>
        <v>18</v>
      </c>
      <c r="I3503" s="149" t="str" cm="1">
        <f t="array" ref="I3503">_xlfn.XLOOKUP(C3503,imp_horarios,imp_trechos_janta,"",-1,1)</f>
        <v>GOIANIA X BELEM 09:30</v>
      </c>
      <c r="J3503" s="151" t="str" cm="1">
        <f t="array" ref="J3503">_xlfn.XLOOKUP(D3503,justificativas_motivos,justificativas_texto,"",1,1)</f>
        <v>MOTORISTA CUMPRINDO HORÁRIO NA ESCALA ATUAL</v>
      </c>
    </row>
    <row r="3504" spans="1:10" ht="41.25" hidden="1" customHeight="1">
      <c r="A3504" s="152">
        <v>45656</v>
      </c>
      <c r="B3504" s="146">
        <v>17300</v>
      </c>
      <c r="C3504" s="147">
        <v>0.39583333333333331</v>
      </c>
      <c r="D3504" s="148" t="s">
        <v>11</v>
      </c>
      <c r="E3504" s="153" t="s">
        <v>444</v>
      </c>
      <c r="F3504" s="149"/>
      <c r="G3504" s="149" t="str">
        <f t="shared" si="123"/>
        <v>1</v>
      </c>
      <c r="H3504" s="150">
        <f t="shared" si="124"/>
        <v>18</v>
      </c>
      <c r="I3504" s="149" t="str" cm="1">
        <f t="array" ref="I3504">_xlfn.XLOOKUP(C3504,imp_horarios,imp_trechos_janta,"",-1,1)</f>
        <v>GOIANIA X BELEM 09:30</v>
      </c>
      <c r="J3504" s="151" t="str" cm="1">
        <f t="array" ref="J3504">_xlfn.XLOOKUP(D3504,justificativas_motivos,justificativas_texto,"",1,1)</f>
        <v>MOTORISTA CUMPRINDO HORÁRIO NA ESCALA ATUAL</v>
      </c>
    </row>
    <row r="3505" spans="1:10" ht="41.25" hidden="1" customHeight="1">
      <c r="A3505" s="152">
        <v>45656</v>
      </c>
      <c r="B3505" s="146" t="s">
        <v>137</v>
      </c>
      <c r="C3505" s="147" t="s">
        <v>137</v>
      </c>
      <c r="D3505" s="148" t="s">
        <v>137</v>
      </c>
      <c r="E3505" s="149" t="s">
        <v>55</v>
      </c>
      <c r="F3505" s="149"/>
      <c r="G3505" s="149" t="str">
        <f t="shared" si="123"/>
        <v>1</v>
      </c>
      <c r="H3505" s="150">
        <f t="shared" si="124"/>
        <v>18</v>
      </c>
      <c r="I3505" s="149" t="str" cm="1">
        <f t="array" ref="I3505">_xlfn.XLOOKUP(C3505,imp_horarios,imp_trechos_janta,"",-1,1)</f>
        <v>ESPERA</v>
      </c>
      <c r="J3505" s="151" t="str" cm="1">
        <f t="array" ref="J3505">_xlfn.XLOOKUP(D3505,justificativas_motivos,justificativas_texto,"",1,1)</f>
        <v>MOTORISTA NA GARAGEM EM ESPERA PARA DISPONIBILIDADE DE HORARIOS</v>
      </c>
    </row>
    <row r="3506" spans="1:10" ht="41.25" hidden="1" customHeight="1">
      <c r="A3506" s="152">
        <v>45656</v>
      </c>
      <c r="B3506" s="146" t="s">
        <v>137</v>
      </c>
      <c r="C3506" s="147" t="s">
        <v>137</v>
      </c>
      <c r="D3506" s="148" t="s">
        <v>137</v>
      </c>
      <c r="E3506" s="149" t="s">
        <v>173</v>
      </c>
      <c r="F3506" s="149"/>
      <c r="G3506" s="149" t="str">
        <f t="shared" si="123"/>
        <v>1</v>
      </c>
      <c r="H3506" s="150">
        <f t="shared" si="124"/>
        <v>18</v>
      </c>
      <c r="I3506" s="149" t="str" cm="1">
        <f t="array" ref="I3506">_xlfn.XLOOKUP(C3506,imp_horarios,imp_trechos_janta,"",-1,1)</f>
        <v>ESPERA</v>
      </c>
      <c r="J3506" s="151" t="str" cm="1">
        <f t="array" ref="J3506">_xlfn.XLOOKUP(D3506,justificativas_motivos,justificativas_texto,"",1,1)</f>
        <v>MOTORISTA NA GARAGEM EM ESPERA PARA DISPONIBILIDADE DE HORARIOS</v>
      </c>
    </row>
    <row r="3507" spans="1:10" ht="41.25" hidden="1" customHeight="1">
      <c r="A3507" s="152">
        <v>45656</v>
      </c>
      <c r="B3507" s="146" t="s">
        <v>137</v>
      </c>
      <c r="C3507" s="147" t="s">
        <v>137</v>
      </c>
      <c r="D3507" s="148" t="s">
        <v>137</v>
      </c>
      <c r="E3507" s="149" t="s">
        <v>65</v>
      </c>
      <c r="F3507" s="149"/>
      <c r="G3507" s="149" t="str">
        <f t="shared" si="123"/>
        <v>1</v>
      </c>
      <c r="H3507" s="150">
        <f t="shared" si="124"/>
        <v>18</v>
      </c>
      <c r="I3507" s="149" t="str" cm="1">
        <f t="array" ref="I3507">_xlfn.XLOOKUP(C3507,imp_horarios,imp_trechos_janta,"",-1,1)</f>
        <v>ESPERA</v>
      </c>
      <c r="J3507" s="151" t="str" cm="1">
        <f t="array" ref="J3507">_xlfn.XLOOKUP(D3507,justificativas_motivos,justificativas_texto,"",1,1)</f>
        <v>MOTORISTA NA GARAGEM EM ESPERA PARA DISPONIBILIDADE DE HORARIOS</v>
      </c>
    </row>
    <row r="3508" spans="1:10" ht="41.25" hidden="1" customHeight="1">
      <c r="A3508" s="152">
        <v>45656</v>
      </c>
      <c r="B3508" s="146" t="s">
        <v>137</v>
      </c>
      <c r="C3508" s="147" t="s">
        <v>137</v>
      </c>
      <c r="D3508" s="148" t="s">
        <v>137</v>
      </c>
      <c r="E3508" s="149" t="s">
        <v>64</v>
      </c>
      <c r="F3508" s="149"/>
      <c r="G3508" s="149" t="str">
        <f t="shared" si="123"/>
        <v>1</v>
      </c>
      <c r="H3508" s="150">
        <f t="shared" si="124"/>
        <v>18</v>
      </c>
      <c r="I3508" s="149" t="str" cm="1">
        <f t="array" ref="I3508">_xlfn.XLOOKUP(C3508,imp_horarios,imp_trechos_janta,"",-1,1)</f>
        <v>ESPERA</v>
      </c>
      <c r="J3508" s="151" t="str" cm="1">
        <f t="array" ref="J3508">_xlfn.XLOOKUP(D3508,justificativas_motivos,justificativas_texto,"",1,1)</f>
        <v>MOTORISTA NA GARAGEM EM ESPERA PARA DISPONIBILIDADE DE HORARIOS</v>
      </c>
    </row>
    <row r="3509" spans="1:10" ht="41.25" hidden="1" customHeight="1">
      <c r="A3509" s="152">
        <v>45656</v>
      </c>
      <c r="B3509" s="146" t="s">
        <v>137</v>
      </c>
      <c r="C3509" s="147" t="s">
        <v>137</v>
      </c>
      <c r="D3509" s="148" t="s">
        <v>137</v>
      </c>
      <c r="E3509" s="153" t="s">
        <v>41</v>
      </c>
      <c r="F3509" s="149"/>
      <c r="G3509" s="149" t="str">
        <f t="shared" si="123"/>
        <v>1</v>
      </c>
      <c r="H3509" s="150">
        <f t="shared" si="124"/>
        <v>18</v>
      </c>
      <c r="I3509" s="149" t="str" cm="1">
        <f t="array" ref="I3509">_xlfn.XLOOKUP(C3509,imp_horarios,imp_trechos_janta,"",-1,1)</f>
        <v>ESPERA</v>
      </c>
      <c r="J3509" s="151" t="str" cm="1">
        <f t="array" ref="J3509">_xlfn.XLOOKUP(D3509,justificativas_motivos,justificativas_texto,"",1,1)</f>
        <v>MOTORISTA NA GARAGEM EM ESPERA PARA DISPONIBILIDADE DE HORARIOS</v>
      </c>
    </row>
    <row r="3510" spans="1:10" ht="41.25" hidden="1" customHeight="1">
      <c r="A3510" s="152">
        <v>45656</v>
      </c>
      <c r="B3510" s="146" t="s">
        <v>137</v>
      </c>
      <c r="C3510" s="147" t="s">
        <v>137</v>
      </c>
      <c r="D3510" s="148" t="s">
        <v>137</v>
      </c>
      <c r="E3510" s="153" t="s">
        <v>365</v>
      </c>
      <c r="F3510" s="149"/>
      <c r="G3510" s="149" t="str">
        <f t="shared" si="123"/>
        <v>1</v>
      </c>
      <c r="H3510" s="150">
        <f t="shared" si="124"/>
        <v>18</v>
      </c>
      <c r="I3510" s="149" t="str" cm="1">
        <f t="array" ref="I3510">_xlfn.XLOOKUP(C3510,imp_horarios,imp_trechos_janta,"",-1,1)</f>
        <v>ESPERA</v>
      </c>
      <c r="J3510" s="151" t="str" cm="1">
        <f t="array" ref="J3510">_xlfn.XLOOKUP(D3510,justificativas_motivos,justificativas_texto,"",1,1)</f>
        <v>MOTORISTA NA GARAGEM EM ESPERA PARA DISPONIBILIDADE DE HORARIOS</v>
      </c>
    </row>
    <row r="3511" spans="1:10" ht="41.25" hidden="1" customHeight="1">
      <c r="A3511" s="152">
        <v>45656</v>
      </c>
      <c r="B3511" s="146" t="s">
        <v>137</v>
      </c>
      <c r="C3511" s="147" t="s">
        <v>137</v>
      </c>
      <c r="D3511" s="148" t="s">
        <v>137</v>
      </c>
      <c r="E3511" s="153" t="s">
        <v>47</v>
      </c>
      <c r="F3511" s="149"/>
      <c r="G3511" s="149" t="str">
        <f t="shared" si="123"/>
        <v>1</v>
      </c>
      <c r="H3511" s="150">
        <f t="shared" si="124"/>
        <v>18</v>
      </c>
      <c r="I3511" s="149" t="str" cm="1">
        <f t="array" ref="I3511">_xlfn.XLOOKUP(C3511,imp_horarios,imp_trechos_janta,"",-1,1)</f>
        <v>ESPERA</v>
      </c>
      <c r="J3511" s="151" t="str" cm="1">
        <f t="array" ref="J3511">_xlfn.XLOOKUP(D3511,justificativas_motivos,justificativas_texto,"",1,1)</f>
        <v>MOTORISTA NA GARAGEM EM ESPERA PARA DISPONIBILIDADE DE HORARIOS</v>
      </c>
    </row>
    <row r="3512" spans="1:10" ht="41.25" hidden="1" customHeight="1">
      <c r="A3512" s="152">
        <v>45656</v>
      </c>
      <c r="B3512" s="146" t="s">
        <v>137</v>
      </c>
      <c r="C3512" s="147" t="s">
        <v>137</v>
      </c>
      <c r="D3512" s="148" t="s">
        <v>137</v>
      </c>
      <c r="E3512" s="153" t="s">
        <v>340</v>
      </c>
      <c r="F3512" s="149"/>
      <c r="G3512" s="149" t="str">
        <f t="shared" si="123"/>
        <v>1</v>
      </c>
      <c r="H3512" s="150">
        <f t="shared" si="124"/>
        <v>18</v>
      </c>
      <c r="I3512" s="149" t="str" cm="1">
        <f t="array" ref="I3512">_xlfn.XLOOKUP(C3512,imp_horarios,imp_trechos_janta,"",-1,1)</f>
        <v>ESPERA</v>
      </c>
      <c r="J3512" s="151" t="str" cm="1">
        <f t="array" ref="J3512">_xlfn.XLOOKUP(D3512,justificativas_motivos,justificativas_texto,"",1,1)</f>
        <v>MOTORISTA NA GARAGEM EM ESPERA PARA DISPONIBILIDADE DE HORARIOS</v>
      </c>
    </row>
    <row r="3513" spans="1:10" ht="41.25" hidden="1" customHeight="1">
      <c r="A3513" s="152">
        <v>45656</v>
      </c>
      <c r="B3513" s="146">
        <v>20019</v>
      </c>
      <c r="C3513" s="147">
        <v>0.39583333333333331</v>
      </c>
      <c r="D3513" s="148" t="s">
        <v>11</v>
      </c>
      <c r="E3513" s="153" t="s">
        <v>38</v>
      </c>
      <c r="F3513" s="149"/>
      <c r="G3513" s="149" t="str">
        <f t="shared" si="123"/>
        <v>1</v>
      </c>
      <c r="H3513" s="150">
        <f t="shared" si="124"/>
        <v>18</v>
      </c>
      <c r="I3513" s="149" t="s">
        <v>145</v>
      </c>
      <c r="J3513" s="151" t="str" cm="1">
        <f t="array" ref="J3513">_xlfn.XLOOKUP(D3513,justificativas_motivos,justificativas_texto,"",1,1)</f>
        <v>MOTORISTA CUMPRINDO HORÁRIO NA ESCALA ATUAL</v>
      </c>
    </row>
    <row r="3514" spans="1:10" ht="41.25" hidden="1" customHeight="1">
      <c r="A3514" s="152">
        <v>45656</v>
      </c>
      <c r="B3514" s="146">
        <v>20019</v>
      </c>
      <c r="C3514" s="147">
        <v>0.39583333333333331</v>
      </c>
      <c r="D3514" s="148" t="s">
        <v>11</v>
      </c>
      <c r="E3514" s="153" t="s">
        <v>377</v>
      </c>
      <c r="F3514" s="149"/>
      <c r="G3514" s="149" t="str">
        <f t="shared" si="123"/>
        <v>1</v>
      </c>
      <c r="H3514" s="150">
        <f t="shared" si="124"/>
        <v>18</v>
      </c>
      <c r="I3514" s="149" t="s">
        <v>145</v>
      </c>
      <c r="J3514" s="151" t="str" cm="1">
        <f t="array" ref="J3514">_xlfn.XLOOKUP(D3514,justificativas_motivos,justificativas_texto,"",1,1)</f>
        <v>MOTORISTA CUMPRINDO HORÁRIO NA ESCALA ATUAL</v>
      </c>
    </row>
    <row r="3515" spans="1:10" ht="41.25" hidden="1" customHeight="1">
      <c r="A3515" s="152">
        <v>45656</v>
      </c>
      <c r="B3515" s="146">
        <v>20014</v>
      </c>
      <c r="C3515" s="147">
        <v>0.75</v>
      </c>
      <c r="D3515" s="148" t="s">
        <v>11</v>
      </c>
      <c r="E3515" s="149" t="s">
        <v>179</v>
      </c>
      <c r="F3515" s="149"/>
      <c r="G3515" s="149" t="str">
        <f t="shared" si="123"/>
        <v>1</v>
      </c>
      <c r="H3515" s="150">
        <f t="shared" si="124"/>
        <v>18</v>
      </c>
      <c r="I3515" s="149" t="str" cm="1">
        <f t="array" ref="I3515">_xlfn.XLOOKUP(C3515,imp_horarios,imp_trechos_janta,"",-1,1)</f>
        <v>GOIANIA X TERESINA 18:00</v>
      </c>
      <c r="J3515" s="151" t="str" cm="1">
        <f t="array" ref="J3515">_xlfn.XLOOKUP(D3515,justificativas_motivos,justificativas_texto,"",1,1)</f>
        <v>MOTORISTA CUMPRINDO HORÁRIO NA ESCALA ATUAL</v>
      </c>
    </row>
    <row r="3516" spans="1:10" ht="41.25" hidden="1" customHeight="1">
      <c r="A3516" s="152">
        <v>45656</v>
      </c>
      <c r="B3516" s="146">
        <v>20014</v>
      </c>
      <c r="C3516" s="147">
        <v>0.75</v>
      </c>
      <c r="D3516" s="148" t="s">
        <v>11</v>
      </c>
      <c r="E3516" s="149" t="s">
        <v>148</v>
      </c>
      <c r="F3516" s="149"/>
      <c r="G3516" s="149" t="str">
        <f t="shared" si="123"/>
        <v>1</v>
      </c>
      <c r="H3516" s="150">
        <f t="shared" si="124"/>
        <v>18</v>
      </c>
      <c r="I3516" s="149" t="str" cm="1">
        <f t="array" ref="I3516">_xlfn.XLOOKUP(C3516,imp_horarios,imp_trechos_janta,"",-1,1)</f>
        <v>GOIANIA X TERESINA 18:00</v>
      </c>
      <c r="J3516" s="151" t="str" cm="1">
        <f t="array" ref="J3516">_xlfn.XLOOKUP(D3516,justificativas_motivos,justificativas_texto,"",1,1)</f>
        <v>MOTORISTA CUMPRINDO HORÁRIO NA ESCALA ATUAL</v>
      </c>
    </row>
    <row r="3517" spans="1:10" ht="41.25" hidden="1" customHeight="1">
      <c r="A3517" s="152">
        <v>45656</v>
      </c>
      <c r="B3517" s="146">
        <v>24001</v>
      </c>
      <c r="C3517" s="147">
        <v>0.79166666666666663</v>
      </c>
      <c r="D3517" s="148" t="s">
        <v>11</v>
      </c>
      <c r="E3517" s="149" t="s">
        <v>180</v>
      </c>
      <c r="F3517" s="149"/>
      <c r="G3517" s="149" t="str">
        <f t="shared" si="123"/>
        <v>1</v>
      </c>
      <c r="H3517" s="150">
        <f t="shared" si="124"/>
        <v>18</v>
      </c>
      <c r="I3517" s="149" t="s">
        <v>79</v>
      </c>
      <c r="J3517" s="151" t="str" cm="1">
        <f t="array" ref="J3517">_xlfn.XLOOKUP(D3517,justificativas_motivos,justificativas_texto,"",1,1)</f>
        <v>MOTORISTA CUMPRINDO HORÁRIO NA ESCALA ATUAL</v>
      </c>
    </row>
    <row r="3518" spans="1:10" ht="41.25" hidden="1" customHeight="1">
      <c r="A3518" s="152">
        <v>45656</v>
      </c>
      <c r="B3518" s="146">
        <v>24001</v>
      </c>
      <c r="C3518" s="147">
        <v>0.79166666666666663</v>
      </c>
      <c r="D3518" s="148" t="s">
        <v>11</v>
      </c>
      <c r="E3518" s="149" t="s">
        <v>93</v>
      </c>
      <c r="F3518" s="149"/>
      <c r="G3518" s="149" t="str">
        <f t="shared" si="123"/>
        <v>1</v>
      </c>
      <c r="H3518" s="150">
        <f t="shared" si="124"/>
        <v>18</v>
      </c>
      <c r="I3518" s="149" t="s">
        <v>79</v>
      </c>
      <c r="J3518" s="151" t="str" cm="1">
        <f t="array" ref="J3518">_xlfn.XLOOKUP(D3518,justificativas_motivos,justificativas_texto,"",1,1)</f>
        <v>MOTORISTA CUMPRINDO HORÁRIO NA ESCALA ATUAL</v>
      </c>
    </row>
    <row r="3519" spans="1:10" ht="41.25" hidden="1" customHeight="1">
      <c r="A3519" s="152">
        <v>45656</v>
      </c>
      <c r="B3519" s="146">
        <v>24005</v>
      </c>
      <c r="C3519" s="147">
        <v>0.83333333333333337</v>
      </c>
      <c r="D3519" s="148" t="s">
        <v>11</v>
      </c>
      <c r="E3519" s="149" t="s">
        <v>18</v>
      </c>
      <c r="F3519" s="149"/>
      <c r="G3519" s="149" t="str">
        <f t="shared" si="123"/>
        <v>1</v>
      </c>
      <c r="H3519" s="150">
        <f t="shared" si="124"/>
        <v>18</v>
      </c>
      <c r="I3519" s="149" t="str" cm="1">
        <f t="array" ref="I3519">_xlfn.XLOOKUP(C3519,imp_horarios,imp_trechos_janta,"",-1,1)</f>
        <v>GOIANIA X SAO LUIS 20:00</v>
      </c>
      <c r="J3519" s="151" t="str" cm="1">
        <f t="array" ref="J3519">_xlfn.XLOOKUP(D3519,justificativas_motivos,justificativas_texto,"",1,1)</f>
        <v>MOTORISTA CUMPRINDO HORÁRIO NA ESCALA ATUAL</v>
      </c>
    </row>
    <row r="3520" spans="1:10" ht="41.25" hidden="1" customHeight="1">
      <c r="A3520" s="152">
        <v>45656</v>
      </c>
      <c r="B3520" s="146">
        <v>24005</v>
      </c>
      <c r="C3520" s="147">
        <v>0.83333333333333337</v>
      </c>
      <c r="D3520" s="148" t="s">
        <v>11</v>
      </c>
      <c r="E3520" s="149" t="s">
        <v>211</v>
      </c>
      <c r="F3520" s="149"/>
      <c r="G3520" s="149" t="str">
        <f t="shared" si="123"/>
        <v>1</v>
      </c>
      <c r="H3520" s="150">
        <f t="shared" si="124"/>
        <v>18</v>
      </c>
      <c r="I3520" s="149" t="str" cm="1">
        <f t="array" ref="I3520">_xlfn.XLOOKUP(C3520,imp_horarios,imp_trechos_janta,"",-1,1)</f>
        <v>GOIANIA X SAO LUIS 20:00</v>
      </c>
      <c r="J3520" s="151" t="str" cm="1">
        <f t="array" ref="J3520">_xlfn.XLOOKUP(D3520,justificativas_motivos,justificativas_texto,"",1,1)</f>
        <v>MOTORISTA CUMPRINDO HORÁRIO NA ESCALA ATUAL</v>
      </c>
    </row>
    <row r="3521" spans="1:10" ht="41.25" hidden="1" customHeight="1">
      <c r="A3521" s="152">
        <v>45657</v>
      </c>
      <c r="B3521" s="146">
        <v>14700</v>
      </c>
      <c r="C3521" s="147">
        <v>0.8833333333333333</v>
      </c>
      <c r="D3521" s="148" t="s">
        <v>11</v>
      </c>
      <c r="E3521" s="149" t="s">
        <v>55</v>
      </c>
      <c r="F3521" s="149"/>
      <c r="G3521" s="149" t="str">
        <f t="shared" si="123"/>
        <v>1</v>
      </c>
      <c r="H3521" s="150">
        <f t="shared" si="124"/>
        <v>18</v>
      </c>
      <c r="I3521" s="149" t="str" cm="1">
        <f t="array" ref="I3521">_xlfn.XLOOKUP(C3521,imp_horarios,imp_trechos_janta,"",-1,1)</f>
        <v>BELEM X GOIANIA 21:05</v>
      </c>
      <c r="J3521" s="151" t="str" cm="1">
        <f t="array" ref="J3521">_xlfn.XLOOKUP(D3521,justificativas_motivos,justificativas_texto,"",1,1)</f>
        <v>MOTORISTA CUMPRINDO HORÁRIO NA ESCALA ATUAL</v>
      </c>
    </row>
    <row r="3522" spans="1:10" ht="41.25" hidden="1" customHeight="1">
      <c r="A3522" s="152">
        <v>45657</v>
      </c>
      <c r="B3522" s="146">
        <v>14700</v>
      </c>
      <c r="C3522" s="147">
        <v>0.8833333333333333</v>
      </c>
      <c r="D3522" s="148" t="s">
        <v>11</v>
      </c>
      <c r="E3522" s="149" t="s">
        <v>173</v>
      </c>
      <c r="F3522" s="149"/>
      <c r="G3522" s="149" t="str">
        <f t="shared" si="123"/>
        <v>1</v>
      </c>
      <c r="H3522" s="150">
        <f t="shared" si="124"/>
        <v>18</v>
      </c>
      <c r="I3522" s="149" t="str" cm="1">
        <f t="array" ref="I3522">_xlfn.XLOOKUP(C3522,imp_horarios,imp_trechos_janta,"",-1,1)</f>
        <v>BELEM X GOIANIA 21:05</v>
      </c>
      <c r="J3522" s="151" t="str" cm="1">
        <f t="array" ref="J3522">_xlfn.XLOOKUP(D3522,justificativas_motivos,justificativas_texto,"",1,1)</f>
        <v>MOTORISTA CUMPRINDO HORÁRIO NA ESCALA ATUAL</v>
      </c>
    </row>
    <row r="3523" spans="1:10" ht="41.25" hidden="1" customHeight="1">
      <c r="A3523" s="152">
        <v>45657</v>
      </c>
      <c r="B3523" s="146" t="s">
        <v>137</v>
      </c>
      <c r="C3523" s="147">
        <v>0.39583333333333331</v>
      </c>
      <c r="D3523" s="148" t="s">
        <v>11</v>
      </c>
      <c r="E3523" s="149" t="s">
        <v>65</v>
      </c>
      <c r="F3523" s="149"/>
      <c r="G3523" s="149" t="str">
        <f t="shared" si="123"/>
        <v>1</v>
      </c>
      <c r="H3523" s="150">
        <f t="shared" si="124"/>
        <v>18</v>
      </c>
      <c r="I3523" s="149" t="str" cm="1">
        <f t="array" ref="I3523">_xlfn.XLOOKUP(C3523,imp_horarios,imp_trechos_janta,"",-1,1)</f>
        <v>GOIANIA X BELEM 09:30</v>
      </c>
      <c r="J3523" s="151" t="str" cm="1">
        <f t="array" ref="J3523">_xlfn.XLOOKUP(D3523,justificativas_motivos,justificativas_texto,"",1,1)</f>
        <v>MOTORISTA CUMPRINDO HORÁRIO NA ESCALA ATUAL</v>
      </c>
    </row>
    <row r="3524" spans="1:10" ht="41.25" hidden="1" customHeight="1">
      <c r="A3524" s="152">
        <v>45657</v>
      </c>
      <c r="B3524" s="146" t="s">
        <v>137</v>
      </c>
      <c r="C3524" s="147">
        <v>0.39583333333333331</v>
      </c>
      <c r="D3524" s="148" t="s">
        <v>11</v>
      </c>
      <c r="E3524" s="149" t="s">
        <v>64</v>
      </c>
      <c r="F3524" s="149"/>
      <c r="G3524" s="149" t="str">
        <f t="shared" si="123"/>
        <v>1</v>
      </c>
      <c r="H3524" s="150">
        <f t="shared" si="124"/>
        <v>18</v>
      </c>
      <c r="I3524" s="149" t="str" cm="1">
        <f t="array" ref="I3524">_xlfn.XLOOKUP(C3524,imp_horarios,imp_trechos_janta,"",-1,1)</f>
        <v>GOIANIA X BELEM 09:30</v>
      </c>
      <c r="J3524" s="151" t="str" cm="1">
        <f t="array" ref="J3524">_xlfn.XLOOKUP(D3524,justificativas_motivos,justificativas_texto,"",1,1)</f>
        <v>MOTORISTA CUMPRINDO HORÁRIO NA ESCALA ATUAL</v>
      </c>
    </row>
    <row r="3525" spans="1:10" ht="41.25" hidden="1" customHeight="1">
      <c r="A3525" s="152">
        <v>45657</v>
      </c>
      <c r="B3525" s="146" t="s">
        <v>137</v>
      </c>
      <c r="C3525" s="147" t="s">
        <v>137</v>
      </c>
      <c r="D3525" s="148" t="s">
        <v>137</v>
      </c>
      <c r="E3525" s="153" t="s">
        <v>41</v>
      </c>
      <c r="F3525" s="149"/>
      <c r="G3525" s="149" t="str">
        <f t="shared" si="123"/>
        <v>1</v>
      </c>
      <c r="H3525" s="150">
        <f t="shared" si="124"/>
        <v>18</v>
      </c>
      <c r="I3525" s="149" t="str" cm="1">
        <f t="array" ref="I3525">_xlfn.XLOOKUP(C3525,imp_horarios,imp_trechos_janta,"",-1,1)</f>
        <v>ESPERA</v>
      </c>
      <c r="J3525" s="151" t="str" cm="1">
        <f t="array" ref="J3525">_xlfn.XLOOKUP(D3525,justificativas_motivos,justificativas_texto,"",1,1)</f>
        <v>MOTORISTA NA GARAGEM EM ESPERA PARA DISPONIBILIDADE DE HORARIOS</v>
      </c>
    </row>
    <row r="3526" spans="1:10" ht="41.25" hidden="1" customHeight="1">
      <c r="A3526" s="152">
        <v>45657</v>
      </c>
      <c r="B3526" s="146" t="s">
        <v>137</v>
      </c>
      <c r="C3526" s="147" t="s">
        <v>137</v>
      </c>
      <c r="D3526" s="148" t="s">
        <v>137</v>
      </c>
      <c r="E3526" s="153" t="s">
        <v>365</v>
      </c>
      <c r="F3526" s="149"/>
      <c r="G3526" s="149" t="str">
        <f t="shared" si="123"/>
        <v>1</v>
      </c>
      <c r="H3526" s="150">
        <f t="shared" si="124"/>
        <v>18</v>
      </c>
      <c r="I3526" s="149" t="str" cm="1">
        <f t="array" ref="I3526">_xlfn.XLOOKUP(C3526,imp_horarios,imp_trechos_janta,"",-1,1)</f>
        <v>ESPERA</v>
      </c>
      <c r="J3526" s="151" t="str" cm="1">
        <f t="array" ref="J3526">_xlfn.XLOOKUP(D3526,justificativas_motivos,justificativas_texto,"",1,1)</f>
        <v>MOTORISTA NA GARAGEM EM ESPERA PARA DISPONIBILIDADE DE HORARIOS</v>
      </c>
    </row>
    <row r="3527" spans="1:10" ht="41.25" hidden="1" customHeight="1">
      <c r="A3527" s="152">
        <v>45657</v>
      </c>
      <c r="B3527" s="146" t="s">
        <v>137</v>
      </c>
      <c r="C3527" s="147" t="s">
        <v>137</v>
      </c>
      <c r="D3527" s="148" t="s">
        <v>137</v>
      </c>
      <c r="E3527" s="153" t="s">
        <v>47</v>
      </c>
      <c r="F3527" s="149"/>
      <c r="G3527" s="149" t="str">
        <f t="shared" si="123"/>
        <v>1</v>
      </c>
      <c r="H3527" s="150">
        <f t="shared" si="124"/>
        <v>18</v>
      </c>
      <c r="I3527" s="149" t="str" cm="1">
        <f t="array" ref="I3527">_xlfn.XLOOKUP(C3527,imp_horarios,imp_trechos_janta,"",-1,1)</f>
        <v>ESPERA</v>
      </c>
      <c r="J3527" s="151" t="str" cm="1">
        <f t="array" ref="J3527">_xlfn.XLOOKUP(D3527,justificativas_motivos,justificativas_texto,"",1,1)</f>
        <v>MOTORISTA NA GARAGEM EM ESPERA PARA DISPONIBILIDADE DE HORARIOS</v>
      </c>
    </row>
    <row r="3528" spans="1:10" ht="41.25" hidden="1" customHeight="1">
      <c r="A3528" s="152">
        <v>45657</v>
      </c>
      <c r="B3528" s="146" t="s">
        <v>137</v>
      </c>
      <c r="C3528" s="147" t="s">
        <v>137</v>
      </c>
      <c r="D3528" s="148" t="s">
        <v>137</v>
      </c>
      <c r="E3528" s="153" t="s">
        <v>340</v>
      </c>
      <c r="F3528" s="149"/>
      <c r="G3528" s="149" t="str">
        <f t="shared" si="123"/>
        <v>1</v>
      </c>
      <c r="H3528" s="150">
        <f t="shared" si="124"/>
        <v>18</v>
      </c>
      <c r="I3528" s="149" t="str" cm="1">
        <f t="array" ref="I3528">_xlfn.XLOOKUP(C3528,imp_horarios,imp_trechos_janta,"",-1,1)</f>
        <v>ESPERA</v>
      </c>
      <c r="J3528" s="151" t="str" cm="1">
        <f t="array" ref="J3528">_xlfn.XLOOKUP(D3528,justificativas_motivos,justificativas_texto,"",1,1)</f>
        <v>MOTORISTA NA GARAGEM EM ESPERA PARA DISPONIBILIDADE DE HORARIOS</v>
      </c>
    </row>
    <row r="3529" spans="1:10" ht="41.25" hidden="1" customHeight="1">
      <c r="A3529" s="152">
        <v>45657</v>
      </c>
      <c r="B3529" s="146" t="s">
        <v>137</v>
      </c>
      <c r="C3529" s="147" t="s">
        <v>137</v>
      </c>
      <c r="D3529" s="148" t="s">
        <v>137</v>
      </c>
      <c r="E3529" s="149" t="s">
        <v>179</v>
      </c>
      <c r="F3529" s="149"/>
      <c r="G3529" s="149" t="str">
        <f t="shared" si="123"/>
        <v>1</v>
      </c>
      <c r="H3529" s="150">
        <f t="shared" si="124"/>
        <v>18</v>
      </c>
      <c r="I3529" s="149" t="str" cm="1">
        <f t="array" ref="I3529">_xlfn.XLOOKUP(C3529,imp_horarios,imp_trechos_janta,"",-1,1)</f>
        <v>ESPERA</v>
      </c>
      <c r="J3529" s="151" t="str" cm="1">
        <f t="array" ref="J3529">_xlfn.XLOOKUP(D3529,justificativas_motivos,justificativas_texto,"",1,1)</f>
        <v>MOTORISTA NA GARAGEM EM ESPERA PARA DISPONIBILIDADE DE HORARIOS</v>
      </c>
    </row>
    <row r="3530" spans="1:10" ht="41.25" hidden="1" customHeight="1">
      <c r="A3530" s="152">
        <v>45657</v>
      </c>
      <c r="B3530" s="146" t="s">
        <v>137</v>
      </c>
      <c r="C3530" s="147" t="s">
        <v>137</v>
      </c>
      <c r="D3530" s="148" t="s">
        <v>137</v>
      </c>
      <c r="E3530" s="149" t="s">
        <v>148</v>
      </c>
      <c r="F3530" s="149"/>
      <c r="G3530" s="149" t="str">
        <f t="shared" si="123"/>
        <v>1</v>
      </c>
      <c r="H3530" s="150">
        <f t="shared" si="124"/>
        <v>18</v>
      </c>
      <c r="I3530" s="149" t="str" cm="1">
        <f t="array" ref="I3530">_xlfn.XLOOKUP(C3530,imp_horarios,imp_trechos_janta,"",-1,1)</f>
        <v>ESPERA</v>
      </c>
      <c r="J3530" s="151" t="str" cm="1">
        <f t="array" ref="J3530">_xlfn.XLOOKUP(D3530,justificativas_motivos,justificativas_texto,"",1,1)</f>
        <v>MOTORISTA NA GARAGEM EM ESPERA PARA DISPONIBILIDADE DE HORARIOS</v>
      </c>
    </row>
    <row r="3531" spans="1:10" ht="41.25" hidden="1" customHeight="1">
      <c r="A3531" s="152">
        <v>45657</v>
      </c>
      <c r="B3531" s="146" t="s">
        <v>137</v>
      </c>
      <c r="C3531" s="147" t="s">
        <v>137</v>
      </c>
      <c r="D3531" s="148" t="s">
        <v>137</v>
      </c>
      <c r="E3531" s="149" t="s">
        <v>180</v>
      </c>
      <c r="F3531" s="149"/>
      <c r="G3531" s="149" t="str">
        <f t="shared" si="123"/>
        <v>1</v>
      </c>
      <c r="H3531" s="150">
        <f t="shared" si="124"/>
        <v>18</v>
      </c>
      <c r="I3531" s="149" t="str" cm="1">
        <f t="array" ref="I3531">_xlfn.XLOOKUP(C3531,imp_horarios,imp_trechos_janta,"",-1,1)</f>
        <v>ESPERA</v>
      </c>
      <c r="J3531" s="151" t="str" cm="1">
        <f t="array" ref="J3531">_xlfn.XLOOKUP(D3531,justificativas_motivos,justificativas_texto,"",1,1)</f>
        <v>MOTORISTA NA GARAGEM EM ESPERA PARA DISPONIBILIDADE DE HORARIOS</v>
      </c>
    </row>
    <row r="3532" spans="1:10" ht="41.25" hidden="1" customHeight="1">
      <c r="A3532" s="152">
        <v>45657</v>
      </c>
      <c r="B3532" s="146" t="s">
        <v>137</v>
      </c>
      <c r="C3532" s="147" t="s">
        <v>137</v>
      </c>
      <c r="D3532" s="148" t="s">
        <v>137</v>
      </c>
      <c r="E3532" s="149" t="s">
        <v>93</v>
      </c>
      <c r="F3532" s="149"/>
      <c r="G3532" s="149" t="str">
        <f t="shared" si="123"/>
        <v>1</v>
      </c>
      <c r="H3532" s="150">
        <f t="shared" si="124"/>
        <v>18</v>
      </c>
      <c r="I3532" s="149" t="str" cm="1">
        <f t="array" ref="I3532">_xlfn.XLOOKUP(C3532,imp_horarios,imp_trechos_janta,"",-1,1)</f>
        <v>ESPERA</v>
      </c>
      <c r="J3532" s="151" t="str" cm="1">
        <f t="array" ref="J3532">_xlfn.XLOOKUP(D3532,justificativas_motivos,justificativas_texto,"",1,1)</f>
        <v>MOTORISTA NA GARAGEM EM ESPERA PARA DISPONIBILIDADE DE HORARIOS</v>
      </c>
    </row>
    <row r="3533" spans="1:10" ht="41.25" hidden="1" customHeight="1">
      <c r="A3533" s="152">
        <v>45657</v>
      </c>
      <c r="B3533" s="146" t="s">
        <v>137</v>
      </c>
      <c r="C3533" s="147" t="s">
        <v>137</v>
      </c>
      <c r="D3533" s="148" t="s">
        <v>137</v>
      </c>
      <c r="E3533" s="149" t="s">
        <v>18</v>
      </c>
      <c r="F3533" s="149"/>
      <c r="G3533" s="149" t="str">
        <f t="shared" si="123"/>
        <v>1</v>
      </c>
      <c r="H3533" s="150">
        <f t="shared" si="124"/>
        <v>18</v>
      </c>
      <c r="I3533" s="149" t="str" cm="1">
        <f t="array" ref="I3533">_xlfn.XLOOKUP(C3533,imp_horarios,imp_trechos_janta,"",-1,1)</f>
        <v>ESPERA</v>
      </c>
      <c r="J3533" s="151" t="str" cm="1">
        <f t="array" ref="J3533">_xlfn.XLOOKUP(D3533,justificativas_motivos,justificativas_texto,"",1,1)</f>
        <v>MOTORISTA NA GARAGEM EM ESPERA PARA DISPONIBILIDADE DE HORARIOS</v>
      </c>
    </row>
    <row r="3534" spans="1:10" ht="41.25" hidden="1" customHeight="1">
      <c r="A3534" s="152">
        <v>45657</v>
      </c>
      <c r="B3534" s="146" t="s">
        <v>137</v>
      </c>
      <c r="C3534" s="147" t="s">
        <v>137</v>
      </c>
      <c r="D3534" s="148" t="s">
        <v>137</v>
      </c>
      <c r="E3534" s="149" t="s">
        <v>211</v>
      </c>
      <c r="F3534" s="149"/>
      <c r="G3534" s="149" t="str">
        <f t="shared" si="123"/>
        <v>1</v>
      </c>
      <c r="H3534" s="150">
        <f t="shared" si="124"/>
        <v>18</v>
      </c>
      <c r="I3534" s="149" t="str" cm="1">
        <f t="array" ref="I3534">_xlfn.XLOOKUP(C3534,imp_horarios,imp_trechos_janta,"",-1,1)</f>
        <v>ESPERA</v>
      </c>
      <c r="J3534" s="151" t="str" cm="1">
        <f t="array" ref="J3534">_xlfn.XLOOKUP(D3534,justificativas_motivos,justificativas_texto,"",1,1)</f>
        <v>MOTORISTA NA GARAGEM EM ESPERA PARA DISPONIBILIDADE DE HORARIOS</v>
      </c>
    </row>
    <row r="3535" spans="1:10" ht="41.25" hidden="1" customHeight="1">
      <c r="A3535" s="152">
        <v>45657</v>
      </c>
      <c r="B3535" s="146" t="s">
        <v>137</v>
      </c>
      <c r="C3535" s="147" t="s">
        <v>137</v>
      </c>
      <c r="D3535" s="148" t="s">
        <v>137</v>
      </c>
      <c r="E3535" s="153" t="s">
        <v>126</v>
      </c>
      <c r="F3535" s="149"/>
      <c r="G3535" s="149" t="str">
        <f t="shared" si="123"/>
        <v>1</v>
      </c>
      <c r="H3535" s="150">
        <f t="shared" si="124"/>
        <v>18</v>
      </c>
      <c r="I3535" s="149" t="str" cm="1">
        <f t="array" ref="I3535">_xlfn.XLOOKUP(C3535,imp_horarios,imp_trechos_janta,"",-1,1)</f>
        <v>ESPERA</v>
      </c>
      <c r="J3535" s="151" t="str" cm="1">
        <f t="array" ref="J3535">_xlfn.XLOOKUP(D3535,justificativas_motivos,justificativas_texto,"",1,1)</f>
        <v>MOTORISTA NA GARAGEM EM ESPERA PARA DISPONIBILIDADE DE HORARIOS</v>
      </c>
    </row>
    <row r="3536" spans="1:10" ht="41.25" hidden="1" customHeight="1">
      <c r="A3536" s="152">
        <v>45657</v>
      </c>
      <c r="B3536" s="146" t="s">
        <v>137</v>
      </c>
      <c r="C3536" s="147" t="s">
        <v>137</v>
      </c>
      <c r="D3536" s="148" t="s">
        <v>137</v>
      </c>
      <c r="E3536" s="153" t="s">
        <v>346</v>
      </c>
      <c r="F3536" s="149"/>
      <c r="G3536" s="149" t="str">
        <f t="shared" si="123"/>
        <v>1</v>
      </c>
      <c r="H3536" s="150">
        <f t="shared" si="124"/>
        <v>18</v>
      </c>
      <c r="I3536" s="149" t="str" cm="1">
        <f t="array" ref="I3536">_xlfn.XLOOKUP(C3536,imp_horarios,imp_trechos_janta,"",-1,1)</f>
        <v>ESPERA</v>
      </c>
      <c r="J3536" s="151" t="str" cm="1">
        <f t="array" ref="J3536">_xlfn.XLOOKUP(D3536,justificativas_motivos,justificativas_texto,"",1,1)</f>
        <v>MOTORISTA NA GARAGEM EM ESPERA PARA DISPONIBILIDADE DE HORARIOS</v>
      </c>
    </row>
    <row r="3537" spans="1:10" ht="41.25" hidden="1" customHeight="1">
      <c r="A3537" s="152">
        <v>45657</v>
      </c>
      <c r="B3537" s="146">
        <v>16400</v>
      </c>
      <c r="C3537" s="147">
        <v>0.39583333333333331</v>
      </c>
      <c r="D3537" s="148" t="s">
        <v>11</v>
      </c>
      <c r="E3537" s="153" t="s">
        <v>371</v>
      </c>
      <c r="F3537" s="149"/>
      <c r="G3537" s="149" t="str">
        <f t="shared" si="123"/>
        <v>1</v>
      </c>
      <c r="H3537" s="150">
        <f t="shared" si="124"/>
        <v>18</v>
      </c>
      <c r="I3537" s="149" t="s">
        <v>145</v>
      </c>
      <c r="J3537" s="151" t="str" cm="1">
        <f t="array" ref="J3537">_xlfn.XLOOKUP(D3537,justificativas_motivos,justificativas_texto,"",1,1)</f>
        <v>MOTORISTA CUMPRINDO HORÁRIO NA ESCALA ATUAL</v>
      </c>
    </row>
    <row r="3538" spans="1:10" ht="41.25" hidden="1" customHeight="1">
      <c r="A3538" s="152">
        <v>45657</v>
      </c>
      <c r="B3538" s="146">
        <v>16400</v>
      </c>
      <c r="C3538" s="147">
        <v>0.39583333333333331</v>
      </c>
      <c r="D3538" s="148" t="s">
        <v>11</v>
      </c>
      <c r="E3538" s="153" t="s">
        <v>360</v>
      </c>
      <c r="F3538" s="149"/>
      <c r="G3538" s="149" t="str">
        <f t="shared" si="123"/>
        <v>1</v>
      </c>
      <c r="H3538" s="150">
        <f t="shared" si="124"/>
        <v>18</v>
      </c>
      <c r="I3538" s="149" t="s">
        <v>145</v>
      </c>
      <c r="J3538" s="151" t="str" cm="1">
        <f t="array" ref="J3538">_xlfn.XLOOKUP(D3538,justificativas_motivos,justificativas_texto,"",1,1)</f>
        <v>MOTORISTA CUMPRINDO HORÁRIO NA ESCALA ATUAL</v>
      </c>
    </row>
    <row r="3539" spans="1:10" ht="41.25" hidden="1" customHeight="1">
      <c r="A3539" s="152">
        <v>45657</v>
      </c>
      <c r="B3539" s="146">
        <v>19002</v>
      </c>
      <c r="C3539" s="147">
        <v>0.75</v>
      </c>
      <c r="D3539" s="148" t="s">
        <v>11</v>
      </c>
      <c r="E3539" s="149" t="s">
        <v>58</v>
      </c>
      <c r="F3539" s="149"/>
      <c r="G3539" s="149" t="str">
        <f t="shared" si="123"/>
        <v>1</v>
      </c>
      <c r="H3539" s="150">
        <f t="shared" si="124"/>
        <v>18</v>
      </c>
      <c r="I3539" s="149" t="str" cm="1">
        <f t="array" ref="I3539">_xlfn.XLOOKUP(C3539,imp_horarios,imp_trechos_janta,"",-1,1)</f>
        <v>GOIANIA X TERESINA 18:00</v>
      </c>
      <c r="J3539" s="151" t="str" cm="1">
        <f t="array" ref="J3539">_xlfn.XLOOKUP(D3539,justificativas_motivos,justificativas_texto,"",1,1)</f>
        <v>MOTORISTA CUMPRINDO HORÁRIO NA ESCALA ATUAL</v>
      </c>
    </row>
    <row r="3540" spans="1:10" ht="41.25" hidden="1" customHeight="1">
      <c r="A3540" s="152">
        <v>45657</v>
      </c>
      <c r="B3540" s="146">
        <v>19002</v>
      </c>
      <c r="C3540" s="147">
        <v>0.75</v>
      </c>
      <c r="D3540" s="148" t="s">
        <v>11</v>
      </c>
      <c r="E3540" s="149" t="s">
        <v>143</v>
      </c>
      <c r="F3540" s="149"/>
      <c r="G3540" s="149" t="str">
        <f t="shared" si="123"/>
        <v>1</v>
      </c>
      <c r="H3540" s="150">
        <f t="shared" si="124"/>
        <v>18</v>
      </c>
      <c r="I3540" s="149" t="str" cm="1">
        <f t="array" ref="I3540">_xlfn.XLOOKUP(C3540,imp_horarios,imp_trechos_janta,"",-1,1)</f>
        <v>GOIANIA X TERESINA 18:00</v>
      </c>
      <c r="J3540" s="151" t="str" cm="1">
        <f t="array" ref="J3540">_xlfn.XLOOKUP(D3540,justificativas_motivos,justificativas_texto,"",1,1)</f>
        <v>MOTORISTA CUMPRINDO HORÁRIO NA ESCALA ATUAL</v>
      </c>
    </row>
    <row r="3541" spans="1:10" ht="41.25" hidden="1" customHeight="1">
      <c r="A3541" s="152">
        <v>45657</v>
      </c>
      <c r="B3541" s="146">
        <v>24005</v>
      </c>
      <c r="C3541" s="147">
        <v>0.79166666666666663</v>
      </c>
      <c r="D3541" s="148" t="s">
        <v>11</v>
      </c>
      <c r="E3541" s="149" t="s">
        <v>84</v>
      </c>
      <c r="F3541" s="149"/>
      <c r="G3541" s="149" t="str">
        <f t="shared" si="123"/>
        <v>1</v>
      </c>
      <c r="H3541" s="150">
        <f t="shared" si="124"/>
        <v>18</v>
      </c>
      <c r="I3541" s="149" t="s">
        <v>79</v>
      </c>
      <c r="J3541" s="151" t="str" cm="1">
        <f t="array" ref="J3541">_xlfn.XLOOKUP(D3541,justificativas_motivos,justificativas_texto,"",1,1)</f>
        <v>MOTORISTA CUMPRINDO HORÁRIO NA ESCALA ATUAL</v>
      </c>
    </row>
    <row r="3542" spans="1:10" ht="41.25" hidden="1" customHeight="1">
      <c r="A3542" s="152">
        <v>45657</v>
      </c>
      <c r="B3542" s="146">
        <v>24005</v>
      </c>
      <c r="C3542" s="147">
        <v>0.79166666666666663</v>
      </c>
      <c r="D3542" s="148" t="s">
        <v>11</v>
      </c>
      <c r="E3542" s="149" t="s">
        <v>339</v>
      </c>
      <c r="F3542" s="149"/>
      <c r="G3542" s="149" t="str">
        <f t="shared" si="123"/>
        <v>1</v>
      </c>
      <c r="H3542" s="150">
        <f t="shared" si="124"/>
        <v>18</v>
      </c>
      <c r="I3542" s="149" t="s">
        <v>79</v>
      </c>
      <c r="J3542" s="151" t="str" cm="1">
        <f t="array" ref="J3542">_xlfn.XLOOKUP(D3542,justificativas_motivos,justificativas_texto,"",1,1)</f>
        <v>MOTORISTA CUMPRINDO HORÁRIO NA ESCALA ATUAL</v>
      </c>
    </row>
    <row r="3543" spans="1:10" ht="41.25" hidden="1" customHeight="1">
      <c r="A3543" s="152">
        <v>45657</v>
      </c>
      <c r="B3543" s="146">
        <v>24013</v>
      </c>
      <c r="C3543" s="147">
        <v>0.83333333333333337</v>
      </c>
      <c r="D3543" s="148" t="s">
        <v>11</v>
      </c>
      <c r="E3543" s="149" t="s">
        <v>15</v>
      </c>
      <c r="F3543" s="149"/>
      <c r="G3543" s="149" t="str">
        <f t="shared" si="123"/>
        <v>1</v>
      </c>
      <c r="H3543" s="150">
        <f t="shared" si="124"/>
        <v>18</v>
      </c>
      <c r="I3543" s="149" t="str" cm="1">
        <f t="array" ref="I3543">_xlfn.XLOOKUP(C3543,imp_horarios,imp_trechos_janta,"",-1,1)</f>
        <v>GOIANIA X SAO LUIS 20:00</v>
      </c>
      <c r="J3543" s="151" t="str" cm="1">
        <f t="array" ref="J3543">_xlfn.XLOOKUP(D3543,justificativas_motivos,justificativas_texto,"",1,1)</f>
        <v>MOTORISTA CUMPRINDO HORÁRIO NA ESCALA ATUAL</v>
      </c>
    </row>
    <row r="3544" spans="1:10" ht="41.25" hidden="1" customHeight="1">
      <c r="A3544" s="152">
        <v>45657</v>
      </c>
      <c r="B3544" s="146">
        <v>24013</v>
      </c>
      <c r="C3544" s="147">
        <v>0.83333333333333337</v>
      </c>
      <c r="D3544" s="148" t="s">
        <v>11</v>
      </c>
      <c r="E3544" s="149" t="s">
        <v>118</v>
      </c>
      <c r="F3544" s="149"/>
      <c r="G3544" s="149" t="str">
        <f t="shared" si="123"/>
        <v>1</v>
      </c>
      <c r="H3544" s="150">
        <f t="shared" si="124"/>
        <v>18</v>
      </c>
      <c r="I3544" s="149" t="str" cm="1">
        <f t="array" ref="I3544">_xlfn.XLOOKUP(C3544,imp_horarios,imp_trechos_janta,"",-1,1)</f>
        <v>GOIANIA X SAO LUIS 20:00</v>
      </c>
      <c r="J3544" s="151" t="str" cm="1">
        <f t="array" ref="J3544">_xlfn.XLOOKUP(D3544,justificativas_motivos,justificativas_texto,"",1,1)</f>
        <v>MOTORISTA CUMPRINDO HORÁRIO NA ESCALA ATUAL</v>
      </c>
    </row>
    <row r="3545" spans="1:10" ht="41.25" hidden="1" customHeight="1">
      <c r="A3545" s="162">
        <v>45658</v>
      </c>
      <c r="B3545" s="146">
        <v>221301</v>
      </c>
      <c r="C3545" s="147">
        <v>0.87847222222222221</v>
      </c>
      <c r="D3545" s="148" t="s">
        <v>11</v>
      </c>
      <c r="E3545" s="153" t="s">
        <v>41</v>
      </c>
      <c r="F3545" s="149"/>
      <c r="G3545" s="149" t="str">
        <f t="shared" si="123"/>
        <v>1</v>
      </c>
      <c r="H3545" s="150">
        <f t="shared" si="124"/>
        <v>18</v>
      </c>
      <c r="I3545" s="149" t="str" cm="1">
        <f t="array" ref="I3545">_xlfn.XLOOKUP(C3545,imp_horarios,imp_trechos_janta,"",-1,1)</f>
        <v>BELEM X GOIANIA 21:05</v>
      </c>
      <c r="J3545" s="151" t="str" cm="1">
        <f t="array" ref="J3545">_xlfn.XLOOKUP(D3545,justificativas_motivos,justificativas_texto,"",1,1)</f>
        <v>MOTORISTA CUMPRINDO HORÁRIO NA ESCALA ATUAL</v>
      </c>
    </row>
    <row r="3546" spans="1:10" ht="41.25" hidden="1" customHeight="1">
      <c r="A3546" s="162">
        <v>45658</v>
      </c>
      <c r="B3546" s="146">
        <v>221301</v>
      </c>
      <c r="C3546" s="147">
        <v>0.87847222222222221</v>
      </c>
      <c r="D3546" s="148" t="s">
        <v>11</v>
      </c>
      <c r="E3546" s="153" t="s">
        <v>365</v>
      </c>
      <c r="F3546" s="149"/>
      <c r="G3546" s="149" t="str">
        <f t="shared" si="123"/>
        <v>1</v>
      </c>
      <c r="H3546" s="150">
        <f t="shared" si="124"/>
        <v>18</v>
      </c>
      <c r="I3546" s="149" t="str" cm="1">
        <f t="array" ref="I3546">_xlfn.XLOOKUP(C3546,imp_horarios,imp_trechos_janta,"",-1,1)</f>
        <v>BELEM X GOIANIA 21:05</v>
      </c>
      <c r="J3546" s="151" t="str" cm="1">
        <f t="array" ref="J3546">_xlfn.XLOOKUP(D3546,justificativas_motivos,justificativas_texto,"",1,1)</f>
        <v>MOTORISTA CUMPRINDO HORÁRIO NA ESCALA ATUAL</v>
      </c>
    </row>
    <row r="3547" spans="1:10" ht="41.25" hidden="1" customHeight="1">
      <c r="A3547" s="162">
        <v>45658</v>
      </c>
      <c r="B3547" s="146">
        <v>20019</v>
      </c>
      <c r="C3547" s="147">
        <v>0.39583333333333331</v>
      </c>
      <c r="D3547" s="148" t="s">
        <v>11</v>
      </c>
      <c r="E3547" s="153" t="s">
        <v>47</v>
      </c>
      <c r="F3547" s="149"/>
      <c r="G3547" s="149" t="str">
        <f t="shared" ref="G3547:G3566" si="125">IF(E3547="MOTORISTA","","1")</f>
        <v>1</v>
      </c>
      <c r="H3547" s="150">
        <f t="shared" ref="H3547:H3566" si="126">IF(E3547="MOTORISTA","",18)</f>
        <v>18</v>
      </c>
      <c r="I3547" s="149" t="str" cm="1">
        <f t="array" ref="I3547">_xlfn.XLOOKUP(C3547,imp_horarios,imp_trechos_janta,"",-1,1)</f>
        <v>GOIANIA X BELEM 09:30</v>
      </c>
      <c r="J3547" s="151" t="str" cm="1">
        <f t="array" ref="J3547">_xlfn.XLOOKUP(D3547,justificativas_motivos,justificativas_texto,"",1,1)</f>
        <v>MOTORISTA CUMPRINDO HORÁRIO NA ESCALA ATUAL</v>
      </c>
    </row>
    <row r="3548" spans="1:10" ht="41.25" hidden="1" customHeight="1">
      <c r="A3548" s="162">
        <v>45658</v>
      </c>
      <c r="B3548" s="146">
        <v>20019</v>
      </c>
      <c r="C3548" s="147">
        <v>0.39583333333333331</v>
      </c>
      <c r="D3548" s="148" t="s">
        <v>11</v>
      </c>
      <c r="E3548" s="153" t="s">
        <v>340</v>
      </c>
      <c r="F3548" s="149"/>
      <c r="G3548" s="149" t="str">
        <f t="shared" si="125"/>
        <v>1</v>
      </c>
      <c r="H3548" s="150">
        <f t="shared" si="126"/>
        <v>18</v>
      </c>
      <c r="I3548" s="149" t="str" cm="1">
        <f t="array" ref="I3548">_xlfn.XLOOKUP(C3548,imp_horarios,imp_trechos_janta,"",-1,1)</f>
        <v>GOIANIA X BELEM 09:30</v>
      </c>
      <c r="J3548" s="151" t="str" cm="1">
        <f t="array" ref="J3548">_xlfn.XLOOKUP(D3548,justificativas_motivos,justificativas_texto,"",1,1)</f>
        <v>MOTORISTA CUMPRINDO HORÁRIO NA ESCALA ATUAL</v>
      </c>
    </row>
    <row r="3549" spans="1:10" ht="41.25" hidden="1" customHeight="1">
      <c r="A3549" s="162">
        <v>45658</v>
      </c>
      <c r="B3549" s="146">
        <v>24001</v>
      </c>
      <c r="C3549" s="147">
        <v>0.3</v>
      </c>
      <c r="D3549" s="148" t="s">
        <v>11</v>
      </c>
      <c r="E3549" s="163" t="s">
        <v>179</v>
      </c>
      <c r="F3549" s="149"/>
      <c r="G3549" s="149" t="str">
        <f t="shared" si="125"/>
        <v>1</v>
      </c>
      <c r="H3549" s="150">
        <f t="shared" si="126"/>
        <v>18</v>
      </c>
      <c r="I3549" s="149" t="str" cm="1">
        <f t="array" ref="I3549">_xlfn.XLOOKUP(C3549,imp_horarios,imp_trechos_janta,"",-1,1)</f>
        <v>BELEM X GOIANIA 07:12</v>
      </c>
      <c r="J3549" s="151" t="str" cm="1">
        <f t="array" ref="J3549">_xlfn.XLOOKUP(D3549,justificativas_motivos,justificativas_texto,"",1,1)</f>
        <v>MOTORISTA CUMPRINDO HORÁRIO NA ESCALA ATUAL</v>
      </c>
    </row>
    <row r="3550" spans="1:10" ht="41.25" hidden="1" customHeight="1">
      <c r="A3550" s="162">
        <v>45658</v>
      </c>
      <c r="B3550" s="146">
        <v>24001</v>
      </c>
      <c r="C3550" s="147">
        <v>0.3</v>
      </c>
      <c r="D3550" s="148" t="s">
        <v>11</v>
      </c>
      <c r="E3550" s="163" t="s">
        <v>148</v>
      </c>
      <c r="F3550" s="149"/>
      <c r="G3550" s="149" t="str">
        <f t="shared" si="125"/>
        <v>1</v>
      </c>
      <c r="H3550" s="150">
        <f t="shared" si="126"/>
        <v>18</v>
      </c>
      <c r="I3550" s="149" t="str" cm="1">
        <f t="array" ref="I3550">_xlfn.XLOOKUP(C3550,imp_horarios,imp_trechos_janta,"",-1,1)</f>
        <v>BELEM X GOIANIA 07:12</v>
      </c>
      <c r="J3550" s="151" t="str" cm="1">
        <f t="array" ref="J3550">_xlfn.XLOOKUP(D3550,justificativas_motivos,justificativas_texto,"",1,1)</f>
        <v>MOTORISTA CUMPRINDO HORÁRIO NA ESCALA ATUAL</v>
      </c>
    </row>
    <row r="3551" spans="1:10" ht="41.25" hidden="1" customHeight="1">
      <c r="A3551" s="162">
        <v>45658</v>
      </c>
      <c r="B3551" s="146">
        <v>24003</v>
      </c>
      <c r="C3551" s="147">
        <v>0.33333333333333331</v>
      </c>
      <c r="D3551" s="148" t="s">
        <v>11</v>
      </c>
      <c r="E3551" s="163" t="s">
        <v>180</v>
      </c>
      <c r="F3551" s="149"/>
      <c r="G3551" s="149" t="str">
        <f t="shared" si="125"/>
        <v>1</v>
      </c>
      <c r="H3551" s="150">
        <f t="shared" si="126"/>
        <v>18</v>
      </c>
      <c r="I3551" s="149" t="str" cm="1">
        <f t="array" ref="I3551">_xlfn.XLOOKUP(C3551,imp_horarios,imp_trechos_janta,"",-1,1)</f>
        <v>SAO LUIS X GOIANIA 08:00</v>
      </c>
      <c r="J3551" s="151" t="str" cm="1">
        <f t="array" ref="J3551">_xlfn.XLOOKUP(D3551,justificativas_motivos,justificativas_texto,"",1,1)</f>
        <v>MOTORISTA CUMPRINDO HORÁRIO NA ESCALA ATUAL</v>
      </c>
    </row>
    <row r="3552" spans="1:10" ht="41.25" hidden="1" customHeight="1">
      <c r="A3552" s="162">
        <v>45658</v>
      </c>
      <c r="B3552" s="146">
        <v>24003</v>
      </c>
      <c r="C3552" s="147">
        <v>0.33333333333333331</v>
      </c>
      <c r="D3552" s="148" t="s">
        <v>11</v>
      </c>
      <c r="E3552" s="163" t="s">
        <v>93</v>
      </c>
      <c r="F3552" s="149"/>
      <c r="G3552" s="149" t="str">
        <f t="shared" si="125"/>
        <v>1</v>
      </c>
      <c r="H3552" s="150">
        <f t="shared" si="126"/>
        <v>18</v>
      </c>
      <c r="I3552" s="149" t="str" cm="1">
        <f t="array" ref="I3552">_xlfn.XLOOKUP(C3552,imp_horarios,imp_trechos_janta,"",-1,1)</f>
        <v>SAO LUIS X GOIANIA 08:00</v>
      </c>
      <c r="J3552" s="151" t="str" cm="1">
        <f t="array" ref="J3552">_xlfn.XLOOKUP(D3552,justificativas_motivos,justificativas_texto,"",1,1)</f>
        <v>MOTORISTA CUMPRINDO HORÁRIO NA ESCALA ATUAL</v>
      </c>
    </row>
    <row r="3553" spans="1:10" ht="41.25" hidden="1" customHeight="1">
      <c r="A3553" s="162">
        <v>45658</v>
      </c>
      <c r="B3553" s="146" t="s">
        <v>137</v>
      </c>
      <c r="C3553" s="147" t="s">
        <v>137</v>
      </c>
      <c r="D3553" s="148" t="s">
        <v>137</v>
      </c>
      <c r="E3553" s="163" t="s">
        <v>18</v>
      </c>
      <c r="F3553" s="149"/>
      <c r="G3553" s="149" t="str">
        <f t="shared" si="125"/>
        <v>1</v>
      </c>
      <c r="H3553" s="150">
        <f t="shared" si="126"/>
        <v>18</v>
      </c>
      <c r="I3553" s="149" t="str" cm="1">
        <f t="array" ref="I3553">_xlfn.XLOOKUP(C3553,imp_horarios,imp_trechos_janta,"",-1,1)</f>
        <v>ESPERA</v>
      </c>
      <c r="J3553" s="151" t="str" cm="1">
        <f t="array" ref="J3553">_xlfn.XLOOKUP(D3553,justificativas_motivos,justificativas_texto,"",1,1)</f>
        <v>MOTORISTA NA GARAGEM EM ESPERA PARA DISPONIBILIDADE DE HORARIOS</v>
      </c>
    </row>
    <row r="3554" spans="1:10" ht="41.25" hidden="1" customHeight="1">
      <c r="A3554" s="162">
        <v>45658</v>
      </c>
      <c r="B3554" s="146" t="s">
        <v>137</v>
      </c>
      <c r="C3554" s="147" t="s">
        <v>137</v>
      </c>
      <c r="D3554" s="148" t="s">
        <v>137</v>
      </c>
      <c r="E3554" s="163" t="s">
        <v>211</v>
      </c>
      <c r="F3554" s="149"/>
      <c r="G3554" s="149" t="str">
        <f t="shared" si="125"/>
        <v>1</v>
      </c>
      <c r="H3554" s="150">
        <f t="shared" si="126"/>
        <v>18</v>
      </c>
      <c r="I3554" s="149" t="str" cm="1">
        <f t="array" ref="I3554">_xlfn.XLOOKUP(C3554,imp_horarios,imp_trechos_janta,"",-1,1)</f>
        <v>ESPERA</v>
      </c>
      <c r="J3554" s="151" t="str" cm="1">
        <f t="array" ref="J3554">_xlfn.XLOOKUP(D3554,justificativas_motivos,justificativas_texto,"",1,1)</f>
        <v>MOTORISTA NA GARAGEM EM ESPERA PARA DISPONIBILIDADE DE HORARIOS</v>
      </c>
    </row>
    <row r="3555" spans="1:10" ht="41.25" hidden="1" customHeight="1">
      <c r="A3555" s="162">
        <v>45658</v>
      </c>
      <c r="B3555" s="146" t="s">
        <v>137</v>
      </c>
      <c r="C3555" s="147" t="s">
        <v>137</v>
      </c>
      <c r="D3555" s="148" t="s">
        <v>137</v>
      </c>
      <c r="E3555" s="153" t="s">
        <v>126</v>
      </c>
      <c r="F3555" s="149"/>
      <c r="G3555" s="149" t="str">
        <f t="shared" si="125"/>
        <v>1</v>
      </c>
      <c r="H3555" s="150">
        <f t="shared" si="126"/>
        <v>18</v>
      </c>
      <c r="I3555" s="149" t="str" cm="1">
        <f t="array" ref="I3555">_xlfn.XLOOKUP(C3555,imp_horarios,imp_trechos_janta,"",-1,1)</f>
        <v>ESPERA</v>
      </c>
      <c r="J3555" s="151" t="str" cm="1">
        <f t="array" ref="J3555">_xlfn.XLOOKUP(D3555,justificativas_motivos,justificativas_texto,"",1,1)</f>
        <v>MOTORISTA NA GARAGEM EM ESPERA PARA DISPONIBILIDADE DE HORARIOS</v>
      </c>
    </row>
    <row r="3556" spans="1:10" ht="41.25" hidden="1" customHeight="1">
      <c r="A3556" s="162">
        <v>45658</v>
      </c>
      <c r="B3556" s="146" t="s">
        <v>137</v>
      </c>
      <c r="C3556" s="147" t="s">
        <v>137</v>
      </c>
      <c r="D3556" s="148" t="s">
        <v>137</v>
      </c>
      <c r="E3556" s="153" t="s">
        <v>346</v>
      </c>
      <c r="F3556" s="149"/>
      <c r="G3556" s="149" t="str">
        <f t="shared" si="125"/>
        <v>1</v>
      </c>
      <c r="H3556" s="150">
        <f t="shared" si="126"/>
        <v>18</v>
      </c>
      <c r="I3556" s="149" t="str" cm="1">
        <f t="array" ref="I3556">_xlfn.XLOOKUP(C3556,imp_horarios,imp_trechos_janta,"",-1,1)</f>
        <v>ESPERA</v>
      </c>
      <c r="J3556" s="151" t="str" cm="1">
        <f t="array" ref="J3556">_xlfn.XLOOKUP(D3556,justificativas_motivos,justificativas_texto,"",1,1)</f>
        <v>MOTORISTA NA GARAGEM EM ESPERA PARA DISPONIBILIDADE DE HORARIOS</v>
      </c>
    </row>
    <row r="3557" spans="1:10" ht="41.25" hidden="1" customHeight="1">
      <c r="A3557" s="162">
        <v>45658</v>
      </c>
      <c r="B3557" s="146" t="s">
        <v>137</v>
      </c>
      <c r="C3557" s="147" t="s">
        <v>137</v>
      </c>
      <c r="D3557" s="148" t="s">
        <v>137</v>
      </c>
      <c r="E3557" s="163" t="s">
        <v>58</v>
      </c>
      <c r="F3557" s="149"/>
      <c r="G3557" s="149" t="str">
        <f t="shared" si="125"/>
        <v>1</v>
      </c>
      <c r="H3557" s="150">
        <f t="shared" si="126"/>
        <v>18</v>
      </c>
      <c r="I3557" s="149" t="str" cm="1">
        <f t="array" ref="I3557">_xlfn.XLOOKUP(C3557,imp_horarios,imp_trechos_janta,"",-1,1)</f>
        <v>ESPERA</v>
      </c>
      <c r="J3557" s="151" t="str" cm="1">
        <f t="array" ref="J3557">_xlfn.XLOOKUP(D3557,justificativas_motivos,justificativas_texto,"",1,1)</f>
        <v>MOTORISTA NA GARAGEM EM ESPERA PARA DISPONIBILIDADE DE HORARIOS</v>
      </c>
    </row>
    <row r="3558" spans="1:10" ht="41.25" hidden="1" customHeight="1">
      <c r="A3558" s="162">
        <v>45658</v>
      </c>
      <c r="B3558" s="146" t="s">
        <v>137</v>
      </c>
      <c r="C3558" s="147" t="s">
        <v>137</v>
      </c>
      <c r="D3558" s="148" t="s">
        <v>137</v>
      </c>
      <c r="E3558" s="163" t="s">
        <v>143</v>
      </c>
      <c r="F3558" s="149"/>
      <c r="G3558" s="149" t="str">
        <f t="shared" si="125"/>
        <v>1</v>
      </c>
      <c r="H3558" s="150">
        <f t="shared" si="126"/>
        <v>18</v>
      </c>
      <c r="I3558" s="149" t="str" cm="1">
        <f t="array" ref="I3558">_xlfn.XLOOKUP(C3558,imp_horarios,imp_trechos_janta,"",-1,1)</f>
        <v>ESPERA</v>
      </c>
      <c r="J3558" s="151" t="str" cm="1">
        <f t="array" ref="J3558">_xlfn.XLOOKUP(D3558,justificativas_motivos,justificativas_texto,"",1,1)</f>
        <v>MOTORISTA NA GARAGEM EM ESPERA PARA DISPONIBILIDADE DE HORARIOS</v>
      </c>
    </row>
    <row r="3559" spans="1:10" ht="41.25" hidden="1" customHeight="1">
      <c r="A3559" s="162">
        <v>45658</v>
      </c>
      <c r="B3559" s="146" t="s">
        <v>137</v>
      </c>
      <c r="C3559" s="147" t="s">
        <v>137</v>
      </c>
      <c r="D3559" s="148" t="s">
        <v>137</v>
      </c>
      <c r="E3559" s="163" t="s">
        <v>84</v>
      </c>
      <c r="F3559" s="149"/>
      <c r="G3559" s="149" t="str">
        <f t="shared" si="125"/>
        <v>1</v>
      </c>
      <c r="H3559" s="150">
        <f t="shared" si="126"/>
        <v>18</v>
      </c>
      <c r="I3559" s="149" t="str" cm="1">
        <f t="array" ref="I3559">_xlfn.XLOOKUP(C3559,imp_horarios,imp_trechos_janta,"",-1,1)</f>
        <v>ESPERA</v>
      </c>
      <c r="J3559" s="151" t="str" cm="1">
        <f t="array" ref="J3559">_xlfn.XLOOKUP(D3559,justificativas_motivos,justificativas_texto,"",1,1)</f>
        <v>MOTORISTA NA GARAGEM EM ESPERA PARA DISPONIBILIDADE DE HORARIOS</v>
      </c>
    </row>
    <row r="3560" spans="1:10" ht="41.25" hidden="1" customHeight="1">
      <c r="A3560" s="162">
        <v>45658</v>
      </c>
      <c r="B3560" s="146" t="s">
        <v>137</v>
      </c>
      <c r="C3560" s="147" t="s">
        <v>137</v>
      </c>
      <c r="D3560" s="148" t="s">
        <v>137</v>
      </c>
      <c r="E3560" s="163" t="s">
        <v>339</v>
      </c>
      <c r="F3560" s="149"/>
      <c r="G3560" s="149" t="str">
        <f t="shared" si="125"/>
        <v>1</v>
      </c>
      <c r="H3560" s="150">
        <f t="shared" si="126"/>
        <v>18</v>
      </c>
      <c r="I3560" s="149" t="str" cm="1">
        <f t="array" ref="I3560">_xlfn.XLOOKUP(C3560,imp_horarios,imp_trechos_janta,"",-1,1)</f>
        <v>ESPERA</v>
      </c>
      <c r="J3560" s="151" t="str" cm="1">
        <f t="array" ref="J3560">_xlfn.XLOOKUP(D3560,justificativas_motivos,justificativas_texto,"",1,1)</f>
        <v>MOTORISTA NA GARAGEM EM ESPERA PARA DISPONIBILIDADE DE HORARIOS</v>
      </c>
    </row>
    <row r="3561" spans="1:10" ht="41.25" hidden="1" customHeight="1">
      <c r="A3561" s="162">
        <v>45658</v>
      </c>
      <c r="B3561" s="146" t="s">
        <v>137</v>
      </c>
      <c r="C3561" s="147" t="s">
        <v>137</v>
      </c>
      <c r="D3561" s="148" t="s">
        <v>137</v>
      </c>
      <c r="E3561" s="163" t="s">
        <v>15</v>
      </c>
      <c r="F3561" s="149"/>
      <c r="G3561" s="149" t="str">
        <f t="shared" si="125"/>
        <v>1</v>
      </c>
      <c r="H3561" s="150">
        <f t="shared" si="126"/>
        <v>18</v>
      </c>
      <c r="I3561" s="149" t="str" cm="1">
        <f t="array" ref="I3561">_xlfn.XLOOKUP(C3561,imp_horarios,imp_trechos_janta,"",-1,1)</f>
        <v>ESPERA</v>
      </c>
      <c r="J3561" s="151" t="str" cm="1">
        <f t="array" ref="J3561">_xlfn.XLOOKUP(D3561,justificativas_motivos,justificativas_texto,"",1,1)</f>
        <v>MOTORISTA NA GARAGEM EM ESPERA PARA DISPONIBILIDADE DE HORARIOS</v>
      </c>
    </row>
    <row r="3562" spans="1:10" ht="41.25" hidden="1" customHeight="1">
      <c r="A3562" s="162">
        <v>45658</v>
      </c>
      <c r="B3562" s="146" t="s">
        <v>137</v>
      </c>
      <c r="C3562" s="147" t="s">
        <v>137</v>
      </c>
      <c r="D3562" s="148" t="s">
        <v>137</v>
      </c>
      <c r="E3562" s="163" t="s">
        <v>118</v>
      </c>
      <c r="F3562" s="149"/>
      <c r="G3562" s="149" t="str">
        <f t="shared" si="125"/>
        <v>1</v>
      </c>
      <c r="H3562" s="150">
        <f t="shared" si="126"/>
        <v>18</v>
      </c>
      <c r="I3562" s="149" t="str" cm="1">
        <f t="array" ref="I3562">_xlfn.XLOOKUP(C3562,imp_horarios,imp_trechos_janta,"",-1,1)</f>
        <v>ESPERA</v>
      </c>
      <c r="J3562" s="151" t="str" cm="1">
        <f t="array" ref="J3562">_xlfn.XLOOKUP(D3562,justificativas_motivos,justificativas_texto,"",1,1)</f>
        <v>MOTORISTA NA GARAGEM EM ESPERA PARA DISPONIBILIDADE DE HORARIOS</v>
      </c>
    </row>
    <row r="3563" spans="1:10" ht="41.25" hidden="1" customHeight="1">
      <c r="A3563" s="162">
        <v>45658</v>
      </c>
      <c r="B3563" s="146" t="s">
        <v>137</v>
      </c>
      <c r="C3563" s="147" t="s">
        <v>137</v>
      </c>
      <c r="D3563" s="148" t="s">
        <v>137</v>
      </c>
      <c r="E3563" s="153" t="s">
        <v>167</v>
      </c>
      <c r="F3563" s="149"/>
      <c r="G3563" s="149" t="str">
        <f t="shared" si="125"/>
        <v>1</v>
      </c>
      <c r="H3563" s="150">
        <f t="shared" si="126"/>
        <v>18</v>
      </c>
      <c r="I3563" s="149" t="str" cm="1">
        <f t="array" ref="I3563">_xlfn.XLOOKUP(C3563,imp_horarios,imp_trechos_janta,"",-1,1)</f>
        <v>ESPERA</v>
      </c>
      <c r="J3563" s="151" t="str" cm="1">
        <f t="array" ref="J3563">_xlfn.XLOOKUP(D3563,justificativas_motivos,justificativas_texto,"",1,1)</f>
        <v>MOTORISTA NA GARAGEM EM ESPERA PARA DISPONIBILIDADE DE HORARIOS</v>
      </c>
    </row>
    <row r="3564" spans="1:10" ht="41.25" hidden="1" customHeight="1">
      <c r="A3564" s="162">
        <v>45658</v>
      </c>
      <c r="B3564" s="146" t="s">
        <v>137</v>
      </c>
      <c r="C3564" s="147" t="s">
        <v>137</v>
      </c>
      <c r="D3564" s="148" t="s">
        <v>137</v>
      </c>
      <c r="E3564" s="153" t="s">
        <v>379</v>
      </c>
      <c r="F3564" s="149"/>
      <c r="G3564" s="149" t="str">
        <f t="shared" si="125"/>
        <v>1</v>
      </c>
      <c r="H3564" s="150">
        <f t="shared" si="126"/>
        <v>18</v>
      </c>
      <c r="I3564" s="149" t="str" cm="1">
        <f t="array" ref="I3564">_xlfn.XLOOKUP(C3564,imp_horarios,imp_trechos_janta,"",-1,1)</f>
        <v>ESPERA</v>
      </c>
      <c r="J3564" s="151" t="str" cm="1">
        <f t="array" ref="J3564">_xlfn.XLOOKUP(D3564,justificativas_motivos,justificativas_texto,"",1,1)</f>
        <v>MOTORISTA NA GARAGEM EM ESPERA PARA DISPONIBILIDADE DE HORARIOS</v>
      </c>
    </row>
    <row r="3565" spans="1:10" ht="41.25" hidden="1" customHeight="1">
      <c r="A3565" s="162">
        <v>45658</v>
      </c>
      <c r="B3565" s="146">
        <v>20012</v>
      </c>
      <c r="C3565" s="147">
        <v>0.39583333333333331</v>
      </c>
      <c r="D3565" s="148" t="s">
        <v>11</v>
      </c>
      <c r="E3565" s="153" t="s">
        <v>39</v>
      </c>
      <c r="F3565" s="149"/>
      <c r="G3565" s="149" t="str">
        <f t="shared" si="125"/>
        <v>1</v>
      </c>
      <c r="H3565" s="150">
        <f t="shared" si="126"/>
        <v>18</v>
      </c>
      <c r="I3565" s="149" t="str" cm="1">
        <f t="array" ref="I3565">_xlfn.XLOOKUP(C3565,imp_horarios,imp_trechos_janta,"",-1,1)</f>
        <v>GOIANIA X BELEM 09:30</v>
      </c>
      <c r="J3565" s="151" t="str" cm="1">
        <f t="array" ref="J3565">_xlfn.XLOOKUP(D3565,justificativas_motivos,justificativas_texto,"",1,1)</f>
        <v>MOTORISTA CUMPRINDO HORÁRIO NA ESCALA ATUAL</v>
      </c>
    </row>
    <row r="3566" spans="1:10" ht="41.25" hidden="1" customHeight="1">
      <c r="A3566" s="245">
        <v>45658</v>
      </c>
      <c r="B3566" s="135">
        <v>20012</v>
      </c>
      <c r="C3566" s="133">
        <v>0.39583333333333331</v>
      </c>
      <c r="D3566" s="136" t="s">
        <v>11</v>
      </c>
      <c r="E3566" s="129" t="s">
        <v>310</v>
      </c>
      <c r="F3566" s="132"/>
      <c r="G3566" s="132" t="str">
        <f t="shared" si="125"/>
        <v>1</v>
      </c>
      <c r="H3566" s="137">
        <f t="shared" si="126"/>
        <v>18</v>
      </c>
      <c r="I3566" s="149" t="str" cm="1">
        <f t="array" ref="I3566">_xlfn.XLOOKUP(C3566,imp_horarios,imp_trechos_janta,"",-1,1)</f>
        <v>GOIANIA X BELEM 09:30</v>
      </c>
      <c r="J3566" s="145" t="str" cm="1">
        <f t="array" ref="J3566">_xlfn.XLOOKUP(D3566,justificativas_motivos,justificativas_texto,"",1,1)</f>
        <v>MOTORISTA CUMPRINDO HORÁRIO NA ESCALA ATUAL</v>
      </c>
    </row>
    <row r="3567" spans="1:10" ht="41.25" hidden="1" customHeight="1">
      <c r="A3567" s="144">
        <v>45659</v>
      </c>
      <c r="B3567" s="135">
        <v>19015</v>
      </c>
      <c r="C3567" s="133">
        <v>0.86111111111111116</v>
      </c>
      <c r="D3567" s="136" t="s">
        <v>11</v>
      </c>
      <c r="E3567" s="132" t="s">
        <v>18</v>
      </c>
      <c r="F3567" s="132"/>
      <c r="G3567" s="132" t="s">
        <v>228</v>
      </c>
      <c r="H3567" s="137">
        <v>18</v>
      </c>
      <c r="I3567" s="149" t="str" cm="1">
        <f t="array" ref="I3567">_xlfn.XLOOKUP(C3567,imp_horarios,imp_trechos_janta,"",-1,1)</f>
        <v>FORTALEZA X SINOP 20:30</v>
      </c>
      <c r="J3567" s="145" t="str" cm="1">
        <f t="array" ref="J3567">_xlfn.XLOOKUP(D3567,justificativas_motivos,justificativas_texto,"",1,1)</f>
        <v>MOTORISTA CUMPRINDO HORÁRIO NA ESCALA ATUAL</v>
      </c>
    </row>
    <row r="3568" spans="1:10" ht="41.25" hidden="1" customHeight="1">
      <c r="A3568" s="144">
        <v>45659</v>
      </c>
      <c r="B3568" s="135">
        <v>19015</v>
      </c>
      <c r="C3568" s="133">
        <v>0.86111111111111116</v>
      </c>
      <c r="D3568" s="136" t="s">
        <v>11</v>
      </c>
      <c r="E3568" s="132" t="s">
        <v>211</v>
      </c>
      <c r="F3568" s="132"/>
      <c r="G3568" s="132" t="s">
        <v>228</v>
      </c>
      <c r="H3568" s="137">
        <v>18</v>
      </c>
      <c r="I3568" s="149" t="str" cm="1">
        <f t="array" ref="I3568">_xlfn.XLOOKUP(C3568,imp_horarios,imp_trechos_janta,"",-1,1)</f>
        <v>FORTALEZA X SINOP 20:30</v>
      </c>
      <c r="J3568" s="145" t="str" cm="1">
        <f t="array" ref="J3568">_xlfn.XLOOKUP(D3568,justificativas_motivos,justificativas_texto,"",1,1)</f>
        <v>MOTORISTA CUMPRINDO HORÁRIO NA ESCALA ATUAL</v>
      </c>
    </row>
    <row r="3569" spans="1:10" ht="41.25" hidden="1" customHeight="1">
      <c r="A3569" s="144">
        <v>45659</v>
      </c>
      <c r="B3569" s="135">
        <v>14400</v>
      </c>
      <c r="C3569" s="133">
        <v>0.87847222222222221</v>
      </c>
      <c r="D3569" s="136" t="s">
        <v>11</v>
      </c>
      <c r="E3569" s="132" t="s">
        <v>126</v>
      </c>
      <c r="F3569" s="132"/>
      <c r="G3569" s="132" t="s">
        <v>228</v>
      </c>
      <c r="H3569" s="137">
        <v>18</v>
      </c>
      <c r="I3569" s="149" t="str" cm="1">
        <f t="array" ref="I3569">_xlfn.XLOOKUP(C3569,imp_horarios,imp_trechos_janta,"",-1,1)</f>
        <v>BELEM X GOIANIA 21:05</v>
      </c>
      <c r="J3569" s="145" t="str" cm="1">
        <f t="array" ref="J3569">_xlfn.XLOOKUP(D3569,justificativas_motivos,justificativas_texto,"",1,1)</f>
        <v>MOTORISTA CUMPRINDO HORÁRIO NA ESCALA ATUAL</v>
      </c>
    </row>
    <row r="3570" spans="1:10" ht="41.25" hidden="1" customHeight="1">
      <c r="A3570" s="144">
        <v>45659</v>
      </c>
      <c r="B3570" s="135">
        <v>14400</v>
      </c>
      <c r="C3570" s="133">
        <v>0.87847222222222221</v>
      </c>
      <c r="D3570" s="136" t="s">
        <v>11</v>
      </c>
      <c r="E3570" s="132" t="s">
        <v>332</v>
      </c>
      <c r="F3570" s="132"/>
      <c r="G3570" s="132" t="s">
        <v>228</v>
      </c>
      <c r="H3570" s="137">
        <v>18</v>
      </c>
      <c r="I3570" s="149" t="str" cm="1">
        <f t="array" ref="I3570">_xlfn.XLOOKUP(C3570,imp_horarios,imp_trechos_janta,"",-1,1)</f>
        <v>BELEM X GOIANIA 21:05</v>
      </c>
      <c r="J3570" s="145" t="str" cm="1">
        <f t="array" ref="J3570">_xlfn.XLOOKUP(D3570,justificativas_motivos,justificativas_texto,"",1,1)</f>
        <v>MOTORISTA CUMPRINDO HORÁRIO NA ESCALA ATUAL</v>
      </c>
    </row>
    <row r="3571" spans="1:10" ht="41.25" hidden="1" customHeight="1">
      <c r="A3571" s="144">
        <v>45659</v>
      </c>
      <c r="B3571" s="135">
        <v>24005</v>
      </c>
      <c r="C3571" s="133">
        <v>0.3</v>
      </c>
      <c r="D3571" s="136" t="s">
        <v>11</v>
      </c>
      <c r="E3571" s="132" t="s">
        <v>84</v>
      </c>
      <c r="F3571" s="132"/>
      <c r="G3571" s="132" t="s">
        <v>228</v>
      </c>
      <c r="H3571" s="137">
        <v>18</v>
      </c>
      <c r="I3571" s="149" t="str" cm="1">
        <f t="array" ref="I3571">_xlfn.XLOOKUP(C3571,imp_horarios,imp_trechos_janta,"",-1,1)</f>
        <v>BELEM X GOIANIA 07:12</v>
      </c>
      <c r="J3571" s="145" t="str" cm="1">
        <f t="array" ref="J3571">_xlfn.XLOOKUP(D3571,justificativas_motivos,justificativas_texto,"",1,1)</f>
        <v>MOTORISTA CUMPRINDO HORÁRIO NA ESCALA ATUAL</v>
      </c>
    </row>
    <row r="3572" spans="1:10" ht="41.25" hidden="1" customHeight="1">
      <c r="A3572" s="144">
        <v>45659</v>
      </c>
      <c r="B3572" s="135">
        <v>24005</v>
      </c>
      <c r="C3572" s="133">
        <v>0.3</v>
      </c>
      <c r="D3572" s="136" t="s">
        <v>11</v>
      </c>
      <c r="E3572" s="132" t="s">
        <v>364</v>
      </c>
      <c r="F3572" s="132"/>
      <c r="G3572" s="132" t="s">
        <v>228</v>
      </c>
      <c r="H3572" s="137">
        <v>18</v>
      </c>
      <c r="I3572" s="149" t="str" cm="1">
        <f t="array" ref="I3572">_xlfn.XLOOKUP(C3572,imp_horarios,imp_trechos_janta,"",-1,1)</f>
        <v>BELEM X GOIANIA 07:12</v>
      </c>
      <c r="J3572" s="145" t="str" cm="1">
        <f t="array" ref="J3572">_xlfn.XLOOKUP(D3572,justificativas_motivos,justificativas_texto,"",1,1)</f>
        <v>MOTORISTA CUMPRINDO HORÁRIO NA ESCALA ATUAL</v>
      </c>
    </row>
    <row r="3573" spans="1:10" ht="41.25" hidden="1" customHeight="1">
      <c r="A3573" s="144">
        <v>45659</v>
      </c>
      <c r="B3573" s="135">
        <v>24013</v>
      </c>
      <c r="C3573" s="133">
        <v>0.33333333333333331</v>
      </c>
      <c r="D3573" s="136" t="s">
        <v>11</v>
      </c>
      <c r="E3573" s="132" t="s">
        <v>15</v>
      </c>
      <c r="F3573" s="132"/>
      <c r="G3573" s="132" t="s">
        <v>228</v>
      </c>
      <c r="H3573" s="137">
        <v>18</v>
      </c>
      <c r="I3573" s="149" t="str" cm="1">
        <f t="array" ref="I3573">_xlfn.XLOOKUP(C3573,imp_horarios,imp_trechos_janta,"",-1,1)</f>
        <v>SAO LUIS X GOIANIA 08:00</v>
      </c>
      <c r="J3573" s="145" t="str" cm="1">
        <f t="array" ref="J3573">_xlfn.XLOOKUP(D3573,justificativas_motivos,justificativas_texto,"",1,1)</f>
        <v>MOTORISTA CUMPRINDO HORÁRIO NA ESCALA ATUAL</v>
      </c>
    </row>
    <row r="3574" spans="1:10" ht="41.25" hidden="1" customHeight="1">
      <c r="A3574" s="152">
        <v>45659</v>
      </c>
      <c r="B3574" s="135">
        <v>24013</v>
      </c>
      <c r="C3574" s="133">
        <v>0.33333333333333331</v>
      </c>
      <c r="D3574" s="136" t="s">
        <v>11</v>
      </c>
      <c r="E3574" s="132" t="s">
        <v>118</v>
      </c>
      <c r="F3574" s="132"/>
      <c r="G3574" s="132" t="s">
        <v>228</v>
      </c>
      <c r="H3574" s="137">
        <v>18</v>
      </c>
      <c r="I3574" s="132" t="str" cm="1">
        <f t="array" ref="I3574">_xlfn.XLOOKUP(C3574,imp_horarios,imp_trechos_janta,"",-1,1)</f>
        <v>SAO LUIS X GOIANIA 08:00</v>
      </c>
      <c r="J3574" s="145" t="str" cm="1">
        <f t="array" ref="J3574">_xlfn.XLOOKUP(D3574,justificativas_motivos,justificativas_texto,"",1,1)</f>
        <v>MOTORISTA CUMPRINDO HORÁRIO NA ESCALA ATUAL</v>
      </c>
    </row>
    <row r="3575" spans="1:10" ht="41.25" hidden="1" customHeight="1">
      <c r="A3575" s="152">
        <v>45659</v>
      </c>
      <c r="B3575" s="135">
        <v>19008</v>
      </c>
      <c r="C3575" s="133">
        <v>0.34027777777777779</v>
      </c>
      <c r="D3575" s="136" t="s">
        <v>231</v>
      </c>
      <c r="E3575" s="132" t="s">
        <v>110</v>
      </c>
      <c r="F3575" s="132"/>
      <c r="G3575" s="132" t="str">
        <f>IF(E3575="MOTORISTA","","1")</f>
        <v>1</v>
      </c>
      <c r="H3575" s="137">
        <f>IF(E3575="MOTORISTA","",18)</f>
        <v>18</v>
      </c>
      <c r="I3575" s="132" t="str" cm="1">
        <f t="array" ref="I3575">_xlfn.XLOOKUP(C3575,imp_horarios,imp_trechos_janta,"",-1,1)</f>
        <v>SAO LUIS X GOIANIA 08:00</v>
      </c>
      <c r="J3575" s="145" t="str" cm="1">
        <f t="array" ref="J3575">_xlfn.XLOOKUP(D3575,justificativas_motivos,justificativas_texto,"",1,1)</f>
        <v>MOTORISTA CUMPRINDO ESCALA EXTRA</v>
      </c>
    </row>
    <row r="3576" spans="1:10" ht="41.25" hidden="1" customHeight="1">
      <c r="A3576" s="144">
        <v>45659</v>
      </c>
      <c r="B3576" s="135">
        <v>19008</v>
      </c>
      <c r="C3576" s="133">
        <v>0.34027777777777779</v>
      </c>
      <c r="D3576" s="136" t="s">
        <v>231</v>
      </c>
      <c r="E3576" s="132" t="s">
        <v>143</v>
      </c>
      <c r="F3576" s="132"/>
      <c r="G3576" s="132" t="str">
        <f>IF(E3576="MOTORISTA","","1")</f>
        <v>1</v>
      </c>
      <c r="H3576" s="137">
        <f>IF(E3576="MOTORISTA","",18)</f>
        <v>18</v>
      </c>
      <c r="I3576" s="149" t="str" cm="1">
        <f t="array" ref="I3576">_xlfn.XLOOKUP(C3576,imp_horarios,imp_trechos_janta,"",-1,1)</f>
        <v>SAO LUIS X GOIANIA 08:00</v>
      </c>
      <c r="J3576" s="145" t="str" cm="1">
        <f t="array" ref="J3576">_xlfn.XLOOKUP(D3576,justificativas_motivos,justificativas_texto,"",1,1)</f>
        <v>MOTORISTA CUMPRINDO ESCALA EXTRA</v>
      </c>
    </row>
    <row r="3577" spans="1:10" ht="41.25" hidden="1" customHeight="1">
      <c r="A3577" s="144">
        <v>45659</v>
      </c>
      <c r="B3577" s="135">
        <v>14300</v>
      </c>
      <c r="C3577" s="133">
        <v>0.35069444444444442</v>
      </c>
      <c r="D3577" s="136" t="s">
        <v>231</v>
      </c>
      <c r="E3577" s="132" t="s">
        <v>70</v>
      </c>
      <c r="F3577" s="132"/>
      <c r="G3577" s="132" t="s">
        <v>228</v>
      </c>
      <c r="H3577" s="137">
        <v>18</v>
      </c>
      <c r="I3577" s="149" t="str" cm="1">
        <f t="array" ref="I3577">_xlfn.XLOOKUP(C3577,imp_horarios,imp_trechos_janta,"",-1,1)</f>
        <v>SAO LUIS X GOIANIA 08:00</v>
      </c>
      <c r="J3577" s="145" t="str" cm="1">
        <f t="array" ref="J3577">_xlfn.XLOOKUP(D3577,justificativas_motivos,justificativas_texto,"",1,1)</f>
        <v>MOTORISTA CUMPRINDO ESCALA EXTRA</v>
      </c>
    </row>
    <row r="3578" spans="1:10" ht="41.25" hidden="1" customHeight="1">
      <c r="A3578" s="144">
        <v>45659</v>
      </c>
      <c r="B3578" s="135">
        <v>14300</v>
      </c>
      <c r="C3578" s="133">
        <v>0.35069444444444442</v>
      </c>
      <c r="D3578" s="136" t="s">
        <v>231</v>
      </c>
      <c r="E3578" s="132" t="s">
        <v>405</v>
      </c>
      <c r="F3578" s="132"/>
      <c r="G3578" s="132" t="s">
        <v>228</v>
      </c>
      <c r="H3578" s="137">
        <v>18</v>
      </c>
      <c r="I3578" s="149" t="str" cm="1">
        <f t="array" ref="I3578">_xlfn.XLOOKUP(C3578,imp_horarios,imp_trechos_janta,"",-1,1)</f>
        <v>SAO LUIS X GOIANIA 08:00</v>
      </c>
      <c r="J3578" s="145" t="str" cm="1">
        <f t="array" ref="J3578">_xlfn.XLOOKUP(D3578,justificativas_motivos,justificativas_texto,"",1,1)</f>
        <v>MOTORISTA CUMPRINDO ESCALA EXTRA</v>
      </c>
    </row>
    <row r="3579" spans="1:10" ht="41.25" hidden="1" customHeight="1">
      <c r="A3579" s="144">
        <v>45659</v>
      </c>
      <c r="B3579" s="135">
        <v>20022</v>
      </c>
      <c r="C3579" s="133">
        <v>0.39583333333333331</v>
      </c>
      <c r="D3579" s="136" t="s">
        <v>11</v>
      </c>
      <c r="E3579" s="132" t="s">
        <v>66</v>
      </c>
      <c r="F3579" s="132"/>
      <c r="G3579" s="132" t="s">
        <v>228</v>
      </c>
      <c r="H3579" s="137">
        <v>18</v>
      </c>
      <c r="I3579" s="149" t="str" cm="1">
        <f t="array" ref="I3579">_xlfn.XLOOKUP(C3579,imp_horarios,imp_trechos_janta,"",-1,1)</f>
        <v>GOIANIA X BELEM 09:30</v>
      </c>
      <c r="J3579" s="145" t="str" cm="1">
        <f t="array" ref="J3579">_xlfn.XLOOKUP(D3579,justificativas_motivos,justificativas_texto,"",1,1)</f>
        <v>MOTORISTA CUMPRINDO HORÁRIO NA ESCALA ATUAL</v>
      </c>
    </row>
    <row r="3580" spans="1:10" ht="41.25" hidden="1" customHeight="1">
      <c r="A3580" s="144">
        <v>45659</v>
      </c>
      <c r="B3580" s="135">
        <v>20022</v>
      </c>
      <c r="C3580" s="133">
        <v>0.39583333333333331</v>
      </c>
      <c r="D3580" s="136" t="s">
        <v>11</v>
      </c>
      <c r="E3580" s="132" t="s">
        <v>164</v>
      </c>
      <c r="F3580" s="132"/>
      <c r="G3580" s="132" t="s">
        <v>228</v>
      </c>
      <c r="H3580" s="137">
        <v>18</v>
      </c>
      <c r="I3580" s="149" t="str" cm="1">
        <f t="array" ref="I3580">_xlfn.XLOOKUP(C3580,imp_horarios,imp_trechos_janta,"",-1,1)</f>
        <v>GOIANIA X BELEM 09:30</v>
      </c>
      <c r="J3580" s="145" t="str" cm="1">
        <f t="array" ref="J3580">_xlfn.XLOOKUP(D3580,justificativas_motivos,justificativas_texto,"",1,1)</f>
        <v>MOTORISTA CUMPRINDO HORÁRIO NA ESCALA ATUAL</v>
      </c>
    </row>
    <row r="3581" spans="1:10" ht="41.25" hidden="1" customHeight="1">
      <c r="A3581" s="144">
        <v>45659</v>
      </c>
      <c r="B3581" s="135">
        <v>19012</v>
      </c>
      <c r="C3581" s="133">
        <v>0.37708333333333333</v>
      </c>
      <c r="D3581" s="136" t="s">
        <v>11</v>
      </c>
      <c r="E3581" s="132" t="s">
        <v>305</v>
      </c>
      <c r="F3581" s="132"/>
      <c r="G3581" s="132" t="s">
        <v>228</v>
      </c>
      <c r="H3581" s="137">
        <v>18</v>
      </c>
      <c r="I3581" s="149" t="str" cm="1">
        <f t="array" ref="I3581">_xlfn.XLOOKUP(C3581,imp_horarios,imp_trechos_janta,"",-1,1)</f>
        <v>FORTALEZA X SINOP 09:03</v>
      </c>
      <c r="J3581" s="145" t="str" cm="1">
        <f t="array" ref="J3581">_xlfn.XLOOKUP(D3581,justificativas_motivos,justificativas_texto,"",1,1)</f>
        <v>MOTORISTA CUMPRINDO HORÁRIO NA ESCALA ATUAL</v>
      </c>
    </row>
    <row r="3582" spans="1:10" ht="41.25" hidden="1" customHeight="1">
      <c r="A3582" s="144">
        <v>45659</v>
      </c>
      <c r="B3582" s="135">
        <v>19012</v>
      </c>
      <c r="C3582" s="133">
        <v>0.37708333333333333</v>
      </c>
      <c r="D3582" s="136" t="s">
        <v>11</v>
      </c>
      <c r="E3582" s="132" t="s">
        <v>375</v>
      </c>
      <c r="F3582" s="132"/>
      <c r="G3582" s="132" t="s">
        <v>228</v>
      </c>
      <c r="H3582" s="137">
        <v>18</v>
      </c>
      <c r="I3582" s="149" t="str" cm="1">
        <f t="array" ref="I3582">_xlfn.XLOOKUP(C3582,imp_horarios,imp_trechos_janta,"",-1,1)</f>
        <v>FORTALEZA X SINOP 09:03</v>
      </c>
      <c r="J3582" s="145" t="str" cm="1">
        <f t="array" ref="J3582">_xlfn.XLOOKUP(D3582,justificativas_motivos,justificativas_texto,"",1,1)</f>
        <v>MOTORISTA CUMPRINDO HORÁRIO NA ESCALA ATUAL</v>
      </c>
    </row>
    <row r="3583" spans="1:10" ht="41.25" hidden="1" customHeight="1">
      <c r="A3583" s="144">
        <v>45659</v>
      </c>
      <c r="B3583" s="135">
        <v>12400</v>
      </c>
      <c r="C3583" s="133">
        <v>0.75</v>
      </c>
      <c r="D3583" s="136" t="s">
        <v>11</v>
      </c>
      <c r="E3583" s="132" t="s">
        <v>52</v>
      </c>
      <c r="F3583" s="132"/>
      <c r="G3583" s="132" t="s">
        <v>228</v>
      </c>
      <c r="H3583" s="137">
        <v>18</v>
      </c>
      <c r="I3583" s="149" t="str" cm="1">
        <f t="array" ref="I3583">_xlfn.XLOOKUP(C3583,imp_horarios,imp_trechos_janta,"",-1,1)</f>
        <v>GOIANIA X TERESINA 18:00</v>
      </c>
      <c r="J3583" s="145" t="str" cm="1">
        <f t="array" ref="J3583">_xlfn.XLOOKUP(D3583,justificativas_motivos,justificativas_texto,"",1,1)</f>
        <v>MOTORISTA CUMPRINDO HORÁRIO NA ESCALA ATUAL</v>
      </c>
    </row>
    <row r="3584" spans="1:10" ht="41.25" hidden="1" customHeight="1">
      <c r="A3584" s="144">
        <v>45659</v>
      </c>
      <c r="B3584" s="135">
        <v>12400</v>
      </c>
      <c r="C3584" s="133">
        <v>0.75</v>
      </c>
      <c r="D3584" s="136" t="s">
        <v>11</v>
      </c>
      <c r="E3584" s="132" t="s">
        <v>238</v>
      </c>
      <c r="F3584" s="132"/>
      <c r="G3584" s="132" t="s">
        <v>228</v>
      </c>
      <c r="H3584" s="137">
        <v>18</v>
      </c>
      <c r="I3584" s="149" t="str" cm="1">
        <f t="array" ref="I3584">_xlfn.XLOOKUP(C3584,imp_horarios,imp_trechos_janta,"",-1,1)</f>
        <v>GOIANIA X TERESINA 18:00</v>
      </c>
      <c r="J3584" s="145" t="str" cm="1">
        <f t="array" ref="J3584">_xlfn.XLOOKUP(D3584,justificativas_motivos,justificativas_texto,"",1,1)</f>
        <v>MOTORISTA CUMPRINDO HORÁRIO NA ESCALA ATUAL</v>
      </c>
    </row>
    <row r="3585" spans="1:10" ht="41.25" hidden="1" customHeight="1">
      <c r="A3585" s="144">
        <v>45659</v>
      </c>
      <c r="B3585" s="135">
        <v>24009</v>
      </c>
      <c r="C3585" s="133">
        <v>0.79166666666666663</v>
      </c>
      <c r="D3585" s="136" t="s">
        <v>11</v>
      </c>
      <c r="E3585" s="132" t="s">
        <v>16</v>
      </c>
      <c r="F3585" s="132"/>
      <c r="G3585" s="132" t="s">
        <v>228</v>
      </c>
      <c r="H3585" s="137">
        <v>18</v>
      </c>
      <c r="I3585" s="149" t="s">
        <v>79</v>
      </c>
      <c r="J3585" s="145" t="str" cm="1">
        <f t="array" ref="J3585">_xlfn.XLOOKUP(D3585,justificativas_motivos,justificativas_texto,"",1,1)</f>
        <v>MOTORISTA CUMPRINDO HORÁRIO NA ESCALA ATUAL</v>
      </c>
    </row>
    <row r="3586" spans="1:10" ht="41.25" hidden="1" customHeight="1">
      <c r="A3586" s="144">
        <v>45659</v>
      </c>
      <c r="B3586" s="135">
        <v>24009</v>
      </c>
      <c r="C3586" s="133">
        <v>0.79166666666666663</v>
      </c>
      <c r="D3586" s="136" t="s">
        <v>11</v>
      </c>
      <c r="E3586" s="132" t="s">
        <v>320</v>
      </c>
      <c r="F3586" s="132"/>
      <c r="G3586" s="132" t="s">
        <v>228</v>
      </c>
      <c r="H3586" s="137">
        <v>18</v>
      </c>
      <c r="I3586" s="149" t="s">
        <v>79</v>
      </c>
      <c r="J3586" s="145" t="str" cm="1">
        <f t="array" ref="J3586">_xlfn.XLOOKUP(D3586,justificativas_motivos,justificativas_texto,"",1,1)</f>
        <v>MOTORISTA CUMPRINDO HORÁRIO NA ESCALA ATUAL</v>
      </c>
    </row>
    <row r="3587" spans="1:10" ht="41.25" hidden="1" customHeight="1">
      <c r="A3587" s="152">
        <v>45659</v>
      </c>
      <c r="B3587" s="146">
        <v>24006</v>
      </c>
      <c r="C3587" s="147">
        <v>0.83333333333333337</v>
      </c>
      <c r="D3587" s="148" t="s">
        <v>11</v>
      </c>
      <c r="E3587" s="149" t="s">
        <v>12</v>
      </c>
      <c r="F3587" s="149"/>
      <c r="G3587" s="149" t="s">
        <v>228</v>
      </c>
      <c r="H3587" s="150">
        <v>18</v>
      </c>
      <c r="I3587" s="149" t="str" cm="1">
        <f t="array" ref="I3587">_xlfn.XLOOKUP(C3587,imp_horarios,imp_trechos_janta,"",-1,1)</f>
        <v>GOIANIA X SAO LUIS 20:00</v>
      </c>
      <c r="J3587" s="151" t="str" cm="1">
        <f t="array" ref="J3587">_xlfn.XLOOKUP(D3587,justificativas_motivos,justificativas_texto,"",1,1)</f>
        <v>MOTORISTA CUMPRINDO HORÁRIO NA ESCALA ATUAL</v>
      </c>
    </row>
    <row r="3588" spans="1:10" ht="41.25" hidden="1" customHeight="1">
      <c r="A3588" s="152">
        <v>45659</v>
      </c>
      <c r="B3588" s="146">
        <v>24006</v>
      </c>
      <c r="C3588" s="147">
        <v>0.83333333333333337</v>
      </c>
      <c r="D3588" s="148" t="s">
        <v>11</v>
      </c>
      <c r="E3588" s="132" t="s">
        <v>13</v>
      </c>
      <c r="F3588" s="149"/>
      <c r="G3588" s="149" t="s">
        <v>228</v>
      </c>
      <c r="H3588" s="150">
        <v>18</v>
      </c>
      <c r="I3588" s="149" t="str" cm="1">
        <f t="array" ref="I3588">_xlfn.XLOOKUP(C3588,imp_horarios,imp_trechos_janta,"",-1,1)</f>
        <v>GOIANIA X SAO LUIS 20:00</v>
      </c>
      <c r="J3588" s="151" t="str" cm="1">
        <f t="array" ref="J3588">_xlfn.XLOOKUP(D3588,justificativas_motivos,justificativas_texto,"",1,1)</f>
        <v>MOTORISTA CUMPRINDO HORÁRIO NA ESCALA ATUAL</v>
      </c>
    </row>
    <row r="3589" spans="1:10" ht="41.25" hidden="1" customHeight="1">
      <c r="A3589" s="152">
        <v>45660</v>
      </c>
      <c r="B3589" s="146">
        <v>20020</v>
      </c>
      <c r="C3589" s="147">
        <v>0.86111111111111116</v>
      </c>
      <c r="D3589" s="148" t="s">
        <v>11</v>
      </c>
      <c r="E3589" s="132" t="s">
        <v>52</v>
      </c>
      <c r="F3589" s="149"/>
      <c r="G3589" s="149" t="str">
        <f t="shared" ref="G3589:G3652" si="127">IF(E3589="MOTORISTA","","1")</f>
        <v>1</v>
      </c>
      <c r="H3589" s="150">
        <f t="shared" ref="H3589:H3652" si="128">IF(E3589="MOTORISTA","",18)</f>
        <v>18</v>
      </c>
      <c r="I3589" s="149" t="s">
        <v>623</v>
      </c>
      <c r="J3589" s="151" t="str" cm="1">
        <f t="array" ref="J3589">_xlfn.XLOOKUP(D3589,justificativas_motivos,justificativas_texto,"",1,1)</f>
        <v>MOTORISTA CUMPRINDO HORÁRIO NA ESCALA ATUAL</v>
      </c>
    </row>
    <row r="3590" spans="1:10" ht="41.25" hidden="1" customHeight="1">
      <c r="A3590" s="152">
        <v>45660</v>
      </c>
      <c r="B3590" s="146">
        <v>20020</v>
      </c>
      <c r="C3590" s="147">
        <v>0.86111111111111116</v>
      </c>
      <c r="D3590" s="148" t="s">
        <v>11</v>
      </c>
      <c r="E3590" s="132" t="s">
        <v>238</v>
      </c>
      <c r="F3590" s="149"/>
      <c r="G3590" s="149" t="str">
        <f t="shared" si="127"/>
        <v>1</v>
      </c>
      <c r="H3590" s="150">
        <f t="shared" si="128"/>
        <v>18</v>
      </c>
      <c r="I3590" s="149" t="s">
        <v>623</v>
      </c>
      <c r="J3590" s="151" t="str" cm="1">
        <f t="array" ref="J3590">_xlfn.XLOOKUP(D3590,justificativas_motivos,justificativas_texto,"",1,1)</f>
        <v>MOTORISTA CUMPRINDO HORÁRIO NA ESCALA ATUAL</v>
      </c>
    </row>
    <row r="3591" spans="1:10" ht="41.25" hidden="1" customHeight="1">
      <c r="A3591" s="152">
        <v>45660</v>
      </c>
      <c r="B3591" s="146">
        <v>15900</v>
      </c>
      <c r="C3591" s="147">
        <v>0.86805555555555558</v>
      </c>
      <c r="D3591" s="148" t="s">
        <v>11</v>
      </c>
      <c r="E3591" s="132" t="s">
        <v>16</v>
      </c>
      <c r="F3591" s="149"/>
      <c r="G3591" s="149" t="str">
        <f t="shared" si="127"/>
        <v>1</v>
      </c>
      <c r="H3591" s="150">
        <f t="shared" si="128"/>
        <v>18</v>
      </c>
      <c r="I3591" s="149" t="str" cm="1">
        <f t="array" ref="I3591">_xlfn.XLOOKUP(C3591,imp_horarios,imp_trechos_janta,"",-1,1)</f>
        <v>FORTALEZA X SINOP 20:30</v>
      </c>
      <c r="J3591" s="151" t="str" cm="1">
        <f t="array" ref="J3591">_xlfn.XLOOKUP(D3591,justificativas_motivos,justificativas_texto,"",1,1)</f>
        <v>MOTORISTA CUMPRINDO HORÁRIO NA ESCALA ATUAL</v>
      </c>
    </row>
    <row r="3592" spans="1:10" ht="41.25" hidden="1" customHeight="1">
      <c r="A3592" s="152">
        <v>45660</v>
      </c>
      <c r="B3592" s="146">
        <v>15900</v>
      </c>
      <c r="C3592" s="147">
        <v>0.86805555555555558</v>
      </c>
      <c r="D3592" s="148" t="s">
        <v>11</v>
      </c>
      <c r="E3592" s="132" t="s">
        <v>320</v>
      </c>
      <c r="F3592" s="149"/>
      <c r="G3592" s="149" t="str">
        <f t="shared" si="127"/>
        <v>1</v>
      </c>
      <c r="H3592" s="150">
        <f t="shared" si="128"/>
        <v>18</v>
      </c>
      <c r="I3592" s="149" t="str" cm="1">
        <f t="array" ref="I3592">_xlfn.XLOOKUP(C3592,imp_horarios,imp_trechos_janta,"",-1,1)</f>
        <v>FORTALEZA X SINOP 20:30</v>
      </c>
      <c r="J3592" s="151" t="str" cm="1">
        <f t="array" ref="J3592">_xlfn.XLOOKUP(D3592,justificativas_motivos,justificativas_texto,"",1,1)</f>
        <v>MOTORISTA CUMPRINDO HORÁRIO NA ESCALA ATUAL</v>
      </c>
    </row>
    <row r="3593" spans="1:10" ht="41.25" hidden="1" customHeight="1">
      <c r="A3593" s="152">
        <v>45660</v>
      </c>
      <c r="B3593" s="146">
        <v>19016</v>
      </c>
      <c r="C3593" s="147">
        <v>0.87847222222222221</v>
      </c>
      <c r="D3593" s="148" t="s">
        <v>11</v>
      </c>
      <c r="E3593" s="149" t="s">
        <v>12</v>
      </c>
      <c r="F3593" s="149"/>
      <c r="G3593" s="149" t="str">
        <f t="shared" si="127"/>
        <v>1</v>
      </c>
      <c r="H3593" s="150">
        <f t="shared" si="128"/>
        <v>18</v>
      </c>
      <c r="I3593" s="149" t="str" cm="1">
        <f t="array" ref="I3593">_xlfn.XLOOKUP(C3593,imp_horarios,imp_trechos_janta,"",-1,1)</f>
        <v>BELEM X GOIANIA 21:05</v>
      </c>
      <c r="J3593" s="151" t="str" cm="1">
        <f t="array" ref="J3593">_xlfn.XLOOKUP(D3593,justificativas_motivos,justificativas_texto,"",1,1)</f>
        <v>MOTORISTA CUMPRINDO HORÁRIO NA ESCALA ATUAL</v>
      </c>
    </row>
    <row r="3594" spans="1:10" ht="41.25" hidden="1" customHeight="1">
      <c r="A3594" s="152">
        <v>45660</v>
      </c>
      <c r="B3594" s="146">
        <v>19016</v>
      </c>
      <c r="C3594" s="147">
        <v>0.87847222222222221</v>
      </c>
      <c r="D3594" s="148" t="s">
        <v>11</v>
      </c>
      <c r="E3594" s="149" t="s">
        <v>13</v>
      </c>
      <c r="F3594" s="149"/>
      <c r="G3594" s="149" t="str">
        <f t="shared" si="127"/>
        <v>1</v>
      </c>
      <c r="H3594" s="150">
        <f t="shared" si="128"/>
        <v>18</v>
      </c>
      <c r="I3594" s="149" t="str" cm="1">
        <f t="array" ref="I3594">_xlfn.XLOOKUP(C3594,imp_horarios,imp_trechos_janta,"",-1,1)</f>
        <v>BELEM X GOIANIA 21:05</v>
      </c>
      <c r="J3594" s="151" t="str" cm="1">
        <f t="array" ref="J3594">_xlfn.XLOOKUP(D3594,justificativas_motivos,justificativas_texto,"",1,1)</f>
        <v>MOTORISTA CUMPRINDO HORÁRIO NA ESCALA ATUAL</v>
      </c>
    </row>
    <row r="3595" spans="1:10" ht="41.25" hidden="1" customHeight="1">
      <c r="A3595" s="152">
        <v>45660</v>
      </c>
      <c r="B3595" s="146">
        <v>20018</v>
      </c>
      <c r="C3595" s="147">
        <v>0.3</v>
      </c>
      <c r="D3595" s="148" t="s">
        <v>11</v>
      </c>
      <c r="E3595" s="153" t="s">
        <v>30</v>
      </c>
      <c r="F3595" s="149"/>
      <c r="G3595" s="149" t="str">
        <f t="shared" si="127"/>
        <v>1</v>
      </c>
      <c r="H3595" s="150">
        <f t="shared" si="128"/>
        <v>18</v>
      </c>
      <c r="I3595" s="149" t="str" cm="1">
        <f t="array" ref="I3595">_xlfn.XLOOKUP(C3595,imp_horarios,imp_trechos_janta,"",-1,1)</f>
        <v>BELEM X GOIANIA 07:12</v>
      </c>
      <c r="J3595" s="151" t="str" cm="1">
        <f t="array" ref="J3595">_xlfn.XLOOKUP(D3595,justificativas_motivos,justificativas_texto,"",1,1)</f>
        <v>MOTORISTA CUMPRINDO HORÁRIO NA ESCALA ATUAL</v>
      </c>
    </row>
    <row r="3596" spans="1:10" ht="41.25" hidden="1" customHeight="1">
      <c r="A3596" s="152">
        <v>45660</v>
      </c>
      <c r="B3596" s="146">
        <v>20018</v>
      </c>
      <c r="C3596" s="147">
        <v>0.3</v>
      </c>
      <c r="D3596" s="148" t="s">
        <v>11</v>
      </c>
      <c r="E3596" s="153" t="s">
        <v>31</v>
      </c>
      <c r="F3596" s="149"/>
      <c r="G3596" s="149" t="str">
        <f t="shared" si="127"/>
        <v>1</v>
      </c>
      <c r="H3596" s="150">
        <f t="shared" si="128"/>
        <v>18</v>
      </c>
      <c r="I3596" s="149" t="str" cm="1">
        <f t="array" ref="I3596">_xlfn.XLOOKUP(C3596,imp_horarios,imp_trechos_janta,"",-1,1)</f>
        <v>BELEM X GOIANIA 07:12</v>
      </c>
      <c r="J3596" s="151" t="str" cm="1">
        <f t="array" ref="J3596">_xlfn.XLOOKUP(D3596,justificativas_motivos,justificativas_texto,"",1,1)</f>
        <v>MOTORISTA CUMPRINDO HORÁRIO NA ESCALA ATUAL</v>
      </c>
    </row>
    <row r="3597" spans="1:10" ht="41.25" hidden="1" customHeight="1">
      <c r="A3597" s="152">
        <v>45660</v>
      </c>
      <c r="B3597" s="146">
        <v>24006</v>
      </c>
      <c r="C3597" s="147">
        <v>0.33333333333333331</v>
      </c>
      <c r="D3597" s="148" t="s">
        <v>11</v>
      </c>
      <c r="E3597" s="153" t="s">
        <v>119</v>
      </c>
      <c r="F3597" s="149"/>
      <c r="G3597" s="149" t="str">
        <f t="shared" si="127"/>
        <v>1</v>
      </c>
      <c r="H3597" s="150">
        <f t="shared" si="128"/>
        <v>18</v>
      </c>
      <c r="I3597" s="149" t="str" cm="1">
        <f t="array" ref="I3597">_xlfn.XLOOKUP(C3597,imp_horarios,imp_trechos_janta,"",-1,1)</f>
        <v>SAO LUIS X GOIANIA 08:00</v>
      </c>
      <c r="J3597" s="151" t="str" cm="1">
        <f t="array" ref="J3597">_xlfn.XLOOKUP(D3597,justificativas_motivos,justificativas_texto,"",1,1)</f>
        <v>MOTORISTA CUMPRINDO HORÁRIO NA ESCALA ATUAL</v>
      </c>
    </row>
    <row r="3598" spans="1:10" ht="41.25" hidden="1" customHeight="1">
      <c r="A3598" s="152">
        <v>45660</v>
      </c>
      <c r="B3598" s="146">
        <v>24006</v>
      </c>
      <c r="C3598" s="147">
        <v>0.33333333333333331</v>
      </c>
      <c r="D3598" s="148" t="s">
        <v>11</v>
      </c>
      <c r="E3598" s="153" t="s">
        <v>397</v>
      </c>
      <c r="F3598" s="149"/>
      <c r="G3598" s="149" t="str">
        <f t="shared" si="127"/>
        <v>1</v>
      </c>
      <c r="H3598" s="150">
        <f t="shared" si="128"/>
        <v>18</v>
      </c>
      <c r="I3598" s="149" t="str" cm="1">
        <f t="array" ref="I3598">_xlfn.XLOOKUP(C3598,imp_horarios,imp_trechos_janta,"",-1,1)</f>
        <v>SAO LUIS X GOIANIA 08:00</v>
      </c>
      <c r="J3598" s="151" t="str" cm="1">
        <f t="array" ref="J3598">_xlfn.XLOOKUP(D3598,justificativas_motivos,justificativas_texto,"",1,1)</f>
        <v>MOTORISTA CUMPRINDO HORÁRIO NA ESCALA ATUAL</v>
      </c>
    </row>
    <row r="3599" spans="1:10" ht="41.25" hidden="1" customHeight="1">
      <c r="A3599" s="152">
        <v>45660</v>
      </c>
      <c r="B3599" s="146">
        <v>19019</v>
      </c>
      <c r="C3599" s="147">
        <v>0.34027777777777779</v>
      </c>
      <c r="D3599" s="148" t="s">
        <v>11</v>
      </c>
      <c r="E3599" s="153" t="s">
        <v>136</v>
      </c>
      <c r="F3599" s="149"/>
      <c r="G3599" s="149" t="str">
        <f t="shared" si="127"/>
        <v>1</v>
      </c>
      <c r="H3599" s="150">
        <f t="shared" si="128"/>
        <v>18</v>
      </c>
      <c r="I3599" s="149" t="s">
        <v>617</v>
      </c>
      <c r="J3599" s="151" t="str" cm="1">
        <f t="array" ref="J3599">_xlfn.XLOOKUP(D3599,justificativas_motivos,justificativas_texto,"",1,1)</f>
        <v>MOTORISTA CUMPRINDO HORÁRIO NA ESCALA ATUAL</v>
      </c>
    </row>
    <row r="3600" spans="1:10" ht="41.25" hidden="1" customHeight="1">
      <c r="A3600" s="152">
        <v>45660</v>
      </c>
      <c r="B3600" s="146">
        <v>19019</v>
      </c>
      <c r="C3600" s="147">
        <v>0.34027777777777779</v>
      </c>
      <c r="D3600" s="148" t="s">
        <v>11</v>
      </c>
      <c r="E3600" s="153" t="s">
        <v>290</v>
      </c>
      <c r="F3600" s="149"/>
      <c r="G3600" s="149" t="str">
        <f t="shared" si="127"/>
        <v>1</v>
      </c>
      <c r="H3600" s="150">
        <f t="shared" si="128"/>
        <v>18</v>
      </c>
      <c r="I3600" s="149" t="s">
        <v>617</v>
      </c>
      <c r="J3600" s="151" t="str" cm="1">
        <f t="array" ref="J3600">_xlfn.XLOOKUP(D3600,justificativas_motivos,justificativas_texto,"",1,1)</f>
        <v>MOTORISTA CUMPRINDO HORÁRIO NA ESCALA ATUAL</v>
      </c>
    </row>
    <row r="3601" spans="1:10" ht="41.25" hidden="1" customHeight="1">
      <c r="A3601" s="152">
        <v>45660</v>
      </c>
      <c r="B3601" s="146">
        <v>19011</v>
      </c>
      <c r="C3601" s="147">
        <v>0.35069444444444442</v>
      </c>
      <c r="D3601" s="148" t="s">
        <v>11</v>
      </c>
      <c r="E3601" s="153" t="s">
        <v>368</v>
      </c>
      <c r="F3601" s="149"/>
      <c r="G3601" s="149" t="str">
        <f t="shared" si="127"/>
        <v>1</v>
      </c>
      <c r="H3601" s="150">
        <f t="shared" si="128"/>
        <v>18</v>
      </c>
      <c r="I3601" s="149" t="s">
        <v>625</v>
      </c>
      <c r="J3601" s="151" t="str" cm="1">
        <f t="array" ref="J3601">_xlfn.XLOOKUP(D3601,justificativas_motivos,justificativas_texto,"",1,1)</f>
        <v>MOTORISTA CUMPRINDO HORÁRIO NA ESCALA ATUAL</v>
      </c>
    </row>
    <row r="3602" spans="1:10" ht="41.25" hidden="1" customHeight="1">
      <c r="A3602" s="152">
        <v>45660</v>
      </c>
      <c r="B3602" s="146">
        <v>19011</v>
      </c>
      <c r="C3602" s="147">
        <v>0.35069444444444442</v>
      </c>
      <c r="D3602" s="148" t="s">
        <v>11</v>
      </c>
      <c r="E3602" s="153" t="s">
        <v>24</v>
      </c>
      <c r="F3602" s="149"/>
      <c r="G3602" s="149" t="str">
        <f t="shared" si="127"/>
        <v>1</v>
      </c>
      <c r="H3602" s="150">
        <f t="shared" si="128"/>
        <v>18</v>
      </c>
      <c r="I3602" s="149" t="s">
        <v>625</v>
      </c>
      <c r="J3602" s="151" t="str" cm="1">
        <f t="array" ref="J3602">_xlfn.XLOOKUP(D3602,justificativas_motivos,justificativas_texto,"",1,1)</f>
        <v>MOTORISTA CUMPRINDO HORÁRIO NA ESCALA ATUAL</v>
      </c>
    </row>
    <row r="3603" spans="1:10" ht="41.25" hidden="1" customHeight="1">
      <c r="A3603" s="152">
        <v>45660</v>
      </c>
      <c r="B3603" s="146">
        <v>19020</v>
      </c>
      <c r="C3603" s="147">
        <v>0.39583333333333331</v>
      </c>
      <c r="D3603" s="148" t="s">
        <v>11</v>
      </c>
      <c r="E3603" s="153" t="s">
        <v>194</v>
      </c>
      <c r="F3603" s="149"/>
      <c r="G3603" s="149" t="str">
        <f t="shared" si="127"/>
        <v>1</v>
      </c>
      <c r="H3603" s="150">
        <f t="shared" si="128"/>
        <v>18</v>
      </c>
      <c r="I3603" s="149" t="str" cm="1">
        <f t="array" ref="I3603">_xlfn.XLOOKUP(C3603,imp_horarios,imp_trechos_janta,"",-1,1)</f>
        <v>GOIANIA X BELEM 09:30</v>
      </c>
      <c r="J3603" s="151" t="str" cm="1">
        <f t="array" ref="J3603">_xlfn.XLOOKUP(D3603,justificativas_motivos,justificativas_texto,"",1,1)</f>
        <v>MOTORISTA CUMPRINDO HORÁRIO NA ESCALA ATUAL</v>
      </c>
    </row>
    <row r="3604" spans="1:10" ht="41.25" hidden="1" customHeight="1">
      <c r="A3604" s="152">
        <v>45660</v>
      </c>
      <c r="B3604" s="146">
        <v>16700</v>
      </c>
      <c r="C3604" s="147">
        <v>0.39583333333333331</v>
      </c>
      <c r="D3604" s="148" t="s">
        <v>11</v>
      </c>
      <c r="E3604" s="153" t="s">
        <v>223</v>
      </c>
      <c r="F3604" s="149"/>
      <c r="G3604" s="149" t="str">
        <f t="shared" si="127"/>
        <v>1</v>
      </c>
      <c r="H3604" s="150">
        <f t="shared" si="128"/>
        <v>18</v>
      </c>
      <c r="I3604" s="149" t="s">
        <v>145</v>
      </c>
      <c r="J3604" s="151" t="str" cm="1">
        <f t="array" ref="J3604">_xlfn.XLOOKUP(D3604,justificativas_motivos,justificativas_texto,"",1,1)</f>
        <v>MOTORISTA CUMPRINDO HORÁRIO NA ESCALA ATUAL</v>
      </c>
    </row>
    <row r="3605" spans="1:10" ht="41.25" hidden="1" customHeight="1">
      <c r="A3605" s="152">
        <v>45660</v>
      </c>
      <c r="B3605" s="146">
        <v>16700</v>
      </c>
      <c r="C3605" s="147">
        <v>0.39583333333333331</v>
      </c>
      <c r="D3605" s="148" t="s">
        <v>11</v>
      </c>
      <c r="E3605" s="153" t="s">
        <v>348</v>
      </c>
      <c r="F3605" s="149"/>
      <c r="G3605" s="149" t="str">
        <f t="shared" si="127"/>
        <v>1</v>
      </c>
      <c r="H3605" s="150">
        <f t="shared" si="128"/>
        <v>18</v>
      </c>
      <c r="I3605" s="149" t="s">
        <v>145</v>
      </c>
      <c r="J3605" s="151" t="str" cm="1">
        <f t="array" ref="J3605">_xlfn.XLOOKUP(D3605,justificativas_motivos,justificativas_texto,"",1,1)</f>
        <v>MOTORISTA CUMPRINDO HORÁRIO NA ESCALA ATUAL</v>
      </c>
    </row>
    <row r="3606" spans="1:10" ht="41.25" hidden="1" customHeight="1">
      <c r="A3606" s="152">
        <v>45660</v>
      </c>
      <c r="B3606" s="146">
        <v>16300</v>
      </c>
      <c r="C3606" s="147">
        <v>0.75</v>
      </c>
      <c r="D3606" s="148" t="s">
        <v>11</v>
      </c>
      <c r="E3606" s="149" t="s">
        <v>209</v>
      </c>
      <c r="F3606" s="149"/>
      <c r="G3606" s="149" t="str">
        <f t="shared" si="127"/>
        <v>1</v>
      </c>
      <c r="H3606" s="150">
        <f t="shared" si="128"/>
        <v>18</v>
      </c>
      <c r="I3606" s="149" t="str" cm="1">
        <f t="array" ref="I3606">_xlfn.XLOOKUP(C3606,imp_horarios,imp_trechos_janta,"",-1,1)</f>
        <v>GOIANIA X TERESINA 18:00</v>
      </c>
      <c r="J3606" s="151" t="str" cm="1">
        <f t="array" ref="J3606">_xlfn.XLOOKUP(D3606,justificativas_motivos,justificativas_texto,"",1,1)</f>
        <v>MOTORISTA CUMPRINDO HORÁRIO NA ESCALA ATUAL</v>
      </c>
    </row>
    <row r="3607" spans="1:10" ht="41.25" hidden="1" customHeight="1">
      <c r="A3607" s="152">
        <v>45660</v>
      </c>
      <c r="B3607" s="146">
        <v>16300</v>
      </c>
      <c r="C3607" s="147">
        <v>0.75</v>
      </c>
      <c r="D3607" s="148" t="s">
        <v>11</v>
      </c>
      <c r="E3607" s="149" t="s">
        <v>150</v>
      </c>
      <c r="F3607" s="149"/>
      <c r="G3607" s="149" t="str">
        <f t="shared" si="127"/>
        <v>1</v>
      </c>
      <c r="H3607" s="150">
        <f t="shared" si="128"/>
        <v>18</v>
      </c>
      <c r="I3607" s="149" t="str" cm="1">
        <f t="array" ref="I3607">_xlfn.XLOOKUP(C3607,imp_horarios,imp_trechos_janta,"",-1,1)</f>
        <v>GOIANIA X TERESINA 18:00</v>
      </c>
      <c r="J3607" s="151" t="str" cm="1">
        <f t="array" ref="J3607">_xlfn.XLOOKUP(D3607,justificativas_motivos,justificativas_texto,"",1,1)</f>
        <v>MOTORISTA CUMPRINDO HORÁRIO NA ESCALA ATUAL</v>
      </c>
    </row>
    <row r="3608" spans="1:10" ht="41.25" hidden="1" customHeight="1">
      <c r="A3608" s="152">
        <v>45660</v>
      </c>
      <c r="B3608" s="146">
        <v>24009</v>
      </c>
      <c r="C3608" s="147">
        <v>0.79166666666666663</v>
      </c>
      <c r="D3608" s="148" t="s">
        <v>11</v>
      </c>
      <c r="E3608" s="149" t="s">
        <v>14</v>
      </c>
      <c r="F3608" s="149"/>
      <c r="G3608" s="149" t="str">
        <f t="shared" si="127"/>
        <v>1</v>
      </c>
      <c r="H3608" s="150">
        <f t="shared" si="128"/>
        <v>18</v>
      </c>
      <c r="I3608" s="149" t="s">
        <v>79</v>
      </c>
      <c r="J3608" s="151" t="str" cm="1">
        <f t="array" ref="J3608">_xlfn.XLOOKUP(D3608,justificativas_motivos,justificativas_texto,"",1,1)</f>
        <v>MOTORISTA CUMPRINDO HORÁRIO NA ESCALA ATUAL</v>
      </c>
    </row>
    <row r="3609" spans="1:10" ht="41.25" hidden="1" customHeight="1">
      <c r="A3609" s="152">
        <v>45660</v>
      </c>
      <c r="B3609" s="146">
        <v>24009</v>
      </c>
      <c r="C3609" s="147">
        <v>0.79166666666666663</v>
      </c>
      <c r="D3609" s="148" t="s">
        <v>11</v>
      </c>
      <c r="E3609" s="153" t="s">
        <v>406</v>
      </c>
      <c r="F3609" s="149"/>
      <c r="G3609" s="149" t="str">
        <f t="shared" si="127"/>
        <v>1</v>
      </c>
      <c r="H3609" s="150">
        <f t="shared" si="128"/>
        <v>18</v>
      </c>
      <c r="I3609" s="149" t="s">
        <v>79</v>
      </c>
      <c r="J3609" s="151" t="str" cm="1">
        <f t="array" ref="J3609">_xlfn.XLOOKUP(D3609,justificativas_motivos,justificativas_texto,"",1,1)</f>
        <v>MOTORISTA CUMPRINDO HORÁRIO NA ESCALA ATUAL</v>
      </c>
    </row>
    <row r="3610" spans="1:10" ht="41.25" hidden="1" customHeight="1">
      <c r="A3610" s="152">
        <v>45660</v>
      </c>
      <c r="B3610" s="146">
        <v>24011</v>
      </c>
      <c r="C3610" s="147">
        <v>0.83333333333333337</v>
      </c>
      <c r="D3610" s="148" t="s">
        <v>11</v>
      </c>
      <c r="E3610" s="149" t="s">
        <v>219</v>
      </c>
      <c r="F3610" s="149"/>
      <c r="G3610" s="149" t="str">
        <f t="shared" si="127"/>
        <v>1</v>
      </c>
      <c r="H3610" s="150">
        <f t="shared" si="128"/>
        <v>18</v>
      </c>
      <c r="I3610" s="149" t="str" cm="1">
        <f t="array" ref="I3610">_xlfn.XLOOKUP(C3610,imp_horarios,imp_trechos_janta,"",-1,1)</f>
        <v>GOIANIA X SAO LUIS 20:00</v>
      </c>
      <c r="J3610" s="151" t="str" cm="1">
        <f t="array" ref="J3610">_xlfn.XLOOKUP(D3610,justificativas_motivos,justificativas_texto,"",1,1)</f>
        <v>MOTORISTA CUMPRINDO HORÁRIO NA ESCALA ATUAL</v>
      </c>
    </row>
    <row r="3611" spans="1:10" ht="41.25" hidden="1" customHeight="1">
      <c r="A3611" s="152">
        <v>45660</v>
      </c>
      <c r="B3611" s="146">
        <v>24011</v>
      </c>
      <c r="C3611" s="147">
        <v>0.83333333333333337</v>
      </c>
      <c r="D3611" s="148" t="s">
        <v>11</v>
      </c>
      <c r="E3611" s="149" t="s">
        <v>218</v>
      </c>
      <c r="F3611" s="149"/>
      <c r="G3611" s="149" t="str">
        <f t="shared" si="127"/>
        <v>1</v>
      </c>
      <c r="H3611" s="150">
        <f t="shared" si="128"/>
        <v>18</v>
      </c>
      <c r="I3611" s="149" t="str" cm="1">
        <f t="array" ref="I3611">_xlfn.XLOOKUP(C3611,imp_horarios,imp_trechos_janta,"",-1,1)</f>
        <v>GOIANIA X SAO LUIS 20:00</v>
      </c>
      <c r="J3611" s="151" t="str" cm="1">
        <f t="array" ref="J3611">_xlfn.XLOOKUP(D3611,justificativas_motivos,justificativas_texto,"",1,1)</f>
        <v>MOTORISTA CUMPRINDO HORÁRIO NA ESCALA ATUAL</v>
      </c>
    </row>
    <row r="3612" spans="1:10" ht="41.25" hidden="1" customHeight="1">
      <c r="A3612" s="152">
        <v>45660</v>
      </c>
      <c r="B3612" s="146" t="s">
        <v>285</v>
      </c>
      <c r="C3612" s="147" t="s">
        <v>285</v>
      </c>
      <c r="D3612" s="148" t="s">
        <v>285</v>
      </c>
      <c r="E3612" s="149" t="s">
        <v>19</v>
      </c>
      <c r="F3612" s="149"/>
      <c r="G3612" s="149" t="str">
        <f t="shared" si="127"/>
        <v>1</v>
      </c>
      <c r="H3612" s="150">
        <f t="shared" si="128"/>
        <v>18</v>
      </c>
      <c r="I3612" s="149" t="str" cm="1">
        <f t="array" ref="I3612">_xlfn.XLOOKUP(C3612,imp_horarios,imp_trechos_janta,"",-1,1)</f>
        <v>PASSE</v>
      </c>
      <c r="J3612" s="151" t="str" cm="1">
        <f t="array" ref="J3612">_xlfn.XLOOKUP(D3612,justificativas_motivos,justificativas_texto,"",1,1)</f>
        <v>MOTORISTA CHEGANDO/SAINDO DA GARAGEM DE PASSE</v>
      </c>
    </row>
    <row r="3613" spans="1:10" ht="41.25" hidden="1" customHeight="1">
      <c r="A3613" s="152">
        <v>45660</v>
      </c>
      <c r="B3613" s="146" t="s">
        <v>285</v>
      </c>
      <c r="C3613" s="147" t="s">
        <v>285</v>
      </c>
      <c r="D3613" s="148" t="s">
        <v>285</v>
      </c>
      <c r="E3613" s="149" t="s">
        <v>143</v>
      </c>
      <c r="F3613" s="132"/>
      <c r="G3613" s="149" t="str">
        <f t="shared" si="127"/>
        <v>1</v>
      </c>
      <c r="H3613" s="150">
        <f t="shared" si="128"/>
        <v>18</v>
      </c>
      <c r="I3613" s="149" t="str" cm="1">
        <f t="array" ref="I3613">_xlfn.XLOOKUP(C3613,imp_horarios,imp_trechos_janta,"",-1,1)</f>
        <v>PASSE</v>
      </c>
      <c r="J3613" s="151" t="str" cm="1">
        <f t="array" ref="J3613">_xlfn.XLOOKUP(D3613,justificativas_motivos,justificativas_texto,"",1,1)</f>
        <v>MOTORISTA CHEGANDO/SAINDO DA GARAGEM DE PASSE</v>
      </c>
    </row>
    <row r="3614" spans="1:10" ht="41.25" hidden="1" customHeight="1">
      <c r="A3614" s="144">
        <v>45661</v>
      </c>
      <c r="B3614" s="135">
        <v>15500</v>
      </c>
      <c r="C3614" s="133">
        <v>0.86111111111111116</v>
      </c>
      <c r="D3614" s="136" t="s">
        <v>11</v>
      </c>
      <c r="E3614" s="132" t="s">
        <v>14</v>
      </c>
      <c r="F3614" s="132"/>
      <c r="G3614" s="132" t="str">
        <f t="shared" si="127"/>
        <v>1</v>
      </c>
      <c r="H3614" s="137">
        <f t="shared" si="128"/>
        <v>18</v>
      </c>
      <c r="I3614" s="132" t="str" cm="1">
        <f t="array" ref="I3614">_xlfn.XLOOKUP(C3614,imp_horarios,imp_trechos_janta,"",-1,1)</f>
        <v>FORTALEZA X SINOP 20:30</v>
      </c>
      <c r="J3614" s="145" t="str" cm="1">
        <f t="array" ref="J3614">_xlfn.XLOOKUP(D3614,justificativas_motivos,justificativas_texto,"",1,1)</f>
        <v>MOTORISTA CUMPRINDO HORÁRIO NA ESCALA ATUAL</v>
      </c>
    </row>
    <row r="3615" spans="1:10" ht="41.25" hidden="1" customHeight="1">
      <c r="A3615" s="152">
        <v>45661</v>
      </c>
      <c r="B3615" s="135">
        <v>15500</v>
      </c>
      <c r="C3615" s="133">
        <v>0.86111111111111116</v>
      </c>
      <c r="D3615" s="148" t="s">
        <v>11</v>
      </c>
      <c r="E3615" s="132" t="s">
        <v>406</v>
      </c>
      <c r="F3615" s="132"/>
      <c r="G3615" s="132" t="str">
        <f t="shared" si="127"/>
        <v>1</v>
      </c>
      <c r="H3615" s="137">
        <f t="shared" si="128"/>
        <v>18</v>
      </c>
      <c r="I3615" s="132" t="str" cm="1">
        <f t="array" ref="I3615">_xlfn.XLOOKUP(C3615,imp_horarios,imp_trechos_janta,"",-1,1)</f>
        <v>FORTALEZA X SINOP 20:30</v>
      </c>
      <c r="J3615" s="145" t="str" cm="1">
        <f t="array" ref="J3615">_xlfn.XLOOKUP(D3615,justificativas_motivos,justificativas_texto,"",1,1)</f>
        <v>MOTORISTA CUMPRINDO HORÁRIO NA ESCALA ATUAL</v>
      </c>
    </row>
    <row r="3616" spans="1:10" ht="41.25" hidden="1" customHeight="1">
      <c r="A3616" s="144">
        <v>45661</v>
      </c>
      <c r="B3616" s="135">
        <v>19022</v>
      </c>
      <c r="C3616" s="133">
        <v>0.86805555555555558</v>
      </c>
      <c r="D3616" s="136" t="s">
        <v>11</v>
      </c>
      <c r="E3616" s="132" t="s">
        <v>219</v>
      </c>
      <c r="F3616" s="132"/>
      <c r="G3616" s="132" t="str">
        <f t="shared" si="127"/>
        <v>1</v>
      </c>
      <c r="H3616" s="137">
        <f t="shared" si="128"/>
        <v>18</v>
      </c>
      <c r="I3616" s="132" t="str" cm="1">
        <f t="array" ref="I3616">_xlfn.XLOOKUP(C3616,imp_horarios,imp_trechos_janta,"",-1,1)</f>
        <v>FORTALEZA X SINOP 20:30</v>
      </c>
      <c r="J3616" s="145" t="str" cm="1">
        <f t="array" ref="J3616">_xlfn.XLOOKUP(D3616,justificativas_motivos,justificativas_texto,"",1,1)</f>
        <v>MOTORISTA CUMPRINDO HORÁRIO NA ESCALA ATUAL</v>
      </c>
    </row>
    <row r="3617" spans="1:10" ht="41.25" hidden="1" customHeight="1">
      <c r="A3617" s="152">
        <v>45661</v>
      </c>
      <c r="B3617" s="135">
        <v>19022</v>
      </c>
      <c r="C3617" s="133">
        <v>0.86805555555555558</v>
      </c>
      <c r="D3617" s="148" t="s">
        <v>11</v>
      </c>
      <c r="E3617" s="132" t="s">
        <v>218</v>
      </c>
      <c r="F3617" s="132"/>
      <c r="G3617" s="132" t="str">
        <f t="shared" si="127"/>
        <v>1</v>
      </c>
      <c r="H3617" s="137">
        <f t="shared" si="128"/>
        <v>18</v>
      </c>
      <c r="I3617" s="132" t="str" cm="1">
        <f t="array" ref="I3617">_xlfn.XLOOKUP(C3617,imp_horarios,imp_trechos_janta,"",-1,1)</f>
        <v>FORTALEZA X SINOP 20:30</v>
      </c>
      <c r="J3617" s="145" t="str" cm="1">
        <f t="array" ref="J3617">_xlfn.XLOOKUP(D3617,justificativas_motivos,justificativas_texto,"",1,1)</f>
        <v>MOTORISTA CUMPRINDO HORÁRIO NA ESCALA ATUAL</v>
      </c>
    </row>
    <row r="3618" spans="1:10" ht="41.25" hidden="1" customHeight="1">
      <c r="A3618" s="144">
        <v>45661</v>
      </c>
      <c r="B3618" s="135">
        <v>19021</v>
      </c>
      <c r="C3618" s="133">
        <v>0.87847222222222221</v>
      </c>
      <c r="D3618" s="136" t="s">
        <v>11</v>
      </c>
      <c r="E3618" s="132" t="s">
        <v>209</v>
      </c>
      <c r="F3618" s="132"/>
      <c r="G3618" s="132" t="str">
        <f t="shared" si="127"/>
        <v>1</v>
      </c>
      <c r="H3618" s="137">
        <f t="shared" si="128"/>
        <v>18</v>
      </c>
      <c r="I3618" s="132" t="str" cm="1">
        <f t="array" ref="I3618">_xlfn.XLOOKUP(C3618,imp_horarios,imp_trechos_janta,"",-1,1)</f>
        <v>BELEM X GOIANIA 21:05</v>
      </c>
      <c r="J3618" s="145" t="str" cm="1">
        <f t="array" ref="J3618">_xlfn.XLOOKUP(D3618,justificativas_motivos,justificativas_texto,"",1,1)</f>
        <v>MOTORISTA CUMPRINDO HORÁRIO NA ESCALA ATUAL</v>
      </c>
    </row>
    <row r="3619" spans="1:10" ht="41.25" hidden="1" customHeight="1">
      <c r="A3619" s="152">
        <v>45661</v>
      </c>
      <c r="B3619" s="135">
        <v>19021</v>
      </c>
      <c r="C3619" s="133">
        <v>0.87847222222222221</v>
      </c>
      <c r="D3619" s="148" t="s">
        <v>11</v>
      </c>
      <c r="E3619" s="132" t="s">
        <v>150</v>
      </c>
      <c r="F3619" s="132"/>
      <c r="G3619" s="132" t="str">
        <f t="shared" si="127"/>
        <v>1</v>
      </c>
      <c r="H3619" s="137">
        <f t="shared" si="128"/>
        <v>18</v>
      </c>
      <c r="I3619" s="132" t="str" cm="1">
        <f t="array" ref="I3619">_xlfn.XLOOKUP(C3619,imp_horarios,imp_trechos_janta,"",-1,1)</f>
        <v>BELEM X GOIANIA 21:05</v>
      </c>
      <c r="J3619" s="145" t="str" cm="1">
        <f t="array" ref="J3619">_xlfn.XLOOKUP(D3619,justificativas_motivos,justificativas_texto,"",1,1)</f>
        <v>MOTORISTA CUMPRINDO HORÁRIO NA ESCALA ATUAL</v>
      </c>
    </row>
    <row r="3620" spans="1:10" ht="41.25" hidden="1" customHeight="1">
      <c r="A3620" s="144">
        <v>45661</v>
      </c>
      <c r="B3620" s="135">
        <v>19030</v>
      </c>
      <c r="C3620" s="133">
        <v>0.3</v>
      </c>
      <c r="D3620" s="136" t="s">
        <v>11</v>
      </c>
      <c r="E3620" s="132" t="s">
        <v>114</v>
      </c>
      <c r="F3620" s="132"/>
      <c r="G3620" s="132" t="str">
        <f t="shared" si="127"/>
        <v>1</v>
      </c>
      <c r="H3620" s="137">
        <f t="shared" si="128"/>
        <v>18</v>
      </c>
      <c r="I3620" s="132" t="str" cm="1">
        <f t="array" ref="I3620">_xlfn.XLOOKUP(C3620,imp_horarios,imp_trechos_janta,"",-1,1)</f>
        <v>BELEM X GOIANIA 07:12</v>
      </c>
      <c r="J3620" s="145" t="str" cm="1">
        <f t="array" ref="J3620">_xlfn.XLOOKUP(D3620,justificativas_motivos,justificativas_texto,"",1,1)</f>
        <v>MOTORISTA CUMPRINDO HORÁRIO NA ESCALA ATUAL</v>
      </c>
    </row>
    <row r="3621" spans="1:10" ht="41.25" hidden="1" customHeight="1">
      <c r="A3621" s="152">
        <v>45661</v>
      </c>
      <c r="B3621" s="135">
        <v>19030</v>
      </c>
      <c r="C3621" s="133">
        <v>0.3</v>
      </c>
      <c r="D3621" s="148" t="s">
        <v>11</v>
      </c>
      <c r="E3621" s="132" t="s">
        <v>155</v>
      </c>
      <c r="F3621" s="132"/>
      <c r="G3621" s="132" t="str">
        <f t="shared" si="127"/>
        <v>1</v>
      </c>
      <c r="H3621" s="137">
        <f t="shared" si="128"/>
        <v>18</v>
      </c>
      <c r="I3621" s="132" t="str" cm="1">
        <f t="array" ref="I3621">_xlfn.XLOOKUP(C3621,imp_horarios,imp_trechos_janta,"",-1,1)</f>
        <v>BELEM X GOIANIA 07:12</v>
      </c>
      <c r="J3621" s="145" t="str" cm="1">
        <f t="array" ref="J3621">_xlfn.XLOOKUP(D3621,justificativas_motivos,justificativas_texto,"",1,1)</f>
        <v>MOTORISTA CUMPRINDO HORÁRIO NA ESCALA ATUAL</v>
      </c>
    </row>
    <row r="3622" spans="1:10" ht="41.25" hidden="1" customHeight="1">
      <c r="A3622" s="144">
        <v>45661</v>
      </c>
      <c r="B3622" s="135">
        <v>15300</v>
      </c>
      <c r="C3622" s="133">
        <v>0.34027777777777779</v>
      </c>
      <c r="D3622" s="136" t="s">
        <v>11</v>
      </c>
      <c r="E3622" s="132" t="s">
        <v>407</v>
      </c>
      <c r="F3622" s="132"/>
      <c r="G3622" s="132" t="str">
        <f t="shared" si="127"/>
        <v>1</v>
      </c>
      <c r="H3622" s="137">
        <f t="shared" si="128"/>
        <v>18</v>
      </c>
      <c r="I3622" s="132" t="str" cm="1">
        <f t="array" ref="I3622">_xlfn.XLOOKUP(C3622,imp_horarios,imp_trechos_janta,"",-1,1)</f>
        <v>SAO LUIS X GOIANIA 08:00</v>
      </c>
      <c r="J3622" s="145" t="str" cm="1">
        <f t="array" ref="J3622">_xlfn.XLOOKUP(D3622,justificativas_motivos,justificativas_texto,"",1,1)</f>
        <v>MOTORISTA CUMPRINDO HORÁRIO NA ESCALA ATUAL</v>
      </c>
    </row>
    <row r="3623" spans="1:10" ht="41.25" hidden="1" customHeight="1">
      <c r="A3623" s="152">
        <v>45661</v>
      </c>
      <c r="B3623" s="135">
        <v>15300</v>
      </c>
      <c r="C3623" s="133">
        <v>0.34027777777777779</v>
      </c>
      <c r="D3623" s="148" t="s">
        <v>11</v>
      </c>
      <c r="E3623" s="132" t="s">
        <v>139</v>
      </c>
      <c r="F3623" s="132"/>
      <c r="G3623" s="132" t="str">
        <f t="shared" si="127"/>
        <v>1</v>
      </c>
      <c r="H3623" s="137">
        <f t="shared" si="128"/>
        <v>18</v>
      </c>
      <c r="I3623" s="132" t="str" cm="1">
        <f t="array" ref="I3623">_xlfn.XLOOKUP(C3623,imp_horarios,imp_trechos_janta,"",-1,1)</f>
        <v>SAO LUIS X GOIANIA 08:00</v>
      </c>
      <c r="J3623" s="145" t="str" cm="1">
        <f t="array" ref="J3623">_xlfn.XLOOKUP(D3623,justificativas_motivos,justificativas_texto,"",1,1)</f>
        <v>MOTORISTA CUMPRINDO HORÁRIO NA ESCALA ATUAL</v>
      </c>
    </row>
    <row r="3624" spans="1:10" ht="41.25" hidden="1" customHeight="1">
      <c r="A3624" s="144">
        <v>45661</v>
      </c>
      <c r="B3624" s="135">
        <v>16800</v>
      </c>
      <c r="C3624" s="133">
        <v>0.39583333333333331</v>
      </c>
      <c r="D3624" s="136" t="s">
        <v>11</v>
      </c>
      <c r="E3624" s="132" t="s">
        <v>138</v>
      </c>
      <c r="F3624" s="132"/>
      <c r="G3624" s="132" t="str">
        <f t="shared" si="127"/>
        <v>1</v>
      </c>
      <c r="H3624" s="137">
        <f t="shared" si="128"/>
        <v>18</v>
      </c>
      <c r="I3624" s="132" t="str" cm="1">
        <f t="array" ref="I3624">_xlfn.XLOOKUP(C3624,imp_horarios,imp_trechos_janta,"",-1,1)</f>
        <v>GOIANIA X BELEM 09:30</v>
      </c>
      <c r="J3624" s="145" t="str" cm="1">
        <f t="array" ref="J3624">_xlfn.XLOOKUP(D3624,justificativas_motivos,justificativas_texto,"",1,1)</f>
        <v>MOTORISTA CUMPRINDO HORÁRIO NA ESCALA ATUAL</v>
      </c>
    </row>
    <row r="3625" spans="1:10" ht="41.25" hidden="1" customHeight="1">
      <c r="A3625" s="152">
        <v>45661</v>
      </c>
      <c r="B3625" s="135">
        <v>16800</v>
      </c>
      <c r="C3625" s="133">
        <v>0.39583333333333331</v>
      </c>
      <c r="D3625" s="148" t="s">
        <v>11</v>
      </c>
      <c r="E3625" s="132" t="s">
        <v>408</v>
      </c>
      <c r="F3625" s="132"/>
      <c r="G3625" s="132" t="str">
        <f t="shared" si="127"/>
        <v>1</v>
      </c>
      <c r="H3625" s="137">
        <f t="shared" si="128"/>
        <v>18</v>
      </c>
      <c r="I3625" s="132" t="str" cm="1">
        <f t="array" ref="I3625">_xlfn.XLOOKUP(C3625,imp_horarios,imp_trechos_janta,"",-1,1)</f>
        <v>GOIANIA X BELEM 09:30</v>
      </c>
      <c r="J3625" s="145" t="str" cm="1">
        <f t="array" ref="J3625">_xlfn.XLOOKUP(D3625,justificativas_motivos,justificativas_texto,"",1,1)</f>
        <v>MOTORISTA CUMPRINDO HORÁRIO NA ESCALA ATUAL</v>
      </c>
    </row>
    <row r="3626" spans="1:10" ht="41.25" hidden="1" customHeight="1">
      <c r="A3626" s="144">
        <v>45661</v>
      </c>
      <c r="B3626" s="135">
        <v>12400</v>
      </c>
      <c r="C3626" s="133">
        <v>0.40277777777777779</v>
      </c>
      <c r="D3626" s="136" t="s">
        <v>11</v>
      </c>
      <c r="E3626" s="132" t="s">
        <v>117</v>
      </c>
      <c r="F3626" s="132"/>
      <c r="G3626" s="132" t="str">
        <f t="shared" si="127"/>
        <v>1</v>
      </c>
      <c r="H3626" s="137">
        <f t="shared" si="128"/>
        <v>18</v>
      </c>
      <c r="I3626" s="132" t="str" cm="1">
        <f t="array" ref="I3626">_xlfn.XLOOKUP(C3626,imp_horarios,imp_trechos_janta,"",-1,1)</f>
        <v>GOIANIA X BELEM 09:30</v>
      </c>
      <c r="J3626" s="145" t="str" cm="1">
        <f t="array" ref="J3626">_xlfn.XLOOKUP(D3626,justificativas_motivos,justificativas_texto,"",1,1)</f>
        <v>MOTORISTA CUMPRINDO HORÁRIO NA ESCALA ATUAL</v>
      </c>
    </row>
    <row r="3627" spans="1:10" ht="41.25" hidden="1" customHeight="1">
      <c r="A3627" s="152">
        <v>45661</v>
      </c>
      <c r="B3627" s="146">
        <v>12400</v>
      </c>
      <c r="C3627" s="147">
        <v>0.40277777777777779</v>
      </c>
      <c r="D3627" s="148" t="s">
        <v>11</v>
      </c>
      <c r="E3627" s="149" t="s">
        <v>116</v>
      </c>
      <c r="F3627" s="149"/>
      <c r="G3627" s="149" t="str">
        <f t="shared" si="127"/>
        <v>1</v>
      </c>
      <c r="H3627" s="150">
        <f t="shared" si="128"/>
        <v>18</v>
      </c>
      <c r="I3627" s="149" t="str" cm="1">
        <f t="array" ref="I3627">_xlfn.XLOOKUP(C3627,imp_horarios,imp_trechos_janta,"",-1,1)</f>
        <v>GOIANIA X BELEM 09:30</v>
      </c>
      <c r="J3627" s="151" t="str" cm="1">
        <f t="array" ref="J3627">_xlfn.XLOOKUP(D3627,justificativas_motivos,justificativas_texto,"",1,1)</f>
        <v>MOTORISTA CUMPRINDO HORÁRIO NA ESCALA ATUAL</v>
      </c>
    </row>
    <row r="3628" spans="1:10" ht="41.25" hidden="1" customHeight="1">
      <c r="A3628" s="152">
        <v>45661</v>
      </c>
      <c r="B3628" s="146">
        <v>19020</v>
      </c>
      <c r="C3628" s="147">
        <v>0.37708333333333333</v>
      </c>
      <c r="D3628" s="148" t="s">
        <v>11</v>
      </c>
      <c r="E3628" s="149" t="s">
        <v>146</v>
      </c>
      <c r="F3628" s="149"/>
      <c r="G3628" s="149" t="str">
        <f t="shared" si="127"/>
        <v>1</v>
      </c>
      <c r="H3628" s="150">
        <f t="shared" si="128"/>
        <v>18</v>
      </c>
      <c r="I3628" s="149" t="str" cm="1">
        <f t="array" ref="I3628">_xlfn.XLOOKUP(C3628,imp_horarios,imp_trechos_janta,"",-1,1)</f>
        <v>FORTALEZA X SINOP 09:03</v>
      </c>
      <c r="J3628" s="151" t="str" cm="1">
        <f t="array" ref="J3628">_xlfn.XLOOKUP(D3628,justificativas_motivos,justificativas_texto,"",1,1)</f>
        <v>MOTORISTA CUMPRINDO HORÁRIO NA ESCALA ATUAL</v>
      </c>
    </row>
    <row r="3629" spans="1:10" ht="41.25" hidden="1" customHeight="1">
      <c r="A3629" s="152">
        <v>45661</v>
      </c>
      <c r="B3629" s="135">
        <v>19020</v>
      </c>
      <c r="C3629" s="133">
        <v>0.37708333333333333</v>
      </c>
      <c r="D3629" s="148" t="s">
        <v>11</v>
      </c>
      <c r="E3629" s="132" t="s">
        <v>313</v>
      </c>
      <c r="F3629" s="132"/>
      <c r="G3629" s="132" t="str">
        <f t="shared" si="127"/>
        <v>1</v>
      </c>
      <c r="H3629" s="137">
        <f t="shared" si="128"/>
        <v>18</v>
      </c>
      <c r="I3629" s="132" t="str" cm="1">
        <f t="array" ref="I3629">_xlfn.XLOOKUP(C3629,imp_horarios,imp_trechos_janta,"",-1,1)</f>
        <v>FORTALEZA X SINOP 09:03</v>
      </c>
      <c r="J3629" s="145" t="str" cm="1">
        <f t="array" ref="J3629">_xlfn.XLOOKUP(D3629,justificativas_motivos,justificativas_texto,"",1,1)</f>
        <v>MOTORISTA CUMPRINDO HORÁRIO NA ESCALA ATUAL</v>
      </c>
    </row>
    <row r="3630" spans="1:10" ht="41.25" hidden="1" customHeight="1">
      <c r="A3630" s="144">
        <v>45661</v>
      </c>
      <c r="B3630" s="135">
        <v>19026</v>
      </c>
      <c r="C3630" s="133">
        <v>0.75</v>
      </c>
      <c r="D3630" s="136" t="s">
        <v>11</v>
      </c>
      <c r="E3630" s="132" t="s">
        <v>309</v>
      </c>
      <c r="F3630" s="132"/>
      <c r="G3630" s="132" t="str">
        <f t="shared" si="127"/>
        <v>1</v>
      </c>
      <c r="H3630" s="137">
        <f t="shared" si="128"/>
        <v>18</v>
      </c>
      <c r="I3630" s="132" t="str" cm="1">
        <f t="array" ref="I3630">_xlfn.XLOOKUP(C3630,imp_horarios,imp_trechos_janta,"",-1,1)</f>
        <v>GOIANIA X TERESINA 18:00</v>
      </c>
      <c r="J3630" s="145" t="str" cm="1">
        <f t="array" ref="J3630">_xlfn.XLOOKUP(D3630,justificativas_motivos,justificativas_texto,"",1,1)</f>
        <v>MOTORISTA CUMPRINDO HORÁRIO NA ESCALA ATUAL</v>
      </c>
    </row>
    <row r="3631" spans="1:10" ht="41.25" hidden="1" customHeight="1">
      <c r="A3631" s="152">
        <v>45661</v>
      </c>
      <c r="B3631" s="135">
        <v>19026</v>
      </c>
      <c r="C3631" s="133">
        <v>0.75</v>
      </c>
      <c r="D3631" s="148" t="s">
        <v>11</v>
      </c>
      <c r="E3631" s="132" t="s">
        <v>86</v>
      </c>
      <c r="F3631" s="132"/>
      <c r="G3631" s="132" t="str">
        <f t="shared" si="127"/>
        <v>1</v>
      </c>
      <c r="H3631" s="137">
        <f t="shared" si="128"/>
        <v>18</v>
      </c>
      <c r="I3631" s="132" t="str" cm="1">
        <f t="array" ref="I3631">_xlfn.XLOOKUP(C3631,imp_horarios,imp_trechos_janta,"",-1,1)</f>
        <v>GOIANIA X TERESINA 18:00</v>
      </c>
      <c r="J3631" s="145" t="str" cm="1">
        <f t="array" ref="J3631">_xlfn.XLOOKUP(D3631,justificativas_motivos,justificativas_texto,"",1,1)</f>
        <v>MOTORISTA CUMPRINDO HORÁRIO NA ESCALA ATUAL</v>
      </c>
    </row>
    <row r="3632" spans="1:10" ht="41.25" hidden="1" customHeight="1">
      <c r="A3632" s="144">
        <v>45661</v>
      </c>
      <c r="B3632" s="135">
        <v>24014</v>
      </c>
      <c r="C3632" s="133">
        <v>0.79166666666666663</v>
      </c>
      <c r="D3632" s="136" t="s">
        <v>11</v>
      </c>
      <c r="E3632" s="132" t="s">
        <v>163</v>
      </c>
      <c r="F3632" s="132"/>
      <c r="G3632" s="132" t="str">
        <f t="shared" si="127"/>
        <v>1</v>
      </c>
      <c r="H3632" s="137">
        <f t="shared" si="128"/>
        <v>18</v>
      </c>
      <c r="I3632" s="132" t="str" cm="1">
        <f t="array" ref="I3632">_xlfn.XLOOKUP(C3632,imp_horarios,imp_trechos_janta,"",-1,1)</f>
        <v>GOIANIA X TERESINA 18:00</v>
      </c>
      <c r="J3632" s="145" t="str" cm="1">
        <f t="array" ref="J3632">_xlfn.XLOOKUP(D3632,justificativas_motivos,justificativas_texto,"",1,1)</f>
        <v>MOTORISTA CUMPRINDO HORÁRIO NA ESCALA ATUAL</v>
      </c>
    </row>
    <row r="3633" spans="1:10" ht="41.25" hidden="1" customHeight="1">
      <c r="A3633" s="152">
        <v>45661</v>
      </c>
      <c r="B3633" s="146">
        <v>24014</v>
      </c>
      <c r="C3633" s="147">
        <v>0.79166666666666663</v>
      </c>
      <c r="D3633" s="148" t="s">
        <v>11</v>
      </c>
      <c r="E3633" s="149" t="s">
        <v>121</v>
      </c>
      <c r="F3633" s="149"/>
      <c r="G3633" s="149" t="str">
        <f t="shared" si="127"/>
        <v>1</v>
      </c>
      <c r="H3633" s="150">
        <f t="shared" si="128"/>
        <v>18</v>
      </c>
      <c r="I3633" s="149" t="str" cm="1">
        <f t="array" ref="I3633">_xlfn.XLOOKUP(C3633,imp_horarios,imp_trechos_janta,"",-1,1)</f>
        <v>GOIANIA X TERESINA 18:00</v>
      </c>
      <c r="J3633" s="151" t="str" cm="1">
        <f t="array" ref="J3633">_xlfn.XLOOKUP(D3633,justificativas_motivos,justificativas_texto,"",1,1)</f>
        <v>MOTORISTA CUMPRINDO HORÁRIO NA ESCALA ATUAL</v>
      </c>
    </row>
    <row r="3634" spans="1:10" ht="41.25" hidden="1" customHeight="1">
      <c r="A3634" s="152">
        <v>45661</v>
      </c>
      <c r="B3634" s="146">
        <v>24003</v>
      </c>
      <c r="C3634" s="147">
        <v>0.83333333333333337</v>
      </c>
      <c r="D3634" s="148" t="s">
        <v>11</v>
      </c>
      <c r="E3634" s="149" t="s">
        <v>302</v>
      </c>
      <c r="F3634" s="149"/>
      <c r="G3634" s="149" t="str">
        <f t="shared" si="127"/>
        <v>1</v>
      </c>
      <c r="H3634" s="150">
        <f t="shared" si="128"/>
        <v>18</v>
      </c>
      <c r="I3634" s="149" t="str" cm="1">
        <f t="array" ref="I3634">_xlfn.XLOOKUP(C3634,imp_horarios,imp_trechos_janta,"",-1,1)</f>
        <v>GOIANIA X SAO LUIS 20:00</v>
      </c>
      <c r="J3634" s="151" t="str" cm="1">
        <f t="array" ref="J3634">_xlfn.XLOOKUP(D3634,justificativas_motivos,justificativas_texto,"",1,1)</f>
        <v>MOTORISTA CUMPRINDO HORÁRIO NA ESCALA ATUAL</v>
      </c>
    </row>
    <row r="3635" spans="1:10" ht="41.25" hidden="1" customHeight="1">
      <c r="A3635" s="152">
        <v>45661</v>
      </c>
      <c r="B3635" s="146">
        <v>24003</v>
      </c>
      <c r="C3635" s="147">
        <v>0.83333333333333337</v>
      </c>
      <c r="D3635" s="148" t="s">
        <v>11</v>
      </c>
      <c r="E3635" s="132" t="s">
        <v>171</v>
      </c>
      <c r="F3635" s="149"/>
      <c r="G3635" s="149" t="str">
        <f t="shared" si="127"/>
        <v>1</v>
      </c>
      <c r="H3635" s="150">
        <f t="shared" si="128"/>
        <v>18</v>
      </c>
      <c r="I3635" s="149" t="str" cm="1">
        <f t="array" ref="I3635">_xlfn.XLOOKUP(C3635,imp_horarios,imp_trechos_janta,"",-1,1)</f>
        <v>GOIANIA X SAO LUIS 20:00</v>
      </c>
      <c r="J3635" s="151" t="str" cm="1">
        <f t="array" ref="J3635">_xlfn.XLOOKUP(D3635,justificativas_motivos,justificativas_texto,"",1,1)</f>
        <v>MOTORISTA CUMPRINDO HORÁRIO NA ESCALA ATUAL</v>
      </c>
    </row>
    <row r="3636" spans="1:10" ht="41.25" hidden="1" customHeight="1">
      <c r="A3636" s="152">
        <v>45662</v>
      </c>
      <c r="B3636" s="146">
        <v>14400</v>
      </c>
      <c r="C3636" s="147">
        <v>0.86111111111111116</v>
      </c>
      <c r="D3636" s="148" t="s">
        <v>11</v>
      </c>
      <c r="E3636" s="132" t="s">
        <v>309</v>
      </c>
      <c r="F3636" s="149"/>
      <c r="G3636" s="149" t="str">
        <f t="shared" si="127"/>
        <v>1</v>
      </c>
      <c r="H3636" s="150">
        <f t="shared" si="128"/>
        <v>18</v>
      </c>
      <c r="I3636" s="149" t="str" cm="1">
        <f t="array" ref="I3636">_xlfn.XLOOKUP(C3636,imp_horarios,imp_trechos_janta,"",-1,1)</f>
        <v>FORTALEZA X SINOP 20:30</v>
      </c>
      <c r="J3636" s="151" t="str" cm="1">
        <f t="array" ref="J3636">_xlfn.XLOOKUP(D3636,justificativas_motivos,justificativas_texto,"",1,1)</f>
        <v>MOTORISTA CUMPRINDO HORÁRIO NA ESCALA ATUAL</v>
      </c>
    </row>
    <row r="3637" spans="1:10" ht="41.25" hidden="1" customHeight="1">
      <c r="A3637" s="152">
        <v>45662</v>
      </c>
      <c r="B3637" s="146">
        <v>14400</v>
      </c>
      <c r="C3637" s="147">
        <v>0.86111111111111116</v>
      </c>
      <c r="D3637" s="148" t="s">
        <v>11</v>
      </c>
      <c r="E3637" s="132" t="s">
        <v>86</v>
      </c>
      <c r="F3637" s="149"/>
      <c r="G3637" s="149" t="str">
        <f t="shared" si="127"/>
        <v>1</v>
      </c>
      <c r="H3637" s="150">
        <f t="shared" si="128"/>
        <v>18</v>
      </c>
      <c r="I3637" s="149" t="str" cm="1">
        <f t="array" ref="I3637">_xlfn.XLOOKUP(C3637,imp_horarios,imp_trechos_janta,"",-1,1)</f>
        <v>FORTALEZA X SINOP 20:30</v>
      </c>
      <c r="J3637" s="151" t="str" cm="1">
        <f t="array" ref="J3637">_xlfn.XLOOKUP(D3637,justificativas_motivos,justificativas_texto,"",1,1)</f>
        <v>MOTORISTA CUMPRINDO HORÁRIO NA ESCALA ATUAL</v>
      </c>
    </row>
    <row r="3638" spans="1:10" ht="41.25" hidden="1" customHeight="1">
      <c r="A3638" s="152">
        <v>45662</v>
      </c>
      <c r="B3638" s="146">
        <v>19004</v>
      </c>
      <c r="C3638" s="147">
        <v>0.87847222222222221</v>
      </c>
      <c r="D3638" s="148" t="s">
        <v>11</v>
      </c>
      <c r="E3638" s="132" t="s">
        <v>163</v>
      </c>
      <c r="F3638" s="149"/>
      <c r="G3638" s="149" t="str">
        <f t="shared" si="127"/>
        <v>1</v>
      </c>
      <c r="H3638" s="150">
        <f t="shared" si="128"/>
        <v>18</v>
      </c>
      <c r="I3638" s="149" t="str" cm="1">
        <f t="array" ref="I3638">_xlfn.XLOOKUP(C3638,imp_horarios,imp_trechos_janta,"",-1,1)</f>
        <v>BELEM X GOIANIA 21:05</v>
      </c>
      <c r="J3638" s="151" t="str" cm="1">
        <f t="array" ref="J3638">_xlfn.XLOOKUP(D3638,justificativas_motivos,justificativas_texto,"",1,1)</f>
        <v>MOTORISTA CUMPRINDO HORÁRIO NA ESCALA ATUAL</v>
      </c>
    </row>
    <row r="3639" spans="1:10" ht="41.25" hidden="1" customHeight="1">
      <c r="A3639" s="152">
        <v>45662</v>
      </c>
      <c r="B3639" s="146">
        <v>19004</v>
      </c>
      <c r="C3639" s="147">
        <v>0.87847222222222221</v>
      </c>
      <c r="D3639" s="148" t="s">
        <v>11</v>
      </c>
      <c r="E3639" s="149" t="s">
        <v>121</v>
      </c>
      <c r="F3639" s="149"/>
      <c r="G3639" s="149" t="str">
        <f t="shared" si="127"/>
        <v>1</v>
      </c>
      <c r="H3639" s="150">
        <f t="shared" si="128"/>
        <v>18</v>
      </c>
      <c r="I3639" s="149" t="str" cm="1">
        <f t="array" ref="I3639">_xlfn.XLOOKUP(C3639,imp_horarios,imp_trechos_janta,"",-1,1)</f>
        <v>BELEM X GOIANIA 21:05</v>
      </c>
      <c r="J3639" s="151" t="str" cm="1">
        <f t="array" ref="J3639">_xlfn.XLOOKUP(D3639,justificativas_motivos,justificativas_texto,"",1,1)</f>
        <v>MOTORISTA CUMPRINDO HORÁRIO NA ESCALA ATUAL</v>
      </c>
    </row>
    <row r="3640" spans="1:10" ht="41.25" hidden="1" customHeight="1">
      <c r="A3640" s="152">
        <v>45662</v>
      </c>
      <c r="B3640" s="146">
        <v>24014</v>
      </c>
      <c r="C3640" s="147">
        <v>0.3</v>
      </c>
      <c r="D3640" s="148" t="s">
        <v>11</v>
      </c>
      <c r="E3640" s="149" t="s">
        <v>302</v>
      </c>
      <c r="F3640" s="149"/>
      <c r="G3640" s="149" t="str">
        <f t="shared" si="127"/>
        <v>1</v>
      </c>
      <c r="H3640" s="150">
        <f t="shared" si="128"/>
        <v>18</v>
      </c>
      <c r="I3640" s="149" t="str" cm="1">
        <f t="array" ref="I3640">_xlfn.XLOOKUP(C3640,imp_horarios,imp_trechos_janta,"",-1,1)</f>
        <v>BELEM X GOIANIA 07:12</v>
      </c>
      <c r="J3640" s="151" t="str" cm="1">
        <f t="array" ref="J3640">_xlfn.XLOOKUP(D3640,justificativas_motivos,justificativas_texto,"",1,1)</f>
        <v>MOTORISTA CUMPRINDO HORÁRIO NA ESCALA ATUAL</v>
      </c>
    </row>
    <row r="3641" spans="1:10" ht="41.25" hidden="1" customHeight="1">
      <c r="A3641" s="152">
        <v>45662</v>
      </c>
      <c r="B3641" s="146">
        <v>24014</v>
      </c>
      <c r="C3641" s="147">
        <v>0.3</v>
      </c>
      <c r="D3641" s="148" t="s">
        <v>11</v>
      </c>
      <c r="E3641" s="149" t="s">
        <v>171</v>
      </c>
      <c r="F3641" s="149"/>
      <c r="G3641" s="149" t="str">
        <f t="shared" si="127"/>
        <v>1</v>
      </c>
      <c r="H3641" s="150">
        <f t="shared" si="128"/>
        <v>18</v>
      </c>
      <c r="I3641" s="149" t="str" cm="1">
        <f t="array" ref="I3641">_xlfn.XLOOKUP(C3641,imp_horarios,imp_trechos_janta,"",-1,1)</f>
        <v>BELEM X GOIANIA 07:12</v>
      </c>
      <c r="J3641" s="151" t="str" cm="1">
        <f t="array" ref="J3641">_xlfn.XLOOKUP(D3641,justificativas_motivos,justificativas_texto,"",1,1)</f>
        <v>MOTORISTA CUMPRINDO HORÁRIO NA ESCALA ATUAL</v>
      </c>
    </row>
    <row r="3642" spans="1:10" ht="41.25" hidden="1" customHeight="1">
      <c r="A3642" s="152">
        <v>45662</v>
      </c>
      <c r="B3642" s="146">
        <v>19002</v>
      </c>
      <c r="C3642" s="147">
        <v>0.39583333333333331</v>
      </c>
      <c r="D3642" s="148" t="s">
        <v>11</v>
      </c>
      <c r="E3642" s="153" t="s">
        <v>305</v>
      </c>
      <c r="F3642" s="149"/>
      <c r="G3642" s="149" t="str">
        <f t="shared" si="127"/>
        <v>1</v>
      </c>
      <c r="H3642" s="150">
        <f t="shared" si="128"/>
        <v>18</v>
      </c>
      <c r="I3642" s="149" t="s">
        <v>145</v>
      </c>
      <c r="J3642" s="151" t="str" cm="1">
        <f t="array" ref="J3642">_xlfn.XLOOKUP(D3642,justificativas_motivos,justificativas_texto,"",1,1)</f>
        <v>MOTORISTA CUMPRINDO HORÁRIO NA ESCALA ATUAL</v>
      </c>
    </row>
    <row r="3643" spans="1:10" ht="41.25" hidden="1" customHeight="1">
      <c r="A3643" s="152">
        <v>45662</v>
      </c>
      <c r="B3643" s="146">
        <v>19002</v>
      </c>
      <c r="C3643" s="147">
        <v>0.39583333333333331</v>
      </c>
      <c r="D3643" s="148" t="s">
        <v>11</v>
      </c>
      <c r="E3643" s="153" t="s">
        <v>375</v>
      </c>
      <c r="F3643" s="149"/>
      <c r="G3643" s="149" t="str">
        <f t="shared" si="127"/>
        <v>1</v>
      </c>
      <c r="H3643" s="150">
        <f t="shared" si="128"/>
        <v>18</v>
      </c>
      <c r="I3643" s="149" t="s">
        <v>145</v>
      </c>
      <c r="J3643" s="151" t="str" cm="1">
        <f t="array" ref="J3643">_xlfn.XLOOKUP(D3643,justificativas_motivos,justificativas_texto,"",1,1)</f>
        <v>MOTORISTA CUMPRINDO HORÁRIO NA ESCALA ATUAL</v>
      </c>
    </row>
    <row r="3644" spans="1:10" ht="41.25" hidden="1" customHeight="1">
      <c r="A3644" s="152">
        <v>45662</v>
      </c>
      <c r="B3644" s="146">
        <v>24003</v>
      </c>
      <c r="C3644" s="147">
        <v>0.33333333333333331</v>
      </c>
      <c r="D3644" s="148" t="s">
        <v>11</v>
      </c>
      <c r="E3644" s="153" t="s">
        <v>113</v>
      </c>
      <c r="F3644" s="149"/>
      <c r="G3644" s="149" t="str">
        <f t="shared" si="127"/>
        <v>1</v>
      </c>
      <c r="H3644" s="150">
        <f t="shared" si="128"/>
        <v>18</v>
      </c>
      <c r="I3644" s="149" t="str" cm="1">
        <f t="array" ref="I3644">_xlfn.XLOOKUP(C3644,imp_horarios,imp_trechos_janta,"",-1,1)</f>
        <v>SAO LUIS X GOIANIA 08:00</v>
      </c>
      <c r="J3644" s="151" t="str" cm="1">
        <f t="array" ref="J3644">_xlfn.XLOOKUP(D3644,justificativas_motivos,justificativas_texto,"",1,1)</f>
        <v>MOTORISTA CUMPRINDO HORÁRIO NA ESCALA ATUAL</v>
      </c>
    </row>
    <row r="3645" spans="1:10" ht="41.25" hidden="1" customHeight="1">
      <c r="A3645" s="152">
        <v>45662</v>
      </c>
      <c r="B3645" s="146">
        <v>24003</v>
      </c>
      <c r="C3645" s="147">
        <v>0.33333333333333331</v>
      </c>
      <c r="D3645" s="148" t="s">
        <v>11</v>
      </c>
      <c r="E3645" s="153" t="s">
        <v>112</v>
      </c>
      <c r="F3645" s="149"/>
      <c r="G3645" s="149" t="str">
        <f t="shared" si="127"/>
        <v>1</v>
      </c>
      <c r="H3645" s="150">
        <f t="shared" si="128"/>
        <v>18</v>
      </c>
      <c r="I3645" s="149" t="str" cm="1">
        <f t="array" ref="I3645">_xlfn.XLOOKUP(C3645,imp_horarios,imp_trechos_janta,"",-1,1)</f>
        <v>SAO LUIS X GOIANIA 08:00</v>
      </c>
      <c r="J3645" s="151" t="str" cm="1">
        <f t="array" ref="J3645">_xlfn.XLOOKUP(D3645,justificativas_motivos,justificativas_texto,"",1,1)</f>
        <v>MOTORISTA CUMPRINDO HORÁRIO NA ESCALA ATUAL</v>
      </c>
    </row>
    <row r="3646" spans="1:10" ht="41.25" hidden="1" customHeight="1">
      <c r="A3646" s="152">
        <v>45662</v>
      </c>
      <c r="B3646" s="146">
        <v>15900</v>
      </c>
      <c r="C3646" s="147">
        <v>0.34027777777777779</v>
      </c>
      <c r="D3646" s="148" t="s">
        <v>11</v>
      </c>
      <c r="E3646" s="149" t="s">
        <v>157</v>
      </c>
      <c r="F3646" s="149"/>
      <c r="G3646" s="149" t="str">
        <f t="shared" si="127"/>
        <v>1</v>
      </c>
      <c r="H3646" s="150">
        <f t="shared" si="128"/>
        <v>18</v>
      </c>
      <c r="I3646" s="149" t="s">
        <v>617</v>
      </c>
      <c r="J3646" s="151" t="str" cm="1">
        <f t="array" ref="J3646">_xlfn.XLOOKUP(D3646,justificativas_motivos,justificativas_texto,"",1,1)</f>
        <v>MOTORISTA CUMPRINDO HORÁRIO NA ESCALA ATUAL</v>
      </c>
    </row>
    <row r="3647" spans="1:10" ht="41.25" hidden="1" customHeight="1">
      <c r="A3647" s="152">
        <v>45662</v>
      </c>
      <c r="B3647" s="146">
        <v>15900</v>
      </c>
      <c r="C3647" s="147">
        <v>0.34027777777777779</v>
      </c>
      <c r="D3647" s="148" t="s">
        <v>11</v>
      </c>
      <c r="E3647" s="149" t="s">
        <v>216</v>
      </c>
      <c r="F3647" s="149"/>
      <c r="G3647" s="149" t="str">
        <f t="shared" si="127"/>
        <v>1</v>
      </c>
      <c r="H3647" s="150">
        <f t="shared" si="128"/>
        <v>18</v>
      </c>
      <c r="I3647" s="149" t="s">
        <v>617</v>
      </c>
      <c r="J3647" s="151" t="str" cm="1">
        <f t="array" ref="J3647">_xlfn.XLOOKUP(D3647,justificativas_motivos,justificativas_texto,"",1,1)</f>
        <v>MOTORISTA CUMPRINDO HORÁRIO NA ESCALA ATUAL</v>
      </c>
    </row>
    <row r="3648" spans="1:10" ht="41.25" hidden="1" customHeight="1">
      <c r="A3648" s="152">
        <v>45662</v>
      </c>
      <c r="B3648" s="146">
        <v>19008</v>
      </c>
      <c r="C3648" s="147">
        <v>0.75</v>
      </c>
      <c r="D3648" s="148" t="s">
        <v>11</v>
      </c>
      <c r="E3648" s="149" t="s">
        <v>96</v>
      </c>
      <c r="F3648" s="149"/>
      <c r="G3648" s="149" t="str">
        <f t="shared" si="127"/>
        <v>1</v>
      </c>
      <c r="H3648" s="150">
        <f t="shared" si="128"/>
        <v>18</v>
      </c>
      <c r="I3648" s="149" t="str" cm="1">
        <f t="array" ref="I3648">_xlfn.XLOOKUP(C3648,imp_horarios,imp_trechos_janta,"",-1,1)</f>
        <v>GOIANIA X TERESINA 18:00</v>
      </c>
      <c r="J3648" s="151" t="str" cm="1">
        <f t="array" ref="J3648">_xlfn.XLOOKUP(D3648,justificativas_motivos,justificativas_texto,"",1,1)</f>
        <v>MOTORISTA CUMPRINDO HORÁRIO NA ESCALA ATUAL</v>
      </c>
    </row>
    <row r="3649" spans="1:10" ht="41.25" hidden="1" customHeight="1">
      <c r="A3649" s="152">
        <v>45662</v>
      </c>
      <c r="B3649" s="146">
        <v>19008</v>
      </c>
      <c r="C3649" s="147">
        <v>0.75</v>
      </c>
      <c r="D3649" s="148" t="s">
        <v>11</v>
      </c>
      <c r="E3649" s="149" t="s">
        <v>45</v>
      </c>
      <c r="F3649" s="149"/>
      <c r="G3649" s="149" t="str">
        <f t="shared" si="127"/>
        <v>1</v>
      </c>
      <c r="H3649" s="150">
        <f t="shared" si="128"/>
        <v>18</v>
      </c>
      <c r="I3649" s="149" t="str" cm="1">
        <f t="array" ref="I3649">_xlfn.XLOOKUP(C3649,imp_horarios,imp_trechos_janta,"",-1,1)</f>
        <v>GOIANIA X TERESINA 18:00</v>
      </c>
      <c r="J3649" s="151" t="str" cm="1">
        <f t="array" ref="J3649">_xlfn.XLOOKUP(D3649,justificativas_motivos,justificativas_texto,"",1,1)</f>
        <v>MOTORISTA CUMPRINDO HORÁRIO NA ESCALA ATUAL</v>
      </c>
    </row>
    <row r="3650" spans="1:10" ht="41.25" hidden="1" customHeight="1">
      <c r="A3650" s="152">
        <v>45662</v>
      </c>
      <c r="B3650" s="146">
        <v>24001</v>
      </c>
      <c r="C3650" s="147">
        <v>0.83333333333333337</v>
      </c>
      <c r="D3650" s="148" t="s">
        <v>11</v>
      </c>
      <c r="E3650" s="149" t="s">
        <v>127</v>
      </c>
      <c r="F3650" s="149"/>
      <c r="G3650" s="149" t="str">
        <f t="shared" si="127"/>
        <v>1</v>
      </c>
      <c r="H3650" s="150">
        <f t="shared" si="128"/>
        <v>18</v>
      </c>
      <c r="I3650" s="149" t="str" cm="1">
        <f t="array" ref="I3650">_xlfn.XLOOKUP(C3650,imp_horarios,imp_trechos_janta,"",-1,1)</f>
        <v>GOIANIA X SAO LUIS 20:00</v>
      </c>
      <c r="J3650" s="151" t="str" cm="1">
        <f t="array" ref="J3650">_xlfn.XLOOKUP(D3650,justificativas_motivos,justificativas_texto,"",1,1)</f>
        <v>MOTORISTA CUMPRINDO HORÁRIO NA ESCALA ATUAL</v>
      </c>
    </row>
    <row r="3651" spans="1:10" ht="41.25" hidden="1" customHeight="1">
      <c r="A3651" s="152">
        <v>45662</v>
      </c>
      <c r="B3651" s="146">
        <v>24001</v>
      </c>
      <c r="C3651" s="147">
        <v>0.83333333333333337</v>
      </c>
      <c r="D3651" s="148" t="s">
        <v>11</v>
      </c>
      <c r="E3651" s="149" t="s">
        <v>128</v>
      </c>
      <c r="F3651" s="149"/>
      <c r="G3651" s="149" t="str">
        <f t="shared" si="127"/>
        <v>1</v>
      </c>
      <c r="H3651" s="150">
        <f t="shared" si="128"/>
        <v>18</v>
      </c>
      <c r="I3651" s="149" t="str" cm="1">
        <f t="array" ref="I3651">_xlfn.XLOOKUP(C3651,imp_horarios,imp_trechos_janta,"",-1,1)</f>
        <v>GOIANIA X SAO LUIS 20:00</v>
      </c>
      <c r="J3651" s="151" t="str" cm="1">
        <f t="array" ref="J3651">_xlfn.XLOOKUP(D3651,justificativas_motivos,justificativas_texto,"",1,1)</f>
        <v>MOTORISTA CUMPRINDO HORÁRIO NA ESCALA ATUAL</v>
      </c>
    </row>
    <row r="3652" spans="1:10" ht="41.25" hidden="1" customHeight="1">
      <c r="A3652" s="152">
        <v>45663</v>
      </c>
      <c r="B3652" s="146">
        <v>16600</v>
      </c>
      <c r="C3652" s="147">
        <v>0.87847222222222221</v>
      </c>
      <c r="D3652" s="148" t="s">
        <v>11</v>
      </c>
      <c r="E3652" s="149" t="s">
        <v>96</v>
      </c>
      <c r="F3652" s="149"/>
      <c r="G3652" s="149" t="str">
        <f t="shared" si="127"/>
        <v>1</v>
      </c>
      <c r="H3652" s="150">
        <f t="shared" si="128"/>
        <v>18</v>
      </c>
      <c r="I3652" s="149" t="str" cm="1">
        <f t="array" ref="I3652">_xlfn.XLOOKUP(C3652,imp_horarios,imp_trechos_janta,"",-1,1)</f>
        <v>BELEM X GOIANIA 21:05</v>
      </c>
      <c r="J3652" s="151" t="str" cm="1">
        <f t="array" ref="J3652">_xlfn.XLOOKUP(D3652,justificativas_motivos,justificativas_texto,"",1,1)</f>
        <v>MOTORISTA CUMPRINDO HORÁRIO NA ESCALA ATUAL</v>
      </c>
    </row>
    <row r="3653" spans="1:10" ht="41.25" hidden="1" customHeight="1">
      <c r="A3653" s="152">
        <v>45663</v>
      </c>
      <c r="B3653" s="146">
        <v>16600</v>
      </c>
      <c r="C3653" s="147">
        <v>0.87847222222222221</v>
      </c>
      <c r="D3653" s="148" t="s">
        <v>11</v>
      </c>
      <c r="E3653" s="149" t="s">
        <v>45</v>
      </c>
      <c r="F3653" s="149"/>
      <c r="G3653" s="149" t="str">
        <f t="shared" ref="G3653:G3716" si="129">IF(E3653="MOTORISTA","","1")</f>
        <v>1</v>
      </c>
      <c r="H3653" s="150">
        <f t="shared" ref="H3653:H3716" si="130">IF(E3653="MOTORISTA","",18)</f>
        <v>18</v>
      </c>
      <c r="I3653" s="149" t="str" cm="1">
        <f t="array" ref="I3653">_xlfn.XLOOKUP(C3653,imp_horarios,imp_trechos_janta,"",-1,1)</f>
        <v>BELEM X GOIANIA 21:05</v>
      </c>
      <c r="J3653" s="151" t="str" cm="1">
        <f t="array" ref="J3653">_xlfn.XLOOKUP(D3653,justificativas_motivos,justificativas_texto,"",1,1)</f>
        <v>MOTORISTA CUMPRINDO HORÁRIO NA ESCALA ATUAL</v>
      </c>
    </row>
    <row r="3654" spans="1:10" ht="41.25" hidden="1" customHeight="1">
      <c r="A3654" s="152">
        <v>45663</v>
      </c>
      <c r="B3654" s="146">
        <v>24010</v>
      </c>
      <c r="C3654" s="147">
        <v>0.3</v>
      </c>
      <c r="D3654" s="148" t="s">
        <v>11</v>
      </c>
      <c r="E3654" s="149" t="s">
        <v>127</v>
      </c>
      <c r="F3654" s="149"/>
      <c r="G3654" s="149" t="str">
        <f t="shared" si="129"/>
        <v>1</v>
      </c>
      <c r="H3654" s="150">
        <f t="shared" si="130"/>
        <v>18</v>
      </c>
      <c r="I3654" s="149" t="str" cm="1">
        <f t="array" ref="I3654">_xlfn.XLOOKUP(C3654,imp_horarios,imp_trechos_janta,"",-1,1)</f>
        <v>BELEM X GOIANIA 07:12</v>
      </c>
      <c r="J3654" s="151" t="str" cm="1">
        <f t="array" ref="J3654">_xlfn.XLOOKUP(D3654,justificativas_motivos,justificativas_texto,"",1,1)</f>
        <v>MOTORISTA CUMPRINDO HORÁRIO NA ESCALA ATUAL</v>
      </c>
    </row>
    <row r="3655" spans="1:10" ht="41.25" hidden="1" customHeight="1">
      <c r="A3655" s="152">
        <v>45663</v>
      </c>
      <c r="B3655" s="146">
        <v>24010</v>
      </c>
      <c r="C3655" s="147">
        <v>0.3</v>
      </c>
      <c r="D3655" s="148" t="s">
        <v>11</v>
      </c>
      <c r="E3655" s="149" t="s">
        <v>128</v>
      </c>
      <c r="F3655" s="149"/>
      <c r="G3655" s="149" t="str">
        <f t="shared" si="129"/>
        <v>1</v>
      </c>
      <c r="H3655" s="150">
        <f t="shared" si="130"/>
        <v>18</v>
      </c>
      <c r="I3655" s="149" t="str" cm="1">
        <f t="array" ref="I3655">_xlfn.XLOOKUP(C3655,imp_horarios,imp_trechos_janta,"",-1,1)</f>
        <v>BELEM X GOIANIA 07:12</v>
      </c>
      <c r="J3655" s="151" t="str" cm="1">
        <f t="array" ref="J3655">_xlfn.XLOOKUP(D3655,justificativas_motivos,justificativas_texto,"",1,1)</f>
        <v>MOTORISTA CUMPRINDO HORÁRIO NA ESCALA ATUAL</v>
      </c>
    </row>
    <row r="3656" spans="1:10" ht="41.25" hidden="1" customHeight="1">
      <c r="A3656" s="152">
        <v>45663</v>
      </c>
      <c r="B3656" s="146">
        <v>19001</v>
      </c>
      <c r="C3656" s="147">
        <v>0.39583333333333331</v>
      </c>
      <c r="D3656" s="148" t="s">
        <v>11</v>
      </c>
      <c r="E3656" s="153" t="s">
        <v>168</v>
      </c>
      <c r="F3656" s="149"/>
      <c r="G3656" s="149" t="str">
        <f t="shared" si="129"/>
        <v>1</v>
      </c>
      <c r="H3656" s="150">
        <f t="shared" si="130"/>
        <v>18</v>
      </c>
      <c r="I3656" s="149" t="str" cm="1">
        <f t="array" ref="I3656">_xlfn.XLOOKUP(C3656,imp_horarios,imp_trechos_janta,"",-1,1)</f>
        <v>GOIANIA X BELEM 09:30</v>
      </c>
      <c r="J3656" s="151" t="str" cm="1">
        <f t="array" ref="J3656">_xlfn.XLOOKUP(D3656,justificativas_motivos,justificativas_texto,"",1,1)</f>
        <v>MOTORISTA CUMPRINDO HORÁRIO NA ESCALA ATUAL</v>
      </c>
    </row>
    <row r="3657" spans="1:10" ht="41.25" hidden="1" customHeight="1">
      <c r="A3657" s="152">
        <v>45663</v>
      </c>
      <c r="B3657" s="146">
        <v>19001</v>
      </c>
      <c r="C3657" s="147">
        <v>0.39583333333333331</v>
      </c>
      <c r="D3657" s="148" t="s">
        <v>11</v>
      </c>
      <c r="E3657" s="153" t="s">
        <v>160</v>
      </c>
      <c r="F3657" s="149"/>
      <c r="G3657" s="149" t="str">
        <f t="shared" si="129"/>
        <v>1</v>
      </c>
      <c r="H3657" s="150">
        <f t="shared" si="130"/>
        <v>18</v>
      </c>
      <c r="I3657" s="149" t="str" cm="1">
        <f t="array" ref="I3657">_xlfn.XLOOKUP(C3657,imp_horarios,imp_trechos_janta,"",-1,1)</f>
        <v>GOIANIA X BELEM 09:30</v>
      </c>
      <c r="J3657" s="151" t="str" cm="1">
        <f t="array" ref="J3657">_xlfn.XLOOKUP(D3657,justificativas_motivos,justificativas_texto,"",1,1)</f>
        <v>MOTORISTA CUMPRINDO HORÁRIO NA ESCALA ATUAL</v>
      </c>
    </row>
    <row r="3658" spans="1:10" ht="41.25" hidden="1" customHeight="1">
      <c r="A3658" s="152">
        <v>45663</v>
      </c>
      <c r="B3658" s="146">
        <v>19009</v>
      </c>
      <c r="C3658" s="147">
        <v>0.39583333333333331</v>
      </c>
      <c r="D3658" s="148" t="s">
        <v>11</v>
      </c>
      <c r="E3658" s="153" t="s">
        <v>244</v>
      </c>
      <c r="F3658" s="149"/>
      <c r="G3658" s="149" t="str">
        <f t="shared" si="129"/>
        <v>1</v>
      </c>
      <c r="H3658" s="150">
        <f t="shared" si="130"/>
        <v>18</v>
      </c>
      <c r="I3658" s="149" t="s">
        <v>145</v>
      </c>
      <c r="J3658" s="151" t="str" cm="1">
        <f t="array" ref="J3658">_xlfn.XLOOKUP(D3658,justificativas_motivos,justificativas_texto,"",1,1)</f>
        <v>MOTORISTA CUMPRINDO HORÁRIO NA ESCALA ATUAL</v>
      </c>
    </row>
    <row r="3659" spans="1:10" ht="41.25" hidden="1" customHeight="1">
      <c r="A3659" s="152">
        <v>45663</v>
      </c>
      <c r="B3659" s="146">
        <v>19009</v>
      </c>
      <c r="C3659" s="147">
        <v>0.39583333333333331</v>
      </c>
      <c r="D3659" s="148" t="s">
        <v>11</v>
      </c>
      <c r="E3659" s="153" t="s">
        <v>312</v>
      </c>
      <c r="F3659" s="149"/>
      <c r="G3659" s="149" t="str">
        <f t="shared" si="129"/>
        <v>1</v>
      </c>
      <c r="H3659" s="150">
        <f t="shared" si="130"/>
        <v>18</v>
      </c>
      <c r="I3659" s="149" t="s">
        <v>145</v>
      </c>
      <c r="J3659" s="151" t="str" cm="1">
        <f t="array" ref="J3659">_xlfn.XLOOKUP(D3659,justificativas_motivos,justificativas_texto,"",1,1)</f>
        <v>MOTORISTA CUMPRINDO HORÁRIO NA ESCALA ATUAL</v>
      </c>
    </row>
    <row r="3660" spans="1:10" ht="41.25" hidden="1" customHeight="1">
      <c r="A3660" s="152">
        <v>45663</v>
      </c>
      <c r="B3660" s="146">
        <v>16500</v>
      </c>
      <c r="C3660" s="147">
        <v>0.75</v>
      </c>
      <c r="D3660" s="148" t="s">
        <v>11</v>
      </c>
      <c r="E3660" s="149" t="s">
        <v>68</v>
      </c>
      <c r="F3660" s="149"/>
      <c r="G3660" s="149" t="str">
        <f t="shared" si="129"/>
        <v>1</v>
      </c>
      <c r="H3660" s="150">
        <f t="shared" si="130"/>
        <v>18</v>
      </c>
      <c r="I3660" s="149" t="str" cm="1">
        <f t="array" ref="I3660">_xlfn.XLOOKUP(C3660,imp_horarios,imp_trechos_janta,"",-1,1)</f>
        <v>GOIANIA X TERESINA 18:00</v>
      </c>
      <c r="J3660" s="151" t="str" cm="1">
        <f t="array" ref="J3660">_xlfn.XLOOKUP(D3660,justificativas_motivos,justificativas_texto,"",1,1)</f>
        <v>MOTORISTA CUMPRINDO HORÁRIO NA ESCALA ATUAL</v>
      </c>
    </row>
    <row r="3661" spans="1:10" ht="41.25" hidden="1" customHeight="1">
      <c r="A3661" s="152">
        <v>45663</v>
      </c>
      <c r="B3661" s="146">
        <v>16500</v>
      </c>
      <c r="C3661" s="147">
        <v>0.75</v>
      </c>
      <c r="D3661" s="148" t="s">
        <v>11</v>
      </c>
      <c r="E3661" s="153" t="s">
        <v>626</v>
      </c>
      <c r="F3661" s="149"/>
      <c r="G3661" s="149" t="str">
        <f t="shared" si="129"/>
        <v>1</v>
      </c>
      <c r="H3661" s="150">
        <f t="shared" si="130"/>
        <v>18</v>
      </c>
      <c r="I3661" s="149" t="str" cm="1">
        <f t="array" ref="I3661">_xlfn.XLOOKUP(C3661,imp_horarios,imp_trechos_janta,"",-1,1)</f>
        <v>GOIANIA X TERESINA 18:00</v>
      </c>
      <c r="J3661" s="151" t="str" cm="1">
        <f t="array" ref="J3661">_xlfn.XLOOKUP(D3661,justificativas_motivos,justificativas_texto,"",1,1)</f>
        <v>MOTORISTA CUMPRINDO HORÁRIO NA ESCALA ATUAL</v>
      </c>
    </row>
    <row r="3662" spans="1:10" ht="41.25" hidden="1" customHeight="1">
      <c r="A3662" s="152">
        <v>45663</v>
      </c>
      <c r="B3662" s="146">
        <v>19016</v>
      </c>
      <c r="C3662" s="147">
        <v>0.79166666666666663</v>
      </c>
      <c r="D3662" s="148" t="s">
        <v>11</v>
      </c>
      <c r="E3662" s="149" t="s">
        <v>148</v>
      </c>
      <c r="F3662" s="149"/>
      <c r="G3662" s="149" t="str">
        <f t="shared" si="129"/>
        <v>1</v>
      </c>
      <c r="H3662" s="150">
        <f t="shared" si="130"/>
        <v>18</v>
      </c>
      <c r="I3662" s="149" t="s">
        <v>79</v>
      </c>
      <c r="J3662" s="151" t="str" cm="1">
        <f t="array" ref="J3662">_xlfn.XLOOKUP(D3662,justificativas_motivos,justificativas_texto,"",1,1)</f>
        <v>MOTORISTA CUMPRINDO HORÁRIO NA ESCALA ATUAL</v>
      </c>
    </row>
    <row r="3663" spans="1:10" ht="41.25" hidden="1" customHeight="1">
      <c r="A3663" s="152">
        <v>45663</v>
      </c>
      <c r="B3663" s="146">
        <v>19016</v>
      </c>
      <c r="C3663" s="147">
        <v>0.79166666666666663</v>
      </c>
      <c r="D3663" s="148" t="s">
        <v>11</v>
      </c>
      <c r="E3663" s="149" t="s">
        <v>179</v>
      </c>
      <c r="F3663" s="149"/>
      <c r="G3663" s="149" t="str">
        <f t="shared" si="129"/>
        <v>1</v>
      </c>
      <c r="H3663" s="150">
        <f t="shared" si="130"/>
        <v>18</v>
      </c>
      <c r="I3663" s="149" t="s">
        <v>79</v>
      </c>
      <c r="J3663" s="151" t="str" cm="1">
        <f t="array" ref="J3663">_xlfn.XLOOKUP(D3663,justificativas_motivos,justificativas_texto,"",1,1)</f>
        <v>MOTORISTA CUMPRINDO HORÁRIO NA ESCALA ATUAL</v>
      </c>
    </row>
    <row r="3664" spans="1:10" ht="41.25" hidden="1" customHeight="1">
      <c r="A3664" s="152">
        <v>45663</v>
      </c>
      <c r="B3664" s="146">
        <v>24002</v>
      </c>
      <c r="C3664" s="147">
        <v>0.83333333333333337</v>
      </c>
      <c r="D3664" s="148" t="s">
        <v>11</v>
      </c>
      <c r="E3664" s="149" t="s">
        <v>203</v>
      </c>
      <c r="F3664" s="149"/>
      <c r="G3664" s="149" t="str">
        <f t="shared" si="129"/>
        <v>1</v>
      </c>
      <c r="H3664" s="150">
        <f t="shared" si="130"/>
        <v>18</v>
      </c>
      <c r="I3664" s="149" t="str" cm="1">
        <f t="array" ref="I3664">_xlfn.XLOOKUP(C3664,imp_horarios,imp_trechos_janta,"",-1,1)</f>
        <v>GOIANIA X SAO LUIS 20:00</v>
      </c>
      <c r="J3664" s="151" t="str" cm="1">
        <f t="array" ref="J3664">_xlfn.XLOOKUP(D3664,justificativas_motivos,justificativas_texto,"",1,1)</f>
        <v>MOTORISTA CUMPRINDO HORÁRIO NA ESCALA ATUAL</v>
      </c>
    </row>
    <row r="3665" spans="1:10" ht="41.25" hidden="1" customHeight="1">
      <c r="A3665" s="152">
        <v>45663</v>
      </c>
      <c r="B3665" s="146">
        <v>24002</v>
      </c>
      <c r="C3665" s="147">
        <v>0.83333333333333337</v>
      </c>
      <c r="D3665" s="148" t="s">
        <v>11</v>
      </c>
      <c r="E3665" s="149" t="s">
        <v>204</v>
      </c>
      <c r="F3665" s="149"/>
      <c r="G3665" s="149" t="str">
        <f t="shared" si="129"/>
        <v>1</v>
      </c>
      <c r="H3665" s="150">
        <f t="shared" si="130"/>
        <v>18</v>
      </c>
      <c r="I3665" s="149" t="str" cm="1">
        <f t="array" ref="I3665">_xlfn.XLOOKUP(C3665,imp_horarios,imp_trechos_janta,"",-1,1)</f>
        <v>GOIANIA X SAO LUIS 20:00</v>
      </c>
      <c r="J3665" s="151" t="str" cm="1">
        <f t="array" ref="J3665">_xlfn.XLOOKUP(D3665,justificativas_motivos,justificativas_texto,"",1,1)</f>
        <v>MOTORISTA CUMPRINDO HORÁRIO NA ESCALA ATUAL</v>
      </c>
    </row>
    <row r="3666" spans="1:10" ht="41.25" hidden="1" customHeight="1">
      <c r="A3666" s="152">
        <v>45664</v>
      </c>
      <c r="B3666" s="146">
        <v>19026</v>
      </c>
      <c r="C3666" s="147">
        <v>0.87847222222222221</v>
      </c>
      <c r="D3666" s="148" t="s">
        <v>11</v>
      </c>
      <c r="E3666" s="149" t="s">
        <v>68</v>
      </c>
      <c r="F3666" s="149"/>
      <c r="G3666" s="149" t="str">
        <f t="shared" si="129"/>
        <v>1</v>
      </c>
      <c r="H3666" s="150">
        <f t="shared" si="130"/>
        <v>18</v>
      </c>
      <c r="I3666" s="149" t="str" cm="1">
        <f t="array" ref="I3666">_xlfn.XLOOKUP(C3666,imp_horarios,imp_trechos_janta,"",-1,1)</f>
        <v>BELEM X GOIANIA 21:05</v>
      </c>
      <c r="J3666" s="151" t="str" cm="1">
        <f t="array" ref="J3666">_xlfn.XLOOKUP(D3666,justificativas_motivos,justificativas_texto,"",1,1)</f>
        <v>MOTORISTA CUMPRINDO HORÁRIO NA ESCALA ATUAL</v>
      </c>
    </row>
    <row r="3667" spans="1:10" ht="41.25" hidden="1" customHeight="1">
      <c r="A3667" s="152">
        <v>45664</v>
      </c>
      <c r="B3667" s="146">
        <v>19026</v>
      </c>
      <c r="C3667" s="147">
        <v>0.87847222222222221</v>
      </c>
      <c r="D3667" s="148" t="s">
        <v>11</v>
      </c>
      <c r="E3667" s="153" t="s">
        <v>110</v>
      </c>
      <c r="F3667" s="149"/>
      <c r="G3667" s="149" t="str">
        <f t="shared" si="129"/>
        <v>1</v>
      </c>
      <c r="H3667" s="150">
        <f t="shared" si="130"/>
        <v>18</v>
      </c>
      <c r="I3667" s="149" t="str" cm="1">
        <f t="array" ref="I3667">_xlfn.XLOOKUP(C3667,imp_horarios,imp_trechos_janta,"",-1,1)</f>
        <v>BELEM X GOIANIA 21:05</v>
      </c>
      <c r="J3667" s="151" t="str" cm="1">
        <f t="array" ref="J3667">_xlfn.XLOOKUP(D3667,justificativas_motivos,justificativas_texto,"",1,1)</f>
        <v>MOTORISTA CUMPRINDO HORÁRIO NA ESCALA ATUAL</v>
      </c>
    </row>
    <row r="3668" spans="1:10" ht="41.25" hidden="1" customHeight="1">
      <c r="A3668" s="152">
        <v>45664</v>
      </c>
      <c r="B3668" s="146">
        <v>24002</v>
      </c>
      <c r="C3668" s="147">
        <v>0.33333333333333331</v>
      </c>
      <c r="D3668" s="148" t="s">
        <v>11</v>
      </c>
      <c r="E3668" s="149" t="s">
        <v>203</v>
      </c>
      <c r="F3668" s="149"/>
      <c r="G3668" s="149" t="str">
        <f t="shared" si="129"/>
        <v>1</v>
      </c>
      <c r="H3668" s="150">
        <f t="shared" si="130"/>
        <v>18</v>
      </c>
      <c r="I3668" s="149" t="str" cm="1">
        <f t="array" ref="I3668">_xlfn.XLOOKUP(C3668,imp_horarios,imp_trechos_janta,"",-1,1)</f>
        <v>SAO LUIS X GOIANIA 08:00</v>
      </c>
      <c r="J3668" s="151" t="str" cm="1">
        <f t="array" ref="J3668">_xlfn.XLOOKUP(D3668,justificativas_motivos,justificativas_texto,"",1,1)</f>
        <v>MOTORISTA CUMPRINDO HORÁRIO NA ESCALA ATUAL</v>
      </c>
    </row>
    <row r="3669" spans="1:10" ht="41.25" hidden="1" customHeight="1">
      <c r="A3669" s="152">
        <v>45664</v>
      </c>
      <c r="B3669" s="146">
        <v>24002</v>
      </c>
      <c r="C3669" s="147">
        <v>0.33333333333333331</v>
      </c>
      <c r="D3669" s="148" t="s">
        <v>11</v>
      </c>
      <c r="E3669" s="149" t="s">
        <v>204</v>
      </c>
      <c r="F3669" s="149"/>
      <c r="G3669" s="149" t="str">
        <f t="shared" si="129"/>
        <v>1</v>
      </c>
      <c r="H3669" s="150">
        <f t="shared" si="130"/>
        <v>18</v>
      </c>
      <c r="I3669" s="149" t="str" cm="1">
        <f t="array" ref="I3669">_xlfn.XLOOKUP(C3669,imp_horarios,imp_trechos_janta,"",-1,1)</f>
        <v>SAO LUIS X GOIANIA 08:00</v>
      </c>
      <c r="J3669" s="151" t="str" cm="1">
        <f t="array" ref="J3669">_xlfn.XLOOKUP(D3669,justificativas_motivos,justificativas_texto,"",1,1)</f>
        <v>MOTORISTA CUMPRINDO HORÁRIO NA ESCALA ATUAL</v>
      </c>
    </row>
    <row r="3670" spans="1:10" ht="41.25" hidden="1" customHeight="1">
      <c r="A3670" s="152">
        <v>45664</v>
      </c>
      <c r="B3670" s="146">
        <v>19016</v>
      </c>
      <c r="C3670" s="147">
        <v>0.3</v>
      </c>
      <c r="D3670" s="148" t="s">
        <v>11</v>
      </c>
      <c r="E3670" s="153" t="s">
        <v>104</v>
      </c>
      <c r="F3670" s="149"/>
      <c r="G3670" s="149" t="str">
        <f t="shared" si="129"/>
        <v>1</v>
      </c>
      <c r="H3670" s="150">
        <f t="shared" si="130"/>
        <v>18</v>
      </c>
      <c r="I3670" s="149" t="str" cm="1">
        <f t="array" ref="I3670">_xlfn.XLOOKUP(C3670,imp_horarios,imp_trechos_janta,"",-1,1)</f>
        <v>BELEM X GOIANIA 07:12</v>
      </c>
      <c r="J3670" s="151" t="str" cm="1">
        <f t="array" ref="J3670">_xlfn.XLOOKUP(D3670,justificativas_motivos,justificativas_texto,"",1,1)</f>
        <v>MOTORISTA CUMPRINDO HORÁRIO NA ESCALA ATUAL</v>
      </c>
    </row>
    <row r="3671" spans="1:10" ht="41.25" hidden="1" customHeight="1">
      <c r="A3671" s="152">
        <v>45664</v>
      </c>
      <c r="B3671" s="146">
        <v>19016</v>
      </c>
      <c r="C3671" s="147">
        <v>0.3</v>
      </c>
      <c r="D3671" s="148" t="s">
        <v>11</v>
      </c>
      <c r="E3671" s="153" t="s">
        <v>410</v>
      </c>
      <c r="F3671" s="149"/>
      <c r="G3671" s="149" t="str">
        <f t="shared" si="129"/>
        <v>1</v>
      </c>
      <c r="H3671" s="150">
        <f t="shared" si="130"/>
        <v>18</v>
      </c>
      <c r="I3671" s="149" t="str" cm="1">
        <f t="array" ref="I3671">_xlfn.XLOOKUP(C3671,imp_horarios,imp_trechos_janta,"",-1,1)</f>
        <v>BELEM X GOIANIA 07:12</v>
      </c>
      <c r="J3671" s="151" t="str" cm="1">
        <f t="array" ref="J3671">_xlfn.XLOOKUP(D3671,justificativas_motivos,justificativas_texto,"",1,1)</f>
        <v>MOTORISTA CUMPRINDO HORÁRIO NA ESCALA ATUAL</v>
      </c>
    </row>
    <row r="3672" spans="1:10" ht="41.25" hidden="1" customHeight="1">
      <c r="A3672" s="152">
        <v>45664</v>
      </c>
      <c r="B3672" s="146">
        <v>19014</v>
      </c>
      <c r="C3672" s="147">
        <v>0.39583333333333331</v>
      </c>
      <c r="D3672" s="148" t="s">
        <v>11</v>
      </c>
      <c r="E3672" s="153" t="s">
        <v>344</v>
      </c>
      <c r="F3672" s="149"/>
      <c r="G3672" s="149" t="str">
        <f t="shared" si="129"/>
        <v>1</v>
      </c>
      <c r="H3672" s="150">
        <f t="shared" si="130"/>
        <v>18</v>
      </c>
      <c r="I3672" s="149" t="s">
        <v>145</v>
      </c>
      <c r="J3672" s="151" t="str" cm="1">
        <f t="array" ref="J3672">_xlfn.XLOOKUP(D3672,justificativas_motivos,justificativas_texto,"",1,1)</f>
        <v>MOTORISTA CUMPRINDO HORÁRIO NA ESCALA ATUAL</v>
      </c>
    </row>
    <row r="3673" spans="1:10" ht="41.25" hidden="1" customHeight="1">
      <c r="A3673" s="152">
        <v>45664</v>
      </c>
      <c r="B3673" s="146">
        <v>19014</v>
      </c>
      <c r="C3673" s="147">
        <v>0.39583333333333331</v>
      </c>
      <c r="D3673" s="148" t="s">
        <v>11</v>
      </c>
      <c r="E3673" s="153" t="s">
        <v>227</v>
      </c>
      <c r="F3673" s="149"/>
      <c r="G3673" s="149" t="str">
        <f t="shared" si="129"/>
        <v>1</v>
      </c>
      <c r="H3673" s="150">
        <f t="shared" si="130"/>
        <v>18</v>
      </c>
      <c r="I3673" s="149" t="s">
        <v>145</v>
      </c>
      <c r="J3673" s="151" t="str" cm="1">
        <f t="array" ref="J3673">_xlfn.XLOOKUP(D3673,justificativas_motivos,justificativas_texto,"",1,1)</f>
        <v>MOTORISTA CUMPRINDO HORÁRIO NA ESCALA ATUAL</v>
      </c>
    </row>
    <row r="3674" spans="1:10" ht="41.25" hidden="1" customHeight="1">
      <c r="A3674" s="152">
        <v>45664</v>
      </c>
      <c r="B3674" s="146">
        <v>19002</v>
      </c>
      <c r="C3674" s="147">
        <v>0.75</v>
      </c>
      <c r="D3674" s="148" t="s">
        <v>11</v>
      </c>
      <c r="E3674" s="149" t="s">
        <v>135</v>
      </c>
      <c r="F3674" s="149"/>
      <c r="G3674" s="149" t="str">
        <f t="shared" si="129"/>
        <v>1</v>
      </c>
      <c r="H3674" s="150">
        <f t="shared" si="130"/>
        <v>18</v>
      </c>
      <c r="I3674" s="149" t="str" cm="1">
        <f t="array" ref="I3674">_xlfn.XLOOKUP(C3674,imp_horarios,imp_trechos_janta,"",-1,1)</f>
        <v>GOIANIA X TERESINA 18:00</v>
      </c>
      <c r="J3674" s="151" t="str" cm="1">
        <f t="array" ref="J3674">_xlfn.XLOOKUP(D3674,justificativas_motivos,justificativas_texto,"",1,1)</f>
        <v>MOTORISTA CUMPRINDO HORÁRIO NA ESCALA ATUAL</v>
      </c>
    </row>
    <row r="3675" spans="1:10" ht="41.25" hidden="1" customHeight="1">
      <c r="A3675" s="152">
        <v>45664</v>
      </c>
      <c r="B3675" s="146">
        <v>19002</v>
      </c>
      <c r="C3675" s="147">
        <v>0.75</v>
      </c>
      <c r="D3675" s="148" t="s">
        <v>11</v>
      </c>
      <c r="E3675" s="149" t="s">
        <v>174</v>
      </c>
      <c r="F3675" s="149"/>
      <c r="G3675" s="149" t="str">
        <f t="shared" si="129"/>
        <v>1</v>
      </c>
      <c r="H3675" s="150">
        <f t="shared" si="130"/>
        <v>18</v>
      </c>
      <c r="I3675" s="149" t="str" cm="1">
        <f t="array" ref="I3675">_xlfn.XLOOKUP(C3675,imp_horarios,imp_trechos_janta,"",-1,1)</f>
        <v>GOIANIA X TERESINA 18:00</v>
      </c>
      <c r="J3675" s="151" t="str" cm="1">
        <f t="array" ref="J3675">_xlfn.XLOOKUP(D3675,justificativas_motivos,justificativas_texto,"",1,1)</f>
        <v>MOTORISTA CUMPRINDO HORÁRIO NA ESCALA ATUAL</v>
      </c>
    </row>
    <row r="3676" spans="1:10" ht="41.25" hidden="1" customHeight="1">
      <c r="A3676" s="152">
        <v>45664</v>
      </c>
      <c r="B3676" s="146">
        <v>24012</v>
      </c>
      <c r="C3676" s="147">
        <v>0.79166666666666663</v>
      </c>
      <c r="D3676" s="148" t="s">
        <v>11</v>
      </c>
      <c r="E3676" s="149" t="s">
        <v>52</v>
      </c>
      <c r="F3676" s="149"/>
      <c r="G3676" s="149" t="str">
        <f t="shared" si="129"/>
        <v>1</v>
      </c>
      <c r="H3676" s="150">
        <f t="shared" si="130"/>
        <v>18</v>
      </c>
      <c r="I3676" s="149" t="s">
        <v>79</v>
      </c>
      <c r="J3676" s="151" t="str" cm="1">
        <f t="array" ref="J3676">_xlfn.XLOOKUP(D3676,justificativas_motivos,justificativas_texto,"",1,1)</f>
        <v>MOTORISTA CUMPRINDO HORÁRIO NA ESCALA ATUAL</v>
      </c>
    </row>
    <row r="3677" spans="1:10" ht="41.25" hidden="1" customHeight="1">
      <c r="A3677" s="152">
        <v>45664</v>
      </c>
      <c r="B3677" s="146">
        <v>24012</v>
      </c>
      <c r="C3677" s="147">
        <v>0.79166666666666663</v>
      </c>
      <c r="D3677" s="148" t="s">
        <v>11</v>
      </c>
      <c r="E3677" s="153" t="s">
        <v>238</v>
      </c>
      <c r="F3677" s="149"/>
      <c r="G3677" s="149" t="str">
        <f t="shared" si="129"/>
        <v>1</v>
      </c>
      <c r="H3677" s="150">
        <f t="shared" si="130"/>
        <v>18</v>
      </c>
      <c r="I3677" s="149" t="s">
        <v>79</v>
      </c>
      <c r="J3677" s="151" t="str" cm="1">
        <f t="array" ref="J3677">_xlfn.XLOOKUP(D3677,justificativas_motivos,justificativas_texto,"",1,1)</f>
        <v>MOTORISTA CUMPRINDO HORÁRIO NA ESCALA ATUAL</v>
      </c>
    </row>
    <row r="3678" spans="1:10" ht="41.25" hidden="1" customHeight="1">
      <c r="A3678" s="152">
        <v>45664</v>
      </c>
      <c r="B3678" s="146">
        <v>24011</v>
      </c>
      <c r="C3678" s="147">
        <v>0.83333333333333337</v>
      </c>
      <c r="D3678" s="148" t="s">
        <v>11</v>
      </c>
      <c r="E3678" s="149" t="s">
        <v>12</v>
      </c>
      <c r="F3678" s="149"/>
      <c r="G3678" s="149" t="str">
        <f t="shared" si="129"/>
        <v>1</v>
      </c>
      <c r="H3678" s="150">
        <f t="shared" si="130"/>
        <v>18</v>
      </c>
      <c r="I3678" s="149" t="str" cm="1">
        <f t="array" ref="I3678">_xlfn.XLOOKUP(C3678,imp_horarios,imp_trechos_janta,"",-1,1)</f>
        <v>GOIANIA X SAO LUIS 20:00</v>
      </c>
      <c r="J3678" s="151" t="str" cm="1">
        <f t="array" ref="J3678">_xlfn.XLOOKUP(D3678,justificativas_motivos,justificativas_texto,"",1,1)</f>
        <v>MOTORISTA CUMPRINDO HORÁRIO NA ESCALA ATUAL</v>
      </c>
    </row>
    <row r="3679" spans="1:10" ht="41.25" hidden="1" customHeight="1">
      <c r="A3679" s="144">
        <v>45664</v>
      </c>
      <c r="B3679" s="135">
        <v>24011</v>
      </c>
      <c r="C3679" s="133">
        <v>0.83333333333333337</v>
      </c>
      <c r="D3679" s="148" t="s">
        <v>11</v>
      </c>
      <c r="E3679" s="132" t="s">
        <v>13</v>
      </c>
      <c r="F3679" s="132"/>
      <c r="G3679" s="132" t="str">
        <f t="shared" si="129"/>
        <v>1</v>
      </c>
      <c r="H3679" s="137">
        <f t="shared" si="130"/>
        <v>18</v>
      </c>
      <c r="I3679" s="132" t="str" cm="1">
        <f t="array" ref="I3679">_xlfn.XLOOKUP(C3679,imp_horarios,imp_trechos_janta,"",-1,1)</f>
        <v>GOIANIA X SAO LUIS 20:00</v>
      </c>
      <c r="J3679" s="145" t="str" cm="1">
        <f t="array" ref="J3679">_xlfn.XLOOKUP(D3679,justificativas_motivos,justificativas_texto,"",1,1)</f>
        <v>MOTORISTA CUMPRINDO HORÁRIO NA ESCALA ATUAL</v>
      </c>
    </row>
    <row r="3680" spans="1:10" ht="41.25" hidden="1" customHeight="1">
      <c r="A3680" s="144">
        <v>45665</v>
      </c>
      <c r="B3680" s="135">
        <v>17700</v>
      </c>
      <c r="C3680" s="133">
        <v>0.87847222222222221</v>
      </c>
      <c r="D3680" s="136" t="s">
        <v>11</v>
      </c>
      <c r="E3680" s="132" t="s">
        <v>52</v>
      </c>
      <c r="F3680" s="132"/>
      <c r="G3680" s="132" t="str">
        <f t="shared" si="129"/>
        <v>1</v>
      </c>
      <c r="H3680" s="137">
        <f t="shared" si="130"/>
        <v>18</v>
      </c>
      <c r="I3680" s="132" t="str" cm="1">
        <f t="array" ref="I3680">_xlfn.XLOOKUP(C3680,imp_horarios,imp_trechos_janta,"",-1,1)</f>
        <v>BELEM X GOIANIA 21:05</v>
      </c>
      <c r="J3680" s="145" t="str" cm="1">
        <f t="array" ref="J3680">_xlfn.XLOOKUP(D3680,justificativas_motivos,justificativas_texto,"",1,1)</f>
        <v>MOTORISTA CUMPRINDO HORÁRIO NA ESCALA ATUAL</v>
      </c>
    </row>
    <row r="3681" spans="1:10" ht="41.25" hidden="1" customHeight="1">
      <c r="A3681" s="144">
        <v>45665</v>
      </c>
      <c r="B3681" s="135">
        <v>17700</v>
      </c>
      <c r="C3681" s="133">
        <v>0.87847222222222221</v>
      </c>
      <c r="D3681" s="148" t="s">
        <v>11</v>
      </c>
      <c r="E3681" s="132" t="s">
        <v>238</v>
      </c>
      <c r="F3681" s="132"/>
      <c r="G3681" s="132" t="str">
        <f t="shared" si="129"/>
        <v>1</v>
      </c>
      <c r="H3681" s="137">
        <f t="shared" si="130"/>
        <v>18</v>
      </c>
      <c r="I3681" s="132" t="str" cm="1">
        <f t="array" ref="I3681">_xlfn.XLOOKUP(C3681,imp_horarios,imp_trechos_janta,"",-1,1)</f>
        <v>BELEM X GOIANIA 21:05</v>
      </c>
      <c r="J3681" s="145" t="str" cm="1">
        <f t="array" ref="J3681">_xlfn.XLOOKUP(D3681,justificativas_motivos,justificativas_texto,"",1,1)</f>
        <v>MOTORISTA CUMPRINDO HORÁRIO NA ESCALA ATUAL</v>
      </c>
    </row>
    <row r="3682" spans="1:10" ht="41.25" hidden="1" customHeight="1">
      <c r="A3682" s="144">
        <v>45665</v>
      </c>
      <c r="B3682" s="135">
        <v>24011</v>
      </c>
      <c r="C3682" s="133">
        <v>0.3</v>
      </c>
      <c r="D3682" s="136" t="s">
        <v>11</v>
      </c>
      <c r="E3682" s="132" t="s">
        <v>12</v>
      </c>
      <c r="F3682" s="132"/>
      <c r="G3682" s="132" t="str">
        <f t="shared" si="129"/>
        <v>1</v>
      </c>
      <c r="H3682" s="137">
        <f t="shared" si="130"/>
        <v>18</v>
      </c>
      <c r="I3682" s="132" t="str" cm="1">
        <f t="array" ref="I3682">_xlfn.XLOOKUP(C3682,imp_horarios,imp_trechos_janta,"",-1,1)</f>
        <v>BELEM X GOIANIA 07:12</v>
      </c>
      <c r="J3682" s="145" t="str" cm="1">
        <f t="array" ref="J3682">_xlfn.XLOOKUP(D3682,justificativas_motivos,justificativas_texto,"",1,1)</f>
        <v>MOTORISTA CUMPRINDO HORÁRIO NA ESCALA ATUAL</v>
      </c>
    </row>
    <row r="3683" spans="1:10" ht="41.25" hidden="1" customHeight="1">
      <c r="A3683" s="144">
        <v>45665</v>
      </c>
      <c r="B3683" s="135">
        <v>24011</v>
      </c>
      <c r="C3683" s="133">
        <v>0.3</v>
      </c>
      <c r="D3683" s="148" t="s">
        <v>11</v>
      </c>
      <c r="E3683" s="132" t="s">
        <v>13</v>
      </c>
      <c r="F3683" s="132"/>
      <c r="G3683" s="132" t="str">
        <f t="shared" si="129"/>
        <v>1</v>
      </c>
      <c r="H3683" s="137">
        <f t="shared" si="130"/>
        <v>18</v>
      </c>
      <c r="I3683" s="132" t="str" cm="1">
        <f t="array" ref="I3683">_xlfn.XLOOKUP(C3683,imp_horarios,imp_trechos_janta,"",-1,1)</f>
        <v>BELEM X GOIANIA 07:12</v>
      </c>
      <c r="J3683" s="145" t="str" cm="1">
        <f t="array" ref="J3683">_xlfn.XLOOKUP(D3683,justificativas_motivos,justificativas_texto,"",1,1)</f>
        <v>MOTORISTA CUMPRINDO HORÁRIO NA ESCALA ATUAL</v>
      </c>
    </row>
    <row r="3684" spans="1:10" ht="41.25" hidden="1" customHeight="1">
      <c r="A3684" s="144">
        <v>45665</v>
      </c>
      <c r="B3684" s="135">
        <v>24012</v>
      </c>
      <c r="C3684" s="133">
        <v>0.33333333333333331</v>
      </c>
      <c r="D3684" s="136" t="s">
        <v>11</v>
      </c>
      <c r="E3684" s="132" t="s">
        <v>290</v>
      </c>
      <c r="F3684" s="132"/>
      <c r="G3684" s="132" t="str">
        <f t="shared" si="129"/>
        <v>1</v>
      </c>
      <c r="H3684" s="137">
        <f t="shared" si="130"/>
        <v>18</v>
      </c>
      <c r="I3684" s="132" t="str" cm="1">
        <f t="array" ref="I3684">_xlfn.XLOOKUP(C3684,imp_horarios,imp_trechos_janta,"",-1,1)</f>
        <v>SAO LUIS X GOIANIA 08:00</v>
      </c>
      <c r="J3684" s="145" t="str" cm="1">
        <f t="array" ref="J3684">_xlfn.XLOOKUP(D3684,justificativas_motivos,justificativas_texto,"",1,1)</f>
        <v>MOTORISTA CUMPRINDO HORÁRIO NA ESCALA ATUAL</v>
      </c>
    </row>
    <row r="3685" spans="1:10" ht="41.25" hidden="1" customHeight="1">
      <c r="A3685" s="152">
        <v>45665</v>
      </c>
      <c r="B3685" s="146">
        <v>24012</v>
      </c>
      <c r="C3685" s="147">
        <v>0.33333333333333331</v>
      </c>
      <c r="D3685" s="148" t="s">
        <v>11</v>
      </c>
      <c r="E3685" s="149" t="s">
        <v>159</v>
      </c>
      <c r="F3685" s="149"/>
      <c r="G3685" s="149" t="str">
        <f t="shared" si="129"/>
        <v>1</v>
      </c>
      <c r="H3685" s="150">
        <f t="shared" si="130"/>
        <v>18</v>
      </c>
      <c r="I3685" s="149" t="str" cm="1">
        <f t="array" ref="I3685">_xlfn.XLOOKUP(C3685,imp_horarios,imp_trechos_janta,"",-1,1)</f>
        <v>SAO LUIS X GOIANIA 08:00</v>
      </c>
      <c r="J3685" s="151" t="str" cm="1">
        <f t="array" ref="J3685">_xlfn.XLOOKUP(D3685,justificativas_motivos,justificativas_texto,"",1,1)</f>
        <v>MOTORISTA CUMPRINDO HORÁRIO NA ESCALA ATUAL</v>
      </c>
    </row>
    <row r="3686" spans="1:10" ht="41.25" hidden="1" customHeight="1">
      <c r="A3686" s="152">
        <v>45665</v>
      </c>
      <c r="B3686" s="146">
        <v>15300</v>
      </c>
      <c r="C3686" s="147">
        <v>0.37708333333333333</v>
      </c>
      <c r="D3686" s="148" t="s">
        <v>11</v>
      </c>
      <c r="E3686" s="149" t="s">
        <v>229</v>
      </c>
      <c r="F3686" s="149"/>
      <c r="G3686" s="149" t="str">
        <f t="shared" si="129"/>
        <v>1</v>
      </c>
      <c r="H3686" s="150">
        <f t="shared" si="130"/>
        <v>18</v>
      </c>
      <c r="I3686" s="149" t="str" cm="1">
        <f t="array" ref="I3686">_xlfn.XLOOKUP(C3686,imp_horarios,imp_trechos_janta,"",-1,1)</f>
        <v>FORTALEZA X SINOP 09:03</v>
      </c>
      <c r="J3686" s="151" t="str" cm="1">
        <f t="array" ref="J3686">_xlfn.XLOOKUP(D3686,justificativas_motivos,justificativas_texto,"",1,1)</f>
        <v>MOTORISTA CUMPRINDO HORÁRIO NA ESCALA ATUAL</v>
      </c>
    </row>
    <row r="3687" spans="1:10" ht="41.25" hidden="1" customHeight="1">
      <c r="A3687" s="144">
        <v>45665</v>
      </c>
      <c r="B3687" s="135">
        <v>15300</v>
      </c>
      <c r="C3687" s="133">
        <v>0.37708333333333333</v>
      </c>
      <c r="D3687" s="148" t="s">
        <v>11</v>
      </c>
      <c r="E3687" s="132" t="s">
        <v>367</v>
      </c>
      <c r="F3687" s="132"/>
      <c r="G3687" s="132" t="str">
        <f t="shared" si="129"/>
        <v>1</v>
      </c>
      <c r="H3687" s="137">
        <f t="shared" si="130"/>
        <v>18</v>
      </c>
      <c r="I3687" s="132" t="str" cm="1">
        <f t="array" ref="I3687">_xlfn.XLOOKUP(C3687,imp_horarios,imp_trechos_janta,"",-1,1)</f>
        <v>FORTALEZA X SINOP 09:03</v>
      </c>
      <c r="J3687" s="145" t="str" cm="1">
        <f t="array" ref="J3687">_xlfn.XLOOKUP(D3687,justificativas_motivos,justificativas_texto,"",1,1)</f>
        <v>MOTORISTA CUMPRINDO HORÁRIO NA ESCALA ATUAL</v>
      </c>
    </row>
    <row r="3688" spans="1:10" ht="41.25" hidden="1" customHeight="1">
      <c r="A3688" s="144">
        <v>45665</v>
      </c>
      <c r="B3688" s="135">
        <v>19020</v>
      </c>
      <c r="C3688" s="133">
        <v>0.39583333333333331</v>
      </c>
      <c r="D3688" s="136" t="s">
        <v>11</v>
      </c>
      <c r="E3688" s="132" t="s">
        <v>62</v>
      </c>
      <c r="F3688" s="132"/>
      <c r="G3688" s="132" t="str">
        <f t="shared" si="129"/>
        <v>1</v>
      </c>
      <c r="H3688" s="137">
        <f t="shared" si="130"/>
        <v>18</v>
      </c>
      <c r="I3688" s="132" t="str" cm="1">
        <f t="array" ref="I3688">_xlfn.XLOOKUP(C3688,imp_horarios,imp_trechos_janta,"",-1,1)</f>
        <v>GOIANIA X BELEM 09:30</v>
      </c>
      <c r="J3688" s="145" t="str" cm="1">
        <f t="array" ref="J3688">_xlfn.XLOOKUP(D3688,justificativas_motivos,justificativas_texto,"",1,1)</f>
        <v>MOTORISTA CUMPRINDO HORÁRIO NA ESCALA ATUAL</v>
      </c>
    </row>
    <row r="3689" spans="1:10" ht="41.25" hidden="1" customHeight="1">
      <c r="A3689" s="144">
        <v>45665</v>
      </c>
      <c r="B3689" s="146">
        <v>19020</v>
      </c>
      <c r="C3689" s="147">
        <v>0.39583333333333331</v>
      </c>
      <c r="D3689" s="148" t="s">
        <v>11</v>
      </c>
      <c r="E3689" s="149" t="s">
        <v>63</v>
      </c>
      <c r="F3689" s="132"/>
      <c r="G3689" s="149" t="str">
        <f t="shared" si="129"/>
        <v>1</v>
      </c>
      <c r="H3689" s="150">
        <f t="shared" si="130"/>
        <v>18</v>
      </c>
      <c r="I3689" s="149" t="str" cm="1">
        <f t="array" ref="I3689">_xlfn.XLOOKUP(C3689,imp_horarios,imp_trechos_janta,"",-1,1)</f>
        <v>GOIANIA X BELEM 09:30</v>
      </c>
      <c r="J3689" s="151" t="str" cm="1">
        <f t="array" ref="J3689">_xlfn.XLOOKUP(D3689,justificativas_motivos,justificativas_texto,"",1,1)</f>
        <v>MOTORISTA CUMPRINDO HORÁRIO NA ESCALA ATUAL</v>
      </c>
    </row>
    <row r="3690" spans="1:10" ht="41.25" hidden="1" customHeight="1">
      <c r="A3690" s="144">
        <v>45665</v>
      </c>
      <c r="B3690" s="133" t="s">
        <v>137</v>
      </c>
      <c r="C3690" s="133" t="s">
        <v>137</v>
      </c>
      <c r="D3690" s="133" t="s">
        <v>137</v>
      </c>
      <c r="E3690" s="132" t="s">
        <v>209</v>
      </c>
      <c r="F3690" s="132"/>
      <c r="G3690" s="132" t="str">
        <f t="shared" si="129"/>
        <v>1</v>
      </c>
      <c r="H3690" s="137">
        <f t="shared" si="130"/>
        <v>18</v>
      </c>
      <c r="I3690" s="132" t="str" cm="1">
        <f t="array" ref="I3690">_xlfn.XLOOKUP(C3690,imp_horarios,imp_trechos_janta,"",-1,1)</f>
        <v>ESPERA</v>
      </c>
      <c r="J3690" s="145" t="str" cm="1">
        <f t="array" ref="J3690">_xlfn.XLOOKUP(D3690,justificativas_motivos,justificativas_texto,"",1,1)</f>
        <v>MOTORISTA NA GARAGEM EM ESPERA PARA DISPONIBILIDADE DE HORARIOS</v>
      </c>
    </row>
    <row r="3691" spans="1:10" ht="41.25" hidden="1" customHeight="1">
      <c r="A3691" s="144">
        <v>45665</v>
      </c>
      <c r="B3691" s="146" t="s">
        <v>137</v>
      </c>
      <c r="C3691" s="147" t="s">
        <v>137</v>
      </c>
      <c r="D3691" s="148" t="s">
        <v>137</v>
      </c>
      <c r="E3691" s="149" t="s">
        <v>102</v>
      </c>
      <c r="F3691" s="132"/>
      <c r="G3691" s="149" t="str">
        <f t="shared" si="129"/>
        <v>1</v>
      </c>
      <c r="H3691" s="150">
        <f t="shared" si="130"/>
        <v>18</v>
      </c>
      <c r="I3691" s="149" t="str" cm="1">
        <f t="array" ref="I3691">_xlfn.XLOOKUP(C3691,imp_horarios,imp_trechos_janta,"",-1,1)</f>
        <v>ESPERA</v>
      </c>
      <c r="J3691" s="151" t="str" cm="1">
        <f t="array" ref="J3691">_xlfn.XLOOKUP(D3691,justificativas_motivos,justificativas_texto,"",1,1)</f>
        <v>MOTORISTA NA GARAGEM EM ESPERA PARA DISPONIBILIDADE DE HORARIOS</v>
      </c>
    </row>
    <row r="3692" spans="1:10" ht="41.25" hidden="1" customHeight="1">
      <c r="A3692" s="144">
        <v>45665</v>
      </c>
      <c r="B3692" s="133" t="s">
        <v>137</v>
      </c>
      <c r="C3692" s="133" t="s">
        <v>137</v>
      </c>
      <c r="D3692" s="133" t="s">
        <v>137</v>
      </c>
      <c r="E3692" s="132" t="s">
        <v>92</v>
      </c>
      <c r="F3692" s="132"/>
      <c r="G3692" s="132" t="str">
        <f t="shared" si="129"/>
        <v>1</v>
      </c>
      <c r="H3692" s="137">
        <f t="shared" si="130"/>
        <v>18</v>
      </c>
      <c r="I3692" s="132" t="str" cm="1">
        <f t="array" ref="I3692">_xlfn.XLOOKUP(C3692,imp_horarios,imp_trechos_janta,"",-1,1)</f>
        <v>ESPERA</v>
      </c>
      <c r="J3692" s="145" t="str" cm="1">
        <f t="array" ref="J3692">_xlfn.XLOOKUP(D3692,justificativas_motivos,justificativas_texto,"",1,1)</f>
        <v>MOTORISTA NA GARAGEM EM ESPERA PARA DISPONIBILIDADE DE HORARIOS</v>
      </c>
    </row>
    <row r="3693" spans="1:10" ht="41.25" hidden="1" customHeight="1">
      <c r="A3693" s="152">
        <v>45665</v>
      </c>
      <c r="B3693" s="146" t="s">
        <v>137</v>
      </c>
      <c r="C3693" s="147" t="s">
        <v>137</v>
      </c>
      <c r="D3693" s="148" t="s">
        <v>137</v>
      </c>
      <c r="E3693" s="132" t="s">
        <v>150</v>
      </c>
      <c r="F3693" s="149"/>
      <c r="G3693" s="149" t="str">
        <f t="shared" si="129"/>
        <v>1</v>
      </c>
      <c r="H3693" s="150">
        <f t="shared" si="130"/>
        <v>18</v>
      </c>
      <c r="I3693" s="149" t="str" cm="1">
        <f t="array" ref="I3693">_xlfn.XLOOKUP(C3693,imp_horarios,imp_trechos_janta,"",-1,1)</f>
        <v>ESPERA</v>
      </c>
      <c r="J3693" s="151" t="str" cm="1">
        <f t="array" ref="J3693">_xlfn.XLOOKUP(D3693,justificativas_motivos,justificativas_texto,"",1,1)</f>
        <v>MOTORISTA NA GARAGEM EM ESPERA PARA DISPONIBILIDADE DE HORARIOS</v>
      </c>
    </row>
    <row r="3694" spans="1:10" ht="41.25" hidden="1" customHeight="1">
      <c r="A3694" s="152">
        <v>45666</v>
      </c>
      <c r="B3694" s="146" t="s">
        <v>285</v>
      </c>
      <c r="C3694" s="147" t="s">
        <v>285</v>
      </c>
      <c r="D3694" s="148" t="s">
        <v>11</v>
      </c>
      <c r="E3694" s="132" t="s">
        <v>19</v>
      </c>
      <c r="F3694" s="149"/>
      <c r="G3694" s="149" t="str">
        <f t="shared" si="129"/>
        <v>1</v>
      </c>
      <c r="H3694" s="150">
        <f t="shared" si="130"/>
        <v>18</v>
      </c>
      <c r="I3694" s="149" t="s">
        <v>627</v>
      </c>
      <c r="J3694" s="151" t="str" cm="1">
        <f t="array" ref="J3694">_xlfn.XLOOKUP(D3694,justificativas_motivos,justificativas_texto,"",1,1)</f>
        <v>MOTORISTA CUMPRINDO HORÁRIO NA ESCALA ATUAL</v>
      </c>
    </row>
    <row r="3695" spans="1:10" ht="41.25" hidden="1" customHeight="1">
      <c r="A3695" s="152">
        <v>45666</v>
      </c>
      <c r="B3695" s="146" t="s">
        <v>285</v>
      </c>
      <c r="C3695" s="147" t="s">
        <v>285</v>
      </c>
      <c r="D3695" s="148" t="s">
        <v>11</v>
      </c>
      <c r="E3695" s="149" t="s">
        <v>194</v>
      </c>
      <c r="F3695" s="149"/>
      <c r="G3695" s="149" t="str">
        <f t="shared" si="129"/>
        <v>1</v>
      </c>
      <c r="H3695" s="150">
        <f t="shared" si="130"/>
        <v>18</v>
      </c>
      <c r="I3695" s="149" t="s">
        <v>627</v>
      </c>
      <c r="J3695" s="151" t="str" cm="1">
        <f t="array" ref="J3695">_xlfn.XLOOKUP(D3695,justificativas_motivos,justificativas_texto,"",1,1)</f>
        <v>MOTORISTA CUMPRINDO HORÁRIO NA ESCALA ATUAL</v>
      </c>
    </row>
    <row r="3696" spans="1:10" ht="41.25" hidden="1" customHeight="1">
      <c r="A3696" s="152">
        <v>45666</v>
      </c>
      <c r="B3696" s="146">
        <v>19006</v>
      </c>
      <c r="C3696" s="147">
        <v>0.87847222222222221</v>
      </c>
      <c r="D3696" s="148" t="s">
        <v>11</v>
      </c>
      <c r="E3696" s="153" t="s">
        <v>209</v>
      </c>
      <c r="F3696" s="149"/>
      <c r="G3696" s="149" t="str">
        <f t="shared" si="129"/>
        <v>1</v>
      </c>
      <c r="H3696" s="150">
        <f t="shared" si="130"/>
        <v>18</v>
      </c>
      <c r="I3696" s="149" t="str" cm="1">
        <f t="array" ref="I3696">_xlfn.XLOOKUP(C3696,imp_horarios,imp_trechos_janta,"",-1,1)</f>
        <v>BELEM X GOIANIA 21:05</v>
      </c>
      <c r="J3696" s="151" t="str" cm="1">
        <f t="array" ref="J3696">_xlfn.XLOOKUP(D3696,justificativas_motivos,justificativas_texto,"",1,1)</f>
        <v>MOTORISTA CUMPRINDO HORÁRIO NA ESCALA ATUAL</v>
      </c>
    </row>
    <row r="3697" spans="1:10" ht="41.25" hidden="1" customHeight="1">
      <c r="A3697" s="152">
        <v>45666</v>
      </c>
      <c r="B3697" s="146">
        <v>19006</v>
      </c>
      <c r="C3697" s="147">
        <v>0.87847222222222221</v>
      </c>
      <c r="D3697" s="148" t="s">
        <v>11</v>
      </c>
      <c r="E3697" s="129" t="s">
        <v>150</v>
      </c>
      <c r="F3697" s="149"/>
      <c r="G3697" s="149" t="str">
        <f t="shared" si="129"/>
        <v>1</v>
      </c>
      <c r="H3697" s="150">
        <f t="shared" si="130"/>
        <v>18</v>
      </c>
      <c r="I3697" s="149" t="str" cm="1">
        <f t="array" ref="I3697">_xlfn.XLOOKUP(C3697,imp_horarios,imp_trechos_janta,"",-1,1)</f>
        <v>BELEM X GOIANIA 21:05</v>
      </c>
      <c r="J3697" s="151" t="str" cm="1">
        <f t="array" ref="J3697">_xlfn.XLOOKUP(D3697,justificativas_motivos,justificativas_texto,"",1,1)</f>
        <v>MOTORISTA CUMPRINDO HORÁRIO NA ESCALA ATUAL</v>
      </c>
    </row>
    <row r="3698" spans="1:10" ht="41.25" hidden="1" customHeight="1">
      <c r="A3698" s="152">
        <v>45666</v>
      </c>
      <c r="B3698" s="146">
        <v>24005</v>
      </c>
      <c r="C3698" s="147">
        <v>0.3</v>
      </c>
      <c r="D3698" s="148" t="s">
        <v>11</v>
      </c>
      <c r="E3698" s="149" t="s">
        <v>102</v>
      </c>
      <c r="F3698" s="149"/>
      <c r="G3698" s="149" t="str">
        <f t="shared" si="129"/>
        <v>1</v>
      </c>
      <c r="H3698" s="150">
        <f t="shared" si="130"/>
        <v>18</v>
      </c>
      <c r="I3698" s="149" t="str" cm="1">
        <f t="array" ref="I3698">_xlfn.XLOOKUP(C3698,imp_horarios,imp_trechos_janta,"",-1,1)</f>
        <v>BELEM X GOIANIA 07:12</v>
      </c>
      <c r="J3698" s="151" t="str" cm="1">
        <f t="array" ref="J3698">_xlfn.XLOOKUP(D3698,justificativas_motivos,justificativas_texto,"",1,1)</f>
        <v>MOTORISTA CUMPRINDO HORÁRIO NA ESCALA ATUAL</v>
      </c>
    </row>
    <row r="3699" spans="1:10" ht="41.25" hidden="1" customHeight="1">
      <c r="A3699" s="152">
        <v>45666</v>
      </c>
      <c r="B3699" s="146">
        <v>24005</v>
      </c>
      <c r="C3699" s="147">
        <v>0.3</v>
      </c>
      <c r="D3699" s="148" t="s">
        <v>11</v>
      </c>
      <c r="E3699" s="149" t="s">
        <v>92</v>
      </c>
      <c r="F3699" s="149"/>
      <c r="G3699" s="149" t="str">
        <f t="shared" si="129"/>
        <v>1</v>
      </c>
      <c r="H3699" s="150">
        <f t="shared" si="130"/>
        <v>18</v>
      </c>
      <c r="I3699" s="149" t="str" cm="1">
        <f t="array" ref="I3699">_xlfn.XLOOKUP(C3699,imp_horarios,imp_trechos_janta,"",-1,1)</f>
        <v>BELEM X GOIANIA 07:12</v>
      </c>
      <c r="J3699" s="151" t="str" cm="1">
        <f t="array" ref="J3699">_xlfn.XLOOKUP(D3699,justificativas_motivos,justificativas_texto,"",1,1)</f>
        <v>MOTORISTA CUMPRINDO HORÁRIO NA ESCALA ATUAL</v>
      </c>
    </row>
    <row r="3700" spans="1:10" ht="41.25" hidden="1" customHeight="1">
      <c r="A3700" s="152">
        <v>45666</v>
      </c>
      <c r="B3700" s="146">
        <v>19014</v>
      </c>
      <c r="C3700" s="147">
        <v>0.39583333333333331</v>
      </c>
      <c r="D3700" s="148" t="s">
        <v>11</v>
      </c>
      <c r="E3700" s="153" t="s">
        <v>247</v>
      </c>
      <c r="F3700" s="149"/>
      <c r="G3700" s="149" t="str">
        <f t="shared" si="129"/>
        <v>1</v>
      </c>
      <c r="H3700" s="150">
        <f t="shared" si="130"/>
        <v>18</v>
      </c>
      <c r="I3700" s="149" t="str" cm="1">
        <f t="array" ref="I3700">_xlfn.XLOOKUP(C3700,imp_horarios,imp_trechos_janta,"",-1,1)</f>
        <v>GOIANIA X BELEM 09:30</v>
      </c>
      <c r="J3700" s="151" t="str" cm="1">
        <f t="array" ref="J3700">_xlfn.XLOOKUP(D3700,justificativas_motivos,justificativas_texto,"",1,1)</f>
        <v>MOTORISTA CUMPRINDO HORÁRIO NA ESCALA ATUAL</v>
      </c>
    </row>
    <row r="3701" spans="1:10" ht="41.25" hidden="1" customHeight="1">
      <c r="A3701" s="152">
        <v>45666</v>
      </c>
      <c r="B3701" s="146">
        <v>19014</v>
      </c>
      <c r="C3701" s="147">
        <v>0.39583333333333331</v>
      </c>
      <c r="D3701" s="148" t="s">
        <v>11</v>
      </c>
      <c r="E3701" s="153" t="s">
        <v>360</v>
      </c>
      <c r="F3701" s="149"/>
      <c r="G3701" s="149" t="str">
        <f t="shared" si="129"/>
        <v>1</v>
      </c>
      <c r="H3701" s="150">
        <f t="shared" si="130"/>
        <v>18</v>
      </c>
      <c r="I3701" s="149" t="str" cm="1">
        <f t="array" ref="I3701">_xlfn.XLOOKUP(C3701,imp_horarios,imp_trechos_janta,"",-1,1)</f>
        <v>GOIANIA X BELEM 09:30</v>
      </c>
      <c r="J3701" s="151" t="str" cm="1">
        <f t="array" ref="J3701">_xlfn.XLOOKUP(D3701,justificativas_motivos,justificativas_texto,"",1,1)</f>
        <v>MOTORISTA CUMPRINDO HORÁRIO NA ESCALA ATUAL</v>
      </c>
    </row>
    <row r="3702" spans="1:10" ht="41.25" hidden="1" customHeight="1">
      <c r="A3702" s="152">
        <v>45666</v>
      </c>
      <c r="B3702" s="146">
        <v>24014</v>
      </c>
      <c r="C3702" s="147">
        <v>0.33333333333333331</v>
      </c>
      <c r="D3702" s="148" t="s">
        <v>11</v>
      </c>
      <c r="E3702" s="153" t="s">
        <v>26</v>
      </c>
      <c r="F3702" s="149"/>
      <c r="G3702" s="149" t="str">
        <f t="shared" si="129"/>
        <v>1</v>
      </c>
      <c r="H3702" s="150">
        <f t="shared" si="130"/>
        <v>18</v>
      </c>
      <c r="I3702" s="149" t="str" cm="1">
        <f t="array" ref="I3702">_xlfn.XLOOKUP(C3702,imp_horarios,imp_trechos_janta,"",-1,1)</f>
        <v>SAO LUIS X GOIANIA 08:00</v>
      </c>
      <c r="J3702" s="151" t="str" cm="1">
        <f t="array" ref="J3702">_xlfn.XLOOKUP(D3702,justificativas_motivos,justificativas_texto,"",1,1)</f>
        <v>MOTORISTA CUMPRINDO HORÁRIO NA ESCALA ATUAL</v>
      </c>
    </row>
    <row r="3703" spans="1:10" ht="41.25" hidden="1" customHeight="1">
      <c r="A3703" s="152">
        <v>45666</v>
      </c>
      <c r="B3703" s="146">
        <v>24014</v>
      </c>
      <c r="C3703" s="147">
        <v>0.33333333333333331</v>
      </c>
      <c r="D3703" s="148" t="s">
        <v>11</v>
      </c>
      <c r="E3703" s="153" t="s">
        <v>24</v>
      </c>
      <c r="F3703" s="149"/>
      <c r="G3703" s="149" t="str">
        <f t="shared" si="129"/>
        <v>1</v>
      </c>
      <c r="H3703" s="150">
        <f t="shared" si="130"/>
        <v>18</v>
      </c>
      <c r="I3703" s="149" t="str" cm="1">
        <f t="array" ref="I3703">_xlfn.XLOOKUP(C3703,imp_horarios,imp_trechos_janta,"",-1,1)</f>
        <v>SAO LUIS X GOIANIA 08:00</v>
      </c>
      <c r="J3703" s="151" t="str" cm="1">
        <f t="array" ref="J3703">_xlfn.XLOOKUP(D3703,justificativas_motivos,justificativas_texto,"",1,1)</f>
        <v>MOTORISTA CUMPRINDO HORÁRIO NA ESCALA ATUAL</v>
      </c>
    </row>
    <row r="3704" spans="1:10" ht="41.25" hidden="1" customHeight="1">
      <c r="A3704" s="152">
        <v>45666</v>
      </c>
      <c r="B3704" s="146">
        <v>221301</v>
      </c>
      <c r="C3704" s="147">
        <v>0.75</v>
      </c>
      <c r="D3704" s="148" t="s">
        <v>11</v>
      </c>
      <c r="E3704" s="153" t="s">
        <v>208</v>
      </c>
      <c r="F3704" s="149"/>
      <c r="G3704" s="149" t="str">
        <f t="shared" si="129"/>
        <v>1</v>
      </c>
      <c r="H3704" s="150">
        <f t="shared" si="130"/>
        <v>18</v>
      </c>
      <c r="I3704" s="149" t="str" cm="1">
        <f t="array" ref="I3704">_xlfn.XLOOKUP(C3704,imp_horarios,imp_trechos_janta,"",-1,1)</f>
        <v>GOIANIA X TERESINA 18:00</v>
      </c>
      <c r="J3704" s="151" t="str" cm="1">
        <f t="array" ref="J3704">_xlfn.XLOOKUP(D3704,justificativas_motivos,justificativas_texto,"",1,1)</f>
        <v>MOTORISTA CUMPRINDO HORÁRIO NA ESCALA ATUAL</v>
      </c>
    </row>
    <row r="3705" spans="1:10" ht="41.25" hidden="1" customHeight="1">
      <c r="A3705" s="152">
        <v>45666</v>
      </c>
      <c r="B3705" s="146">
        <v>221301</v>
      </c>
      <c r="C3705" s="147">
        <v>0.75</v>
      </c>
      <c r="D3705" s="148" t="s">
        <v>11</v>
      </c>
      <c r="E3705" s="153" t="s">
        <v>217</v>
      </c>
      <c r="F3705" s="149"/>
      <c r="G3705" s="149" t="str">
        <f t="shared" si="129"/>
        <v>1</v>
      </c>
      <c r="H3705" s="150">
        <f t="shared" si="130"/>
        <v>18</v>
      </c>
      <c r="I3705" s="149" t="str" cm="1">
        <f t="array" ref="I3705">_xlfn.XLOOKUP(C3705,imp_horarios,imp_trechos_janta,"",-1,1)</f>
        <v>GOIANIA X TERESINA 18:00</v>
      </c>
      <c r="J3705" s="151" t="str" cm="1">
        <f t="array" ref="J3705">_xlfn.XLOOKUP(D3705,justificativas_motivos,justificativas_texto,"",1,1)</f>
        <v>MOTORISTA CUMPRINDO HORÁRIO NA ESCALA ATUAL</v>
      </c>
    </row>
    <row r="3706" spans="1:10" ht="41.25" hidden="1" customHeight="1">
      <c r="A3706" s="152">
        <v>45666</v>
      </c>
      <c r="B3706" s="146">
        <v>24010</v>
      </c>
      <c r="C3706" s="147">
        <v>0.79166666666666663</v>
      </c>
      <c r="D3706" s="148" t="s">
        <v>11</v>
      </c>
      <c r="E3706" s="149" t="s">
        <v>309</v>
      </c>
      <c r="F3706" s="149"/>
      <c r="G3706" s="149" t="str">
        <f t="shared" si="129"/>
        <v>1</v>
      </c>
      <c r="H3706" s="150">
        <f t="shared" si="130"/>
        <v>18</v>
      </c>
      <c r="I3706" s="149" t="s">
        <v>79</v>
      </c>
      <c r="J3706" s="151" t="str" cm="1">
        <f t="array" ref="J3706">_xlfn.XLOOKUP(D3706,justificativas_motivos,justificativas_texto,"",1,1)</f>
        <v>MOTORISTA CUMPRINDO HORÁRIO NA ESCALA ATUAL</v>
      </c>
    </row>
    <row r="3707" spans="1:10" ht="41.25" hidden="1" customHeight="1">
      <c r="A3707" s="152">
        <v>45666</v>
      </c>
      <c r="B3707" s="146">
        <v>24010</v>
      </c>
      <c r="C3707" s="147">
        <v>0.79166666666666663</v>
      </c>
      <c r="D3707" s="148" t="s">
        <v>11</v>
      </c>
      <c r="E3707" s="149" t="s">
        <v>86</v>
      </c>
      <c r="F3707" s="149"/>
      <c r="G3707" s="149" t="str">
        <f t="shared" si="129"/>
        <v>1</v>
      </c>
      <c r="H3707" s="150">
        <f t="shared" si="130"/>
        <v>18</v>
      </c>
      <c r="I3707" s="149" t="s">
        <v>79</v>
      </c>
      <c r="J3707" s="151" t="str" cm="1">
        <f t="array" ref="J3707">_xlfn.XLOOKUP(D3707,justificativas_motivos,justificativas_texto,"",1,1)</f>
        <v>MOTORISTA CUMPRINDO HORÁRIO NA ESCALA ATUAL</v>
      </c>
    </row>
    <row r="3708" spans="1:10" ht="41.25" hidden="1" customHeight="1">
      <c r="A3708" s="152">
        <v>45666</v>
      </c>
      <c r="B3708" s="146">
        <v>24013</v>
      </c>
      <c r="C3708" s="147">
        <v>0.83333333333333337</v>
      </c>
      <c r="D3708" s="148" t="s">
        <v>11</v>
      </c>
      <c r="E3708" s="149" t="s">
        <v>78</v>
      </c>
      <c r="F3708" s="149"/>
      <c r="G3708" s="149" t="str">
        <f t="shared" si="129"/>
        <v>1</v>
      </c>
      <c r="H3708" s="150">
        <f t="shared" si="130"/>
        <v>18</v>
      </c>
      <c r="I3708" s="149" t="str" cm="1">
        <f t="array" ref="I3708">_xlfn.XLOOKUP(C3708,imp_horarios,imp_trechos_janta,"",-1,1)</f>
        <v>GOIANIA X SAO LUIS 20:00</v>
      </c>
      <c r="J3708" s="151" t="str" cm="1">
        <f t="array" ref="J3708">_xlfn.XLOOKUP(D3708,justificativas_motivos,justificativas_texto,"",1,1)</f>
        <v>MOTORISTA CUMPRINDO HORÁRIO NA ESCALA ATUAL</v>
      </c>
    </row>
    <row r="3709" spans="1:10" ht="41.25" hidden="1" customHeight="1">
      <c r="A3709" s="152">
        <v>45666</v>
      </c>
      <c r="B3709" s="146">
        <v>24013</v>
      </c>
      <c r="C3709" s="147">
        <v>0.83333333333333337</v>
      </c>
      <c r="D3709" s="148" t="s">
        <v>11</v>
      </c>
      <c r="E3709" s="149" t="s">
        <v>80</v>
      </c>
      <c r="F3709" s="149"/>
      <c r="G3709" s="149" t="str">
        <f t="shared" si="129"/>
        <v>1</v>
      </c>
      <c r="H3709" s="150">
        <f t="shared" si="130"/>
        <v>18</v>
      </c>
      <c r="I3709" s="149" t="str" cm="1">
        <f t="array" ref="I3709">_xlfn.XLOOKUP(C3709,imp_horarios,imp_trechos_janta,"",-1,1)</f>
        <v>GOIANIA X SAO LUIS 20:00</v>
      </c>
      <c r="J3709" s="151" t="str" cm="1">
        <f t="array" ref="J3709">_xlfn.XLOOKUP(D3709,justificativas_motivos,justificativas_texto,"",1,1)</f>
        <v>MOTORISTA CUMPRINDO HORÁRIO NA ESCALA ATUAL</v>
      </c>
    </row>
    <row r="3710" spans="1:10" ht="41.25" hidden="1" customHeight="1">
      <c r="A3710" s="152">
        <v>45666</v>
      </c>
      <c r="B3710" s="146">
        <v>15600</v>
      </c>
      <c r="C3710" s="147">
        <v>0.54166666666666663</v>
      </c>
      <c r="D3710" s="148" t="s">
        <v>11</v>
      </c>
      <c r="E3710" s="149" t="s">
        <v>407</v>
      </c>
      <c r="F3710" s="149"/>
      <c r="G3710" s="149" t="str">
        <f t="shared" si="129"/>
        <v>1</v>
      </c>
      <c r="H3710" s="150">
        <f t="shared" si="130"/>
        <v>18</v>
      </c>
      <c r="I3710" s="149" t="s">
        <v>252</v>
      </c>
      <c r="J3710" s="151" t="str" cm="1">
        <f t="array" ref="J3710">_xlfn.XLOOKUP(D3710,justificativas_motivos,justificativas_texto,"",1,1)</f>
        <v>MOTORISTA CUMPRINDO HORÁRIO NA ESCALA ATUAL</v>
      </c>
    </row>
    <row r="3711" spans="1:10" ht="41.25" hidden="1" customHeight="1">
      <c r="A3711" s="152">
        <v>45666</v>
      </c>
      <c r="B3711" s="146">
        <v>15600</v>
      </c>
      <c r="C3711" s="147">
        <v>0.54166666666666663</v>
      </c>
      <c r="D3711" s="148" t="s">
        <v>11</v>
      </c>
      <c r="E3711" s="132" t="s">
        <v>139</v>
      </c>
      <c r="F3711" s="149"/>
      <c r="G3711" s="149" t="str">
        <f t="shared" si="129"/>
        <v>1</v>
      </c>
      <c r="H3711" s="150">
        <f t="shared" si="130"/>
        <v>18</v>
      </c>
      <c r="I3711" s="149" t="s">
        <v>252</v>
      </c>
      <c r="J3711" s="151" t="str" cm="1">
        <f t="array" ref="J3711">_xlfn.XLOOKUP(D3711,justificativas_motivos,justificativas_texto,"",1,1)</f>
        <v>MOTORISTA CUMPRINDO HORÁRIO NA ESCALA ATUAL</v>
      </c>
    </row>
    <row r="3712" spans="1:10" ht="41.25" hidden="1" customHeight="1">
      <c r="A3712" s="152">
        <v>45667</v>
      </c>
      <c r="B3712" s="149" t="s">
        <v>137</v>
      </c>
      <c r="C3712" s="147" t="s">
        <v>137</v>
      </c>
      <c r="D3712" s="149" t="s">
        <v>137</v>
      </c>
      <c r="E3712" s="132" t="s">
        <v>19</v>
      </c>
      <c r="F3712" s="149"/>
      <c r="G3712" s="149" t="str">
        <f t="shared" si="129"/>
        <v>1</v>
      </c>
      <c r="H3712" s="150">
        <f t="shared" si="130"/>
        <v>18</v>
      </c>
      <c r="I3712" s="149" t="str" cm="1">
        <f t="array" ref="I3712">_xlfn.XLOOKUP(C3712,imp_horarios,imp_trechos_janta,"",-1,1)</f>
        <v>ESPERA</v>
      </c>
      <c r="J3712" s="151" t="str" cm="1">
        <f t="array" ref="J3712">_xlfn.XLOOKUP(D3712,justificativas_motivos,justificativas_texto,"",1,1)</f>
        <v>MOTORISTA NA GARAGEM EM ESPERA PARA DISPONIBILIDADE DE HORARIOS</v>
      </c>
    </row>
    <row r="3713" spans="1:10" ht="41.25" hidden="1" customHeight="1">
      <c r="A3713" s="152">
        <v>45667</v>
      </c>
      <c r="B3713" s="149" t="s">
        <v>137</v>
      </c>
      <c r="C3713" s="147" t="s">
        <v>137</v>
      </c>
      <c r="D3713" s="149" t="s">
        <v>137</v>
      </c>
      <c r="E3713" s="149" t="s">
        <v>194</v>
      </c>
      <c r="F3713" s="149"/>
      <c r="G3713" s="149" t="str">
        <f t="shared" si="129"/>
        <v>1</v>
      </c>
      <c r="H3713" s="150">
        <f t="shared" si="130"/>
        <v>18</v>
      </c>
      <c r="I3713" s="149" t="str" cm="1">
        <f t="array" ref="I3713">_xlfn.XLOOKUP(C3713,imp_horarios,imp_trechos_janta,"",-1,1)</f>
        <v>ESPERA</v>
      </c>
      <c r="J3713" s="151" t="str" cm="1">
        <f t="array" ref="J3713">_xlfn.XLOOKUP(D3713,justificativas_motivos,justificativas_texto,"",1,1)</f>
        <v>MOTORISTA NA GARAGEM EM ESPERA PARA DISPONIBILIDADE DE HORARIOS</v>
      </c>
    </row>
    <row r="3714" spans="1:10" ht="41.25" hidden="1" customHeight="1">
      <c r="A3714" s="152">
        <v>45667</v>
      </c>
      <c r="B3714" s="149" t="s">
        <v>137</v>
      </c>
      <c r="C3714" s="147" t="s">
        <v>137</v>
      </c>
      <c r="D3714" s="149" t="s">
        <v>137</v>
      </c>
      <c r="E3714" s="149" t="s">
        <v>407</v>
      </c>
      <c r="F3714" s="149"/>
      <c r="G3714" s="149" t="str">
        <f t="shared" si="129"/>
        <v>1</v>
      </c>
      <c r="H3714" s="150">
        <f t="shared" si="130"/>
        <v>18</v>
      </c>
      <c r="I3714" s="149" t="str" cm="1">
        <f t="array" ref="I3714">_xlfn.XLOOKUP(C3714,imp_horarios,imp_trechos_janta,"",-1,1)</f>
        <v>ESPERA</v>
      </c>
      <c r="J3714" s="151" t="str" cm="1">
        <f t="array" ref="J3714">_xlfn.XLOOKUP(D3714,justificativas_motivos,justificativas_texto,"",1,1)</f>
        <v>MOTORISTA NA GARAGEM EM ESPERA PARA DISPONIBILIDADE DE HORARIOS</v>
      </c>
    </row>
    <row r="3715" spans="1:10" ht="41.25" hidden="1" customHeight="1">
      <c r="A3715" s="152">
        <v>45667</v>
      </c>
      <c r="B3715" s="149" t="s">
        <v>137</v>
      </c>
      <c r="C3715" s="147" t="s">
        <v>137</v>
      </c>
      <c r="D3715" s="149" t="s">
        <v>137</v>
      </c>
      <c r="E3715" s="149" t="s">
        <v>139</v>
      </c>
      <c r="F3715" s="149"/>
      <c r="G3715" s="149" t="str">
        <f t="shared" si="129"/>
        <v>1</v>
      </c>
      <c r="H3715" s="150">
        <f t="shared" si="130"/>
        <v>18</v>
      </c>
      <c r="I3715" s="149" t="str" cm="1">
        <f t="array" ref="I3715">_xlfn.XLOOKUP(C3715,imp_horarios,imp_trechos_janta,"",-1,1)</f>
        <v>ESPERA</v>
      </c>
      <c r="J3715" s="151" t="str" cm="1">
        <f t="array" ref="J3715">_xlfn.XLOOKUP(D3715,justificativas_motivos,justificativas_texto,"",1,1)</f>
        <v>MOTORISTA NA GARAGEM EM ESPERA PARA DISPONIBILIDADE DE HORARIOS</v>
      </c>
    </row>
    <row r="3716" spans="1:10" ht="41.25" hidden="1" customHeight="1">
      <c r="A3716" s="152">
        <v>45667</v>
      </c>
      <c r="B3716" s="146">
        <v>19021</v>
      </c>
      <c r="C3716" s="147">
        <v>0.87847222222222221</v>
      </c>
      <c r="D3716" s="148" t="s">
        <v>11</v>
      </c>
      <c r="E3716" s="149" t="s">
        <v>309</v>
      </c>
      <c r="F3716" s="149"/>
      <c r="G3716" s="149" t="str">
        <f t="shared" si="129"/>
        <v>1</v>
      </c>
      <c r="H3716" s="150">
        <f t="shared" si="130"/>
        <v>18</v>
      </c>
      <c r="I3716" s="149" t="str" cm="1">
        <f t="array" ref="I3716">_xlfn.XLOOKUP(C3716,imp_horarios,imp_trechos_janta,"",-1,1)</f>
        <v>BELEM X GOIANIA 21:05</v>
      </c>
      <c r="J3716" s="151" t="str" cm="1">
        <f t="array" ref="J3716">_xlfn.XLOOKUP(D3716,justificativas_motivos,justificativas_texto,"",1,1)</f>
        <v>MOTORISTA CUMPRINDO HORÁRIO NA ESCALA ATUAL</v>
      </c>
    </row>
    <row r="3717" spans="1:10" ht="41.25" hidden="1" customHeight="1">
      <c r="A3717" s="152">
        <v>45667</v>
      </c>
      <c r="B3717" s="146">
        <v>19021</v>
      </c>
      <c r="C3717" s="147">
        <v>0.87847222222222221</v>
      </c>
      <c r="D3717" s="148" t="s">
        <v>11</v>
      </c>
      <c r="E3717" s="149" t="s">
        <v>86</v>
      </c>
      <c r="F3717" s="149"/>
      <c r="G3717" s="149" t="str">
        <f t="shared" ref="G3717:G3780" si="131">IF(E3717="MOTORISTA","","1")</f>
        <v>1</v>
      </c>
      <c r="H3717" s="150">
        <f t="shared" ref="H3717:H3780" si="132">IF(E3717="MOTORISTA","",18)</f>
        <v>18</v>
      </c>
      <c r="I3717" s="149" t="str" cm="1">
        <f t="array" ref="I3717">_xlfn.XLOOKUP(C3717,imp_horarios,imp_trechos_janta,"",-1,1)</f>
        <v>BELEM X GOIANIA 21:05</v>
      </c>
      <c r="J3717" s="151" t="str" cm="1">
        <f t="array" ref="J3717">_xlfn.XLOOKUP(D3717,justificativas_motivos,justificativas_texto,"",1,1)</f>
        <v>MOTORISTA CUMPRINDO HORÁRIO NA ESCALA ATUAL</v>
      </c>
    </row>
    <row r="3718" spans="1:10" ht="41.25" hidden="1" customHeight="1">
      <c r="A3718" s="152">
        <v>45667</v>
      </c>
      <c r="B3718" s="146">
        <v>24010</v>
      </c>
      <c r="C3718" s="147">
        <v>0.3</v>
      </c>
      <c r="D3718" s="148" t="s">
        <v>11</v>
      </c>
      <c r="E3718" s="149" t="s">
        <v>78</v>
      </c>
      <c r="F3718" s="149"/>
      <c r="G3718" s="149" t="str">
        <f t="shared" si="131"/>
        <v>1</v>
      </c>
      <c r="H3718" s="150">
        <f t="shared" si="132"/>
        <v>18</v>
      </c>
      <c r="I3718" s="149" t="str" cm="1">
        <f t="array" ref="I3718">_xlfn.XLOOKUP(C3718,imp_horarios,imp_trechos_janta,"",-1,1)</f>
        <v>BELEM X GOIANIA 07:12</v>
      </c>
      <c r="J3718" s="151" t="str" cm="1">
        <f t="array" ref="J3718">_xlfn.XLOOKUP(D3718,justificativas_motivos,justificativas_texto,"",1,1)</f>
        <v>MOTORISTA CUMPRINDO HORÁRIO NA ESCALA ATUAL</v>
      </c>
    </row>
    <row r="3719" spans="1:10" ht="41.25" hidden="1" customHeight="1">
      <c r="A3719" s="152">
        <v>45667</v>
      </c>
      <c r="B3719" s="146">
        <v>24010</v>
      </c>
      <c r="C3719" s="147">
        <v>0.3</v>
      </c>
      <c r="D3719" s="148" t="s">
        <v>11</v>
      </c>
      <c r="E3719" s="149" t="s">
        <v>80</v>
      </c>
      <c r="F3719" s="149"/>
      <c r="G3719" s="149" t="str">
        <f t="shared" si="131"/>
        <v>1</v>
      </c>
      <c r="H3719" s="150">
        <f t="shared" si="132"/>
        <v>18</v>
      </c>
      <c r="I3719" s="149" t="str" cm="1">
        <f t="array" ref="I3719">_xlfn.XLOOKUP(C3719,imp_horarios,imp_trechos_janta,"",-1,1)</f>
        <v>BELEM X GOIANIA 07:12</v>
      </c>
      <c r="J3719" s="151" t="str" cm="1">
        <f t="array" ref="J3719">_xlfn.XLOOKUP(D3719,justificativas_motivos,justificativas_texto,"",1,1)</f>
        <v>MOTORISTA CUMPRINDO HORÁRIO NA ESCALA ATUAL</v>
      </c>
    </row>
    <row r="3720" spans="1:10" ht="41.25" hidden="1" customHeight="1">
      <c r="A3720" s="152">
        <v>45667</v>
      </c>
      <c r="B3720" s="146">
        <v>24013</v>
      </c>
      <c r="C3720" s="147">
        <v>0.33333333333333331</v>
      </c>
      <c r="D3720" s="148" t="s">
        <v>11</v>
      </c>
      <c r="E3720" s="153" t="s">
        <v>368</v>
      </c>
      <c r="F3720" s="149"/>
      <c r="G3720" s="149" t="str">
        <f t="shared" si="131"/>
        <v>1</v>
      </c>
      <c r="H3720" s="150">
        <f t="shared" si="132"/>
        <v>18</v>
      </c>
      <c r="I3720" s="149" t="str" cm="1">
        <f t="array" ref="I3720">_xlfn.XLOOKUP(C3720,imp_horarios,imp_trechos_janta,"",-1,1)</f>
        <v>SAO LUIS X GOIANIA 08:00</v>
      </c>
      <c r="J3720" s="151" t="str" cm="1">
        <f t="array" ref="J3720">_xlfn.XLOOKUP(D3720,justificativas_motivos,justificativas_texto,"",1,1)</f>
        <v>MOTORISTA CUMPRINDO HORÁRIO NA ESCALA ATUAL</v>
      </c>
    </row>
    <row r="3721" spans="1:10" ht="41.25" hidden="1" customHeight="1">
      <c r="A3721" s="152">
        <v>45667</v>
      </c>
      <c r="B3721" s="146">
        <v>24013</v>
      </c>
      <c r="C3721" s="147">
        <v>0.33333333333333331</v>
      </c>
      <c r="D3721" s="148" t="s">
        <v>11</v>
      </c>
      <c r="E3721" s="153" t="s">
        <v>35</v>
      </c>
      <c r="F3721" s="149"/>
      <c r="G3721" s="149" t="str">
        <f t="shared" si="131"/>
        <v>1</v>
      </c>
      <c r="H3721" s="150">
        <f t="shared" si="132"/>
        <v>18</v>
      </c>
      <c r="I3721" s="149" t="str" cm="1">
        <f t="array" ref="I3721">_xlfn.XLOOKUP(C3721,imp_horarios,imp_trechos_janta,"",-1,1)</f>
        <v>SAO LUIS X GOIANIA 08:00</v>
      </c>
      <c r="J3721" s="151" t="str" cm="1">
        <f t="array" ref="J3721">_xlfn.XLOOKUP(D3721,justificativas_motivos,justificativas_texto,"",1,1)</f>
        <v>MOTORISTA CUMPRINDO HORÁRIO NA ESCALA ATUAL</v>
      </c>
    </row>
    <row r="3722" spans="1:10" ht="41.25" hidden="1" customHeight="1">
      <c r="A3722" s="152">
        <v>45667</v>
      </c>
      <c r="B3722" s="146">
        <v>19005</v>
      </c>
      <c r="C3722" s="147">
        <v>0.39583333333333331</v>
      </c>
      <c r="D3722" s="148" t="s">
        <v>11</v>
      </c>
      <c r="E3722" s="153" t="s">
        <v>352</v>
      </c>
      <c r="F3722" s="149"/>
      <c r="G3722" s="149" t="str">
        <f t="shared" si="131"/>
        <v>1</v>
      </c>
      <c r="H3722" s="150">
        <f t="shared" si="132"/>
        <v>18</v>
      </c>
      <c r="I3722" s="149" t="s">
        <v>145</v>
      </c>
      <c r="J3722" s="151" t="str" cm="1">
        <f t="array" ref="J3722">_xlfn.XLOOKUP(D3722,justificativas_motivos,justificativas_texto,"",1,1)</f>
        <v>MOTORISTA CUMPRINDO HORÁRIO NA ESCALA ATUAL</v>
      </c>
    </row>
    <row r="3723" spans="1:10" ht="41.25" hidden="1" customHeight="1">
      <c r="A3723" s="152">
        <v>45667</v>
      </c>
      <c r="B3723" s="146">
        <v>19005</v>
      </c>
      <c r="C3723" s="147">
        <v>0.39583333333333331</v>
      </c>
      <c r="D3723" s="148" t="s">
        <v>11</v>
      </c>
      <c r="E3723" s="153" t="s">
        <v>259</v>
      </c>
      <c r="F3723" s="149"/>
      <c r="G3723" s="149" t="str">
        <f t="shared" si="131"/>
        <v>1</v>
      </c>
      <c r="H3723" s="150">
        <f t="shared" si="132"/>
        <v>18</v>
      </c>
      <c r="I3723" s="149" t="s">
        <v>145</v>
      </c>
      <c r="J3723" s="151" t="str" cm="1">
        <f t="array" ref="J3723">_xlfn.XLOOKUP(D3723,justificativas_motivos,justificativas_texto,"",1,1)</f>
        <v>MOTORISTA CUMPRINDO HORÁRIO NA ESCALA ATUAL</v>
      </c>
    </row>
    <row r="3724" spans="1:10" ht="41.25" hidden="1" customHeight="1">
      <c r="A3724" s="152">
        <v>45667</v>
      </c>
      <c r="B3724" s="146">
        <v>19001</v>
      </c>
      <c r="C3724" s="147">
        <v>0.82638888888888884</v>
      </c>
      <c r="D3724" s="148" t="s">
        <v>11</v>
      </c>
      <c r="E3724" s="153" t="s">
        <v>227</v>
      </c>
      <c r="F3724" s="149"/>
      <c r="G3724" s="149" t="str">
        <f t="shared" si="131"/>
        <v>1</v>
      </c>
      <c r="H3724" s="150">
        <f t="shared" si="132"/>
        <v>18</v>
      </c>
      <c r="I3724" s="149" t="s">
        <v>628</v>
      </c>
      <c r="J3724" s="151" t="str" cm="1">
        <f t="array" ref="J3724">_xlfn.XLOOKUP(D3724,justificativas_motivos,justificativas_texto,"",1,1)</f>
        <v>MOTORISTA CUMPRINDO HORÁRIO NA ESCALA ATUAL</v>
      </c>
    </row>
    <row r="3725" spans="1:10" ht="41.25" hidden="1" customHeight="1">
      <c r="A3725" s="152">
        <v>45667</v>
      </c>
      <c r="B3725" s="146">
        <v>19001</v>
      </c>
      <c r="C3725" s="147">
        <v>0.82638888888888884</v>
      </c>
      <c r="D3725" s="148" t="s">
        <v>11</v>
      </c>
      <c r="E3725" s="153" t="s">
        <v>344</v>
      </c>
      <c r="F3725" s="149"/>
      <c r="G3725" s="149" t="str">
        <f t="shared" si="131"/>
        <v>1</v>
      </c>
      <c r="H3725" s="150">
        <f t="shared" si="132"/>
        <v>18</v>
      </c>
      <c r="I3725" s="149" t="s">
        <v>628</v>
      </c>
      <c r="J3725" s="151" t="str" cm="1">
        <f t="array" ref="J3725">_xlfn.XLOOKUP(D3725,justificativas_motivos,justificativas_texto,"",1,1)</f>
        <v>MOTORISTA CUMPRINDO HORÁRIO NA ESCALA ATUAL</v>
      </c>
    </row>
    <row r="3726" spans="1:10" ht="41.25" hidden="1" customHeight="1">
      <c r="A3726" s="152">
        <v>45667</v>
      </c>
      <c r="B3726" s="146">
        <v>16500</v>
      </c>
      <c r="C3726" s="147">
        <v>0.75</v>
      </c>
      <c r="D3726" s="148" t="s">
        <v>11</v>
      </c>
      <c r="E3726" s="153" t="s">
        <v>413</v>
      </c>
      <c r="F3726" s="149"/>
      <c r="G3726" s="149" t="str">
        <f t="shared" si="131"/>
        <v>1</v>
      </c>
      <c r="H3726" s="150">
        <f t="shared" si="132"/>
        <v>18</v>
      </c>
      <c r="I3726" s="149" t="str" cm="1">
        <f t="array" ref="I3726">_xlfn.XLOOKUP(C3726,imp_horarios,imp_trechos_janta,"",-1,1)</f>
        <v>GOIANIA X TERESINA 18:00</v>
      </c>
      <c r="J3726" s="151" t="str" cm="1">
        <f t="array" ref="J3726">_xlfn.XLOOKUP(D3726,justificativas_motivos,justificativas_texto,"",1,1)</f>
        <v>MOTORISTA CUMPRINDO HORÁRIO NA ESCALA ATUAL</v>
      </c>
    </row>
    <row r="3727" spans="1:10" ht="41.25" hidden="1" customHeight="1">
      <c r="A3727" s="152">
        <v>45667</v>
      </c>
      <c r="B3727" s="146">
        <v>16500</v>
      </c>
      <c r="C3727" s="147">
        <v>0.75</v>
      </c>
      <c r="D3727" s="148" t="s">
        <v>11</v>
      </c>
      <c r="E3727" s="153" t="s">
        <v>266</v>
      </c>
      <c r="F3727" s="149"/>
      <c r="G3727" s="149" t="str">
        <f t="shared" si="131"/>
        <v>1</v>
      </c>
      <c r="H3727" s="150">
        <f t="shared" si="132"/>
        <v>18</v>
      </c>
      <c r="I3727" s="149" t="str" cm="1">
        <f t="array" ref="I3727">_xlfn.XLOOKUP(C3727,imp_horarios,imp_trechos_janta,"",-1,1)</f>
        <v>GOIANIA X TERESINA 18:00</v>
      </c>
      <c r="J3727" s="151" t="str" cm="1">
        <f t="array" ref="J3727">_xlfn.XLOOKUP(D3727,justificativas_motivos,justificativas_texto,"",1,1)</f>
        <v>MOTORISTA CUMPRINDO HORÁRIO NA ESCALA ATUAL</v>
      </c>
    </row>
    <row r="3728" spans="1:10" ht="41.25" hidden="1" customHeight="1">
      <c r="A3728" s="152">
        <v>45667</v>
      </c>
      <c r="B3728" s="146">
        <v>19001</v>
      </c>
      <c r="C3728" s="147">
        <v>0.77083333333333337</v>
      </c>
      <c r="D3728" s="148" t="s">
        <v>11</v>
      </c>
      <c r="E3728" s="149" t="s">
        <v>41</v>
      </c>
      <c r="F3728" s="149"/>
      <c r="G3728" s="149" t="str">
        <f t="shared" si="131"/>
        <v>1</v>
      </c>
      <c r="H3728" s="150">
        <f t="shared" si="132"/>
        <v>18</v>
      </c>
      <c r="I3728" s="149" t="s">
        <v>388</v>
      </c>
      <c r="J3728" s="151" t="str" cm="1">
        <f t="array" ref="J3728">_xlfn.XLOOKUP(D3728,justificativas_motivos,justificativas_texto,"",1,1)</f>
        <v>MOTORISTA CUMPRINDO HORÁRIO NA ESCALA ATUAL</v>
      </c>
    </row>
    <row r="3729" spans="1:10" ht="41.25" hidden="1" customHeight="1">
      <c r="A3729" s="152">
        <v>45667</v>
      </c>
      <c r="B3729" s="146">
        <v>19001</v>
      </c>
      <c r="C3729" s="147">
        <v>0.77083333333333337</v>
      </c>
      <c r="D3729" s="148" t="s">
        <v>11</v>
      </c>
      <c r="E3729" s="149" t="s">
        <v>365</v>
      </c>
      <c r="F3729" s="149"/>
      <c r="G3729" s="149" t="str">
        <f t="shared" si="131"/>
        <v>1</v>
      </c>
      <c r="H3729" s="150">
        <f t="shared" si="132"/>
        <v>18</v>
      </c>
      <c r="I3729" s="149" t="s">
        <v>388</v>
      </c>
      <c r="J3729" s="151" t="str" cm="1">
        <f t="array" ref="J3729">_xlfn.XLOOKUP(D3729,justificativas_motivos,justificativas_texto,"",1,1)</f>
        <v>MOTORISTA CUMPRINDO HORÁRIO NA ESCALA ATUAL</v>
      </c>
    </row>
    <row r="3730" spans="1:10" ht="41.25" hidden="1" customHeight="1">
      <c r="A3730" s="152">
        <v>45667</v>
      </c>
      <c r="B3730" s="146">
        <v>19016</v>
      </c>
      <c r="C3730" s="147">
        <v>0.79166666666666663</v>
      </c>
      <c r="D3730" s="148" t="s">
        <v>11</v>
      </c>
      <c r="E3730" s="149" t="s">
        <v>157</v>
      </c>
      <c r="F3730" s="149"/>
      <c r="G3730" s="149" t="str">
        <f t="shared" si="131"/>
        <v>1</v>
      </c>
      <c r="H3730" s="150">
        <f t="shared" si="132"/>
        <v>18</v>
      </c>
      <c r="I3730" s="149" t="s">
        <v>79</v>
      </c>
      <c r="J3730" s="151" t="str" cm="1">
        <f t="array" ref="J3730">_xlfn.XLOOKUP(D3730,justificativas_motivos,justificativas_texto,"",1,1)</f>
        <v>MOTORISTA CUMPRINDO HORÁRIO NA ESCALA ATUAL</v>
      </c>
    </row>
    <row r="3731" spans="1:10" ht="41.25" hidden="1" customHeight="1">
      <c r="A3731" s="152">
        <v>45667</v>
      </c>
      <c r="B3731" s="146">
        <v>19016</v>
      </c>
      <c r="C3731" s="147">
        <v>0.79166666666666663</v>
      </c>
      <c r="D3731" s="148" t="s">
        <v>11</v>
      </c>
      <c r="E3731" s="149" t="s">
        <v>216</v>
      </c>
      <c r="F3731" s="149"/>
      <c r="G3731" s="149" t="str">
        <f t="shared" si="131"/>
        <v>1</v>
      </c>
      <c r="H3731" s="150">
        <f t="shared" si="132"/>
        <v>18</v>
      </c>
      <c r="I3731" s="149" t="s">
        <v>79</v>
      </c>
      <c r="J3731" s="151" t="str" cm="1">
        <f t="array" ref="J3731">_xlfn.XLOOKUP(D3731,justificativas_motivos,justificativas_texto,"",1,1)</f>
        <v>MOTORISTA CUMPRINDO HORÁRIO NA ESCALA ATUAL</v>
      </c>
    </row>
    <row r="3732" spans="1:10" ht="41.25" hidden="1" customHeight="1">
      <c r="A3732" s="152">
        <v>45667</v>
      </c>
      <c r="B3732" s="146">
        <v>24009</v>
      </c>
      <c r="C3732" s="147">
        <v>0.83333333333333337</v>
      </c>
      <c r="D3732" s="148" t="s">
        <v>11</v>
      </c>
      <c r="E3732" s="149" t="s">
        <v>101</v>
      </c>
      <c r="F3732" s="149"/>
      <c r="G3732" s="149" t="str">
        <f t="shared" si="131"/>
        <v>1</v>
      </c>
      <c r="H3732" s="150">
        <f t="shared" si="132"/>
        <v>18</v>
      </c>
      <c r="I3732" s="149" t="str" cm="1">
        <f t="array" ref="I3732">_xlfn.XLOOKUP(C3732,imp_horarios,imp_trechos_janta,"",-1,1)</f>
        <v>GOIANIA X SAO LUIS 20:00</v>
      </c>
      <c r="J3732" s="151" t="str" cm="1">
        <f t="array" ref="J3732">_xlfn.XLOOKUP(D3732,justificativas_motivos,justificativas_texto,"",1,1)</f>
        <v>MOTORISTA CUMPRINDO HORÁRIO NA ESCALA ATUAL</v>
      </c>
    </row>
    <row r="3733" spans="1:10" ht="41.25" hidden="1" customHeight="1">
      <c r="A3733" s="152">
        <v>45667</v>
      </c>
      <c r="B3733" s="146">
        <v>24009</v>
      </c>
      <c r="C3733" s="147">
        <v>0.83333333333333337</v>
      </c>
      <c r="D3733" s="148" t="s">
        <v>11</v>
      </c>
      <c r="E3733" s="149" t="s">
        <v>340</v>
      </c>
      <c r="F3733" s="149"/>
      <c r="G3733" s="149" t="str">
        <f t="shared" si="131"/>
        <v>1</v>
      </c>
      <c r="H3733" s="150">
        <f t="shared" si="132"/>
        <v>18</v>
      </c>
      <c r="I3733" s="149" t="str" cm="1">
        <f t="array" ref="I3733">_xlfn.XLOOKUP(C3733,imp_horarios,imp_trechos_janta,"",-1,1)</f>
        <v>GOIANIA X SAO LUIS 20:00</v>
      </c>
      <c r="J3733" s="151" t="str" cm="1">
        <f t="array" ref="J3733">_xlfn.XLOOKUP(D3733,justificativas_motivos,justificativas_texto,"",1,1)</f>
        <v>MOTORISTA CUMPRINDO HORÁRIO NA ESCALA ATUAL</v>
      </c>
    </row>
    <row r="3734" spans="1:10" ht="41.25" hidden="1" customHeight="1">
      <c r="A3734" s="152">
        <v>45668</v>
      </c>
      <c r="B3734" s="146">
        <v>19025</v>
      </c>
      <c r="C3734" s="147">
        <v>0.87847222222222221</v>
      </c>
      <c r="D3734" s="148" t="s">
        <v>11</v>
      </c>
      <c r="E3734" s="149" t="s">
        <v>41</v>
      </c>
      <c r="F3734" s="149"/>
      <c r="G3734" s="149" t="str">
        <f t="shared" si="131"/>
        <v>1</v>
      </c>
      <c r="H3734" s="150">
        <f t="shared" si="132"/>
        <v>18</v>
      </c>
      <c r="I3734" s="149" t="str" cm="1">
        <f t="array" ref="I3734">_xlfn.XLOOKUP(C3734,imp_horarios,imp_trechos_janta,"",-1,1)</f>
        <v>BELEM X GOIANIA 21:05</v>
      </c>
      <c r="J3734" s="151" t="str" cm="1">
        <f t="array" ref="J3734">_xlfn.XLOOKUP(D3734,justificativas_motivos,justificativas_texto,"",1,1)</f>
        <v>MOTORISTA CUMPRINDO HORÁRIO NA ESCALA ATUAL</v>
      </c>
    </row>
    <row r="3735" spans="1:10" ht="41.25" hidden="1" customHeight="1">
      <c r="A3735" s="152">
        <v>45668</v>
      </c>
      <c r="B3735" s="146">
        <v>19025</v>
      </c>
      <c r="C3735" s="147">
        <v>0.87847222222222221</v>
      </c>
      <c r="D3735" s="148" t="s">
        <v>11</v>
      </c>
      <c r="E3735" s="149" t="s">
        <v>365</v>
      </c>
      <c r="F3735" s="149"/>
      <c r="G3735" s="149" t="str">
        <f t="shared" si="131"/>
        <v>1</v>
      </c>
      <c r="H3735" s="150">
        <f t="shared" si="132"/>
        <v>18</v>
      </c>
      <c r="I3735" s="149" t="str" cm="1">
        <f t="array" ref="I3735">_xlfn.XLOOKUP(C3735,imp_horarios,imp_trechos_janta,"",-1,1)</f>
        <v>BELEM X GOIANIA 21:05</v>
      </c>
      <c r="J3735" s="151" t="str" cm="1">
        <f t="array" ref="J3735">_xlfn.XLOOKUP(D3735,justificativas_motivos,justificativas_texto,"",1,1)</f>
        <v>MOTORISTA CUMPRINDO HORÁRIO NA ESCALA ATUAL</v>
      </c>
    </row>
    <row r="3736" spans="1:10" ht="41.25" hidden="1" customHeight="1">
      <c r="A3736" s="152">
        <v>45668</v>
      </c>
      <c r="B3736" s="146">
        <v>19016</v>
      </c>
      <c r="C3736" s="147">
        <v>0.3</v>
      </c>
      <c r="D3736" s="148" t="s">
        <v>11</v>
      </c>
      <c r="E3736" s="149" t="s">
        <v>157</v>
      </c>
      <c r="F3736" s="149"/>
      <c r="G3736" s="149" t="str">
        <f t="shared" si="131"/>
        <v>1</v>
      </c>
      <c r="H3736" s="150">
        <f t="shared" si="132"/>
        <v>18</v>
      </c>
      <c r="I3736" s="149" t="str" cm="1">
        <f t="array" ref="I3736">_xlfn.XLOOKUP(C3736,imp_horarios,imp_trechos_janta,"",-1,1)</f>
        <v>BELEM X GOIANIA 07:12</v>
      </c>
      <c r="J3736" s="151" t="str" cm="1">
        <f t="array" ref="J3736">_xlfn.XLOOKUP(D3736,justificativas_motivos,justificativas_texto,"",1,1)</f>
        <v>MOTORISTA CUMPRINDO HORÁRIO NA ESCALA ATUAL</v>
      </c>
    </row>
    <row r="3737" spans="1:10" ht="41.25" hidden="1" customHeight="1">
      <c r="A3737" s="152">
        <v>45668</v>
      </c>
      <c r="B3737" s="146">
        <v>19016</v>
      </c>
      <c r="C3737" s="147">
        <v>0.3</v>
      </c>
      <c r="D3737" s="148" t="s">
        <v>11</v>
      </c>
      <c r="E3737" s="149" t="s">
        <v>216</v>
      </c>
      <c r="F3737" s="149"/>
      <c r="G3737" s="149" t="str">
        <f t="shared" si="131"/>
        <v>1</v>
      </c>
      <c r="H3737" s="150">
        <f t="shared" si="132"/>
        <v>18</v>
      </c>
      <c r="I3737" s="149" t="str" cm="1">
        <f t="array" ref="I3737">_xlfn.XLOOKUP(C3737,imp_horarios,imp_trechos_janta,"",-1,1)</f>
        <v>BELEM X GOIANIA 07:12</v>
      </c>
      <c r="J3737" s="151" t="str" cm="1">
        <f t="array" ref="J3737">_xlfn.XLOOKUP(D3737,justificativas_motivos,justificativas_texto,"",1,1)</f>
        <v>MOTORISTA CUMPRINDO HORÁRIO NA ESCALA ATUAL</v>
      </c>
    </row>
    <row r="3738" spans="1:10" ht="41.25" hidden="1" customHeight="1">
      <c r="A3738" s="152">
        <v>45668</v>
      </c>
      <c r="B3738" s="146">
        <v>24009</v>
      </c>
      <c r="C3738" s="147">
        <v>0.33333333333333331</v>
      </c>
      <c r="D3738" s="148" t="s">
        <v>11</v>
      </c>
      <c r="E3738" s="149" t="s">
        <v>101</v>
      </c>
      <c r="F3738" s="149"/>
      <c r="G3738" s="149" t="str">
        <f t="shared" si="131"/>
        <v>1</v>
      </c>
      <c r="H3738" s="150">
        <f t="shared" si="132"/>
        <v>18</v>
      </c>
      <c r="I3738" s="149" t="str" cm="1">
        <f t="array" ref="I3738">_xlfn.XLOOKUP(C3738,imp_horarios,imp_trechos_janta,"",-1,1)</f>
        <v>SAO LUIS X GOIANIA 08:00</v>
      </c>
      <c r="J3738" s="151" t="str" cm="1">
        <f t="array" ref="J3738">_xlfn.XLOOKUP(D3738,justificativas_motivos,justificativas_texto,"",1,1)</f>
        <v>MOTORISTA CUMPRINDO HORÁRIO NA ESCALA ATUAL</v>
      </c>
    </row>
    <row r="3739" spans="1:10" ht="41.25" hidden="1" customHeight="1">
      <c r="A3739" s="152">
        <v>45668</v>
      </c>
      <c r="B3739" s="146">
        <v>24009</v>
      </c>
      <c r="C3739" s="147">
        <v>0.33333333333333331</v>
      </c>
      <c r="D3739" s="148" t="s">
        <v>11</v>
      </c>
      <c r="E3739" s="149" t="s">
        <v>340</v>
      </c>
      <c r="F3739" s="149"/>
      <c r="G3739" s="149" t="str">
        <f t="shared" si="131"/>
        <v>1</v>
      </c>
      <c r="H3739" s="150">
        <f t="shared" si="132"/>
        <v>18</v>
      </c>
      <c r="I3739" s="149" t="str" cm="1">
        <f t="array" ref="I3739">_xlfn.XLOOKUP(C3739,imp_horarios,imp_trechos_janta,"",-1,1)</f>
        <v>SAO LUIS X GOIANIA 08:00</v>
      </c>
      <c r="J3739" s="151" t="str" cm="1">
        <f t="array" ref="J3739">_xlfn.XLOOKUP(D3739,justificativas_motivos,justificativas_texto,"",1,1)</f>
        <v>MOTORISTA CUMPRINDO HORÁRIO NA ESCALA ATUAL</v>
      </c>
    </row>
    <row r="3740" spans="1:10" ht="41.25" hidden="1" customHeight="1">
      <c r="A3740" s="152">
        <v>45668</v>
      </c>
      <c r="B3740" s="146">
        <v>16600</v>
      </c>
      <c r="C3740" s="147">
        <v>0.39583333333333331</v>
      </c>
      <c r="D3740" s="148" t="s">
        <v>11</v>
      </c>
      <c r="E3740" s="153" t="s">
        <v>55</v>
      </c>
      <c r="F3740" s="149"/>
      <c r="G3740" s="149" t="str">
        <f t="shared" si="131"/>
        <v>1</v>
      </c>
      <c r="H3740" s="150">
        <f t="shared" si="132"/>
        <v>18</v>
      </c>
      <c r="I3740" s="149" t="str" cm="1">
        <f t="array" ref="I3740">_xlfn.XLOOKUP(C3740,imp_horarios,imp_trechos_janta,"",-1,1)</f>
        <v>GOIANIA X BELEM 09:30</v>
      </c>
      <c r="J3740" s="151" t="str" cm="1">
        <f t="array" ref="J3740">_xlfn.XLOOKUP(D3740,justificativas_motivos,justificativas_texto,"",1,1)</f>
        <v>MOTORISTA CUMPRINDO HORÁRIO NA ESCALA ATUAL</v>
      </c>
    </row>
    <row r="3741" spans="1:10" ht="41.25" hidden="1" customHeight="1">
      <c r="A3741" s="152">
        <v>45668</v>
      </c>
      <c r="B3741" s="146">
        <v>16600</v>
      </c>
      <c r="C3741" s="147">
        <v>0.39583333333333331</v>
      </c>
      <c r="D3741" s="148" t="s">
        <v>11</v>
      </c>
      <c r="E3741" s="153" t="s">
        <v>330</v>
      </c>
      <c r="F3741" s="149"/>
      <c r="G3741" s="149" t="str">
        <f t="shared" si="131"/>
        <v>1</v>
      </c>
      <c r="H3741" s="150">
        <f t="shared" si="132"/>
        <v>18</v>
      </c>
      <c r="I3741" s="149" t="str" cm="1">
        <f t="array" ref="I3741">_xlfn.XLOOKUP(C3741,imp_horarios,imp_trechos_janta,"",-1,1)</f>
        <v>GOIANIA X BELEM 09:30</v>
      </c>
      <c r="J3741" s="151" t="str" cm="1">
        <f t="array" ref="J3741">_xlfn.XLOOKUP(D3741,justificativas_motivos,justificativas_texto,"",1,1)</f>
        <v>MOTORISTA CUMPRINDO HORÁRIO NA ESCALA ATUAL</v>
      </c>
    </row>
    <row r="3742" spans="1:10" ht="41.25" hidden="1" customHeight="1">
      <c r="A3742" s="152">
        <v>45668</v>
      </c>
      <c r="B3742" s="146">
        <v>19010</v>
      </c>
      <c r="C3742" s="147">
        <v>0.39583333333333331</v>
      </c>
      <c r="D3742" s="148" t="s">
        <v>11</v>
      </c>
      <c r="E3742" s="153" t="s">
        <v>305</v>
      </c>
      <c r="F3742" s="149"/>
      <c r="G3742" s="149" t="str">
        <f t="shared" si="131"/>
        <v>1</v>
      </c>
      <c r="H3742" s="150">
        <f t="shared" si="132"/>
        <v>18</v>
      </c>
      <c r="I3742" s="149" t="s">
        <v>145</v>
      </c>
      <c r="J3742" s="151" t="str" cm="1">
        <f t="array" ref="J3742">_xlfn.XLOOKUP(D3742,justificativas_motivos,justificativas_texto,"",1,1)</f>
        <v>MOTORISTA CUMPRINDO HORÁRIO NA ESCALA ATUAL</v>
      </c>
    </row>
    <row r="3743" spans="1:10" ht="41.25" hidden="1" customHeight="1">
      <c r="A3743" s="152">
        <v>45668</v>
      </c>
      <c r="B3743" s="146">
        <v>19010</v>
      </c>
      <c r="C3743" s="147">
        <v>0.39583333333333331</v>
      </c>
      <c r="D3743" s="148" t="s">
        <v>11</v>
      </c>
      <c r="E3743" s="153" t="s">
        <v>375</v>
      </c>
      <c r="F3743" s="149"/>
      <c r="G3743" s="149" t="str">
        <f t="shared" si="131"/>
        <v>1</v>
      </c>
      <c r="H3743" s="150">
        <f t="shared" si="132"/>
        <v>18</v>
      </c>
      <c r="I3743" s="149" t="s">
        <v>145</v>
      </c>
      <c r="J3743" s="151" t="str" cm="1">
        <f t="array" ref="J3743">_xlfn.XLOOKUP(D3743,justificativas_motivos,justificativas_texto,"",1,1)</f>
        <v>MOTORISTA CUMPRINDO HORÁRIO NA ESCALA ATUAL</v>
      </c>
    </row>
    <row r="3744" spans="1:10" ht="41.25" hidden="1" customHeight="1">
      <c r="A3744" s="152">
        <v>45668</v>
      </c>
      <c r="B3744" s="146">
        <v>17700</v>
      </c>
      <c r="C3744" s="147">
        <v>0.77083333333333337</v>
      </c>
      <c r="D3744" s="148" t="s">
        <v>11</v>
      </c>
      <c r="E3744" s="149" t="s">
        <v>108</v>
      </c>
      <c r="F3744" s="149"/>
      <c r="G3744" s="149" t="str">
        <f t="shared" si="131"/>
        <v>1</v>
      </c>
      <c r="H3744" s="150">
        <f t="shared" si="132"/>
        <v>18</v>
      </c>
      <c r="I3744" s="149" t="str" cm="1">
        <f t="array" ref="I3744">_xlfn.XLOOKUP(C3744,imp_horarios,imp_trechos_janta,"",-1,1)</f>
        <v>GOIANIA X TERESINA 18:00</v>
      </c>
      <c r="J3744" s="151" t="str" cm="1">
        <f t="array" ref="J3744">_xlfn.XLOOKUP(D3744,justificativas_motivos,justificativas_texto,"",1,1)</f>
        <v>MOTORISTA CUMPRINDO HORÁRIO NA ESCALA ATUAL</v>
      </c>
    </row>
    <row r="3745" spans="1:10" ht="41.25" hidden="1" customHeight="1">
      <c r="A3745" s="152">
        <v>45668</v>
      </c>
      <c r="B3745" s="146">
        <v>17700</v>
      </c>
      <c r="C3745" s="147">
        <v>0.77083333333333337</v>
      </c>
      <c r="D3745" s="148" t="s">
        <v>11</v>
      </c>
      <c r="E3745" s="149" t="s">
        <v>47</v>
      </c>
      <c r="F3745" s="149"/>
      <c r="G3745" s="149" t="str">
        <f t="shared" si="131"/>
        <v>1</v>
      </c>
      <c r="H3745" s="150">
        <f t="shared" si="132"/>
        <v>18</v>
      </c>
      <c r="I3745" s="149" t="str" cm="1">
        <f t="array" ref="I3745">_xlfn.XLOOKUP(C3745,imp_horarios,imp_trechos_janta,"",-1,1)</f>
        <v>GOIANIA X TERESINA 18:00</v>
      </c>
      <c r="J3745" s="151" t="str" cm="1">
        <f t="array" ref="J3745">_xlfn.XLOOKUP(D3745,justificativas_motivos,justificativas_texto,"",1,1)</f>
        <v>MOTORISTA CUMPRINDO HORÁRIO NA ESCALA ATUAL</v>
      </c>
    </row>
    <row r="3746" spans="1:10" ht="41.25" hidden="1" customHeight="1">
      <c r="A3746" s="152">
        <v>45668</v>
      </c>
      <c r="B3746" s="146">
        <v>19007</v>
      </c>
      <c r="C3746" s="147">
        <v>0.79861111111111116</v>
      </c>
      <c r="D3746" s="148" t="s">
        <v>11</v>
      </c>
      <c r="E3746" s="149" t="s">
        <v>173</v>
      </c>
      <c r="F3746" s="149"/>
      <c r="G3746" s="149" t="str">
        <f t="shared" si="131"/>
        <v>1</v>
      </c>
      <c r="H3746" s="150">
        <f t="shared" si="132"/>
        <v>18</v>
      </c>
      <c r="I3746" s="149" t="s">
        <v>629</v>
      </c>
      <c r="J3746" s="151" t="str" cm="1">
        <f t="array" ref="J3746">_xlfn.XLOOKUP(D3746,justificativas_motivos,justificativas_texto,"",1,1)</f>
        <v>MOTORISTA CUMPRINDO HORÁRIO NA ESCALA ATUAL</v>
      </c>
    </row>
    <row r="3747" spans="1:10" ht="41.25" hidden="1" customHeight="1">
      <c r="A3747" s="152">
        <v>45668</v>
      </c>
      <c r="B3747" s="146">
        <v>19007</v>
      </c>
      <c r="C3747" s="147">
        <v>0.79861111111111116</v>
      </c>
      <c r="D3747" s="148" t="s">
        <v>11</v>
      </c>
      <c r="E3747" s="149" t="s">
        <v>130</v>
      </c>
      <c r="F3747" s="149"/>
      <c r="G3747" s="149" t="str">
        <f t="shared" si="131"/>
        <v>1</v>
      </c>
      <c r="H3747" s="150">
        <f t="shared" si="132"/>
        <v>18</v>
      </c>
      <c r="I3747" s="149" t="s">
        <v>629</v>
      </c>
      <c r="J3747" s="151" t="str" cm="1">
        <f t="array" ref="J3747">_xlfn.XLOOKUP(D3747,justificativas_motivos,justificativas_texto,"",1,1)</f>
        <v>MOTORISTA CUMPRINDO HORÁRIO NA ESCALA ATUAL</v>
      </c>
    </row>
    <row r="3748" spans="1:10" ht="41.25" hidden="1" customHeight="1">
      <c r="A3748" s="152">
        <v>45668</v>
      </c>
      <c r="B3748" s="146">
        <v>24012</v>
      </c>
      <c r="C3748" s="147">
        <v>0.79166666666666663</v>
      </c>
      <c r="D3748" s="148" t="s">
        <v>11</v>
      </c>
      <c r="E3748" s="149" t="s">
        <v>96</v>
      </c>
      <c r="F3748" s="149"/>
      <c r="G3748" s="149" t="str">
        <f t="shared" si="131"/>
        <v>1</v>
      </c>
      <c r="H3748" s="150">
        <f t="shared" si="132"/>
        <v>18</v>
      </c>
      <c r="I3748" s="149" t="s">
        <v>79</v>
      </c>
      <c r="J3748" s="151" t="str" cm="1">
        <f t="array" ref="J3748">_xlfn.XLOOKUP(D3748,justificativas_motivos,justificativas_texto,"",1,1)</f>
        <v>MOTORISTA CUMPRINDO HORÁRIO NA ESCALA ATUAL</v>
      </c>
    </row>
    <row r="3749" spans="1:10" ht="41.25" hidden="1" customHeight="1">
      <c r="A3749" s="152">
        <v>45668</v>
      </c>
      <c r="B3749" s="146">
        <v>24012</v>
      </c>
      <c r="C3749" s="147">
        <v>0.79166666666666663</v>
      </c>
      <c r="D3749" s="148" t="s">
        <v>11</v>
      </c>
      <c r="E3749" s="149" t="s">
        <v>45</v>
      </c>
      <c r="F3749" s="149"/>
      <c r="G3749" s="149" t="str">
        <f t="shared" si="131"/>
        <v>1</v>
      </c>
      <c r="H3749" s="150">
        <f t="shared" si="132"/>
        <v>18</v>
      </c>
      <c r="I3749" s="149" t="s">
        <v>79</v>
      </c>
      <c r="J3749" s="151" t="str" cm="1">
        <f t="array" ref="J3749">_xlfn.XLOOKUP(D3749,justificativas_motivos,justificativas_texto,"",1,1)</f>
        <v>MOTORISTA CUMPRINDO HORÁRIO NA ESCALA ATUAL</v>
      </c>
    </row>
    <row r="3750" spans="1:10" ht="41.25" hidden="1" customHeight="1">
      <c r="A3750" s="152">
        <v>45668</v>
      </c>
      <c r="B3750" s="146">
        <v>24011</v>
      </c>
      <c r="C3750" s="147">
        <v>0.83333333333333337</v>
      </c>
      <c r="D3750" s="148" t="s">
        <v>11</v>
      </c>
      <c r="E3750" s="149" t="s">
        <v>18</v>
      </c>
      <c r="F3750" s="149"/>
      <c r="G3750" s="149" t="str">
        <f t="shared" si="131"/>
        <v>1</v>
      </c>
      <c r="H3750" s="150">
        <f t="shared" si="132"/>
        <v>18</v>
      </c>
      <c r="I3750" s="149" t="str" cm="1">
        <f t="array" ref="I3750">_xlfn.XLOOKUP(C3750,imp_horarios,imp_trechos_janta,"",-1,1)</f>
        <v>GOIANIA X SAO LUIS 20:00</v>
      </c>
      <c r="J3750" s="151" t="str" cm="1">
        <f t="array" ref="J3750">_xlfn.XLOOKUP(D3750,justificativas_motivos,justificativas_texto,"",1,1)</f>
        <v>MOTORISTA CUMPRINDO HORÁRIO NA ESCALA ATUAL</v>
      </c>
    </row>
    <row r="3751" spans="1:10" ht="41.25" hidden="1" customHeight="1">
      <c r="A3751" s="152">
        <v>45668</v>
      </c>
      <c r="B3751" s="135">
        <v>24011</v>
      </c>
      <c r="C3751" s="133">
        <v>0.83333333333333337</v>
      </c>
      <c r="D3751" s="148" t="s">
        <v>11</v>
      </c>
      <c r="E3751" s="132" t="s">
        <v>211</v>
      </c>
      <c r="F3751" s="132"/>
      <c r="G3751" s="132" t="str">
        <f t="shared" si="131"/>
        <v>1</v>
      </c>
      <c r="H3751" s="137">
        <f t="shared" si="132"/>
        <v>18</v>
      </c>
      <c r="I3751" s="132" t="str" cm="1">
        <f t="array" ref="I3751">_xlfn.XLOOKUP(C3751,imp_horarios,imp_trechos_janta,"",-1,1)</f>
        <v>GOIANIA X SAO LUIS 20:00</v>
      </c>
      <c r="J3751" s="145" t="str" cm="1">
        <f t="array" ref="J3751">_xlfn.XLOOKUP(D3751,justificativas_motivos,justificativas_texto,"",1,1)</f>
        <v>MOTORISTA CUMPRINDO HORÁRIO NA ESCALA ATUAL</v>
      </c>
    </row>
    <row r="3752" spans="1:10" ht="41.25" hidden="1" customHeight="1">
      <c r="A3752" s="144">
        <v>45669</v>
      </c>
      <c r="B3752" s="135">
        <v>12400</v>
      </c>
      <c r="C3752" s="133">
        <v>0.87847222222222221</v>
      </c>
      <c r="D3752" s="136" t="s">
        <v>11</v>
      </c>
      <c r="E3752" s="132" t="s">
        <v>96</v>
      </c>
      <c r="F3752" s="132"/>
      <c r="G3752" s="132" t="str">
        <f t="shared" si="131"/>
        <v>1</v>
      </c>
      <c r="H3752" s="137">
        <f t="shared" si="132"/>
        <v>18</v>
      </c>
      <c r="I3752" s="132" t="str" cm="1">
        <f t="array" ref="I3752">_xlfn.XLOOKUP(C3752,imp_horarios,imp_trechos_janta,"",-1,1)</f>
        <v>BELEM X GOIANIA 21:05</v>
      </c>
      <c r="J3752" s="145" t="str" cm="1">
        <f t="array" ref="J3752">_xlfn.XLOOKUP(D3752,justificativas_motivos,justificativas_texto,"",1,1)</f>
        <v>MOTORISTA CUMPRINDO HORÁRIO NA ESCALA ATUAL</v>
      </c>
    </row>
    <row r="3753" spans="1:10" ht="41.25" hidden="1" customHeight="1">
      <c r="A3753" s="152">
        <v>45669</v>
      </c>
      <c r="B3753" s="135">
        <v>12400</v>
      </c>
      <c r="C3753" s="133">
        <v>0.87847222222222221</v>
      </c>
      <c r="D3753" s="148" t="s">
        <v>11</v>
      </c>
      <c r="E3753" s="132" t="s">
        <v>45</v>
      </c>
      <c r="F3753" s="132"/>
      <c r="G3753" s="132" t="str">
        <f t="shared" si="131"/>
        <v>1</v>
      </c>
      <c r="H3753" s="137">
        <f t="shared" si="132"/>
        <v>18</v>
      </c>
      <c r="I3753" s="132" t="str" cm="1">
        <f t="array" ref="I3753">_xlfn.XLOOKUP(C3753,imp_horarios,imp_trechos_janta,"",-1,1)</f>
        <v>BELEM X GOIANIA 21:05</v>
      </c>
      <c r="J3753" s="145" t="str" cm="1">
        <f t="array" ref="J3753">_xlfn.XLOOKUP(D3753,justificativas_motivos,justificativas_texto,"",1,1)</f>
        <v>MOTORISTA CUMPRINDO HORÁRIO NA ESCALA ATUAL</v>
      </c>
    </row>
    <row r="3754" spans="1:10" ht="41.25" hidden="1" customHeight="1">
      <c r="A3754" s="144">
        <v>45669</v>
      </c>
      <c r="B3754" s="135">
        <v>24012</v>
      </c>
      <c r="C3754" s="133">
        <v>0.3</v>
      </c>
      <c r="D3754" s="136" t="s">
        <v>11</v>
      </c>
      <c r="E3754" s="132" t="s">
        <v>173</v>
      </c>
      <c r="F3754" s="132"/>
      <c r="G3754" s="132" t="str">
        <f t="shared" si="131"/>
        <v>1</v>
      </c>
      <c r="H3754" s="137">
        <f t="shared" si="132"/>
        <v>18</v>
      </c>
      <c r="I3754" s="132" t="str" cm="1">
        <f t="array" ref="I3754">_xlfn.XLOOKUP(C3754,imp_horarios,imp_trechos_janta,"",-1,1)</f>
        <v>BELEM X GOIANIA 07:12</v>
      </c>
      <c r="J3754" s="145" t="str" cm="1">
        <f t="array" ref="J3754">_xlfn.XLOOKUP(D3754,justificativas_motivos,justificativas_texto,"",1,1)</f>
        <v>MOTORISTA CUMPRINDO HORÁRIO NA ESCALA ATUAL</v>
      </c>
    </row>
    <row r="3755" spans="1:10" ht="41.25" hidden="1" customHeight="1">
      <c r="A3755" s="152">
        <v>45669</v>
      </c>
      <c r="B3755" s="135">
        <v>24012</v>
      </c>
      <c r="C3755" s="133">
        <v>0.3</v>
      </c>
      <c r="D3755" s="148" t="s">
        <v>11</v>
      </c>
      <c r="E3755" s="132" t="s">
        <v>130</v>
      </c>
      <c r="F3755" s="132"/>
      <c r="G3755" s="132" t="str">
        <f t="shared" si="131"/>
        <v>1</v>
      </c>
      <c r="H3755" s="137">
        <f t="shared" si="132"/>
        <v>18</v>
      </c>
      <c r="I3755" s="132" t="str" cm="1">
        <f t="array" ref="I3755">_xlfn.XLOOKUP(C3755,imp_horarios,imp_trechos_janta,"",-1,1)</f>
        <v>BELEM X GOIANIA 07:12</v>
      </c>
      <c r="J3755" s="145" t="str" cm="1">
        <f t="array" ref="J3755">_xlfn.XLOOKUP(D3755,justificativas_motivos,justificativas_texto,"",1,1)</f>
        <v>MOTORISTA CUMPRINDO HORÁRIO NA ESCALA ATUAL</v>
      </c>
    </row>
    <row r="3756" spans="1:10" ht="41.25" hidden="1" customHeight="1">
      <c r="A3756" s="144">
        <v>45669</v>
      </c>
      <c r="B3756" s="135">
        <v>24011</v>
      </c>
      <c r="C3756" s="133">
        <v>0.33333333333333331</v>
      </c>
      <c r="D3756" s="136" t="s">
        <v>11</v>
      </c>
      <c r="E3756" s="132" t="s">
        <v>18</v>
      </c>
      <c r="F3756" s="132"/>
      <c r="G3756" s="132" t="str">
        <f t="shared" si="131"/>
        <v>1</v>
      </c>
      <c r="H3756" s="137">
        <f t="shared" si="132"/>
        <v>18</v>
      </c>
      <c r="I3756" s="132" t="str" cm="1">
        <f t="array" ref="I3756">_xlfn.XLOOKUP(C3756,imp_horarios,imp_trechos_janta,"",-1,1)</f>
        <v>SAO LUIS X GOIANIA 08:00</v>
      </c>
      <c r="J3756" s="145" t="str" cm="1">
        <f t="array" ref="J3756">_xlfn.XLOOKUP(D3756,justificativas_motivos,justificativas_texto,"",1,1)</f>
        <v>MOTORISTA CUMPRINDO HORÁRIO NA ESCALA ATUAL</v>
      </c>
    </row>
    <row r="3757" spans="1:10" ht="41.25" hidden="1" customHeight="1">
      <c r="A3757" s="152">
        <v>45669</v>
      </c>
      <c r="B3757" s="135">
        <v>24011</v>
      </c>
      <c r="C3757" s="133">
        <v>0.33333333333333331</v>
      </c>
      <c r="D3757" s="148" t="s">
        <v>11</v>
      </c>
      <c r="E3757" s="132" t="s">
        <v>211</v>
      </c>
      <c r="F3757" s="132"/>
      <c r="G3757" s="132" t="str">
        <f t="shared" si="131"/>
        <v>1</v>
      </c>
      <c r="H3757" s="137">
        <f t="shared" si="132"/>
        <v>18</v>
      </c>
      <c r="I3757" s="132" t="str" cm="1">
        <f t="array" ref="I3757">_xlfn.XLOOKUP(C3757,imp_horarios,imp_trechos_janta,"",-1,1)</f>
        <v>SAO LUIS X GOIANIA 08:00</v>
      </c>
      <c r="J3757" s="145" t="str" cm="1">
        <f t="array" ref="J3757">_xlfn.XLOOKUP(D3757,justificativas_motivos,justificativas_texto,"",1,1)</f>
        <v>MOTORISTA CUMPRINDO HORÁRIO NA ESCALA ATUAL</v>
      </c>
    </row>
    <row r="3758" spans="1:10" ht="41.25" hidden="1" customHeight="1">
      <c r="A3758" s="144">
        <v>45669</v>
      </c>
      <c r="B3758" s="135">
        <v>19011</v>
      </c>
      <c r="C3758" s="133">
        <v>0.39583333333333331</v>
      </c>
      <c r="D3758" s="136" t="s">
        <v>11</v>
      </c>
      <c r="E3758" s="132" t="s">
        <v>165</v>
      </c>
      <c r="F3758" s="132"/>
      <c r="G3758" s="132" t="str">
        <f t="shared" si="131"/>
        <v>1</v>
      </c>
      <c r="H3758" s="137">
        <f t="shared" si="132"/>
        <v>18</v>
      </c>
      <c r="I3758" s="132" t="str" cm="1">
        <f t="array" ref="I3758">_xlfn.XLOOKUP(C3758,imp_horarios,imp_trechos_janta,"",-1,1)</f>
        <v>GOIANIA X BELEM 09:30</v>
      </c>
      <c r="J3758" s="145" t="str" cm="1">
        <f t="array" ref="J3758">_xlfn.XLOOKUP(D3758,justificativas_motivos,justificativas_texto,"",1,1)</f>
        <v>MOTORISTA CUMPRINDO HORÁRIO NA ESCALA ATUAL</v>
      </c>
    </row>
    <row r="3759" spans="1:10" ht="41.25" hidden="1" customHeight="1">
      <c r="A3759" s="152">
        <v>45669</v>
      </c>
      <c r="B3759" s="146">
        <v>221301</v>
      </c>
      <c r="C3759" s="147">
        <v>0.37708333333333333</v>
      </c>
      <c r="D3759" s="148" t="s">
        <v>11</v>
      </c>
      <c r="E3759" s="149" t="s">
        <v>361</v>
      </c>
      <c r="F3759" s="149"/>
      <c r="G3759" s="149" t="str">
        <f t="shared" si="131"/>
        <v>1</v>
      </c>
      <c r="H3759" s="150">
        <f t="shared" si="132"/>
        <v>18</v>
      </c>
      <c r="I3759" s="149" t="str" cm="1">
        <f t="array" ref="I3759">_xlfn.XLOOKUP(C3759,imp_horarios,imp_trechos_janta,"",-1,1)</f>
        <v>FORTALEZA X SINOP 09:03</v>
      </c>
      <c r="J3759" s="151" t="str" cm="1">
        <f t="array" ref="J3759">_xlfn.XLOOKUP(D3759,justificativas_motivos,justificativas_texto,"",1,1)</f>
        <v>MOTORISTA CUMPRINDO HORÁRIO NA ESCALA ATUAL</v>
      </c>
    </row>
    <row r="3760" spans="1:10" ht="41.25" hidden="1" customHeight="1">
      <c r="A3760" s="152">
        <v>45669</v>
      </c>
      <c r="B3760" s="135">
        <v>221301</v>
      </c>
      <c r="C3760" s="133">
        <v>0.37708333333333333</v>
      </c>
      <c r="D3760" s="148" t="s">
        <v>11</v>
      </c>
      <c r="E3760" s="132" t="s">
        <v>288</v>
      </c>
      <c r="F3760" s="132"/>
      <c r="G3760" s="132" t="str">
        <f t="shared" si="131"/>
        <v>1</v>
      </c>
      <c r="H3760" s="137">
        <f t="shared" si="132"/>
        <v>18</v>
      </c>
      <c r="I3760" s="132" t="str" cm="1">
        <f t="array" ref="I3760">_xlfn.XLOOKUP(C3760,imp_horarios,imp_trechos_janta,"",-1,1)</f>
        <v>FORTALEZA X SINOP 09:03</v>
      </c>
      <c r="J3760" s="145" t="str" cm="1">
        <f t="array" ref="J3760">_xlfn.XLOOKUP(D3760,justificativas_motivos,justificativas_texto,"",1,1)</f>
        <v>MOTORISTA CUMPRINDO HORÁRIO NA ESCALA ATUAL</v>
      </c>
    </row>
    <row r="3761" spans="1:10" ht="41.25" hidden="1" customHeight="1">
      <c r="A3761" s="152">
        <v>45669</v>
      </c>
      <c r="B3761" s="135">
        <v>24014</v>
      </c>
      <c r="C3761" s="133">
        <v>0.75</v>
      </c>
      <c r="D3761" s="148" t="s">
        <v>11</v>
      </c>
      <c r="E3761" s="132" t="s">
        <v>61</v>
      </c>
      <c r="F3761" s="132"/>
      <c r="G3761" s="132" t="str">
        <f t="shared" si="131"/>
        <v>1</v>
      </c>
      <c r="H3761" s="137">
        <f t="shared" si="132"/>
        <v>18</v>
      </c>
      <c r="I3761" s="132" t="str" cm="1">
        <f t="array" ref="I3761">_xlfn.XLOOKUP(C3761,imp_horarios,imp_trechos_janta,"",-1,1)</f>
        <v>GOIANIA X TERESINA 18:00</v>
      </c>
      <c r="J3761" s="145" t="str" cm="1">
        <f t="array" ref="J3761">_xlfn.XLOOKUP(D3761,justificativas_motivos,justificativas_texto,"",1,1)</f>
        <v>MOTORISTA CUMPRINDO HORÁRIO NA ESCALA ATUAL</v>
      </c>
    </row>
    <row r="3762" spans="1:10" ht="41.25" hidden="1" customHeight="1">
      <c r="A3762" s="152">
        <v>45669</v>
      </c>
      <c r="B3762" s="146">
        <v>19009</v>
      </c>
      <c r="C3762" s="147">
        <v>0.79166666666666663</v>
      </c>
      <c r="D3762" s="148" t="s">
        <v>11</v>
      </c>
      <c r="E3762" s="149" t="s">
        <v>15</v>
      </c>
      <c r="F3762" s="149"/>
      <c r="G3762" s="149" t="str">
        <f t="shared" si="131"/>
        <v>1</v>
      </c>
      <c r="H3762" s="150">
        <f t="shared" si="132"/>
        <v>18</v>
      </c>
      <c r="I3762" s="149" t="str" cm="1">
        <f t="array" ref="I3762">_xlfn.XLOOKUP(C3762,imp_horarios,imp_trechos_janta,"",-1,1)</f>
        <v>GOIANIA X TERESINA 18:00</v>
      </c>
      <c r="J3762" s="151" t="str" cm="1">
        <f t="array" ref="J3762">_xlfn.XLOOKUP(D3762,justificativas_motivos,justificativas_texto,"",1,1)</f>
        <v>MOTORISTA CUMPRINDO HORÁRIO NA ESCALA ATUAL</v>
      </c>
    </row>
    <row r="3763" spans="1:10" ht="41.25" hidden="1" customHeight="1">
      <c r="A3763" s="144">
        <v>45669</v>
      </c>
      <c r="B3763" s="135">
        <v>24005</v>
      </c>
      <c r="C3763" s="133">
        <v>0.83333333333333337</v>
      </c>
      <c r="D3763" s="136" t="s">
        <v>11</v>
      </c>
      <c r="E3763" s="132" t="s">
        <v>135</v>
      </c>
      <c r="F3763" s="132"/>
      <c r="G3763" s="132" t="str">
        <f t="shared" si="131"/>
        <v>1</v>
      </c>
      <c r="H3763" s="137">
        <f t="shared" si="132"/>
        <v>18</v>
      </c>
      <c r="I3763" s="132" t="str" cm="1">
        <f t="array" ref="I3763">_xlfn.XLOOKUP(C3763,imp_horarios,imp_trechos_janta,"",-1,1)</f>
        <v>GOIANIA X SAO LUIS 20:00</v>
      </c>
      <c r="J3763" s="145" t="str" cm="1">
        <f t="array" ref="J3763">_xlfn.XLOOKUP(D3763,justificativas_motivos,justificativas_texto,"",1,1)</f>
        <v>MOTORISTA CUMPRINDO HORÁRIO NA ESCALA ATUAL</v>
      </c>
    </row>
    <row r="3764" spans="1:10" ht="41.25" hidden="1" customHeight="1">
      <c r="A3764" s="144">
        <v>45669</v>
      </c>
      <c r="B3764" s="135">
        <v>19011</v>
      </c>
      <c r="C3764" s="133">
        <v>0.39583333333333331</v>
      </c>
      <c r="D3764" s="136" t="s">
        <v>11</v>
      </c>
      <c r="E3764" s="132" t="s">
        <v>109</v>
      </c>
      <c r="F3764" s="132"/>
      <c r="G3764" s="132" t="str">
        <f t="shared" si="131"/>
        <v>1</v>
      </c>
      <c r="H3764" s="137">
        <f t="shared" si="132"/>
        <v>18</v>
      </c>
      <c r="I3764" s="132" t="str" cm="1">
        <f t="array" ref="I3764">_xlfn.XLOOKUP(C3764,imp_horarios,imp_trechos_janta,"",-1,1)</f>
        <v>GOIANIA X BELEM 09:30</v>
      </c>
      <c r="J3764" s="145" t="str" cm="1">
        <f t="array" ref="J3764">_xlfn.XLOOKUP(D3764,justificativas_motivos,justificativas_texto,"",1,1)</f>
        <v>MOTORISTA CUMPRINDO HORÁRIO NA ESCALA ATUAL</v>
      </c>
    </row>
    <row r="3765" spans="1:10" ht="41.25" hidden="1" customHeight="1">
      <c r="A3765" s="144">
        <v>45669</v>
      </c>
      <c r="B3765" s="135">
        <v>24014</v>
      </c>
      <c r="C3765" s="133">
        <v>0.75</v>
      </c>
      <c r="D3765" s="136" t="s">
        <v>11</v>
      </c>
      <c r="E3765" s="132" t="s">
        <v>60</v>
      </c>
      <c r="F3765" s="132"/>
      <c r="G3765" s="132" t="str">
        <f t="shared" si="131"/>
        <v>1</v>
      </c>
      <c r="H3765" s="137">
        <f t="shared" si="132"/>
        <v>18</v>
      </c>
      <c r="I3765" s="132" t="str" cm="1">
        <f t="array" ref="I3765">_xlfn.XLOOKUP(C3765,imp_horarios,imp_trechos_janta,"",-1,1)</f>
        <v>GOIANIA X TERESINA 18:00</v>
      </c>
      <c r="J3765" s="145" t="str" cm="1">
        <f t="array" ref="J3765">_xlfn.XLOOKUP(D3765,justificativas_motivos,justificativas_texto,"",1,1)</f>
        <v>MOTORISTA CUMPRINDO HORÁRIO NA ESCALA ATUAL</v>
      </c>
    </row>
    <row r="3766" spans="1:10" ht="41.25" hidden="1" customHeight="1">
      <c r="A3766" s="152">
        <v>45669</v>
      </c>
      <c r="B3766" s="146">
        <v>19009</v>
      </c>
      <c r="C3766" s="147">
        <v>0.79166666666666663</v>
      </c>
      <c r="D3766" s="148" t="s">
        <v>11</v>
      </c>
      <c r="E3766" s="149" t="s">
        <v>118</v>
      </c>
      <c r="F3766" s="149"/>
      <c r="G3766" s="149" t="str">
        <f t="shared" si="131"/>
        <v>1</v>
      </c>
      <c r="H3766" s="150">
        <f t="shared" si="132"/>
        <v>18</v>
      </c>
      <c r="I3766" s="149" t="str" cm="1">
        <f t="array" ref="I3766">_xlfn.XLOOKUP(C3766,imp_horarios,imp_trechos_janta,"",-1,1)</f>
        <v>GOIANIA X TERESINA 18:00</v>
      </c>
      <c r="J3766" s="151" t="str" cm="1">
        <f t="array" ref="J3766">_xlfn.XLOOKUP(D3766,justificativas_motivos,justificativas_texto,"",1,1)</f>
        <v>MOTORISTA CUMPRINDO HORÁRIO NA ESCALA ATUAL</v>
      </c>
    </row>
    <row r="3767" spans="1:10" ht="41.25" hidden="1" customHeight="1">
      <c r="A3767" s="152">
        <v>45669</v>
      </c>
      <c r="B3767" s="146">
        <v>24005</v>
      </c>
      <c r="C3767" s="147">
        <v>0.83333333333333337</v>
      </c>
      <c r="D3767" s="148" t="s">
        <v>11</v>
      </c>
      <c r="E3767" s="132" t="s">
        <v>630</v>
      </c>
      <c r="F3767" s="149"/>
      <c r="G3767" s="149" t="str">
        <f t="shared" si="131"/>
        <v>1</v>
      </c>
      <c r="H3767" s="150">
        <f t="shared" si="132"/>
        <v>18</v>
      </c>
      <c r="I3767" s="149" t="str" cm="1">
        <f t="array" ref="I3767">_xlfn.XLOOKUP(C3767,imp_horarios,imp_trechos_janta,"",-1,1)</f>
        <v>GOIANIA X SAO LUIS 20:00</v>
      </c>
      <c r="J3767" s="151" t="str" cm="1">
        <f t="array" ref="J3767">_xlfn.XLOOKUP(D3767,justificativas_motivos,justificativas_texto,"",1,1)</f>
        <v>MOTORISTA CUMPRINDO HORÁRIO NA ESCALA ATUAL</v>
      </c>
    </row>
    <row r="3768" spans="1:10" ht="41.25" hidden="1" customHeight="1">
      <c r="A3768" s="152">
        <v>45670</v>
      </c>
      <c r="B3768" s="146">
        <v>24005</v>
      </c>
      <c r="C3768" s="147">
        <v>0.3</v>
      </c>
      <c r="D3768" s="148" t="s">
        <v>11</v>
      </c>
      <c r="E3768" s="149" t="s">
        <v>118</v>
      </c>
      <c r="F3768" s="149"/>
      <c r="G3768" s="149" t="str">
        <f t="shared" si="131"/>
        <v>1</v>
      </c>
      <c r="H3768" s="150">
        <f t="shared" si="132"/>
        <v>18</v>
      </c>
      <c r="I3768" s="149" t="str" cm="1">
        <f t="array" ref="I3768">_xlfn.XLOOKUP(C3768,imp_horarios,imp_trechos_janta,"",-1,1)</f>
        <v>BELEM X GOIANIA 07:12</v>
      </c>
      <c r="J3768" s="151" t="str" cm="1">
        <f t="array" ref="J3768">_xlfn.XLOOKUP(D3768,justificativas_motivos,justificativas_texto,"",1,1)</f>
        <v>MOTORISTA CUMPRINDO HORÁRIO NA ESCALA ATUAL</v>
      </c>
    </row>
    <row r="3769" spans="1:10" ht="41.25" hidden="1" customHeight="1">
      <c r="A3769" s="152">
        <v>45670</v>
      </c>
      <c r="B3769" s="146">
        <v>24005</v>
      </c>
      <c r="C3769" s="147">
        <v>0.3</v>
      </c>
      <c r="D3769" s="148" t="s">
        <v>11</v>
      </c>
      <c r="E3769" s="149" t="s">
        <v>15</v>
      </c>
      <c r="F3769" s="149"/>
      <c r="G3769" s="149" t="str">
        <f t="shared" si="131"/>
        <v>1</v>
      </c>
      <c r="H3769" s="150">
        <f t="shared" si="132"/>
        <v>18</v>
      </c>
      <c r="I3769" s="149" t="str" cm="1">
        <f t="array" ref="I3769">_xlfn.XLOOKUP(C3769,imp_horarios,imp_trechos_janta,"",-1,1)</f>
        <v>BELEM X GOIANIA 07:12</v>
      </c>
      <c r="J3769" s="151" t="str" cm="1">
        <f t="array" ref="J3769">_xlfn.XLOOKUP(D3769,justificativas_motivos,justificativas_texto,"",1,1)</f>
        <v>MOTORISTA CUMPRINDO HORÁRIO NA ESCALA ATUAL</v>
      </c>
    </row>
    <row r="3770" spans="1:10" ht="41.25" hidden="1" customHeight="1">
      <c r="A3770" s="152">
        <v>45670</v>
      </c>
      <c r="B3770" s="146">
        <v>19020</v>
      </c>
      <c r="C3770" s="147">
        <v>0.87847222222222221</v>
      </c>
      <c r="D3770" s="148" t="s">
        <v>11</v>
      </c>
      <c r="E3770" s="153" t="s">
        <v>60</v>
      </c>
      <c r="F3770" s="149"/>
      <c r="G3770" s="149" t="str">
        <f t="shared" si="131"/>
        <v>1</v>
      </c>
      <c r="H3770" s="150">
        <f t="shared" si="132"/>
        <v>18</v>
      </c>
      <c r="I3770" s="149" t="str" cm="1">
        <f t="array" ref="I3770">_xlfn.XLOOKUP(C3770,imp_horarios,imp_trechos_janta,"",-1,1)</f>
        <v>BELEM X GOIANIA 21:05</v>
      </c>
      <c r="J3770" s="151" t="str" cm="1">
        <f t="array" ref="J3770">_xlfn.XLOOKUP(D3770,justificativas_motivos,justificativas_texto,"",1,1)</f>
        <v>MOTORISTA CUMPRINDO HORÁRIO NA ESCALA ATUAL</v>
      </c>
    </row>
    <row r="3771" spans="1:10" ht="41.25" hidden="1" customHeight="1">
      <c r="A3771" s="152">
        <v>45670</v>
      </c>
      <c r="B3771" s="146">
        <v>19020</v>
      </c>
      <c r="C3771" s="147">
        <v>0.87847222222222221</v>
      </c>
      <c r="D3771" s="148" t="s">
        <v>11</v>
      </c>
      <c r="E3771" s="153" t="s">
        <v>61</v>
      </c>
      <c r="F3771" s="149"/>
      <c r="G3771" s="149" t="str">
        <f t="shared" si="131"/>
        <v>1</v>
      </c>
      <c r="H3771" s="150">
        <f t="shared" si="132"/>
        <v>18</v>
      </c>
      <c r="I3771" s="149" t="str" cm="1">
        <f t="array" ref="I3771">_xlfn.XLOOKUP(C3771,imp_horarios,imp_trechos_janta,"",-1,1)</f>
        <v>BELEM X GOIANIA 21:05</v>
      </c>
      <c r="J3771" s="151" t="str" cm="1">
        <f t="array" ref="J3771">_xlfn.XLOOKUP(D3771,justificativas_motivos,justificativas_texto,"",1,1)</f>
        <v>MOTORISTA CUMPRINDO HORÁRIO NA ESCALA ATUAL</v>
      </c>
    </row>
    <row r="3772" spans="1:10" ht="41.25" hidden="1" customHeight="1">
      <c r="A3772" s="152">
        <v>45670</v>
      </c>
      <c r="B3772" s="146">
        <v>24014</v>
      </c>
      <c r="C3772" s="147">
        <v>0.33333333333333331</v>
      </c>
      <c r="D3772" s="148" t="s">
        <v>11</v>
      </c>
      <c r="E3772" s="153" t="s">
        <v>135</v>
      </c>
      <c r="F3772" s="149"/>
      <c r="G3772" s="149" t="str">
        <f t="shared" si="131"/>
        <v>1</v>
      </c>
      <c r="H3772" s="150">
        <f t="shared" si="132"/>
        <v>18</v>
      </c>
      <c r="I3772" s="149" t="str" cm="1">
        <f t="array" ref="I3772">_xlfn.XLOOKUP(C3772,imp_horarios,imp_trechos_janta,"",-1,1)</f>
        <v>SAO LUIS X GOIANIA 08:00</v>
      </c>
      <c r="J3772" s="151" t="str" cm="1">
        <f t="array" ref="J3772">_xlfn.XLOOKUP(D3772,justificativas_motivos,justificativas_texto,"",1,1)</f>
        <v>MOTORISTA CUMPRINDO HORÁRIO NA ESCALA ATUAL</v>
      </c>
    </row>
    <row r="3773" spans="1:10" ht="41.25" hidden="1" customHeight="1">
      <c r="A3773" s="152">
        <v>45670</v>
      </c>
      <c r="B3773" s="146">
        <v>24014</v>
      </c>
      <c r="C3773" s="147">
        <v>0.33333333333333331</v>
      </c>
      <c r="D3773" s="148" t="s">
        <v>11</v>
      </c>
      <c r="E3773" s="153" t="s">
        <v>174</v>
      </c>
      <c r="F3773" s="149"/>
      <c r="G3773" s="149" t="str">
        <f t="shared" si="131"/>
        <v>1</v>
      </c>
      <c r="H3773" s="150">
        <f t="shared" si="132"/>
        <v>18</v>
      </c>
      <c r="I3773" s="149" t="str" cm="1">
        <f t="array" ref="I3773">_xlfn.XLOOKUP(C3773,imp_horarios,imp_trechos_janta,"",-1,1)</f>
        <v>SAO LUIS X GOIANIA 08:00</v>
      </c>
      <c r="J3773" s="151" t="str" cm="1">
        <f t="array" ref="J3773">_xlfn.XLOOKUP(D3773,justificativas_motivos,justificativas_texto,"",1,1)</f>
        <v>MOTORISTA CUMPRINDO HORÁRIO NA ESCALA ATUAL</v>
      </c>
    </row>
    <row r="3774" spans="1:10" ht="41.25" hidden="1" customHeight="1">
      <c r="A3774" s="152">
        <v>45670</v>
      </c>
      <c r="B3774" s="146">
        <v>19006</v>
      </c>
      <c r="C3774" s="147">
        <v>0.34027777777777779</v>
      </c>
      <c r="D3774" s="148" t="s">
        <v>11</v>
      </c>
      <c r="E3774" s="153" t="s">
        <v>116</v>
      </c>
      <c r="F3774" s="149"/>
      <c r="G3774" s="149" t="str">
        <f t="shared" si="131"/>
        <v>1</v>
      </c>
      <c r="H3774" s="150">
        <f t="shared" si="132"/>
        <v>18</v>
      </c>
      <c r="I3774" s="149" t="s">
        <v>617</v>
      </c>
      <c r="J3774" s="151" t="str" cm="1">
        <f t="array" ref="J3774">_xlfn.XLOOKUP(D3774,justificativas_motivos,justificativas_texto,"",1,1)</f>
        <v>MOTORISTA CUMPRINDO HORÁRIO NA ESCALA ATUAL</v>
      </c>
    </row>
    <row r="3775" spans="1:10" ht="41.25" hidden="1" customHeight="1">
      <c r="A3775" s="152">
        <v>45670</v>
      </c>
      <c r="B3775" s="146">
        <v>19006</v>
      </c>
      <c r="C3775" s="147">
        <v>0.34027777777777779</v>
      </c>
      <c r="D3775" s="148" t="s">
        <v>11</v>
      </c>
      <c r="E3775" s="153" t="s">
        <v>117</v>
      </c>
      <c r="F3775" s="149"/>
      <c r="G3775" s="149" t="str">
        <f t="shared" si="131"/>
        <v>1</v>
      </c>
      <c r="H3775" s="150">
        <f t="shared" si="132"/>
        <v>18</v>
      </c>
      <c r="I3775" s="149" t="s">
        <v>617</v>
      </c>
      <c r="J3775" s="151" t="str" cm="1">
        <f t="array" ref="J3775">_xlfn.XLOOKUP(D3775,justificativas_motivos,justificativas_texto,"",1,1)</f>
        <v>MOTORISTA CUMPRINDO HORÁRIO NA ESCALA ATUAL</v>
      </c>
    </row>
    <row r="3776" spans="1:10" ht="41.25" hidden="1" customHeight="1">
      <c r="A3776" s="152">
        <v>45670</v>
      </c>
      <c r="B3776" s="146">
        <v>19003</v>
      </c>
      <c r="C3776" s="147">
        <v>0.39583333333333331</v>
      </c>
      <c r="D3776" s="148" t="s">
        <v>11</v>
      </c>
      <c r="E3776" s="153" t="s">
        <v>257</v>
      </c>
      <c r="F3776" s="149"/>
      <c r="G3776" s="149" t="str">
        <f t="shared" si="131"/>
        <v>1</v>
      </c>
      <c r="H3776" s="150">
        <f t="shared" si="132"/>
        <v>18</v>
      </c>
      <c r="I3776" s="149" t="s">
        <v>631</v>
      </c>
      <c r="J3776" s="151" t="str" cm="1">
        <f t="array" ref="J3776">_xlfn.XLOOKUP(D3776,justificativas_motivos,justificativas_texto,"",1,1)</f>
        <v>MOTORISTA CUMPRINDO HORÁRIO NA ESCALA ATUAL</v>
      </c>
    </row>
    <row r="3777" spans="1:10" ht="41.25" hidden="1" customHeight="1">
      <c r="A3777" s="152">
        <v>45670</v>
      </c>
      <c r="B3777" s="146">
        <v>19003</v>
      </c>
      <c r="C3777" s="147">
        <v>0.39583333333333331</v>
      </c>
      <c r="D3777" s="148" t="s">
        <v>11</v>
      </c>
      <c r="E3777" s="153" t="s">
        <v>146</v>
      </c>
      <c r="F3777" s="149"/>
      <c r="G3777" s="149" t="str">
        <f t="shared" si="131"/>
        <v>1</v>
      </c>
      <c r="H3777" s="150">
        <f t="shared" si="132"/>
        <v>18</v>
      </c>
      <c r="I3777" s="149" t="s">
        <v>631</v>
      </c>
      <c r="J3777" s="151" t="str" cm="1">
        <f t="array" ref="J3777">_xlfn.XLOOKUP(D3777,justificativas_motivos,justificativas_texto,"",1,1)</f>
        <v>MOTORISTA CUMPRINDO HORÁRIO NA ESCALA ATUAL</v>
      </c>
    </row>
    <row r="3778" spans="1:10" ht="41.25" hidden="1" customHeight="1">
      <c r="A3778" s="152">
        <v>45670</v>
      </c>
      <c r="B3778" s="146">
        <v>15800</v>
      </c>
      <c r="C3778" s="147">
        <v>0.75</v>
      </c>
      <c r="D3778" s="148" t="s">
        <v>11</v>
      </c>
      <c r="E3778" s="149" t="s">
        <v>131</v>
      </c>
      <c r="F3778" s="149"/>
      <c r="G3778" s="149" t="str">
        <f t="shared" si="131"/>
        <v>1</v>
      </c>
      <c r="H3778" s="150">
        <f t="shared" si="132"/>
        <v>18</v>
      </c>
      <c r="I3778" s="149" t="str" cm="1">
        <f t="array" ref="I3778">_xlfn.XLOOKUP(C3778,imp_horarios,imp_trechos_janta,"",-1,1)</f>
        <v>GOIANIA X TERESINA 18:00</v>
      </c>
      <c r="J3778" s="151" t="str" cm="1">
        <f t="array" ref="J3778">_xlfn.XLOOKUP(D3778,justificativas_motivos,justificativas_texto,"",1,1)</f>
        <v>MOTORISTA CUMPRINDO HORÁRIO NA ESCALA ATUAL</v>
      </c>
    </row>
    <row r="3779" spans="1:10" ht="41.25" hidden="1" customHeight="1">
      <c r="A3779" s="152">
        <v>45670</v>
      </c>
      <c r="B3779" s="146">
        <v>15800</v>
      </c>
      <c r="C3779" s="147">
        <v>0.75</v>
      </c>
      <c r="D3779" s="148" t="s">
        <v>11</v>
      </c>
      <c r="E3779" s="149" t="s">
        <v>132</v>
      </c>
      <c r="F3779" s="149"/>
      <c r="G3779" s="149" t="str">
        <f t="shared" si="131"/>
        <v>1</v>
      </c>
      <c r="H3779" s="150">
        <f t="shared" si="132"/>
        <v>18</v>
      </c>
      <c r="I3779" s="149" t="str" cm="1">
        <f t="array" ref="I3779">_xlfn.XLOOKUP(C3779,imp_horarios,imp_trechos_janta,"",-1,1)</f>
        <v>GOIANIA X TERESINA 18:00</v>
      </c>
      <c r="J3779" s="151" t="str" cm="1">
        <f t="array" ref="J3779">_xlfn.XLOOKUP(D3779,justificativas_motivos,justificativas_texto,"",1,1)</f>
        <v>MOTORISTA CUMPRINDO HORÁRIO NA ESCALA ATUAL</v>
      </c>
    </row>
    <row r="3780" spans="1:10" ht="41.25" hidden="1" customHeight="1">
      <c r="A3780" s="152">
        <v>45670</v>
      </c>
      <c r="B3780" s="146">
        <v>24010</v>
      </c>
      <c r="C3780" s="147">
        <v>0.79166666666666663</v>
      </c>
      <c r="D3780" s="148" t="s">
        <v>11</v>
      </c>
      <c r="E3780" s="149" t="s">
        <v>62</v>
      </c>
      <c r="F3780" s="149"/>
      <c r="G3780" s="149" t="str">
        <f t="shared" si="131"/>
        <v>1</v>
      </c>
      <c r="H3780" s="150">
        <f t="shared" si="132"/>
        <v>18</v>
      </c>
      <c r="I3780" s="149" t="str" cm="1">
        <f t="array" ref="I3780">_xlfn.XLOOKUP(C3780,imp_horarios,imp_trechos_janta,"",-1,1)</f>
        <v>GOIANIA X TERESINA 18:00</v>
      </c>
      <c r="J3780" s="151" t="str" cm="1">
        <f t="array" ref="J3780">_xlfn.XLOOKUP(D3780,justificativas_motivos,justificativas_texto,"",1,1)</f>
        <v>MOTORISTA CUMPRINDO HORÁRIO NA ESCALA ATUAL</v>
      </c>
    </row>
    <row r="3781" spans="1:10" ht="41.25" hidden="1" customHeight="1">
      <c r="A3781" s="152">
        <v>45670</v>
      </c>
      <c r="B3781" s="146">
        <v>24010</v>
      </c>
      <c r="C3781" s="147">
        <v>0.79166666666666663</v>
      </c>
      <c r="D3781" s="148" t="s">
        <v>11</v>
      </c>
      <c r="E3781" s="149" t="s">
        <v>63</v>
      </c>
      <c r="F3781" s="149"/>
      <c r="G3781" s="149" t="str">
        <f t="shared" ref="G3781:G3844" si="133">IF(E3781="MOTORISTA","","1")</f>
        <v>1</v>
      </c>
      <c r="H3781" s="150">
        <f t="shared" ref="H3781:H3844" si="134">IF(E3781="MOTORISTA","",18)</f>
        <v>18</v>
      </c>
      <c r="I3781" s="149" t="str" cm="1">
        <f t="array" ref="I3781">_xlfn.XLOOKUP(C3781,imp_horarios,imp_trechos_janta,"",-1,1)</f>
        <v>GOIANIA X TERESINA 18:00</v>
      </c>
      <c r="J3781" s="151" t="str" cm="1">
        <f t="array" ref="J3781">_xlfn.XLOOKUP(D3781,justificativas_motivos,justificativas_texto,"",1,1)</f>
        <v>MOTORISTA CUMPRINDO HORÁRIO NA ESCALA ATUAL</v>
      </c>
    </row>
    <row r="3782" spans="1:10" ht="41.25" hidden="1" customHeight="1">
      <c r="A3782" s="152">
        <v>45670</v>
      </c>
      <c r="B3782" s="146">
        <v>24013</v>
      </c>
      <c r="C3782" s="147">
        <v>0.83333333333333337</v>
      </c>
      <c r="D3782" s="148" t="s">
        <v>11</v>
      </c>
      <c r="E3782" s="149" t="s">
        <v>243</v>
      </c>
      <c r="F3782" s="149"/>
      <c r="G3782" s="149" t="str">
        <f t="shared" si="133"/>
        <v>1</v>
      </c>
      <c r="H3782" s="150">
        <f t="shared" si="134"/>
        <v>18</v>
      </c>
      <c r="I3782" s="149" t="str" cm="1">
        <f t="array" ref="I3782">_xlfn.XLOOKUP(C3782,imp_horarios,imp_trechos_janta,"",-1,1)</f>
        <v>GOIANIA X SAO LUIS 20:00</v>
      </c>
      <c r="J3782" s="151" t="str" cm="1">
        <f t="array" ref="J3782">_xlfn.XLOOKUP(D3782,justificativas_motivos,justificativas_texto,"",1,1)</f>
        <v>MOTORISTA CUMPRINDO HORÁRIO NA ESCALA ATUAL</v>
      </c>
    </row>
    <row r="3783" spans="1:10" ht="41.25" hidden="1" customHeight="1">
      <c r="A3783" s="144">
        <v>45670</v>
      </c>
      <c r="B3783" s="135">
        <v>24013</v>
      </c>
      <c r="C3783" s="133">
        <v>0.83333333333333337</v>
      </c>
      <c r="D3783" s="148" t="s">
        <v>11</v>
      </c>
      <c r="E3783" s="132" t="s">
        <v>23</v>
      </c>
      <c r="F3783" s="132"/>
      <c r="G3783" s="132" t="str">
        <f t="shared" si="133"/>
        <v>1</v>
      </c>
      <c r="H3783" s="137">
        <f t="shared" si="134"/>
        <v>18</v>
      </c>
      <c r="I3783" s="132" t="str" cm="1">
        <f t="array" ref="I3783">_xlfn.XLOOKUP(C3783,imp_horarios,imp_trechos_janta,"",-1,1)</f>
        <v>GOIANIA X SAO LUIS 20:00</v>
      </c>
      <c r="J3783" s="145" t="str" cm="1">
        <f t="array" ref="J3783">_xlfn.XLOOKUP(D3783,justificativas_motivos,justificativas_texto,"",1,1)</f>
        <v>MOTORISTA CUMPRINDO HORÁRIO NA ESCALA ATUAL</v>
      </c>
    </row>
    <row r="3784" spans="1:10" ht="41.25" hidden="1" customHeight="1">
      <c r="A3784" s="144">
        <v>45671</v>
      </c>
      <c r="B3784" s="135">
        <v>19013</v>
      </c>
      <c r="C3784" s="133">
        <v>0.87847222222222221</v>
      </c>
      <c r="D3784" s="136" t="s">
        <v>11</v>
      </c>
      <c r="E3784" s="132" t="s">
        <v>206</v>
      </c>
      <c r="F3784" s="132"/>
      <c r="G3784" s="132" t="str">
        <f t="shared" si="133"/>
        <v>1</v>
      </c>
      <c r="H3784" s="137">
        <f t="shared" si="134"/>
        <v>18</v>
      </c>
      <c r="I3784" s="132" t="str" cm="1">
        <f t="array" ref="I3784">_xlfn.XLOOKUP(C3784,imp_horarios,imp_trechos_janta,"",-1,1)</f>
        <v>BELEM X GOIANIA 21:05</v>
      </c>
      <c r="J3784" s="145" t="str" cm="1">
        <f t="array" ref="J3784">_xlfn.XLOOKUP(D3784,justificativas_motivos,justificativas_texto,"",1,1)</f>
        <v>MOTORISTA CUMPRINDO HORÁRIO NA ESCALA ATUAL</v>
      </c>
    </row>
    <row r="3785" spans="1:10" ht="41.25" hidden="1" customHeight="1">
      <c r="A3785" s="144">
        <v>45671</v>
      </c>
      <c r="B3785" s="135">
        <v>19013</v>
      </c>
      <c r="C3785" s="133">
        <v>0.87847222222222221</v>
      </c>
      <c r="D3785" s="148" t="s">
        <v>11</v>
      </c>
      <c r="E3785" s="132" t="s">
        <v>63</v>
      </c>
      <c r="F3785" s="132"/>
      <c r="G3785" s="132" t="str">
        <f t="shared" si="133"/>
        <v>1</v>
      </c>
      <c r="H3785" s="137">
        <f t="shared" si="134"/>
        <v>18</v>
      </c>
      <c r="I3785" s="132" t="str" cm="1">
        <f t="array" ref="I3785">_xlfn.XLOOKUP(C3785,imp_horarios,imp_trechos_janta,"",-1,1)</f>
        <v>BELEM X GOIANIA 21:05</v>
      </c>
      <c r="J3785" s="145" t="str" cm="1">
        <f t="array" ref="J3785">_xlfn.XLOOKUP(D3785,justificativas_motivos,justificativas_texto,"",1,1)</f>
        <v>MOTORISTA CUMPRINDO HORÁRIO NA ESCALA ATUAL</v>
      </c>
    </row>
    <row r="3786" spans="1:10" ht="41.25" hidden="1" customHeight="1">
      <c r="A3786" s="144">
        <v>45671</v>
      </c>
      <c r="B3786" s="135">
        <v>24010</v>
      </c>
      <c r="C3786" s="133">
        <v>0.3</v>
      </c>
      <c r="D3786" s="136" t="s">
        <v>11</v>
      </c>
      <c r="E3786" s="132" t="s">
        <v>243</v>
      </c>
      <c r="F3786" s="132"/>
      <c r="G3786" s="132" t="str">
        <f t="shared" si="133"/>
        <v>1</v>
      </c>
      <c r="H3786" s="137">
        <f t="shared" si="134"/>
        <v>18</v>
      </c>
      <c r="I3786" s="132" t="str" cm="1">
        <f t="array" ref="I3786">_xlfn.XLOOKUP(C3786,imp_horarios,imp_trechos_janta,"",-1,1)</f>
        <v>BELEM X GOIANIA 07:12</v>
      </c>
      <c r="J3786" s="145" t="str" cm="1">
        <f t="array" ref="J3786">_xlfn.XLOOKUP(D3786,justificativas_motivos,justificativas_texto,"",1,1)</f>
        <v>MOTORISTA CUMPRINDO HORÁRIO NA ESCALA ATUAL</v>
      </c>
    </row>
    <row r="3787" spans="1:10" ht="41.25" hidden="1" customHeight="1">
      <c r="A3787" s="144">
        <v>45671</v>
      </c>
      <c r="B3787" s="135">
        <v>24010</v>
      </c>
      <c r="C3787" s="133">
        <v>0.3</v>
      </c>
      <c r="D3787" s="148" t="s">
        <v>11</v>
      </c>
      <c r="E3787" s="132" t="s">
        <v>23</v>
      </c>
      <c r="F3787" s="132"/>
      <c r="G3787" s="132" t="str">
        <f t="shared" si="133"/>
        <v>1</v>
      </c>
      <c r="H3787" s="137">
        <f t="shared" si="134"/>
        <v>18</v>
      </c>
      <c r="I3787" s="132" t="str" cm="1">
        <f t="array" ref="I3787">_xlfn.XLOOKUP(C3787,imp_horarios,imp_trechos_janta,"",-1,1)</f>
        <v>BELEM X GOIANIA 07:12</v>
      </c>
      <c r="J3787" s="145" t="str" cm="1">
        <f t="array" ref="J3787">_xlfn.XLOOKUP(D3787,justificativas_motivos,justificativas_texto,"",1,1)</f>
        <v>MOTORISTA CUMPRINDO HORÁRIO NA ESCALA ATUAL</v>
      </c>
    </row>
    <row r="3788" spans="1:10" ht="41.25" hidden="1" customHeight="1">
      <c r="A3788" s="144">
        <v>45671</v>
      </c>
      <c r="B3788" s="135">
        <v>24013</v>
      </c>
      <c r="C3788" s="133">
        <v>0.33333333333333331</v>
      </c>
      <c r="D3788" s="136" t="s">
        <v>11</v>
      </c>
      <c r="E3788" s="132" t="s">
        <v>84</v>
      </c>
      <c r="F3788" s="132"/>
      <c r="G3788" s="132" t="str">
        <f t="shared" si="133"/>
        <v>1</v>
      </c>
      <c r="H3788" s="137">
        <f t="shared" si="134"/>
        <v>18</v>
      </c>
      <c r="I3788" s="132" t="str" cm="1">
        <f t="array" ref="I3788">_xlfn.XLOOKUP(C3788,imp_horarios,imp_trechos_janta,"",-1,1)</f>
        <v>SAO LUIS X GOIANIA 08:00</v>
      </c>
      <c r="J3788" s="145" t="str" cm="1">
        <f t="array" ref="J3788">_xlfn.XLOOKUP(D3788,justificativas_motivos,justificativas_texto,"",1,1)</f>
        <v>MOTORISTA CUMPRINDO HORÁRIO NA ESCALA ATUAL</v>
      </c>
    </row>
    <row r="3789" spans="1:10" ht="41.25" hidden="1" customHeight="1">
      <c r="A3789" s="144">
        <v>45671</v>
      </c>
      <c r="B3789" s="135">
        <v>24013</v>
      </c>
      <c r="C3789" s="133">
        <v>0.33333333333333331</v>
      </c>
      <c r="D3789" s="148" t="s">
        <v>11</v>
      </c>
      <c r="E3789" s="132" t="s">
        <v>364</v>
      </c>
      <c r="F3789" s="132"/>
      <c r="G3789" s="132" t="str">
        <f t="shared" si="133"/>
        <v>1</v>
      </c>
      <c r="H3789" s="137">
        <f t="shared" si="134"/>
        <v>18</v>
      </c>
      <c r="I3789" s="132" t="str" cm="1">
        <f t="array" ref="I3789">_xlfn.XLOOKUP(C3789,imp_horarios,imp_trechos_janta,"",-1,1)</f>
        <v>SAO LUIS X GOIANIA 08:00</v>
      </c>
      <c r="J3789" s="145" t="str" cm="1">
        <f t="array" ref="J3789">_xlfn.XLOOKUP(D3789,justificativas_motivos,justificativas_texto,"",1,1)</f>
        <v>MOTORISTA CUMPRINDO HORÁRIO NA ESCALA ATUAL</v>
      </c>
    </row>
    <row r="3790" spans="1:10" ht="41.25" hidden="1" customHeight="1">
      <c r="A3790" s="144">
        <v>45671</v>
      </c>
      <c r="B3790" s="135">
        <v>15800</v>
      </c>
      <c r="C3790" s="133">
        <v>0.39583333333333331</v>
      </c>
      <c r="D3790" s="136" t="s">
        <v>11</v>
      </c>
      <c r="E3790" s="132" t="s">
        <v>151</v>
      </c>
      <c r="F3790" s="132"/>
      <c r="G3790" s="132" t="str">
        <f t="shared" si="133"/>
        <v>1</v>
      </c>
      <c r="H3790" s="137">
        <f t="shared" si="134"/>
        <v>18</v>
      </c>
      <c r="I3790" s="132" t="str" cm="1">
        <f t="array" ref="I3790">_xlfn.XLOOKUP(C3790,imp_horarios,imp_trechos_janta,"",-1,1)</f>
        <v>GOIANIA X BELEM 09:30</v>
      </c>
      <c r="J3790" s="145" t="str" cm="1">
        <f t="array" ref="J3790">_xlfn.XLOOKUP(D3790,justificativas_motivos,justificativas_texto,"",1,1)</f>
        <v>MOTORISTA CUMPRINDO HORÁRIO NA ESCALA ATUAL</v>
      </c>
    </row>
    <row r="3791" spans="1:10" ht="41.25" hidden="1" customHeight="1">
      <c r="A3791" s="144">
        <v>45671</v>
      </c>
      <c r="B3791" s="135">
        <v>15800</v>
      </c>
      <c r="C3791" s="133">
        <v>0.39583333333333331</v>
      </c>
      <c r="D3791" s="148" t="s">
        <v>11</v>
      </c>
      <c r="E3791" s="132" t="s">
        <v>85</v>
      </c>
      <c r="F3791" s="132"/>
      <c r="G3791" s="132" t="str">
        <f t="shared" si="133"/>
        <v>1</v>
      </c>
      <c r="H3791" s="137">
        <f t="shared" si="134"/>
        <v>18</v>
      </c>
      <c r="I3791" s="132" t="str" cm="1">
        <f t="array" ref="I3791">_xlfn.XLOOKUP(C3791,imp_horarios,imp_trechos_janta,"",-1,1)</f>
        <v>GOIANIA X BELEM 09:30</v>
      </c>
      <c r="J3791" s="145" t="str" cm="1">
        <f t="array" ref="J3791">_xlfn.XLOOKUP(D3791,justificativas_motivos,justificativas_texto,"",1,1)</f>
        <v>MOTORISTA CUMPRINDO HORÁRIO NA ESCALA ATUAL</v>
      </c>
    </row>
    <row r="3792" spans="1:10" ht="41.25" hidden="1" customHeight="1">
      <c r="A3792" s="144">
        <v>45671</v>
      </c>
      <c r="B3792" s="135">
        <v>19018</v>
      </c>
      <c r="C3792" s="133">
        <v>0.37708333333333333</v>
      </c>
      <c r="D3792" s="136" t="s">
        <v>11</v>
      </c>
      <c r="E3792" s="132" t="s">
        <v>251</v>
      </c>
      <c r="F3792" s="132"/>
      <c r="G3792" s="132" t="str">
        <f t="shared" si="133"/>
        <v>1</v>
      </c>
      <c r="H3792" s="137">
        <f t="shared" si="134"/>
        <v>18</v>
      </c>
      <c r="I3792" s="132" t="str" cm="1">
        <f t="array" ref="I3792">_xlfn.XLOOKUP(C3792,imp_horarios,imp_trechos_janta,"",-1,1)</f>
        <v>FORTALEZA X SINOP 09:03</v>
      </c>
      <c r="J3792" s="145" t="str" cm="1">
        <f t="array" ref="J3792">_xlfn.XLOOKUP(D3792,justificativas_motivos,justificativas_texto,"",1,1)</f>
        <v>MOTORISTA CUMPRINDO HORÁRIO NA ESCALA ATUAL</v>
      </c>
    </row>
    <row r="3793" spans="1:10" ht="41.25" hidden="1" customHeight="1">
      <c r="A3793" s="144">
        <v>45671</v>
      </c>
      <c r="B3793" s="135">
        <v>19018</v>
      </c>
      <c r="C3793" s="133">
        <v>0.37708333333333333</v>
      </c>
      <c r="D3793" s="148" t="s">
        <v>11</v>
      </c>
      <c r="E3793" s="132" t="s">
        <v>356</v>
      </c>
      <c r="F3793" s="132"/>
      <c r="G3793" s="132" t="str">
        <f t="shared" si="133"/>
        <v>1</v>
      </c>
      <c r="H3793" s="137">
        <f t="shared" si="134"/>
        <v>18</v>
      </c>
      <c r="I3793" s="132" t="str" cm="1">
        <f t="array" ref="I3793">_xlfn.XLOOKUP(C3793,imp_horarios,imp_trechos_janta,"",-1,1)</f>
        <v>FORTALEZA X SINOP 09:03</v>
      </c>
      <c r="J3793" s="145" t="str" cm="1">
        <f t="array" ref="J3793">_xlfn.XLOOKUP(D3793,justificativas_motivos,justificativas_texto,"",1,1)</f>
        <v>MOTORISTA CUMPRINDO HORÁRIO NA ESCALA ATUAL</v>
      </c>
    </row>
    <row r="3794" spans="1:10" ht="41.25" hidden="1" customHeight="1">
      <c r="A3794" s="144">
        <v>45671</v>
      </c>
      <c r="B3794" s="135">
        <v>16400</v>
      </c>
      <c r="C3794" s="133">
        <v>0.79166666666666663</v>
      </c>
      <c r="D3794" s="136" t="s">
        <v>11</v>
      </c>
      <c r="E3794" s="132" t="s">
        <v>291</v>
      </c>
      <c r="F3794" s="132"/>
      <c r="G3794" s="132" t="str">
        <f t="shared" si="133"/>
        <v>1</v>
      </c>
      <c r="H3794" s="137">
        <f t="shared" si="134"/>
        <v>18</v>
      </c>
      <c r="I3794" s="132" t="str" cm="1">
        <f t="array" ref="I3794">_xlfn.XLOOKUP(C3794,imp_horarios,imp_trechos_janta,"",-1,1)</f>
        <v>GOIANIA X TERESINA 18:00</v>
      </c>
      <c r="J3794" s="145" t="str" cm="1">
        <f t="array" ref="J3794">_xlfn.XLOOKUP(D3794,justificativas_motivos,justificativas_texto,"",1,1)</f>
        <v>MOTORISTA CUMPRINDO HORÁRIO NA ESCALA ATUAL</v>
      </c>
    </row>
    <row r="3795" spans="1:10" ht="41.25" hidden="1" customHeight="1">
      <c r="A3795" s="144">
        <v>45671</v>
      </c>
      <c r="B3795" s="146">
        <v>16400</v>
      </c>
      <c r="C3795" s="147">
        <v>0.79166666666666663</v>
      </c>
      <c r="D3795" s="148" t="s">
        <v>11</v>
      </c>
      <c r="E3795" s="149" t="s">
        <v>188</v>
      </c>
      <c r="F3795" s="149"/>
      <c r="G3795" s="149" t="str">
        <f t="shared" si="133"/>
        <v>1</v>
      </c>
      <c r="H3795" s="150">
        <f t="shared" si="134"/>
        <v>18</v>
      </c>
      <c r="I3795" s="149" t="str" cm="1">
        <f t="array" ref="I3795">_xlfn.XLOOKUP(C3795,imp_horarios,imp_trechos_janta,"",-1,1)</f>
        <v>GOIANIA X TERESINA 18:00</v>
      </c>
      <c r="J3795" s="151" t="str" cm="1">
        <f t="array" ref="J3795">_xlfn.XLOOKUP(D3795,justificativas_motivos,justificativas_texto,"",1,1)</f>
        <v>MOTORISTA CUMPRINDO HORÁRIO NA ESCALA ATUAL</v>
      </c>
    </row>
    <row r="3796" spans="1:10" ht="41.25" hidden="1" customHeight="1">
      <c r="A3796" s="152">
        <v>45671</v>
      </c>
      <c r="B3796" s="146">
        <v>24009</v>
      </c>
      <c r="C3796" s="147">
        <v>0.83333333333333337</v>
      </c>
      <c r="D3796" s="148" t="s">
        <v>11</v>
      </c>
      <c r="E3796" s="149" t="s">
        <v>64</v>
      </c>
      <c r="F3796" s="149"/>
      <c r="G3796" s="149" t="str">
        <f t="shared" si="133"/>
        <v>1</v>
      </c>
      <c r="H3796" s="150">
        <f t="shared" si="134"/>
        <v>18</v>
      </c>
      <c r="I3796" s="149" t="str" cm="1">
        <f t="array" ref="I3796">_xlfn.XLOOKUP(C3796,imp_horarios,imp_trechos_janta,"",-1,1)</f>
        <v>GOIANIA X SAO LUIS 20:00</v>
      </c>
      <c r="J3796" s="151" t="str" cm="1">
        <f t="array" ref="J3796">_xlfn.XLOOKUP(D3796,justificativas_motivos,justificativas_texto,"",1,1)</f>
        <v>MOTORISTA CUMPRINDO HORÁRIO NA ESCALA ATUAL</v>
      </c>
    </row>
    <row r="3797" spans="1:10" ht="41.25" hidden="1" customHeight="1">
      <c r="A3797" s="152">
        <v>45671</v>
      </c>
      <c r="B3797" s="146">
        <v>24009</v>
      </c>
      <c r="C3797" s="147">
        <v>0.83333333333333337</v>
      </c>
      <c r="D3797" s="148" t="s">
        <v>11</v>
      </c>
      <c r="E3797" s="132" t="s">
        <v>65</v>
      </c>
      <c r="F3797" s="149"/>
      <c r="G3797" s="149" t="str">
        <f t="shared" si="133"/>
        <v>1</v>
      </c>
      <c r="H3797" s="150">
        <f t="shared" si="134"/>
        <v>18</v>
      </c>
      <c r="I3797" s="149" t="str" cm="1">
        <f t="array" ref="I3797">_xlfn.XLOOKUP(C3797,imp_horarios,imp_trechos_janta,"",-1,1)</f>
        <v>GOIANIA X SAO LUIS 20:00</v>
      </c>
      <c r="J3797" s="151" t="str" cm="1">
        <f t="array" ref="J3797">_xlfn.XLOOKUP(D3797,justificativas_motivos,justificativas_texto,"",1,1)</f>
        <v>MOTORISTA CUMPRINDO HORÁRIO NA ESCALA ATUAL</v>
      </c>
    </row>
    <row r="3798" spans="1:10" ht="41.25" hidden="1" customHeight="1">
      <c r="A3798" s="152">
        <v>45672</v>
      </c>
      <c r="B3798" s="146">
        <v>16900</v>
      </c>
      <c r="C3798" s="147">
        <v>0.87847222222222221</v>
      </c>
      <c r="D3798" s="148" t="s">
        <v>11</v>
      </c>
      <c r="E3798" s="132" t="s">
        <v>291</v>
      </c>
      <c r="F3798" s="149"/>
      <c r="G3798" s="149" t="str">
        <f t="shared" si="133"/>
        <v>1</v>
      </c>
      <c r="H3798" s="150">
        <f t="shared" si="134"/>
        <v>18</v>
      </c>
      <c r="I3798" s="149" t="str" cm="1">
        <f t="array" ref="I3798">_xlfn.XLOOKUP(C3798,imp_horarios,imp_trechos_janta,"",-1,1)</f>
        <v>BELEM X GOIANIA 21:05</v>
      </c>
      <c r="J3798" s="151" t="str" cm="1">
        <f t="array" ref="J3798">_xlfn.XLOOKUP(D3798,justificativas_motivos,justificativas_texto,"",1,1)</f>
        <v>MOTORISTA CUMPRINDO HORÁRIO NA ESCALA ATUAL</v>
      </c>
    </row>
    <row r="3799" spans="1:10" ht="41.25" hidden="1" customHeight="1">
      <c r="A3799" s="152">
        <v>45672</v>
      </c>
      <c r="B3799" s="146">
        <v>16900</v>
      </c>
      <c r="C3799" s="147">
        <v>0.87847222222222221</v>
      </c>
      <c r="D3799" s="148" t="s">
        <v>11</v>
      </c>
      <c r="E3799" s="149" t="s">
        <v>188</v>
      </c>
      <c r="F3799" s="149"/>
      <c r="G3799" s="149" t="str">
        <f t="shared" si="133"/>
        <v>1</v>
      </c>
      <c r="H3799" s="150">
        <f t="shared" si="134"/>
        <v>18</v>
      </c>
      <c r="I3799" s="149" t="str" cm="1">
        <f t="array" ref="I3799">_xlfn.XLOOKUP(C3799,imp_horarios,imp_trechos_janta,"",-1,1)</f>
        <v>BELEM X GOIANIA 21:05</v>
      </c>
      <c r="J3799" s="151" t="str" cm="1">
        <f t="array" ref="J3799">_xlfn.XLOOKUP(D3799,justificativas_motivos,justificativas_texto,"",1,1)</f>
        <v>MOTORISTA CUMPRINDO HORÁRIO NA ESCALA ATUAL</v>
      </c>
    </row>
    <row r="3800" spans="1:10" ht="41.25" hidden="1" customHeight="1">
      <c r="A3800" s="152">
        <v>45672</v>
      </c>
      <c r="B3800" s="146">
        <v>16500</v>
      </c>
      <c r="C3800" s="147">
        <v>0.3</v>
      </c>
      <c r="D3800" s="148" t="s">
        <v>11</v>
      </c>
      <c r="E3800" s="149" t="s">
        <v>64</v>
      </c>
      <c r="F3800" s="149"/>
      <c r="G3800" s="149" t="str">
        <f t="shared" si="133"/>
        <v>1</v>
      </c>
      <c r="H3800" s="150">
        <f t="shared" si="134"/>
        <v>18</v>
      </c>
      <c r="I3800" s="149" t="str" cm="1">
        <f t="array" ref="I3800">_xlfn.XLOOKUP(C3800,imp_horarios,imp_trechos_janta,"",-1,1)</f>
        <v>BELEM X GOIANIA 07:12</v>
      </c>
      <c r="J3800" s="151" t="str" cm="1">
        <f t="array" ref="J3800">_xlfn.XLOOKUP(D3800,justificativas_motivos,justificativas_texto,"",1,1)</f>
        <v>MOTORISTA CUMPRINDO HORÁRIO NA ESCALA ATUAL</v>
      </c>
    </row>
    <row r="3801" spans="1:10" ht="41.25" hidden="1" customHeight="1">
      <c r="A3801" s="152">
        <v>45672</v>
      </c>
      <c r="B3801" s="146">
        <v>16500</v>
      </c>
      <c r="C3801" s="147">
        <v>0.3</v>
      </c>
      <c r="D3801" s="148" t="s">
        <v>11</v>
      </c>
      <c r="E3801" s="149" t="s">
        <v>65</v>
      </c>
      <c r="F3801" s="149"/>
      <c r="G3801" s="149" t="str">
        <f t="shared" si="133"/>
        <v>1</v>
      </c>
      <c r="H3801" s="150">
        <f t="shared" si="134"/>
        <v>18</v>
      </c>
      <c r="I3801" s="149" t="str" cm="1">
        <f t="array" ref="I3801">_xlfn.XLOOKUP(C3801,imp_horarios,imp_trechos_janta,"",-1,1)</f>
        <v>BELEM X GOIANIA 07:12</v>
      </c>
      <c r="J3801" s="151" t="str" cm="1">
        <f t="array" ref="J3801">_xlfn.XLOOKUP(D3801,justificativas_motivos,justificativas_texto,"",1,1)</f>
        <v>MOTORISTA CUMPRINDO HORÁRIO NA ESCALA ATUAL</v>
      </c>
    </row>
    <row r="3802" spans="1:10" ht="41.25" hidden="1" customHeight="1">
      <c r="A3802" s="152">
        <v>45672</v>
      </c>
      <c r="B3802" s="146">
        <v>24009</v>
      </c>
      <c r="C3802" s="147">
        <v>0.33333333333333331</v>
      </c>
      <c r="D3802" s="148" t="s">
        <v>11</v>
      </c>
      <c r="E3802" s="153" t="s">
        <v>50</v>
      </c>
      <c r="F3802" s="149"/>
      <c r="G3802" s="149" t="str">
        <f t="shared" si="133"/>
        <v>1</v>
      </c>
      <c r="H3802" s="150">
        <f t="shared" si="134"/>
        <v>18</v>
      </c>
      <c r="I3802" s="149" t="str" cm="1">
        <f t="array" ref="I3802">_xlfn.XLOOKUP(C3802,imp_horarios,imp_trechos_janta,"",-1,1)</f>
        <v>SAO LUIS X GOIANIA 08:00</v>
      </c>
      <c r="J3802" s="151" t="str" cm="1">
        <f t="array" ref="J3802">_xlfn.XLOOKUP(D3802,justificativas_motivos,justificativas_texto,"",1,1)</f>
        <v>MOTORISTA CUMPRINDO HORÁRIO NA ESCALA ATUAL</v>
      </c>
    </row>
    <row r="3803" spans="1:10" ht="41.25" hidden="1" customHeight="1">
      <c r="A3803" s="152">
        <v>45672</v>
      </c>
      <c r="B3803" s="146">
        <v>24009</v>
      </c>
      <c r="C3803" s="147">
        <v>0.33333333333333331</v>
      </c>
      <c r="D3803" s="148" t="s">
        <v>11</v>
      </c>
      <c r="E3803" s="153" t="s">
        <v>48</v>
      </c>
      <c r="F3803" s="149"/>
      <c r="G3803" s="149" t="str">
        <f t="shared" si="133"/>
        <v>1</v>
      </c>
      <c r="H3803" s="150">
        <f t="shared" si="134"/>
        <v>18</v>
      </c>
      <c r="I3803" s="149" t="str" cm="1">
        <f t="array" ref="I3803">_xlfn.XLOOKUP(C3803,imp_horarios,imp_trechos_janta,"",-1,1)</f>
        <v>SAO LUIS X GOIANIA 08:00</v>
      </c>
      <c r="J3803" s="151" t="str" cm="1">
        <f t="array" ref="J3803">_xlfn.XLOOKUP(D3803,justificativas_motivos,justificativas_texto,"",1,1)</f>
        <v>MOTORISTA CUMPRINDO HORÁRIO NA ESCALA ATUAL</v>
      </c>
    </row>
    <row r="3804" spans="1:10" ht="41.25" hidden="1" customHeight="1">
      <c r="A3804" s="152">
        <v>45672</v>
      </c>
      <c r="B3804" s="146">
        <v>19022</v>
      </c>
      <c r="C3804" s="147">
        <v>0.39583333333333331</v>
      </c>
      <c r="D3804" s="148" t="s">
        <v>11</v>
      </c>
      <c r="E3804" s="153" t="s">
        <v>310</v>
      </c>
      <c r="F3804" s="149"/>
      <c r="G3804" s="149" t="str">
        <f t="shared" si="133"/>
        <v>1</v>
      </c>
      <c r="H3804" s="150">
        <f t="shared" si="134"/>
        <v>18</v>
      </c>
      <c r="I3804" s="149" t="s">
        <v>145</v>
      </c>
      <c r="J3804" s="151" t="str" cm="1">
        <f t="array" ref="J3804">_xlfn.XLOOKUP(D3804,justificativas_motivos,justificativas_texto,"",1,1)</f>
        <v>MOTORISTA CUMPRINDO HORÁRIO NA ESCALA ATUAL</v>
      </c>
    </row>
    <row r="3805" spans="1:10" ht="41.25" hidden="1" customHeight="1">
      <c r="A3805" s="152">
        <v>45672</v>
      </c>
      <c r="B3805" s="146">
        <v>19022</v>
      </c>
      <c r="C3805" s="147">
        <v>0.39583333333333331</v>
      </c>
      <c r="D3805" s="148" t="s">
        <v>11</v>
      </c>
      <c r="E3805" s="153" t="s">
        <v>38</v>
      </c>
      <c r="F3805" s="149"/>
      <c r="G3805" s="149" t="str">
        <f t="shared" si="133"/>
        <v>1</v>
      </c>
      <c r="H3805" s="150">
        <f t="shared" si="134"/>
        <v>18</v>
      </c>
      <c r="I3805" s="149" t="s">
        <v>145</v>
      </c>
      <c r="J3805" s="151" t="str" cm="1">
        <f t="array" ref="J3805">_xlfn.XLOOKUP(D3805,justificativas_motivos,justificativas_texto,"",1,1)</f>
        <v>MOTORISTA CUMPRINDO HORÁRIO NA ESCALA ATUAL</v>
      </c>
    </row>
    <row r="3806" spans="1:10" ht="41.25" hidden="1" customHeight="1">
      <c r="A3806" s="152">
        <v>45672</v>
      </c>
      <c r="B3806" s="146">
        <v>221101</v>
      </c>
      <c r="C3806" s="147">
        <v>0.75</v>
      </c>
      <c r="D3806" s="148" t="s">
        <v>11</v>
      </c>
      <c r="E3806" s="149" t="s">
        <v>17</v>
      </c>
      <c r="F3806" s="149"/>
      <c r="G3806" s="149" t="str">
        <f t="shared" si="133"/>
        <v>1</v>
      </c>
      <c r="H3806" s="150">
        <f t="shared" si="134"/>
        <v>18</v>
      </c>
      <c r="I3806" s="149" t="str" cm="1">
        <f t="array" ref="I3806">_xlfn.XLOOKUP(C3806,imp_horarios,imp_trechos_janta,"",-1,1)</f>
        <v>GOIANIA X TERESINA 18:00</v>
      </c>
      <c r="J3806" s="151" t="str" cm="1">
        <f t="array" ref="J3806">_xlfn.XLOOKUP(D3806,justificativas_motivos,justificativas_texto,"",1,1)</f>
        <v>MOTORISTA CUMPRINDO HORÁRIO NA ESCALA ATUAL</v>
      </c>
    </row>
    <row r="3807" spans="1:10" ht="41.25" hidden="1" customHeight="1">
      <c r="A3807" s="152">
        <v>45672</v>
      </c>
      <c r="B3807" s="146">
        <v>221101</v>
      </c>
      <c r="C3807" s="147">
        <v>0.75</v>
      </c>
      <c r="D3807" s="148" t="s">
        <v>11</v>
      </c>
      <c r="E3807" s="153" t="s">
        <v>391</v>
      </c>
      <c r="F3807" s="149"/>
      <c r="G3807" s="149" t="str">
        <f t="shared" si="133"/>
        <v>1</v>
      </c>
      <c r="H3807" s="150">
        <f t="shared" si="134"/>
        <v>18</v>
      </c>
      <c r="I3807" s="149" t="str" cm="1">
        <f t="array" ref="I3807">_xlfn.XLOOKUP(C3807,imp_horarios,imp_trechos_janta,"",-1,1)</f>
        <v>GOIANIA X TERESINA 18:00</v>
      </c>
      <c r="J3807" s="151" t="str" cm="1">
        <f t="array" ref="J3807">_xlfn.XLOOKUP(D3807,justificativas_motivos,justificativas_texto,"",1,1)</f>
        <v>MOTORISTA CUMPRINDO HORÁRIO NA ESCALA ATUAL</v>
      </c>
    </row>
    <row r="3808" spans="1:10" ht="41.25" hidden="1" customHeight="1">
      <c r="A3808" s="152">
        <v>45672</v>
      </c>
      <c r="B3808" s="146">
        <v>24012</v>
      </c>
      <c r="C3808" s="147">
        <v>0.79166666666666663</v>
      </c>
      <c r="D3808" s="148" t="s">
        <v>11</v>
      </c>
      <c r="E3808" s="153" t="s">
        <v>413</v>
      </c>
      <c r="F3808" s="149"/>
      <c r="G3808" s="149" t="str">
        <f t="shared" si="133"/>
        <v>1</v>
      </c>
      <c r="H3808" s="150">
        <f t="shared" si="134"/>
        <v>18</v>
      </c>
      <c r="I3808" s="149" t="str" cm="1">
        <f t="array" ref="I3808">_xlfn.XLOOKUP(C3808,imp_horarios,imp_trechos_janta,"",-1,1)</f>
        <v>GOIANIA X TERESINA 18:00</v>
      </c>
      <c r="J3808" s="151" t="str" cm="1">
        <f t="array" ref="J3808">_xlfn.XLOOKUP(D3808,justificativas_motivos,justificativas_texto,"",1,1)</f>
        <v>MOTORISTA CUMPRINDO HORÁRIO NA ESCALA ATUAL</v>
      </c>
    </row>
    <row r="3809" spans="1:10" ht="41.25" hidden="1" customHeight="1">
      <c r="A3809" s="152">
        <v>45672</v>
      </c>
      <c r="B3809" s="146">
        <v>24012</v>
      </c>
      <c r="C3809" s="147">
        <v>0.79166666666666663</v>
      </c>
      <c r="D3809" s="148" t="s">
        <v>11</v>
      </c>
      <c r="E3809" s="153" t="s">
        <v>266</v>
      </c>
      <c r="F3809" s="149"/>
      <c r="G3809" s="149" t="str">
        <f t="shared" si="133"/>
        <v>1</v>
      </c>
      <c r="H3809" s="150">
        <f t="shared" si="134"/>
        <v>18</v>
      </c>
      <c r="I3809" s="149" t="str" cm="1">
        <f t="array" ref="I3809">_xlfn.XLOOKUP(C3809,imp_horarios,imp_trechos_janta,"",-1,1)</f>
        <v>GOIANIA X TERESINA 18:00</v>
      </c>
      <c r="J3809" s="151" t="str" cm="1">
        <f t="array" ref="J3809">_xlfn.XLOOKUP(D3809,justificativas_motivos,justificativas_texto,"",1,1)</f>
        <v>MOTORISTA CUMPRINDO HORÁRIO NA ESCALA ATUAL</v>
      </c>
    </row>
    <row r="3810" spans="1:10" ht="41.25" hidden="1" customHeight="1">
      <c r="A3810" s="152">
        <v>45672</v>
      </c>
      <c r="B3810" s="146">
        <v>24003</v>
      </c>
      <c r="C3810" s="147">
        <v>0.83333333333333337</v>
      </c>
      <c r="D3810" s="148" t="s">
        <v>11</v>
      </c>
      <c r="E3810" s="149" t="s">
        <v>114</v>
      </c>
      <c r="F3810" s="149"/>
      <c r="G3810" s="149" t="str">
        <f t="shared" si="133"/>
        <v>1</v>
      </c>
      <c r="H3810" s="150">
        <f t="shared" si="134"/>
        <v>18</v>
      </c>
      <c r="I3810" s="149" t="str" cm="1">
        <f t="array" ref="I3810">_xlfn.XLOOKUP(C3810,imp_horarios,imp_trechos_janta,"",-1,1)</f>
        <v>GOIANIA X SAO LUIS 20:00</v>
      </c>
      <c r="J3810" s="151" t="str" cm="1">
        <f t="array" ref="J3810">_xlfn.XLOOKUP(D3810,justificativas_motivos,justificativas_texto,"",1,1)</f>
        <v>MOTORISTA CUMPRINDO HORÁRIO NA ESCALA ATUAL</v>
      </c>
    </row>
    <row r="3811" spans="1:10" ht="41.25" hidden="1" customHeight="1">
      <c r="A3811" s="152">
        <v>45672</v>
      </c>
      <c r="B3811" s="146">
        <v>24003</v>
      </c>
      <c r="C3811" s="147">
        <v>0.83333333333333337</v>
      </c>
      <c r="D3811" s="148" t="s">
        <v>11</v>
      </c>
      <c r="E3811" s="149" t="s">
        <v>115</v>
      </c>
      <c r="F3811" s="149"/>
      <c r="G3811" s="149" t="str">
        <f t="shared" si="133"/>
        <v>1</v>
      </c>
      <c r="H3811" s="150">
        <f t="shared" si="134"/>
        <v>18</v>
      </c>
      <c r="I3811" s="149" t="str" cm="1">
        <f t="array" ref="I3811">_xlfn.XLOOKUP(C3811,imp_horarios,imp_trechos_janta,"",-1,1)</f>
        <v>GOIANIA X SAO LUIS 20:00</v>
      </c>
      <c r="J3811" s="151" t="str" cm="1">
        <f t="array" ref="J3811">_xlfn.XLOOKUP(D3811,justificativas_motivos,justificativas_texto,"",1,1)</f>
        <v>MOTORISTA CUMPRINDO HORÁRIO NA ESCALA ATUAL</v>
      </c>
    </row>
    <row r="3812" spans="1:10" ht="41.25" hidden="1" customHeight="1">
      <c r="A3812" s="152">
        <v>45673</v>
      </c>
      <c r="B3812" s="135">
        <v>16600</v>
      </c>
      <c r="C3812" s="133">
        <v>0.87847222222222221</v>
      </c>
      <c r="D3812" s="148" t="s">
        <v>11</v>
      </c>
      <c r="E3812" s="149" t="s">
        <v>17</v>
      </c>
      <c r="F3812" s="132"/>
      <c r="G3812" s="132" t="str">
        <f t="shared" si="133"/>
        <v>1</v>
      </c>
      <c r="H3812" s="137">
        <f t="shared" si="134"/>
        <v>18</v>
      </c>
      <c r="I3812" s="132" t="str" cm="1">
        <f t="array" ref="I3812">_xlfn.XLOOKUP(C3812,imp_horarios,imp_trechos_janta,"",-1,1)</f>
        <v>BELEM X GOIANIA 21:05</v>
      </c>
      <c r="J3812" s="145" t="str" cm="1">
        <f t="array" ref="J3812">_xlfn.XLOOKUP(D3812,justificativas_motivos,justificativas_texto,"",1,1)</f>
        <v>MOTORISTA CUMPRINDO HORÁRIO NA ESCALA ATUAL</v>
      </c>
    </row>
    <row r="3813" spans="1:10" ht="41.25" hidden="1" customHeight="1">
      <c r="A3813" s="152">
        <v>45673</v>
      </c>
      <c r="B3813" s="135">
        <v>16600</v>
      </c>
      <c r="C3813" s="133">
        <v>0.87847222222222221</v>
      </c>
      <c r="D3813" s="148" t="s">
        <v>11</v>
      </c>
      <c r="E3813" s="153" t="s">
        <v>391</v>
      </c>
      <c r="F3813" s="132"/>
      <c r="G3813" s="132" t="str">
        <f t="shared" si="133"/>
        <v>1</v>
      </c>
      <c r="H3813" s="137">
        <f t="shared" si="134"/>
        <v>18</v>
      </c>
      <c r="I3813" s="132" t="str" cm="1">
        <f t="array" ref="I3813">_xlfn.XLOOKUP(C3813,imp_horarios,imp_trechos_janta,"",-1,1)</f>
        <v>BELEM X GOIANIA 21:05</v>
      </c>
      <c r="J3813" s="145" t="str" cm="1">
        <f t="array" ref="J3813">_xlfn.XLOOKUP(D3813,justificativas_motivos,justificativas_texto,"",1,1)</f>
        <v>MOTORISTA CUMPRINDO HORÁRIO NA ESCALA ATUAL</v>
      </c>
    </row>
    <row r="3814" spans="1:10" ht="41.25" hidden="1" customHeight="1">
      <c r="A3814" s="152">
        <v>45673</v>
      </c>
      <c r="B3814" s="135">
        <v>24012</v>
      </c>
      <c r="C3814" s="133">
        <v>0.3</v>
      </c>
      <c r="D3814" s="148" t="s">
        <v>11</v>
      </c>
      <c r="E3814" s="149" t="s">
        <v>114</v>
      </c>
      <c r="F3814" s="132"/>
      <c r="G3814" s="132" t="str">
        <f t="shared" si="133"/>
        <v>1</v>
      </c>
      <c r="H3814" s="137">
        <f t="shared" si="134"/>
        <v>18</v>
      </c>
      <c r="I3814" s="132" t="str" cm="1">
        <f t="array" ref="I3814">_xlfn.XLOOKUP(C3814,imp_horarios,imp_trechos_janta,"",-1,1)</f>
        <v>BELEM X GOIANIA 07:12</v>
      </c>
      <c r="J3814" s="145" t="str" cm="1">
        <f t="array" ref="J3814">_xlfn.XLOOKUP(D3814,justificativas_motivos,justificativas_texto,"",1,1)</f>
        <v>MOTORISTA CUMPRINDO HORÁRIO NA ESCALA ATUAL</v>
      </c>
    </row>
    <row r="3815" spans="1:10" ht="41.25" hidden="1" customHeight="1">
      <c r="A3815" s="152">
        <v>45673</v>
      </c>
      <c r="B3815" s="135">
        <v>24012</v>
      </c>
      <c r="C3815" s="133">
        <v>0.3</v>
      </c>
      <c r="D3815" s="148" t="s">
        <v>11</v>
      </c>
      <c r="E3815" s="132" t="s">
        <v>115</v>
      </c>
      <c r="F3815" s="132"/>
      <c r="G3815" s="132" t="str">
        <f t="shared" si="133"/>
        <v>1</v>
      </c>
      <c r="H3815" s="137">
        <f t="shared" si="134"/>
        <v>18</v>
      </c>
      <c r="I3815" s="132" t="str" cm="1">
        <f t="array" ref="I3815">_xlfn.XLOOKUP(C3815,imp_horarios,imp_trechos_janta,"",-1,1)</f>
        <v>BELEM X GOIANIA 07:12</v>
      </c>
      <c r="J3815" s="145" t="str" cm="1">
        <f t="array" ref="J3815">_xlfn.XLOOKUP(D3815,justificativas_motivos,justificativas_texto,"",1,1)</f>
        <v>MOTORISTA CUMPRINDO HORÁRIO NA ESCALA ATUAL</v>
      </c>
    </row>
    <row r="3816" spans="1:10" ht="41.25" hidden="1" customHeight="1">
      <c r="A3816" s="144">
        <v>45673</v>
      </c>
      <c r="B3816" s="135">
        <v>24003</v>
      </c>
      <c r="C3816" s="133">
        <v>0.33333333333333331</v>
      </c>
      <c r="D3816" s="148" t="s">
        <v>11</v>
      </c>
      <c r="E3816" s="129" t="s">
        <v>16</v>
      </c>
      <c r="F3816" s="132"/>
      <c r="G3816" s="132" t="str">
        <f t="shared" si="133"/>
        <v>1</v>
      </c>
      <c r="H3816" s="137">
        <f t="shared" si="134"/>
        <v>18</v>
      </c>
      <c r="I3816" s="132" t="str" cm="1">
        <f t="array" ref="I3816">_xlfn.XLOOKUP(C3816,imp_horarios,imp_trechos_janta,"",-1,1)</f>
        <v>SAO LUIS X GOIANIA 08:00</v>
      </c>
      <c r="J3816" s="145" t="str" cm="1">
        <f t="array" ref="J3816">_xlfn.XLOOKUP(D3816,justificativas_motivos,justificativas_texto,"",1,1)</f>
        <v>MOTORISTA CUMPRINDO HORÁRIO NA ESCALA ATUAL</v>
      </c>
    </row>
    <row r="3817" spans="1:10" ht="41.25" hidden="1" customHeight="1">
      <c r="A3817" s="144">
        <v>45673</v>
      </c>
      <c r="B3817" s="135">
        <v>24003</v>
      </c>
      <c r="C3817" s="133">
        <v>0.33333333333333331</v>
      </c>
      <c r="D3817" s="148" t="s">
        <v>11</v>
      </c>
      <c r="E3817" s="129" t="s">
        <v>320</v>
      </c>
      <c r="F3817" s="132"/>
      <c r="G3817" s="132" t="str">
        <f t="shared" si="133"/>
        <v>1</v>
      </c>
      <c r="H3817" s="137">
        <f t="shared" si="134"/>
        <v>18</v>
      </c>
      <c r="I3817" s="132" t="str" cm="1">
        <f t="array" ref="I3817">_xlfn.XLOOKUP(C3817,imp_horarios,imp_trechos_janta,"",-1,1)</f>
        <v>SAO LUIS X GOIANIA 08:00</v>
      </c>
      <c r="J3817" s="145" t="str" cm="1">
        <f t="array" ref="J3817">_xlfn.XLOOKUP(D3817,justificativas_motivos,justificativas_texto,"",1,1)</f>
        <v>MOTORISTA CUMPRINDO HORÁRIO NA ESCALA ATUAL</v>
      </c>
    </row>
    <row r="3818" spans="1:10" ht="41.25" hidden="1" customHeight="1">
      <c r="A3818" s="144">
        <v>45673</v>
      </c>
      <c r="B3818" s="135" t="s">
        <v>285</v>
      </c>
      <c r="C3818" s="133" t="s">
        <v>285</v>
      </c>
      <c r="D3818" s="148" t="s">
        <v>285</v>
      </c>
      <c r="E3818" s="132" t="s">
        <v>341</v>
      </c>
      <c r="F3818" s="132"/>
      <c r="G3818" s="132" t="str">
        <f t="shared" si="133"/>
        <v>1</v>
      </c>
      <c r="H3818" s="137">
        <f t="shared" si="134"/>
        <v>18</v>
      </c>
      <c r="I3818" s="132" t="str" cm="1">
        <f t="array" ref="I3818">_xlfn.XLOOKUP(C3818,imp_horarios,imp_trechos_janta,"",-1,1)</f>
        <v>PASSE</v>
      </c>
      <c r="J3818" s="145" t="str" cm="1">
        <f t="array" ref="J3818">_xlfn.XLOOKUP(D3818,justificativas_motivos,justificativas_texto,"",1,1)</f>
        <v>MOTORISTA CHEGANDO/SAINDO DA GARAGEM DE PASSE</v>
      </c>
    </row>
    <row r="3819" spans="1:10" ht="41.25" hidden="1" customHeight="1">
      <c r="A3819" s="144">
        <v>45673</v>
      </c>
      <c r="B3819" s="135" t="s">
        <v>285</v>
      </c>
      <c r="C3819" s="133" t="s">
        <v>285</v>
      </c>
      <c r="D3819" s="148" t="s">
        <v>285</v>
      </c>
      <c r="E3819" s="132" t="s">
        <v>354</v>
      </c>
      <c r="F3819" s="132"/>
      <c r="G3819" s="132" t="str">
        <f t="shared" si="133"/>
        <v>1</v>
      </c>
      <c r="H3819" s="137">
        <f t="shared" si="134"/>
        <v>18</v>
      </c>
      <c r="I3819" s="132" t="str" cm="1">
        <f t="array" ref="I3819">_xlfn.XLOOKUP(C3819,imp_horarios,imp_trechos_janta,"",-1,1)</f>
        <v>PASSE</v>
      </c>
      <c r="J3819" s="145" t="str" cm="1">
        <f t="array" ref="J3819">_xlfn.XLOOKUP(D3819,justificativas_motivos,justificativas_texto,"",1,1)</f>
        <v>MOTORISTA CHEGANDO/SAINDO DA GARAGEM DE PASSE</v>
      </c>
    </row>
    <row r="3820" spans="1:10" ht="41.25" hidden="1" customHeight="1">
      <c r="A3820" s="152">
        <v>45673</v>
      </c>
      <c r="B3820" s="146">
        <v>15700</v>
      </c>
      <c r="C3820" s="147">
        <v>0.75</v>
      </c>
      <c r="D3820" s="148" t="s">
        <v>11</v>
      </c>
      <c r="E3820" s="149" t="s">
        <v>201</v>
      </c>
      <c r="F3820" s="149"/>
      <c r="G3820" s="149" t="str">
        <f t="shared" si="133"/>
        <v>1</v>
      </c>
      <c r="H3820" s="150">
        <f t="shared" si="134"/>
        <v>18</v>
      </c>
      <c r="I3820" s="149" t="str" cm="1">
        <f t="array" ref="I3820">_xlfn.XLOOKUP(C3820,imp_horarios,imp_trechos_janta,"",-1,1)</f>
        <v>GOIANIA X TERESINA 18:00</v>
      </c>
      <c r="J3820" s="151" t="str" cm="1">
        <f t="array" ref="J3820">_xlfn.XLOOKUP(D3820,justificativas_motivos,justificativas_texto,"",1,1)</f>
        <v>MOTORISTA CUMPRINDO HORÁRIO NA ESCALA ATUAL</v>
      </c>
    </row>
    <row r="3821" spans="1:10" ht="41.25" hidden="1" customHeight="1">
      <c r="A3821" s="144">
        <v>45673</v>
      </c>
      <c r="B3821" s="135">
        <v>15700</v>
      </c>
      <c r="C3821" s="133">
        <v>0.75</v>
      </c>
      <c r="D3821" s="148" t="s">
        <v>11</v>
      </c>
      <c r="E3821" s="132" t="s">
        <v>416</v>
      </c>
      <c r="F3821" s="132"/>
      <c r="G3821" s="132" t="str">
        <f t="shared" si="133"/>
        <v>1</v>
      </c>
      <c r="H3821" s="137">
        <f t="shared" si="134"/>
        <v>18</v>
      </c>
      <c r="I3821" s="132" t="str" cm="1">
        <f t="array" ref="I3821">_xlfn.XLOOKUP(C3821,imp_horarios,imp_trechos_janta,"",-1,1)</f>
        <v>GOIANIA X TERESINA 18:00</v>
      </c>
      <c r="J3821" s="145" t="str" cm="1">
        <f t="array" ref="J3821">_xlfn.XLOOKUP(D3821,justificativas_motivos,justificativas_texto,"",1,1)</f>
        <v>MOTORISTA CUMPRINDO HORÁRIO NA ESCALA ATUAL</v>
      </c>
    </row>
    <row r="3822" spans="1:10" ht="41.25" hidden="1" customHeight="1">
      <c r="A3822" s="144">
        <v>45673</v>
      </c>
      <c r="B3822" s="135">
        <v>24005</v>
      </c>
      <c r="C3822" s="133">
        <v>0.79166666666666663</v>
      </c>
      <c r="D3822" s="148" t="s">
        <v>11</v>
      </c>
      <c r="E3822" s="132" t="s">
        <v>19</v>
      </c>
      <c r="F3822" s="132"/>
      <c r="G3822" s="132" t="str">
        <f t="shared" si="133"/>
        <v>1</v>
      </c>
      <c r="H3822" s="137">
        <f t="shared" si="134"/>
        <v>18</v>
      </c>
      <c r="I3822" s="132" t="s">
        <v>79</v>
      </c>
      <c r="J3822" s="145" t="str" cm="1">
        <f t="array" ref="J3822">_xlfn.XLOOKUP(D3822,justificativas_motivos,justificativas_texto,"",1,1)</f>
        <v>MOTORISTA CUMPRINDO HORÁRIO NA ESCALA ATUAL</v>
      </c>
    </row>
    <row r="3823" spans="1:10" ht="41.25" hidden="1" customHeight="1">
      <c r="A3823" s="144">
        <v>45673</v>
      </c>
      <c r="B3823" s="135">
        <v>24005</v>
      </c>
      <c r="C3823" s="133">
        <v>0.79166666666666663</v>
      </c>
      <c r="D3823" s="148" t="s">
        <v>11</v>
      </c>
      <c r="E3823" s="132" t="s">
        <v>194</v>
      </c>
      <c r="F3823" s="132"/>
      <c r="G3823" s="132" t="str">
        <f t="shared" si="133"/>
        <v>1</v>
      </c>
      <c r="H3823" s="137">
        <f t="shared" si="134"/>
        <v>18</v>
      </c>
      <c r="I3823" s="132" t="s">
        <v>79</v>
      </c>
      <c r="J3823" s="145" t="str" cm="1">
        <f t="array" ref="J3823">_xlfn.XLOOKUP(D3823,justificativas_motivos,justificativas_texto,"",1,1)</f>
        <v>MOTORISTA CUMPRINDO HORÁRIO NA ESCALA ATUAL</v>
      </c>
    </row>
    <row r="3824" spans="1:10" ht="41.25" hidden="1" customHeight="1">
      <c r="A3824" s="152">
        <v>45673</v>
      </c>
      <c r="B3824" s="146">
        <v>24014</v>
      </c>
      <c r="C3824" s="147">
        <v>0.83333333333333337</v>
      </c>
      <c r="D3824" s="148" t="s">
        <v>11</v>
      </c>
      <c r="E3824" s="149" t="s">
        <v>302</v>
      </c>
      <c r="F3824" s="149"/>
      <c r="G3824" s="149" t="str">
        <f t="shared" si="133"/>
        <v>1</v>
      </c>
      <c r="H3824" s="150">
        <f t="shared" si="134"/>
        <v>18</v>
      </c>
      <c r="I3824" s="149" t="str" cm="1">
        <f t="array" ref="I3824">_xlfn.XLOOKUP(C3824,imp_horarios,imp_trechos_janta,"",-1,1)</f>
        <v>GOIANIA X SAO LUIS 20:00</v>
      </c>
      <c r="J3824" s="151" t="str" cm="1">
        <f t="array" ref="J3824">_xlfn.XLOOKUP(D3824,justificativas_motivos,justificativas_texto,"",1,1)</f>
        <v>MOTORISTA CUMPRINDO HORÁRIO NA ESCALA ATUAL</v>
      </c>
    </row>
    <row r="3825" spans="1:10" ht="41.25" hidden="1" customHeight="1">
      <c r="A3825" s="152">
        <v>45673</v>
      </c>
      <c r="B3825" s="146">
        <v>24014</v>
      </c>
      <c r="C3825" s="147">
        <v>0.83333333333333337</v>
      </c>
      <c r="D3825" s="148" t="s">
        <v>11</v>
      </c>
      <c r="E3825" s="149" t="s">
        <v>171</v>
      </c>
      <c r="F3825" s="149"/>
      <c r="G3825" s="149" t="str">
        <f t="shared" si="133"/>
        <v>1</v>
      </c>
      <c r="H3825" s="150">
        <f t="shared" si="134"/>
        <v>18</v>
      </c>
      <c r="I3825" s="149" t="str" cm="1">
        <f t="array" ref="I3825">_xlfn.XLOOKUP(C3825,imp_horarios,imp_trechos_janta,"",-1,1)</f>
        <v>GOIANIA X SAO LUIS 20:00</v>
      </c>
      <c r="J3825" s="151" t="str" cm="1">
        <f t="array" ref="J3825">_xlfn.XLOOKUP(D3825,justificativas_motivos,justificativas_texto,"",1,1)</f>
        <v>MOTORISTA CUMPRINDO HORÁRIO NA ESCALA ATUAL</v>
      </c>
    </row>
    <row r="3826" spans="1:10" ht="41.25" hidden="1" customHeight="1">
      <c r="A3826" s="152">
        <v>45674</v>
      </c>
      <c r="B3826" s="135">
        <v>19012</v>
      </c>
      <c r="C3826" s="133">
        <v>0.87847222222222221</v>
      </c>
      <c r="D3826" s="148" t="s">
        <v>11</v>
      </c>
      <c r="E3826" s="129" t="s">
        <v>19</v>
      </c>
      <c r="F3826" s="132"/>
      <c r="G3826" s="132" t="str">
        <f t="shared" si="133"/>
        <v>1</v>
      </c>
      <c r="H3826" s="137">
        <f t="shared" si="134"/>
        <v>18</v>
      </c>
      <c r="I3826" s="132" t="str" cm="1">
        <f t="array" ref="I3826">_xlfn.XLOOKUP(C3826,imp_horarios,imp_trechos_janta,"",-1,1)</f>
        <v>BELEM X GOIANIA 21:05</v>
      </c>
      <c r="J3826" s="145" t="str" cm="1">
        <f t="array" ref="J3826">_xlfn.XLOOKUP(D3826,justificativas_motivos,justificativas_texto,"",1,1)</f>
        <v>MOTORISTA CUMPRINDO HORÁRIO NA ESCALA ATUAL</v>
      </c>
    </row>
    <row r="3827" spans="1:10" ht="41.25" hidden="1" customHeight="1">
      <c r="A3827" s="152">
        <v>45674</v>
      </c>
      <c r="B3827" s="135">
        <v>19012</v>
      </c>
      <c r="C3827" s="133">
        <v>0.87847222222222221</v>
      </c>
      <c r="D3827" s="148" t="s">
        <v>11</v>
      </c>
      <c r="E3827" s="129" t="s">
        <v>171</v>
      </c>
      <c r="F3827" s="132"/>
      <c r="G3827" s="132" t="str">
        <f t="shared" si="133"/>
        <v>1</v>
      </c>
      <c r="H3827" s="137">
        <f t="shared" si="134"/>
        <v>18</v>
      </c>
      <c r="I3827" s="132" t="str" cm="1">
        <f t="array" ref="I3827">_xlfn.XLOOKUP(C3827,imp_horarios,imp_trechos_janta,"",-1,1)</f>
        <v>BELEM X GOIANIA 21:05</v>
      </c>
      <c r="J3827" s="145" t="str" cm="1">
        <f t="array" ref="J3827">_xlfn.XLOOKUP(D3827,justificativas_motivos,justificativas_texto,"",1,1)</f>
        <v>MOTORISTA CUMPRINDO HORÁRIO NA ESCALA ATUAL</v>
      </c>
    </row>
    <row r="3828" spans="1:10" ht="41.25" hidden="1" customHeight="1">
      <c r="A3828" s="152">
        <v>45674</v>
      </c>
      <c r="B3828" s="135">
        <v>24005</v>
      </c>
      <c r="C3828" s="133">
        <v>0.3</v>
      </c>
      <c r="D3828" s="148" t="s">
        <v>11</v>
      </c>
      <c r="E3828" s="129" t="s">
        <v>302</v>
      </c>
      <c r="F3828" s="132"/>
      <c r="G3828" s="132" t="str">
        <f t="shared" si="133"/>
        <v>1</v>
      </c>
      <c r="H3828" s="137">
        <f t="shared" si="134"/>
        <v>18</v>
      </c>
      <c r="I3828" s="132" t="str" cm="1">
        <f t="array" ref="I3828">_xlfn.XLOOKUP(C3828,imp_horarios,imp_trechos_janta,"",-1,1)</f>
        <v>BELEM X GOIANIA 07:12</v>
      </c>
      <c r="J3828" s="145" t="str" cm="1">
        <f t="array" ref="J3828">_xlfn.XLOOKUP(D3828,justificativas_motivos,justificativas_texto,"",1,1)</f>
        <v>MOTORISTA CUMPRINDO HORÁRIO NA ESCALA ATUAL</v>
      </c>
    </row>
    <row r="3829" spans="1:10" ht="41.25" hidden="1" customHeight="1">
      <c r="A3829" s="152">
        <v>45674</v>
      </c>
      <c r="B3829" s="135">
        <v>24005</v>
      </c>
      <c r="C3829" s="133">
        <v>0.3</v>
      </c>
      <c r="D3829" s="148" t="s">
        <v>11</v>
      </c>
      <c r="E3829" s="129" t="s">
        <v>194</v>
      </c>
      <c r="F3829" s="132"/>
      <c r="G3829" s="132" t="str">
        <f t="shared" si="133"/>
        <v>1</v>
      </c>
      <c r="H3829" s="137">
        <f t="shared" si="134"/>
        <v>18</v>
      </c>
      <c r="I3829" s="132" t="str" cm="1">
        <f t="array" ref="I3829">_xlfn.XLOOKUP(C3829,imp_horarios,imp_trechos_janta,"",-1,1)</f>
        <v>BELEM X GOIANIA 07:12</v>
      </c>
      <c r="J3829" s="145" t="str" cm="1">
        <f t="array" ref="J3829">_xlfn.XLOOKUP(D3829,justificativas_motivos,justificativas_texto,"",1,1)</f>
        <v>MOTORISTA CUMPRINDO HORÁRIO NA ESCALA ATUAL</v>
      </c>
    </row>
    <row r="3830" spans="1:10" ht="41.25" hidden="1" customHeight="1">
      <c r="A3830" s="152">
        <v>45674</v>
      </c>
      <c r="B3830" s="135">
        <v>24014</v>
      </c>
      <c r="C3830" s="133">
        <v>0.33333333333333331</v>
      </c>
      <c r="D3830" s="148" t="s">
        <v>11</v>
      </c>
      <c r="E3830" s="129" t="s">
        <v>14</v>
      </c>
      <c r="F3830" s="132"/>
      <c r="G3830" s="132" t="str">
        <f t="shared" si="133"/>
        <v>1</v>
      </c>
      <c r="H3830" s="137">
        <f t="shared" si="134"/>
        <v>18</v>
      </c>
      <c r="I3830" s="132" t="str" cm="1">
        <f t="array" ref="I3830">_xlfn.XLOOKUP(C3830,imp_horarios,imp_trechos_janta,"",-1,1)</f>
        <v>SAO LUIS X GOIANIA 08:00</v>
      </c>
      <c r="J3830" s="145" t="str" cm="1">
        <f t="array" ref="J3830">_xlfn.XLOOKUP(D3830,justificativas_motivos,justificativas_texto,"",1,1)</f>
        <v>MOTORISTA CUMPRINDO HORÁRIO NA ESCALA ATUAL</v>
      </c>
    </row>
    <row r="3831" spans="1:10" ht="41.25" hidden="1" customHeight="1">
      <c r="A3831" s="152">
        <v>45674</v>
      </c>
      <c r="B3831" s="135">
        <v>24014</v>
      </c>
      <c r="C3831" s="133">
        <v>0.33333333333333331</v>
      </c>
      <c r="D3831" s="148" t="s">
        <v>11</v>
      </c>
      <c r="E3831" s="129" t="s">
        <v>406</v>
      </c>
      <c r="F3831" s="132"/>
      <c r="G3831" s="132" t="str">
        <f t="shared" si="133"/>
        <v>1</v>
      </c>
      <c r="H3831" s="137">
        <f t="shared" si="134"/>
        <v>18</v>
      </c>
      <c r="I3831" s="132" t="str" cm="1">
        <f t="array" ref="I3831">_xlfn.XLOOKUP(C3831,imp_horarios,imp_trechos_janta,"",-1,1)</f>
        <v>SAO LUIS X GOIANIA 08:00</v>
      </c>
      <c r="J3831" s="145" t="str" cm="1">
        <f t="array" ref="J3831">_xlfn.XLOOKUP(D3831,justificativas_motivos,justificativas_texto,"",1,1)</f>
        <v>MOTORISTA CUMPRINDO HORÁRIO NA ESCALA ATUAL</v>
      </c>
    </row>
    <row r="3832" spans="1:10" ht="41.25" hidden="1" customHeight="1">
      <c r="A3832" s="152">
        <v>45674</v>
      </c>
      <c r="B3832" s="135">
        <v>16800</v>
      </c>
      <c r="C3832" s="133">
        <v>0.39583333333333331</v>
      </c>
      <c r="D3832" s="148" t="s">
        <v>11</v>
      </c>
      <c r="E3832" s="129" t="s">
        <v>366</v>
      </c>
      <c r="F3832" s="132"/>
      <c r="G3832" s="132" t="str">
        <f t="shared" si="133"/>
        <v>1</v>
      </c>
      <c r="H3832" s="137">
        <f t="shared" si="134"/>
        <v>18</v>
      </c>
      <c r="I3832" s="132" t="s">
        <v>145</v>
      </c>
      <c r="J3832" s="145" t="str" cm="1">
        <f t="array" ref="J3832">_xlfn.XLOOKUP(D3832,justificativas_motivos,justificativas_texto,"",1,1)</f>
        <v>MOTORISTA CUMPRINDO HORÁRIO NA ESCALA ATUAL</v>
      </c>
    </row>
    <row r="3833" spans="1:10" ht="41.25" hidden="1" customHeight="1">
      <c r="A3833" s="152">
        <v>45674</v>
      </c>
      <c r="B3833" s="135">
        <v>16800</v>
      </c>
      <c r="C3833" s="133">
        <v>0.39583333333333331</v>
      </c>
      <c r="D3833" s="148" t="s">
        <v>11</v>
      </c>
      <c r="E3833" s="129" t="s">
        <v>287</v>
      </c>
      <c r="F3833" s="132"/>
      <c r="G3833" s="132" t="str">
        <f t="shared" si="133"/>
        <v>1</v>
      </c>
      <c r="H3833" s="137">
        <f t="shared" si="134"/>
        <v>18</v>
      </c>
      <c r="I3833" s="132" t="s">
        <v>145</v>
      </c>
      <c r="J3833" s="145" t="str" cm="1">
        <f t="array" ref="J3833">_xlfn.XLOOKUP(D3833,justificativas_motivos,justificativas_texto,"",1,1)</f>
        <v>MOTORISTA CUMPRINDO HORÁRIO NA ESCALA ATUAL</v>
      </c>
    </row>
    <row r="3834" spans="1:10" ht="41.25" hidden="1" customHeight="1">
      <c r="A3834" s="152">
        <v>45674</v>
      </c>
      <c r="B3834" s="135">
        <v>221301</v>
      </c>
      <c r="C3834" s="133">
        <v>0.75</v>
      </c>
      <c r="D3834" s="148" t="s">
        <v>11</v>
      </c>
      <c r="E3834" s="129" t="s">
        <v>189</v>
      </c>
      <c r="F3834" s="132"/>
      <c r="G3834" s="132" t="str">
        <f t="shared" si="133"/>
        <v>1</v>
      </c>
      <c r="H3834" s="137">
        <f t="shared" si="134"/>
        <v>18</v>
      </c>
      <c r="I3834" s="132" t="str" cm="1">
        <f t="array" ref="I3834">_xlfn.XLOOKUP(C3834,imp_horarios,imp_trechos_janta,"",-1,1)</f>
        <v>GOIANIA X TERESINA 18:00</v>
      </c>
      <c r="J3834" s="145" t="str" cm="1">
        <f t="array" ref="J3834">_xlfn.XLOOKUP(D3834,justificativas_motivos,justificativas_texto,"",1,1)</f>
        <v>MOTORISTA CUMPRINDO HORÁRIO NA ESCALA ATUAL</v>
      </c>
    </row>
    <row r="3835" spans="1:10" ht="41.25" hidden="1" customHeight="1">
      <c r="A3835" s="152">
        <v>45674</v>
      </c>
      <c r="B3835" s="135">
        <v>221301</v>
      </c>
      <c r="C3835" s="133">
        <v>0.75</v>
      </c>
      <c r="D3835" s="148" t="s">
        <v>11</v>
      </c>
      <c r="E3835" s="129" t="s">
        <v>133</v>
      </c>
      <c r="F3835" s="132"/>
      <c r="G3835" s="132" t="str">
        <f t="shared" si="133"/>
        <v>1</v>
      </c>
      <c r="H3835" s="137">
        <f t="shared" si="134"/>
        <v>18</v>
      </c>
      <c r="I3835" s="132" t="str" cm="1">
        <f t="array" ref="I3835">_xlfn.XLOOKUP(C3835,imp_horarios,imp_trechos_janta,"",-1,1)</f>
        <v>GOIANIA X TERESINA 18:00</v>
      </c>
      <c r="J3835" s="145" t="str" cm="1">
        <f t="array" ref="J3835">_xlfn.XLOOKUP(D3835,justificativas_motivos,justificativas_texto,"",1,1)</f>
        <v>MOTORISTA CUMPRINDO HORÁRIO NA ESCALA ATUAL</v>
      </c>
    </row>
    <row r="3836" spans="1:10" ht="41.25" hidden="1" customHeight="1">
      <c r="A3836" s="152">
        <v>45674</v>
      </c>
      <c r="B3836" s="135">
        <v>24013</v>
      </c>
      <c r="C3836" s="133">
        <v>0.79166666666666663</v>
      </c>
      <c r="D3836" s="148" t="s">
        <v>11</v>
      </c>
      <c r="E3836" s="129" t="s">
        <v>180</v>
      </c>
      <c r="F3836" s="132"/>
      <c r="G3836" s="132" t="str">
        <f t="shared" si="133"/>
        <v>1</v>
      </c>
      <c r="H3836" s="137">
        <f t="shared" si="134"/>
        <v>18</v>
      </c>
      <c r="I3836" s="132" t="s">
        <v>79</v>
      </c>
      <c r="J3836" s="145" t="str" cm="1">
        <f t="array" ref="J3836">_xlfn.XLOOKUP(D3836,justificativas_motivos,justificativas_texto,"",1,1)</f>
        <v>MOTORISTA CUMPRINDO HORÁRIO NA ESCALA ATUAL</v>
      </c>
    </row>
    <row r="3837" spans="1:10" ht="41.25" hidden="1" customHeight="1">
      <c r="A3837" s="152">
        <v>45674</v>
      </c>
      <c r="B3837" s="135">
        <v>24013</v>
      </c>
      <c r="C3837" s="133">
        <v>0.79166666666666663</v>
      </c>
      <c r="D3837" s="148" t="s">
        <v>11</v>
      </c>
      <c r="E3837" s="129" t="s">
        <v>160</v>
      </c>
      <c r="F3837" s="132"/>
      <c r="G3837" s="132" t="str">
        <f t="shared" si="133"/>
        <v>1</v>
      </c>
      <c r="H3837" s="137">
        <f t="shared" si="134"/>
        <v>18</v>
      </c>
      <c r="I3837" s="132" t="s">
        <v>79</v>
      </c>
      <c r="J3837" s="145" t="str" cm="1">
        <f t="array" ref="J3837">_xlfn.XLOOKUP(D3837,justificativas_motivos,justificativas_texto,"",1,1)</f>
        <v>MOTORISTA CUMPRINDO HORÁRIO NA ESCALA ATUAL</v>
      </c>
    </row>
    <row r="3838" spans="1:10" ht="41.25" hidden="1" customHeight="1">
      <c r="A3838" s="152">
        <v>45674</v>
      </c>
      <c r="B3838" s="135">
        <v>24009</v>
      </c>
      <c r="C3838" s="133">
        <v>0.83333333333333337</v>
      </c>
      <c r="D3838" s="148" t="s">
        <v>11</v>
      </c>
      <c r="E3838" s="129" t="s">
        <v>127</v>
      </c>
      <c r="F3838" s="132"/>
      <c r="G3838" s="132" t="str">
        <f t="shared" si="133"/>
        <v>1</v>
      </c>
      <c r="H3838" s="137">
        <f t="shared" si="134"/>
        <v>18</v>
      </c>
      <c r="I3838" s="132" t="str" cm="1">
        <f t="array" ref="I3838">_xlfn.XLOOKUP(C3838,imp_horarios,imp_trechos_janta,"",-1,1)</f>
        <v>GOIANIA X SAO LUIS 20:00</v>
      </c>
      <c r="J3838" s="145" t="str" cm="1">
        <f t="array" ref="J3838">_xlfn.XLOOKUP(D3838,justificativas_motivos,justificativas_texto,"",1,1)</f>
        <v>MOTORISTA CUMPRINDO HORÁRIO NA ESCALA ATUAL</v>
      </c>
    </row>
    <row r="3839" spans="1:10" ht="41.25" hidden="1" customHeight="1">
      <c r="A3839" s="152">
        <v>45674</v>
      </c>
      <c r="B3839" s="135">
        <v>24009</v>
      </c>
      <c r="C3839" s="133">
        <v>0.83333333333333337</v>
      </c>
      <c r="D3839" s="136" t="s">
        <v>11</v>
      </c>
      <c r="E3839" s="129" t="s">
        <v>128</v>
      </c>
      <c r="F3839" s="132"/>
      <c r="G3839" s="132" t="str">
        <f t="shared" si="133"/>
        <v>1</v>
      </c>
      <c r="H3839" s="137">
        <f t="shared" si="134"/>
        <v>18</v>
      </c>
      <c r="I3839" s="132" t="str" cm="1">
        <f t="array" ref="I3839">_xlfn.XLOOKUP(C3839,imp_horarios,imp_trechos_janta,"",-1,1)</f>
        <v>GOIANIA X SAO LUIS 20:00</v>
      </c>
      <c r="J3839" s="145" t="str" cm="1">
        <f t="array" ref="J3839">_xlfn.XLOOKUP(D3839,justificativas_motivos,justificativas_texto,"",1,1)</f>
        <v>MOTORISTA CUMPRINDO HORÁRIO NA ESCALA ATUAL</v>
      </c>
    </row>
    <row r="3840" spans="1:10" ht="41.25" hidden="1" customHeight="1">
      <c r="A3840" s="152">
        <v>45674</v>
      </c>
      <c r="B3840" s="135"/>
      <c r="C3840" s="133"/>
      <c r="D3840" s="136" t="s">
        <v>369</v>
      </c>
      <c r="E3840" s="129" t="s">
        <v>417</v>
      </c>
      <c r="F3840" s="132"/>
      <c r="G3840" s="132" t="str">
        <f t="shared" si="133"/>
        <v>1</v>
      </c>
      <c r="H3840" s="137">
        <f t="shared" si="134"/>
        <v>18</v>
      </c>
      <c r="I3840" s="132" t="str" cm="1">
        <f t="array" ref="I3840">_xlfn.XLOOKUP(C3840,imp_horarios,imp_trechos_janta,"",-1,1)</f>
        <v>REPOSIÇÃO</v>
      </c>
      <c r="J3840" s="145" t="str" cm="1">
        <f t="array" ref="J3840">_xlfn.XLOOKUP(D3840,justificativas_motivos,justificativas_texto,"",1,1)</f>
        <v>MOTORISTA FAZENDO VIAGEM APENAS COM CARGAS NO ONIBUS</v>
      </c>
    </row>
    <row r="3841" spans="1:10" ht="41.25" hidden="1" customHeight="1">
      <c r="A3841" s="152">
        <v>45674</v>
      </c>
      <c r="B3841" s="146"/>
      <c r="C3841" s="147"/>
      <c r="D3841" s="148" t="s">
        <v>369</v>
      </c>
      <c r="E3841" s="129" t="s">
        <v>34</v>
      </c>
      <c r="F3841" s="149"/>
      <c r="G3841" s="149" t="str">
        <f t="shared" si="133"/>
        <v>1</v>
      </c>
      <c r="H3841" s="150">
        <f t="shared" si="134"/>
        <v>18</v>
      </c>
      <c r="I3841" s="149" t="str" cm="1">
        <f t="array" ref="I3841">_xlfn.XLOOKUP(C3841,imp_horarios,imp_trechos_janta,"",-1,1)</f>
        <v>REPOSIÇÃO</v>
      </c>
      <c r="J3841" s="151" t="str" cm="1">
        <f t="array" ref="J3841">_xlfn.XLOOKUP(D3841,justificativas_motivos,justificativas_texto,"",1,1)</f>
        <v>MOTORISTA FAZENDO VIAGEM APENAS COM CARGAS NO ONIBUS</v>
      </c>
    </row>
    <row r="3842" spans="1:10" ht="41.25" hidden="1" customHeight="1">
      <c r="A3842" s="152">
        <v>45675</v>
      </c>
      <c r="B3842" s="146">
        <v>24013</v>
      </c>
      <c r="C3842" s="147">
        <v>0.3</v>
      </c>
      <c r="D3842" s="148" t="s">
        <v>11</v>
      </c>
      <c r="E3842" s="129" t="s">
        <v>127</v>
      </c>
      <c r="F3842" s="149"/>
      <c r="G3842" s="149" t="str">
        <f t="shared" si="133"/>
        <v>1</v>
      </c>
      <c r="H3842" s="150">
        <f t="shared" si="134"/>
        <v>18</v>
      </c>
      <c r="I3842" s="149" t="str" cm="1">
        <f t="array" ref="I3842">_xlfn.XLOOKUP(C3842,imp_horarios,imp_trechos_janta,"",-1,1)</f>
        <v>BELEM X GOIANIA 07:12</v>
      </c>
      <c r="J3842" s="151" t="str" cm="1">
        <f t="array" ref="J3842">_xlfn.XLOOKUP(D3842,justificativas_motivos,justificativas_texto,"",1,1)</f>
        <v>MOTORISTA CUMPRINDO HORÁRIO NA ESCALA ATUAL</v>
      </c>
    </row>
    <row r="3843" spans="1:10" ht="41.25" hidden="1" customHeight="1">
      <c r="A3843" s="152">
        <v>45675</v>
      </c>
      <c r="B3843" s="146">
        <v>24013</v>
      </c>
      <c r="C3843" s="147">
        <v>0.3</v>
      </c>
      <c r="D3843" s="148" t="s">
        <v>11</v>
      </c>
      <c r="E3843" s="153" t="s">
        <v>128</v>
      </c>
      <c r="F3843" s="149"/>
      <c r="G3843" s="149" t="str">
        <f t="shared" si="133"/>
        <v>1</v>
      </c>
      <c r="H3843" s="150">
        <f t="shared" si="134"/>
        <v>18</v>
      </c>
      <c r="I3843" s="149" t="str" cm="1">
        <f t="array" ref="I3843">_xlfn.XLOOKUP(C3843,imp_horarios,imp_trechos_janta,"",-1,1)</f>
        <v>BELEM X GOIANIA 07:12</v>
      </c>
      <c r="J3843" s="151" t="str" cm="1">
        <f t="array" ref="J3843">_xlfn.XLOOKUP(D3843,justificativas_motivos,justificativas_texto,"",1,1)</f>
        <v>MOTORISTA CUMPRINDO HORÁRIO NA ESCALA ATUAL</v>
      </c>
    </row>
    <row r="3844" spans="1:10" ht="41.25" hidden="1" customHeight="1">
      <c r="A3844" s="152">
        <v>45675</v>
      </c>
      <c r="B3844" s="146">
        <v>15300</v>
      </c>
      <c r="C3844" s="147">
        <v>0.87847222222222221</v>
      </c>
      <c r="D3844" s="148" t="s">
        <v>11</v>
      </c>
      <c r="E3844" s="153" t="s">
        <v>180</v>
      </c>
      <c r="F3844" s="149"/>
      <c r="G3844" s="149" t="str">
        <f t="shared" si="133"/>
        <v>1</v>
      </c>
      <c r="H3844" s="150">
        <f t="shared" si="134"/>
        <v>18</v>
      </c>
      <c r="I3844" s="149" t="str" cm="1">
        <f t="array" ref="I3844">_xlfn.XLOOKUP(C3844,imp_horarios,imp_trechos_janta,"",-1,1)</f>
        <v>BELEM X GOIANIA 21:05</v>
      </c>
      <c r="J3844" s="151" t="str" cm="1">
        <f t="array" ref="J3844">_xlfn.XLOOKUP(D3844,justificativas_motivos,justificativas_texto,"",1,1)</f>
        <v>MOTORISTA CUMPRINDO HORÁRIO NA ESCALA ATUAL</v>
      </c>
    </row>
    <row r="3845" spans="1:10" ht="41.25" hidden="1" customHeight="1">
      <c r="A3845" s="152">
        <v>45675</v>
      </c>
      <c r="B3845" s="146">
        <v>24010</v>
      </c>
      <c r="C3845" s="147">
        <v>0.33333333333333331</v>
      </c>
      <c r="D3845" s="148" t="s">
        <v>11</v>
      </c>
      <c r="E3845" s="153" t="s">
        <v>42</v>
      </c>
      <c r="F3845" s="149"/>
      <c r="G3845" s="149" t="str">
        <f t="shared" ref="G3845:G3908" si="135">IF(E3845="MOTORISTA","","1")</f>
        <v>1</v>
      </c>
      <c r="H3845" s="150">
        <f t="shared" ref="H3845:H3908" si="136">IF(E3845="MOTORISTA","",18)</f>
        <v>18</v>
      </c>
      <c r="I3845" s="149" t="str" cm="1">
        <f t="array" ref="I3845">_xlfn.XLOOKUP(C3845,imp_horarios,imp_trechos_janta,"",-1,1)</f>
        <v>SAO LUIS X GOIANIA 08:00</v>
      </c>
      <c r="J3845" s="151" t="str" cm="1">
        <f t="array" ref="J3845">_xlfn.XLOOKUP(D3845,justificativas_motivos,justificativas_texto,"",1,1)</f>
        <v>MOTORISTA CUMPRINDO HORÁRIO NA ESCALA ATUAL</v>
      </c>
    </row>
    <row r="3846" spans="1:10" ht="41.25" hidden="1" customHeight="1">
      <c r="A3846" s="152">
        <v>45675</v>
      </c>
      <c r="B3846" s="146">
        <v>24010</v>
      </c>
      <c r="C3846" s="147">
        <v>0.33333333333333331</v>
      </c>
      <c r="D3846" s="148" t="s">
        <v>11</v>
      </c>
      <c r="E3846" s="153" t="s">
        <v>36</v>
      </c>
      <c r="F3846" s="149"/>
      <c r="G3846" s="149" t="str">
        <f t="shared" si="135"/>
        <v>1</v>
      </c>
      <c r="H3846" s="150">
        <f t="shared" si="136"/>
        <v>18</v>
      </c>
      <c r="I3846" s="149" t="str" cm="1">
        <f t="array" ref="I3846">_xlfn.XLOOKUP(C3846,imp_horarios,imp_trechos_janta,"",-1,1)</f>
        <v>SAO LUIS X GOIANIA 08:00</v>
      </c>
      <c r="J3846" s="151" t="str" cm="1">
        <f t="array" ref="J3846">_xlfn.XLOOKUP(D3846,justificativas_motivos,justificativas_texto,"",1,1)</f>
        <v>MOTORISTA CUMPRINDO HORÁRIO NA ESCALA ATUAL</v>
      </c>
    </row>
    <row r="3847" spans="1:10" ht="41.25" hidden="1" customHeight="1">
      <c r="A3847" s="152">
        <v>45675</v>
      </c>
      <c r="B3847" s="146">
        <v>19015</v>
      </c>
      <c r="C3847" s="147">
        <v>0.39583333333333331</v>
      </c>
      <c r="D3847" s="148" t="s">
        <v>11</v>
      </c>
      <c r="E3847" s="153" t="s">
        <v>312</v>
      </c>
      <c r="F3847" s="149"/>
      <c r="G3847" s="149" t="str">
        <f t="shared" si="135"/>
        <v>1</v>
      </c>
      <c r="H3847" s="150">
        <f t="shared" si="136"/>
        <v>18</v>
      </c>
      <c r="I3847" s="149" t="str" cm="1">
        <f t="array" ref="I3847">_xlfn.XLOOKUP(C3847,imp_horarios,imp_trechos_janta,"",-1,1)</f>
        <v>GOIANIA X BELEM 09:30</v>
      </c>
      <c r="J3847" s="151" t="str" cm="1">
        <f t="array" ref="J3847">_xlfn.XLOOKUP(D3847,justificativas_motivos,justificativas_texto,"",1,1)</f>
        <v>MOTORISTA CUMPRINDO HORÁRIO NA ESCALA ATUAL</v>
      </c>
    </row>
    <row r="3848" spans="1:10" ht="41.25" hidden="1" customHeight="1">
      <c r="A3848" s="152">
        <v>45675</v>
      </c>
      <c r="B3848" s="146">
        <v>19015</v>
      </c>
      <c r="C3848" s="147">
        <v>0.39583333333333331</v>
      </c>
      <c r="D3848" s="148" t="s">
        <v>11</v>
      </c>
      <c r="E3848" s="153" t="s">
        <v>307</v>
      </c>
      <c r="F3848" s="149"/>
      <c r="G3848" s="149" t="str">
        <f t="shared" si="135"/>
        <v>1</v>
      </c>
      <c r="H3848" s="150">
        <f t="shared" si="136"/>
        <v>18</v>
      </c>
      <c r="I3848" s="149" t="str" cm="1">
        <f t="array" ref="I3848">_xlfn.XLOOKUP(C3848,imp_horarios,imp_trechos_janta,"",-1,1)</f>
        <v>GOIANIA X BELEM 09:30</v>
      </c>
      <c r="J3848" s="151" t="str" cm="1">
        <f t="array" ref="J3848">_xlfn.XLOOKUP(D3848,justificativas_motivos,justificativas_texto,"",1,1)</f>
        <v>MOTORISTA CUMPRINDO HORÁRIO NA ESCALA ATUAL</v>
      </c>
    </row>
    <row r="3849" spans="1:10" ht="41.25" hidden="1" customHeight="1">
      <c r="A3849" s="152">
        <v>45675</v>
      </c>
      <c r="B3849" s="146">
        <v>15600</v>
      </c>
      <c r="C3849" s="147">
        <v>0.75</v>
      </c>
      <c r="D3849" s="148" t="s">
        <v>11</v>
      </c>
      <c r="E3849" s="149" t="s">
        <v>83</v>
      </c>
      <c r="F3849" s="149"/>
      <c r="G3849" s="149" t="str">
        <f t="shared" si="135"/>
        <v>1</v>
      </c>
      <c r="H3849" s="150">
        <f t="shared" si="136"/>
        <v>18</v>
      </c>
      <c r="I3849" s="149" t="str" cm="1">
        <f t="array" ref="I3849">_xlfn.XLOOKUP(C3849,imp_horarios,imp_trechos_janta,"",-1,1)</f>
        <v>GOIANIA X TERESINA 18:00</v>
      </c>
      <c r="J3849" s="151" t="str" cm="1">
        <f t="array" ref="J3849">_xlfn.XLOOKUP(D3849,justificativas_motivos,justificativas_texto,"",1,1)</f>
        <v>MOTORISTA CUMPRINDO HORÁRIO NA ESCALA ATUAL</v>
      </c>
    </row>
    <row r="3850" spans="1:10" ht="41.25" hidden="1" customHeight="1">
      <c r="A3850" s="152">
        <v>45675</v>
      </c>
      <c r="B3850" s="146">
        <v>15600</v>
      </c>
      <c r="C3850" s="147">
        <v>0.75</v>
      </c>
      <c r="D3850" s="148" t="s">
        <v>11</v>
      </c>
      <c r="E3850" s="149" t="s">
        <v>93</v>
      </c>
      <c r="F3850" s="149"/>
      <c r="G3850" s="149" t="str">
        <f t="shared" si="135"/>
        <v>1</v>
      </c>
      <c r="H3850" s="150">
        <f t="shared" si="136"/>
        <v>18</v>
      </c>
      <c r="I3850" s="149" t="str" cm="1">
        <f t="array" ref="I3850">_xlfn.XLOOKUP(C3850,imp_horarios,imp_trechos_janta,"",-1,1)</f>
        <v>GOIANIA X TERESINA 18:00</v>
      </c>
      <c r="J3850" s="151" t="str" cm="1">
        <f t="array" ref="J3850">_xlfn.XLOOKUP(D3850,justificativas_motivos,justificativas_texto,"",1,1)</f>
        <v>MOTORISTA CUMPRINDO HORÁRIO NA ESCALA ATUAL</v>
      </c>
    </row>
    <row r="3851" spans="1:10" ht="41.25" hidden="1" customHeight="1">
      <c r="A3851" s="152">
        <v>45675</v>
      </c>
      <c r="B3851" s="146">
        <v>19021</v>
      </c>
      <c r="C3851" s="147">
        <v>0.79166666666666663</v>
      </c>
      <c r="D3851" s="148" t="s">
        <v>11</v>
      </c>
      <c r="E3851" s="149" t="s">
        <v>61</v>
      </c>
      <c r="F3851" s="149"/>
      <c r="G3851" s="149" t="str">
        <f t="shared" si="135"/>
        <v>1</v>
      </c>
      <c r="H3851" s="150">
        <f t="shared" si="136"/>
        <v>18</v>
      </c>
      <c r="I3851" s="149" t="str" cm="1">
        <f t="array" ref="I3851">_xlfn.XLOOKUP(C3851,imp_horarios,imp_trechos_janta,"",-1,1)</f>
        <v>GOIANIA X TERESINA 18:00</v>
      </c>
      <c r="J3851" s="151" t="str" cm="1">
        <f t="array" ref="J3851">_xlfn.XLOOKUP(D3851,justificativas_motivos,justificativas_texto,"",1,1)</f>
        <v>MOTORISTA CUMPRINDO HORÁRIO NA ESCALA ATUAL</v>
      </c>
    </row>
    <row r="3852" spans="1:10" ht="41.25" hidden="1" customHeight="1">
      <c r="A3852" s="152">
        <v>45675</v>
      </c>
      <c r="B3852" s="146">
        <v>19021</v>
      </c>
      <c r="C3852" s="147">
        <v>0.79166666666666663</v>
      </c>
      <c r="D3852" s="148" t="s">
        <v>11</v>
      </c>
      <c r="E3852" s="149" t="s">
        <v>60</v>
      </c>
      <c r="F3852" s="149"/>
      <c r="G3852" s="149" t="str">
        <f t="shared" si="135"/>
        <v>1</v>
      </c>
      <c r="H3852" s="150">
        <f t="shared" si="136"/>
        <v>18</v>
      </c>
      <c r="I3852" s="149" t="str" cm="1">
        <f t="array" ref="I3852">_xlfn.XLOOKUP(C3852,imp_horarios,imp_trechos_janta,"",-1,1)</f>
        <v>GOIANIA X TERESINA 18:00</v>
      </c>
      <c r="J3852" s="151" t="str" cm="1">
        <f t="array" ref="J3852">_xlfn.XLOOKUP(D3852,justificativas_motivos,justificativas_texto,"",1,1)</f>
        <v>MOTORISTA CUMPRINDO HORÁRIO NA ESCALA ATUAL</v>
      </c>
    </row>
    <row r="3853" spans="1:10" ht="41.25" hidden="1" customHeight="1">
      <c r="A3853" s="152">
        <v>45675</v>
      </c>
      <c r="B3853" s="146">
        <v>24009</v>
      </c>
      <c r="C3853" s="147">
        <v>0.83333333333333337</v>
      </c>
      <c r="D3853" s="148" t="s">
        <v>11</v>
      </c>
      <c r="E3853" s="149" t="s">
        <v>203</v>
      </c>
      <c r="F3853" s="149"/>
      <c r="G3853" s="149" t="str">
        <f t="shared" si="135"/>
        <v>1</v>
      </c>
      <c r="H3853" s="150">
        <f t="shared" si="136"/>
        <v>18</v>
      </c>
      <c r="I3853" s="149" t="str" cm="1">
        <f t="array" ref="I3853">_xlfn.XLOOKUP(C3853,imp_horarios,imp_trechos_janta,"",-1,1)</f>
        <v>GOIANIA X SAO LUIS 20:00</v>
      </c>
      <c r="J3853" s="151" t="str" cm="1">
        <f t="array" ref="J3853">_xlfn.XLOOKUP(D3853,justificativas_motivos,justificativas_texto,"",1,1)</f>
        <v>MOTORISTA CUMPRINDO HORÁRIO NA ESCALA ATUAL</v>
      </c>
    </row>
    <row r="3854" spans="1:10" ht="41.25" hidden="1" customHeight="1">
      <c r="A3854" s="152">
        <v>45675</v>
      </c>
      <c r="B3854" s="146">
        <v>24009</v>
      </c>
      <c r="C3854" s="147">
        <v>0.83333333333333337</v>
      </c>
      <c r="D3854" s="148" t="s">
        <v>11</v>
      </c>
      <c r="E3854" s="149" t="s">
        <v>204</v>
      </c>
      <c r="F3854" s="149"/>
      <c r="G3854" s="149" t="str">
        <f t="shared" si="135"/>
        <v>1</v>
      </c>
      <c r="H3854" s="150">
        <f t="shared" si="136"/>
        <v>18</v>
      </c>
      <c r="I3854" s="149" t="str" cm="1">
        <f t="array" ref="I3854">_xlfn.XLOOKUP(C3854,imp_horarios,imp_trechos_janta,"",-1,1)</f>
        <v>GOIANIA X SAO LUIS 20:00</v>
      </c>
      <c r="J3854" s="151" t="str" cm="1">
        <f t="array" ref="J3854">_xlfn.XLOOKUP(D3854,justificativas_motivos,justificativas_texto,"",1,1)</f>
        <v>MOTORISTA CUMPRINDO HORÁRIO NA ESCALA ATUAL</v>
      </c>
    </row>
    <row r="3855" spans="1:10" ht="41.25" hidden="1" customHeight="1">
      <c r="A3855" s="152">
        <v>45676</v>
      </c>
      <c r="B3855" s="146" t="s">
        <v>137</v>
      </c>
      <c r="C3855" s="147" t="s">
        <v>137</v>
      </c>
      <c r="D3855" s="148" t="s">
        <v>137</v>
      </c>
      <c r="E3855" s="153" t="s">
        <v>60</v>
      </c>
      <c r="F3855" s="149"/>
      <c r="G3855" s="149" t="str">
        <f t="shared" si="135"/>
        <v>1</v>
      </c>
      <c r="H3855" s="150">
        <f t="shared" si="136"/>
        <v>18</v>
      </c>
      <c r="I3855" s="149" t="str" cm="1">
        <f t="array" ref="I3855">_xlfn.XLOOKUP(C3855,imp_horarios,imp_trechos_janta,"",-1,1)</f>
        <v>ESPERA</v>
      </c>
      <c r="J3855" s="151" t="str" cm="1">
        <f t="array" ref="J3855">_xlfn.XLOOKUP(D3855,justificativas_motivos,justificativas_texto,"",1,1)</f>
        <v>MOTORISTA NA GARAGEM EM ESPERA PARA DISPONIBILIDADE DE HORARIOS</v>
      </c>
    </row>
    <row r="3856" spans="1:10" ht="41.25" hidden="1" customHeight="1">
      <c r="A3856" s="152">
        <v>45676</v>
      </c>
      <c r="B3856" s="146" t="s">
        <v>137</v>
      </c>
      <c r="C3856" s="147" t="s">
        <v>137</v>
      </c>
      <c r="D3856" s="148" t="s">
        <v>137</v>
      </c>
      <c r="E3856" s="153" t="s">
        <v>61</v>
      </c>
      <c r="F3856" s="149"/>
      <c r="G3856" s="149" t="str">
        <f t="shared" si="135"/>
        <v>1</v>
      </c>
      <c r="H3856" s="150">
        <f t="shared" si="136"/>
        <v>18</v>
      </c>
      <c r="I3856" s="149" t="str" cm="1">
        <f t="array" ref="I3856">_xlfn.XLOOKUP(C3856,imp_horarios,imp_trechos_janta,"",-1,1)</f>
        <v>ESPERA</v>
      </c>
      <c r="J3856" s="151" t="str" cm="1">
        <f t="array" ref="J3856">_xlfn.XLOOKUP(D3856,justificativas_motivos,justificativas_texto,"",1,1)</f>
        <v>MOTORISTA NA GARAGEM EM ESPERA PARA DISPONIBILIDADE DE HORARIOS</v>
      </c>
    </row>
    <row r="3857" spans="1:10" ht="41.25" hidden="1" customHeight="1">
      <c r="A3857" s="152">
        <v>45676</v>
      </c>
      <c r="B3857" s="146" t="s">
        <v>137</v>
      </c>
      <c r="C3857" s="147" t="s">
        <v>137</v>
      </c>
      <c r="D3857" s="148" t="s">
        <v>137</v>
      </c>
      <c r="E3857" s="153" t="s">
        <v>203</v>
      </c>
      <c r="F3857" s="149"/>
      <c r="G3857" s="149" t="str">
        <f t="shared" si="135"/>
        <v>1</v>
      </c>
      <c r="H3857" s="150">
        <f t="shared" si="136"/>
        <v>18</v>
      </c>
      <c r="I3857" s="149" t="str" cm="1">
        <f t="array" ref="I3857">_xlfn.XLOOKUP(C3857,imp_horarios,imp_trechos_janta,"",-1,1)</f>
        <v>ESPERA</v>
      </c>
      <c r="J3857" s="151" t="str" cm="1">
        <f t="array" ref="J3857">_xlfn.XLOOKUP(D3857,justificativas_motivos,justificativas_texto,"",1,1)</f>
        <v>MOTORISTA NA GARAGEM EM ESPERA PARA DISPONIBILIDADE DE HORARIOS</v>
      </c>
    </row>
    <row r="3858" spans="1:10" ht="41.25" hidden="1" customHeight="1">
      <c r="A3858" s="152">
        <v>45676</v>
      </c>
      <c r="B3858" s="146" t="s">
        <v>137</v>
      </c>
      <c r="C3858" s="147" t="s">
        <v>137</v>
      </c>
      <c r="D3858" s="148" t="s">
        <v>137</v>
      </c>
      <c r="E3858" s="153" t="s">
        <v>204</v>
      </c>
      <c r="F3858" s="149"/>
      <c r="G3858" s="149" t="str">
        <f t="shared" si="135"/>
        <v>1</v>
      </c>
      <c r="H3858" s="150">
        <f t="shared" si="136"/>
        <v>18</v>
      </c>
      <c r="I3858" s="149" t="str" cm="1">
        <f t="array" ref="I3858">_xlfn.XLOOKUP(C3858,imp_horarios,imp_trechos_janta,"",-1,1)</f>
        <v>ESPERA</v>
      </c>
      <c r="J3858" s="151" t="str" cm="1">
        <f t="array" ref="J3858">_xlfn.XLOOKUP(D3858,justificativas_motivos,justificativas_texto,"",1,1)</f>
        <v>MOTORISTA NA GARAGEM EM ESPERA PARA DISPONIBILIDADE DE HORARIOS</v>
      </c>
    </row>
    <row r="3859" spans="1:10" ht="41.25" hidden="1" customHeight="1">
      <c r="A3859" s="152">
        <v>45676</v>
      </c>
      <c r="B3859" s="146">
        <v>16900</v>
      </c>
      <c r="C3859" s="147">
        <v>0.39583333333333331</v>
      </c>
      <c r="D3859" s="148" t="s">
        <v>11</v>
      </c>
      <c r="E3859" s="153" t="s">
        <v>12</v>
      </c>
      <c r="F3859" s="149"/>
      <c r="G3859" s="149" t="str">
        <f t="shared" si="135"/>
        <v>1</v>
      </c>
      <c r="H3859" s="150">
        <f t="shared" si="136"/>
        <v>18</v>
      </c>
      <c r="I3859" s="149" t="str" cm="1">
        <f t="array" ref="I3859">_xlfn.XLOOKUP(C3859,imp_horarios,imp_trechos_janta,"",-1,1)</f>
        <v>GOIANIA X BELEM 09:30</v>
      </c>
      <c r="J3859" s="151" t="str" cm="1">
        <f t="array" ref="J3859">_xlfn.XLOOKUP(D3859,justificativas_motivos,justificativas_texto,"",1,1)</f>
        <v>MOTORISTA CUMPRINDO HORÁRIO NA ESCALA ATUAL</v>
      </c>
    </row>
    <row r="3860" spans="1:10" ht="41.25" hidden="1" customHeight="1">
      <c r="A3860" s="152">
        <v>45676</v>
      </c>
      <c r="B3860" s="146">
        <v>16900</v>
      </c>
      <c r="C3860" s="147">
        <v>0.39583333333333331</v>
      </c>
      <c r="D3860" s="148" t="s">
        <v>11</v>
      </c>
      <c r="E3860" s="153" t="s">
        <v>13</v>
      </c>
      <c r="F3860" s="149"/>
      <c r="G3860" s="149" t="str">
        <f t="shared" si="135"/>
        <v>1</v>
      </c>
      <c r="H3860" s="150">
        <f t="shared" si="136"/>
        <v>18</v>
      </c>
      <c r="I3860" s="149" t="str" cm="1">
        <f t="array" ref="I3860">_xlfn.XLOOKUP(C3860,imp_horarios,imp_trechos_janta,"",-1,1)</f>
        <v>GOIANIA X BELEM 09:30</v>
      </c>
      <c r="J3860" s="151" t="str" cm="1">
        <f t="array" ref="J3860">_xlfn.XLOOKUP(D3860,justificativas_motivos,justificativas_texto,"",1,1)</f>
        <v>MOTORISTA CUMPRINDO HORÁRIO NA ESCALA ATUAL</v>
      </c>
    </row>
    <row r="3861" spans="1:10" ht="41.25" hidden="1" customHeight="1">
      <c r="A3861" s="152">
        <v>45676</v>
      </c>
      <c r="B3861" s="146">
        <v>16400</v>
      </c>
      <c r="C3861" s="147">
        <v>0.39583333333333331</v>
      </c>
      <c r="D3861" s="148" t="s">
        <v>11</v>
      </c>
      <c r="E3861" s="153" t="s">
        <v>341</v>
      </c>
      <c r="F3861" s="149"/>
      <c r="G3861" s="149" t="str">
        <f t="shared" si="135"/>
        <v>1</v>
      </c>
      <c r="H3861" s="150">
        <f t="shared" si="136"/>
        <v>18</v>
      </c>
      <c r="I3861" s="149" t="s">
        <v>145</v>
      </c>
      <c r="J3861" s="151" t="str" cm="1">
        <f t="array" ref="J3861">_xlfn.XLOOKUP(D3861,justificativas_motivos,justificativas_texto,"",1,1)</f>
        <v>MOTORISTA CUMPRINDO HORÁRIO NA ESCALA ATUAL</v>
      </c>
    </row>
    <row r="3862" spans="1:10" ht="41.25" hidden="1" customHeight="1">
      <c r="A3862" s="152">
        <v>45676</v>
      </c>
      <c r="B3862" s="146">
        <v>16400</v>
      </c>
      <c r="C3862" s="147">
        <v>0.39583333333333331</v>
      </c>
      <c r="D3862" s="148" t="s">
        <v>11</v>
      </c>
      <c r="E3862" s="153" t="s">
        <v>354</v>
      </c>
      <c r="F3862" s="149"/>
      <c r="G3862" s="149" t="str">
        <f t="shared" si="135"/>
        <v>1</v>
      </c>
      <c r="H3862" s="150">
        <f t="shared" si="136"/>
        <v>18</v>
      </c>
      <c r="I3862" s="149" t="s">
        <v>145</v>
      </c>
      <c r="J3862" s="151" t="str" cm="1">
        <f t="array" ref="J3862">_xlfn.XLOOKUP(D3862,justificativas_motivos,justificativas_texto,"",1,1)</f>
        <v>MOTORISTA CUMPRINDO HORÁRIO NA ESCALA ATUAL</v>
      </c>
    </row>
    <row r="3863" spans="1:10" ht="41.25" hidden="1" customHeight="1">
      <c r="A3863" s="152">
        <v>45676</v>
      </c>
      <c r="B3863" s="146">
        <v>16600</v>
      </c>
      <c r="C3863" s="147">
        <v>0.75</v>
      </c>
      <c r="D3863" s="148" t="s">
        <v>11</v>
      </c>
      <c r="E3863" s="149" t="s">
        <v>124</v>
      </c>
      <c r="F3863" s="149"/>
      <c r="G3863" s="149" t="str">
        <f t="shared" si="135"/>
        <v>1</v>
      </c>
      <c r="H3863" s="150">
        <f t="shared" si="136"/>
        <v>18</v>
      </c>
      <c r="I3863" s="149" t="str" cm="1">
        <f t="array" ref="I3863">_xlfn.XLOOKUP(C3863,imp_horarios,imp_trechos_janta,"",-1,1)</f>
        <v>GOIANIA X TERESINA 18:00</v>
      </c>
      <c r="J3863" s="151" t="str" cm="1">
        <f t="array" ref="J3863">_xlfn.XLOOKUP(D3863,justificativas_motivos,justificativas_texto,"",1,1)</f>
        <v>MOTORISTA CUMPRINDO HORÁRIO NA ESCALA ATUAL</v>
      </c>
    </row>
    <row r="3864" spans="1:10" ht="41.25" hidden="1" customHeight="1">
      <c r="A3864" s="152">
        <v>45676</v>
      </c>
      <c r="B3864" s="146">
        <v>16600</v>
      </c>
      <c r="C3864" s="147">
        <v>0.75</v>
      </c>
      <c r="D3864" s="148" t="s">
        <v>11</v>
      </c>
      <c r="E3864" s="149" t="s">
        <v>414</v>
      </c>
      <c r="F3864" s="149"/>
      <c r="G3864" s="149" t="str">
        <f t="shared" si="135"/>
        <v>1</v>
      </c>
      <c r="H3864" s="150">
        <f t="shared" si="136"/>
        <v>18</v>
      </c>
      <c r="I3864" s="149" t="str" cm="1">
        <f t="array" ref="I3864">_xlfn.XLOOKUP(C3864,imp_horarios,imp_trechos_janta,"",-1,1)</f>
        <v>GOIANIA X TERESINA 18:00</v>
      </c>
      <c r="J3864" s="151" t="str" cm="1">
        <f t="array" ref="J3864">_xlfn.XLOOKUP(D3864,justificativas_motivos,justificativas_texto,"",1,1)</f>
        <v>MOTORISTA CUMPRINDO HORÁRIO NA ESCALA ATUAL</v>
      </c>
    </row>
    <row r="3865" spans="1:10" ht="41.25" hidden="1" customHeight="1">
      <c r="A3865" s="152">
        <v>45676</v>
      </c>
      <c r="B3865" s="146">
        <v>24006</v>
      </c>
      <c r="C3865" s="147">
        <v>0.79166666666666663</v>
      </c>
      <c r="D3865" s="148" t="s">
        <v>11</v>
      </c>
      <c r="E3865" s="149" t="s">
        <v>131</v>
      </c>
      <c r="F3865" s="149"/>
      <c r="G3865" s="149" t="str">
        <f t="shared" si="135"/>
        <v>1</v>
      </c>
      <c r="H3865" s="150">
        <f t="shared" si="136"/>
        <v>18</v>
      </c>
      <c r="I3865" s="149" t="s">
        <v>79</v>
      </c>
      <c r="J3865" s="151" t="str" cm="1">
        <f t="array" ref="J3865">_xlfn.XLOOKUP(D3865,justificativas_motivos,justificativas_texto,"",1,1)</f>
        <v>MOTORISTA CUMPRINDO HORÁRIO NA ESCALA ATUAL</v>
      </c>
    </row>
    <row r="3866" spans="1:10" ht="41.25" hidden="1" customHeight="1">
      <c r="A3866" s="152">
        <v>45676</v>
      </c>
      <c r="B3866" s="146">
        <v>24006</v>
      </c>
      <c r="C3866" s="147">
        <v>0.79166666666666663</v>
      </c>
      <c r="D3866" s="148" t="s">
        <v>11</v>
      </c>
      <c r="E3866" s="149" t="s">
        <v>132</v>
      </c>
      <c r="F3866" s="149"/>
      <c r="G3866" s="149" t="str">
        <f t="shared" si="135"/>
        <v>1</v>
      </c>
      <c r="H3866" s="150">
        <f t="shared" si="136"/>
        <v>18</v>
      </c>
      <c r="I3866" s="149" t="s">
        <v>79</v>
      </c>
      <c r="J3866" s="151" t="str" cm="1">
        <f t="array" ref="J3866">_xlfn.XLOOKUP(D3866,justificativas_motivos,justificativas_texto,"",1,1)</f>
        <v>MOTORISTA CUMPRINDO HORÁRIO NA ESCALA ATUAL</v>
      </c>
    </row>
    <row r="3867" spans="1:10" ht="41.25" hidden="1" customHeight="1">
      <c r="A3867" s="152">
        <v>45676</v>
      </c>
      <c r="B3867" s="146">
        <v>24012</v>
      </c>
      <c r="C3867" s="147">
        <v>0.83333333333333337</v>
      </c>
      <c r="D3867" s="148" t="s">
        <v>11</v>
      </c>
      <c r="E3867" s="149" t="s">
        <v>219</v>
      </c>
      <c r="F3867" s="149"/>
      <c r="G3867" s="149" t="str">
        <f t="shared" si="135"/>
        <v>1</v>
      </c>
      <c r="H3867" s="150">
        <f t="shared" si="136"/>
        <v>18</v>
      </c>
      <c r="I3867" s="149" t="str" cm="1">
        <f t="array" ref="I3867">_xlfn.XLOOKUP(C3867,imp_horarios,imp_trechos_janta,"",-1,1)</f>
        <v>GOIANIA X SAO LUIS 20:00</v>
      </c>
      <c r="J3867" s="151" t="str" cm="1">
        <f t="array" ref="J3867">_xlfn.XLOOKUP(D3867,justificativas_motivos,justificativas_texto,"",1,1)</f>
        <v>MOTORISTA CUMPRINDO HORÁRIO NA ESCALA ATUAL</v>
      </c>
    </row>
    <row r="3868" spans="1:10" ht="41.25" hidden="1" customHeight="1">
      <c r="A3868" s="152">
        <v>45676</v>
      </c>
      <c r="B3868" s="135">
        <v>24012</v>
      </c>
      <c r="C3868" s="133">
        <v>0.83333333333333337</v>
      </c>
      <c r="D3868" s="136" t="s">
        <v>11</v>
      </c>
      <c r="E3868" s="132" t="s">
        <v>218</v>
      </c>
      <c r="F3868" s="132"/>
      <c r="G3868" s="132" t="str">
        <f t="shared" si="135"/>
        <v>1</v>
      </c>
      <c r="H3868" s="137">
        <f t="shared" si="136"/>
        <v>18</v>
      </c>
      <c r="I3868" s="132" t="str" cm="1">
        <f t="array" ref="I3868">_xlfn.XLOOKUP(C3868,imp_horarios,imp_trechos_janta,"",-1,1)</f>
        <v>GOIANIA X SAO LUIS 20:00</v>
      </c>
      <c r="J3868" s="145" t="str" cm="1">
        <f t="array" ref="J3868">_xlfn.XLOOKUP(D3868,justificativas_motivos,justificativas_texto,"",1,1)</f>
        <v>MOTORISTA CUMPRINDO HORÁRIO NA ESCALA ATUAL</v>
      </c>
    </row>
    <row r="3869" spans="1:10" ht="41.25" hidden="1" customHeight="1">
      <c r="A3869" s="152">
        <v>45676</v>
      </c>
      <c r="B3869" s="135" t="s">
        <v>285</v>
      </c>
      <c r="C3869" s="135" t="s">
        <v>285</v>
      </c>
      <c r="D3869" s="135" t="s">
        <v>285</v>
      </c>
      <c r="E3869" s="132" t="s">
        <v>85</v>
      </c>
      <c r="F3869" s="132"/>
      <c r="G3869" s="132" t="str">
        <f t="shared" si="135"/>
        <v>1</v>
      </c>
      <c r="H3869" s="137">
        <f t="shared" si="136"/>
        <v>18</v>
      </c>
      <c r="I3869" s="132" t="str" cm="1">
        <f t="array" ref="I3869">_xlfn.XLOOKUP(C3869,imp_horarios,imp_trechos_janta,"",-1,1)</f>
        <v>PASSE</v>
      </c>
      <c r="J3869" s="145" t="str" cm="1">
        <f t="array" ref="J3869">_xlfn.XLOOKUP(D3869,justificativas_motivos,justificativas_texto,"",1,1)</f>
        <v>MOTORISTA CHEGANDO/SAINDO DA GARAGEM DE PASSE</v>
      </c>
    </row>
    <row r="3870" spans="1:10" ht="41.25" hidden="1" customHeight="1">
      <c r="A3870" s="152">
        <v>45676</v>
      </c>
      <c r="B3870" s="146" t="s">
        <v>285</v>
      </c>
      <c r="C3870" s="146" t="s">
        <v>285</v>
      </c>
      <c r="D3870" s="146" t="s">
        <v>285</v>
      </c>
      <c r="E3870" s="149" t="s">
        <v>166</v>
      </c>
      <c r="F3870" s="149"/>
      <c r="G3870" s="149" t="str">
        <f t="shared" si="135"/>
        <v>1</v>
      </c>
      <c r="H3870" s="150">
        <f t="shared" si="136"/>
        <v>18</v>
      </c>
      <c r="I3870" s="149" t="str" cm="1">
        <f t="array" ref="I3870">_xlfn.XLOOKUP(C3870,imp_horarios,imp_trechos_janta,"",-1,1)</f>
        <v>PASSE</v>
      </c>
      <c r="J3870" s="151" t="str" cm="1">
        <f t="array" ref="J3870">_xlfn.XLOOKUP(D3870,justificativas_motivos,justificativas_texto,"",1,1)</f>
        <v>MOTORISTA CHEGANDO/SAINDO DA GARAGEM DE PASSE</v>
      </c>
    </row>
    <row r="3871" spans="1:10" ht="41.25" hidden="1" customHeight="1">
      <c r="A3871" s="152">
        <v>45677</v>
      </c>
      <c r="B3871" s="146">
        <v>19021</v>
      </c>
      <c r="C3871" s="147">
        <v>0.87847222222222221</v>
      </c>
      <c r="D3871" s="148" t="s">
        <v>11</v>
      </c>
      <c r="E3871" s="149" t="s">
        <v>124</v>
      </c>
      <c r="F3871" s="149"/>
      <c r="G3871" s="149" t="str">
        <f t="shared" si="135"/>
        <v>1</v>
      </c>
      <c r="H3871" s="150">
        <f t="shared" si="136"/>
        <v>18</v>
      </c>
      <c r="I3871" s="149" t="str" cm="1">
        <f t="array" ref="I3871">_xlfn.XLOOKUP(C3871,imp_horarios,imp_trechos_janta,"",-1,1)</f>
        <v>BELEM X GOIANIA 21:05</v>
      </c>
      <c r="J3871" s="151" t="str" cm="1">
        <f t="array" ref="J3871">_xlfn.XLOOKUP(D3871,justificativas_motivos,justificativas_texto,"",1,1)</f>
        <v>MOTORISTA CUMPRINDO HORÁRIO NA ESCALA ATUAL</v>
      </c>
    </row>
    <row r="3872" spans="1:10" ht="41.25" hidden="1" customHeight="1">
      <c r="A3872" s="152">
        <v>45677</v>
      </c>
      <c r="B3872" s="146">
        <v>19021</v>
      </c>
      <c r="C3872" s="147">
        <v>0.87847222222222221</v>
      </c>
      <c r="D3872" s="148" t="s">
        <v>11</v>
      </c>
      <c r="E3872" s="149" t="s">
        <v>414</v>
      </c>
      <c r="F3872" s="149"/>
      <c r="G3872" s="149" t="str">
        <f t="shared" si="135"/>
        <v>1</v>
      </c>
      <c r="H3872" s="150">
        <f t="shared" si="136"/>
        <v>18</v>
      </c>
      <c r="I3872" s="149" t="str" cm="1">
        <f t="array" ref="I3872">_xlfn.XLOOKUP(C3872,imp_horarios,imp_trechos_janta,"",-1,1)</f>
        <v>BELEM X GOIANIA 21:05</v>
      </c>
      <c r="J3872" s="151" t="str" cm="1">
        <f t="array" ref="J3872">_xlfn.XLOOKUP(D3872,justificativas_motivos,justificativas_texto,"",1,1)</f>
        <v>MOTORISTA CUMPRINDO HORÁRIO NA ESCALA ATUAL</v>
      </c>
    </row>
    <row r="3873" spans="1:10" ht="41.25" hidden="1" customHeight="1">
      <c r="A3873" s="152">
        <v>45677</v>
      </c>
      <c r="B3873" s="146">
        <v>24006</v>
      </c>
      <c r="C3873" s="147">
        <v>0.3</v>
      </c>
      <c r="D3873" s="148" t="s">
        <v>11</v>
      </c>
      <c r="E3873" s="149" t="s">
        <v>131</v>
      </c>
      <c r="F3873" s="149"/>
      <c r="G3873" s="149" t="str">
        <f t="shared" si="135"/>
        <v>1</v>
      </c>
      <c r="H3873" s="150">
        <f t="shared" si="136"/>
        <v>18</v>
      </c>
      <c r="I3873" s="149" t="str" cm="1">
        <f t="array" ref="I3873">_xlfn.XLOOKUP(C3873,imp_horarios,imp_trechos_janta,"",-1,1)</f>
        <v>BELEM X GOIANIA 07:12</v>
      </c>
      <c r="J3873" s="151" t="str" cm="1">
        <f t="array" ref="J3873">_xlfn.XLOOKUP(D3873,justificativas_motivos,justificativas_texto,"",1,1)</f>
        <v>MOTORISTA CUMPRINDO HORÁRIO NA ESCALA ATUAL</v>
      </c>
    </row>
    <row r="3874" spans="1:10" ht="41.25" hidden="1" customHeight="1">
      <c r="A3874" s="152">
        <v>45677</v>
      </c>
      <c r="B3874" s="146">
        <v>24006</v>
      </c>
      <c r="C3874" s="147">
        <v>0.3</v>
      </c>
      <c r="D3874" s="148" t="s">
        <v>11</v>
      </c>
      <c r="E3874" s="149" t="s">
        <v>132</v>
      </c>
      <c r="F3874" s="149"/>
      <c r="G3874" s="149" t="str">
        <f t="shared" si="135"/>
        <v>1</v>
      </c>
      <c r="H3874" s="150">
        <f t="shared" si="136"/>
        <v>18</v>
      </c>
      <c r="I3874" s="149" t="str" cm="1">
        <f t="array" ref="I3874">_xlfn.XLOOKUP(C3874,imp_horarios,imp_trechos_janta,"",-1,1)</f>
        <v>BELEM X GOIANIA 07:12</v>
      </c>
      <c r="J3874" s="151" t="str" cm="1">
        <f t="array" ref="J3874">_xlfn.XLOOKUP(D3874,justificativas_motivos,justificativas_texto,"",1,1)</f>
        <v>MOTORISTA CUMPRINDO HORÁRIO NA ESCALA ATUAL</v>
      </c>
    </row>
    <row r="3875" spans="1:10" ht="41.25" hidden="1" customHeight="1">
      <c r="A3875" s="152">
        <v>45677</v>
      </c>
      <c r="B3875" s="146">
        <v>24012</v>
      </c>
      <c r="C3875" s="147">
        <v>0.33333333333333331</v>
      </c>
      <c r="D3875" s="148" t="s">
        <v>11</v>
      </c>
      <c r="E3875" s="149" t="s">
        <v>219</v>
      </c>
      <c r="F3875" s="149"/>
      <c r="G3875" s="149" t="str">
        <f t="shared" si="135"/>
        <v>1</v>
      </c>
      <c r="H3875" s="150">
        <f t="shared" si="136"/>
        <v>18</v>
      </c>
      <c r="I3875" s="149" t="str" cm="1">
        <f t="array" ref="I3875">_xlfn.XLOOKUP(C3875,imp_horarios,imp_trechos_janta,"",-1,1)</f>
        <v>SAO LUIS X GOIANIA 08:00</v>
      </c>
      <c r="J3875" s="151" t="str" cm="1">
        <f t="array" ref="J3875">_xlfn.XLOOKUP(D3875,justificativas_motivos,justificativas_texto,"",1,1)</f>
        <v>MOTORISTA CUMPRINDO HORÁRIO NA ESCALA ATUAL</v>
      </c>
    </row>
    <row r="3876" spans="1:10" ht="41.25" hidden="1" customHeight="1">
      <c r="A3876" s="152">
        <v>45677</v>
      </c>
      <c r="B3876" s="146">
        <v>24012</v>
      </c>
      <c r="C3876" s="147">
        <v>0.33333333333333331</v>
      </c>
      <c r="D3876" s="148" t="s">
        <v>11</v>
      </c>
      <c r="E3876" s="149" t="s">
        <v>218</v>
      </c>
      <c r="F3876" s="149"/>
      <c r="G3876" s="149" t="str">
        <f t="shared" si="135"/>
        <v>1</v>
      </c>
      <c r="H3876" s="150">
        <f t="shared" si="136"/>
        <v>18</v>
      </c>
      <c r="I3876" s="149" t="str" cm="1">
        <f t="array" ref="I3876">_xlfn.XLOOKUP(C3876,imp_horarios,imp_trechos_janta,"",-1,1)</f>
        <v>SAO LUIS X GOIANIA 08:00</v>
      </c>
      <c r="J3876" s="151" t="str" cm="1">
        <f t="array" ref="J3876">_xlfn.XLOOKUP(D3876,justificativas_motivos,justificativas_texto,"",1,1)</f>
        <v>MOTORISTA CUMPRINDO HORÁRIO NA ESCALA ATUAL</v>
      </c>
    </row>
    <row r="3877" spans="1:10" ht="41.25" hidden="1" customHeight="1">
      <c r="A3877" s="152">
        <v>45677</v>
      </c>
      <c r="B3877" s="146">
        <v>12400</v>
      </c>
      <c r="C3877" s="147">
        <v>0.39583333333333331</v>
      </c>
      <c r="D3877" s="148" t="s">
        <v>11</v>
      </c>
      <c r="E3877" s="153" t="s">
        <v>188</v>
      </c>
      <c r="F3877" s="149"/>
      <c r="G3877" s="149" t="str">
        <f t="shared" si="135"/>
        <v>1</v>
      </c>
      <c r="H3877" s="150">
        <f t="shared" si="136"/>
        <v>18</v>
      </c>
      <c r="I3877" s="149" t="str" cm="1">
        <f t="array" ref="I3877">_xlfn.XLOOKUP(C3877,imp_horarios,imp_trechos_janta,"",-1,1)</f>
        <v>GOIANIA X BELEM 09:30</v>
      </c>
      <c r="J3877" s="151" t="str" cm="1">
        <f t="array" ref="J3877">_xlfn.XLOOKUP(D3877,justificativas_motivos,justificativas_texto,"",1,1)</f>
        <v>MOTORISTA CUMPRINDO HORÁRIO NA ESCALA ATUAL</v>
      </c>
    </row>
    <row r="3878" spans="1:10" ht="41.25" hidden="1" customHeight="1">
      <c r="A3878" s="152">
        <v>45677</v>
      </c>
      <c r="B3878" s="146">
        <v>12400</v>
      </c>
      <c r="C3878" s="147">
        <v>0.39583333333333331</v>
      </c>
      <c r="D3878" s="148" t="s">
        <v>11</v>
      </c>
      <c r="E3878" s="153" t="s">
        <v>37</v>
      </c>
      <c r="F3878" s="149"/>
      <c r="G3878" s="149" t="str">
        <f t="shared" si="135"/>
        <v>1</v>
      </c>
      <c r="H3878" s="150">
        <f t="shared" si="136"/>
        <v>18</v>
      </c>
      <c r="I3878" s="149" t="str" cm="1">
        <f t="array" ref="I3878">_xlfn.XLOOKUP(C3878,imp_horarios,imp_trechos_janta,"",-1,1)</f>
        <v>GOIANIA X BELEM 09:30</v>
      </c>
      <c r="J3878" s="151" t="str" cm="1">
        <f t="array" ref="J3878">_xlfn.XLOOKUP(D3878,justificativas_motivos,justificativas_texto,"",1,1)</f>
        <v>MOTORISTA CUMPRINDO HORÁRIO NA ESCALA ATUAL</v>
      </c>
    </row>
    <row r="3879" spans="1:10" ht="41.25" hidden="1" customHeight="1">
      <c r="A3879" s="152">
        <v>45677</v>
      </c>
      <c r="B3879" s="146">
        <v>19014</v>
      </c>
      <c r="C3879" s="147">
        <v>0.39583333333333331</v>
      </c>
      <c r="D3879" s="148" t="s">
        <v>11</v>
      </c>
      <c r="E3879" s="153" t="s">
        <v>240</v>
      </c>
      <c r="F3879" s="149"/>
      <c r="G3879" s="149" t="str">
        <f t="shared" si="135"/>
        <v>1</v>
      </c>
      <c r="H3879" s="150">
        <f t="shared" si="136"/>
        <v>18</v>
      </c>
      <c r="I3879" s="149" t="s">
        <v>145</v>
      </c>
      <c r="J3879" s="151" t="str" cm="1">
        <f t="array" ref="J3879">_xlfn.XLOOKUP(D3879,justificativas_motivos,justificativas_texto,"",1,1)</f>
        <v>MOTORISTA CUMPRINDO HORÁRIO NA ESCALA ATUAL</v>
      </c>
    </row>
    <row r="3880" spans="1:10" ht="41.25" hidden="1" customHeight="1">
      <c r="A3880" s="152">
        <v>45677</v>
      </c>
      <c r="B3880" s="146">
        <v>19014</v>
      </c>
      <c r="C3880" s="147">
        <v>0.39583333333333331</v>
      </c>
      <c r="D3880" s="148" t="s">
        <v>11</v>
      </c>
      <c r="E3880" s="153" t="s">
        <v>255</v>
      </c>
      <c r="F3880" s="149"/>
      <c r="G3880" s="149" t="str">
        <f t="shared" si="135"/>
        <v>1</v>
      </c>
      <c r="H3880" s="150">
        <f t="shared" si="136"/>
        <v>18</v>
      </c>
      <c r="I3880" s="149" t="s">
        <v>145</v>
      </c>
      <c r="J3880" s="151" t="str" cm="1">
        <f t="array" ref="J3880">_xlfn.XLOOKUP(D3880,justificativas_motivos,justificativas_texto,"",1,1)</f>
        <v>MOTORISTA CUMPRINDO HORÁRIO NA ESCALA ATUAL</v>
      </c>
    </row>
    <row r="3881" spans="1:10" ht="41.25" hidden="1" customHeight="1">
      <c r="A3881" s="152">
        <v>45677</v>
      </c>
      <c r="B3881" s="146">
        <v>19008</v>
      </c>
      <c r="C3881" s="147">
        <v>0.75</v>
      </c>
      <c r="D3881" s="148" t="s">
        <v>11</v>
      </c>
      <c r="E3881" s="149" t="s">
        <v>67</v>
      </c>
      <c r="F3881" s="149"/>
      <c r="G3881" s="149" t="str">
        <f t="shared" si="135"/>
        <v>1</v>
      </c>
      <c r="H3881" s="150">
        <f t="shared" si="136"/>
        <v>18</v>
      </c>
      <c r="I3881" s="149" t="str" cm="1">
        <f t="array" ref="I3881">_xlfn.XLOOKUP(C3881,imp_horarios,imp_trechos_janta,"",-1,1)</f>
        <v>GOIANIA X TERESINA 18:00</v>
      </c>
      <c r="J3881" s="151" t="str" cm="1">
        <f t="array" ref="J3881">_xlfn.XLOOKUP(D3881,justificativas_motivos,justificativas_texto,"",1,1)</f>
        <v>MOTORISTA CUMPRINDO HORÁRIO NA ESCALA ATUAL</v>
      </c>
    </row>
    <row r="3882" spans="1:10" ht="41.25" hidden="1" customHeight="1">
      <c r="A3882" s="152">
        <v>45677</v>
      </c>
      <c r="B3882" s="146">
        <v>19008</v>
      </c>
      <c r="C3882" s="147">
        <v>0.75</v>
      </c>
      <c r="D3882" s="148" t="s">
        <v>11</v>
      </c>
      <c r="E3882" s="149" t="s">
        <v>226</v>
      </c>
      <c r="F3882" s="149"/>
      <c r="G3882" s="149" t="str">
        <f t="shared" si="135"/>
        <v>1</v>
      </c>
      <c r="H3882" s="150">
        <f t="shared" si="136"/>
        <v>18</v>
      </c>
      <c r="I3882" s="149" t="str" cm="1">
        <f t="array" ref="I3882">_xlfn.XLOOKUP(C3882,imp_horarios,imp_trechos_janta,"",-1,1)</f>
        <v>GOIANIA X TERESINA 18:00</v>
      </c>
      <c r="J3882" s="151" t="str" cm="1">
        <f t="array" ref="J3882">_xlfn.XLOOKUP(D3882,justificativas_motivos,justificativas_texto,"",1,1)</f>
        <v>MOTORISTA CUMPRINDO HORÁRIO NA ESCALA ATUAL</v>
      </c>
    </row>
    <row r="3883" spans="1:10" ht="41.25" hidden="1" customHeight="1">
      <c r="A3883" s="152">
        <v>45677</v>
      </c>
      <c r="B3883" s="146">
        <v>24002</v>
      </c>
      <c r="C3883" s="147">
        <v>0.79166666666666663</v>
      </c>
      <c r="D3883" s="148" t="s">
        <v>11</v>
      </c>
      <c r="E3883" s="153" t="s">
        <v>415</v>
      </c>
      <c r="F3883" s="149"/>
      <c r="G3883" s="149" t="str">
        <f t="shared" si="135"/>
        <v>1</v>
      </c>
      <c r="H3883" s="150">
        <f t="shared" si="136"/>
        <v>18</v>
      </c>
      <c r="I3883" s="149" t="s">
        <v>79</v>
      </c>
      <c r="J3883" s="151" t="str" cm="1">
        <f t="array" ref="J3883">_xlfn.XLOOKUP(D3883,justificativas_motivos,justificativas_texto,"",1,1)</f>
        <v>MOTORISTA CUMPRINDO HORÁRIO NA ESCALA ATUAL</v>
      </c>
    </row>
    <row r="3884" spans="1:10" ht="41.25" hidden="1" customHeight="1">
      <c r="A3884" s="152">
        <v>45677</v>
      </c>
      <c r="B3884" s="146">
        <v>24002</v>
      </c>
      <c r="C3884" s="147">
        <v>0.79166666666666663</v>
      </c>
      <c r="D3884" s="148" t="s">
        <v>11</v>
      </c>
      <c r="E3884" s="153" t="s">
        <v>266</v>
      </c>
      <c r="F3884" s="149"/>
      <c r="G3884" s="149" t="str">
        <f t="shared" si="135"/>
        <v>1</v>
      </c>
      <c r="H3884" s="150">
        <f t="shared" si="136"/>
        <v>18</v>
      </c>
      <c r="I3884" s="149" t="s">
        <v>79</v>
      </c>
      <c r="J3884" s="151" t="str" cm="1">
        <f t="array" ref="J3884">_xlfn.XLOOKUP(D3884,justificativas_motivos,justificativas_texto,"",1,1)</f>
        <v>MOTORISTA CUMPRINDO HORÁRIO NA ESCALA ATUAL</v>
      </c>
    </row>
    <row r="3885" spans="1:10" ht="41.25" hidden="1" customHeight="1">
      <c r="A3885" s="152">
        <v>45677</v>
      </c>
      <c r="B3885" s="146">
        <v>24014</v>
      </c>
      <c r="C3885" s="147">
        <v>0.83333333333333337</v>
      </c>
      <c r="D3885" s="148" t="s">
        <v>11</v>
      </c>
      <c r="E3885" s="149" t="s">
        <v>92</v>
      </c>
      <c r="F3885" s="149"/>
      <c r="G3885" s="149" t="str">
        <f t="shared" si="135"/>
        <v>1</v>
      </c>
      <c r="H3885" s="150">
        <f t="shared" si="136"/>
        <v>18</v>
      </c>
      <c r="I3885" s="149" t="str" cm="1">
        <f t="array" ref="I3885">_xlfn.XLOOKUP(C3885,imp_horarios,imp_trechos_janta,"",-1,1)</f>
        <v>GOIANIA X SAO LUIS 20:00</v>
      </c>
      <c r="J3885" s="151" t="str" cm="1">
        <f t="array" ref="J3885">_xlfn.XLOOKUP(D3885,justificativas_motivos,justificativas_texto,"",1,1)</f>
        <v>MOTORISTA CUMPRINDO HORÁRIO NA ESCALA ATUAL</v>
      </c>
    </row>
    <row r="3886" spans="1:10" ht="41.25" hidden="1" customHeight="1">
      <c r="A3886" s="152">
        <v>45677</v>
      </c>
      <c r="B3886" s="146">
        <v>24014</v>
      </c>
      <c r="C3886" s="147">
        <v>0.83333333333333337</v>
      </c>
      <c r="D3886" s="148" t="s">
        <v>11</v>
      </c>
      <c r="E3886" s="149" t="s">
        <v>102</v>
      </c>
      <c r="F3886" s="149"/>
      <c r="G3886" s="149" t="str">
        <f t="shared" si="135"/>
        <v>1</v>
      </c>
      <c r="H3886" s="150">
        <f t="shared" si="136"/>
        <v>18</v>
      </c>
      <c r="I3886" s="149" t="str" cm="1">
        <f t="array" ref="I3886">_xlfn.XLOOKUP(C3886,imp_horarios,imp_trechos_janta,"",-1,1)</f>
        <v>GOIANIA X SAO LUIS 20:00</v>
      </c>
      <c r="J3886" s="151" t="str" cm="1">
        <f t="array" ref="J3886">_xlfn.XLOOKUP(D3886,justificativas_motivos,justificativas_texto,"",1,1)</f>
        <v>MOTORISTA CUMPRINDO HORÁRIO NA ESCALA ATUAL</v>
      </c>
    </row>
    <row r="3887" spans="1:10" ht="41.25" hidden="1" customHeight="1">
      <c r="A3887" s="152">
        <v>45678</v>
      </c>
      <c r="B3887" s="146">
        <v>19025</v>
      </c>
      <c r="C3887" s="147">
        <v>0.87847222222222221</v>
      </c>
      <c r="D3887" s="148" t="s">
        <v>11</v>
      </c>
      <c r="E3887" s="149" t="s">
        <v>67</v>
      </c>
      <c r="F3887" s="149"/>
      <c r="G3887" s="149" t="str">
        <f t="shared" si="135"/>
        <v>1</v>
      </c>
      <c r="H3887" s="150">
        <f t="shared" si="136"/>
        <v>18</v>
      </c>
      <c r="I3887" s="149" t="str" cm="1">
        <f t="array" ref="I3887">_xlfn.XLOOKUP(C3887,imp_horarios,imp_trechos_janta,"",-1,1)</f>
        <v>BELEM X GOIANIA 21:05</v>
      </c>
      <c r="J3887" s="151" t="str" cm="1">
        <f t="array" ref="J3887">_xlfn.XLOOKUP(D3887,justificativas_motivos,justificativas_texto,"",1,1)</f>
        <v>MOTORISTA CUMPRINDO HORÁRIO NA ESCALA ATUAL</v>
      </c>
    </row>
    <row r="3888" spans="1:10" ht="41.25" hidden="1" customHeight="1">
      <c r="A3888" s="152">
        <v>45678</v>
      </c>
      <c r="B3888" s="146">
        <v>19025</v>
      </c>
      <c r="C3888" s="147">
        <v>0.87847222222222221</v>
      </c>
      <c r="D3888" s="148" t="s">
        <v>11</v>
      </c>
      <c r="E3888" s="149" t="s">
        <v>226</v>
      </c>
      <c r="F3888" s="149"/>
      <c r="G3888" s="149" t="str">
        <f t="shared" si="135"/>
        <v>1</v>
      </c>
      <c r="H3888" s="150">
        <f t="shared" si="136"/>
        <v>18</v>
      </c>
      <c r="I3888" s="149" t="str" cm="1">
        <f t="array" ref="I3888">_xlfn.XLOOKUP(C3888,imp_horarios,imp_trechos_janta,"",-1,1)</f>
        <v>BELEM X GOIANIA 21:05</v>
      </c>
      <c r="J3888" s="151" t="str" cm="1">
        <f t="array" ref="J3888">_xlfn.XLOOKUP(D3888,justificativas_motivos,justificativas_texto,"",1,1)</f>
        <v>MOTORISTA CUMPRINDO HORÁRIO NA ESCALA ATUAL</v>
      </c>
    </row>
    <row r="3889" spans="1:10" ht="41.25" hidden="1" customHeight="1">
      <c r="A3889" s="152">
        <v>45678</v>
      </c>
      <c r="B3889" s="146">
        <v>24002</v>
      </c>
      <c r="C3889" s="147">
        <v>0.3</v>
      </c>
      <c r="D3889" s="148" t="s">
        <v>11</v>
      </c>
      <c r="E3889" s="153" t="s">
        <v>415</v>
      </c>
      <c r="F3889" s="149"/>
      <c r="G3889" s="149" t="str">
        <f t="shared" si="135"/>
        <v>1</v>
      </c>
      <c r="H3889" s="150">
        <f t="shared" si="136"/>
        <v>18</v>
      </c>
      <c r="I3889" s="149" t="str" cm="1">
        <f t="array" ref="I3889">_xlfn.XLOOKUP(C3889,imp_horarios,imp_trechos_janta,"",-1,1)</f>
        <v>BELEM X GOIANIA 07:12</v>
      </c>
      <c r="J3889" s="151" t="str" cm="1">
        <f t="array" ref="J3889">_xlfn.XLOOKUP(D3889,justificativas_motivos,justificativas_texto,"",1,1)</f>
        <v>MOTORISTA CUMPRINDO HORÁRIO NA ESCALA ATUAL</v>
      </c>
    </row>
    <row r="3890" spans="1:10" ht="41.25" hidden="1" customHeight="1">
      <c r="A3890" s="152">
        <v>45678</v>
      </c>
      <c r="B3890" s="146">
        <v>24002</v>
      </c>
      <c r="C3890" s="147">
        <v>0.3</v>
      </c>
      <c r="D3890" s="148" t="s">
        <v>11</v>
      </c>
      <c r="E3890" s="153" t="s">
        <v>266</v>
      </c>
      <c r="F3890" s="149"/>
      <c r="G3890" s="149" t="str">
        <f t="shared" si="135"/>
        <v>1</v>
      </c>
      <c r="H3890" s="150">
        <f t="shared" si="136"/>
        <v>18</v>
      </c>
      <c r="I3890" s="149" t="str" cm="1">
        <f t="array" ref="I3890">_xlfn.XLOOKUP(C3890,imp_horarios,imp_trechos_janta,"",-1,1)</f>
        <v>BELEM X GOIANIA 07:12</v>
      </c>
      <c r="J3890" s="151" t="str" cm="1">
        <f t="array" ref="J3890">_xlfn.XLOOKUP(D3890,justificativas_motivos,justificativas_texto,"",1,1)</f>
        <v>MOTORISTA CUMPRINDO HORÁRIO NA ESCALA ATUAL</v>
      </c>
    </row>
    <row r="3891" spans="1:10" ht="41.25" hidden="1" customHeight="1">
      <c r="A3891" s="152">
        <v>45678</v>
      </c>
      <c r="B3891" s="146">
        <v>24014</v>
      </c>
      <c r="C3891" s="147">
        <v>0.33333333333333331</v>
      </c>
      <c r="D3891" s="148" t="s">
        <v>11</v>
      </c>
      <c r="E3891" s="149" t="s">
        <v>92</v>
      </c>
      <c r="F3891" s="149"/>
      <c r="G3891" s="149" t="str">
        <f t="shared" si="135"/>
        <v>1</v>
      </c>
      <c r="H3891" s="150">
        <f t="shared" si="136"/>
        <v>18</v>
      </c>
      <c r="I3891" s="149" t="str" cm="1">
        <f t="array" ref="I3891">_xlfn.XLOOKUP(C3891,imp_horarios,imp_trechos_janta,"",-1,1)</f>
        <v>SAO LUIS X GOIANIA 08:00</v>
      </c>
      <c r="J3891" s="151" t="str" cm="1">
        <f t="array" ref="J3891">_xlfn.XLOOKUP(D3891,justificativas_motivos,justificativas_texto,"",1,1)</f>
        <v>MOTORISTA CUMPRINDO HORÁRIO NA ESCALA ATUAL</v>
      </c>
    </row>
    <row r="3892" spans="1:10" ht="41.25" hidden="1" customHeight="1">
      <c r="A3892" s="152">
        <v>45678</v>
      </c>
      <c r="B3892" s="146">
        <v>24014</v>
      </c>
      <c r="C3892" s="147">
        <v>0.33333333333333331</v>
      </c>
      <c r="D3892" s="148" t="s">
        <v>11</v>
      </c>
      <c r="E3892" s="149" t="s">
        <v>102</v>
      </c>
      <c r="F3892" s="149"/>
      <c r="G3892" s="149" t="str">
        <f t="shared" si="135"/>
        <v>1</v>
      </c>
      <c r="H3892" s="150">
        <f t="shared" si="136"/>
        <v>18</v>
      </c>
      <c r="I3892" s="149" t="str" cm="1">
        <f t="array" ref="I3892">_xlfn.XLOOKUP(C3892,imp_horarios,imp_trechos_janta,"",-1,1)</f>
        <v>SAO LUIS X GOIANIA 08:00</v>
      </c>
      <c r="J3892" s="151" t="str" cm="1">
        <f t="array" ref="J3892">_xlfn.XLOOKUP(D3892,justificativas_motivos,justificativas_texto,"",1,1)</f>
        <v>MOTORISTA CUMPRINDO HORÁRIO NA ESCALA ATUAL</v>
      </c>
    </row>
    <row r="3893" spans="1:10" ht="41.25" hidden="1" customHeight="1">
      <c r="A3893" s="152">
        <v>45678</v>
      </c>
      <c r="B3893" s="146">
        <v>19016</v>
      </c>
      <c r="C3893" s="147">
        <v>0.39583333333333331</v>
      </c>
      <c r="D3893" s="148" t="s">
        <v>11</v>
      </c>
      <c r="E3893" s="153" t="s">
        <v>227</v>
      </c>
      <c r="F3893" s="149"/>
      <c r="G3893" s="149" t="str">
        <f t="shared" si="135"/>
        <v>1</v>
      </c>
      <c r="H3893" s="150">
        <f t="shared" si="136"/>
        <v>18</v>
      </c>
      <c r="I3893" s="149" t="s">
        <v>145</v>
      </c>
      <c r="J3893" s="151" t="str" cm="1">
        <f t="array" ref="J3893">_xlfn.XLOOKUP(D3893,justificativas_motivos,justificativas_texto,"",1,1)</f>
        <v>MOTORISTA CUMPRINDO HORÁRIO NA ESCALA ATUAL</v>
      </c>
    </row>
    <row r="3894" spans="1:10" ht="41.25" hidden="1" customHeight="1">
      <c r="A3894" s="152">
        <v>45678</v>
      </c>
      <c r="B3894" s="146">
        <v>19016</v>
      </c>
      <c r="C3894" s="147">
        <v>0.39583333333333331</v>
      </c>
      <c r="D3894" s="148" t="s">
        <v>11</v>
      </c>
      <c r="E3894" s="153" t="s">
        <v>344</v>
      </c>
      <c r="F3894" s="149"/>
      <c r="G3894" s="149" t="str">
        <f t="shared" si="135"/>
        <v>1</v>
      </c>
      <c r="H3894" s="150">
        <f t="shared" si="136"/>
        <v>18</v>
      </c>
      <c r="I3894" s="149" t="s">
        <v>145</v>
      </c>
      <c r="J3894" s="151" t="str" cm="1">
        <f t="array" ref="J3894">_xlfn.XLOOKUP(D3894,justificativas_motivos,justificativas_texto,"",1,1)</f>
        <v>MOTORISTA CUMPRINDO HORÁRIO NA ESCALA ATUAL</v>
      </c>
    </row>
    <row r="3895" spans="1:10" ht="41.25" hidden="1" customHeight="1">
      <c r="A3895" s="152">
        <v>45678</v>
      </c>
      <c r="B3895" s="146">
        <v>19006</v>
      </c>
      <c r="C3895" s="147">
        <v>0.75</v>
      </c>
      <c r="D3895" s="148" t="s">
        <v>11</v>
      </c>
      <c r="E3895" s="149" t="s">
        <v>343</v>
      </c>
      <c r="F3895" s="149"/>
      <c r="G3895" s="149" t="str">
        <f t="shared" si="135"/>
        <v>1</v>
      </c>
      <c r="H3895" s="150">
        <f t="shared" si="136"/>
        <v>18</v>
      </c>
      <c r="I3895" s="149" t="str" cm="1">
        <f t="array" ref="I3895">_xlfn.XLOOKUP(C3895,imp_horarios,imp_trechos_janta,"",-1,1)</f>
        <v>GOIANIA X TERESINA 18:00</v>
      </c>
      <c r="J3895" s="151" t="str" cm="1">
        <f t="array" ref="J3895">_xlfn.XLOOKUP(D3895,justificativas_motivos,justificativas_texto,"",1,1)</f>
        <v>MOTORISTA CUMPRINDO HORÁRIO NA ESCALA ATUAL</v>
      </c>
    </row>
    <row r="3896" spans="1:10" ht="41.25" hidden="1" customHeight="1">
      <c r="A3896" s="152">
        <v>45678</v>
      </c>
      <c r="B3896" s="146">
        <v>19006</v>
      </c>
      <c r="C3896" s="147">
        <v>0.75</v>
      </c>
      <c r="D3896" s="148" t="s">
        <v>11</v>
      </c>
      <c r="E3896" s="153" t="s">
        <v>632</v>
      </c>
      <c r="F3896" s="149"/>
      <c r="G3896" s="149" t="str">
        <f t="shared" si="135"/>
        <v>1</v>
      </c>
      <c r="H3896" s="150">
        <f t="shared" si="136"/>
        <v>18</v>
      </c>
      <c r="I3896" s="149" t="str" cm="1">
        <f t="array" ref="I3896">_xlfn.XLOOKUP(C3896,imp_horarios,imp_trechos_janta,"",-1,1)</f>
        <v>GOIANIA X TERESINA 18:00</v>
      </c>
      <c r="J3896" s="151" t="str" cm="1">
        <f t="array" ref="J3896">_xlfn.XLOOKUP(D3896,justificativas_motivos,justificativas_texto,"",1,1)</f>
        <v>MOTORISTA CUMPRINDO HORÁRIO NA ESCALA ATUAL</v>
      </c>
    </row>
    <row r="3897" spans="1:10" ht="41.25" hidden="1" customHeight="1">
      <c r="A3897" s="152">
        <v>45678</v>
      </c>
      <c r="B3897" s="146">
        <v>24001</v>
      </c>
      <c r="C3897" s="147">
        <v>0.79166666666666663</v>
      </c>
      <c r="D3897" s="148" t="s">
        <v>11</v>
      </c>
      <c r="E3897" s="149" t="s">
        <v>108</v>
      </c>
      <c r="F3897" s="149"/>
      <c r="G3897" s="149" t="str">
        <f t="shared" si="135"/>
        <v>1</v>
      </c>
      <c r="H3897" s="150">
        <f t="shared" si="136"/>
        <v>18</v>
      </c>
      <c r="I3897" s="149" t="s">
        <v>79</v>
      </c>
      <c r="J3897" s="151" t="str" cm="1">
        <f t="array" ref="J3897">_xlfn.XLOOKUP(D3897,justificativas_motivos,justificativas_texto,"",1,1)</f>
        <v>MOTORISTA CUMPRINDO HORÁRIO NA ESCALA ATUAL</v>
      </c>
    </row>
    <row r="3898" spans="1:10" ht="41.25" hidden="1" customHeight="1">
      <c r="A3898" s="152">
        <v>45678</v>
      </c>
      <c r="B3898" s="146">
        <v>24001</v>
      </c>
      <c r="C3898" s="147">
        <v>0.79166666666666663</v>
      </c>
      <c r="D3898" s="148" t="s">
        <v>11</v>
      </c>
      <c r="E3898" s="149" t="s">
        <v>47</v>
      </c>
      <c r="F3898" s="149"/>
      <c r="G3898" s="149" t="str">
        <f t="shared" si="135"/>
        <v>1</v>
      </c>
      <c r="H3898" s="150">
        <f t="shared" si="136"/>
        <v>18</v>
      </c>
      <c r="I3898" s="149" t="s">
        <v>79</v>
      </c>
      <c r="J3898" s="151" t="str" cm="1">
        <f t="array" ref="J3898">_xlfn.XLOOKUP(D3898,justificativas_motivos,justificativas_texto,"",1,1)</f>
        <v>MOTORISTA CUMPRINDO HORÁRIO NA ESCALA ATUAL</v>
      </c>
    </row>
    <row r="3899" spans="1:10" ht="41.25" hidden="1" customHeight="1">
      <c r="A3899" s="152">
        <v>45678</v>
      </c>
      <c r="B3899" s="146">
        <v>24013</v>
      </c>
      <c r="C3899" s="147">
        <v>0.83333333333333337</v>
      </c>
      <c r="D3899" s="148" t="s">
        <v>11</v>
      </c>
      <c r="E3899" s="149" t="s">
        <v>41</v>
      </c>
      <c r="F3899" s="149"/>
      <c r="G3899" s="149" t="str">
        <f t="shared" si="135"/>
        <v>1</v>
      </c>
      <c r="H3899" s="150">
        <f t="shared" si="136"/>
        <v>18</v>
      </c>
      <c r="I3899" s="149" t="str" cm="1">
        <f t="array" ref="I3899">_xlfn.XLOOKUP(C3899,imp_horarios,imp_trechos_janta,"",-1,1)</f>
        <v>GOIANIA X SAO LUIS 20:00</v>
      </c>
      <c r="J3899" s="151" t="str" cm="1">
        <f t="array" ref="J3899">_xlfn.XLOOKUP(D3899,justificativas_motivos,justificativas_texto,"",1,1)</f>
        <v>MOTORISTA CUMPRINDO HORÁRIO NA ESCALA ATUAL</v>
      </c>
    </row>
    <row r="3900" spans="1:10" ht="41.25" hidden="1" customHeight="1">
      <c r="A3900" s="152">
        <v>45678</v>
      </c>
      <c r="B3900" s="146">
        <v>24013</v>
      </c>
      <c r="C3900" s="147">
        <v>0.83333333333333337</v>
      </c>
      <c r="D3900" s="148" t="s">
        <v>11</v>
      </c>
      <c r="E3900" s="153" t="s">
        <v>349</v>
      </c>
      <c r="F3900" s="149"/>
      <c r="G3900" s="149" t="str">
        <f t="shared" si="135"/>
        <v>1</v>
      </c>
      <c r="H3900" s="150">
        <f t="shared" si="136"/>
        <v>18</v>
      </c>
      <c r="I3900" s="149" t="str" cm="1">
        <f t="array" ref="I3900">_xlfn.XLOOKUP(C3900,imp_horarios,imp_trechos_janta,"",-1,1)</f>
        <v>GOIANIA X SAO LUIS 20:00</v>
      </c>
      <c r="J3900" s="151" t="str" cm="1">
        <f t="array" ref="J3900">_xlfn.XLOOKUP(D3900,justificativas_motivos,justificativas_texto,"",1,1)</f>
        <v>MOTORISTA CUMPRINDO HORÁRIO NA ESCALA ATUAL</v>
      </c>
    </row>
    <row r="3901" spans="1:10" ht="41.25" hidden="1" customHeight="1">
      <c r="A3901" s="152">
        <v>45679</v>
      </c>
      <c r="B3901" s="146">
        <v>221101</v>
      </c>
      <c r="C3901" s="147">
        <v>0.87847222222222221</v>
      </c>
      <c r="D3901" s="148" t="s">
        <v>11</v>
      </c>
      <c r="E3901" s="149" t="s">
        <v>108</v>
      </c>
      <c r="F3901" s="149"/>
      <c r="G3901" s="149" t="str">
        <f t="shared" si="135"/>
        <v>1</v>
      </c>
      <c r="H3901" s="150">
        <f t="shared" si="136"/>
        <v>18</v>
      </c>
      <c r="I3901" s="149" t="str" cm="1">
        <f t="array" ref="I3901">_xlfn.XLOOKUP(C3901,imp_horarios,imp_trechos_janta,"",-1,1)</f>
        <v>BELEM X GOIANIA 21:05</v>
      </c>
      <c r="J3901" s="151" t="str" cm="1">
        <f t="array" ref="J3901">_xlfn.XLOOKUP(D3901,justificativas_motivos,justificativas_texto,"",1,1)</f>
        <v>MOTORISTA CUMPRINDO HORÁRIO NA ESCALA ATUAL</v>
      </c>
    </row>
    <row r="3902" spans="1:10" ht="41.25" hidden="1" customHeight="1">
      <c r="A3902" s="152">
        <v>45679</v>
      </c>
      <c r="B3902" s="146">
        <v>221101</v>
      </c>
      <c r="C3902" s="147">
        <v>0.87847222222222221</v>
      </c>
      <c r="D3902" s="148" t="s">
        <v>11</v>
      </c>
      <c r="E3902" s="149" t="s">
        <v>47</v>
      </c>
      <c r="F3902" s="149"/>
      <c r="G3902" s="149" t="str">
        <f t="shared" si="135"/>
        <v>1</v>
      </c>
      <c r="H3902" s="150">
        <f t="shared" si="136"/>
        <v>18</v>
      </c>
      <c r="I3902" s="149" t="str" cm="1">
        <f t="array" ref="I3902">_xlfn.XLOOKUP(C3902,imp_horarios,imp_trechos_janta,"",-1,1)</f>
        <v>BELEM X GOIANIA 21:05</v>
      </c>
      <c r="J3902" s="151" t="str" cm="1">
        <f t="array" ref="J3902">_xlfn.XLOOKUP(D3902,justificativas_motivos,justificativas_texto,"",1,1)</f>
        <v>MOTORISTA CUMPRINDO HORÁRIO NA ESCALA ATUAL</v>
      </c>
    </row>
    <row r="3903" spans="1:10" ht="41.25" hidden="1" customHeight="1">
      <c r="A3903" s="152">
        <v>45679</v>
      </c>
      <c r="B3903" s="146">
        <v>24001</v>
      </c>
      <c r="C3903" s="147">
        <v>0.3</v>
      </c>
      <c r="D3903" s="148" t="s">
        <v>11</v>
      </c>
      <c r="E3903" s="149" t="s">
        <v>41</v>
      </c>
      <c r="F3903" s="149"/>
      <c r="G3903" s="149" t="str">
        <f t="shared" si="135"/>
        <v>1</v>
      </c>
      <c r="H3903" s="150">
        <f t="shared" si="136"/>
        <v>18</v>
      </c>
      <c r="I3903" s="149" t="str" cm="1">
        <f t="array" ref="I3903">_xlfn.XLOOKUP(C3903,imp_horarios,imp_trechos_janta,"",-1,1)</f>
        <v>BELEM X GOIANIA 07:12</v>
      </c>
      <c r="J3903" s="151" t="str" cm="1">
        <f t="array" ref="J3903">_xlfn.XLOOKUP(D3903,justificativas_motivos,justificativas_texto,"",1,1)</f>
        <v>MOTORISTA CUMPRINDO HORÁRIO NA ESCALA ATUAL</v>
      </c>
    </row>
    <row r="3904" spans="1:10" ht="41.25" hidden="1" customHeight="1">
      <c r="A3904" s="152">
        <v>45679</v>
      </c>
      <c r="B3904" s="146">
        <v>24001</v>
      </c>
      <c r="C3904" s="147">
        <v>0.3</v>
      </c>
      <c r="D3904" s="148" t="s">
        <v>11</v>
      </c>
      <c r="E3904" s="153" t="s">
        <v>349</v>
      </c>
      <c r="F3904" s="149"/>
      <c r="G3904" s="149" t="str">
        <f t="shared" si="135"/>
        <v>1</v>
      </c>
      <c r="H3904" s="150">
        <f t="shared" si="136"/>
        <v>18</v>
      </c>
      <c r="I3904" s="149" t="str" cm="1">
        <f t="array" ref="I3904">_xlfn.XLOOKUP(C3904,imp_horarios,imp_trechos_janta,"",-1,1)</f>
        <v>BELEM X GOIANIA 07:12</v>
      </c>
      <c r="J3904" s="151" t="str" cm="1">
        <f t="array" ref="J3904">_xlfn.XLOOKUP(D3904,justificativas_motivos,justificativas_texto,"",1,1)</f>
        <v>MOTORISTA CUMPRINDO HORÁRIO NA ESCALA ATUAL</v>
      </c>
    </row>
    <row r="3905" spans="1:10" ht="41.25" hidden="1" customHeight="1">
      <c r="A3905" s="152">
        <v>45679</v>
      </c>
      <c r="B3905" s="146">
        <v>24013</v>
      </c>
      <c r="C3905" s="147">
        <v>0.33333333333333331</v>
      </c>
      <c r="D3905" s="148" t="s">
        <v>11</v>
      </c>
      <c r="E3905" s="153" t="s">
        <v>40</v>
      </c>
      <c r="F3905" s="149"/>
      <c r="G3905" s="149" t="str">
        <f t="shared" si="135"/>
        <v>1</v>
      </c>
      <c r="H3905" s="150">
        <f t="shared" si="136"/>
        <v>18</v>
      </c>
      <c r="I3905" s="149" t="str" cm="1">
        <f t="array" ref="I3905">_xlfn.XLOOKUP(C3905,imp_horarios,imp_trechos_janta,"",-1,1)</f>
        <v>SAO LUIS X GOIANIA 08:00</v>
      </c>
      <c r="J3905" s="151" t="str" cm="1">
        <f t="array" ref="J3905">_xlfn.XLOOKUP(D3905,justificativas_motivos,justificativas_texto,"",1,1)</f>
        <v>MOTORISTA CUMPRINDO HORÁRIO NA ESCALA ATUAL</v>
      </c>
    </row>
    <row r="3906" spans="1:10" ht="41.25" hidden="1" customHeight="1">
      <c r="A3906" s="152">
        <v>45679</v>
      </c>
      <c r="B3906" s="146">
        <v>24013</v>
      </c>
      <c r="C3906" s="147">
        <v>0.33333333333333331</v>
      </c>
      <c r="D3906" s="148" t="s">
        <v>11</v>
      </c>
      <c r="E3906" s="153" t="s">
        <v>27</v>
      </c>
      <c r="F3906" s="149"/>
      <c r="G3906" s="149" t="str">
        <f t="shared" si="135"/>
        <v>1</v>
      </c>
      <c r="H3906" s="150">
        <f t="shared" si="136"/>
        <v>18</v>
      </c>
      <c r="I3906" s="149" t="str" cm="1">
        <f t="array" ref="I3906">_xlfn.XLOOKUP(C3906,imp_horarios,imp_trechos_janta,"",-1,1)</f>
        <v>SAO LUIS X GOIANIA 08:00</v>
      </c>
      <c r="J3906" s="151" t="str" cm="1">
        <f t="array" ref="J3906">_xlfn.XLOOKUP(D3906,justificativas_motivos,justificativas_texto,"",1,1)</f>
        <v>MOTORISTA CUMPRINDO HORÁRIO NA ESCALA ATUAL</v>
      </c>
    </row>
    <row r="3907" spans="1:10" ht="41.25" hidden="1" customHeight="1">
      <c r="A3907" s="152">
        <v>45679</v>
      </c>
      <c r="B3907" s="146">
        <v>19020</v>
      </c>
      <c r="C3907" s="147">
        <v>0.39583333333333331</v>
      </c>
      <c r="D3907" s="148" t="s">
        <v>11</v>
      </c>
      <c r="E3907" s="153" t="s">
        <v>288</v>
      </c>
      <c r="F3907" s="149"/>
      <c r="G3907" s="149" t="str">
        <f t="shared" si="135"/>
        <v>1</v>
      </c>
      <c r="H3907" s="150">
        <f t="shared" si="136"/>
        <v>18</v>
      </c>
      <c r="I3907" s="149" t="s">
        <v>145</v>
      </c>
      <c r="J3907" s="151" t="str" cm="1">
        <f t="array" ref="J3907">_xlfn.XLOOKUP(D3907,justificativas_motivos,justificativas_texto,"",1,1)</f>
        <v>MOTORISTA CUMPRINDO HORÁRIO NA ESCALA ATUAL</v>
      </c>
    </row>
    <row r="3908" spans="1:10" ht="41.25" hidden="1" customHeight="1">
      <c r="A3908" s="152">
        <v>45679</v>
      </c>
      <c r="B3908" s="146">
        <v>19020</v>
      </c>
      <c r="C3908" s="147">
        <v>0.39583333333333331</v>
      </c>
      <c r="D3908" s="148" t="s">
        <v>11</v>
      </c>
      <c r="E3908" s="153" t="s">
        <v>361</v>
      </c>
      <c r="F3908" s="149"/>
      <c r="G3908" s="149" t="str">
        <f t="shared" si="135"/>
        <v>1</v>
      </c>
      <c r="H3908" s="150">
        <f t="shared" si="136"/>
        <v>18</v>
      </c>
      <c r="I3908" s="149" t="s">
        <v>145</v>
      </c>
      <c r="J3908" s="151" t="str" cm="1">
        <f t="array" ref="J3908">_xlfn.XLOOKUP(D3908,justificativas_motivos,justificativas_texto,"",1,1)</f>
        <v>MOTORISTA CUMPRINDO HORÁRIO NA ESCALA ATUAL</v>
      </c>
    </row>
    <row r="3909" spans="1:10" ht="41.25" hidden="1" customHeight="1">
      <c r="A3909" s="152">
        <v>45679</v>
      </c>
      <c r="B3909" s="146">
        <v>19018</v>
      </c>
      <c r="C3909" s="147">
        <v>0.75</v>
      </c>
      <c r="D3909" s="148" t="s">
        <v>11</v>
      </c>
      <c r="E3909" s="149" t="s">
        <v>126</v>
      </c>
      <c r="F3909" s="149"/>
      <c r="G3909" s="149" t="str">
        <f t="shared" ref="G3909:G3972" si="137">IF(E3909="MOTORISTA","","1")</f>
        <v>1</v>
      </c>
      <c r="H3909" s="150">
        <f t="shared" ref="H3909:H3972" si="138">IF(E3909="MOTORISTA","",18)</f>
        <v>18</v>
      </c>
      <c r="I3909" s="149" t="str" cm="1">
        <f t="array" ref="I3909">_xlfn.XLOOKUP(C3909,imp_horarios,imp_trechos_janta,"",-1,1)</f>
        <v>GOIANIA X TERESINA 18:00</v>
      </c>
      <c r="J3909" s="151" t="str" cm="1">
        <f t="array" ref="J3909">_xlfn.XLOOKUP(D3909,justificativas_motivos,justificativas_texto,"",1,1)</f>
        <v>MOTORISTA CUMPRINDO HORÁRIO NA ESCALA ATUAL</v>
      </c>
    </row>
    <row r="3910" spans="1:10" ht="41.25" hidden="1" customHeight="1">
      <c r="A3910" s="152">
        <v>45679</v>
      </c>
      <c r="B3910" s="146">
        <v>19018</v>
      </c>
      <c r="C3910" s="147">
        <v>0.75</v>
      </c>
      <c r="D3910" s="148" t="s">
        <v>11</v>
      </c>
      <c r="E3910" s="153" t="s">
        <v>346</v>
      </c>
      <c r="F3910" s="149"/>
      <c r="G3910" s="149" t="str">
        <f t="shared" si="137"/>
        <v>1</v>
      </c>
      <c r="H3910" s="150">
        <f t="shared" si="138"/>
        <v>18</v>
      </c>
      <c r="I3910" s="149" t="str" cm="1">
        <f t="array" ref="I3910">_xlfn.XLOOKUP(C3910,imp_horarios,imp_trechos_janta,"",-1,1)</f>
        <v>GOIANIA X TERESINA 18:00</v>
      </c>
      <c r="J3910" s="151" t="str" cm="1">
        <f t="array" ref="J3910">_xlfn.XLOOKUP(D3910,justificativas_motivos,justificativas_texto,"",1,1)</f>
        <v>MOTORISTA CUMPRINDO HORÁRIO NA ESCALA ATUAL</v>
      </c>
    </row>
    <row r="3911" spans="1:10" ht="41.25" hidden="1" customHeight="1">
      <c r="A3911" s="152">
        <v>45679</v>
      </c>
      <c r="B3911" s="146">
        <v>19017</v>
      </c>
      <c r="C3911" s="147">
        <v>0.79166666666666663</v>
      </c>
      <c r="D3911" s="148" t="s">
        <v>11</v>
      </c>
      <c r="E3911" s="149" t="s">
        <v>201</v>
      </c>
      <c r="F3911" s="149"/>
      <c r="G3911" s="149" t="str">
        <f t="shared" si="137"/>
        <v>1</v>
      </c>
      <c r="H3911" s="150">
        <f t="shared" si="138"/>
        <v>18</v>
      </c>
      <c r="I3911" s="149" t="s">
        <v>79</v>
      </c>
      <c r="J3911" s="151" t="str" cm="1">
        <f t="array" ref="J3911">_xlfn.XLOOKUP(D3911,justificativas_motivos,justificativas_texto,"",1,1)</f>
        <v>MOTORISTA CUMPRINDO HORÁRIO NA ESCALA ATUAL</v>
      </c>
    </row>
    <row r="3912" spans="1:10" ht="41.25" hidden="1" customHeight="1">
      <c r="A3912" s="152">
        <v>45679</v>
      </c>
      <c r="B3912" s="146">
        <v>19017</v>
      </c>
      <c r="C3912" s="147">
        <v>0.79166666666666663</v>
      </c>
      <c r="D3912" s="148" t="s">
        <v>11</v>
      </c>
      <c r="E3912" s="149" t="s">
        <v>416</v>
      </c>
      <c r="F3912" s="149"/>
      <c r="G3912" s="149" t="str">
        <f t="shared" si="137"/>
        <v>1</v>
      </c>
      <c r="H3912" s="150">
        <f t="shared" si="138"/>
        <v>18</v>
      </c>
      <c r="I3912" s="149" t="s">
        <v>79</v>
      </c>
      <c r="J3912" s="151" t="str" cm="1">
        <f t="array" ref="J3912">_xlfn.XLOOKUP(D3912,justificativas_motivos,justificativas_texto,"",1,1)</f>
        <v>MOTORISTA CUMPRINDO HORÁRIO NA ESCALA ATUAL</v>
      </c>
    </row>
    <row r="3913" spans="1:10" ht="41.25" hidden="1" customHeight="1">
      <c r="A3913" s="152">
        <v>45679</v>
      </c>
      <c r="B3913" s="146">
        <v>24009</v>
      </c>
      <c r="C3913" s="147">
        <v>0.83333333333333337</v>
      </c>
      <c r="D3913" s="148" t="s">
        <v>11</v>
      </c>
      <c r="E3913" s="149" t="s">
        <v>211</v>
      </c>
      <c r="F3913" s="149"/>
      <c r="G3913" s="149" t="str">
        <f t="shared" si="137"/>
        <v>1</v>
      </c>
      <c r="H3913" s="150">
        <f t="shared" si="138"/>
        <v>18</v>
      </c>
      <c r="I3913" s="149" t="str" cm="1">
        <f t="array" ref="I3913">_xlfn.XLOOKUP(C3913,imp_horarios,imp_trechos_janta,"",-1,1)</f>
        <v>GOIANIA X SAO LUIS 20:00</v>
      </c>
      <c r="J3913" s="151" t="str" cm="1">
        <f t="array" ref="J3913">_xlfn.XLOOKUP(D3913,justificativas_motivos,justificativas_texto,"",1,1)</f>
        <v>MOTORISTA CUMPRINDO HORÁRIO NA ESCALA ATUAL</v>
      </c>
    </row>
    <row r="3914" spans="1:10" ht="41.25" hidden="1" customHeight="1">
      <c r="A3914" s="152">
        <v>45679</v>
      </c>
      <c r="B3914" s="146">
        <v>24009</v>
      </c>
      <c r="C3914" s="147">
        <v>0.83333333333333337</v>
      </c>
      <c r="D3914" s="148" t="s">
        <v>11</v>
      </c>
      <c r="E3914" s="149" t="s">
        <v>18</v>
      </c>
      <c r="F3914" s="149"/>
      <c r="G3914" s="149" t="str">
        <f t="shared" si="137"/>
        <v>1</v>
      </c>
      <c r="H3914" s="150">
        <f t="shared" si="138"/>
        <v>18</v>
      </c>
      <c r="I3914" s="149" t="str" cm="1">
        <f t="array" ref="I3914">_xlfn.XLOOKUP(C3914,imp_horarios,imp_trechos_janta,"",-1,1)</f>
        <v>GOIANIA X SAO LUIS 20:00</v>
      </c>
      <c r="J3914" s="151" t="str" cm="1">
        <f t="array" ref="J3914">_xlfn.XLOOKUP(D3914,justificativas_motivos,justificativas_texto,"",1,1)</f>
        <v>MOTORISTA CUMPRINDO HORÁRIO NA ESCALA ATUAL</v>
      </c>
    </row>
    <row r="3915" spans="1:10" ht="41.25" hidden="1" customHeight="1">
      <c r="A3915" s="152">
        <v>45680</v>
      </c>
      <c r="B3915" s="146">
        <v>15900</v>
      </c>
      <c r="C3915" s="147">
        <v>0.87847222222222221</v>
      </c>
      <c r="D3915" s="148" t="s">
        <v>11</v>
      </c>
      <c r="E3915" s="149" t="s">
        <v>201</v>
      </c>
      <c r="F3915" s="149"/>
      <c r="G3915" s="149" t="str">
        <f t="shared" si="137"/>
        <v>1</v>
      </c>
      <c r="H3915" s="150">
        <f t="shared" si="138"/>
        <v>18</v>
      </c>
      <c r="I3915" s="149" t="str" cm="1">
        <f t="array" ref="I3915">_xlfn.XLOOKUP(C3915,imp_horarios,imp_trechos_janta,"",-1,1)</f>
        <v>BELEM X GOIANIA 21:05</v>
      </c>
      <c r="J3915" s="151" t="str" cm="1">
        <f t="array" ref="J3915">_xlfn.XLOOKUP(D3915,justificativas_motivos,justificativas_texto,"",1,1)</f>
        <v>MOTORISTA CUMPRINDO HORÁRIO NA ESCALA ATUAL</v>
      </c>
    </row>
    <row r="3916" spans="1:10" ht="41.25" hidden="1" customHeight="1">
      <c r="A3916" s="152">
        <v>45680</v>
      </c>
      <c r="B3916" s="146">
        <v>15900</v>
      </c>
      <c r="C3916" s="147">
        <v>0.87847222222222221</v>
      </c>
      <c r="D3916" s="148" t="s">
        <v>11</v>
      </c>
      <c r="E3916" s="149" t="s">
        <v>416</v>
      </c>
      <c r="F3916" s="149"/>
      <c r="G3916" s="149" t="str">
        <f t="shared" si="137"/>
        <v>1</v>
      </c>
      <c r="H3916" s="150">
        <f t="shared" si="138"/>
        <v>18</v>
      </c>
      <c r="I3916" s="149" t="str" cm="1">
        <f t="array" ref="I3916">_xlfn.XLOOKUP(C3916,imp_horarios,imp_trechos_janta,"",-1,1)</f>
        <v>BELEM X GOIANIA 21:05</v>
      </c>
      <c r="J3916" s="151" t="str" cm="1">
        <f t="array" ref="J3916">_xlfn.XLOOKUP(D3916,justificativas_motivos,justificativas_texto,"",1,1)</f>
        <v>MOTORISTA CUMPRINDO HORÁRIO NA ESCALA ATUAL</v>
      </c>
    </row>
    <row r="3917" spans="1:10" ht="41.25" hidden="1" customHeight="1">
      <c r="A3917" s="152">
        <v>45680</v>
      </c>
      <c r="B3917" s="146">
        <v>19017</v>
      </c>
      <c r="C3917" s="147">
        <v>0.3</v>
      </c>
      <c r="D3917" s="148" t="s">
        <v>11</v>
      </c>
      <c r="E3917" s="153" t="s">
        <v>68</v>
      </c>
      <c r="F3917" s="149"/>
      <c r="G3917" s="149" t="str">
        <f t="shared" si="137"/>
        <v>1</v>
      </c>
      <c r="H3917" s="150">
        <f t="shared" si="138"/>
        <v>18</v>
      </c>
      <c r="I3917" s="149" t="str" cm="1">
        <f t="array" ref="I3917">_xlfn.XLOOKUP(C3917,imp_horarios,imp_trechos_janta,"",-1,1)</f>
        <v>BELEM X GOIANIA 07:12</v>
      </c>
      <c r="J3917" s="151" t="str" cm="1">
        <f t="array" ref="J3917">_xlfn.XLOOKUP(D3917,justificativas_motivos,justificativas_texto,"",1,1)</f>
        <v>MOTORISTA CUMPRINDO HORÁRIO NA ESCALA ATUAL</v>
      </c>
    </row>
    <row r="3918" spans="1:10" ht="41.25" hidden="1" customHeight="1">
      <c r="A3918" s="152">
        <v>45680</v>
      </c>
      <c r="B3918" s="146">
        <v>19017</v>
      </c>
      <c r="C3918" s="147">
        <v>0.3</v>
      </c>
      <c r="D3918" s="148" t="s">
        <v>11</v>
      </c>
      <c r="E3918" s="153" t="s">
        <v>143</v>
      </c>
      <c r="F3918" s="149"/>
      <c r="G3918" s="149" t="str">
        <f t="shared" si="137"/>
        <v>1</v>
      </c>
      <c r="H3918" s="150">
        <f t="shared" si="138"/>
        <v>18</v>
      </c>
      <c r="I3918" s="149" t="str" cm="1">
        <f t="array" ref="I3918">_xlfn.XLOOKUP(C3918,imp_horarios,imp_trechos_janta,"",-1,1)</f>
        <v>BELEM X GOIANIA 07:12</v>
      </c>
      <c r="J3918" s="151" t="str" cm="1">
        <f t="array" ref="J3918">_xlfn.XLOOKUP(D3918,justificativas_motivos,justificativas_texto,"",1,1)</f>
        <v>MOTORISTA CUMPRINDO HORÁRIO NA ESCALA ATUAL</v>
      </c>
    </row>
    <row r="3919" spans="1:10" ht="41.25" hidden="1" customHeight="1">
      <c r="A3919" s="152">
        <v>45680</v>
      </c>
      <c r="B3919" s="146">
        <v>15600</v>
      </c>
      <c r="C3919" s="147">
        <v>0.39583333333333331</v>
      </c>
      <c r="D3919" s="148" t="s">
        <v>11</v>
      </c>
      <c r="E3919" s="153" t="s">
        <v>377</v>
      </c>
      <c r="F3919" s="149"/>
      <c r="G3919" s="149" t="str">
        <f t="shared" si="137"/>
        <v>1</v>
      </c>
      <c r="H3919" s="150">
        <f t="shared" si="138"/>
        <v>18</v>
      </c>
      <c r="I3919" s="149" t="s">
        <v>145</v>
      </c>
      <c r="J3919" s="151" t="str" cm="1">
        <f t="array" ref="J3919">_xlfn.XLOOKUP(D3919,justificativas_motivos,justificativas_texto,"",1,1)</f>
        <v>MOTORISTA CUMPRINDO HORÁRIO NA ESCALA ATUAL</v>
      </c>
    </row>
    <row r="3920" spans="1:10" ht="41.25" hidden="1" customHeight="1">
      <c r="A3920" s="152">
        <v>45680</v>
      </c>
      <c r="B3920" s="146">
        <v>15600</v>
      </c>
      <c r="C3920" s="147">
        <v>0.39583333333333331</v>
      </c>
      <c r="D3920" s="148" t="s">
        <v>11</v>
      </c>
      <c r="E3920" s="153" t="s">
        <v>146</v>
      </c>
      <c r="F3920" s="149"/>
      <c r="G3920" s="149" t="str">
        <f t="shared" si="137"/>
        <v>1</v>
      </c>
      <c r="H3920" s="150">
        <f t="shared" si="138"/>
        <v>18</v>
      </c>
      <c r="I3920" s="149" t="s">
        <v>145</v>
      </c>
      <c r="J3920" s="151" t="str" cm="1">
        <f t="array" ref="J3920">_xlfn.XLOOKUP(D3920,justificativas_motivos,justificativas_texto,"",1,1)</f>
        <v>MOTORISTA CUMPRINDO HORÁRIO NA ESCALA ATUAL</v>
      </c>
    </row>
    <row r="3921" spans="1:10" ht="41.25" hidden="1" customHeight="1">
      <c r="A3921" s="152">
        <v>45680</v>
      </c>
      <c r="B3921" s="146">
        <v>15300</v>
      </c>
      <c r="C3921" s="147">
        <v>0.75</v>
      </c>
      <c r="D3921" s="148" t="s">
        <v>11</v>
      </c>
      <c r="E3921" s="149" t="s">
        <v>141</v>
      </c>
      <c r="F3921" s="149"/>
      <c r="G3921" s="149" t="str">
        <f t="shared" si="137"/>
        <v>1</v>
      </c>
      <c r="H3921" s="150">
        <f t="shared" si="138"/>
        <v>18</v>
      </c>
      <c r="I3921" s="149" t="str" cm="1">
        <f t="array" ref="I3921">_xlfn.XLOOKUP(C3921,imp_horarios,imp_trechos_janta,"",-1,1)</f>
        <v>GOIANIA X TERESINA 18:00</v>
      </c>
      <c r="J3921" s="151" t="str" cm="1">
        <f t="array" ref="J3921">_xlfn.XLOOKUP(D3921,justificativas_motivos,justificativas_texto,"",1,1)</f>
        <v>MOTORISTA CUMPRINDO HORÁRIO NA ESCALA ATUAL</v>
      </c>
    </row>
    <row r="3922" spans="1:10" ht="41.25" hidden="1" customHeight="1">
      <c r="A3922" s="152">
        <v>45680</v>
      </c>
      <c r="B3922" s="146">
        <v>15300</v>
      </c>
      <c r="C3922" s="147">
        <v>0.75</v>
      </c>
      <c r="D3922" s="148" t="s">
        <v>11</v>
      </c>
      <c r="E3922" s="149" t="s">
        <v>523</v>
      </c>
      <c r="F3922" s="149"/>
      <c r="G3922" s="149" t="str">
        <f t="shared" si="137"/>
        <v>1</v>
      </c>
      <c r="H3922" s="150">
        <f t="shared" si="138"/>
        <v>18</v>
      </c>
      <c r="I3922" s="149" t="str" cm="1">
        <f t="array" ref="I3922">_xlfn.XLOOKUP(C3922,imp_horarios,imp_trechos_janta,"",-1,1)</f>
        <v>GOIANIA X TERESINA 18:00</v>
      </c>
      <c r="J3922" s="151" t="str" cm="1">
        <f t="array" ref="J3922">_xlfn.XLOOKUP(D3922,justificativas_motivos,justificativas_texto,"",1,1)</f>
        <v>MOTORISTA CUMPRINDO HORÁRIO NA ESCALA ATUAL</v>
      </c>
    </row>
    <row r="3923" spans="1:10" ht="41.25" hidden="1" customHeight="1">
      <c r="A3923" s="152">
        <v>45680</v>
      </c>
      <c r="B3923" s="146">
        <v>24003</v>
      </c>
      <c r="C3923" s="147">
        <v>0.79166666666666663</v>
      </c>
      <c r="D3923" s="148" t="s">
        <v>11</v>
      </c>
      <c r="E3923" s="149" t="s">
        <v>189</v>
      </c>
      <c r="F3923" s="149"/>
      <c r="G3923" s="149" t="str">
        <f t="shared" si="137"/>
        <v>1</v>
      </c>
      <c r="H3923" s="150">
        <f t="shared" si="138"/>
        <v>18</v>
      </c>
      <c r="I3923" s="149" t="s">
        <v>79</v>
      </c>
      <c r="J3923" s="151" t="str" cm="1">
        <f t="array" ref="J3923">_xlfn.XLOOKUP(D3923,justificativas_motivos,justificativas_texto,"",1,1)</f>
        <v>MOTORISTA CUMPRINDO HORÁRIO NA ESCALA ATUAL</v>
      </c>
    </row>
    <row r="3924" spans="1:10" ht="41.25" hidden="1" customHeight="1">
      <c r="A3924" s="152">
        <v>45680</v>
      </c>
      <c r="B3924" s="146">
        <v>24003</v>
      </c>
      <c r="C3924" s="147">
        <v>0.79166666666666663</v>
      </c>
      <c r="D3924" s="148" t="s">
        <v>11</v>
      </c>
      <c r="E3924" s="149" t="s">
        <v>133</v>
      </c>
      <c r="F3924" s="149"/>
      <c r="G3924" s="149" t="str">
        <f t="shared" si="137"/>
        <v>1</v>
      </c>
      <c r="H3924" s="150">
        <f t="shared" si="138"/>
        <v>18</v>
      </c>
      <c r="I3924" s="149" t="s">
        <v>79</v>
      </c>
      <c r="J3924" s="151" t="str" cm="1">
        <f t="array" ref="J3924">_xlfn.XLOOKUP(D3924,justificativas_motivos,justificativas_texto,"",1,1)</f>
        <v>MOTORISTA CUMPRINDO HORÁRIO NA ESCALA ATUAL</v>
      </c>
    </row>
    <row r="3925" spans="1:10" ht="41.25" hidden="1" customHeight="1">
      <c r="A3925" s="152">
        <v>45680</v>
      </c>
      <c r="B3925" s="146">
        <v>24012</v>
      </c>
      <c r="C3925" s="147">
        <v>0.83333333333333337</v>
      </c>
      <c r="D3925" s="148" t="s">
        <v>11</v>
      </c>
      <c r="E3925" s="149" t="s">
        <v>15</v>
      </c>
      <c r="F3925" s="149"/>
      <c r="G3925" s="149" t="str">
        <f t="shared" si="137"/>
        <v>1</v>
      </c>
      <c r="H3925" s="150">
        <f t="shared" si="138"/>
        <v>18</v>
      </c>
      <c r="I3925" s="149" t="str" cm="1">
        <f t="array" ref="I3925">_xlfn.XLOOKUP(C3925,imp_horarios,imp_trechos_janta,"",-1,1)</f>
        <v>GOIANIA X SAO LUIS 20:00</v>
      </c>
      <c r="J3925" s="151" t="str" cm="1">
        <f t="array" ref="J3925">_xlfn.XLOOKUP(D3925,justificativas_motivos,justificativas_texto,"",1,1)</f>
        <v>MOTORISTA CUMPRINDO HORÁRIO NA ESCALA ATUAL</v>
      </c>
    </row>
    <row r="3926" spans="1:10" ht="41.25" hidden="1" customHeight="1">
      <c r="A3926" s="152">
        <v>45680</v>
      </c>
      <c r="B3926" s="146">
        <v>24012</v>
      </c>
      <c r="C3926" s="147">
        <v>0.83333333333333337</v>
      </c>
      <c r="D3926" s="148" t="s">
        <v>11</v>
      </c>
      <c r="E3926" s="153" t="s">
        <v>208</v>
      </c>
      <c r="F3926" s="149"/>
      <c r="G3926" s="149" t="str">
        <f t="shared" si="137"/>
        <v>1</v>
      </c>
      <c r="H3926" s="150">
        <f t="shared" si="138"/>
        <v>18</v>
      </c>
      <c r="I3926" s="149" t="str" cm="1">
        <f t="array" ref="I3926">_xlfn.XLOOKUP(C3926,imp_horarios,imp_trechos_janta,"",-1,1)</f>
        <v>GOIANIA X SAO LUIS 20:00</v>
      </c>
      <c r="J3926" s="151" t="str" cm="1">
        <f t="array" ref="J3926">_xlfn.XLOOKUP(D3926,justificativas_motivos,justificativas_texto,"",1,1)</f>
        <v>MOTORISTA CUMPRINDO HORÁRIO NA ESCALA ATUAL</v>
      </c>
    </row>
    <row r="3927" spans="1:10" ht="41.25" hidden="1" customHeight="1">
      <c r="A3927" s="152">
        <v>45681</v>
      </c>
      <c r="B3927" s="146">
        <v>15800</v>
      </c>
      <c r="C3927" s="147">
        <v>0.87847222222222221</v>
      </c>
      <c r="D3927" s="148" t="s">
        <v>11</v>
      </c>
      <c r="E3927" s="149" t="s">
        <v>15</v>
      </c>
      <c r="F3927" s="149"/>
      <c r="G3927" s="149" t="str">
        <f t="shared" si="137"/>
        <v>1</v>
      </c>
      <c r="H3927" s="150">
        <f t="shared" si="138"/>
        <v>18</v>
      </c>
      <c r="I3927" s="149" t="str" cm="1">
        <f t="array" ref="I3927">_xlfn.XLOOKUP(C3927,imp_horarios,imp_trechos_janta,"",-1,1)</f>
        <v>BELEM X GOIANIA 21:05</v>
      </c>
      <c r="J3927" s="151" t="str" cm="1">
        <f t="array" ref="J3927">_xlfn.XLOOKUP(D3927,justificativas_motivos,justificativas_texto,"",1,1)</f>
        <v>MOTORISTA CUMPRINDO HORÁRIO NA ESCALA ATUAL</v>
      </c>
    </row>
    <row r="3928" spans="1:10" ht="41.25" hidden="1" customHeight="1">
      <c r="A3928" s="152">
        <v>45681</v>
      </c>
      <c r="B3928" s="146">
        <v>15800</v>
      </c>
      <c r="C3928" s="147">
        <v>0.87847222222222221</v>
      </c>
      <c r="D3928" s="148" t="s">
        <v>11</v>
      </c>
      <c r="E3928" s="153" t="s">
        <v>208</v>
      </c>
      <c r="F3928" s="149"/>
      <c r="G3928" s="149" t="str">
        <f t="shared" si="137"/>
        <v>1</v>
      </c>
      <c r="H3928" s="150">
        <f t="shared" si="138"/>
        <v>18</v>
      </c>
      <c r="I3928" s="149" t="str" cm="1">
        <f t="array" ref="I3928">_xlfn.XLOOKUP(C3928,imp_horarios,imp_trechos_janta,"",-1,1)</f>
        <v>BELEM X GOIANIA 21:05</v>
      </c>
      <c r="J3928" s="151" t="str" cm="1">
        <f t="array" ref="J3928">_xlfn.XLOOKUP(D3928,justificativas_motivos,justificativas_texto,"",1,1)</f>
        <v>MOTORISTA CUMPRINDO HORÁRIO NA ESCALA ATUAL</v>
      </c>
    </row>
    <row r="3929" spans="1:10" ht="41.25" hidden="1" customHeight="1">
      <c r="A3929" s="152">
        <v>45681</v>
      </c>
      <c r="B3929" s="146">
        <v>24003</v>
      </c>
      <c r="C3929" s="147">
        <v>0.3</v>
      </c>
      <c r="D3929" s="148" t="s">
        <v>11</v>
      </c>
      <c r="E3929" s="153" t="s">
        <v>58</v>
      </c>
      <c r="F3929" s="149"/>
      <c r="G3929" s="149" t="str">
        <f t="shared" si="137"/>
        <v>1</v>
      </c>
      <c r="H3929" s="150">
        <f t="shared" si="138"/>
        <v>18</v>
      </c>
      <c r="I3929" s="149" t="str" cm="1">
        <f t="array" ref="I3929">_xlfn.XLOOKUP(C3929,imp_horarios,imp_trechos_janta,"",-1,1)</f>
        <v>BELEM X GOIANIA 07:12</v>
      </c>
      <c r="J3929" s="151" t="str" cm="1">
        <f t="array" ref="J3929">_xlfn.XLOOKUP(D3929,justificativas_motivos,justificativas_texto,"",1,1)</f>
        <v>MOTORISTA CUMPRINDO HORÁRIO NA ESCALA ATUAL</v>
      </c>
    </row>
    <row r="3930" spans="1:10" ht="41.25" hidden="1" customHeight="1">
      <c r="A3930" s="152">
        <v>45681</v>
      </c>
      <c r="B3930" s="146">
        <v>24003</v>
      </c>
      <c r="C3930" s="147">
        <v>0.3</v>
      </c>
      <c r="D3930" s="148" t="s">
        <v>11</v>
      </c>
      <c r="E3930" s="153" t="s">
        <v>23</v>
      </c>
      <c r="F3930" s="149"/>
      <c r="G3930" s="149" t="str">
        <f t="shared" si="137"/>
        <v>1</v>
      </c>
      <c r="H3930" s="150">
        <f t="shared" si="138"/>
        <v>18</v>
      </c>
      <c r="I3930" s="149" t="str" cm="1">
        <f t="array" ref="I3930">_xlfn.XLOOKUP(C3930,imp_horarios,imp_trechos_janta,"",-1,1)</f>
        <v>BELEM X GOIANIA 07:12</v>
      </c>
      <c r="J3930" s="151" t="str" cm="1">
        <f t="array" ref="J3930">_xlfn.XLOOKUP(D3930,justificativas_motivos,justificativas_texto,"",1,1)</f>
        <v>MOTORISTA CUMPRINDO HORÁRIO NA ESCALA ATUAL</v>
      </c>
    </row>
    <row r="3931" spans="1:10" ht="41.25" hidden="1" customHeight="1">
      <c r="A3931" s="152">
        <v>45681</v>
      </c>
      <c r="B3931" s="146">
        <v>221101</v>
      </c>
      <c r="C3931" s="147">
        <v>0.39583333333333331</v>
      </c>
      <c r="D3931" s="148" t="s">
        <v>11</v>
      </c>
      <c r="E3931" s="153" t="s">
        <v>144</v>
      </c>
      <c r="F3931" s="149"/>
      <c r="G3931" s="149" t="str">
        <f t="shared" si="137"/>
        <v>1</v>
      </c>
      <c r="H3931" s="150">
        <f t="shared" si="138"/>
        <v>18</v>
      </c>
      <c r="I3931" s="149" t="s">
        <v>145</v>
      </c>
      <c r="J3931" s="151" t="str" cm="1">
        <f t="array" ref="J3931">_xlfn.XLOOKUP(D3931,justificativas_motivos,justificativas_texto,"",1,1)</f>
        <v>MOTORISTA CUMPRINDO HORÁRIO NA ESCALA ATUAL</v>
      </c>
    </row>
    <row r="3932" spans="1:10" ht="41.25" hidden="1" customHeight="1">
      <c r="A3932" s="152">
        <v>45681</v>
      </c>
      <c r="B3932" s="146">
        <v>221101</v>
      </c>
      <c r="C3932" s="147">
        <v>0.39583333333333331</v>
      </c>
      <c r="D3932" s="148" t="s">
        <v>11</v>
      </c>
      <c r="E3932" s="153" t="s">
        <v>248</v>
      </c>
      <c r="F3932" s="149"/>
      <c r="G3932" s="149" t="str">
        <f t="shared" si="137"/>
        <v>1</v>
      </c>
      <c r="H3932" s="150">
        <f t="shared" si="138"/>
        <v>18</v>
      </c>
      <c r="I3932" s="149" t="s">
        <v>145</v>
      </c>
      <c r="J3932" s="151" t="str" cm="1">
        <f t="array" ref="J3932">_xlfn.XLOOKUP(D3932,justificativas_motivos,justificativas_texto,"",1,1)</f>
        <v>MOTORISTA CUMPRINDO HORÁRIO NA ESCALA ATUAL</v>
      </c>
    </row>
    <row r="3933" spans="1:10" ht="41.25" hidden="1" customHeight="1">
      <c r="A3933" s="152">
        <v>45681</v>
      </c>
      <c r="B3933" s="146">
        <v>15500</v>
      </c>
      <c r="C3933" s="147">
        <v>0.75</v>
      </c>
      <c r="D3933" s="148" t="s">
        <v>11</v>
      </c>
      <c r="E3933" s="149" t="s">
        <v>17</v>
      </c>
      <c r="F3933" s="149"/>
      <c r="G3933" s="149" t="str">
        <f t="shared" si="137"/>
        <v>1</v>
      </c>
      <c r="H3933" s="150">
        <f t="shared" si="138"/>
        <v>18</v>
      </c>
      <c r="I3933" s="149" t="str" cm="1">
        <f t="array" ref="I3933">_xlfn.XLOOKUP(C3933,imp_horarios,imp_trechos_janta,"",-1,1)</f>
        <v>GOIANIA X TERESINA 18:00</v>
      </c>
      <c r="J3933" s="151" t="str" cm="1">
        <f t="array" ref="J3933">_xlfn.XLOOKUP(D3933,justificativas_motivos,justificativas_texto,"",1,1)</f>
        <v>MOTORISTA CUMPRINDO HORÁRIO NA ESCALA ATUAL</v>
      </c>
    </row>
    <row r="3934" spans="1:10" ht="41.25" hidden="1" customHeight="1">
      <c r="A3934" s="152">
        <v>45681</v>
      </c>
      <c r="B3934" s="146">
        <v>15500</v>
      </c>
      <c r="C3934" s="147">
        <v>0.75</v>
      </c>
      <c r="D3934" s="148" t="s">
        <v>11</v>
      </c>
      <c r="E3934" s="153" t="s">
        <v>391</v>
      </c>
      <c r="F3934" s="149"/>
      <c r="G3934" s="149" t="str">
        <f t="shared" si="137"/>
        <v>1</v>
      </c>
      <c r="H3934" s="150">
        <f t="shared" si="138"/>
        <v>18</v>
      </c>
      <c r="I3934" s="149" t="str" cm="1">
        <f t="array" ref="I3934">_xlfn.XLOOKUP(C3934,imp_horarios,imp_trechos_janta,"",-1,1)</f>
        <v>GOIANIA X TERESINA 18:00</v>
      </c>
      <c r="J3934" s="151" t="str" cm="1">
        <f t="array" ref="J3934">_xlfn.XLOOKUP(D3934,justificativas_motivos,justificativas_texto,"",1,1)</f>
        <v>MOTORISTA CUMPRINDO HORÁRIO NA ESCALA ATUAL</v>
      </c>
    </row>
    <row r="3935" spans="1:10" ht="41.25" hidden="1" customHeight="1">
      <c r="A3935" s="152">
        <v>45681</v>
      </c>
      <c r="B3935" s="146">
        <v>24014</v>
      </c>
      <c r="C3935" s="147">
        <v>0.79166666666666663</v>
      </c>
      <c r="D3935" s="148" t="s">
        <v>11</v>
      </c>
      <c r="E3935" s="149" t="s">
        <v>83</v>
      </c>
      <c r="F3935" s="149"/>
      <c r="G3935" s="149" t="str">
        <f t="shared" si="137"/>
        <v>1</v>
      </c>
      <c r="H3935" s="150">
        <f t="shared" si="138"/>
        <v>18</v>
      </c>
      <c r="I3935" s="149" t="s">
        <v>79</v>
      </c>
      <c r="J3935" s="151" t="str" cm="1">
        <f t="array" ref="J3935">_xlfn.XLOOKUP(D3935,justificativas_motivos,justificativas_texto,"",1,1)</f>
        <v>MOTORISTA CUMPRINDO HORÁRIO NA ESCALA ATUAL</v>
      </c>
    </row>
    <row r="3936" spans="1:10" ht="41.25" hidden="1" customHeight="1">
      <c r="A3936" s="152">
        <v>45681</v>
      </c>
      <c r="B3936" s="146">
        <v>24014</v>
      </c>
      <c r="C3936" s="147">
        <v>0.79166666666666663</v>
      </c>
      <c r="D3936" s="148" t="s">
        <v>11</v>
      </c>
      <c r="E3936" s="149" t="s">
        <v>93</v>
      </c>
      <c r="F3936" s="149"/>
      <c r="G3936" s="149" t="str">
        <f t="shared" si="137"/>
        <v>1</v>
      </c>
      <c r="H3936" s="150">
        <f t="shared" si="138"/>
        <v>18</v>
      </c>
      <c r="I3936" s="149" t="s">
        <v>79</v>
      </c>
      <c r="J3936" s="151" t="str" cm="1">
        <f t="array" ref="J3936">_xlfn.XLOOKUP(D3936,justificativas_motivos,justificativas_texto,"",1,1)</f>
        <v>MOTORISTA CUMPRINDO HORÁRIO NA ESCALA ATUAL</v>
      </c>
    </row>
    <row r="3937" spans="1:10" ht="41.25" hidden="1" customHeight="1">
      <c r="A3937" s="152">
        <v>45681</v>
      </c>
      <c r="B3937" s="146">
        <v>24002</v>
      </c>
      <c r="C3937" s="147">
        <v>0.83333333333333337</v>
      </c>
      <c r="D3937" s="148" t="s">
        <v>11</v>
      </c>
      <c r="E3937" s="149" t="s">
        <v>243</v>
      </c>
      <c r="F3937" s="149"/>
      <c r="G3937" s="149" t="str">
        <f t="shared" si="137"/>
        <v>1</v>
      </c>
      <c r="H3937" s="150">
        <f t="shared" si="138"/>
        <v>18</v>
      </c>
      <c r="I3937" s="149" t="str" cm="1">
        <f t="array" ref="I3937">_xlfn.XLOOKUP(C3937,imp_horarios,imp_trechos_janta,"",-1,1)</f>
        <v>GOIANIA X SAO LUIS 20:00</v>
      </c>
      <c r="J3937" s="151" t="str" cm="1">
        <f t="array" ref="J3937">_xlfn.XLOOKUP(D3937,justificativas_motivos,justificativas_texto,"",1,1)</f>
        <v>MOTORISTA CUMPRINDO HORÁRIO NA ESCALA ATUAL</v>
      </c>
    </row>
    <row r="3938" spans="1:10" ht="41.25" hidden="1" customHeight="1">
      <c r="A3938" s="152">
        <v>45681</v>
      </c>
      <c r="B3938" s="146">
        <v>24002</v>
      </c>
      <c r="C3938" s="147">
        <v>0.83333333333333337</v>
      </c>
      <c r="D3938" s="148" t="s">
        <v>11</v>
      </c>
      <c r="E3938" s="149" t="s">
        <v>280</v>
      </c>
      <c r="F3938" s="149"/>
      <c r="G3938" s="149" t="str">
        <f t="shared" si="137"/>
        <v>1</v>
      </c>
      <c r="H3938" s="150">
        <f t="shared" si="138"/>
        <v>18</v>
      </c>
      <c r="I3938" s="149" t="str" cm="1">
        <f t="array" ref="I3938">_xlfn.XLOOKUP(C3938,imp_horarios,imp_trechos_janta,"",-1,1)</f>
        <v>GOIANIA X SAO LUIS 20:00</v>
      </c>
      <c r="J3938" s="151" t="str" cm="1">
        <f t="array" ref="J3938">_xlfn.XLOOKUP(D3938,justificativas_motivos,justificativas_texto,"",1,1)</f>
        <v>MOTORISTA CUMPRINDO HORÁRIO NA ESCALA ATUAL</v>
      </c>
    </row>
    <row r="3939" spans="1:10" ht="41.25" hidden="1" customHeight="1">
      <c r="A3939" s="152">
        <v>45682</v>
      </c>
      <c r="B3939" s="146">
        <v>12400</v>
      </c>
      <c r="C3939" s="147">
        <v>0.87847222222222221</v>
      </c>
      <c r="D3939" s="148" t="s">
        <v>11</v>
      </c>
      <c r="E3939" s="149" t="s">
        <v>243</v>
      </c>
      <c r="F3939" s="149"/>
      <c r="G3939" s="149" t="str">
        <f t="shared" si="137"/>
        <v>1</v>
      </c>
      <c r="H3939" s="150">
        <f t="shared" si="138"/>
        <v>18</v>
      </c>
      <c r="I3939" s="149" t="str" cm="1">
        <f t="array" ref="I3939">_xlfn.XLOOKUP(C3939,imp_horarios,imp_trechos_janta,"",-1,1)</f>
        <v>BELEM X GOIANIA 21:05</v>
      </c>
      <c r="J3939" s="151" t="str" cm="1">
        <f t="array" ref="J3939">_xlfn.XLOOKUP(D3939,justificativas_motivos,justificativas_texto,"",1,1)</f>
        <v>MOTORISTA CUMPRINDO HORÁRIO NA ESCALA ATUAL</v>
      </c>
    </row>
    <row r="3940" spans="1:10" ht="41.25" hidden="1" customHeight="1">
      <c r="A3940" s="152">
        <v>45682</v>
      </c>
      <c r="B3940" s="146">
        <v>12400</v>
      </c>
      <c r="C3940" s="147">
        <v>0.87847222222222221</v>
      </c>
      <c r="D3940" s="148" t="s">
        <v>11</v>
      </c>
      <c r="E3940" s="149" t="s">
        <v>280</v>
      </c>
      <c r="F3940" s="149"/>
      <c r="G3940" s="149" t="str">
        <f t="shared" si="137"/>
        <v>1</v>
      </c>
      <c r="H3940" s="150">
        <f t="shared" si="138"/>
        <v>18</v>
      </c>
      <c r="I3940" s="149" t="str" cm="1">
        <f t="array" ref="I3940">_xlfn.XLOOKUP(C3940,imp_horarios,imp_trechos_janta,"",-1,1)</f>
        <v>BELEM X GOIANIA 21:05</v>
      </c>
      <c r="J3940" s="151" t="str" cm="1">
        <f t="array" ref="J3940">_xlfn.XLOOKUP(D3940,justificativas_motivos,justificativas_texto,"",1,1)</f>
        <v>MOTORISTA CUMPRINDO HORÁRIO NA ESCALA ATUAL</v>
      </c>
    </row>
    <row r="3941" spans="1:10" ht="41.25" hidden="1" customHeight="1">
      <c r="A3941" s="152">
        <v>45682</v>
      </c>
      <c r="B3941" s="146">
        <v>19027</v>
      </c>
      <c r="C3941" s="147">
        <v>0.39583333333333331</v>
      </c>
      <c r="D3941" s="148" t="s">
        <v>11</v>
      </c>
      <c r="E3941" s="153" t="s">
        <v>371</v>
      </c>
      <c r="F3941" s="149"/>
      <c r="G3941" s="149" t="str">
        <f t="shared" si="137"/>
        <v>1</v>
      </c>
      <c r="H3941" s="150">
        <f t="shared" si="138"/>
        <v>18</v>
      </c>
      <c r="I3941" s="149" t="s">
        <v>145</v>
      </c>
      <c r="J3941" s="151" t="str" cm="1">
        <f t="array" ref="J3941">_xlfn.XLOOKUP(D3941,justificativas_motivos,justificativas_texto,"",1,1)</f>
        <v>MOTORISTA CUMPRINDO HORÁRIO NA ESCALA ATUAL</v>
      </c>
    </row>
    <row r="3942" spans="1:10" ht="41.25" hidden="1" customHeight="1">
      <c r="A3942" s="152">
        <v>45682</v>
      </c>
      <c r="B3942" s="146">
        <v>19027</v>
      </c>
      <c r="C3942" s="147">
        <v>0.39583333333333331</v>
      </c>
      <c r="D3942" s="148" t="s">
        <v>11</v>
      </c>
      <c r="E3942" s="153" t="s">
        <v>304</v>
      </c>
      <c r="F3942" s="149"/>
      <c r="G3942" s="149" t="str">
        <f t="shared" si="137"/>
        <v>1</v>
      </c>
      <c r="H3942" s="150">
        <f t="shared" si="138"/>
        <v>18</v>
      </c>
      <c r="I3942" s="149" t="s">
        <v>145</v>
      </c>
      <c r="J3942" s="151" t="str" cm="1">
        <f t="array" ref="J3942">_xlfn.XLOOKUP(D3942,justificativas_motivos,justificativas_texto,"",1,1)</f>
        <v>MOTORISTA CUMPRINDO HORÁRIO NA ESCALA ATUAL</v>
      </c>
    </row>
    <row r="3943" spans="1:10" ht="41.25" hidden="1" customHeight="1">
      <c r="A3943" s="152">
        <v>45682</v>
      </c>
      <c r="B3943" s="146">
        <v>24014</v>
      </c>
      <c r="C3943" s="147">
        <v>0.3</v>
      </c>
      <c r="D3943" s="148" t="s">
        <v>11</v>
      </c>
      <c r="E3943" s="153" t="s">
        <v>104</v>
      </c>
      <c r="F3943" s="149"/>
      <c r="G3943" s="149" t="str">
        <f t="shared" si="137"/>
        <v>1</v>
      </c>
      <c r="H3943" s="150">
        <f t="shared" si="138"/>
        <v>18</v>
      </c>
      <c r="I3943" s="149" t="str" cm="1">
        <f t="array" ref="I3943">_xlfn.XLOOKUP(C3943,imp_horarios,imp_trechos_janta,"",-1,1)</f>
        <v>BELEM X GOIANIA 07:12</v>
      </c>
      <c r="J3943" s="151" t="str" cm="1">
        <f t="array" ref="J3943">_xlfn.XLOOKUP(D3943,justificativas_motivos,justificativas_texto,"",1,1)</f>
        <v>MOTORISTA CUMPRINDO HORÁRIO NA ESCALA ATUAL</v>
      </c>
    </row>
    <row r="3944" spans="1:10" ht="41.25" hidden="1" customHeight="1">
      <c r="A3944" s="152">
        <v>45682</v>
      </c>
      <c r="B3944" s="146">
        <v>24014</v>
      </c>
      <c r="C3944" s="147">
        <v>0.3</v>
      </c>
      <c r="D3944" s="148" t="s">
        <v>11</v>
      </c>
      <c r="E3944" s="153" t="s">
        <v>417</v>
      </c>
      <c r="F3944" s="149"/>
      <c r="G3944" s="149" t="str">
        <f t="shared" si="137"/>
        <v>1</v>
      </c>
      <c r="H3944" s="150">
        <f t="shared" si="138"/>
        <v>18</v>
      </c>
      <c r="I3944" s="149" t="str" cm="1">
        <f t="array" ref="I3944">_xlfn.XLOOKUP(C3944,imp_horarios,imp_trechos_janta,"",-1,1)</f>
        <v>BELEM X GOIANIA 07:12</v>
      </c>
      <c r="J3944" s="151" t="str" cm="1">
        <f t="array" ref="J3944">_xlfn.XLOOKUP(D3944,justificativas_motivos,justificativas_texto,"",1,1)</f>
        <v>MOTORISTA CUMPRINDO HORÁRIO NA ESCALA ATUAL</v>
      </c>
    </row>
    <row r="3945" spans="1:10" ht="41.25" hidden="1" customHeight="1">
      <c r="A3945" s="152">
        <v>45682</v>
      </c>
      <c r="B3945" s="146">
        <v>19011</v>
      </c>
      <c r="C3945" s="147">
        <v>0.75</v>
      </c>
      <c r="D3945" s="148" t="s">
        <v>11</v>
      </c>
      <c r="E3945" s="149" t="s">
        <v>66</v>
      </c>
      <c r="F3945" s="149"/>
      <c r="G3945" s="149" t="str">
        <f t="shared" si="137"/>
        <v>1</v>
      </c>
      <c r="H3945" s="150">
        <f t="shared" si="138"/>
        <v>18</v>
      </c>
      <c r="I3945" s="149" t="str" cm="1">
        <f t="array" ref="I3945">_xlfn.XLOOKUP(C3945,imp_horarios,imp_trechos_janta,"",-1,1)</f>
        <v>GOIANIA X TERESINA 18:00</v>
      </c>
      <c r="J3945" s="151" t="str" cm="1">
        <f t="array" ref="J3945">_xlfn.XLOOKUP(D3945,justificativas_motivos,justificativas_texto,"",1,1)</f>
        <v>MOTORISTA CUMPRINDO HORÁRIO NA ESCALA ATUAL</v>
      </c>
    </row>
    <row r="3946" spans="1:10" ht="41.25" hidden="1" customHeight="1">
      <c r="A3946" s="152">
        <v>45682</v>
      </c>
      <c r="B3946" s="146">
        <v>19011</v>
      </c>
      <c r="C3946" s="147">
        <v>0.75</v>
      </c>
      <c r="D3946" s="148" t="s">
        <v>11</v>
      </c>
      <c r="E3946" s="149" t="s">
        <v>164</v>
      </c>
      <c r="F3946" s="149"/>
      <c r="G3946" s="149" t="str">
        <f t="shared" si="137"/>
        <v>1</v>
      </c>
      <c r="H3946" s="150">
        <f t="shared" si="138"/>
        <v>18</v>
      </c>
      <c r="I3946" s="149" t="str" cm="1">
        <f t="array" ref="I3946">_xlfn.XLOOKUP(C3946,imp_horarios,imp_trechos_janta,"",-1,1)</f>
        <v>GOIANIA X TERESINA 18:00</v>
      </c>
      <c r="J3946" s="151" t="str" cm="1">
        <f t="array" ref="J3946">_xlfn.XLOOKUP(D3946,justificativas_motivos,justificativas_texto,"",1,1)</f>
        <v>MOTORISTA CUMPRINDO HORÁRIO NA ESCALA ATUAL</v>
      </c>
    </row>
    <row r="3947" spans="1:10" ht="41.25" hidden="1" customHeight="1">
      <c r="A3947" s="152">
        <v>45682</v>
      </c>
      <c r="B3947" s="146">
        <v>24010</v>
      </c>
      <c r="C3947" s="147">
        <v>0.79166666666666663</v>
      </c>
      <c r="D3947" s="148" t="s">
        <v>11</v>
      </c>
      <c r="E3947" s="149" t="s">
        <v>124</v>
      </c>
      <c r="F3947" s="149"/>
      <c r="G3947" s="149" t="str">
        <f t="shared" si="137"/>
        <v>1</v>
      </c>
      <c r="H3947" s="150">
        <f t="shared" si="138"/>
        <v>18</v>
      </c>
      <c r="I3947" s="149" t="str" cm="1">
        <f t="array" ref="I3947">_xlfn.XLOOKUP(C3947,imp_horarios,imp_trechos_janta,"",-1,1)</f>
        <v>GOIANIA X TERESINA 18:00</v>
      </c>
      <c r="J3947" s="151" t="str" cm="1">
        <f t="array" ref="J3947">_xlfn.XLOOKUP(D3947,justificativas_motivos,justificativas_texto,"",1,1)</f>
        <v>MOTORISTA CUMPRINDO HORÁRIO NA ESCALA ATUAL</v>
      </c>
    </row>
    <row r="3948" spans="1:10" ht="41.25" hidden="1" customHeight="1">
      <c r="A3948" s="152">
        <v>45682</v>
      </c>
      <c r="B3948" s="146">
        <v>24010</v>
      </c>
      <c r="C3948" s="147">
        <v>0.79166666666666663</v>
      </c>
      <c r="D3948" s="148" t="s">
        <v>11</v>
      </c>
      <c r="E3948" s="153" t="s">
        <v>408</v>
      </c>
      <c r="F3948" s="149"/>
      <c r="G3948" s="149" t="str">
        <f t="shared" si="137"/>
        <v>1</v>
      </c>
      <c r="H3948" s="150">
        <f t="shared" si="138"/>
        <v>18</v>
      </c>
      <c r="I3948" s="149" t="str" cm="1">
        <f t="array" ref="I3948">_xlfn.XLOOKUP(C3948,imp_horarios,imp_trechos_janta,"",-1,1)</f>
        <v>GOIANIA X TERESINA 18:00</v>
      </c>
      <c r="J3948" s="151" t="str" cm="1">
        <f t="array" ref="J3948">_xlfn.XLOOKUP(D3948,justificativas_motivos,justificativas_texto,"",1,1)</f>
        <v>MOTORISTA CUMPRINDO HORÁRIO NA ESCALA ATUAL</v>
      </c>
    </row>
    <row r="3949" spans="1:10" ht="41.25" hidden="1" customHeight="1">
      <c r="A3949" s="152">
        <v>45682</v>
      </c>
      <c r="B3949" s="146">
        <v>24004</v>
      </c>
      <c r="C3949" s="147">
        <v>0.83333333333333337</v>
      </c>
      <c r="D3949" s="148" t="s">
        <v>11</v>
      </c>
      <c r="E3949" s="149" t="s">
        <v>64</v>
      </c>
      <c r="F3949" s="149"/>
      <c r="G3949" s="149" t="str">
        <f t="shared" si="137"/>
        <v>1</v>
      </c>
      <c r="H3949" s="150">
        <f t="shared" si="138"/>
        <v>18</v>
      </c>
      <c r="I3949" s="149" t="str" cm="1">
        <f t="array" ref="I3949">_xlfn.XLOOKUP(C3949,imp_horarios,imp_trechos_janta,"",-1,1)</f>
        <v>GOIANIA X SAO LUIS 20:00</v>
      </c>
      <c r="J3949" s="151" t="str" cm="1">
        <f t="array" ref="J3949">_xlfn.XLOOKUP(D3949,justificativas_motivos,justificativas_texto,"",1,1)</f>
        <v>MOTORISTA CUMPRINDO HORÁRIO NA ESCALA ATUAL</v>
      </c>
    </row>
    <row r="3950" spans="1:10" ht="41.25" hidden="1" customHeight="1">
      <c r="A3950" s="144">
        <v>45682</v>
      </c>
      <c r="B3950" s="135">
        <v>24004</v>
      </c>
      <c r="C3950" s="133">
        <v>0.83333333333333337</v>
      </c>
      <c r="D3950" s="148" t="s">
        <v>11</v>
      </c>
      <c r="E3950" s="132" t="s">
        <v>65</v>
      </c>
      <c r="F3950" s="132"/>
      <c r="G3950" s="132" t="str">
        <f t="shared" si="137"/>
        <v>1</v>
      </c>
      <c r="H3950" s="137">
        <f t="shared" si="138"/>
        <v>18</v>
      </c>
      <c r="I3950" s="132" t="str" cm="1">
        <f t="array" ref="I3950">_xlfn.XLOOKUP(C3950,imp_horarios,imp_trechos_janta,"",-1,1)</f>
        <v>GOIANIA X SAO LUIS 20:00</v>
      </c>
      <c r="J3950" s="145" t="str" cm="1">
        <f t="array" ref="J3950">_xlfn.XLOOKUP(D3950,justificativas_motivos,justificativas_texto,"",1,1)</f>
        <v>MOTORISTA CUMPRINDO HORÁRIO NA ESCALA ATUAL</v>
      </c>
    </row>
    <row r="3951" spans="1:10" ht="41.25" hidden="1" customHeight="1">
      <c r="A3951" s="144">
        <v>45683</v>
      </c>
      <c r="B3951" s="135">
        <v>24010</v>
      </c>
      <c r="C3951" s="133">
        <v>0.3</v>
      </c>
      <c r="D3951" s="136" t="s">
        <v>11</v>
      </c>
      <c r="E3951" s="132" t="s">
        <v>64</v>
      </c>
      <c r="F3951" s="132"/>
      <c r="G3951" s="132" t="str">
        <f t="shared" si="137"/>
        <v>1</v>
      </c>
      <c r="H3951" s="137">
        <f t="shared" si="138"/>
        <v>18</v>
      </c>
      <c r="I3951" s="132" t="str" cm="1">
        <f t="array" ref="I3951">_xlfn.XLOOKUP(C3951,imp_horarios,imp_trechos_janta,"",-1,1)</f>
        <v>BELEM X GOIANIA 07:12</v>
      </c>
      <c r="J3951" s="145" t="str" cm="1">
        <f t="array" ref="J3951">_xlfn.XLOOKUP(D3951,justificativas_motivos,justificativas_texto,"",1,1)</f>
        <v>MOTORISTA CUMPRINDO HORÁRIO NA ESCALA ATUAL</v>
      </c>
    </row>
    <row r="3952" spans="1:10" ht="41.25" hidden="1" customHeight="1">
      <c r="A3952" s="144">
        <v>45683</v>
      </c>
      <c r="B3952" s="135">
        <v>24010</v>
      </c>
      <c r="C3952" s="133">
        <v>0.3</v>
      </c>
      <c r="D3952" s="148" t="s">
        <v>11</v>
      </c>
      <c r="E3952" s="132" t="s">
        <v>65</v>
      </c>
      <c r="F3952" s="132"/>
      <c r="G3952" s="132" t="str">
        <f t="shared" si="137"/>
        <v>1</v>
      </c>
      <c r="H3952" s="137">
        <f t="shared" si="138"/>
        <v>18</v>
      </c>
      <c r="I3952" s="132" t="str" cm="1">
        <f t="array" ref="I3952">_xlfn.XLOOKUP(C3952,imp_horarios,imp_trechos_janta,"",-1,1)</f>
        <v>BELEM X GOIANIA 07:12</v>
      </c>
      <c r="J3952" s="145" t="str" cm="1">
        <f t="array" ref="J3952">_xlfn.XLOOKUP(D3952,justificativas_motivos,justificativas_texto,"",1,1)</f>
        <v>MOTORISTA CUMPRINDO HORÁRIO NA ESCALA ATUAL</v>
      </c>
    </row>
    <row r="3953" spans="1:10" ht="41.25" hidden="1" customHeight="1">
      <c r="A3953" s="144">
        <v>45683</v>
      </c>
      <c r="B3953" s="135">
        <v>24004</v>
      </c>
      <c r="C3953" s="133">
        <v>0.33333333333333331</v>
      </c>
      <c r="D3953" s="136" t="s">
        <v>11</v>
      </c>
      <c r="E3953" s="132" t="s">
        <v>108</v>
      </c>
      <c r="F3953" s="132"/>
      <c r="G3953" s="132" t="str">
        <f t="shared" si="137"/>
        <v>1</v>
      </c>
      <c r="H3953" s="137">
        <f t="shared" si="138"/>
        <v>18</v>
      </c>
      <c r="I3953" s="132" t="str" cm="1">
        <f t="array" ref="I3953">_xlfn.XLOOKUP(C3953,imp_horarios,imp_trechos_janta,"",-1,1)</f>
        <v>SAO LUIS X GOIANIA 08:00</v>
      </c>
      <c r="J3953" s="145" t="str" cm="1">
        <f t="array" ref="J3953">_xlfn.XLOOKUP(D3953,justificativas_motivos,justificativas_texto,"",1,1)</f>
        <v>MOTORISTA CUMPRINDO HORÁRIO NA ESCALA ATUAL</v>
      </c>
    </row>
    <row r="3954" spans="1:10" ht="41.25" hidden="1" customHeight="1">
      <c r="A3954" s="144">
        <v>45683</v>
      </c>
      <c r="B3954" s="135">
        <v>24004</v>
      </c>
      <c r="C3954" s="133">
        <v>0.33333333333333331</v>
      </c>
      <c r="D3954" s="148" t="s">
        <v>11</v>
      </c>
      <c r="E3954" s="132" t="s">
        <v>47</v>
      </c>
      <c r="F3954" s="132"/>
      <c r="G3954" s="132" t="str">
        <f t="shared" si="137"/>
        <v>1</v>
      </c>
      <c r="H3954" s="137">
        <f t="shared" si="138"/>
        <v>18</v>
      </c>
      <c r="I3954" s="132" t="str" cm="1">
        <f t="array" ref="I3954">_xlfn.XLOOKUP(C3954,imp_horarios,imp_trechos_janta,"",-1,1)</f>
        <v>SAO LUIS X GOIANIA 08:00</v>
      </c>
      <c r="J3954" s="145" t="str" cm="1">
        <f t="array" ref="J3954">_xlfn.XLOOKUP(D3954,justificativas_motivos,justificativas_texto,"",1,1)</f>
        <v>MOTORISTA CUMPRINDO HORÁRIO NA ESCALA ATUAL</v>
      </c>
    </row>
    <row r="3955" spans="1:10" ht="41.25" hidden="1" customHeight="1">
      <c r="A3955" s="144">
        <v>45683</v>
      </c>
      <c r="B3955" s="135">
        <v>15700</v>
      </c>
      <c r="C3955" s="133">
        <v>0.37708333333333333</v>
      </c>
      <c r="D3955" s="136" t="s">
        <v>11</v>
      </c>
      <c r="E3955" s="132" t="s">
        <v>39</v>
      </c>
      <c r="F3955" s="132"/>
      <c r="G3955" s="132" t="str">
        <f t="shared" si="137"/>
        <v>1</v>
      </c>
      <c r="H3955" s="137">
        <f t="shared" si="138"/>
        <v>18</v>
      </c>
      <c r="I3955" s="132" t="str" cm="1">
        <f t="array" ref="I3955">_xlfn.XLOOKUP(C3955,imp_horarios,imp_trechos_janta,"",-1,1)</f>
        <v>FORTALEZA X SINOP 09:03</v>
      </c>
      <c r="J3955" s="145" t="str" cm="1">
        <f t="array" ref="J3955">_xlfn.XLOOKUP(D3955,justificativas_motivos,justificativas_texto,"",1,1)</f>
        <v>MOTORISTA CUMPRINDO HORÁRIO NA ESCALA ATUAL</v>
      </c>
    </row>
    <row r="3956" spans="1:10" ht="41.25" hidden="1" customHeight="1">
      <c r="A3956" s="144">
        <v>45683</v>
      </c>
      <c r="B3956" s="135">
        <v>15700</v>
      </c>
      <c r="C3956" s="133">
        <v>0.37708333333333333</v>
      </c>
      <c r="D3956" s="148" t="s">
        <v>11</v>
      </c>
      <c r="E3956" s="132" t="s">
        <v>244</v>
      </c>
      <c r="F3956" s="132"/>
      <c r="G3956" s="132" t="str">
        <f t="shared" si="137"/>
        <v>1</v>
      </c>
      <c r="H3956" s="137">
        <f t="shared" si="138"/>
        <v>18</v>
      </c>
      <c r="I3956" s="132" t="str" cm="1">
        <f t="array" ref="I3956">_xlfn.XLOOKUP(C3956,imp_horarios,imp_trechos_janta,"",-1,1)</f>
        <v>FORTALEZA X SINOP 09:03</v>
      </c>
      <c r="J3956" s="145" t="str" cm="1">
        <f t="array" ref="J3956">_xlfn.XLOOKUP(D3956,justificativas_motivos,justificativas_texto,"",1,1)</f>
        <v>MOTORISTA CUMPRINDO HORÁRIO NA ESCALA ATUAL</v>
      </c>
    </row>
    <row r="3957" spans="1:10" ht="41.25" hidden="1" customHeight="1">
      <c r="A3957" s="144">
        <v>45683</v>
      </c>
      <c r="B3957" s="135">
        <v>15300</v>
      </c>
      <c r="C3957" s="133">
        <v>0.75</v>
      </c>
      <c r="D3957" s="136" t="s">
        <v>11</v>
      </c>
      <c r="E3957" s="132" t="s">
        <v>91</v>
      </c>
      <c r="F3957" s="132"/>
      <c r="G3957" s="132" t="str">
        <f t="shared" si="137"/>
        <v>1</v>
      </c>
      <c r="H3957" s="137">
        <f t="shared" si="138"/>
        <v>18</v>
      </c>
      <c r="I3957" s="132" t="str" cm="1">
        <f t="array" ref="I3957">_xlfn.XLOOKUP(C3957,imp_horarios,imp_trechos_janta,"",-1,1)</f>
        <v>GOIANIA X TERESINA 18:00</v>
      </c>
      <c r="J3957" s="145" t="str" cm="1">
        <f t="array" ref="J3957">_xlfn.XLOOKUP(D3957,justificativas_motivos,justificativas_texto,"",1,1)</f>
        <v>MOTORISTA CUMPRINDO HORÁRIO NA ESCALA ATUAL</v>
      </c>
    </row>
    <row r="3958" spans="1:10" ht="41.25" hidden="1" customHeight="1">
      <c r="A3958" s="144">
        <v>45683</v>
      </c>
      <c r="B3958" s="135">
        <v>15300</v>
      </c>
      <c r="C3958" s="133">
        <v>0.75</v>
      </c>
      <c r="D3958" s="148" t="s">
        <v>11</v>
      </c>
      <c r="E3958" s="132" t="s">
        <v>89</v>
      </c>
      <c r="F3958" s="132"/>
      <c r="G3958" s="132" t="str">
        <f t="shared" si="137"/>
        <v>1</v>
      </c>
      <c r="H3958" s="137">
        <f t="shared" si="138"/>
        <v>18</v>
      </c>
      <c r="I3958" s="132" t="str" cm="1">
        <f t="array" ref="I3958">_xlfn.XLOOKUP(C3958,imp_horarios,imp_trechos_janta,"",-1,1)</f>
        <v>GOIANIA X TERESINA 18:00</v>
      </c>
      <c r="J3958" s="145" t="str" cm="1">
        <f t="array" ref="J3958">_xlfn.XLOOKUP(D3958,justificativas_motivos,justificativas_texto,"",1,1)</f>
        <v>MOTORISTA CUMPRINDO HORÁRIO NA ESCALA ATUAL</v>
      </c>
    </row>
    <row r="3959" spans="1:10" ht="41.25" hidden="1" customHeight="1">
      <c r="A3959" s="144">
        <v>45683</v>
      </c>
      <c r="B3959" s="135">
        <v>24015</v>
      </c>
      <c r="C3959" s="133">
        <v>0.79166666666666663</v>
      </c>
      <c r="D3959" s="136" t="s">
        <v>11</v>
      </c>
      <c r="E3959" s="132" t="s">
        <v>67</v>
      </c>
      <c r="F3959" s="132"/>
      <c r="G3959" s="132" t="str">
        <f t="shared" si="137"/>
        <v>1</v>
      </c>
      <c r="H3959" s="137">
        <f t="shared" si="138"/>
        <v>18</v>
      </c>
      <c r="I3959" s="132" t="s">
        <v>79</v>
      </c>
      <c r="J3959" s="145" t="str" cm="1">
        <f t="array" ref="J3959">_xlfn.XLOOKUP(D3959,justificativas_motivos,justificativas_texto,"",1,1)</f>
        <v>MOTORISTA CUMPRINDO HORÁRIO NA ESCALA ATUAL</v>
      </c>
    </row>
    <row r="3960" spans="1:10" ht="41.25" hidden="1" customHeight="1">
      <c r="A3960" s="144">
        <v>45683</v>
      </c>
      <c r="B3960" s="135">
        <v>24015</v>
      </c>
      <c r="C3960" s="133">
        <v>0.79166666666666663</v>
      </c>
      <c r="D3960" s="148" t="s">
        <v>11</v>
      </c>
      <c r="E3960" s="132" t="s">
        <v>226</v>
      </c>
      <c r="F3960" s="132"/>
      <c r="G3960" s="132" t="str">
        <f t="shared" si="137"/>
        <v>1</v>
      </c>
      <c r="H3960" s="137">
        <f t="shared" si="138"/>
        <v>18</v>
      </c>
      <c r="I3960" s="132" t="s">
        <v>79</v>
      </c>
      <c r="J3960" s="145" t="str" cm="1">
        <f t="array" ref="J3960">_xlfn.XLOOKUP(D3960,justificativas_motivos,justificativas_texto,"",1,1)</f>
        <v>MOTORISTA CUMPRINDO HORÁRIO NA ESCALA ATUAL</v>
      </c>
    </row>
    <row r="3961" spans="1:10" ht="41.25" hidden="1" customHeight="1">
      <c r="A3961" s="152">
        <v>45683</v>
      </c>
      <c r="B3961" s="146">
        <v>24016</v>
      </c>
      <c r="C3961" s="147">
        <v>0.83333333333333337</v>
      </c>
      <c r="D3961" s="148" t="s">
        <v>11</v>
      </c>
      <c r="E3961" s="149" t="s">
        <v>78</v>
      </c>
      <c r="F3961" s="149"/>
      <c r="G3961" s="149" t="str">
        <f t="shared" si="137"/>
        <v>1</v>
      </c>
      <c r="H3961" s="150">
        <f t="shared" si="138"/>
        <v>18</v>
      </c>
      <c r="I3961" s="149" t="str" cm="1">
        <f t="array" ref="I3961">_xlfn.XLOOKUP(C3961,imp_horarios,imp_trechos_janta,"",-1,1)</f>
        <v>GOIANIA X SAO LUIS 20:00</v>
      </c>
      <c r="J3961" s="151" t="str" cm="1">
        <f t="array" ref="J3961">_xlfn.XLOOKUP(D3961,justificativas_motivos,justificativas_texto,"",1,1)</f>
        <v>MOTORISTA CUMPRINDO HORÁRIO NA ESCALA ATUAL</v>
      </c>
    </row>
    <row r="3962" spans="1:10" ht="41.25" hidden="1" customHeight="1">
      <c r="A3962" s="152">
        <v>45683</v>
      </c>
      <c r="B3962" s="146">
        <v>24016</v>
      </c>
      <c r="C3962" s="147">
        <v>0.83333333333333337</v>
      </c>
      <c r="D3962" s="148" t="s">
        <v>11</v>
      </c>
      <c r="E3962" s="132" t="s">
        <v>85</v>
      </c>
      <c r="F3962" s="149"/>
      <c r="G3962" s="149" t="str">
        <f t="shared" si="137"/>
        <v>1</v>
      </c>
      <c r="H3962" s="150">
        <f t="shared" si="138"/>
        <v>18</v>
      </c>
      <c r="I3962" s="149" t="str" cm="1">
        <f t="array" ref="I3962">_xlfn.XLOOKUP(C3962,imp_horarios,imp_trechos_janta,"",-1,1)</f>
        <v>GOIANIA X SAO LUIS 20:00</v>
      </c>
      <c r="J3962" s="151" t="str" cm="1">
        <f t="array" ref="J3962">_xlfn.XLOOKUP(D3962,justificativas_motivos,justificativas_texto,"",1,1)</f>
        <v>MOTORISTA CUMPRINDO HORÁRIO NA ESCALA ATUAL</v>
      </c>
    </row>
    <row r="3963" spans="1:10" ht="41.25" hidden="1" customHeight="1">
      <c r="A3963" s="152">
        <v>45684</v>
      </c>
      <c r="B3963" s="146">
        <v>24015</v>
      </c>
      <c r="C3963" s="147">
        <v>0.3</v>
      </c>
      <c r="D3963" s="148" t="s">
        <v>11</v>
      </c>
      <c r="E3963" s="132" t="s">
        <v>67</v>
      </c>
      <c r="F3963" s="149"/>
      <c r="G3963" s="149" t="str">
        <f t="shared" si="137"/>
        <v>1</v>
      </c>
      <c r="H3963" s="150">
        <f t="shared" si="138"/>
        <v>18</v>
      </c>
      <c r="I3963" s="149" t="str" cm="1">
        <f t="array" ref="I3963">_xlfn.XLOOKUP(C3963,imp_horarios,imp_trechos_janta,"",-1,1)</f>
        <v>BELEM X GOIANIA 07:12</v>
      </c>
      <c r="J3963" s="151" t="str" cm="1">
        <f t="array" ref="J3963">_xlfn.XLOOKUP(D3963,justificativas_motivos,justificativas_texto,"",1,1)</f>
        <v>MOTORISTA CUMPRINDO HORÁRIO NA ESCALA ATUAL</v>
      </c>
    </row>
    <row r="3964" spans="1:10" ht="41.25" hidden="1" customHeight="1">
      <c r="A3964" s="152">
        <v>45684</v>
      </c>
      <c r="B3964" s="146">
        <v>24015</v>
      </c>
      <c r="C3964" s="147">
        <v>0.3</v>
      </c>
      <c r="D3964" s="148" t="s">
        <v>11</v>
      </c>
      <c r="E3964" s="132" t="s">
        <v>226</v>
      </c>
      <c r="F3964" s="149"/>
      <c r="G3964" s="149" t="str">
        <f t="shared" si="137"/>
        <v>1</v>
      </c>
      <c r="H3964" s="150">
        <f t="shared" si="138"/>
        <v>18</v>
      </c>
      <c r="I3964" s="149" t="str" cm="1">
        <f t="array" ref="I3964">_xlfn.XLOOKUP(C3964,imp_horarios,imp_trechos_janta,"",-1,1)</f>
        <v>BELEM X GOIANIA 07:12</v>
      </c>
      <c r="J3964" s="151" t="str" cm="1">
        <f t="array" ref="J3964">_xlfn.XLOOKUP(D3964,justificativas_motivos,justificativas_texto,"",1,1)</f>
        <v>MOTORISTA CUMPRINDO HORÁRIO NA ESCALA ATUAL</v>
      </c>
    </row>
    <row r="3965" spans="1:10" ht="41.25" hidden="1" customHeight="1">
      <c r="A3965" s="152">
        <v>45684</v>
      </c>
      <c r="B3965" s="146">
        <v>24016</v>
      </c>
      <c r="C3965" s="147">
        <v>0.33333333333333331</v>
      </c>
      <c r="D3965" s="148" t="s">
        <v>11</v>
      </c>
      <c r="E3965" s="149" t="s">
        <v>78</v>
      </c>
      <c r="F3965" s="149"/>
      <c r="G3965" s="149" t="str">
        <f t="shared" si="137"/>
        <v>1</v>
      </c>
      <c r="H3965" s="150">
        <f t="shared" si="138"/>
        <v>18</v>
      </c>
      <c r="I3965" s="149" t="str" cm="1">
        <f t="array" ref="I3965">_xlfn.XLOOKUP(C3965,imp_horarios,imp_trechos_janta,"",-1,1)</f>
        <v>SAO LUIS X GOIANIA 08:00</v>
      </c>
      <c r="J3965" s="151" t="str" cm="1">
        <f t="array" ref="J3965">_xlfn.XLOOKUP(D3965,justificativas_motivos,justificativas_texto,"",1,1)</f>
        <v>MOTORISTA CUMPRINDO HORÁRIO NA ESCALA ATUAL</v>
      </c>
    </row>
    <row r="3966" spans="1:10" ht="41.25" hidden="1" customHeight="1">
      <c r="A3966" s="152">
        <v>45684</v>
      </c>
      <c r="B3966" s="146">
        <v>24016</v>
      </c>
      <c r="C3966" s="147">
        <v>0.33333333333333331</v>
      </c>
      <c r="D3966" s="148" t="s">
        <v>11</v>
      </c>
      <c r="E3966" s="149" t="s">
        <v>85</v>
      </c>
      <c r="F3966" s="149"/>
      <c r="G3966" s="149" t="str">
        <f t="shared" si="137"/>
        <v>1</v>
      </c>
      <c r="H3966" s="150">
        <f t="shared" si="138"/>
        <v>18</v>
      </c>
      <c r="I3966" s="132" t="str" cm="1">
        <f t="array" ref="I3966">_xlfn.XLOOKUP(C3966,imp_horarios,imp_trechos_janta,"",-1,1)</f>
        <v>SAO LUIS X GOIANIA 08:00</v>
      </c>
      <c r="J3966" s="151" t="str" cm="1">
        <f t="array" ref="J3966">_xlfn.XLOOKUP(D3966,justificativas_motivos,justificativas_texto,"",1,1)</f>
        <v>MOTORISTA CUMPRINDO HORÁRIO NA ESCALA ATUAL</v>
      </c>
    </row>
    <row r="3967" spans="1:10" ht="41.25" hidden="1" customHeight="1">
      <c r="A3967" s="152">
        <v>45684</v>
      </c>
      <c r="B3967" s="146">
        <v>19001</v>
      </c>
      <c r="C3967" s="147">
        <v>0.39583333333333331</v>
      </c>
      <c r="D3967" s="148" t="s">
        <v>11</v>
      </c>
      <c r="E3967" s="153" t="s">
        <v>366</v>
      </c>
      <c r="F3967" s="149"/>
      <c r="G3967" s="149" t="str">
        <f t="shared" si="137"/>
        <v>1</v>
      </c>
      <c r="H3967" s="150">
        <f t="shared" si="138"/>
        <v>18</v>
      </c>
      <c r="I3967" s="132" t="s">
        <v>145</v>
      </c>
      <c r="J3967" s="151" t="str" cm="1">
        <f t="array" ref="J3967">_xlfn.XLOOKUP(D3967,justificativas_motivos,justificativas_texto,"",1,1)</f>
        <v>MOTORISTA CUMPRINDO HORÁRIO NA ESCALA ATUAL</v>
      </c>
    </row>
    <row r="3968" spans="1:10" ht="41.25" hidden="1" customHeight="1">
      <c r="A3968" s="152">
        <v>45684</v>
      </c>
      <c r="B3968" s="146">
        <v>19001</v>
      </c>
      <c r="C3968" s="147">
        <v>0.39583333333333331</v>
      </c>
      <c r="D3968" s="148" t="s">
        <v>11</v>
      </c>
      <c r="E3968" s="153" t="s">
        <v>287</v>
      </c>
      <c r="F3968" s="149"/>
      <c r="G3968" s="149" t="str">
        <f t="shared" si="137"/>
        <v>1</v>
      </c>
      <c r="H3968" s="150">
        <f t="shared" si="138"/>
        <v>18</v>
      </c>
      <c r="I3968" s="149" t="s">
        <v>145</v>
      </c>
      <c r="J3968" s="151" t="str" cm="1">
        <f t="array" ref="J3968">_xlfn.XLOOKUP(D3968,justificativas_motivos,justificativas_texto,"",1,1)</f>
        <v>MOTORISTA CUMPRINDO HORÁRIO NA ESCALA ATUAL</v>
      </c>
    </row>
    <row r="3969" spans="1:10" ht="41.25" hidden="1" customHeight="1">
      <c r="A3969" s="152">
        <v>45684</v>
      </c>
      <c r="B3969" s="146">
        <v>16300</v>
      </c>
      <c r="C3969" s="147">
        <v>0.39583333333333331</v>
      </c>
      <c r="D3969" s="148" t="s">
        <v>11</v>
      </c>
      <c r="E3969" s="153" t="s">
        <v>121</v>
      </c>
      <c r="F3969" s="149"/>
      <c r="G3969" s="149" t="str">
        <f t="shared" si="137"/>
        <v>1</v>
      </c>
      <c r="H3969" s="150">
        <f t="shared" si="138"/>
        <v>18</v>
      </c>
      <c r="I3969" s="149" t="str" cm="1">
        <f t="array" ref="I3969">_xlfn.XLOOKUP(C3969,imp_horarios,imp_trechos_janta,"",-1,1)</f>
        <v>GOIANIA X BELEM 09:30</v>
      </c>
      <c r="J3969" s="151" t="str" cm="1">
        <f t="array" ref="J3969">_xlfn.XLOOKUP(D3969,justificativas_motivos,justificativas_texto,"",1,1)</f>
        <v>MOTORISTA CUMPRINDO HORÁRIO NA ESCALA ATUAL</v>
      </c>
    </row>
    <row r="3970" spans="1:10" ht="41.25" hidden="1" customHeight="1">
      <c r="A3970" s="152">
        <v>45684</v>
      </c>
      <c r="B3970" s="146">
        <v>16300</v>
      </c>
      <c r="C3970" s="147">
        <v>0.39583333333333331</v>
      </c>
      <c r="D3970" s="148" t="s">
        <v>11</v>
      </c>
      <c r="E3970" s="153" t="s">
        <v>163</v>
      </c>
      <c r="F3970" s="149"/>
      <c r="G3970" s="149" t="str">
        <f t="shared" si="137"/>
        <v>1</v>
      </c>
      <c r="H3970" s="150">
        <f t="shared" si="138"/>
        <v>18</v>
      </c>
      <c r="I3970" s="149" t="str" cm="1">
        <f t="array" ref="I3970">_xlfn.XLOOKUP(C3970,imp_horarios,imp_trechos_janta,"",-1,1)</f>
        <v>GOIANIA X BELEM 09:30</v>
      </c>
      <c r="J3970" s="151" t="str" cm="1">
        <f t="array" ref="J3970">_xlfn.XLOOKUP(D3970,justificativas_motivos,justificativas_texto,"",1,1)</f>
        <v>MOTORISTA CUMPRINDO HORÁRIO NA ESCALA ATUAL</v>
      </c>
    </row>
    <row r="3971" spans="1:10" ht="41.25" hidden="1" customHeight="1">
      <c r="A3971" s="152">
        <v>45684</v>
      </c>
      <c r="B3971" s="146">
        <v>19012</v>
      </c>
      <c r="C3971" s="147">
        <v>0.75</v>
      </c>
      <c r="D3971" s="148" t="s">
        <v>11</v>
      </c>
      <c r="E3971" s="149" t="s">
        <v>193</v>
      </c>
      <c r="F3971" s="149"/>
      <c r="G3971" s="149" t="str">
        <f t="shared" si="137"/>
        <v>1</v>
      </c>
      <c r="H3971" s="150">
        <f t="shared" si="138"/>
        <v>18</v>
      </c>
      <c r="I3971" s="149" t="str" cm="1">
        <f t="array" ref="I3971">_xlfn.XLOOKUP(C3971,imp_horarios,imp_trechos_janta,"",-1,1)</f>
        <v>GOIANIA X TERESINA 18:00</v>
      </c>
      <c r="J3971" s="151" t="str" cm="1">
        <f t="array" ref="J3971">_xlfn.XLOOKUP(D3971,justificativas_motivos,justificativas_texto,"",1,1)</f>
        <v>MOTORISTA CUMPRINDO HORÁRIO NA ESCALA ATUAL</v>
      </c>
    </row>
    <row r="3972" spans="1:10" ht="41.25" hidden="1" customHeight="1">
      <c r="A3972" s="152">
        <v>45684</v>
      </c>
      <c r="B3972" s="146">
        <v>19012</v>
      </c>
      <c r="C3972" s="147">
        <v>0.75</v>
      </c>
      <c r="D3972" s="148" t="s">
        <v>11</v>
      </c>
      <c r="E3972" s="149" t="s">
        <v>168</v>
      </c>
      <c r="F3972" s="149"/>
      <c r="G3972" s="149" t="str">
        <f t="shared" si="137"/>
        <v>1</v>
      </c>
      <c r="H3972" s="150">
        <f t="shared" si="138"/>
        <v>18</v>
      </c>
      <c r="I3972" s="132" t="str" cm="1">
        <f t="array" ref="I3972">_xlfn.XLOOKUP(C3972,imp_horarios,imp_trechos_janta,"",-1,1)</f>
        <v>GOIANIA X TERESINA 18:00</v>
      </c>
      <c r="J3972" s="151" t="str" cm="1">
        <f t="array" ref="J3972">_xlfn.XLOOKUP(D3972,justificativas_motivos,justificativas_texto,"",1,1)</f>
        <v>MOTORISTA CUMPRINDO HORÁRIO NA ESCALA ATUAL</v>
      </c>
    </row>
    <row r="3973" spans="1:10" ht="41.25" hidden="1" customHeight="1">
      <c r="A3973" s="152">
        <v>45684</v>
      </c>
      <c r="B3973" s="146">
        <v>24010</v>
      </c>
      <c r="C3973" s="147">
        <v>0.79166666666666663</v>
      </c>
      <c r="D3973" s="148" t="s">
        <v>11</v>
      </c>
      <c r="E3973" s="149" t="s">
        <v>343</v>
      </c>
      <c r="F3973" s="149"/>
      <c r="G3973" s="149" t="str">
        <f t="shared" ref="G3973:G4036" si="139">IF(E3973="MOTORISTA","","1")</f>
        <v>1</v>
      </c>
      <c r="H3973" s="150">
        <f t="shared" ref="H3973:H4036" si="140">IF(E3973="MOTORISTA","",18)</f>
        <v>18</v>
      </c>
      <c r="I3973" s="132" t="s">
        <v>79</v>
      </c>
      <c r="J3973" s="151" t="str" cm="1">
        <f t="array" ref="J3973">_xlfn.XLOOKUP(D3973,justificativas_motivos,justificativas_texto,"",1,1)</f>
        <v>MOTORISTA CUMPRINDO HORÁRIO NA ESCALA ATUAL</v>
      </c>
    </row>
    <row r="3974" spans="1:10" ht="41.25" hidden="1" customHeight="1">
      <c r="A3974" s="152">
        <v>45684</v>
      </c>
      <c r="B3974" s="146">
        <v>24010</v>
      </c>
      <c r="C3974" s="147">
        <v>0.79166666666666663</v>
      </c>
      <c r="D3974" s="148" t="s">
        <v>11</v>
      </c>
      <c r="E3974" s="149" t="s">
        <v>190</v>
      </c>
      <c r="F3974" s="149"/>
      <c r="G3974" s="149" t="str">
        <f t="shared" si="139"/>
        <v>1</v>
      </c>
      <c r="H3974" s="150">
        <f t="shared" si="140"/>
        <v>18</v>
      </c>
      <c r="I3974" s="149" t="s">
        <v>79</v>
      </c>
      <c r="J3974" s="151" t="str" cm="1">
        <f t="array" ref="J3974">_xlfn.XLOOKUP(D3974,justificativas_motivos,justificativas_texto,"",1,1)</f>
        <v>MOTORISTA CUMPRINDO HORÁRIO NA ESCALA ATUAL</v>
      </c>
    </row>
    <row r="3975" spans="1:10" ht="41.25" hidden="1" customHeight="1">
      <c r="A3975" s="152">
        <v>45684</v>
      </c>
      <c r="B3975" s="146">
        <v>24012</v>
      </c>
      <c r="C3975" s="147">
        <v>0.83333333333333337</v>
      </c>
      <c r="D3975" s="148" t="s">
        <v>11</v>
      </c>
      <c r="E3975" s="149" t="s">
        <v>302</v>
      </c>
      <c r="F3975" s="149"/>
      <c r="G3975" s="149" t="str">
        <f t="shared" si="139"/>
        <v>1</v>
      </c>
      <c r="H3975" s="150">
        <f t="shared" si="140"/>
        <v>18</v>
      </c>
      <c r="I3975" s="149" t="str" cm="1">
        <f t="array" ref="I3975">_xlfn.XLOOKUP(C3975,imp_horarios,imp_trechos_janta,"",-1,1)</f>
        <v>GOIANIA X SAO LUIS 20:00</v>
      </c>
      <c r="J3975" s="151" t="str" cm="1">
        <f t="array" ref="J3975">_xlfn.XLOOKUP(D3975,justificativas_motivos,justificativas_texto,"",1,1)</f>
        <v>MOTORISTA CUMPRINDO HORÁRIO NA ESCALA ATUAL</v>
      </c>
    </row>
    <row r="3976" spans="1:10" ht="41.25" hidden="1" customHeight="1">
      <c r="A3976" s="152">
        <v>45684</v>
      </c>
      <c r="B3976" s="146">
        <v>24012</v>
      </c>
      <c r="C3976" s="147">
        <v>0.83333333333333337</v>
      </c>
      <c r="D3976" s="148" t="s">
        <v>11</v>
      </c>
      <c r="E3976" s="149" t="s">
        <v>171</v>
      </c>
      <c r="F3976" s="149"/>
      <c r="G3976" s="149" t="str">
        <f t="shared" si="139"/>
        <v>1</v>
      </c>
      <c r="H3976" s="150">
        <f t="shared" si="140"/>
        <v>18</v>
      </c>
      <c r="I3976" s="149" t="str" cm="1">
        <f t="array" ref="I3976">_xlfn.XLOOKUP(C3976,imp_horarios,imp_trechos_janta,"",-1,1)</f>
        <v>GOIANIA X SAO LUIS 20:00</v>
      </c>
      <c r="J3976" s="151" t="str" cm="1">
        <f t="array" ref="J3976">_xlfn.XLOOKUP(D3976,justificativas_motivos,justificativas_texto,"",1,1)</f>
        <v>MOTORISTA CUMPRINDO HORÁRIO NA ESCALA ATUAL</v>
      </c>
    </row>
    <row r="3977" spans="1:10" ht="41.25" hidden="1" customHeight="1">
      <c r="A3977" s="152">
        <v>45685</v>
      </c>
      <c r="B3977" s="146">
        <v>19015</v>
      </c>
      <c r="C3977" s="147">
        <v>0.87847222222222221</v>
      </c>
      <c r="D3977" s="148" t="s">
        <v>11</v>
      </c>
      <c r="E3977" s="149" t="s">
        <v>193</v>
      </c>
      <c r="F3977" s="149"/>
      <c r="G3977" s="149" t="str">
        <f t="shared" si="139"/>
        <v>1</v>
      </c>
      <c r="H3977" s="150">
        <f t="shared" si="140"/>
        <v>18</v>
      </c>
      <c r="I3977" s="149" t="str" cm="1">
        <f t="array" ref="I3977">_xlfn.XLOOKUP(C3977,imp_horarios,imp_trechos_janta,"",-1,1)</f>
        <v>BELEM X GOIANIA 21:05</v>
      </c>
      <c r="J3977" s="151" t="str" cm="1">
        <f t="array" ref="J3977">_xlfn.XLOOKUP(D3977,justificativas_motivos,justificativas_texto,"",1,1)</f>
        <v>MOTORISTA CUMPRINDO HORÁRIO NA ESCALA ATUAL</v>
      </c>
    </row>
    <row r="3978" spans="1:10" ht="41.25" hidden="1" customHeight="1">
      <c r="A3978" s="152">
        <v>45685</v>
      </c>
      <c r="B3978" s="146">
        <v>19015</v>
      </c>
      <c r="C3978" s="147">
        <v>0.87847222222222221</v>
      </c>
      <c r="D3978" s="148" t="s">
        <v>11</v>
      </c>
      <c r="E3978" s="149" t="s">
        <v>168</v>
      </c>
      <c r="F3978" s="149"/>
      <c r="G3978" s="149" t="str">
        <f t="shared" si="139"/>
        <v>1</v>
      </c>
      <c r="H3978" s="150">
        <f t="shared" si="140"/>
        <v>18</v>
      </c>
      <c r="I3978" s="149" t="str" cm="1">
        <f t="array" ref="I3978">_xlfn.XLOOKUP(C3978,imp_horarios,imp_trechos_janta,"",-1,1)</f>
        <v>BELEM X GOIANIA 21:05</v>
      </c>
      <c r="J3978" s="151" t="str" cm="1">
        <f t="array" ref="J3978">_xlfn.XLOOKUP(D3978,justificativas_motivos,justificativas_texto,"",1,1)</f>
        <v>MOTORISTA CUMPRINDO HORÁRIO NA ESCALA ATUAL</v>
      </c>
    </row>
    <row r="3979" spans="1:10" ht="41.25" hidden="1" customHeight="1">
      <c r="A3979" s="152">
        <v>45685</v>
      </c>
      <c r="B3979" s="146">
        <v>24010</v>
      </c>
      <c r="C3979" s="147">
        <v>0.3</v>
      </c>
      <c r="D3979" s="148" t="s">
        <v>11</v>
      </c>
      <c r="E3979" s="149" t="s">
        <v>343</v>
      </c>
      <c r="F3979" s="149"/>
      <c r="G3979" s="149" t="str">
        <f t="shared" si="139"/>
        <v>1</v>
      </c>
      <c r="H3979" s="150">
        <f t="shared" si="140"/>
        <v>18</v>
      </c>
      <c r="I3979" s="149" t="str" cm="1">
        <f t="array" ref="I3979">_xlfn.XLOOKUP(C3979,imp_horarios,imp_trechos_janta,"",-1,1)</f>
        <v>BELEM X GOIANIA 07:12</v>
      </c>
      <c r="J3979" s="151" t="str" cm="1">
        <f t="array" ref="J3979">_xlfn.XLOOKUP(D3979,justificativas_motivos,justificativas_texto,"",1,1)</f>
        <v>MOTORISTA CUMPRINDO HORÁRIO NA ESCALA ATUAL</v>
      </c>
    </row>
    <row r="3980" spans="1:10" ht="41.25" hidden="1" customHeight="1">
      <c r="A3980" s="152">
        <v>45685</v>
      </c>
      <c r="B3980" s="146">
        <v>24010</v>
      </c>
      <c r="C3980" s="147">
        <v>0.3</v>
      </c>
      <c r="D3980" s="148" t="s">
        <v>11</v>
      </c>
      <c r="E3980" s="149" t="s">
        <v>190</v>
      </c>
      <c r="F3980" s="149"/>
      <c r="G3980" s="149" t="str">
        <f t="shared" si="139"/>
        <v>1</v>
      </c>
      <c r="H3980" s="150">
        <f t="shared" si="140"/>
        <v>18</v>
      </c>
      <c r="I3980" s="149" t="str" cm="1">
        <f t="array" ref="I3980">_xlfn.XLOOKUP(C3980,imp_horarios,imp_trechos_janta,"",-1,1)</f>
        <v>BELEM X GOIANIA 07:12</v>
      </c>
      <c r="J3980" s="151" t="str" cm="1">
        <f t="array" ref="J3980">_xlfn.XLOOKUP(D3980,justificativas_motivos,justificativas_texto,"",1,1)</f>
        <v>MOTORISTA CUMPRINDO HORÁRIO NA ESCALA ATUAL</v>
      </c>
    </row>
    <row r="3981" spans="1:10" ht="41.25" hidden="1" customHeight="1">
      <c r="A3981" s="152">
        <v>45685</v>
      </c>
      <c r="B3981" s="146">
        <v>24012</v>
      </c>
      <c r="C3981" s="147">
        <v>0.33333333333333331</v>
      </c>
      <c r="D3981" s="148" t="s">
        <v>11</v>
      </c>
      <c r="E3981" s="149" t="s">
        <v>302</v>
      </c>
      <c r="F3981" s="149"/>
      <c r="G3981" s="149" t="str">
        <f t="shared" si="139"/>
        <v>1</v>
      </c>
      <c r="H3981" s="150">
        <f t="shared" si="140"/>
        <v>18</v>
      </c>
      <c r="I3981" s="149" t="str" cm="1">
        <f t="array" ref="I3981">_xlfn.XLOOKUP(C3981,imp_horarios,imp_trechos_janta,"",-1,1)</f>
        <v>SAO LUIS X GOIANIA 08:00</v>
      </c>
      <c r="J3981" s="151" t="str" cm="1">
        <f t="array" ref="J3981">_xlfn.XLOOKUP(D3981,justificativas_motivos,justificativas_texto,"",1,1)</f>
        <v>MOTORISTA CUMPRINDO HORÁRIO NA ESCALA ATUAL</v>
      </c>
    </row>
    <row r="3982" spans="1:10" ht="41.25" hidden="1" customHeight="1">
      <c r="A3982" s="152">
        <v>45685</v>
      </c>
      <c r="B3982" s="146">
        <v>24012</v>
      </c>
      <c r="C3982" s="147">
        <v>0.33333333333333331</v>
      </c>
      <c r="D3982" s="148" t="s">
        <v>11</v>
      </c>
      <c r="E3982" s="149" t="s">
        <v>171</v>
      </c>
      <c r="F3982" s="149"/>
      <c r="G3982" s="149" t="str">
        <f t="shared" si="139"/>
        <v>1</v>
      </c>
      <c r="H3982" s="150">
        <f t="shared" si="140"/>
        <v>18</v>
      </c>
      <c r="I3982" s="149" t="str" cm="1">
        <f t="array" ref="I3982">_xlfn.XLOOKUP(C3982,imp_horarios,imp_trechos_janta,"",-1,1)</f>
        <v>SAO LUIS X GOIANIA 08:00</v>
      </c>
      <c r="J3982" s="151" t="str" cm="1">
        <f t="array" ref="J3982">_xlfn.XLOOKUP(D3982,justificativas_motivos,justificativas_texto,"",1,1)</f>
        <v>MOTORISTA CUMPRINDO HORÁRIO NA ESCALA ATUAL</v>
      </c>
    </row>
    <row r="3983" spans="1:10" ht="41.25" hidden="1" customHeight="1">
      <c r="A3983" s="152">
        <v>45685</v>
      </c>
      <c r="B3983" s="146">
        <v>19002</v>
      </c>
      <c r="C3983" s="147">
        <v>0.39583333333333331</v>
      </c>
      <c r="D3983" s="148" t="s">
        <v>11</v>
      </c>
      <c r="E3983" s="153" t="s">
        <v>305</v>
      </c>
      <c r="F3983" s="149"/>
      <c r="G3983" s="149" t="str">
        <f t="shared" si="139"/>
        <v>1</v>
      </c>
      <c r="H3983" s="150">
        <f t="shared" si="140"/>
        <v>18</v>
      </c>
      <c r="I3983" s="149" t="s">
        <v>145</v>
      </c>
      <c r="J3983" s="151" t="str" cm="1">
        <f t="array" ref="J3983">_xlfn.XLOOKUP(D3983,justificativas_motivos,justificativas_texto,"",1,1)</f>
        <v>MOTORISTA CUMPRINDO HORÁRIO NA ESCALA ATUAL</v>
      </c>
    </row>
    <row r="3984" spans="1:10" ht="41.25" hidden="1" customHeight="1">
      <c r="A3984" s="152">
        <v>45685</v>
      </c>
      <c r="B3984" s="146">
        <v>19002</v>
      </c>
      <c r="C3984" s="147">
        <v>0.39583333333333331</v>
      </c>
      <c r="D3984" s="148" t="s">
        <v>11</v>
      </c>
      <c r="E3984" s="153" t="s">
        <v>375</v>
      </c>
      <c r="F3984" s="149"/>
      <c r="G3984" s="149" t="str">
        <f t="shared" si="139"/>
        <v>1</v>
      </c>
      <c r="H3984" s="150">
        <f t="shared" si="140"/>
        <v>18</v>
      </c>
      <c r="I3984" s="149" t="s">
        <v>145</v>
      </c>
      <c r="J3984" s="151" t="str" cm="1">
        <f t="array" ref="J3984">_xlfn.XLOOKUP(D3984,justificativas_motivos,justificativas_texto,"",1,1)</f>
        <v>MOTORISTA CUMPRINDO HORÁRIO NA ESCALA ATUAL</v>
      </c>
    </row>
    <row r="3985" spans="1:10" ht="41.25" hidden="1" customHeight="1">
      <c r="A3985" s="152">
        <v>45685</v>
      </c>
      <c r="B3985" s="146">
        <v>12400</v>
      </c>
      <c r="C3985" s="147">
        <v>0.75</v>
      </c>
      <c r="D3985" s="148" t="s">
        <v>11</v>
      </c>
      <c r="E3985" s="149" t="s">
        <v>173</v>
      </c>
      <c r="F3985" s="149"/>
      <c r="G3985" s="149" t="str">
        <f t="shared" si="139"/>
        <v>1</v>
      </c>
      <c r="H3985" s="150">
        <f t="shared" si="140"/>
        <v>18</v>
      </c>
      <c r="I3985" s="149" t="str" cm="1">
        <f t="array" ref="I3985">_xlfn.XLOOKUP(C3985,imp_horarios,imp_trechos_janta,"",-1,1)</f>
        <v>GOIANIA X TERESINA 18:00</v>
      </c>
      <c r="J3985" s="151" t="str" cm="1">
        <f t="array" ref="J3985">_xlfn.XLOOKUP(D3985,justificativas_motivos,justificativas_texto,"",1,1)</f>
        <v>MOTORISTA CUMPRINDO HORÁRIO NA ESCALA ATUAL</v>
      </c>
    </row>
    <row r="3986" spans="1:10" ht="41.25" hidden="1" customHeight="1">
      <c r="A3986" s="152">
        <v>45685</v>
      </c>
      <c r="B3986" s="146">
        <v>12400</v>
      </c>
      <c r="C3986" s="147">
        <v>0.75</v>
      </c>
      <c r="D3986" s="148" t="s">
        <v>11</v>
      </c>
      <c r="E3986" s="149" t="s">
        <v>130</v>
      </c>
      <c r="F3986" s="149"/>
      <c r="G3986" s="149" t="str">
        <f t="shared" si="139"/>
        <v>1</v>
      </c>
      <c r="H3986" s="150">
        <f t="shared" si="140"/>
        <v>18</v>
      </c>
      <c r="I3986" s="132" t="str" cm="1">
        <f t="array" ref="I3986">_xlfn.XLOOKUP(C3986,imp_horarios,imp_trechos_janta,"",-1,1)</f>
        <v>GOIANIA X TERESINA 18:00</v>
      </c>
      <c r="J3986" s="151" t="str" cm="1">
        <f t="array" ref="J3986">_xlfn.XLOOKUP(D3986,justificativas_motivos,justificativas_texto,"",1,1)</f>
        <v>MOTORISTA CUMPRINDO HORÁRIO NA ESCALA ATUAL</v>
      </c>
    </row>
    <row r="3987" spans="1:10" ht="41.25" hidden="1" customHeight="1">
      <c r="A3987" s="152">
        <v>45685</v>
      </c>
      <c r="B3987" s="146">
        <v>24013</v>
      </c>
      <c r="C3987" s="147">
        <v>0.79166666666666663</v>
      </c>
      <c r="D3987" s="148" t="s">
        <v>11</v>
      </c>
      <c r="E3987" s="149" t="s">
        <v>126</v>
      </c>
      <c r="F3987" s="149"/>
      <c r="G3987" s="149" t="str">
        <f t="shared" si="139"/>
        <v>1</v>
      </c>
      <c r="H3987" s="150">
        <f t="shared" si="140"/>
        <v>18</v>
      </c>
      <c r="I3987" s="132" t="s">
        <v>79</v>
      </c>
      <c r="J3987" s="151" t="str" cm="1">
        <f t="array" ref="J3987">_xlfn.XLOOKUP(D3987,justificativas_motivos,justificativas_texto,"",1,1)</f>
        <v>MOTORISTA CUMPRINDO HORÁRIO NA ESCALA ATUAL</v>
      </c>
    </row>
    <row r="3988" spans="1:10" ht="41.25" hidden="1" customHeight="1">
      <c r="A3988" s="152">
        <v>45685</v>
      </c>
      <c r="B3988" s="146">
        <v>24013</v>
      </c>
      <c r="C3988" s="147">
        <v>0.79166666666666663</v>
      </c>
      <c r="D3988" s="148" t="s">
        <v>11</v>
      </c>
      <c r="E3988" s="153" t="s">
        <v>420</v>
      </c>
      <c r="F3988" s="149"/>
      <c r="G3988" s="149" t="str">
        <f t="shared" si="139"/>
        <v>1</v>
      </c>
      <c r="H3988" s="150">
        <f t="shared" si="140"/>
        <v>18</v>
      </c>
      <c r="I3988" s="149" t="s">
        <v>79</v>
      </c>
      <c r="J3988" s="151" t="str" cm="1">
        <f t="array" ref="J3988">_xlfn.XLOOKUP(D3988,justificativas_motivos,justificativas_texto,"",1,1)</f>
        <v>MOTORISTA CUMPRINDO HORÁRIO NA ESCALA ATUAL</v>
      </c>
    </row>
    <row r="3989" spans="1:10" ht="41.25" hidden="1" customHeight="1">
      <c r="A3989" s="152">
        <v>45685</v>
      </c>
      <c r="B3989" s="146">
        <v>24014</v>
      </c>
      <c r="C3989" s="147">
        <v>0.83333333333333337</v>
      </c>
      <c r="D3989" s="148" t="s">
        <v>11</v>
      </c>
      <c r="E3989" s="149" t="s">
        <v>86</v>
      </c>
      <c r="F3989" s="149"/>
      <c r="G3989" s="149" t="str">
        <f t="shared" si="139"/>
        <v>1</v>
      </c>
      <c r="H3989" s="150">
        <f t="shared" si="140"/>
        <v>18</v>
      </c>
      <c r="I3989" s="149" t="str" cm="1">
        <f t="array" ref="I3989">_xlfn.XLOOKUP(C3989,imp_horarios,imp_trechos_janta,"",-1,1)</f>
        <v>GOIANIA X SAO LUIS 20:00</v>
      </c>
      <c r="J3989" s="151" t="str" cm="1">
        <f t="array" ref="J3989">_xlfn.XLOOKUP(D3989,justificativas_motivos,justificativas_texto,"",1,1)</f>
        <v>MOTORISTA CUMPRINDO HORÁRIO NA ESCALA ATUAL</v>
      </c>
    </row>
    <row r="3990" spans="1:10" ht="41.25" hidden="1" customHeight="1">
      <c r="A3990" s="152">
        <v>45685</v>
      </c>
      <c r="B3990" s="146">
        <v>24014</v>
      </c>
      <c r="C3990" s="147">
        <v>0.83333333333333337</v>
      </c>
      <c r="D3990" s="148" t="s">
        <v>11</v>
      </c>
      <c r="E3990" s="149" t="s">
        <v>80</v>
      </c>
      <c r="F3990" s="149"/>
      <c r="G3990" s="149" t="str">
        <f t="shared" si="139"/>
        <v>1</v>
      </c>
      <c r="H3990" s="150">
        <f t="shared" si="140"/>
        <v>18</v>
      </c>
      <c r="I3990" s="149" t="str" cm="1">
        <f t="array" ref="I3990">_xlfn.XLOOKUP(C3990,imp_horarios,imp_trechos_janta,"",-1,1)</f>
        <v>GOIANIA X SAO LUIS 20:00</v>
      </c>
      <c r="J3990" s="151" t="str" cm="1">
        <f t="array" ref="J3990">_xlfn.XLOOKUP(D3990,justificativas_motivos,justificativas_texto,"",1,1)</f>
        <v>MOTORISTA CUMPRINDO HORÁRIO NA ESCALA ATUAL</v>
      </c>
    </row>
    <row r="3991" spans="1:10" ht="41.25" hidden="1" customHeight="1">
      <c r="A3991" s="152">
        <v>45686</v>
      </c>
      <c r="B3991" s="146">
        <v>24013</v>
      </c>
      <c r="C3991" s="147">
        <v>0.3</v>
      </c>
      <c r="D3991" s="148" t="s">
        <v>11</v>
      </c>
      <c r="E3991" s="149" t="s">
        <v>126</v>
      </c>
      <c r="F3991" s="149"/>
      <c r="G3991" s="149" t="str">
        <f t="shared" si="139"/>
        <v>1</v>
      </c>
      <c r="H3991" s="150">
        <f t="shared" si="140"/>
        <v>18</v>
      </c>
      <c r="I3991" s="149" t="str" cm="1">
        <f t="array" ref="I3991">_xlfn.XLOOKUP(C3991,imp_horarios,imp_trechos_janta,"",-1,1)</f>
        <v>BELEM X GOIANIA 07:12</v>
      </c>
      <c r="J3991" s="151" t="str" cm="1">
        <f t="array" ref="J3991">_xlfn.XLOOKUP(D3991,justificativas_motivos,justificativas_texto,"",1,1)</f>
        <v>MOTORISTA CUMPRINDO HORÁRIO NA ESCALA ATUAL</v>
      </c>
    </row>
    <row r="3992" spans="1:10" ht="41.25" hidden="1" customHeight="1">
      <c r="A3992" s="152">
        <v>45686</v>
      </c>
      <c r="B3992" s="146">
        <v>24013</v>
      </c>
      <c r="C3992" s="147">
        <v>0.3</v>
      </c>
      <c r="D3992" s="148" t="s">
        <v>11</v>
      </c>
      <c r="E3992" s="153" t="s">
        <v>420</v>
      </c>
      <c r="F3992" s="149"/>
      <c r="G3992" s="149" t="str">
        <f t="shared" si="139"/>
        <v>1</v>
      </c>
      <c r="H3992" s="150">
        <f t="shared" si="140"/>
        <v>18</v>
      </c>
      <c r="I3992" s="149" t="str" cm="1">
        <f t="array" ref="I3992">_xlfn.XLOOKUP(C3992,imp_horarios,imp_trechos_janta,"",-1,1)</f>
        <v>BELEM X GOIANIA 07:12</v>
      </c>
      <c r="J3992" s="151" t="str" cm="1">
        <f t="array" ref="J3992">_xlfn.XLOOKUP(D3992,justificativas_motivos,justificativas_texto,"",1,1)</f>
        <v>MOTORISTA CUMPRINDO HORÁRIO NA ESCALA ATUAL</v>
      </c>
    </row>
    <row r="3993" spans="1:10" ht="41.25" hidden="1" customHeight="1">
      <c r="A3993" s="152">
        <v>45686</v>
      </c>
      <c r="B3993" s="146">
        <v>24014</v>
      </c>
      <c r="C3993" s="147">
        <v>0.33333333333333331</v>
      </c>
      <c r="D3993" s="148" t="s">
        <v>11</v>
      </c>
      <c r="E3993" s="149" t="s">
        <v>86</v>
      </c>
      <c r="F3993" s="149"/>
      <c r="G3993" s="149" t="str">
        <f t="shared" si="139"/>
        <v>1</v>
      </c>
      <c r="H3993" s="150">
        <f t="shared" si="140"/>
        <v>18</v>
      </c>
      <c r="I3993" s="149" t="str" cm="1">
        <f t="array" ref="I3993">_xlfn.XLOOKUP(C3993,imp_horarios,imp_trechos_janta,"",-1,1)</f>
        <v>SAO LUIS X GOIANIA 08:00</v>
      </c>
      <c r="J3993" s="151" t="str" cm="1">
        <f t="array" ref="J3993">_xlfn.XLOOKUP(D3993,justificativas_motivos,justificativas_texto,"",1,1)</f>
        <v>MOTORISTA CUMPRINDO HORÁRIO NA ESCALA ATUAL</v>
      </c>
    </row>
    <row r="3994" spans="1:10" ht="41.25" hidden="1" customHeight="1">
      <c r="A3994" s="152">
        <v>45686</v>
      </c>
      <c r="B3994" s="146">
        <v>24014</v>
      </c>
      <c r="C3994" s="147">
        <v>0.33333333333333331</v>
      </c>
      <c r="D3994" s="148" t="s">
        <v>11</v>
      </c>
      <c r="E3994" s="149" t="s">
        <v>80</v>
      </c>
      <c r="F3994" s="149"/>
      <c r="G3994" s="149" t="str">
        <f t="shared" si="139"/>
        <v>1</v>
      </c>
      <c r="H3994" s="150">
        <f t="shared" si="140"/>
        <v>18</v>
      </c>
      <c r="I3994" s="149" t="str" cm="1">
        <f t="array" ref="I3994">_xlfn.XLOOKUP(C3994,imp_horarios,imp_trechos_janta,"",-1,1)</f>
        <v>SAO LUIS X GOIANIA 08:00</v>
      </c>
      <c r="J3994" s="151" t="str" cm="1">
        <f t="array" ref="J3994">_xlfn.XLOOKUP(D3994,justificativas_motivos,justificativas_texto,"",1,1)</f>
        <v>MOTORISTA CUMPRINDO HORÁRIO NA ESCALA ATUAL</v>
      </c>
    </row>
    <row r="3995" spans="1:10" ht="41.25" hidden="1" customHeight="1">
      <c r="A3995" s="152">
        <v>45686</v>
      </c>
      <c r="B3995" s="146">
        <v>12400</v>
      </c>
      <c r="C3995" s="147">
        <v>0.39583333333333331</v>
      </c>
      <c r="D3995" s="148" t="s">
        <v>11</v>
      </c>
      <c r="E3995" s="153" t="s">
        <v>180</v>
      </c>
      <c r="F3995" s="149"/>
      <c r="G3995" s="149" t="str">
        <f t="shared" si="139"/>
        <v>1</v>
      </c>
      <c r="H3995" s="150">
        <f t="shared" si="140"/>
        <v>18</v>
      </c>
      <c r="I3995" s="149" t="str" cm="1">
        <f t="array" ref="I3995">_xlfn.XLOOKUP(C3995,imp_horarios,imp_trechos_janta,"",-1,1)</f>
        <v>GOIANIA X BELEM 09:30</v>
      </c>
      <c r="J3995" s="151" t="str" cm="1">
        <f t="array" ref="J3995">_xlfn.XLOOKUP(D3995,justificativas_motivos,justificativas_texto,"",1,1)</f>
        <v>MOTORISTA CUMPRINDO HORÁRIO NA ESCALA ATUAL</v>
      </c>
    </row>
    <row r="3996" spans="1:10" ht="41.25" hidden="1" customHeight="1">
      <c r="A3996" s="152">
        <v>45686</v>
      </c>
      <c r="B3996" s="146">
        <v>12400</v>
      </c>
      <c r="C3996" s="147">
        <v>0.39583333333333331</v>
      </c>
      <c r="D3996" s="148" t="s">
        <v>11</v>
      </c>
      <c r="E3996" s="153" t="s">
        <v>370</v>
      </c>
      <c r="F3996" s="149"/>
      <c r="G3996" s="149" t="str">
        <f t="shared" si="139"/>
        <v>1</v>
      </c>
      <c r="H3996" s="150">
        <f t="shared" si="140"/>
        <v>18</v>
      </c>
      <c r="I3996" s="149" t="str" cm="1">
        <f t="array" ref="I3996">_xlfn.XLOOKUP(C3996,imp_horarios,imp_trechos_janta,"",-1,1)</f>
        <v>GOIANIA X BELEM 09:30</v>
      </c>
      <c r="J3996" s="151" t="str" cm="1">
        <f t="array" ref="J3996">_xlfn.XLOOKUP(D3996,justificativas_motivos,justificativas_texto,"",1,1)</f>
        <v>MOTORISTA CUMPRINDO HORÁRIO NA ESCALA ATUAL</v>
      </c>
    </row>
    <row r="3997" spans="1:10" ht="41.25" hidden="1" customHeight="1">
      <c r="A3997" s="152">
        <v>45686</v>
      </c>
      <c r="B3997" s="146">
        <v>19003</v>
      </c>
      <c r="C3997" s="147">
        <v>0.39583333333333331</v>
      </c>
      <c r="D3997" s="148" t="s">
        <v>11</v>
      </c>
      <c r="E3997" s="153" t="s">
        <v>303</v>
      </c>
      <c r="F3997" s="149"/>
      <c r="G3997" s="149" t="str">
        <f t="shared" si="139"/>
        <v>1</v>
      </c>
      <c r="H3997" s="150">
        <f t="shared" si="140"/>
        <v>18</v>
      </c>
      <c r="I3997" s="149" t="s">
        <v>145</v>
      </c>
      <c r="J3997" s="151" t="str" cm="1">
        <f t="array" ref="J3997">_xlfn.XLOOKUP(D3997,justificativas_motivos,justificativas_texto,"",1,1)</f>
        <v>MOTORISTA CUMPRINDO HORÁRIO NA ESCALA ATUAL</v>
      </c>
    </row>
    <row r="3998" spans="1:10" ht="41.25" hidden="1" customHeight="1">
      <c r="A3998" s="152">
        <v>45686</v>
      </c>
      <c r="B3998" s="146">
        <v>19003</v>
      </c>
      <c r="C3998" s="147">
        <v>0.39583333333333331</v>
      </c>
      <c r="D3998" s="148" t="s">
        <v>11</v>
      </c>
      <c r="E3998" s="153" t="s">
        <v>223</v>
      </c>
      <c r="F3998" s="149"/>
      <c r="G3998" s="149" t="str">
        <f t="shared" si="139"/>
        <v>1</v>
      </c>
      <c r="H3998" s="150">
        <f t="shared" si="140"/>
        <v>18</v>
      </c>
      <c r="I3998" s="149" t="s">
        <v>145</v>
      </c>
      <c r="J3998" s="151" t="str" cm="1">
        <f t="array" ref="J3998">_xlfn.XLOOKUP(D3998,justificativas_motivos,justificativas_texto,"",1,1)</f>
        <v>MOTORISTA CUMPRINDO HORÁRIO NA ESCALA ATUAL</v>
      </c>
    </row>
    <row r="3999" spans="1:10" ht="41.25" hidden="1" customHeight="1">
      <c r="A3999" s="152">
        <v>45686</v>
      </c>
      <c r="B3999" s="146">
        <v>20022</v>
      </c>
      <c r="C3999" s="147">
        <v>0.75</v>
      </c>
      <c r="D3999" s="148" t="s">
        <v>11</v>
      </c>
      <c r="E3999" s="149" t="s">
        <v>119</v>
      </c>
      <c r="F3999" s="149"/>
      <c r="G3999" s="149" t="str">
        <f t="shared" si="139"/>
        <v>1</v>
      </c>
      <c r="H3999" s="150">
        <f t="shared" si="140"/>
        <v>18</v>
      </c>
      <c r="I3999" s="149" t="str" cm="1">
        <f t="array" ref="I3999">_xlfn.XLOOKUP(C3999,imp_horarios,imp_trechos_janta,"",-1,1)</f>
        <v>GOIANIA X TERESINA 18:00</v>
      </c>
      <c r="J3999" s="151" t="str" cm="1">
        <f t="array" ref="J3999">_xlfn.XLOOKUP(D3999,justificativas_motivos,justificativas_texto,"",1,1)</f>
        <v>MOTORISTA CUMPRINDO HORÁRIO NA ESCALA ATUAL</v>
      </c>
    </row>
    <row r="4000" spans="1:10" ht="41.25" hidden="1" customHeight="1">
      <c r="A4000" s="152">
        <v>45686</v>
      </c>
      <c r="B4000" s="146">
        <v>20022</v>
      </c>
      <c r="C4000" s="147">
        <v>0.75</v>
      </c>
      <c r="D4000" s="148" t="s">
        <v>11</v>
      </c>
      <c r="E4000" s="153" t="s">
        <v>397</v>
      </c>
      <c r="F4000" s="149"/>
      <c r="G4000" s="149" t="str">
        <f t="shared" si="139"/>
        <v>1</v>
      </c>
      <c r="H4000" s="150">
        <f t="shared" si="140"/>
        <v>18</v>
      </c>
      <c r="I4000" s="132" t="str" cm="1">
        <f t="array" ref="I4000">_xlfn.XLOOKUP(C4000,imp_horarios,imp_trechos_janta,"",-1,1)</f>
        <v>GOIANIA X TERESINA 18:00</v>
      </c>
      <c r="J4000" s="151" t="str" cm="1">
        <f t="array" ref="J4000">_xlfn.XLOOKUP(D4000,justificativas_motivos,justificativas_texto,"",1,1)</f>
        <v>MOTORISTA CUMPRINDO HORÁRIO NA ESCALA ATUAL</v>
      </c>
    </row>
    <row r="4001" spans="1:10" ht="41.25" hidden="1" customHeight="1">
      <c r="A4001" s="152">
        <v>45686</v>
      </c>
      <c r="B4001" s="146">
        <v>24002</v>
      </c>
      <c r="C4001" s="147">
        <v>0.79166666666666663</v>
      </c>
      <c r="D4001" s="148" t="s">
        <v>11</v>
      </c>
      <c r="E4001" s="149" t="s">
        <v>17</v>
      </c>
      <c r="F4001" s="149"/>
      <c r="G4001" s="149" t="str">
        <f t="shared" si="139"/>
        <v>1</v>
      </c>
      <c r="H4001" s="150">
        <f t="shared" si="140"/>
        <v>18</v>
      </c>
      <c r="I4001" s="132" t="s">
        <v>79</v>
      </c>
      <c r="J4001" s="151" t="str" cm="1">
        <f t="array" ref="J4001">_xlfn.XLOOKUP(D4001,justificativas_motivos,justificativas_texto,"",1,1)</f>
        <v>MOTORISTA CUMPRINDO HORÁRIO NA ESCALA ATUAL</v>
      </c>
    </row>
    <row r="4002" spans="1:10" ht="41.25" hidden="1" customHeight="1">
      <c r="A4002" s="152">
        <v>45686</v>
      </c>
      <c r="B4002" s="146">
        <v>24002</v>
      </c>
      <c r="C4002" s="147">
        <v>0.79166666666666663</v>
      </c>
      <c r="D4002" s="148" t="s">
        <v>11</v>
      </c>
      <c r="E4002" s="153" t="s">
        <v>391</v>
      </c>
      <c r="F4002" s="149"/>
      <c r="G4002" s="149" t="str">
        <f t="shared" si="139"/>
        <v>1</v>
      </c>
      <c r="H4002" s="150">
        <f t="shared" si="140"/>
        <v>18</v>
      </c>
      <c r="I4002" s="149" t="s">
        <v>79</v>
      </c>
      <c r="J4002" s="151" t="str" cm="1">
        <f t="array" ref="J4002">_xlfn.XLOOKUP(D4002,justificativas_motivos,justificativas_texto,"",1,1)</f>
        <v>MOTORISTA CUMPRINDO HORÁRIO NA ESCALA ATUAL</v>
      </c>
    </row>
    <row r="4003" spans="1:10" ht="41.25" hidden="1" customHeight="1">
      <c r="A4003" s="152">
        <v>45686</v>
      </c>
      <c r="B4003" s="146">
        <v>24001</v>
      </c>
      <c r="C4003" s="147">
        <v>0.83333333333333337</v>
      </c>
      <c r="D4003" s="148" t="s">
        <v>11</v>
      </c>
      <c r="E4003" s="149" t="s">
        <v>203</v>
      </c>
      <c r="F4003" s="149"/>
      <c r="G4003" s="149" t="str">
        <f t="shared" si="139"/>
        <v>1</v>
      </c>
      <c r="H4003" s="150">
        <f t="shared" si="140"/>
        <v>18</v>
      </c>
      <c r="I4003" s="149" t="str" cm="1">
        <f t="array" ref="I4003">_xlfn.XLOOKUP(C4003,imp_horarios,imp_trechos_janta,"",-1,1)</f>
        <v>GOIANIA X SAO LUIS 20:00</v>
      </c>
      <c r="J4003" s="151" t="str" cm="1">
        <f t="array" ref="J4003">_xlfn.XLOOKUP(D4003,justificativas_motivos,justificativas_texto,"",1,1)</f>
        <v>MOTORISTA CUMPRINDO HORÁRIO NA ESCALA ATUAL</v>
      </c>
    </row>
    <row r="4004" spans="1:10" ht="41.25" hidden="1" customHeight="1">
      <c r="A4004" s="152">
        <v>45686</v>
      </c>
      <c r="B4004" s="146">
        <v>24001</v>
      </c>
      <c r="C4004" s="147">
        <v>0.83333333333333337</v>
      </c>
      <c r="D4004" s="148" t="s">
        <v>11</v>
      </c>
      <c r="E4004" s="149" t="s">
        <v>204</v>
      </c>
      <c r="F4004" s="149"/>
      <c r="G4004" s="149" t="str">
        <f t="shared" si="139"/>
        <v>1</v>
      </c>
      <c r="H4004" s="150">
        <f t="shared" si="140"/>
        <v>18</v>
      </c>
      <c r="I4004" s="149" t="str" cm="1">
        <f t="array" ref="I4004">_xlfn.XLOOKUP(C4004,imp_horarios,imp_trechos_janta,"",-1,1)</f>
        <v>GOIANIA X SAO LUIS 20:00</v>
      </c>
      <c r="J4004" s="151" t="str" cm="1">
        <f t="array" ref="J4004">_xlfn.XLOOKUP(D4004,justificativas_motivos,justificativas_texto,"",1,1)</f>
        <v>MOTORISTA CUMPRINDO HORÁRIO NA ESCALA ATUAL</v>
      </c>
    </row>
    <row r="4005" spans="1:10" ht="41.25" hidden="1" customHeight="1">
      <c r="A4005" s="152">
        <v>45687</v>
      </c>
      <c r="B4005" s="146">
        <v>15600</v>
      </c>
      <c r="C4005" s="147">
        <v>0.87847222222222221</v>
      </c>
      <c r="D4005" s="148" t="s">
        <v>11</v>
      </c>
      <c r="E4005" s="149" t="s">
        <v>119</v>
      </c>
      <c r="F4005" s="149"/>
      <c r="G4005" s="149" t="str">
        <f t="shared" si="139"/>
        <v>1</v>
      </c>
      <c r="H4005" s="150">
        <f t="shared" si="140"/>
        <v>18</v>
      </c>
      <c r="I4005" s="149" t="str" cm="1">
        <f t="array" ref="I4005">_xlfn.XLOOKUP(C4005,imp_horarios,imp_trechos_janta,"",-1,1)</f>
        <v>BELEM X GOIANIA 21:05</v>
      </c>
      <c r="J4005" s="151" t="str" cm="1">
        <f t="array" ref="J4005">_xlfn.XLOOKUP(D4005,justificativas_motivos,justificativas_texto,"",1,1)</f>
        <v>MOTORISTA CUMPRINDO HORÁRIO NA ESCALA ATUAL</v>
      </c>
    </row>
    <row r="4006" spans="1:10" ht="41.25" hidden="1" customHeight="1">
      <c r="A4006" s="152">
        <v>45687</v>
      </c>
      <c r="B4006" s="146">
        <v>15600</v>
      </c>
      <c r="C4006" s="147">
        <v>0.87847222222222221</v>
      </c>
      <c r="D4006" s="148" t="s">
        <v>11</v>
      </c>
      <c r="E4006" s="153" t="s">
        <v>397</v>
      </c>
      <c r="F4006" s="149"/>
      <c r="G4006" s="149" t="str">
        <f t="shared" si="139"/>
        <v>1</v>
      </c>
      <c r="H4006" s="150">
        <f t="shared" si="140"/>
        <v>18</v>
      </c>
      <c r="I4006" s="149" t="str" cm="1">
        <f t="array" ref="I4006">_xlfn.XLOOKUP(C4006,imp_horarios,imp_trechos_janta,"",-1,1)</f>
        <v>BELEM X GOIANIA 21:05</v>
      </c>
      <c r="J4006" s="151" t="str" cm="1">
        <f t="array" ref="J4006">_xlfn.XLOOKUP(D4006,justificativas_motivos,justificativas_texto,"",1,1)</f>
        <v>MOTORISTA CUMPRINDO HORÁRIO NA ESCALA ATUAL</v>
      </c>
    </row>
    <row r="4007" spans="1:10" ht="41.25" hidden="1" customHeight="1">
      <c r="A4007" s="152">
        <v>45687</v>
      </c>
      <c r="B4007" s="146">
        <v>24002</v>
      </c>
      <c r="C4007" s="147">
        <v>0.3</v>
      </c>
      <c r="D4007" s="148" t="s">
        <v>11</v>
      </c>
      <c r="E4007" s="149" t="s">
        <v>17</v>
      </c>
      <c r="F4007" s="149"/>
      <c r="G4007" s="149" t="str">
        <f t="shared" si="139"/>
        <v>1</v>
      </c>
      <c r="H4007" s="150">
        <f t="shared" si="140"/>
        <v>18</v>
      </c>
      <c r="I4007" s="149" t="str" cm="1">
        <f t="array" ref="I4007">_xlfn.XLOOKUP(C4007,imp_horarios,imp_trechos_janta,"",-1,1)</f>
        <v>BELEM X GOIANIA 07:12</v>
      </c>
      <c r="J4007" s="151" t="str" cm="1">
        <f t="array" ref="J4007">_xlfn.XLOOKUP(D4007,justificativas_motivos,justificativas_texto,"",1,1)</f>
        <v>MOTORISTA CUMPRINDO HORÁRIO NA ESCALA ATUAL</v>
      </c>
    </row>
    <row r="4008" spans="1:10" ht="41.25" hidden="1" customHeight="1">
      <c r="A4008" s="152">
        <v>45687</v>
      </c>
      <c r="B4008" s="146">
        <v>24002</v>
      </c>
      <c r="C4008" s="147">
        <v>0.3</v>
      </c>
      <c r="D4008" s="148" t="s">
        <v>11</v>
      </c>
      <c r="E4008" s="153" t="s">
        <v>391</v>
      </c>
      <c r="F4008" s="149"/>
      <c r="G4008" s="149" t="str">
        <f t="shared" si="139"/>
        <v>1</v>
      </c>
      <c r="H4008" s="150">
        <f t="shared" si="140"/>
        <v>18</v>
      </c>
      <c r="I4008" s="149" t="str" cm="1">
        <f t="array" ref="I4008">_xlfn.XLOOKUP(C4008,imp_horarios,imp_trechos_janta,"",-1,1)</f>
        <v>BELEM X GOIANIA 07:12</v>
      </c>
      <c r="J4008" s="151" t="str" cm="1">
        <f t="array" ref="J4008">_xlfn.XLOOKUP(D4008,justificativas_motivos,justificativas_texto,"",1,1)</f>
        <v>MOTORISTA CUMPRINDO HORÁRIO NA ESCALA ATUAL</v>
      </c>
    </row>
    <row r="4009" spans="1:10" ht="41.25" hidden="1" customHeight="1">
      <c r="A4009" s="152">
        <v>45687</v>
      </c>
      <c r="B4009" s="146">
        <v>24001</v>
      </c>
      <c r="C4009" s="147">
        <v>0.33333333333333331</v>
      </c>
      <c r="D4009" s="148" t="s">
        <v>11</v>
      </c>
      <c r="E4009" s="149" t="s">
        <v>203</v>
      </c>
      <c r="F4009" s="149"/>
      <c r="G4009" s="149" t="str">
        <f t="shared" si="139"/>
        <v>1</v>
      </c>
      <c r="H4009" s="150">
        <f t="shared" si="140"/>
        <v>18</v>
      </c>
      <c r="I4009" s="149" t="str" cm="1">
        <f t="array" ref="I4009">_xlfn.XLOOKUP(C4009,imp_horarios,imp_trechos_janta,"",-1,1)</f>
        <v>SAO LUIS X GOIANIA 08:00</v>
      </c>
      <c r="J4009" s="151" t="str" cm="1">
        <f t="array" ref="J4009">_xlfn.XLOOKUP(D4009,justificativas_motivos,justificativas_texto,"",1,1)</f>
        <v>MOTORISTA CUMPRINDO HORÁRIO NA ESCALA ATUAL</v>
      </c>
    </row>
    <row r="4010" spans="1:10" ht="41.25" hidden="1" customHeight="1">
      <c r="A4010" s="152">
        <v>45687</v>
      </c>
      <c r="B4010" s="146">
        <v>24001</v>
      </c>
      <c r="C4010" s="147">
        <v>0.33333333333333331</v>
      </c>
      <c r="D4010" s="148" t="s">
        <v>11</v>
      </c>
      <c r="E4010" s="149" t="s">
        <v>204</v>
      </c>
      <c r="F4010" s="149"/>
      <c r="G4010" s="149" t="str">
        <f t="shared" si="139"/>
        <v>1</v>
      </c>
      <c r="H4010" s="150">
        <f t="shared" si="140"/>
        <v>18</v>
      </c>
      <c r="I4010" s="149" t="str" cm="1">
        <f t="array" ref="I4010">_xlfn.XLOOKUP(C4010,imp_horarios,imp_trechos_janta,"",-1,1)</f>
        <v>SAO LUIS X GOIANIA 08:00</v>
      </c>
      <c r="J4010" s="151" t="str" cm="1">
        <f t="array" ref="J4010">_xlfn.XLOOKUP(D4010,justificativas_motivos,justificativas_texto,"",1,1)</f>
        <v>MOTORISTA CUMPRINDO HORÁRIO NA ESCALA ATUAL</v>
      </c>
    </row>
    <row r="4011" spans="1:10" ht="41.25" hidden="1" customHeight="1">
      <c r="A4011" s="152">
        <v>45687</v>
      </c>
      <c r="B4011" s="146">
        <v>19006</v>
      </c>
      <c r="C4011" s="147">
        <v>0.39583333333333331</v>
      </c>
      <c r="D4011" s="148" t="s">
        <v>11</v>
      </c>
      <c r="E4011" s="153" t="s">
        <v>312</v>
      </c>
      <c r="F4011" s="149"/>
      <c r="G4011" s="149" t="str">
        <f t="shared" si="139"/>
        <v>1</v>
      </c>
      <c r="H4011" s="150">
        <f t="shared" si="140"/>
        <v>18</v>
      </c>
      <c r="I4011" s="149" t="s">
        <v>145</v>
      </c>
      <c r="J4011" s="151" t="str" cm="1">
        <f t="array" ref="J4011">_xlfn.XLOOKUP(D4011,justificativas_motivos,justificativas_texto,"",1,1)</f>
        <v>MOTORISTA CUMPRINDO HORÁRIO NA ESCALA ATUAL</v>
      </c>
    </row>
    <row r="4012" spans="1:10" ht="41.25" hidden="1" customHeight="1">
      <c r="A4012" s="152">
        <v>45687</v>
      </c>
      <c r="B4012" s="146">
        <v>19006</v>
      </c>
      <c r="C4012" s="147">
        <v>0.39583333333333331</v>
      </c>
      <c r="D4012" s="148" t="s">
        <v>11</v>
      </c>
      <c r="E4012" s="153" t="s">
        <v>307</v>
      </c>
      <c r="F4012" s="149"/>
      <c r="G4012" s="149" t="str">
        <f t="shared" si="139"/>
        <v>1</v>
      </c>
      <c r="H4012" s="150">
        <f t="shared" si="140"/>
        <v>18</v>
      </c>
      <c r="I4012" s="149" t="s">
        <v>145</v>
      </c>
      <c r="J4012" s="151" t="str" cm="1">
        <f t="array" ref="J4012">_xlfn.XLOOKUP(D4012,justificativas_motivos,justificativas_texto,"",1,1)</f>
        <v>MOTORISTA CUMPRINDO HORÁRIO NA ESCALA ATUAL</v>
      </c>
    </row>
    <row r="4013" spans="1:10" ht="41.25" hidden="1" customHeight="1">
      <c r="A4013" s="152">
        <v>45687</v>
      </c>
      <c r="B4013" s="146">
        <v>221101</v>
      </c>
      <c r="C4013" s="147">
        <v>0.75</v>
      </c>
      <c r="D4013" s="148" t="s">
        <v>11</v>
      </c>
      <c r="E4013" s="149" t="s">
        <v>112</v>
      </c>
      <c r="F4013" s="149"/>
      <c r="G4013" s="149" t="str">
        <f t="shared" si="139"/>
        <v>1</v>
      </c>
      <c r="H4013" s="150">
        <f t="shared" si="140"/>
        <v>18</v>
      </c>
      <c r="I4013" s="149" t="str" cm="1">
        <f t="array" ref="I4013">_xlfn.XLOOKUP(C4013,imp_horarios,imp_trechos_janta,"",-1,1)</f>
        <v>GOIANIA X TERESINA 18:00</v>
      </c>
      <c r="J4013" s="151" t="str" cm="1">
        <f t="array" ref="J4013">_xlfn.XLOOKUP(D4013,justificativas_motivos,justificativas_texto,"",1,1)</f>
        <v>MOTORISTA CUMPRINDO HORÁRIO NA ESCALA ATUAL</v>
      </c>
    </row>
    <row r="4014" spans="1:10" ht="41.25" hidden="1" customHeight="1">
      <c r="A4014" s="152">
        <v>45687</v>
      </c>
      <c r="B4014" s="146">
        <v>221101</v>
      </c>
      <c r="C4014" s="147">
        <v>0.75</v>
      </c>
      <c r="D4014" s="148" t="s">
        <v>11</v>
      </c>
      <c r="E4014" s="149" t="s">
        <v>113</v>
      </c>
      <c r="F4014" s="149"/>
      <c r="G4014" s="149" t="str">
        <f t="shared" si="139"/>
        <v>1</v>
      </c>
      <c r="H4014" s="150">
        <f t="shared" si="140"/>
        <v>18</v>
      </c>
      <c r="I4014" s="132" t="str" cm="1">
        <f t="array" ref="I4014">_xlfn.XLOOKUP(C4014,imp_horarios,imp_trechos_janta,"",-1,1)</f>
        <v>GOIANIA X TERESINA 18:00</v>
      </c>
      <c r="J4014" s="151" t="str" cm="1">
        <f t="array" ref="J4014">_xlfn.XLOOKUP(D4014,justificativas_motivos,justificativas_texto,"",1,1)</f>
        <v>MOTORISTA CUMPRINDO HORÁRIO NA ESCALA ATUAL</v>
      </c>
    </row>
    <row r="4015" spans="1:10" ht="41.25" hidden="1" customHeight="1">
      <c r="A4015" s="152">
        <v>45687</v>
      </c>
      <c r="B4015" s="146">
        <v>24015</v>
      </c>
      <c r="C4015" s="147">
        <v>0.79166666666666663</v>
      </c>
      <c r="D4015" s="148" t="s">
        <v>11</v>
      </c>
      <c r="E4015" s="149" t="s">
        <v>66</v>
      </c>
      <c r="F4015" s="149"/>
      <c r="G4015" s="149" t="str">
        <f t="shared" si="139"/>
        <v>1</v>
      </c>
      <c r="H4015" s="150">
        <f t="shared" si="140"/>
        <v>18</v>
      </c>
      <c r="I4015" s="132" t="s">
        <v>79</v>
      </c>
      <c r="J4015" s="151" t="str" cm="1">
        <f t="array" ref="J4015">_xlfn.XLOOKUP(D4015,justificativas_motivos,justificativas_texto,"",1,1)</f>
        <v>MOTORISTA CUMPRINDO HORÁRIO NA ESCALA ATUAL</v>
      </c>
    </row>
    <row r="4016" spans="1:10" ht="41.25" hidden="1" customHeight="1">
      <c r="A4016" s="152">
        <v>45687</v>
      </c>
      <c r="B4016" s="146">
        <v>24015</v>
      </c>
      <c r="C4016" s="147">
        <v>0.79166666666666663</v>
      </c>
      <c r="D4016" s="148" t="s">
        <v>11</v>
      </c>
      <c r="E4016" s="149" t="s">
        <v>164</v>
      </c>
      <c r="F4016" s="149"/>
      <c r="G4016" s="149" t="str">
        <f t="shared" si="139"/>
        <v>1</v>
      </c>
      <c r="H4016" s="150">
        <f t="shared" si="140"/>
        <v>18</v>
      </c>
      <c r="I4016" s="149" t="s">
        <v>79</v>
      </c>
      <c r="J4016" s="151" t="str" cm="1">
        <f t="array" ref="J4016">_xlfn.XLOOKUP(D4016,justificativas_motivos,justificativas_texto,"",1,1)</f>
        <v>MOTORISTA CUMPRINDO HORÁRIO NA ESCALA ATUAL</v>
      </c>
    </row>
    <row r="4017" spans="1:10" ht="41.25" hidden="1" customHeight="1">
      <c r="A4017" s="152">
        <v>45687</v>
      </c>
      <c r="B4017" s="146">
        <v>24016</v>
      </c>
      <c r="C4017" s="147">
        <v>0.83333333333333337</v>
      </c>
      <c r="D4017" s="148" t="s">
        <v>11</v>
      </c>
      <c r="E4017" s="149" t="s">
        <v>19</v>
      </c>
      <c r="F4017" s="149"/>
      <c r="G4017" s="149" t="str">
        <f t="shared" si="139"/>
        <v>1</v>
      </c>
      <c r="H4017" s="150">
        <f t="shared" si="140"/>
        <v>18</v>
      </c>
      <c r="I4017" s="149" t="str" cm="1">
        <f t="array" ref="I4017">_xlfn.XLOOKUP(C4017,imp_horarios,imp_trechos_janta,"",-1,1)</f>
        <v>GOIANIA X SAO LUIS 20:00</v>
      </c>
      <c r="J4017" s="151" t="str" cm="1">
        <f t="array" ref="J4017">_xlfn.XLOOKUP(D4017,justificativas_motivos,justificativas_texto,"",1,1)</f>
        <v>MOTORISTA CUMPRINDO HORÁRIO NA ESCALA ATUAL</v>
      </c>
    </row>
    <row r="4018" spans="1:10" ht="41.25" hidden="1" customHeight="1">
      <c r="A4018" s="152">
        <v>45687</v>
      </c>
      <c r="B4018" s="146">
        <v>24016</v>
      </c>
      <c r="C4018" s="147">
        <v>0.83333333333333337</v>
      </c>
      <c r="D4018" s="148" t="s">
        <v>11</v>
      </c>
      <c r="E4018" s="149" t="s">
        <v>103</v>
      </c>
      <c r="F4018" s="149"/>
      <c r="G4018" s="149" t="str">
        <f t="shared" si="139"/>
        <v>1</v>
      </c>
      <c r="H4018" s="150">
        <f t="shared" si="140"/>
        <v>18</v>
      </c>
      <c r="I4018" s="149" t="str" cm="1">
        <f t="array" ref="I4018">_xlfn.XLOOKUP(C4018,imp_horarios,imp_trechos_janta,"",-1,1)</f>
        <v>GOIANIA X SAO LUIS 20:00</v>
      </c>
      <c r="J4018" s="151" t="str" cm="1">
        <f t="array" ref="J4018">_xlfn.XLOOKUP(D4018,justificativas_motivos,justificativas_texto,"",1,1)</f>
        <v>MOTORISTA CUMPRINDO HORÁRIO NA ESCALA ATUAL</v>
      </c>
    </row>
    <row r="4019" spans="1:10" ht="41.25" hidden="1" customHeight="1">
      <c r="A4019" s="152">
        <v>45687</v>
      </c>
      <c r="B4019" s="146">
        <v>16400</v>
      </c>
      <c r="C4019" s="147">
        <v>0.85416666666666663</v>
      </c>
      <c r="D4019" s="148" t="s">
        <v>11</v>
      </c>
      <c r="E4019" s="149" t="s">
        <v>30</v>
      </c>
      <c r="F4019" s="149"/>
      <c r="G4019" s="149" t="str">
        <f t="shared" si="139"/>
        <v>1</v>
      </c>
      <c r="H4019" s="150">
        <f t="shared" si="140"/>
        <v>18</v>
      </c>
      <c r="I4019" s="149" t="s">
        <v>423</v>
      </c>
      <c r="J4019" s="151" t="str" cm="1">
        <f t="array" ref="J4019">_xlfn.XLOOKUP(D4019,justificativas_motivos,justificativas_texto,"",1,1)</f>
        <v>MOTORISTA CUMPRINDO HORÁRIO NA ESCALA ATUAL</v>
      </c>
    </row>
    <row r="4020" spans="1:10" ht="41.25" hidden="1" customHeight="1">
      <c r="A4020" s="152">
        <v>45687</v>
      </c>
      <c r="B4020" s="146">
        <v>16400</v>
      </c>
      <c r="C4020" s="147">
        <v>0.85416666666666663</v>
      </c>
      <c r="D4020" s="148" t="s">
        <v>11</v>
      </c>
      <c r="E4020" s="149" t="s">
        <v>31</v>
      </c>
      <c r="F4020" s="149"/>
      <c r="G4020" s="149" t="str">
        <f t="shared" si="139"/>
        <v>1</v>
      </c>
      <c r="H4020" s="150">
        <f t="shared" si="140"/>
        <v>18</v>
      </c>
      <c r="I4020" s="149" t="s">
        <v>423</v>
      </c>
      <c r="J4020" s="151" t="str" cm="1">
        <f t="array" ref="J4020">_xlfn.XLOOKUP(D4020,justificativas_motivos,justificativas_texto,"",1,1)</f>
        <v>MOTORISTA CUMPRINDO HORÁRIO NA ESCALA ATUAL</v>
      </c>
    </row>
    <row r="4021" spans="1:10" ht="41.25" hidden="1" customHeight="1">
      <c r="A4021" s="152">
        <v>45687</v>
      </c>
      <c r="B4021" s="146">
        <v>19024</v>
      </c>
      <c r="C4021" s="147">
        <v>0.5</v>
      </c>
      <c r="D4021" s="148" t="s">
        <v>11</v>
      </c>
      <c r="E4021" s="149" t="s">
        <v>16</v>
      </c>
      <c r="F4021" s="149"/>
      <c r="G4021" s="149" t="str">
        <f t="shared" si="139"/>
        <v>1</v>
      </c>
      <c r="H4021" s="150">
        <f t="shared" si="140"/>
        <v>18</v>
      </c>
      <c r="I4021" s="149" t="s">
        <v>424</v>
      </c>
      <c r="J4021" s="151" t="str" cm="1">
        <f t="array" ref="J4021">_xlfn.XLOOKUP(D4021,justificativas_motivos,justificativas_texto,"",1,1)</f>
        <v>MOTORISTA CUMPRINDO HORÁRIO NA ESCALA ATUAL</v>
      </c>
    </row>
    <row r="4022" spans="1:10" ht="41.25" hidden="1" customHeight="1">
      <c r="A4022" s="152">
        <v>45687</v>
      </c>
      <c r="B4022" s="135">
        <v>19024</v>
      </c>
      <c r="C4022" s="133">
        <v>0.5</v>
      </c>
      <c r="D4022" s="148" t="s">
        <v>11</v>
      </c>
      <c r="E4022" s="132" t="s">
        <v>320</v>
      </c>
      <c r="F4022" s="132"/>
      <c r="G4022" s="132" t="str">
        <f t="shared" si="139"/>
        <v>1</v>
      </c>
      <c r="H4022" s="137">
        <f t="shared" si="140"/>
        <v>18</v>
      </c>
      <c r="I4022" s="132" t="s">
        <v>424</v>
      </c>
      <c r="J4022" s="145" t="str" cm="1">
        <f t="array" ref="J4022">_xlfn.XLOOKUP(D4022,justificativas_motivos,justificativas_texto,"",1,1)</f>
        <v>MOTORISTA CUMPRINDO HORÁRIO NA ESCALA ATUAL</v>
      </c>
    </row>
    <row r="4023" spans="1:10" ht="41.25" hidden="1" customHeight="1">
      <c r="A4023" s="152">
        <v>45687</v>
      </c>
      <c r="B4023" s="135"/>
      <c r="C4023" s="133"/>
      <c r="D4023" s="148" t="s">
        <v>11</v>
      </c>
      <c r="E4023" s="132" t="s">
        <v>360</v>
      </c>
      <c r="F4023" s="132"/>
      <c r="G4023" s="132" t="str">
        <f t="shared" si="139"/>
        <v>1</v>
      </c>
      <c r="H4023" s="137">
        <f t="shared" si="140"/>
        <v>18</v>
      </c>
      <c r="I4023" s="132" t="str" cm="1">
        <f t="array" ref="I4023">_xlfn.XLOOKUP(C4023,imp_horarios,imp_trechos_janta,"",-1,1)</f>
        <v>REPOSIÇÃO</v>
      </c>
      <c r="J4023" s="145" t="str" cm="1">
        <f t="array" ref="J4023">_xlfn.XLOOKUP(D4023,justificativas_motivos,justificativas_texto,"",1,1)</f>
        <v>MOTORISTA CUMPRINDO HORÁRIO NA ESCALA ATUAL</v>
      </c>
    </row>
    <row r="4024" spans="1:10" ht="41.25" hidden="1" customHeight="1">
      <c r="A4024" s="152">
        <v>45687</v>
      </c>
      <c r="B4024" s="146"/>
      <c r="C4024" s="147"/>
      <c r="D4024" s="148" t="s">
        <v>11</v>
      </c>
      <c r="E4024" s="149" t="s">
        <v>247</v>
      </c>
      <c r="F4024" s="149"/>
      <c r="G4024" s="149" t="str">
        <f t="shared" si="139"/>
        <v>1</v>
      </c>
      <c r="H4024" s="150">
        <f t="shared" si="140"/>
        <v>18</v>
      </c>
      <c r="I4024" s="149" t="str" cm="1">
        <f t="array" ref="I4024">_xlfn.XLOOKUP(C4024,imp_horarios,imp_trechos_janta,"",-1,1)</f>
        <v>REPOSIÇÃO</v>
      </c>
      <c r="J4024" s="151" t="str" cm="1">
        <f t="array" ref="J4024">_xlfn.XLOOKUP(D4024,justificativas_motivos,justificativas_texto,"",1,1)</f>
        <v>MOTORISTA CUMPRINDO HORÁRIO NA ESCALA ATUAL</v>
      </c>
    </row>
    <row r="4025" spans="1:10" ht="41.25" hidden="1" customHeight="1">
      <c r="A4025" s="152">
        <v>45688</v>
      </c>
      <c r="B4025" s="146">
        <v>19017</v>
      </c>
      <c r="C4025" s="147">
        <v>0.87847222222222221</v>
      </c>
      <c r="D4025" s="148" t="s">
        <v>11</v>
      </c>
      <c r="E4025" s="149" t="s">
        <v>66</v>
      </c>
      <c r="F4025" s="149"/>
      <c r="G4025" s="149" t="str">
        <f t="shared" si="139"/>
        <v>1</v>
      </c>
      <c r="H4025" s="150">
        <f t="shared" si="140"/>
        <v>18</v>
      </c>
      <c r="I4025" s="149" t="str" cm="1">
        <f t="array" ref="I4025">_xlfn.XLOOKUP(C4025,imp_horarios,imp_trechos_janta,"",-1,1)</f>
        <v>BELEM X GOIANIA 21:05</v>
      </c>
      <c r="J4025" s="151" t="str" cm="1">
        <f t="array" ref="J4025">_xlfn.XLOOKUP(D4025,justificativas_motivos,justificativas_texto,"",1,1)</f>
        <v>MOTORISTA CUMPRINDO HORÁRIO NA ESCALA ATUAL</v>
      </c>
    </row>
    <row r="4026" spans="1:10" ht="41.25" hidden="1" customHeight="1">
      <c r="A4026" s="152">
        <v>45688</v>
      </c>
      <c r="B4026" s="146">
        <v>19017</v>
      </c>
      <c r="C4026" s="147">
        <v>0.87847222222222221</v>
      </c>
      <c r="D4026" s="148" t="s">
        <v>11</v>
      </c>
      <c r="E4026" s="149" t="s">
        <v>164</v>
      </c>
      <c r="F4026" s="149"/>
      <c r="G4026" s="149" t="str">
        <f t="shared" si="139"/>
        <v>1</v>
      </c>
      <c r="H4026" s="150">
        <f t="shared" si="140"/>
        <v>18</v>
      </c>
      <c r="I4026" s="149" t="str" cm="1">
        <f t="array" ref="I4026">_xlfn.XLOOKUP(C4026,imp_horarios,imp_trechos_janta,"",-1,1)</f>
        <v>BELEM X GOIANIA 21:05</v>
      </c>
      <c r="J4026" s="151" t="str" cm="1">
        <f t="array" ref="J4026">_xlfn.XLOOKUP(D4026,justificativas_motivos,justificativas_texto,"",1,1)</f>
        <v>MOTORISTA CUMPRINDO HORÁRIO NA ESCALA ATUAL</v>
      </c>
    </row>
    <row r="4027" spans="1:10" ht="41.25" hidden="1" customHeight="1">
      <c r="A4027" s="152">
        <v>45688</v>
      </c>
      <c r="B4027" s="146">
        <v>24015</v>
      </c>
      <c r="C4027" s="147">
        <v>0.3</v>
      </c>
      <c r="D4027" s="148" t="s">
        <v>11</v>
      </c>
      <c r="E4027" s="149" t="s">
        <v>19</v>
      </c>
      <c r="F4027" s="149"/>
      <c r="G4027" s="149" t="str">
        <f t="shared" si="139"/>
        <v>1</v>
      </c>
      <c r="H4027" s="150">
        <f t="shared" si="140"/>
        <v>18</v>
      </c>
      <c r="I4027" s="149" t="str" cm="1">
        <f t="array" ref="I4027">_xlfn.XLOOKUP(C4027,imp_horarios,imp_trechos_janta,"",-1,1)</f>
        <v>BELEM X GOIANIA 07:12</v>
      </c>
      <c r="J4027" s="151" t="str" cm="1">
        <f t="array" ref="J4027">_xlfn.XLOOKUP(D4027,justificativas_motivos,justificativas_texto,"",1,1)</f>
        <v>MOTORISTA CUMPRINDO HORÁRIO NA ESCALA ATUAL</v>
      </c>
    </row>
    <row r="4028" spans="1:10" ht="41.25" hidden="1" customHeight="1">
      <c r="A4028" s="152">
        <v>45688</v>
      </c>
      <c r="B4028" s="146">
        <v>24015</v>
      </c>
      <c r="C4028" s="147">
        <v>0.3</v>
      </c>
      <c r="D4028" s="148" t="s">
        <v>11</v>
      </c>
      <c r="E4028" s="149" t="s">
        <v>103</v>
      </c>
      <c r="F4028" s="149"/>
      <c r="G4028" s="149" t="str">
        <f t="shared" si="139"/>
        <v>1</v>
      </c>
      <c r="H4028" s="150">
        <f t="shared" si="140"/>
        <v>18</v>
      </c>
      <c r="I4028" s="149" t="str" cm="1">
        <f t="array" ref="I4028">_xlfn.XLOOKUP(C4028,imp_horarios,imp_trechos_janta,"",-1,1)</f>
        <v>BELEM X GOIANIA 07:12</v>
      </c>
      <c r="J4028" s="151" t="str" cm="1">
        <f t="array" ref="J4028">_xlfn.XLOOKUP(D4028,justificativas_motivos,justificativas_texto,"",1,1)</f>
        <v>MOTORISTA CUMPRINDO HORÁRIO NA ESCALA ATUAL</v>
      </c>
    </row>
    <row r="4029" spans="1:10" ht="41.25" hidden="1" customHeight="1">
      <c r="A4029" s="152">
        <v>45688</v>
      </c>
      <c r="B4029" s="146">
        <v>19024</v>
      </c>
      <c r="C4029" s="147">
        <v>0.85416666666666663</v>
      </c>
      <c r="D4029" s="148" t="s">
        <v>11</v>
      </c>
      <c r="E4029" s="149" t="s">
        <v>16</v>
      </c>
      <c r="F4029" s="149"/>
      <c r="G4029" s="149" t="str">
        <f t="shared" si="139"/>
        <v>1</v>
      </c>
      <c r="H4029" s="150">
        <f t="shared" si="140"/>
        <v>18</v>
      </c>
      <c r="I4029" s="149" t="s">
        <v>423</v>
      </c>
      <c r="J4029" s="151" t="str" cm="1">
        <f t="array" ref="J4029">_xlfn.XLOOKUP(D4029,justificativas_motivos,justificativas_texto,"",1,1)</f>
        <v>MOTORISTA CUMPRINDO HORÁRIO NA ESCALA ATUAL</v>
      </c>
    </row>
    <row r="4030" spans="1:10" ht="41.25" hidden="1" customHeight="1">
      <c r="A4030" s="152">
        <v>45688</v>
      </c>
      <c r="B4030" s="146">
        <v>19024</v>
      </c>
      <c r="C4030" s="147">
        <v>0.85416666666666663</v>
      </c>
      <c r="D4030" s="148" t="s">
        <v>11</v>
      </c>
      <c r="E4030" s="149" t="s">
        <v>320</v>
      </c>
      <c r="F4030" s="149"/>
      <c r="G4030" s="149" t="str">
        <f t="shared" si="139"/>
        <v>1</v>
      </c>
      <c r="H4030" s="150">
        <f t="shared" si="140"/>
        <v>18</v>
      </c>
      <c r="I4030" s="149" t="s">
        <v>423</v>
      </c>
      <c r="J4030" s="151" t="str" cm="1">
        <f t="array" ref="J4030">_xlfn.XLOOKUP(D4030,justificativas_motivos,justificativas_texto,"",1,1)</f>
        <v>MOTORISTA CUMPRINDO HORÁRIO NA ESCALA ATUAL</v>
      </c>
    </row>
    <row r="4031" spans="1:10" ht="41.25" hidden="1" customHeight="1">
      <c r="A4031" s="152">
        <v>45688</v>
      </c>
      <c r="B4031" s="146">
        <v>16600</v>
      </c>
      <c r="C4031" s="147">
        <v>0.39583333333333331</v>
      </c>
      <c r="D4031" s="148" t="s">
        <v>11</v>
      </c>
      <c r="E4031" s="153" t="s">
        <v>310</v>
      </c>
      <c r="F4031" s="149"/>
      <c r="G4031" s="149" t="str">
        <f t="shared" si="139"/>
        <v>1</v>
      </c>
      <c r="H4031" s="150">
        <f t="shared" si="140"/>
        <v>18</v>
      </c>
      <c r="I4031" s="149" t="s">
        <v>145</v>
      </c>
      <c r="J4031" s="151" t="str" cm="1">
        <f t="array" ref="J4031">_xlfn.XLOOKUP(D4031,justificativas_motivos,justificativas_texto,"",1,1)</f>
        <v>MOTORISTA CUMPRINDO HORÁRIO NA ESCALA ATUAL</v>
      </c>
    </row>
    <row r="4032" spans="1:10" ht="41.25" hidden="1" customHeight="1">
      <c r="A4032" s="152">
        <v>45688</v>
      </c>
      <c r="B4032" s="146">
        <v>16600</v>
      </c>
      <c r="C4032" s="147">
        <v>0.39583333333333331</v>
      </c>
      <c r="D4032" s="148" t="s">
        <v>11</v>
      </c>
      <c r="E4032" s="153" t="s">
        <v>38</v>
      </c>
      <c r="F4032" s="149"/>
      <c r="G4032" s="149" t="str">
        <f t="shared" si="139"/>
        <v>1</v>
      </c>
      <c r="H4032" s="150">
        <f t="shared" si="140"/>
        <v>18</v>
      </c>
      <c r="I4032" s="149" t="s">
        <v>145</v>
      </c>
      <c r="J4032" s="151" t="str" cm="1">
        <f t="array" ref="J4032">_xlfn.XLOOKUP(D4032,justificativas_motivos,justificativas_texto,"",1,1)</f>
        <v>MOTORISTA CUMPRINDO HORÁRIO NA ESCALA ATUAL</v>
      </c>
    </row>
    <row r="4033" spans="1:12" ht="41.25" hidden="1" customHeight="1">
      <c r="A4033" s="152">
        <v>45688</v>
      </c>
      <c r="B4033" s="146" t="s">
        <v>137</v>
      </c>
      <c r="C4033" s="147" t="s">
        <v>137</v>
      </c>
      <c r="D4033" s="148" t="s">
        <v>11</v>
      </c>
      <c r="E4033" s="153" t="s">
        <v>37</v>
      </c>
      <c r="F4033" s="149"/>
      <c r="G4033" s="149" t="str">
        <f t="shared" si="139"/>
        <v>1</v>
      </c>
      <c r="H4033" s="150">
        <f t="shared" si="140"/>
        <v>18</v>
      </c>
      <c r="I4033" s="149" t="str" cm="1">
        <f t="array" ref="I4033">_xlfn.XLOOKUP(C4033,imp_horarios,imp_trechos_janta,"",-1,1)</f>
        <v>ESPERA</v>
      </c>
      <c r="J4033" s="151" t="str" cm="1">
        <f t="array" ref="J4033">_xlfn.XLOOKUP(D4033,justificativas_motivos,justificativas_texto,"",1,1)</f>
        <v>MOTORISTA CUMPRINDO HORÁRIO NA ESCALA ATUAL</v>
      </c>
    </row>
    <row r="4034" spans="1:12" ht="41.25" hidden="1" customHeight="1">
      <c r="A4034" s="152">
        <v>45688</v>
      </c>
      <c r="B4034" s="146" t="s">
        <v>137</v>
      </c>
      <c r="C4034" s="147" t="s">
        <v>137</v>
      </c>
      <c r="D4034" s="148" t="s">
        <v>11</v>
      </c>
      <c r="E4034" s="153" t="s">
        <v>55</v>
      </c>
      <c r="F4034" s="149"/>
      <c r="G4034" s="149" t="str">
        <f t="shared" si="139"/>
        <v>1</v>
      </c>
      <c r="H4034" s="150">
        <f t="shared" si="140"/>
        <v>18</v>
      </c>
      <c r="I4034" s="149" t="str" cm="1">
        <f t="array" ref="I4034">_xlfn.XLOOKUP(C4034,imp_horarios,imp_trechos_janta,"",-1,1)</f>
        <v>ESPERA</v>
      </c>
      <c r="J4034" s="151" t="str" cm="1">
        <f t="array" ref="J4034">_xlfn.XLOOKUP(D4034,justificativas_motivos,justificativas_texto,"",1,1)</f>
        <v>MOTORISTA CUMPRINDO HORÁRIO NA ESCALA ATUAL</v>
      </c>
    </row>
    <row r="4035" spans="1:12" ht="41.25" hidden="1" customHeight="1">
      <c r="A4035" s="152">
        <v>45688</v>
      </c>
      <c r="B4035" s="146">
        <v>15300</v>
      </c>
      <c r="C4035" s="147">
        <v>0.75</v>
      </c>
      <c r="D4035" s="148" t="s">
        <v>11</v>
      </c>
      <c r="E4035" s="149" t="s">
        <v>26</v>
      </c>
      <c r="F4035" s="149"/>
      <c r="G4035" s="149" t="str">
        <f t="shared" si="139"/>
        <v>1</v>
      </c>
      <c r="H4035" s="150">
        <f t="shared" si="140"/>
        <v>18</v>
      </c>
      <c r="I4035" s="149" t="str" cm="1">
        <f t="array" ref="I4035">_xlfn.XLOOKUP(C4035,imp_horarios,imp_trechos_janta,"",-1,1)</f>
        <v>GOIANIA X TERESINA 18:00</v>
      </c>
      <c r="J4035" s="151" t="str" cm="1">
        <f t="array" ref="J4035">_xlfn.XLOOKUP(D4035,justificativas_motivos,justificativas_texto,"",1,1)</f>
        <v>MOTORISTA CUMPRINDO HORÁRIO NA ESCALA ATUAL</v>
      </c>
    </row>
    <row r="4036" spans="1:12" ht="41.25" hidden="1" customHeight="1">
      <c r="A4036" s="152">
        <v>45688</v>
      </c>
      <c r="B4036" s="146">
        <v>15300</v>
      </c>
      <c r="C4036" s="147">
        <v>0.75</v>
      </c>
      <c r="D4036" s="148" t="s">
        <v>11</v>
      </c>
      <c r="E4036" s="149" t="s">
        <v>24</v>
      </c>
      <c r="F4036" s="149"/>
      <c r="G4036" s="149" t="str">
        <f t="shared" si="139"/>
        <v>1</v>
      </c>
      <c r="H4036" s="150">
        <f t="shared" si="140"/>
        <v>18</v>
      </c>
      <c r="I4036" s="132" t="str" cm="1">
        <f t="array" ref="I4036">_xlfn.XLOOKUP(C4036,imp_horarios,imp_trechos_janta,"",-1,1)</f>
        <v>GOIANIA X TERESINA 18:00</v>
      </c>
      <c r="J4036" s="151" t="str" cm="1">
        <f t="array" ref="J4036">_xlfn.XLOOKUP(D4036,justificativas_motivos,justificativas_texto,"",1,1)</f>
        <v>MOTORISTA CUMPRINDO HORÁRIO NA ESCALA ATUAL</v>
      </c>
    </row>
    <row r="4037" spans="1:12" ht="41.25" hidden="1" customHeight="1">
      <c r="A4037" s="152">
        <v>45688</v>
      </c>
      <c r="B4037" s="146">
        <v>24003</v>
      </c>
      <c r="C4037" s="147">
        <v>0.79166666666666663</v>
      </c>
      <c r="D4037" s="148" t="s">
        <v>11</v>
      </c>
      <c r="E4037" s="149" t="s">
        <v>141</v>
      </c>
      <c r="F4037" s="149"/>
      <c r="G4037" s="149" t="str">
        <f t="shared" ref="G4037:G4100" si="141">IF(E4037="MOTORISTA","","1")</f>
        <v>1</v>
      </c>
      <c r="H4037" s="150">
        <f t="shared" ref="H4037:H4100" si="142">IF(E4037="MOTORISTA","",18)</f>
        <v>18</v>
      </c>
      <c r="I4037" s="132" t="s">
        <v>79</v>
      </c>
      <c r="J4037" s="151" t="str" cm="1">
        <f t="array" ref="J4037">_xlfn.XLOOKUP(D4037,justificativas_motivos,justificativas_texto,"",1,1)</f>
        <v>MOTORISTA CUMPRINDO HORÁRIO NA ESCALA ATUAL</v>
      </c>
    </row>
    <row r="4038" spans="1:12" ht="41.25" hidden="1" customHeight="1">
      <c r="A4038" s="152">
        <v>45688</v>
      </c>
      <c r="B4038" s="146">
        <v>24003</v>
      </c>
      <c r="C4038" s="147">
        <v>0.79166666666666663</v>
      </c>
      <c r="D4038" s="148" t="s">
        <v>11</v>
      </c>
      <c r="E4038" s="149" t="s">
        <v>523</v>
      </c>
      <c r="F4038" s="149"/>
      <c r="G4038" s="149" t="str">
        <f t="shared" si="141"/>
        <v>1</v>
      </c>
      <c r="H4038" s="150">
        <f t="shared" si="142"/>
        <v>18</v>
      </c>
      <c r="I4038" s="149" t="s">
        <v>79</v>
      </c>
      <c r="J4038" s="151" t="str" cm="1">
        <f t="array" ref="J4038">_xlfn.XLOOKUP(D4038,justificativas_motivos,justificativas_texto,"",1,1)</f>
        <v>MOTORISTA CUMPRINDO HORÁRIO NA ESCALA ATUAL</v>
      </c>
    </row>
    <row r="4039" spans="1:12" ht="41.25" hidden="1" customHeight="1">
      <c r="A4039" s="152">
        <v>45688</v>
      </c>
      <c r="B4039" s="146">
        <v>24012</v>
      </c>
      <c r="C4039" s="147">
        <v>0.83333333333333337</v>
      </c>
      <c r="D4039" s="148" t="s">
        <v>11</v>
      </c>
      <c r="E4039" s="149" t="s">
        <v>91</v>
      </c>
      <c r="F4039" s="149"/>
      <c r="G4039" s="149" t="str">
        <f t="shared" si="141"/>
        <v>1</v>
      </c>
      <c r="H4039" s="150">
        <f t="shared" si="142"/>
        <v>18</v>
      </c>
      <c r="I4039" s="149" t="str" cm="1">
        <f t="array" ref="I4039">_xlfn.XLOOKUP(C4039,imp_horarios,imp_trechos_janta,"",-1,1)</f>
        <v>GOIANIA X SAO LUIS 20:00</v>
      </c>
      <c r="J4039" s="151" t="str" cm="1">
        <f t="array" ref="J4039">_xlfn.XLOOKUP(D4039,justificativas_motivos,justificativas_texto,"",1,1)</f>
        <v>MOTORISTA CUMPRINDO HORÁRIO NA ESCALA ATUAL</v>
      </c>
    </row>
    <row r="4040" spans="1:12" ht="41.25" hidden="1" customHeight="1">
      <c r="A4040" s="152">
        <v>45688</v>
      </c>
      <c r="B4040" s="146">
        <v>24012</v>
      </c>
      <c r="C4040" s="147">
        <v>0.83333333333333337</v>
      </c>
      <c r="D4040" s="148" t="s">
        <v>11</v>
      </c>
      <c r="E4040" s="149" t="s">
        <v>89</v>
      </c>
      <c r="F4040" s="149"/>
      <c r="G4040" s="149" t="str">
        <f t="shared" si="141"/>
        <v>1</v>
      </c>
      <c r="H4040" s="150">
        <f t="shared" si="142"/>
        <v>18</v>
      </c>
      <c r="I4040" s="149" t="str" cm="1">
        <f t="array" ref="I4040">_xlfn.XLOOKUP(C4040,imp_horarios,imp_trechos_janta,"",-1,1)</f>
        <v>GOIANIA X SAO LUIS 20:00</v>
      </c>
      <c r="J4040" s="151" t="str" cm="1">
        <f t="array" ref="J4040">_xlfn.XLOOKUP(D4040,justificativas_motivos,justificativas_texto,"",1,1)</f>
        <v>MOTORISTA CUMPRINDO HORÁRIO NA ESCALA ATUAL</v>
      </c>
      <c r="L4040" s="119" t="str">
        <f>_xlfn.CONCAT(cr_impJnt[[#This Row],[DATA]],cr_impJnt[[#This Row],[MOTORISTA e MATRICULA]])</f>
        <v>45688LUIS CARLOS VIEIRA DE MELO SOUZA - 5535</v>
      </c>
    </row>
    <row r="4041" spans="1:12" ht="41.25" hidden="1" customHeight="1">
      <c r="A4041" s="152">
        <v>45689</v>
      </c>
      <c r="B4041" s="146">
        <v>24012</v>
      </c>
      <c r="C4041" s="147">
        <v>0.3</v>
      </c>
      <c r="D4041" s="148" t="s">
        <v>11</v>
      </c>
      <c r="E4041" s="149" t="s">
        <v>91</v>
      </c>
      <c r="F4041" s="149"/>
      <c r="G4041" s="149" t="str">
        <f t="shared" si="141"/>
        <v>1</v>
      </c>
      <c r="H4041" s="150">
        <f t="shared" si="142"/>
        <v>18</v>
      </c>
      <c r="I4041" s="149" t="str" cm="1">
        <f t="array" ref="I4041">_xlfn.XLOOKUP(C4041,imp_horarios,imp_trechos_janta,"",-1,1)</f>
        <v>BELEM X GOIANIA 07:12</v>
      </c>
      <c r="J4041" s="151" t="str" cm="1">
        <f t="array" ref="J4041">_xlfn.XLOOKUP(D4041,justificativas_motivos,justificativas_texto,"",1,1)</f>
        <v>MOTORISTA CUMPRINDO HORÁRIO NA ESCALA ATUAL</v>
      </c>
      <c r="L4041" s="119" t="str">
        <f>_xlfn.CONCAT(cr_impJnt[[#This Row],[DATA]],cr_impJnt[[#This Row],[MOTORISTA e MATRICULA]])</f>
        <v>45689MARCUS AUGUSTO DE CARVALHO - 2398</v>
      </c>
    </row>
    <row r="4042" spans="1:12" ht="41.25" hidden="1" customHeight="1">
      <c r="A4042" s="152">
        <v>45689</v>
      </c>
      <c r="B4042" s="146">
        <v>24012</v>
      </c>
      <c r="C4042" s="147">
        <v>0.3</v>
      </c>
      <c r="D4042" s="148" t="s">
        <v>11</v>
      </c>
      <c r="E4042" s="149" t="s">
        <v>89</v>
      </c>
      <c r="F4042" s="149"/>
      <c r="G4042" s="149" t="str">
        <f t="shared" si="141"/>
        <v>1</v>
      </c>
      <c r="H4042" s="150">
        <f t="shared" si="142"/>
        <v>18</v>
      </c>
      <c r="I4042" s="149" t="str" cm="1">
        <f t="array" ref="I4042">_xlfn.XLOOKUP(C4042,imp_horarios,imp_trechos_janta,"",-1,1)</f>
        <v>BELEM X GOIANIA 07:12</v>
      </c>
      <c r="J4042" s="151" t="str" cm="1">
        <f t="array" ref="J4042">_xlfn.XLOOKUP(D4042,justificativas_motivos,justificativas_texto,"",1,1)</f>
        <v>MOTORISTA CUMPRINDO HORÁRIO NA ESCALA ATUAL</v>
      </c>
      <c r="L4042" s="119" t="str">
        <f>_xlfn.CONCAT(cr_impJnt[[#This Row],[DATA]],cr_impJnt[[#This Row],[MOTORISTA e MATRICULA]])</f>
        <v>45689LUIS CARLOS VIEIRA DE MELO SOUZA - 5535</v>
      </c>
    </row>
    <row r="4043" spans="1:12" ht="41.25" hidden="1" customHeight="1">
      <c r="A4043" s="152">
        <v>45689</v>
      </c>
      <c r="B4043" s="146">
        <v>19001</v>
      </c>
      <c r="C4043" s="147">
        <v>0.85416666666666663</v>
      </c>
      <c r="D4043" s="148" t="s">
        <v>11</v>
      </c>
      <c r="E4043" s="153" t="s">
        <v>37</v>
      </c>
      <c r="F4043" s="149"/>
      <c r="G4043" s="149" t="str">
        <f t="shared" si="141"/>
        <v>1</v>
      </c>
      <c r="H4043" s="150">
        <f t="shared" si="142"/>
        <v>18</v>
      </c>
      <c r="I4043" s="149" t="s">
        <v>423</v>
      </c>
      <c r="J4043" s="151" t="str" cm="1">
        <f t="array" ref="J4043">_xlfn.XLOOKUP(D4043,justificativas_motivos,justificativas_texto,"",1,1)</f>
        <v>MOTORISTA CUMPRINDO HORÁRIO NA ESCALA ATUAL</v>
      </c>
      <c r="L4043" s="119" t="str">
        <f>_xlfn.CONCAT(cr_impJnt[[#This Row],[DATA]],cr_impJnt[[#This Row],[MOTORISTA e MATRICULA]])</f>
        <v>45689OLISMAR BATISTA DE DEUS - 5293</v>
      </c>
    </row>
    <row r="4044" spans="1:12" ht="41.25" hidden="1" customHeight="1">
      <c r="A4044" s="152">
        <v>45689</v>
      </c>
      <c r="B4044" s="146">
        <v>19001</v>
      </c>
      <c r="C4044" s="147">
        <v>0.85416666666666663</v>
      </c>
      <c r="D4044" s="148" t="s">
        <v>11</v>
      </c>
      <c r="E4044" s="153" t="s">
        <v>55</v>
      </c>
      <c r="F4044" s="149"/>
      <c r="G4044" s="149" t="str">
        <f t="shared" si="141"/>
        <v>1</v>
      </c>
      <c r="H4044" s="150">
        <f t="shared" si="142"/>
        <v>18</v>
      </c>
      <c r="I4044" s="149" t="s">
        <v>423</v>
      </c>
      <c r="J4044" s="151" t="str" cm="1">
        <f t="array" ref="J4044">_xlfn.XLOOKUP(D4044,justificativas_motivos,justificativas_texto,"",1,1)</f>
        <v>MOTORISTA CUMPRINDO HORÁRIO NA ESCALA ATUAL</v>
      </c>
      <c r="L4044" s="119" t="str">
        <f>_xlfn.CONCAT(cr_impJnt[[#This Row],[DATA]],cr_impJnt[[#This Row],[MOTORISTA e MATRICULA]])</f>
        <v>45689ROBERTO SOARES RUFINO - 5539</v>
      </c>
    </row>
    <row r="4045" spans="1:12" ht="41.25" hidden="1" customHeight="1">
      <c r="A4045" s="152">
        <v>45689</v>
      </c>
      <c r="B4045" s="146">
        <v>24003</v>
      </c>
      <c r="C4045" s="147">
        <v>0.33333333333333331</v>
      </c>
      <c r="D4045" s="148" t="s">
        <v>11</v>
      </c>
      <c r="E4045" s="153" t="s">
        <v>148</v>
      </c>
      <c r="F4045" s="149"/>
      <c r="G4045" s="149" t="str">
        <f t="shared" si="141"/>
        <v>1</v>
      </c>
      <c r="H4045" s="150">
        <f t="shared" si="142"/>
        <v>18</v>
      </c>
      <c r="I4045" s="149" t="str" cm="1">
        <f t="array" ref="I4045">_xlfn.XLOOKUP(C4045,imp_horarios,imp_trechos_janta,"",-1,1)</f>
        <v>SAO LUIS X GOIANIA 08:00</v>
      </c>
      <c r="J4045" s="151" t="str" cm="1">
        <f t="array" ref="J4045">_xlfn.XLOOKUP(D4045,justificativas_motivos,justificativas_texto,"",1,1)</f>
        <v>MOTORISTA CUMPRINDO HORÁRIO NA ESCALA ATUAL</v>
      </c>
      <c r="L4045" s="119" t="str">
        <f>_xlfn.CONCAT(cr_impJnt[[#This Row],[DATA]],cr_impJnt[[#This Row],[MOTORISTA e MATRICULA]])</f>
        <v>45689TIAGO MARTINS BERNARDES - 5260</v>
      </c>
    </row>
    <row r="4046" spans="1:12" ht="41.25" hidden="1" customHeight="1">
      <c r="A4046" s="152">
        <v>45689</v>
      </c>
      <c r="B4046" s="146">
        <v>24003</v>
      </c>
      <c r="C4046" s="147">
        <v>0.33333333333333331</v>
      </c>
      <c r="D4046" s="148" t="s">
        <v>11</v>
      </c>
      <c r="E4046" s="153" t="s">
        <v>179</v>
      </c>
      <c r="F4046" s="149"/>
      <c r="G4046" s="149" t="str">
        <f t="shared" si="141"/>
        <v>1</v>
      </c>
      <c r="H4046" s="150">
        <f t="shared" si="142"/>
        <v>18</v>
      </c>
      <c r="I4046" s="149" t="str" cm="1">
        <f t="array" ref="I4046">_xlfn.XLOOKUP(C4046,imp_horarios,imp_trechos_janta,"",-1,1)</f>
        <v>SAO LUIS X GOIANIA 08:00</v>
      </c>
      <c r="J4046" s="151" t="str" cm="1">
        <f t="array" ref="J4046">_xlfn.XLOOKUP(D4046,justificativas_motivos,justificativas_texto,"",1,1)</f>
        <v>MOTORISTA CUMPRINDO HORÁRIO NA ESCALA ATUAL</v>
      </c>
      <c r="L4046" s="119" t="str">
        <f>_xlfn.CONCAT(cr_impJnt[[#This Row],[DATA]],cr_impJnt[[#This Row],[MOTORISTA e MATRICULA]])</f>
        <v>45689VALDIR PEREIRA DE SOUZA - 85</v>
      </c>
    </row>
    <row r="4047" spans="1:12" ht="41.25" hidden="1" customHeight="1">
      <c r="A4047" s="152">
        <v>45689</v>
      </c>
      <c r="B4047" s="146">
        <v>16400</v>
      </c>
      <c r="C4047" s="147">
        <v>0.39583333333333331</v>
      </c>
      <c r="D4047" s="148" t="s">
        <v>11</v>
      </c>
      <c r="E4047" s="153" t="s">
        <v>352</v>
      </c>
      <c r="F4047" s="149"/>
      <c r="G4047" s="149" t="str">
        <f t="shared" si="141"/>
        <v>1</v>
      </c>
      <c r="H4047" s="150">
        <f t="shared" si="142"/>
        <v>18</v>
      </c>
      <c r="I4047" s="149" t="s">
        <v>145</v>
      </c>
      <c r="J4047" s="151" t="str" cm="1">
        <f t="array" ref="J4047">_xlfn.XLOOKUP(D4047,justificativas_motivos,justificativas_texto,"",1,1)</f>
        <v>MOTORISTA CUMPRINDO HORÁRIO NA ESCALA ATUAL</v>
      </c>
      <c r="L4047" s="119" t="str">
        <f>_xlfn.CONCAT(cr_impJnt[[#This Row],[DATA]],cr_impJnt[[#This Row],[MOTORISTA e MATRICULA]])</f>
        <v>45689FRANCISCO CARLOS MELO - 5306</v>
      </c>
    </row>
    <row r="4048" spans="1:12" ht="41.25" hidden="1" customHeight="1">
      <c r="A4048" s="152">
        <v>45689</v>
      </c>
      <c r="B4048" s="146">
        <v>16400</v>
      </c>
      <c r="C4048" s="147">
        <v>0.39583333333333331</v>
      </c>
      <c r="D4048" s="148" t="s">
        <v>11</v>
      </c>
      <c r="E4048" s="153" t="s">
        <v>371</v>
      </c>
      <c r="F4048" s="149"/>
      <c r="G4048" s="149" t="str">
        <f t="shared" si="141"/>
        <v>1</v>
      </c>
      <c r="H4048" s="150">
        <f t="shared" si="142"/>
        <v>18</v>
      </c>
      <c r="I4048" s="149" t="s">
        <v>145</v>
      </c>
      <c r="J4048" s="151" t="str" cm="1">
        <f t="array" ref="J4048">_xlfn.XLOOKUP(D4048,justificativas_motivos,justificativas_texto,"",1,1)</f>
        <v>MOTORISTA CUMPRINDO HORÁRIO NA ESCALA ATUAL</v>
      </c>
      <c r="L4048" s="119" t="str">
        <f>_xlfn.CONCAT(cr_impJnt[[#This Row],[DATA]],cr_impJnt[[#This Row],[MOTORISTA e MATRICULA]])</f>
        <v>45689MARCELO ALVES DE SOUSA - 5655</v>
      </c>
    </row>
    <row r="4049" spans="1:12" ht="41.25" hidden="1" customHeight="1">
      <c r="A4049" s="152">
        <v>45689</v>
      </c>
      <c r="B4049" s="146" t="s">
        <v>137</v>
      </c>
      <c r="C4049" s="147" t="s">
        <v>137</v>
      </c>
      <c r="D4049" s="148" t="s">
        <v>11</v>
      </c>
      <c r="E4049" s="149" t="s">
        <v>14</v>
      </c>
      <c r="F4049" s="149"/>
      <c r="G4049" s="149" t="str">
        <f t="shared" si="141"/>
        <v>1</v>
      </c>
      <c r="H4049" s="150">
        <f t="shared" si="142"/>
        <v>18</v>
      </c>
      <c r="I4049" s="149" t="str" cm="1">
        <f t="array" ref="I4049">_xlfn.XLOOKUP(C4049,imp_horarios,imp_trechos_janta,"",-1,1)</f>
        <v>ESPERA</v>
      </c>
      <c r="J4049" s="151" t="str" cm="1">
        <f t="array" ref="J4049">_xlfn.XLOOKUP(D4049,justificativas_motivos,justificativas_texto,"",1,1)</f>
        <v>MOTORISTA CUMPRINDO HORÁRIO NA ESCALA ATUAL</v>
      </c>
      <c r="L4049" s="119" t="str">
        <f>_xlfn.CONCAT(cr_impJnt[[#This Row],[DATA]],cr_impJnt[[#This Row],[MOTORISTA e MATRICULA]])</f>
        <v>45689WOLNEY EDUARDO DE OLIVEIRA - 5607</v>
      </c>
    </row>
    <row r="4050" spans="1:12" ht="41.25" hidden="1" customHeight="1">
      <c r="A4050" s="152">
        <v>45689</v>
      </c>
      <c r="B4050" s="146" t="s">
        <v>137</v>
      </c>
      <c r="C4050" s="147" t="s">
        <v>137</v>
      </c>
      <c r="D4050" s="148" t="s">
        <v>11</v>
      </c>
      <c r="E4050" s="153" t="s">
        <v>427</v>
      </c>
      <c r="F4050" s="149"/>
      <c r="G4050" s="149" t="str">
        <f t="shared" si="141"/>
        <v>1</v>
      </c>
      <c r="H4050" s="150">
        <f t="shared" si="142"/>
        <v>18</v>
      </c>
      <c r="I4050" s="149" t="str" cm="1">
        <f t="array" ref="I4050">_xlfn.XLOOKUP(C4050,imp_horarios,imp_trechos_janta,"",-1,1)</f>
        <v>ESPERA</v>
      </c>
      <c r="J4050" s="151" t="str" cm="1">
        <f t="array" ref="J4050">_xlfn.XLOOKUP(D4050,justificativas_motivos,justificativas_texto,"",1,1)</f>
        <v>MOTORISTA CUMPRINDO HORÁRIO NA ESCALA ATUAL</v>
      </c>
      <c r="L4050" s="119" t="str">
        <f>_xlfn.CONCAT(cr_impJnt[[#This Row],[DATA]],cr_impJnt[[#This Row],[MOTORISTA e MATRICULA]])</f>
        <v>45689EDILTON MONTEIRO GUNDIM -6023</v>
      </c>
    </row>
    <row r="4051" spans="1:12" ht="41.25" hidden="1" customHeight="1">
      <c r="A4051" s="152">
        <v>45689</v>
      </c>
      <c r="B4051" s="146">
        <v>19020</v>
      </c>
      <c r="C4051" s="147">
        <v>0.75</v>
      </c>
      <c r="D4051" s="148" t="s">
        <v>11</v>
      </c>
      <c r="E4051" s="149" t="s">
        <v>167</v>
      </c>
      <c r="F4051" s="149"/>
      <c r="G4051" s="149" t="str">
        <f t="shared" si="141"/>
        <v>1</v>
      </c>
      <c r="H4051" s="150">
        <f t="shared" si="142"/>
        <v>18</v>
      </c>
      <c r="I4051" s="149" t="str" cm="1">
        <f t="array" ref="I4051">_xlfn.XLOOKUP(C4051,imp_horarios,imp_trechos_janta,"",-1,1)</f>
        <v>GOIANIA X TERESINA 18:00</v>
      </c>
      <c r="J4051" s="151" t="str" cm="1">
        <f t="array" ref="J4051">_xlfn.XLOOKUP(D4051,justificativas_motivos,justificativas_texto,"",1,1)</f>
        <v>MOTORISTA CUMPRINDO HORÁRIO NA ESCALA ATUAL</v>
      </c>
      <c r="L4051" s="119" t="str">
        <f>_xlfn.CONCAT(cr_impJnt[[#This Row],[DATA]],cr_impJnt[[#This Row],[MOTORISTA e MATRICULA]])</f>
        <v>45689ANDRE LUIZ DA SILVA - 5188</v>
      </c>
    </row>
    <row r="4052" spans="1:12" ht="41.25" hidden="1" customHeight="1">
      <c r="A4052" s="152">
        <v>45689</v>
      </c>
      <c r="B4052" s="146">
        <v>19020</v>
      </c>
      <c r="C4052" s="147">
        <v>0.75</v>
      </c>
      <c r="D4052" s="148" t="s">
        <v>11</v>
      </c>
      <c r="E4052" s="153" t="s">
        <v>633</v>
      </c>
      <c r="F4052" s="149"/>
      <c r="G4052" s="149" t="str">
        <f t="shared" si="141"/>
        <v>1</v>
      </c>
      <c r="H4052" s="150">
        <f t="shared" si="142"/>
        <v>18</v>
      </c>
      <c r="I4052" s="132" t="str" cm="1">
        <f t="array" ref="I4052">_xlfn.XLOOKUP(C4052,imp_horarios,imp_trechos_janta,"",-1,1)</f>
        <v>GOIANIA X TERESINA 18:00</v>
      </c>
      <c r="J4052" s="151" t="str" cm="1">
        <f t="array" ref="J4052">_xlfn.XLOOKUP(D4052,justificativas_motivos,justificativas_texto,"",1,1)</f>
        <v>MOTORISTA CUMPRINDO HORÁRIO NA ESCALA ATUAL</v>
      </c>
      <c r="L4052" s="119" t="str">
        <f>_xlfn.CONCAT(cr_impJnt[[#This Row],[DATA]],cr_impJnt[[#This Row],[MOTORISTA e MATRICULA]])</f>
        <v>45689LUSIMAR SOARES ROSA -5987</v>
      </c>
    </row>
    <row r="4053" spans="1:12" ht="41.25" hidden="1" customHeight="1">
      <c r="A4053" s="152">
        <v>45689</v>
      </c>
      <c r="B4053" s="146">
        <v>24011</v>
      </c>
      <c r="C4053" s="147">
        <v>0.79166666666666663</v>
      </c>
      <c r="D4053" s="148" t="s">
        <v>11</v>
      </c>
      <c r="E4053" s="149" t="s">
        <v>127</v>
      </c>
      <c r="F4053" s="149"/>
      <c r="G4053" s="149" t="str">
        <f t="shared" si="141"/>
        <v>1</v>
      </c>
      <c r="H4053" s="150">
        <f t="shared" si="142"/>
        <v>18</v>
      </c>
      <c r="I4053" s="132" t="s">
        <v>79</v>
      </c>
      <c r="J4053" s="151" t="str" cm="1">
        <f t="array" ref="J4053">_xlfn.XLOOKUP(D4053,justificativas_motivos,justificativas_texto,"",1,1)</f>
        <v>MOTORISTA CUMPRINDO HORÁRIO NA ESCALA ATUAL</v>
      </c>
      <c r="L4053" s="119" t="str">
        <f>_xlfn.CONCAT(cr_impJnt[[#This Row],[DATA]],cr_impJnt[[#This Row],[MOTORISTA e MATRICULA]])</f>
        <v>45689LUIZ CARLOS DE ARAUJO - 1960</v>
      </c>
    </row>
    <row r="4054" spans="1:12" ht="41.25" hidden="1" customHeight="1">
      <c r="A4054" s="152">
        <v>45689</v>
      </c>
      <c r="B4054" s="146">
        <v>24011</v>
      </c>
      <c r="C4054" s="147">
        <v>0.79166666666666663</v>
      </c>
      <c r="D4054" s="148" t="s">
        <v>11</v>
      </c>
      <c r="E4054" s="149" t="s">
        <v>128</v>
      </c>
      <c r="F4054" s="149"/>
      <c r="G4054" s="149" t="str">
        <f t="shared" si="141"/>
        <v>1</v>
      </c>
      <c r="H4054" s="150">
        <f t="shared" si="142"/>
        <v>18</v>
      </c>
      <c r="I4054" s="149" t="s">
        <v>79</v>
      </c>
      <c r="J4054" s="151" t="str" cm="1">
        <f t="array" ref="J4054">_xlfn.XLOOKUP(D4054,justificativas_motivos,justificativas_texto,"",1,1)</f>
        <v>MOTORISTA CUMPRINDO HORÁRIO NA ESCALA ATUAL</v>
      </c>
      <c r="L4054" s="119" t="str">
        <f>_xlfn.CONCAT(cr_impJnt[[#This Row],[DATA]],cr_impJnt[[#This Row],[MOTORISTA e MATRICULA]])</f>
        <v>45689EURIDES ELIEZER CORREIA - 2778</v>
      </c>
    </row>
    <row r="4055" spans="1:12" ht="41.25" hidden="1" customHeight="1">
      <c r="A4055" s="152">
        <v>45689</v>
      </c>
      <c r="B4055" s="146">
        <v>24014</v>
      </c>
      <c r="C4055" s="147">
        <v>0.83333333333333337</v>
      </c>
      <c r="D4055" s="148" t="s">
        <v>11</v>
      </c>
      <c r="E4055" s="149" t="s">
        <v>12</v>
      </c>
      <c r="F4055" s="149"/>
      <c r="G4055" s="149" t="str">
        <f t="shared" si="141"/>
        <v>1</v>
      </c>
      <c r="H4055" s="150">
        <f t="shared" si="142"/>
        <v>18</v>
      </c>
      <c r="I4055" s="149" t="str" cm="1">
        <f t="array" ref="I4055">_xlfn.XLOOKUP(C4055,imp_horarios,imp_trechos_janta,"",-1,1)</f>
        <v>GOIANIA X SAO LUIS 20:00</v>
      </c>
      <c r="J4055" s="151" t="str" cm="1">
        <f t="array" ref="J4055">_xlfn.XLOOKUP(D4055,justificativas_motivos,justificativas_texto,"",1,1)</f>
        <v>MOTORISTA CUMPRINDO HORÁRIO NA ESCALA ATUAL</v>
      </c>
      <c r="L4055" s="119" t="str">
        <f>_xlfn.CONCAT(cr_impJnt[[#This Row],[DATA]],cr_impJnt[[#This Row],[MOTORISTA e MATRICULA]])</f>
        <v>45689JOAO BATISTA DA SILVA - 1823</v>
      </c>
    </row>
    <row r="4056" spans="1:12" ht="41.25" hidden="1" customHeight="1">
      <c r="A4056" s="152">
        <v>45689</v>
      </c>
      <c r="B4056" s="146">
        <v>24014</v>
      </c>
      <c r="C4056" s="147">
        <v>0.83333333333333337</v>
      </c>
      <c r="D4056" s="148" t="s">
        <v>11</v>
      </c>
      <c r="E4056" s="149" t="s">
        <v>13</v>
      </c>
      <c r="F4056" s="149"/>
      <c r="G4056" s="149" t="str">
        <f t="shared" si="141"/>
        <v>1</v>
      </c>
      <c r="H4056" s="150">
        <f t="shared" si="142"/>
        <v>18</v>
      </c>
      <c r="I4056" s="149" t="str" cm="1">
        <f t="array" ref="I4056">_xlfn.XLOOKUP(C4056,imp_horarios,imp_trechos_janta,"",-1,1)</f>
        <v>GOIANIA X SAO LUIS 20:00</v>
      </c>
      <c r="J4056" s="151" t="str" cm="1">
        <f t="array" ref="J4056">_xlfn.XLOOKUP(D4056,justificativas_motivos,justificativas_texto,"",1,1)</f>
        <v>MOTORISTA CUMPRINDO HORÁRIO NA ESCALA ATUAL</v>
      </c>
      <c r="L4056" s="119" t="str">
        <f>_xlfn.CONCAT(cr_impJnt[[#This Row],[DATA]],cr_impJnt[[#This Row],[MOTORISTA e MATRICULA]])</f>
        <v>45689GENIVAL MIRANDA LEITE - 1953</v>
      </c>
    </row>
    <row r="4057" spans="1:12" ht="41.25" hidden="1" customHeight="1">
      <c r="A4057" s="152">
        <v>45690</v>
      </c>
      <c r="B4057" s="146" t="s">
        <v>137</v>
      </c>
      <c r="C4057" s="147" t="s">
        <v>137</v>
      </c>
      <c r="D4057" s="148" t="s">
        <v>137</v>
      </c>
      <c r="E4057" s="149" t="s">
        <v>14</v>
      </c>
      <c r="F4057" s="149"/>
      <c r="G4057" s="149" t="str">
        <f t="shared" si="141"/>
        <v>1</v>
      </c>
      <c r="H4057" s="150">
        <f t="shared" si="142"/>
        <v>18</v>
      </c>
      <c r="I4057" s="149" t="str" cm="1">
        <f t="array" ref="I4057">_xlfn.XLOOKUP(C4057,imp_horarios,imp_trechos_janta,"",-1,1)</f>
        <v>ESPERA</v>
      </c>
      <c r="J4057" s="151" t="str" cm="1">
        <f t="array" ref="J4057">_xlfn.XLOOKUP(D4057,justificativas_motivos,justificativas_texto,"",1,1)</f>
        <v>MOTORISTA NA GARAGEM EM ESPERA PARA DISPONIBILIDADE DE HORARIOS</v>
      </c>
      <c r="L4057" s="119" t="str">
        <f>_xlfn.CONCAT(cr_impJnt[[#This Row],[DATA]],cr_impJnt[[#This Row],[MOTORISTA e MATRICULA]])</f>
        <v>45690WOLNEY EDUARDO DE OLIVEIRA - 5607</v>
      </c>
    </row>
    <row r="4058" spans="1:12" ht="41.25" hidden="1" customHeight="1">
      <c r="A4058" s="152">
        <v>45690</v>
      </c>
      <c r="B4058" s="146" t="s">
        <v>137</v>
      </c>
      <c r="C4058" s="147" t="s">
        <v>137</v>
      </c>
      <c r="D4058" s="148" t="s">
        <v>137</v>
      </c>
      <c r="E4058" s="153" t="s">
        <v>427</v>
      </c>
      <c r="F4058" s="149"/>
      <c r="G4058" s="149" t="str">
        <f t="shared" si="141"/>
        <v>1</v>
      </c>
      <c r="H4058" s="150">
        <f t="shared" si="142"/>
        <v>18</v>
      </c>
      <c r="I4058" s="149" t="str" cm="1">
        <f t="array" ref="I4058">_xlfn.XLOOKUP(C4058,imp_horarios,imp_trechos_janta,"",-1,1)</f>
        <v>ESPERA</v>
      </c>
      <c r="J4058" s="151" t="str" cm="1">
        <f t="array" ref="J4058">_xlfn.XLOOKUP(D4058,justificativas_motivos,justificativas_texto,"",1,1)</f>
        <v>MOTORISTA NA GARAGEM EM ESPERA PARA DISPONIBILIDADE DE HORARIOS</v>
      </c>
      <c r="L4058" s="119" t="str">
        <f>_xlfn.CONCAT(cr_impJnt[[#This Row],[DATA]],cr_impJnt[[#This Row],[MOTORISTA e MATRICULA]])</f>
        <v>45690EDILTON MONTEIRO GUNDIM -6023</v>
      </c>
    </row>
    <row r="4059" spans="1:12" ht="41.25" hidden="1" customHeight="1">
      <c r="A4059" s="152">
        <v>45690</v>
      </c>
      <c r="B4059" s="146">
        <v>24011</v>
      </c>
      <c r="C4059" s="147">
        <v>0.3</v>
      </c>
      <c r="D4059" s="148" t="s">
        <v>11</v>
      </c>
      <c r="E4059" s="149" t="s">
        <v>127</v>
      </c>
      <c r="F4059" s="149"/>
      <c r="G4059" s="149" t="str">
        <f t="shared" si="141"/>
        <v>1</v>
      </c>
      <c r="H4059" s="150">
        <f t="shared" si="142"/>
        <v>18</v>
      </c>
      <c r="I4059" s="149" t="str" cm="1">
        <f t="array" ref="I4059">_xlfn.XLOOKUP(C4059,imp_horarios,imp_trechos_janta,"",-1,1)</f>
        <v>BELEM X GOIANIA 07:12</v>
      </c>
      <c r="J4059" s="151" t="str" cm="1">
        <f t="array" ref="J4059">_xlfn.XLOOKUP(D4059,justificativas_motivos,justificativas_texto,"",1,1)</f>
        <v>MOTORISTA CUMPRINDO HORÁRIO NA ESCALA ATUAL</v>
      </c>
      <c r="L4059" s="119" t="str">
        <f>_xlfn.CONCAT(cr_impJnt[[#This Row],[DATA]],cr_impJnt[[#This Row],[MOTORISTA e MATRICULA]])</f>
        <v>45690LUIZ CARLOS DE ARAUJO - 1960</v>
      </c>
    </row>
    <row r="4060" spans="1:12" ht="41.25" hidden="1" customHeight="1">
      <c r="A4060" s="152">
        <v>45690</v>
      </c>
      <c r="B4060" s="146">
        <v>24011</v>
      </c>
      <c r="C4060" s="147">
        <v>0.3</v>
      </c>
      <c r="D4060" s="148" t="s">
        <v>11</v>
      </c>
      <c r="E4060" s="149" t="s">
        <v>128</v>
      </c>
      <c r="F4060" s="149"/>
      <c r="G4060" s="149" t="str">
        <f t="shared" si="141"/>
        <v>1</v>
      </c>
      <c r="H4060" s="150">
        <f t="shared" si="142"/>
        <v>18</v>
      </c>
      <c r="I4060" s="149" t="str" cm="1">
        <f t="array" ref="I4060">_xlfn.XLOOKUP(C4060,imp_horarios,imp_trechos_janta,"",-1,1)</f>
        <v>BELEM X GOIANIA 07:12</v>
      </c>
      <c r="J4060" s="151" t="str" cm="1">
        <f t="array" ref="J4060">_xlfn.XLOOKUP(D4060,justificativas_motivos,justificativas_texto,"",1,1)</f>
        <v>MOTORISTA CUMPRINDO HORÁRIO NA ESCALA ATUAL</v>
      </c>
      <c r="L4060" s="119" t="str">
        <f>_xlfn.CONCAT(cr_impJnt[[#This Row],[DATA]],cr_impJnt[[#This Row],[MOTORISTA e MATRICULA]])</f>
        <v>45690EURIDES ELIEZER CORREIA - 2778</v>
      </c>
    </row>
    <row r="4061" spans="1:12" ht="41.25" hidden="1" customHeight="1">
      <c r="A4061" s="152">
        <v>45690</v>
      </c>
      <c r="B4061" s="146">
        <v>24014</v>
      </c>
      <c r="C4061" s="147">
        <v>0.33333333333333331</v>
      </c>
      <c r="D4061" s="148" t="s">
        <v>11</v>
      </c>
      <c r="E4061" s="149" t="s">
        <v>12</v>
      </c>
      <c r="F4061" s="149"/>
      <c r="G4061" s="149" t="str">
        <f t="shared" si="141"/>
        <v>1</v>
      </c>
      <c r="H4061" s="150">
        <f t="shared" si="142"/>
        <v>18</v>
      </c>
      <c r="I4061" s="149" t="str" cm="1">
        <f t="array" ref="I4061">_xlfn.XLOOKUP(C4061,imp_horarios,imp_trechos_janta,"",-1,1)</f>
        <v>SAO LUIS X GOIANIA 08:00</v>
      </c>
      <c r="J4061" s="151" t="str" cm="1">
        <f t="array" ref="J4061">_xlfn.XLOOKUP(D4061,justificativas_motivos,justificativas_texto,"",1,1)</f>
        <v>MOTORISTA CUMPRINDO HORÁRIO NA ESCALA ATUAL</v>
      </c>
      <c r="L4061" s="119" t="str">
        <f>_xlfn.CONCAT(cr_impJnt[[#This Row],[DATA]],cr_impJnt[[#This Row],[MOTORISTA e MATRICULA]])</f>
        <v>45690JOAO BATISTA DA SILVA - 1823</v>
      </c>
    </row>
    <row r="4062" spans="1:12" ht="41.25" hidden="1" customHeight="1">
      <c r="A4062" s="152">
        <v>45690</v>
      </c>
      <c r="B4062" s="146">
        <v>24014</v>
      </c>
      <c r="C4062" s="147">
        <v>0.33333333333333331</v>
      </c>
      <c r="D4062" s="148" t="s">
        <v>11</v>
      </c>
      <c r="E4062" s="149" t="s">
        <v>13</v>
      </c>
      <c r="F4062" s="149"/>
      <c r="G4062" s="149" t="str">
        <f t="shared" si="141"/>
        <v>1</v>
      </c>
      <c r="H4062" s="150">
        <f t="shared" si="142"/>
        <v>18</v>
      </c>
      <c r="I4062" s="149" t="str" cm="1">
        <f t="array" ref="I4062">_xlfn.XLOOKUP(C4062,imp_horarios,imp_trechos_janta,"",-1,1)</f>
        <v>SAO LUIS X GOIANIA 08:00</v>
      </c>
      <c r="J4062" s="151" t="str" cm="1">
        <f t="array" ref="J4062">_xlfn.XLOOKUP(D4062,justificativas_motivos,justificativas_texto,"",1,1)</f>
        <v>MOTORISTA CUMPRINDO HORÁRIO NA ESCALA ATUAL</v>
      </c>
      <c r="L4062" s="119" t="str">
        <f>_xlfn.CONCAT(cr_impJnt[[#This Row],[DATA]],cr_impJnt[[#This Row],[MOTORISTA e MATRICULA]])</f>
        <v>45690GENIVAL MIRANDA LEITE - 1953</v>
      </c>
    </row>
    <row r="4063" spans="1:12" ht="41.25" hidden="1" customHeight="1">
      <c r="A4063" s="152">
        <v>45690</v>
      </c>
      <c r="B4063" s="146">
        <v>19007</v>
      </c>
      <c r="C4063" s="147">
        <v>0.39583333333333331</v>
      </c>
      <c r="D4063" s="148" t="s">
        <v>11</v>
      </c>
      <c r="E4063" s="153" t="s">
        <v>150</v>
      </c>
      <c r="F4063" s="149"/>
      <c r="G4063" s="149" t="str">
        <f t="shared" si="141"/>
        <v>1</v>
      </c>
      <c r="H4063" s="150">
        <f t="shared" si="142"/>
        <v>18</v>
      </c>
      <c r="I4063" s="149" t="str" cm="1">
        <f t="array" ref="I4063">_xlfn.XLOOKUP(C4063,imp_horarios,imp_trechos_janta,"",-1,1)</f>
        <v>GOIANIA X BELEM 09:30</v>
      </c>
      <c r="J4063" s="151" t="str" cm="1">
        <f t="array" ref="J4063">_xlfn.XLOOKUP(D4063,justificativas_motivos,justificativas_texto,"",1,1)</f>
        <v>MOTORISTA CUMPRINDO HORÁRIO NA ESCALA ATUAL</v>
      </c>
      <c r="L4063" s="119" t="str">
        <f>_xlfn.CONCAT(cr_impJnt[[#This Row],[DATA]],cr_impJnt[[#This Row],[MOTORISTA e MATRICULA]])</f>
        <v>45690GERALDO MARTINS DOS SANTOS - 5610</v>
      </c>
    </row>
    <row r="4064" spans="1:12" ht="41.25" hidden="1" customHeight="1">
      <c r="A4064" s="152">
        <v>45690</v>
      </c>
      <c r="B4064" s="146">
        <v>19007</v>
      </c>
      <c r="C4064" s="147">
        <v>0.39583333333333331</v>
      </c>
      <c r="D4064" s="148" t="s">
        <v>11</v>
      </c>
      <c r="E4064" s="153" t="s">
        <v>209</v>
      </c>
      <c r="F4064" s="149"/>
      <c r="G4064" s="149" t="str">
        <f t="shared" si="141"/>
        <v>1</v>
      </c>
      <c r="H4064" s="150">
        <f t="shared" si="142"/>
        <v>18</v>
      </c>
      <c r="I4064" s="149" t="str" cm="1">
        <f t="array" ref="I4064">_xlfn.XLOOKUP(C4064,imp_horarios,imp_trechos_janta,"",-1,1)</f>
        <v>GOIANIA X BELEM 09:30</v>
      </c>
      <c r="J4064" s="151" t="str" cm="1">
        <f t="array" ref="J4064">_xlfn.XLOOKUP(D4064,justificativas_motivos,justificativas_texto,"",1,1)</f>
        <v>MOTORISTA CUMPRINDO HORÁRIO NA ESCALA ATUAL</v>
      </c>
      <c r="L4064" s="119" t="str">
        <f>_xlfn.CONCAT(cr_impJnt[[#This Row],[DATA]],cr_impJnt[[#This Row],[MOTORISTA e MATRICULA]])</f>
        <v>45690JOAO BATISTA DA SILVA - 1410</v>
      </c>
    </row>
    <row r="4065" spans="1:12" ht="41.25" hidden="1" customHeight="1">
      <c r="A4065" s="152">
        <v>45690</v>
      </c>
      <c r="B4065" s="146" t="s">
        <v>137</v>
      </c>
      <c r="C4065" s="147" t="s">
        <v>137</v>
      </c>
      <c r="D4065" s="148" t="s">
        <v>137</v>
      </c>
      <c r="E4065" s="153" t="s">
        <v>232</v>
      </c>
      <c r="F4065" s="149"/>
      <c r="G4065" s="149" t="str">
        <f t="shared" si="141"/>
        <v>1</v>
      </c>
      <c r="H4065" s="150">
        <f t="shared" si="142"/>
        <v>18</v>
      </c>
      <c r="I4065" s="149" t="str" cm="1">
        <f t="array" ref="I4065">_xlfn.XLOOKUP(C4065,imp_horarios,imp_trechos_janta,"",-1,1)</f>
        <v>ESPERA</v>
      </c>
      <c r="J4065" s="151" t="str" cm="1">
        <f t="array" ref="J4065">_xlfn.XLOOKUP(D4065,justificativas_motivos,justificativas_texto,"",1,1)</f>
        <v>MOTORISTA NA GARAGEM EM ESPERA PARA DISPONIBILIDADE DE HORARIOS</v>
      </c>
      <c r="L4065" s="119" t="str">
        <f>_xlfn.CONCAT(cr_impJnt[[#This Row],[DATA]],cr_impJnt[[#This Row],[MOTORISTA e MATRICULA]])</f>
        <v>45690JOSE MARQUES DE SOUZA - 5771</v>
      </c>
    </row>
    <row r="4066" spans="1:12" ht="41.25" hidden="1" customHeight="1">
      <c r="A4066" s="152">
        <v>45690</v>
      </c>
      <c r="B4066" s="146" t="s">
        <v>137</v>
      </c>
      <c r="C4066" s="147" t="s">
        <v>137</v>
      </c>
      <c r="D4066" s="148" t="s">
        <v>137</v>
      </c>
      <c r="E4066" s="153" t="s">
        <v>410</v>
      </c>
      <c r="F4066" s="149"/>
      <c r="G4066" s="149" t="str">
        <f t="shared" si="141"/>
        <v>1</v>
      </c>
      <c r="H4066" s="150">
        <f t="shared" si="142"/>
        <v>18</v>
      </c>
      <c r="I4066" s="149" t="str" cm="1">
        <f t="array" ref="I4066">_xlfn.XLOOKUP(C4066,imp_horarios,imp_trechos_janta,"",-1,1)</f>
        <v>ESPERA</v>
      </c>
      <c r="J4066" s="151" t="str" cm="1">
        <f t="array" ref="J4066">_xlfn.XLOOKUP(D4066,justificativas_motivos,justificativas_texto,"",1,1)</f>
        <v>MOTORISTA NA GARAGEM EM ESPERA PARA DISPONIBILIDADE DE HORARIOS</v>
      </c>
      <c r="L4066" s="119" t="str">
        <f>_xlfn.CONCAT(cr_impJnt[[#This Row],[DATA]],cr_impJnt[[#This Row],[MOTORISTA e MATRICULA]])</f>
        <v>45690ELIAS ALVES DE FRANÇA - 6046</v>
      </c>
    </row>
    <row r="4067" spans="1:12" ht="41.25" hidden="1" customHeight="1">
      <c r="A4067" s="152">
        <v>45690</v>
      </c>
      <c r="B4067" s="146">
        <v>16100</v>
      </c>
      <c r="C4067" s="147">
        <v>0.39583333333333331</v>
      </c>
      <c r="D4067" s="148" t="s">
        <v>11</v>
      </c>
      <c r="E4067" s="149" t="s">
        <v>304</v>
      </c>
      <c r="F4067" s="149"/>
      <c r="G4067" s="149" t="str">
        <f t="shared" si="141"/>
        <v>1</v>
      </c>
      <c r="H4067" s="150">
        <f t="shared" si="142"/>
        <v>18</v>
      </c>
      <c r="I4067" s="149" t="s">
        <v>145</v>
      </c>
      <c r="J4067" s="151" t="str" cm="1">
        <f t="array" ref="J4067">_xlfn.XLOOKUP(D4067,justificativas_motivos,justificativas_texto,"",1,1)</f>
        <v>MOTORISTA CUMPRINDO HORÁRIO NA ESCALA ATUAL</v>
      </c>
      <c r="L4067" s="119" t="str">
        <f>_xlfn.CONCAT(cr_impJnt[[#This Row],[DATA]],cr_impJnt[[#This Row],[MOTORISTA e MATRICULA]])</f>
        <v>45690GENIVAN LEAL TEIXEIRA - 5302</v>
      </c>
    </row>
    <row r="4068" spans="1:12" ht="41.25" hidden="1" customHeight="1">
      <c r="A4068" s="152">
        <v>45690</v>
      </c>
      <c r="B4068" s="146">
        <v>16100</v>
      </c>
      <c r="C4068" s="147">
        <v>0.39583333333333331</v>
      </c>
      <c r="D4068" s="148" t="s">
        <v>11</v>
      </c>
      <c r="E4068" s="149" t="s">
        <v>247</v>
      </c>
      <c r="F4068" s="149"/>
      <c r="G4068" s="149" t="str">
        <f t="shared" si="141"/>
        <v>1</v>
      </c>
      <c r="H4068" s="150">
        <f t="shared" si="142"/>
        <v>18</v>
      </c>
      <c r="I4068" s="149" t="s">
        <v>145</v>
      </c>
      <c r="J4068" s="151" t="str" cm="1">
        <f t="array" ref="J4068">_xlfn.XLOOKUP(D4068,justificativas_motivos,justificativas_texto,"",1,1)</f>
        <v>MOTORISTA CUMPRINDO HORÁRIO NA ESCALA ATUAL</v>
      </c>
      <c r="L4068" s="119" t="str">
        <f>_xlfn.CONCAT(cr_impJnt[[#This Row],[DATA]],cr_impJnt[[#This Row],[MOTORISTA e MATRICULA]])</f>
        <v>45690FRANCISCO DAS CHAGAS SILVA - 5656</v>
      </c>
    </row>
    <row r="4069" spans="1:12" ht="41.25" hidden="1" customHeight="1">
      <c r="A4069" s="152">
        <v>45690</v>
      </c>
      <c r="B4069" s="146">
        <v>221301</v>
      </c>
      <c r="C4069" s="147">
        <v>0.75</v>
      </c>
      <c r="D4069" s="148" t="s">
        <v>11</v>
      </c>
      <c r="E4069" s="149" t="s">
        <v>165</v>
      </c>
      <c r="F4069" s="149"/>
      <c r="G4069" s="149" t="str">
        <f t="shared" si="141"/>
        <v>1</v>
      </c>
      <c r="H4069" s="150">
        <f t="shared" si="142"/>
        <v>18</v>
      </c>
      <c r="I4069" s="149" t="str" cm="1">
        <f t="array" ref="I4069">_xlfn.XLOOKUP(C4069,imp_horarios,imp_trechos_janta,"",-1,1)</f>
        <v>GOIANIA X TERESINA 18:00</v>
      </c>
      <c r="J4069" s="151" t="str" cm="1">
        <f t="array" ref="J4069">_xlfn.XLOOKUP(D4069,justificativas_motivos,justificativas_texto,"",1,1)</f>
        <v>MOTORISTA CUMPRINDO HORÁRIO NA ESCALA ATUAL</v>
      </c>
      <c r="L4069" s="119" t="str">
        <f>_xlfn.CONCAT(cr_impJnt[[#This Row],[DATA]],cr_impJnt[[#This Row],[MOTORISTA e MATRICULA]])</f>
        <v>45690ANTONIO MAGNO FERREIRA DA SILVA - 5789</v>
      </c>
    </row>
    <row r="4070" spans="1:12" ht="41.25" hidden="1" customHeight="1">
      <c r="A4070" s="152">
        <v>45690</v>
      </c>
      <c r="B4070" s="146">
        <v>221301</v>
      </c>
      <c r="C4070" s="147">
        <v>0.75</v>
      </c>
      <c r="D4070" s="148" t="s">
        <v>11</v>
      </c>
      <c r="E4070" s="149" t="s">
        <v>109</v>
      </c>
      <c r="F4070" s="149"/>
      <c r="G4070" s="149" t="str">
        <f t="shared" si="141"/>
        <v>1</v>
      </c>
      <c r="H4070" s="150">
        <f t="shared" si="142"/>
        <v>18</v>
      </c>
      <c r="I4070" s="132" t="str" cm="1">
        <f t="array" ref="I4070">_xlfn.XLOOKUP(C4070,imp_horarios,imp_trechos_janta,"",-1,1)</f>
        <v>GOIANIA X TERESINA 18:00</v>
      </c>
      <c r="J4070" s="151" t="str" cm="1">
        <f t="array" ref="J4070">_xlfn.XLOOKUP(D4070,justificativas_motivos,justificativas_texto,"",1,1)</f>
        <v>MOTORISTA CUMPRINDO HORÁRIO NA ESCALA ATUAL</v>
      </c>
      <c r="L4070" s="119" t="str">
        <f>_xlfn.CONCAT(cr_impJnt[[#This Row],[DATA]],cr_impJnt[[#This Row],[MOTORISTA e MATRICULA]])</f>
        <v>45690LEON RODRIGUES LOPES - 5533</v>
      </c>
    </row>
    <row r="4071" spans="1:12" ht="41.25" hidden="1" customHeight="1">
      <c r="A4071" s="152">
        <v>45690</v>
      </c>
      <c r="B4071" s="146">
        <v>24013</v>
      </c>
      <c r="C4071" s="147">
        <v>0.79166666666666663</v>
      </c>
      <c r="D4071" s="148" t="s">
        <v>11</v>
      </c>
      <c r="E4071" s="149" t="s">
        <v>173</v>
      </c>
      <c r="F4071" s="149"/>
      <c r="G4071" s="149" t="str">
        <f t="shared" si="141"/>
        <v>1</v>
      </c>
      <c r="H4071" s="150">
        <f t="shared" si="142"/>
        <v>18</v>
      </c>
      <c r="I4071" s="132" t="s">
        <v>79</v>
      </c>
      <c r="J4071" s="151" t="str" cm="1">
        <f t="array" ref="J4071">_xlfn.XLOOKUP(D4071,justificativas_motivos,justificativas_texto,"",1,1)</f>
        <v>MOTORISTA CUMPRINDO HORÁRIO NA ESCALA ATUAL</v>
      </c>
      <c r="L4071" s="119" t="str">
        <f>_xlfn.CONCAT(cr_impJnt[[#This Row],[DATA]],cr_impJnt[[#This Row],[MOTORISTA e MATRICULA]])</f>
        <v>45690SILVIO SILVA DE OLIVEIRA - 5793</v>
      </c>
    </row>
    <row r="4072" spans="1:12" ht="41.25" hidden="1" customHeight="1">
      <c r="A4072" s="152">
        <v>45690</v>
      </c>
      <c r="B4072" s="146">
        <v>24013</v>
      </c>
      <c r="C4072" s="147">
        <v>0.79166666666666663</v>
      </c>
      <c r="D4072" s="148" t="s">
        <v>11</v>
      </c>
      <c r="E4072" s="149" t="s">
        <v>130</v>
      </c>
      <c r="F4072" s="149"/>
      <c r="G4072" s="149" t="str">
        <f t="shared" si="141"/>
        <v>1</v>
      </c>
      <c r="H4072" s="150">
        <f t="shared" si="142"/>
        <v>18</v>
      </c>
      <c r="I4072" s="149" t="s">
        <v>79</v>
      </c>
      <c r="J4072" s="151" t="str" cm="1">
        <f t="array" ref="J4072">_xlfn.XLOOKUP(D4072,justificativas_motivos,justificativas_texto,"",1,1)</f>
        <v>MOTORISTA CUMPRINDO HORÁRIO NA ESCALA ATUAL</v>
      </c>
      <c r="L4072" s="119" t="str">
        <f>_xlfn.CONCAT(cr_impJnt[[#This Row],[DATA]],cr_impJnt[[#This Row],[MOTORISTA e MATRICULA]])</f>
        <v>45690ADIR CASSIMIRO DA SILVA - 5672</v>
      </c>
    </row>
    <row r="4073" spans="1:12" ht="41.25" hidden="1" customHeight="1">
      <c r="A4073" s="152">
        <v>45690</v>
      </c>
      <c r="B4073" s="146">
        <v>24001</v>
      </c>
      <c r="C4073" s="147">
        <v>0.83333333333333337</v>
      </c>
      <c r="D4073" s="148" t="s">
        <v>11</v>
      </c>
      <c r="E4073" s="149" t="s">
        <v>219</v>
      </c>
      <c r="F4073" s="149"/>
      <c r="G4073" s="149" t="str">
        <f t="shared" si="141"/>
        <v>1</v>
      </c>
      <c r="H4073" s="150">
        <f t="shared" si="142"/>
        <v>18</v>
      </c>
      <c r="I4073" s="149" t="str" cm="1">
        <f t="array" ref="I4073">_xlfn.XLOOKUP(C4073,imp_horarios,imp_trechos_janta,"",-1,1)</f>
        <v>GOIANIA X SAO LUIS 20:00</v>
      </c>
      <c r="J4073" s="151" t="str" cm="1">
        <f t="array" ref="J4073">_xlfn.XLOOKUP(D4073,justificativas_motivos,justificativas_texto,"",1,1)</f>
        <v>MOTORISTA CUMPRINDO HORÁRIO NA ESCALA ATUAL</v>
      </c>
      <c r="L4073" s="119" t="str">
        <f>_xlfn.CONCAT(cr_impJnt[[#This Row],[DATA]],cr_impJnt[[#This Row],[MOTORISTA e MATRICULA]])</f>
        <v>45690JOSE PEDRO DA SILVA FREITAS - 1357</v>
      </c>
    </row>
    <row r="4074" spans="1:12" ht="41.25" hidden="1" customHeight="1">
      <c r="A4074" s="144">
        <v>45690</v>
      </c>
      <c r="B4074" s="135">
        <v>24001</v>
      </c>
      <c r="C4074" s="133">
        <v>0.83333333333333337</v>
      </c>
      <c r="D4074" s="148" t="s">
        <v>11</v>
      </c>
      <c r="E4074" s="132" t="s">
        <v>218</v>
      </c>
      <c r="F4074" s="132"/>
      <c r="G4074" s="132" t="str">
        <f t="shared" si="141"/>
        <v>1</v>
      </c>
      <c r="H4074" s="137">
        <f t="shared" si="142"/>
        <v>18</v>
      </c>
      <c r="I4074" s="132" t="str" cm="1">
        <f t="array" ref="I4074">_xlfn.XLOOKUP(C4074,imp_horarios,imp_trechos_janta,"",-1,1)</f>
        <v>GOIANIA X SAO LUIS 20:00</v>
      </c>
      <c r="J4074" s="145" t="str" cm="1">
        <f t="array" ref="J4074">_xlfn.XLOOKUP(D4074,justificativas_motivos,justificativas_texto,"",1,1)</f>
        <v>MOTORISTA CUMPRINDO HORÁRIO NA ESCALA ATUAL</v>
      </c>
      <c r="L4074" s="119" t="str">
        <f>_xlfn.CONCAT(cr_impJnt[[#This Row],[DATA]],cr_impJnt[[#This Row],[MOTORISTA e MATRICULA]])</f>
        <v>45690CLEITON ALENCAR DA ROCHA - 1146</v>
      </c>
    </row>
    <row r="4075" spans="1:12" ht="41.25" hidden="1" customHeight="1">
      <c r="A4075" s="144">
        <v>45690</v>
      </c>
      <c r="B4075" s="135">
        <v>19021</v>
      </c>
      <c r="C4075" s="133">
        <v>0.39583333333333331</v>
      </c>
      <c r="D4075" s="148" t="s">
        <v>11</v>
      </c>
      <c r="E4075" s="132" t="s">
        <v>315</v>
      </c>
      <c r="F4075" s="132"/>
      <c r="G4075" s="132" t="str">
        <f t="shared" si="141"/>
        <v>1</v>
      </c>
      <c r="H4075" s="137">
        <f t="shared" si="142"/>
        <v>18</v>
      </c>
      <c r="I4075" s="132" t="s">
        <v>430</v>
      </c>
      <c r="J4075" s="145" t="str" cm="1">
        <f t="array" ref="J4075">_xlfn.XLOOKUP(D4075,justificativas_motivos,justificativas_texto,"",1,1)</f>
        <v>MOTORISTA CUMPRINDO HORÁRIO NA ESCALA ATUAL</v>
      </c>
      <c r="L4075" s="119" t="str">
        <f>_xlfn.CONCAT(cr_impJnt[[#This Row],[DATA]],cr_impJnt[[#This Row],[MOTORISTA e MATRICULA]])</f>
        <v>45690WASHINGTON ALVES BRITO - 1553</v>
      </c>
    </row>
    <row r="4076" spans="1:12" ht="41.25" hidden="1" customHeight="1">
      <c r="A4076" s="152">
        <v>45690</v>
      </c>
      <c r="B4076" s="146">
        <v>19021</v>
      </c>
      <c r="C4076" s="147">
        <v>0.39583333333333331</v>
      </c>
      <c r="D4076" s="148" t="s">
        <v>11</v>
      </c>
      <c r="E4076" s="149" t="s">
        <v>251</v>
      </c>
      <c r="F4076" s="149"/>
      <c r="G4076" s="149" t="str">
        <f t="shared" si="141"/>
        <v>1</v>
      </c>
      <c r="H4076" s="150">
        <f t="shared" si="142"/>
        <v>18</v>
      </c>
      <c r="I4076" s="149" t="s">
        <v>430</v>
      </c>
      <c r="J4076" s="151" t="str" cm="1">
        <f t="array" ref="J4076">_xlfn.XLOOKUP(D4076,justificativas_motivos,justificativas_texto,"",1,1)</f>
        <v>MOTORISTA CUMPRINDO HORÁRIO NA ESCALA ATUAL</v>
      </c>
      <c r="L4076" s="119" t="str">
        <f>_xlfn.CONCAT(cr_impJnt[[#This Row],[DATA]],cr_impJnt[[#This Row],[MOTORISTA e MATRICULA]])</f>
        <v>45690ANTONIO LEONESIO CAMPELO DA SILVA - 5303</v>
      </c>
    </row>
    <row r="4077" spans="1:12" ht="41.25" hidden="1" customHeight="1">
      <c r="A4077" s="152">
        <v>45691</v>
      </c>
      <c r="B4077" s="146" t="s">
        <v>137</v>
      </c>
      <c r="C4077" s="147" t="s">
        <v>137</v>
      </c>
      <c r="D4077" s="148" t="s">
        <v>137</v>
      </c>
      <c r="E4077" s="153" t="s">
        <v>232</v>
      </c>
      <c r="F4077" s="149"/>
      <c r="G4077" s="149" t="str">
        <f t="shared" si="141"/>
        <v>1</v>
      </c>
      <c r="H4077" s="150">
        <f t="shared" si="142"/>
        <v>18</v>
      </c>
      <c r="I4077" s="149" t="str" cm="1">
        <f t="array" ref="I4077">_xlfn.XLOOKUP(C4077,imp_horarios,imp_trechos_janta,"",-1,1)</f>
        <v>ESPERA</v>
      </c>
      <c r="J4077" s="151" t="str" cm="1">
        <f t="array" ref="J4077">_xlfn.XLOOKUP(D4077,justificativas_motivos,justificativas_texto,"",1,1)</f>
        <v>MOTORISTA NA GARAGEM EM ESPERA PARA DISPONIBILIDADE DE HORARIOS</v>
      </c>
      <c r="L4077" s="119" t="str">
        <f>_xlfn.CONCAT(cr_impJnt[[#This Row],[DATA]],cr_impJnt[[#This Row],[MOTORISTA e MATRICULA]])</f>
        <v>45691JOSE MARQUES DE SOUZA - 5771</v>
      </c>
    </row>
    <row r="4078" spans="1:12" ht="41.25" hidden="1" customHeight="1">
      <c r="A4078" s="152">
        <v>45691</v>
      </c>
      <c r="B4078" s="146" t="s">
        <v>137</v>
      </c>
      <c r="C4078" s="147" t="s">
        <v>137</v>
      </c>
      <c r="D4078" s="148" t="s">
        <v>137</v>
      </c>
      <c r="E4078" s="153" t="s">
        <v>410</v>
      </c>
      <c r="F4078" s="149"/>
      <c r="G4078" s="149" t="str">
        <f t="shared" si="141"/>
        <v>1</v>
      </c>
      <c r="H4078" s="150">
        <f t="shared" si="142"/>
        <v>18</v>
      </c>
      <c r="I4078" s="149" t="str" cm="1">
        <f t="array" ref="I4078">_xlfn.XLOOKUP(C4078,imp_horarios,imp_trechos_janta,"",-1,1)</f>
        <v>ESPERA</v>
      </c>
      <c r="J4078" s="151" t="str" cm="1">
        <f t="array" ref="J4078">_xlfn.XLOOKUP(D4078,justificativas_motivos,justificativas_texto,"",1,1)</f>
        <v>MOTORISTA NA GARAGEM EM ESPERA PARA DISPONIBILIDADE DE HORARIOS</v>
      </c>
      <c r="L4078" s="119" t="str">
        <f>_xlfn.CONCAT(cr_impJnt[[#This Row],[DATA]],cr_impJnt[[#This Row],[MOTORISTA e MATRICULA]])</f>
        <v>45691ELIAS ALVES DE FRANÇA - 6046</v>
      </c>
    </row>
    <row r="4079" spans="1:12" ht="41.25" hidden="1" customHeight="1">
      <c r="A4079" s="152">
        <v>45691</v>
      </c>
      <c r="B4079" s="146">
        <v>15700</v>
      </c>
      <c r="C4079" s="147">
        <v>0.87847222222222221</v>
      </c>
      <c r="D4079" s="148" t="s">
        <v>11</v>
      </c>
      <c r="E4079" s="149" t="s">
        <v>165</v>
      </c>
      <c r="F4079" s="149"/>
      <c r="G4079" s="149" t="str">
        <f t="shared" si="141"/>
        <v>1</v>
      </c>
      <c r="H4079" s="150">
        <f t="shared" si="142"/>
        <v>18</v>
      </c>
      <c r="I4079" s="149" t="str" cm="1">
        <f t="array" ref="I4079">_xlfn.XLOOKUP(C4079,imp_horarios,imp_trechos_janta,"",-1,1)</f>
        <v>BELEM X GOIANIA 21:05</v>
      </c>
      <c r="J4079" s="151" t="str" cm="1">
        <f t="array" ref="J4079">_xlfn.XLOOKUP(D4079,justificativas_motivos,justificativas_texto,"",1,1)</f>
        <v>MOTORISTA CUMPRINDO HORÁRIO NA ESCALA ATUAL</v>
      </c>
      <c r="L4079" s="119" t="str">
        <f>_xlfn.CONCAT(cr_impJnt[[#This Row],[DATA]],cr_impJnt[[#This Row],[MOTORISTA e MATRICULA]])</f>
        <v>45691ANTONIO MAGNO FERREIRA DA SILVA - 5789</v>
      </c>
    </row>
    <row r="4080" spans="1:12" ht="41.25" hidden="1" customHeight="1">
      <c r="A4080" s="152">
        <v>45691</v>
      </c>
      <c r="B4080" s="146">
        <v>15700</v>
      </c>
      <c r="C4080" s="147">
        <v>0.87847222222222221</v>
      </c>
      <c r="D4080" s="148" t="s">
        <v>11</v>
      </c>
      <c r="E4080" s="149" t="s">
        <v>109</v>
      </c>
      <c r="F4080" s="149"/>
      <c r="G4080" s="149" t="str">
        <f t="shared" si="141"/>
        <v>1</v>
      </c>
      <c r="H4080" s="150">
        <f t="shared" si="142"/>
        <v>18</v>
      </c>
      <c r="I4080" s="149" t="str" cm="1">
        <f t="array" ref="I4080">_xlfn.XLOOKUP(C4080,imp_horarios,imp_trechos_janta,"",-1,1)</f>
        <v>BELEM X GOIANIA 21:05</v>
      </c>
      <c r="J4080" s="151" t="str" cm="1">
        <f t="array" ref="J4080">_xlfn.XLOOKUP(D4080,justificativas_motivos,justificativas_texto,"",1,1)</f>
        <v>MOTORISTA CUMPRINDO HORÁRIO NA ESCALA ATUAL</v>
      </c>
      <c r="L4080" s="119" t="str">
        <f>_xlfn.CONCAT(cr_impJnt[[#This Row],[DATA]],cr_impJnt[[#This Row],[MOTORISTA e MATRICULA]])</f>
        <v>45691LEON RODRIGUES LOPES - 5533</v>
      </c>
    </row>
    <row r="4081" spans="1:12" ht="41.25" hidden="1" customHeight="1">
      <c r="A4081" s="152">
        <v>45691</v>
      </c>
      <c r="B4081" s="146">
        <v>24001</v>
      </c>
      <c r="C4081" s="147">
        <v>0.3</v>
      </c>
      <c r="D4081" s="148" t="s">
        <v>11</v>
      </c>
      <c r="E4081" s="149" t="s">
        <v>173</v>
      </c>
      <c r="F4081" s="149"/>
      <c r="G4081" s="149" t="str">
        <f t="shared" si="141"/>
        <v>1</v>
      </c>
      <c r="H4081" s="150">
        <f t="shared" si="142"/>
        <v>18</v>
      </c>
      <c r="I4081" s="149" t="str" cm="1">
        <f t="array" ref="I4081">_xlfn.XLOOKUP(C4081,imp_horarios,imp_trechos_janta,"",-1,1)</f>
        <v>BELEM X GOIANIA 07:12</v>
      </c>
      <c r="J4081" s="151" t="str" cm="1">
        <f t="array" ref="J4081">_xlfn.XLOOKUP(D4081,justificativas_motivos,justificativas_texto,"",1,1)</f>
        <v>MOTORISTA CUMPRINDO HORÁRIO NA ESCALA ATUAL</v>
      </c>
      <c r="L4081" s="119" t="str">
        <f>_xlfn.CONCAT(cr_impJnt[[#This Row],[DATA]],cr_impJnt[[#This Row],[MOTORISTA e MATRICULA]])</f>
        <v>45691SILVIO SILVA DE OLIVEIRA - 5793</v>
      </c>
    </row>
    <row r="4082" spans="1:12" ht="41.25" hidden="1" customHeight="1">
      <c r="A4082" s="152">
        <v>45691</v>
      </c>
      <c r="B4082" s="146">
        <v>24001</v>
      </c>
      <c r="C4082" s="147">
        <v>0.3</v>
      </c>
      <c r="D4082" s="148" t="s">
        <v>11</v>
      </c>
      <c r="E4082" s="149" t="s">
        <v>130</v>
      </c>
      <c r="F4082" s="149"/>
      <c r="G4082" s="149" t="str">
        <f t="shared" si="141"/>
        <v>1</v>
      </c>
      <c r="H4082" s="150">
        <f t="shared" si="142"/>
        <v>18</v>
      </c>
      <c r="I4082" s="149" t="str" cm="1">
        <f t="array" ref="I4082">_xlfn.XLOOKUP(C4082,imp_horarios,imp_trechos_janta,"",-1,1)</f>
        <v>BELEM X GOIANIA 07:12</v>
      </c>
      <c r="J4082" s="151" t="str" cm="1">
        <f t="array" ref="J4082">_xlfn.XLOOKUP(D4082,justificativas_motivos,justificativas_texto,"",1,1)</f>
        <v>MOTORISTA CUMPRINDO HORÁRIO NA ESCALA ATUAL</v>
      </c>
      <c r="L4082" s="119" t="str">
        <f>_xlfn.CONCAT(cr_impJnt[[#This Row],[DATA]],cr_impJnt[[#This Row],[MOTORISTA e MATRICULA]])</f>
        <v>45691ADIR CASSIMIRO DA SILVA - 5672</v>
      </c>
    </row>
    <row r="4083" spans="1:12" ht="41.25" hidden="1" customHeight="1">
      <c r="A4083" s="152">
        <v>45691</v>
      </c>
      <c r="B4083" s="146">
        <v>24002</v>
      </c>
      <c r="C4083" s="147">
        <v>0.33333333333333331</v>
      </c>
      <c r="D4083" s="148" t="s">
        <v>11</v>
      </c>
      <c r="E4083" s="149" t="s">
        <v>219</v>
      </c>
      <c r="F4083" s="149"/>
      <c r="G4083" s="149" t="str">
        <f t="shared" si="141"/>
        <v>1</v>
      </c>
      <c r="H4083" s="150">
        <f t="shared" si="142"/>
        <v>18</v>
      </c>
      <c r="I4083" s="149" t="str" cm="1">
        <f t="array" ref="I4083">_xlfn.XLOOKUP(C4083,imp_horarios,imp_trechos_janta,"",-1,1)</f>
        <v>SAO LUIS X GOIANIA 08:00</v>
      </c>
      <c r="J4083" s="151" t="str" cm="1">
        <f t="array" ref="J4083">_xlfn.XLOOKUP(D4083,justificativas_motivos,justificativas_texto,"",1,1)</f>
        <v>MOTORISTA CUMPRINDO HORÁRIO NA ESCALA ATUAL</v>
      </c>
      <c r="L4083" s="119" t="str">
        <f>_xlfn.CONCAT(cr_impJnt[[#This Row],[DATA]],cr_impJnt[[#This Row],[MOTORISTA e MATRICULA]])</f>
        <v>45691JOSE PEDRO DA SILVA FREITAS - 1357</v>
      </c>
    </row>
    <row r="4084" spans="1:12" ht="41.25" hidden="1" customHeight="1">
      <c r="A4084" s="152">
        <v>45691</v>
      </c>
      <c r="B4084" s="146">
        <v>24002</v>
      </c>
      <c r="C4084" s="147">
        <v>0.33333333333333331</v>
      </c>
      <c r="D4084" s="148" t="s">
        <v>11</v>
      </c>
      <c r="E4084" s="149" t="s">
        <v>218</v>
      </c>
      <c r="F4084" s="149"/>
      <c r="G4084" s="149" t="str">
        <f t="shared" si="141"/>
        <v>1</v>
      </c>
      <c r="H4084" s="150">
        <f t="shared" si="142"/>
        <v>18</v>
      </c>
      <c r="I4084" s="149" t="str" cm="1">
        <f t="array" ref="I4084">_xlfn.XLOOKUP(C4084,imp_horarios,imp_trechos_janta,"",-1,1)</f>
        <v>SAO LUIS X GOIANIA 08:00</v>
      </c>
      <c r="J4084" s="151" t="str" cm="1">
        <f t="array" ref="J4084">_xlfn.XLOOKUP(D4084,justificativas_motivos,justificativas_texto,"",1,1)</f>
        <v>MOTORISTA CUMPRINDO HORÁRIO NA ESCALA ATUAL</v>
      </c>
      <c r="L4084" s="119" t="str">
        <f>_xlfn.CONCAT(cr_impJnt[[#This Row],[DATA]],cr_impJnt[[#This Row],[MOTORISTA e MATRICULA]])</f>
        <v>45691CLEITON ALENCAR DA ROCHA - 1146</v>
      </c>
    </row>
    <row r="4085" spans="1:12" ht="41.25" hidden="1" customHeight="1">
      <c r="A4085" s="152">
        <v>45691</v>
      </c>
      <c r="B4085" s="146">
        <v>16600</v>
      </c>
      <c r="C4085" s="147">
        <v>0.85416666666666663</v>
      </c>
      <c r="D4085" s="148" t="s">
        <v>11</v>
      </c>
      <c r="E4085" s="149" t="s">
        <v>14</v>
      </c>
      <c r="F4085" s="149"/>
      <c r="G4085" s="149" t="str">
        <f t="shared" si="141"/>
        <v>1</v>
      </c>
      <c r="H4085" s="150">
        <f t="shared" si="142"/>
        <v>18</v>
      </c>
      <c r="I4085" s="149" t="s">
        <v>634</v>
      </c>
      <c r="J4085" s="151" t="str" cm="1">
        <f t="array" ref="J4085">_xlfn.XLOOKUP(D4085,justificativas_motivos,justificativas_texto,"",1,1)</f>
        <v>MOTORISTA CUMPRINDO HORÁRIO NA ESCALA ATUAL</v>
      </c>
      <c r="L4085" s="119" t="str">
        <f>_xlfn.CONCAT(cr_impJnt[[#This Row],[DATA]],cr_impJnt[[#This Row],[MOTORISTA e MATRICULA]])</f>
        <v>45691WOLNEY EDUARDO DE OLIVEIRA - 5607</v>
      </c>
    </row>
    <row r="4086" spans="1:12" ht="41.25" hidden="1" customHeight="1">
      <c r="A4086" s="152">
        <v>45691</v>
      </c>
      <c r="B4086" s="146">
        <v>16600</v>
      </c>
      <c r="C4086" s="147">
        <v>0.85416666666666663</v>
      </c>
      <c r="D4086" s="148" t="s">
        <v>11</v>
      </c>
      <c r="E4086" s="153" t="s">
        <v>427</v>
      </c>
      <c r="F4086" s="149"/>
      <c r="G4086" s="149" t="str">
        <f t="shared" si="141"/>
        <v>1</v>
      </c>
      <c r="H4086" s="150">
        <f t="shared" si="142"/>
        <v>18</v>
      </c>
      <c r="I4086" s="149" t="s">
        <v>634</v>
      </c>
      <c r="J4086" s="151" t="str" cm="1">
        <f t="array" ref="J4086">_xlfn.XLOOKUP(D4086,justificativas_motivos,justificativas_texto,"",1,1)</f>
        <v>MOTORISTA CUMPRINDO HORÁRIO NA ESCALA ATUAL</v>
      </c>
      <c r="L4086" s="119" t="str">
        <f>_xlfn.CONCAT(cr_impJnt[[#This Row],[DATA]],cr_impJnt[[#This Row],[MOTORISTA e MATRICULA]])</f>
        <v>45691EDILTON MONTEIRO GUNDIM -6023</v>
      </c>
    </row>
    <row r="4087" spans="1:12" ht="41.25" hidden="1" customHeight="1">
      <c r="A4087" s="152">
        <v>45691</v>
      </c>
      <c r="B4087" s="146">
        <v>15300</v>
      </c>
      <c r="C4087" s="147">
        <v>0.39583333333333331</v>
      </c>
      <c r="D4087" s="148" t="s">
        <v>11</v>
      </c>
      <c r="E4087" s="153" t="s">
        <v>157</v>
      </c>
      <c r="F4087" s="149"/>
      <c r="G4087" s="149" t="str">
        <f t="shared" si="141"/>
        <v>1</v>
      </c>
      <c r="H4087" s="150">
        <f t="shared" si="142"/>
        <v>18</v>
      </c>
      <c r="I4087" s="149" t="str" cm="1">
        <f t="array" ref="I4087">_xlfn.XLOOKUP(C4087,imp_horarios,imp_trechos_janta,"",-1,1)</f>
        <v>GOIANIA X BELEM 09:30</v>
      </c>
      <c r="J4087" s="151" t="str" cm="1">
        <f t="array" ref="J4087">_xlfn.XLOOKUP(D4087,justificativas_motivos,justificativas_texto,"",1,1)</f>
        <v>MOTORISTA CUMPRINDO HORÁRIO NA ESCALA ATUAL</v>
      </c>
      <c r="L4087" s="119" t="str">
        <f>_xlfn.CONCAT(cr_impJnt[[#This Row],[DATA]],cr_impJnt[[#This Row],[MOTORISTA e MATRICULA]])</f>
        <v>45691JOSE EVANGELISTA DA SILVA - 5199</v>
      </c>
    </row>
    <row r="4088" spans="1:12" ht="41.25" hidden="1" customHeight="1">
      <c r="A4088" s="152">
        <v>45691</v>
      </c>
      <c r="B4088" s="146">
        <v>15300</v>
      </c>
      <c r="C4088" s="147">
        <v>0.39583333333333331</v>
      </c>
      <c r="D4088" s="148" t="s">
        <v>11</v>
      </c>
      <c r="E4088" s="153" t="s">
        <v>216</v>
      </c>
      <c r="F4088" s="149"/>
      <c r="G4088" s="149" t="str">
        <f t="shared" si="141"/>
        <v>1</v>
      </c>
      <c r="H4088" s="150">
        <f t="shared" si="142"/>
        <v>18</v>
      </c>
      <c r="I4088" s="149" t="str" cm="1">
        <f t="array" ref="I4088">_xlfn.XLOOKUP(C4088,imp_horarios,imp_trechos_janta,"",-1,1)</f>
        <v>GOIANIA X BELEM 09:30</v>
      </c>
      <c r="J4088" s="151" t="str" cm="1">
        <f t="array" ref="J4088">_xlfn.XLOOKUP(D4088,justificativas_motivos,justificativas_texto,"",1,1)</f>
        <v>MOTORISTA CUMPRINDO HORÁRIO NA ESCALA ATUAL</v>
      </c>
      <c r="L4088" s="119" t="str">
        <f>_xlfn.CONCAT(cr_impJnt[[#This Row],[DATA]],cr_impJnt[[#This Row],[MOTORISTA e MATRICULA]])</f>
        <v>45691IVANILSON BARBOSA PEREIRA - 5434</v>
      </c>
    </row>
    <row r="4089" spans="1:12" ht="41.25" hidden="1" customHeight="1">
      <c r="A4089" s="152">
        <v>45691</v>
      </c>
      <c r="B4089" s="146">
        <v>221101</v>
      </c>
      <c r="C4089" s="147">
        <v>0.39583333333333331</v>
      </c>
      <c r="D4089" s="148" t="s">
        <v>11</v>
      </c>
      <c r="E4089" s="153" t="s">
        <v>259</v>
      </c>
      <c r="F4089" s="149"/>
      <c r="G4089" s="149" t="str">
        <f t="shared" si="141"/>
        <v>1</v>
      </c>
      <c r="H4089" s="150">
        <f t="shared" si="142"/>
        <v>18</v>
      </c>
      <c r="I4089" s="149" t="s">
        <v>145</v>
      </c>
      <c r="J4089" s="151" t="str" cm="1">
        <f t="array" ref="J4089">_xlfn.XLOOKUP(D4089,justificativas_motivos,justificativas_texto,"",1,1)</f>
        <v>MOTORISTA CUMPRINDO HORÁRIO NA ESCALA ATUAL</v>
      </c>
      <c r="L4089" s="119" t="str">
        <f>_xlfn.CONCAT(cr_impJnt[[#This Row],[DATA]],cr_impJnt[[#This Row],[MOTORISTA e MATRICULA]])</f>
        <v>45691DANIEL PEREIRA DA ROCHA - 5298</v>
      </c>
    </row>
    <row r="4090" spans="1:12" ht="41.25" hidden="1" customHeight="1">
      <c r="A4090" s="152">
        <v>45691</v>
      </c>
      <c r="B4090" s="146">
        <v>221101</v>
      </c>
      <c r="C4090" s="147">
        <v>0.39583333333333331</v>
      </c>
      <c r="D4090" s="148" t="s">
        <v>11</v>
      </c>
      <c r="E4090" s="153" t="s">
        <v>223</v>
      </c>
      <c r="F4090" s="149"/>
      <c r="G4090" s="149" t="str">
        <f t="shared" si="141"/>
        <v>1</v>
      </c>
      <c r="H4090" s="150">
        <f t="shared" si="142"/>
        <v>18</v>
      </c>
      <c r="I4090" s="149" t="s">
        <v>145</v>
      </c>
      <c r="J4090" s="151" t="str" cm="1">
        <f t="array" ref="J4090">_xlfn.XLOOKUP(D4090,justificativas_motivos,justificativas_texto,"",1,1)</f>
        <v>MOTORISTA CUMPRINDO HORÁRIO NA ESCALA ATUAL</v>
      </c>
      <c r="L4090" s="119" t="str">
        <f>_xlfn.CONCAT(cr_impJnt[[#This Row],[DATA]],cr_impJnt[[#This Row],[MOTORISTA e MATRICULA]])</f>
        <v>45691FRANK HUDSON MACHADO DE BRITO - 5267</v>
      </c>
    </row>
    <row r="4091" spans="1:12" ht="41.25" hidden="1" customHeight="1">
      <c r="A4091" s="152">
        <v>45691</v>
      </c>
      <c r="B4091" s="146">
        <v>16900</v>
      </c>
      <c r="C4091" s="147">
        <v>0.75</v>
      </c>
      <c r="D4091" s="148" t="s">
        <v>11</v>
      </c>
      <c r="E4091" s="149" t="s">
        <v>18</v>
      </c>
      <c r="F4091" s="149"/>
      <c r="G4091" s="149" t="str">
        <f t="shared" si="141"/>
        <v>1</v>
      </c>
      <c r="H4091" s="150">
        <f t="shared" si="142"/>
        <v>18</v>
      </c>
      <c r="I4091" s="149" t="str" cm="1">
        <f t="array" ref="I4091">_xlfn.XLOOKUP(C4091,imp_horarios,imp_trechos_janta,"",-1,1)</f>
        <v>GOIANIA X TERESINA 18:00</v>
      </c>
      <c r="J4091" s="151" t="str" cm="1">
        <f t="array" ref="J4091">_xlfn.XLOOKUP(D4091,justificativas_motivos,justificativas_texto,"",1,1)</f>
        <v>MOTORISTA CUMPRINDO HORÁRIO NA ESCALA ATUAL</v>
      </c>
      <c r="L4091" s="119" t="str">
        <f>_xlfn.CONCAT(cr_impJnt[[#This Row],[DATA]],cr_impJnt[[#This Row],[MOTORISTA e MATRICULA]])</f>
        <v>45691LUIZ CARLOS GOMES DA SILVA - 1961</v>
      </c>
    </row>
    <row r="4092" spans="1:12" ht="41.25" hidden="1" customHeight="1">
      <c r="A4092" s="152">
        <v>45691</v>
      </c>
      <c r="B4092" s="146">
        <v>16900</v>
      </c>
      <c r="C4092" s="147">
        <v>0.75</v>
      </c>
      <c r="D4092" s="148" t="s">
        <v>11</v>
      </c>
      <c r="E4092" s="149" t="s">
        <v>429</v>
      </c>
      <c r="F4092" s="149"/>
      <c r="G4092" s="149" t="str">
        <f t="shared" si="141"/>
        <v>1</v>
      </c>
      <c r="H4092" s="150">
        <f t="shared" si="142"/>
        <v>18</v>
      </c>
      <c r="I4092" s="132" t="str" cm="1">
        <f t="array" ref="I4092">_xlfn.XLOOKUP(C4092,imp_horarios,imp_trechos_janta,"",-1,1)</f>
        <v>GOIANIA X TERESINA 18:00</v>
      </c>
      <c r="J4092" s="151" t="str" cm="1">
        <f t="array" ref="J4092">_xlfn.XLOOKUP(D4092,justificativas_motivos,justificativas_texto,"",1,1)</f>
        <v>MOTORISTA CUMPRINDO HORÁRIO NA ESCALA ATUAL</v>
      </c>
      <c r="L4092" s="119" t="str">
        <f>_xlfn.CONCAT(cr_impJnt[[#This Row],[DATA]],cr_impJnt[[#This Row],[MOTORISTA e MATRICULA]])</f>
        <v>45691KLESLEI TIAGO DA SILVA RODRIGUES  5986</v>
      </c>
    </row>
    <row r="4093" spans="1:12" ht="41.25" hidden="1" customHeight="1">
      <c r="A4093" s="152">
        <v>45691</v>
      </c>
      <c r="B4093" s="146">
        <v>24009</v>
      </c>
      <c r="C4093" s="147">
        <v>0.79166666666666663</v>
      </c>
      <c r="D4093" s="148" t="s">
        <v>11</v>
      </c>
      <c r="E4093" s="149" t="s">
        <v>119</v>
      </c>
      <c r="F4093" s="149"/>
      <c r="G4093" s="149" t="str">
        <f t="shared" si="141"/>
        <v>1</v>
      </c>
      <c r="H4093" s="150">
        <f t="shared" si="142"/>
        <v>18</v>
      </c>
      <c r="I4093" s="132" t="s">
        <v>79</v>
      </c>
      <c r="J4093" s="151" t="str" cm="1">
        <f t="array" ref="J4093">_xlfn.XLOOKUP(D4093,justificativas_motivos,justificativas_texto,"",1,1)</f>
        <v>MOTORISTA CUMPRINDO HORÁRIO NA ESCALA ATUAL</v>
      </c>
      <c r="L4093" s="119" t="str">
        <f>_xlfn.CONCAT(cr_impJnt[[#This Row],[DATA]],cr_impJnt[[#This Row],[MOTORISTA e MATRICULA]])</f>
        <v>45691GENIVALDO ANTONIO DE SOUZA - 1082</v>
      </c>
    </row>
    <row r="4094" spans="1:12" ht="41.25" hidden="1" customHeight="1">
      <c r="A4094" s="152">
        <v>45691</v>
      </c>
      <c r="B4094" s="146">
        <v>24009</v>
      </c>
      <c r="C4094" s="147">
        <v>0.79166666666666663</v>
      </c>
      <c r="D4094" s="148" t="s">
        <v>11</v>
      </c>
      <c r="E4094" s="153" t="s">
        <v>397</v>
      </c>
      <c r="F4094" s="149"/>
      <c r="G4094" s="149" t="str">
        <f t="shared" si="141"/>
        <v>1</v>
      </c>
      <c r="H4094" s="150">
        <f t="shared" si="142"/>
        <v>18</v>
      </c>
      <c r="I4094" s="149" t="s">
        <v>79</v>
      </c>
      <c r="J4094" s="151" t="str" cm="1">
        <f t="array" ref="J4094">_xlfn.XLOOKUP(D4094,justificativas_motivos,justificativas_texto,"",1,1)</f>
        <v>MOTORISTA CUMPRINDO HORÁRIO NA ESCALA ATUAL</v>
      </c>
      <c r="L4094" s="119" t="str">
        <f>_xlfn.CONCAT(cr_impJnt[[#This Row],[DATA]],cr_impJnt[[#This Row],[MOTORISTA e MATRICULA]])</f>
        <v>45691GISLE RODRIGUES DE SOUSA - 6047</v>
      </c>
    </row>
    <row r="4095" spans="1:12" ht="41.25" hidden="1" customHeight="1">
      <c r="A4095" s="152">
        <v>45691</v>
      </c>
      <c r="B4095" s="146">
        <v>24015</v>
      </c>
      <c r="C4095" s="147">
        <v>0.83333333333333337</v>
      </c>
      <c r="D4095" s="148" t="s">
        <v>11</v>
      </c>
      <c r="E4095" s="149" t="s">
        <v>15</v>
      </c>
      <c r="F4095" s="149"/>
      <c r="G4095" s="149" t="str">
        <f t="shared" si="141"/>
        <v>1</v>
      </c>
      <c r="H4095" s="150">
        <f t="shared" si="142"/>
        <v>18</v>
      </c>
      <c r="I4095" s="149" t="str" cm="1">
        <f t="array" ref="I4095">_xlfn.XLOOKUP(C4095,imp_horarios,imp_trechos_janta,"",-1,1)</f>
        <v>GOIANIA X SAO LUIS 20:00</v>
      </c>
      <c r="J4095" s="151" t="str" cm="1">
        <f t="array" ref="J4095">_xlfn.XLOOKUP(D4095,justificativas_motivos,justificativas_texto,"",1,1)</f>
        <v>MOTORISTA CUMPRINDO HORÁRIO NA ESCALA ATUAL</v>
      </c>
      <c r="L4095" s="119" t="str">
        <f>_xlfn.CONCAT(cr_impJnt[[#This Row],[DATA]],cr_impJnt[[#This Row],[MOTORISTA e MATRICULA]])</f>
        <v>45691EDINANDES LUIZ DA SILVA - 2651</v>
      </c>
    </row>
    <row r="4096" spans="1:12" ht="41.25" hidden="1" customHeight="1">
      <c r="A4096" s="152">
        <v>45691</v>
      </c>
      <c r="B4096" s="146">
        <v>24015</v>
      </c>
      <c r="C4096" s="147">
        <v>0.83333333333333337</v>
      </c>
      <c r="D4096" s="148" t="s">
        <v>11</v>
      </c>
      <c r="E4096" s="149" t="s">
        <v>118</v>
      </c>
      <c r="F4096" s="149"/>
      <c r="G4096" s="149" t="str">
        <f t="shared" si="141"/>
        <v>1</v>
      </c>
      <c r="H4096" s="150">
        <f t="shared" si="142"/>
        <v>18</v>
      </c>
      <c r="I4096" s="149" t="str" cm="1">
        <f t="array" ref="I4096">_xlfn.XLOOKUP(C4096,imp_horarios,imp_trechos_janta,"",-1,1)</f>
        <v>GOIANIA X SAO LUIS 20:00</v>
      </c>
      <c r="J4096" s="151" t="str" cm="1">
        <f t="array" ref="J4096">_xlfn.XLOOKUP(D4096,justificativas_motivos,justificativas_texto,"",1,1)</f>
        <v>MOTORISTA CUMPRINDO HORÁRIO NA ESCALA ATUAL</v>
      </c>
      <c r="L4096" s="119" t="str">
        <f>_xlfn.CONCAT(cr_impJnt[[#This Row],[DATA]],cr_impJnt[[#This Row],[MOTORISTA e MATRICULA]])</f>
        <v>45691COSME CAVALCANTE DA SILVA - 3002</v>
      </c>
    </row>
    <row r="4097" spans="1:12" ht="41.25" hidden="1" customHeight="1">
      <c r="A4097" s="152">
        <v>45692</v>
      </c>
      <c r="B4097" s="146">
        <v>221301</v>
      </c>
      <c r="C4097" s="147">
        <v>0.85416666666666663</v>
      </c>
      <c r="D4097" s="148" t="s">
        <v>11</v>
      </c>
      <c r="E4097" s="153" t="s">
        <v>232</v>
      </c>
      <c r="F4097" s="149"/>
      <c r="G4097" s="149" t="str">
        <f t="shared" si="141"/>
        <v>1</v>
      </c>
      <c r="H4097" s="150">
        <f t="shared" si="142"/>
        <v>18</v>
      </c>
      <c r="I4097" s="149" t="str" cm="1">
        <f t="array" ref="I4097">_xlfn.XLOOKUP(C4097,imp_horarios,imp_trechos_janta,"",-1,1)</f>
        <v>IMPERATRIZ X SÃO LUIS 20:15</v>
      </c>
      <c r="J4097" s="151" t="str" cm="1">
        <f t="array" ref="J4097">_xlfn.XLOOKUP(D4097,justificativas_motivos,justificativas_texto,"",1,1)</f>
        <v>MOTORISTA CUMPRINDO HORÁRIO NA ESCALA ATUAL</v>
      </c>
      <c r="L4097" s="119" t="str">
        <f>_xlfn.CONCAT(cr_impJnt[[#This Row],[DATA]],cr_impJnt[[#This Row],[MOTORISTA e MATRICULA]])</f>
        <v>45692JOSE MARQUES DE SOUZA - 5771</v>
      </c>
    </row>
    <row r="4098" spans="1:12" ht="41.25" hidden="1" customHeight="1">
      <c r="A4098" s="152">
        <v>45692</v>
      </c>
      <c r="B4098" s="146">
        <v>221301</v>
      </c>
      <c r="C4098" s="147">
        <v>0.85416666666666663</v>
      </c>
      <c r="D4098" s="148" t="s">
        <v>11</v>
      </c>
      <c r="E4098" s="153" t="s">
        <v>410</v>
      </c>
      <c r="F4098" s="149"/>
      <c r="G4098" s="149" t="str">
        <f t="shared" si="141"/>
        <v>1</v>
      </c>
      <c r="H4098" s="150">
        <f t="shared" si="142"/>
        <v>18</v>
      </c>
      <c r="I4098" s="149" t="str" cm="1">
        <f t="array" ref="I4098">_xlfn.XLOOKUP(C4098,imp_horarios,imp_trechos_janta,"",-1,1)</f>
        <v>IMPERATRIZ X SÃO LUIS 20:15</v>
      </c>
      <c r="J4098" s="151" t="str" cm="1">
        <f t="array" ref="J4098">_xlfn.XLOOKUP(D4098,justificativas_motivos,justificativas_texto,"",1,1)</f>
        <v>MOTORISTA CUMPRINDO HORÁRIO NA ESCALA ATUAL</v>
      </c>
      <c r="L4098" s="119" t="str">
        <f>_xlfn.CONCAT(cr_impJnt[[#This Row],[DATA]],cr_impJnt[[#This Row],[MOTORISTA e MATRICULA]])</f>
        <v>45692ELIAS ALVES DE FRANÇA - 6046</v>
      </c>
    </row>
    <row r="4099" spans="1:12" ht="41.25" hidden="1" customHeight="1">
      <c r="A4099" s="152">
        <v>45692</v>
      </c>
      <c r="B4099" s="146">
        <v>19010</v>
      </c>
      <c r="C4099" s="147">
        <v>0.87847222222222221</v>
      </c>
      <c r="D4099" s="148" t="s">
        <v>11</v>
      </c>
      <c r="E4099" s="149" t="s">
        <v>18</v>
      </c>
      <c r="F4099" s="149"/>
      <c r="G4099" s="149" t="str">
        <f t="shared" si="141"/>
        <v>1</v>
      </c>
      <c r="H4099" s="150">
        <f t="shared" si="142"/>
        <v>18</v>
      </c>
      <c r="I4099" s="149" t="str" cm="1">
        <f t="array" ref="I4099">_xlfn.XLOOKUP(C4099,imp_horarios,imp_trechos_janta,"",-1,1)</f>
        <v>BELEM X GOIANIA 21:05</v>
      </c>
      <c r="J4099" s="151" t="str" cm="1">
        <f t="array" ref="J4099">_xlfn.XLOOKUP(D4099,justificativas_motivos,justificativas_texto,"",1,1)</f>
        <v>MOTORISTA CUMPRINDO HORÁRIO NA ESCALA ATUAL</v>
      </c>
      <c r="L4099" s="119" t="str">
        <f>_xlfn.CONCAT(cr_impJnt[[#This Row],[DATA]],cr_impJnt[[#This Row],[MOTORISTA e MATRICULA]])</f>
        <v>45692LUIZ CARLOS GOMES DA SILVA - 1961</v>
      </c>
    </row>
    <row r="4100" spans="1:12" ht="41.25" hidden="1" customHeight="1">
      <c r="A4100" s="152">
        <v>45692</v>
      </c>
      <c r="B4100" s="146">
        <v>19010</v>
      </c>
      <c r="C4100" s="147">
        <v>0.87847222222222221</v>
      </c>
      <c r="D4100" s="148" t="s">
        <v>11</v>
      </c>
      <c r="E4100" s="149" t="s">
        <v>429</v>
      </c>
      <c r="F4100" s="149"/>
      <c r="G4100" s="149" t="str">
        <f t="shared" si="141"/>
        <v>1</v>
      </c>
      <c r="H4100" s="150">
        <f t="shared" si="142"/>
        <v>18</v>
      </c>
      <c r="I4100" s="149" t="str" cm="1">
        <f t="array" ref="I4100">_xlfn.XLOOKUP(C4100,imp_horarios,imp_trechos_janta,"",-1,1)</f>
        <v>BELEM X GOIANIA 21:05</v>
      </c>
      <c r="J4100" s="151" t="str" cm="1">
        <f t="array" ref="J4100">_xlfn.XLOOKUP(D4100,justificativas_motivos,justificativas_texto,"",1,1)</f>
        <v>MOTORISTA CUMPRINDO HORÁRIO NA ESCALA ATUAL</v>
      </c>
      <c r="L4100" s="119" t="str">
        <f>_xlfn.CONCAT(cr_impJnt[[#This Row],[DATA]],cr_impJnt[[#This Row],[MOTORISTA e MATRICULA]])</f>
        <v>45692KLESLEI TIAGO DA SILVA RODRIGUES  5986</v>
      </c>
    </row>
    <row r="4101" spans="1:12" ht="41.25" hidden="1" customHeight="1">
      <c r="A4101" s="152">
        <v>45692</v>
      </c>
      <c r="B4101" s="146">
        <v>24009</v>
      </c>
      <c r="C4101" s="147">
        <v>0.3</v>
      </c>
      <c r="D4101" s="148" t="s">
        <v>11</v>
      </c>
      <c r="E4101" s="149" t="s">
        <v>119</v>
      </c>
      <c r="F4101" s="149"/>
      <c r="G4101" s="149" t="str">
        <f t="shared" ref="G4101:G4164" si="143">IF(E4101="MOTORISTA","","1")</f>
        <v>1</v>
      </c>
      <c r="H4101" s="150">
        <f t="shared" ref="H4101:H4164" si="144">IF(E4101="MOTORISTA","",18)</f>
        <v>18</v>
      </c>
      <c r="I4101" s="149" t="str" cm="1">
        <f t="array" ref="I4101">_xlfn.XLOOKUP(C4101,imp_horarios,imp_trechos_janta,"",-1,1)</f>
        <v>BELEM X GOIANIA 07:12</v>
      </c>
      <c r="J4101" s="151" t="str" cm="1">
        <f t="array" ref="J4101">_xlfn.XLOOKUP(D4101,justificativas_motivos,justificativas_texto,"",1,1)</f>
        <v>MOTORISTA CUMPRINDO HORÁRIO NA ESCALA ATUAL</v>
      </c>
      <c r="L4101" s="119" t="str">
        <f>_xlfn.CONCAT(cr_impJnt[[#This Row],[DATA]],cr_impJnt[[#This Row],[MOTORISTA e MATRICULA]])</f>
        <v>45692GENIVALDO ANTONIO DE SOUZA - 1082</v>
      </c>
    </row>
    <row r="4102" spans="1:12" ht="41.25" hidden="1" customHeight="1">
      <c r="A4102" s="152">
        <v>45692</v>
      </c>
      <c r="B4102" s="146">
        <v>24009</v>
      </c>
      <c r="C4102" s="147">
        <v>0.3</v>
      </c>
      <c r="D4102" s="148" t="s">
        <v>11</v>
      </c>
      <c r="E4102" s="153" t="s">
        <v>397</v>
      </c>
      <c r="F4102" s="149"/>
      <c r="G4102" s="149" t="str">
        <f t="shared" si="143"/>
        <v>1</v>
      </c>
      <c r="H4102" s="150">
        <f t="shared" si="144"/>
        <v>18</v>
      </c>
      <c r="I4102" s="149" t="str" cm="1">
        <f t="array" ref="I4102">_xlfn.XLOOKUP(C4102,imp_horarios,imp_trechos_janta,"",-1,1)</f>
        <v>BELEM X GOIANIA 07:12</v>
      </c>
      <c r="J4102" s="151" t="str" cm="1">
        <f t="array" ref="J4102">_xlfn.XLOOKUP(D4102,justificativas_motivos,justificativas_texto,"",1,1)</f>
        <v>MOTORISTA CUMPRINDO HORÁRIO NA ESCALA ATUAL</v>
      </c>
      <c r="L4102" s="119" t="str">
        <f>_xlfn.CONCAT(cr_impJnt[[#This Row],[DATA]],cr_impJnt[[#This Row],[MOTORISTA e MATRICULA]])</f>
        <v>45692GISLE RODRIGUES DE SOUSA - 6047</v>
      </c>
    </row>
    <row r="4103" spans="1:12" ht="41.25" hidden="1" customHeight="1">
      <c r="A4103" s="152">
        <v>45692</v>
      </c>
      <c r="B4103" s="146">
        <v>24015</v>
      </c>
      <c r="C4103" s="147">
        <v>0.33333333333333331</v>
      </c>
      <c r="D4103" s="148" t="s">
        <v>11</v>
      </c>
      <c r="E4103" s="149" t="s">
        <v>15</v>
      </c>
      <c r="F4103" s="149"/>
      <c r="G4103" s="149" t="str">
        <f t="shared" si="143"/>
        <v>1</v>
      </c>
      <c r="H4103" s="150">
        <f t="shared" si="144"/>
        <v>18</v>
      </c>
      <c r="I4103" s="149" t="str" cm="1">
        <f t="array" ref="I4103">_xlfn.XLOOKUP(C4103,imp_horarios,imp_trechos_janta,"",-1,1)</f>
        <v>SAO LUIS X GOIANIA 08:00</v>
      </c>
      <c r="J4103" s="151" t="str" cm="1">
        <f t="array" ref="J4103">_xlfn.XLOOKUP(D4103,justificativas_motivos,justificativas_texto,"",1,1)</f>
        <v>MOTORISTA CUMPRINDO HORÁRIO NA ESCALA ATUAL</v>
      </c>
      <c r="L4103" s="119" t="str">
        <f>_xlfn.CONCAT(cr_impJnt[[#This Row],[DATA]],cr_impJnt[[#This Row],[MOTORISTA e MATRICULA]])</f>
        <v>45692EDINANDES LUIZ DA SILVA - 2651</v>
      </c>
    </row>
    <row r="4104" spans="1:12" ht="41.25" hidden="1" customHeight="1">
      <c r="A4104" s="152">
        <v>45692</v>
      </c>
      <c r="B4104" s="146">
        <v>24015</v>
      </c>
      <c r="C4104" s="147">
        <v>0.33333333333333331</v>
      </c>
      <c r="D4104" s="148" t="s">
        <v>11</v>
      </c>
      <c r="E4104" s="149" t="s">
        <v>118</v>
      </c>
      <c r="F4104" s="149"/>
      <c r="G4104" s="149" t="str">
        <f t="shared" si="143"/>
        <v>1</v>
      </c>
      <c r="H4104" s="150">
        <f t="shared" si="144"/>
        <v>18</v>
      </c>
      <c r="I4104" s="149" t="str" cm="1">
        <f t="array" ref="I4104">_xlfn.XLOOKUP(C4104,imp_horarios,imp_trechos_janta,"",-1,1)</f>
        <v>SAO LUIS X GOIANIA 08:00</v>
      </c>
      <c r="J4104" s="151" t="str" cm="1">
        <f t="array" ref="J4104">_xlfn.XLOOKUP(D4104,justificativas_motivos,justificativas_texto,"",1,1)</f>
        <v>MOTORISTA CUMPRINDO HORÁRIO NA ESCALA ATUAL</v>
      </c>
      <c r="L4104" s="119" t="str">
        <f>_xlfn.CONCAT(cr_impJnt[[#This Row],[DATA]],cr_impJnt[[#This Row],[MOTORISTA e MATRICULA]])</f>
        <v>45692COSME CAVALCANTE DA SILVA - 3002</v>
      </c>
    </row>
    <row r="4105" spans="1:12" ht="41.25" hidden="1" customHeight="1">
      <c r="A4105" s="152">
        <v>45692</v>
      </c>
      <c r="B4105" s="146">
        <v>15900</v>
      </c>
      <c r="C4105" s="147">
        <v>0.39583333333333331</v>
      </c>
      <c r="D4105" s="148" t="s">
        <v>11</v>
      </c>
      <c r="E4105" s="153" t="s">
        <v>354</v>
      </c>
      <c r="F4105" s="149"/>
      <c r="G4105" s="149" t="str">
        <f t="shared" si="143"/>
        <v>1</v>
      </c>
      <c r="H4105" s="150">
        <f t="shared" si="144"/>
        <v>18</v>
      </c>
      <c r="I4105" s="149" t="s">
        <v>145</v>
      </c>
      <c r="J4105" s="151" t="str" cm="1">
        <f t="array" ref="J4105">_xlfn.XLOOKUP(D4105,justificativas_motivos,justificativas_texto,"",1,1)</f>
        <v>MOTORISTA CUMPRINDO HORÁRIO NA ESCALA ATUAL</v>
      </c>
      <c r="L4105" s="119" t="str">
        <f>_xlfn.CONCAT(cr_impJnt[[#This Row],[DATA]],cr_impJnt[[#This Row],[MOTORISTA e MATRICULA]])</f>
        <v>45692MARCIO DE SOUSA BRASILEIRO - 5657</v>
      </c>
    </row>
    <row r="4106" spans="1:12" ht="41.25" hidden="1" customHeight="1">
      <c r="A4106" s="152">
        <v>45692</v>
      </c>
      <c r="B4106" s="146">
        <v>15900</v>
      </c>
      <c r="C4106" s="147">
        <v>0.39583333333333331</v>
      </c>
      <c r="D4106" s="148" t="s">
        <v>11</v>
      </c>
      <c r="E4106" s="153" t="s">
        <v>312</v>
      </c>
      <c r="F4106" s="149"/>
      <c r="G4106" s="149" t="str">
        <f t="shared" si="143"/>
        <v>1</v>
      </c>
      <c r="H4106" s="150">
        <f t="shared" si="144"/>
        <v>18</v>
      </c>
      <c r="I4106" s="149" t="s">
        <v>145</v>
      </c>
      <c r="J4106" s="151" t="str" cm="1">
        <f t="array" ref="J4106">_xlfn.XLOOKUP(D4106,justificativas_motivos,justificativas_texto,"",1,1)</f>
        <v>MOTORISTA CUMPRINDO HORÁRIO NA ESCALA ATUAL</v>
      </c>
      <c r="L4106" s="119" t="str">
        <f>_xlfn.CONCAT(cr_impJnt[[#This Row],[DATA]],cr_impJnt[[#This Row],[MOTORISTA e MATRICULA]])</f>
        <v>45692IVAN VIEIRA DO NASCIMENTO - 5304</v>
      </c>
    </row>
    <row r="4107" spans="1:12" ht="41.25" hidden="1" customHeight="1">
      <c r="A4107" s="152">
        <v>45692</v>
      </c>
      <c r="B4107" s="146">
        <v>19001</v>
      </c>
      <c r="C4107" s="147">
        <v>0.75</v>
      </c>
      <c r="D4107" s="148" t="s">
        <v>11</v>
      </c>
      <c r="E4107" s="149" t="s">
        <v>104</v>
      </c>
      <c r="F4107" s="149"/>
      <c r="G4107" s="149" t="str">
        <f t="shared" si="143"/>
        <v>1</v>
      </c>
      <c r="H4107" s="150">
        <f t="shared" si="144"/>
        <v>18</v>
      </c>
      <c r="I4107" s="149" t="str" cm="1">
        <f t="array" ref="I4107">_xlfn.XLOOKUP(C4107,imp_horarios,imp_trechos_janta,"",-1,1)</f>
        <v>GOIANIA X TERESINA 18:00</v>
      </c>
      <c r="J4107" s="151" t="str" cm="1">
        <f t="array" ref="J4107">_xlfn.XLOOKUP(D4107,justificativas_motivos,justificativas_texto,"",1,1)</f>
        <v>MOTORISTA CUMPRINDO HORÁRIO NA ESCALA ATUAL</v>
      </c>
      <c r="L4107" s="119" t="str">
        <f>_xlfn.CONCAT(cr_impJnt[[#This Row],[DATA]],cr_impJnt[[#This Row],[MOTORISTA e MATRICULA]])</f>
        <v>45692WILMAR JOSE DE SOUZA - 1763</v>
      </c>
    </row>
    <row r="4108" spans="1:12" ht="41.25" hidden="1" customHeight="1">
      <c r="A4108" s="152">
        <v>45692</v>
      </c>
      <c r="B4108" s="146">
        <v>19001</v>
      </c>
      <c r="C4108" s="147">
        <v>0.75</v>
      </c>
      <c r="D4108" s="148" t="s">
        <v>11</v>
      </c>
      <c r="E4108" s="153" t="s">
        <v>455</v>
      </c>
      <c r="F4108" s="149"/>
      <c r="G4108" s="149" t="str">
        <f t="shared" si="143"/>
        <v>1</v>
      </c>
      <c r="H4108" s="150">
        <f t="shared" si="144"/>
        <v>18</v>
      </c>
      <c r="I4108" s="132" t="str" cm="1">
        <f t="array" ref="I4108">_xlfn.XLOOKUP(C4108,imp_horarios,imp_trechos_janta,"",-1,1)</f>
        <v>GOIANIA X TERESINA 18:00</v>
      </c>
      <c r="J4108" s="151" t="str" cm="1">
        <f t="array" ref="J4108">_xlfn.XLOOKUP(D4108,justificativas_motivos,justificativas_texto,"",1,1)</f>
        <v>MOTORISTA CUMPRINDO HORÁRIO NA ESCALA ATUAL</v>
      </c>
      <c r="L4108" s="119" t="str">
        <f>_xlfn.CONCAT(cr_impJnt[[#This Row],[DATA]],cr_impJnt[[#This Row],[MOTORISTA e MATRICULA]])</f>
        <v>45692JANIO CESAR DOS SANTOS -6021</v>
      </c>
    </row>
    <row r="4109" spans="1:12" ht="41.25" hidden="1" customHeight="1">
      <c r="A4109" s="152">
        <v>45692</v>
      </c>
      <c r="B4109" s="146">
        <v>24010</v>
      </c>
      <c r="C4109" s="147">
        <v>0.79166666666666663</v>
      </c>
      <c r="D4109" s="148" t="s">
        <v>11</v>
      </c>
      <c r="E4109" s="149" t="s">
        <v>113</v>
      </c>
      <c r="F4109" s="149"/>
      <c r="G4109" s="149" t="str">
        <f t="shared" si="143"/>
        <v>1</v>
      </c>
      <c r="H4109" s="150">
        <f t="shared" si="144"/>
        <v>18</v>
      </c>
      <c r="I4109" s="132" t="s">
        <v>79</v>
      </c>
      <c r="J4109" s="151" t="str" cm="1">
        <f t="array" ref="J4109">_xlfn.XLOOKUP(D4109,justificativas_motivos,justificativas_texto,"",1,1)</f>
        <v>MOTORISTA CUMPRINDO HORÁRIO NA ESCALA ATUAL</v>
      </c>
      <c r="L4109" s="119" t="str">
        <f>_xlfn.CONCAT(cr_impJnt[[#This Row],[DATA]],cr_impJnt[[#This Row],[MOTORISTA e MATRICULA]])</f>
        <v>45692ROSIVALDO FERREIRA DA SILVA - 5429</v>
      </c>
    </row>
    <row r="4110" spans="1:12" ht="41.25" hidden="1" customHeight="1">
      <c r="A4110" s="152">
        <v>45692</v>
      </c>
      <c r="B4110" s="146">
        <v>24010</v>
      </c>
      <c r="C4110" s="147">
        <v>0.79166666666666663</v>
      </c>
      <c r="D4110" s="148" t="s">
        <v>11</v>
      </c>
      <c r="E4110" s="149" t="s">
        <v>112</v>
      </c>
      <c r="F4110" s="149"/>
      <c r="G4110" s="149" t="str">
        <f t="shared" si="143"/>
        <v>1</v>
      </c>
      <c r="H4110" s="150">
        <f t="shared" si="144"/>
        <v>18</v>
      </c>
      <c r="I4110" s="149" t="s">
        <v>79</v>
      </c>
      <c r="J4110" s="151" t="str" cm="1">
        <f t="array" ref="J4110">_xlfn.XLOOKUP(D4110,justificativas_motivos,justificativas_texto,"",1,1)</f>
        <v>MOTORISTA CUMPRINDO HORÁRIO NA ESCALA ATUAL</v>
      </c>
      <c r="L4110" s="119" t="str">
        <f>_xlfn.CONCAT(cr_impJnt[[#This Row],[DATA]],cr_impJnt[[#This Row],[MOTORISTA e MATRICULA]])</f>
        <v>45692LAZARO VIEIRA DA SILVA - 5428</v>
      </c>
    </row>
    <row r="4111" spans="1:12" ht="41.25" hidden="1" customHeight="1">
      <c r="A4111" s="152">
        <v>45692</v>
      </c>
      <c r="B4111" s="146">
        <v>24012</v>
      </c>
      <c r="C4111" s="147">
        <v>0.83333333333333337</v>
      </c>
      <c r="D4111" s="148" t="s">
        <v>11</v>
      </c>
      <c r="E4111" s="149" t="s">
        <v>92</v>
      </c>
      <c r="F4111" s="149"/>
      <c r="G4111" s="149" t="str">
        <f t="shared" si="143"/>
        <v>1</v>
      </c>
      <c r="H4111" s="150">
        <f t="shared" si="144"/>
        <v>18</v>
      </c>
      <c r="I4111" s="149" t="str" cm="1">
        <f t="array" ref="I4111">_xlfn.XLOOKUP(C4111,imp_horarios,imp_trechos_janta,"",-1,1)</f>
        <v>GOIANIA X SAO LUIS 20:00</v>
      </c>
      <c r="J4111" s="151" t="str" cm="1">
        <f t="array" ref="J4111">_xlfn.XLOOKUP(D4111,justificativas_motivos,justificativas_texto,"",1,1)</f>
        <v>MOTORISTA CUMPRINDO HORÁRIO NA ESCALA ATUAL</v>
      </c>
      <c r="L4111" s="119" t="str">
        <f>_xlfn.CONCAT(cr_impJnt[[#This Row],[DATA]],cr_impJnt[[#This Row],[MOTORISTA e MATRICULA]])</f>
        <v>45692CLEOMAR ANTONIO SIMOES - 2988</v>
      </c>
    </row>
    <row r="4112" spans="1:12" ht="41.25" hidden="1" customHeight="1">
      <c r="A4112" s="152">
        <v>45692</v>
      </c>
      <c r="B4112" s="146">
        <v>24012</v>
      </c>
      <c r="C4112" s="147">
        <v>0.83333333333333337</v>
      </c>
      <c r="D4112" s="148" t="s">
        <v>11</v>
      </c>
      <c r="E4112" s="149" t="s">
        <v>102</v>
      </c>
      <c r="F4112" s="149"/>
      <c r="G4112" s="149" t="str">
        <f t="shared" si="143"/>
        <v>1</v>
      </c>
      <c r="H4112" s="150">
        <f t="shared" si="144"/>
        <v>18</v>
      </c>
      <c r="I4112" s="149" t="str" cm="1">
        <f t="array" ref="I4112">_xlfn.XLOOKUP(C4112,imp_horarios,imp_trechos_janta,"",-1,1)</f>
        <v>GOIANIA X SAO LUIS 20:00</v>
      </c>
      <c r="J4112" s="151" t="str" cm="1">
        <f t="array" ref="J4112">_xlfn.XLOOKUP(D4112,justificativas_motivos,justificativas_texto,"",1,1)</f>
        <v>MOTORISTA CUMPRINDO HORÁRIO NA ESCALA ATUAL</v>
      </c>
      <c r="L4112" s="119" t="str">
        <f>_xlfn.CONCAT(cr_impJnt[[#This Row],[DATA]],cr_impJnt[[#This Row],[MOTORISTA e MATRICULA]])</f>
        <v>45692DIVINO EURIPEDES RIBEIRO - 5191</v>
      </c>
    </row>
    <row r="4113" spans="1:12" ht="41.25" hidden="1" customHeight="1">
      <c r="A4113" s="152">
        <v>45692</v>
      </c>
      <c r="B4113" s="146">
        <v>19014</v>
      </c>
      <c r="C4113" s="147">
        <v>0.5</v>
      </c>
      <c r="D4113" s="148" t="s">
        <v>11</v>
      </c>
      <c r="E4113" s="149" t="s">
        <v>40</v>
      </c>
      <c r="F4113" s="149"/>
      <c r="G4113" s="149" t="str">
        <f t="shared" si="143"/>
        <v>1</v>
      </c>
      <c r="H4113" s="150">
        <f t="shared" si="144"/>
        <v>18</v>
      </c>
      <c r="I4113" s="149" t="s">
        <v>424</v>
      </c>
      <c r="J4113" s="151" t="str" cm="1">
        <f t="array" ref="J4113">_xlfn.XLOOKUP(D4113,justificativas_motivos,justificativas_texto,"",1,1)</f>
        <v>MOTORISTA CUMPRINDO HORÁRIO NA ESCALA ATUAL</v>
      </c>
      <c r="L4113" s="119" t="str">
        <f>_xlfn.CONCAT(cr_impJnt[[#This Row],[DATA]],cr_impJnt[[#This Row],[MOTORISTA e MATRICULA]])</f>
        <v>45692RICARDO VIEIRA GERVASIO - 5297</v>
      </c>
    </row>
    <row r="4114" spans="1:12" ht="41.25" hidden="1" customHeight="1">
      <c r="A4114" s="152">
        <v>45692</v>
      </c>
      <c r="B4114" s="146">
        <v>19014</v>
      </c>
      <c r="C4114" s="147">
        <v>0.5</v>
      </c>
      <c r="D4114" s="148" t="s">
        <v>11</v>
      </c>
      <c r="E4114" s="149" t="s">
        <v>27</v>
      </c>
      <c r="F4114" s="149"/>
      <c r="G4114" s="149" t="str">
        <f t="shared" si="143"/>
        <v>1</v>
      </c>
      <c r="H4114" s="150">
        <f t="shared" si="144"/>
        <v>18</v>
      </c>
      <c r="I4114" s="149" t="s">
        <v>424</v>
      </c>
      <c r="J4114" s="151" t="str" cm="1">
        <f t="array" ref="J4114">_xlfn.XLOOKUP(D4114,justificativas_motivos,justificativas_texto,"",1,1)</f>
        <v>MOTORISTA CUMPRINDO HORÁRIO NA ESCALA ATUAL</v>
      </c>
      <c r="L4114" s="119" t="str">
        <f>_xlfn.CONCAT(cr_impJnt[[#This Row],[DATA]],cr_impJnt[[#This Row],[MOTORISTA e MATRICULA]])</f>
        <v>45692JUSCELINO PIRES GONCALVES - 1343</v>
      </c>
    </row>
    <row r="4115" spans="1:12" ht="41.25" hidden="1" customHeight="1">
      <c r="A4115" s="152">
        <v>45693</v>
      </c>
      <c r="B4115" s="146">
        <v>19012</v>
      </c>
      <c r="C4115" s="147">
        <v>0.87847222222222221</v>
      </c>
      <c r="D4115" s="148" t="s">
        <v>11</v>
      </c>
      <c r="E4115" s="149" t="s">
        <v>113</v>
      </c>
      <c r="F4115" s="149"/>
      <c r="G4115" s="149" t="str">
        <f t="shared" si="143"/>
        <v>1</v>
      </c>
      <c r="H4115" s="150">
        <f t="shared" si="144"/>
        <v>18</v>
      </c>
      <c r="I4115" s="149" t="str" cm="1">
        <f t="array" ref="I4115">_xlfn.XLOOKUP(C4115,imp_horarios,imp_trechos_janta,"",-1,1)</f>
        <v>BELEM X GOIANIA 21:05</v>
      </c>
      <c r="J4115" s="151" t="str" cm="1">
        <f t="array" ref="J4115">_xlfn.XLOOKUP(D4115,justificativas_motivos,justificativas_texto,"",1,1)</f>
        <v>MOTORISTA CUMPRINDO HORÁRIO NA ESCALA ATUAL</v>
      </c>
      <c r="L4115" s="119" t="str">
        <f>_xlfn.CONCAT(cr_impJnt[[#This Row],[DATA]],cr_impJnt[[#This Row],[MOTORISTA e MATRICULA]])</f>
        <v>45693ROSIVALDO FERREIRA DA SILVA - 5429</v>
      </c>
    </row>
    <row r="4116" spans="1:12" ht="41.25" hidden="1" customHeight="1">
      <c r="A4116" s="152">
        <v>45693</v>
      </c>
      <c r="B4116" s="146">
        <v>19012</v>
      </c>
      <c r="C4116" s="147">
        <v>0.87847222222222221</v>
      </c>
      <c r="D4116" s="148" t="s">
        <v>11</v>
      </c>
      <c r="E4116" s="149" t="s">
        <v>112</v>
      </c>
      <c r="F4116" s="149"/>
      <c r="G4116" s="149" t="str">
        <f t="shared" si="143"/>
        <v>1</v>
      </c>
      <c r="H4116" s="150">
        <f t="shared" si="144"/>
        <v>18</v>
      </c>
      <c r="I4116" s="149" t="str" cm="1">
        <f t="array" ref="I4116">_xlfn.XLOOKUP(C4116,imp_horarios,imp_trechos_janta,"",-1,1)</f>
        <v>BELEM X GOIANIA 21:05</v>
      </c>
      <c r="J4116" s="151" t="str" cm="1">
        <f t="array" ref="J4116">_xlfn.XLOOKUP(D4116,justificativas_motivos,justificativas_texto,"",1,1)</f>
        <v>MOTORISTA CUMPRINDO HORÁRIO NA ESCALA ATUAL</v>
      </c>
      <c r="L4116" s="119" t="str">
        <f>_xlfn.CONCAT(cr_impJnt[[#This Row],[DATA]],cr_impJnt[[#This Row],[MOTORISTA e MATRICULA]])</f>
        <v>45693LAZARO VIEIRA DA SILVA - 5428</v>
      </c>
    </row>
    <row r="4117" spans="1:12" ht="41.25" hidden="1" customHeight="1">
      <c r="A4117" s="152">
        <v>45693</v>
      </c>
      <c r="B4117" s="146">
        <v>24010</v>
      </c>
      <c r="C4117" s="147">
        <v>0.3</v>
      </c>
      <c r="D4117" s="148" t="s">
        <v>11</v>
      </c>
      <c r="E4117" s="149" t="s">
        <v>92</v>
      </c>
      <c r="F4117" s="149"/>
      <c r="G4117" s="149" t="str">
        <f t="shared" si="143"/>
        <v>1</v>
      </c>
      <c r="H4117" s="150">
        <f t="shared" si="144"/>
        <v>18</v>
      </c>
      <c r="I4117" s="149" t="str" cm="1">
        <f t="array" ref="I4117">_xlfn.XLOOKUP(C4117,imp_horarios,imp_trechos_janta,"",-1,1)</f>
        <v>BELEM X GOIANIA 07:12</v>
      </c>
      <c r="J4117" s="151" t="str" cm="1">
        <f t="array" ref="J4117">_xlfn.XLOOKUP(D4117,justificativas_motivos,justificativas_texto,"",1,1)</f>
        <v>MOTORISTA CUMPRINDO HORÁRIO NA ESCALA ATUAL</v>
      </c>
      <c r="L4117" s="119" t="str">
        <f>_xlfn.CONCAT(cr_impJnt[[#This Row],[DATA]],cr_impJnt[[#This Row],[MOTORISTA e MATRICULA]])</f>
        <v>45693CLEOMAR ANTONIO SIMOES - 2988</v>
      </c>
    </row>
    <row r="4118" spans="1:12" ht="41.25" hidden="1" customHeight="1">
      <c r="A4118" s="152">
        <v>45693</v>
      </c>
      <c r="B4118" s="146">
        <v>24010</v>
      </c>
      <c r="C4118" s="147">
        <v>0.3</v>
      </c>
      <c r="D4118" s="148" t="s">
        <v>11</v>
      </c>
      <c r="E4118" s="149" t="s">
        <v>102</v>
      </c>
      <c r="F4118" s="149"/>
      <c r="G4118" s="149" t="str">
        <f t="shared" si="143"/>
        <v>1</v>
      </c>
      <c r="H4118" s="150">
        <f t="shared" si="144"/>
        <v>18</v>
      </c>
      <c r="I4118" s="149" t="str" cm="1">
        <f t="array" ref="I4118">_xlfn.XLOOKUP(C4118,imp_horarios,imp_trechos_janta,"",-1,1)</f>
        <v>BELEM X GOIANIA 07:12</v>
      </c>
      <c r="J4118" s="151" t="str" cm="1">
        <f t="array" ref="J4118">_xlfn.XLOOKUP(D4118,justificativas_motivos,justificativas_texto,"",1,1)</f>
        <v>MOTORISTA CUMPRINDO HORÁRIO NA ESCALA ATUAL</v>
      </c>
      <c r="L4118" s="119" t="str">
        <f>_xlfn.CONCAT(cr_impJnt[[#This Row],[DATA]],cr_impJnt[[#This Row],[MOTORISTA e MATRICULA]])</f>
        <v>45693DIVINO EURIPEDES RIBEIRO - 5191</v>
      </c>
    </row>
    <row r="4119" spans="1:12" ht="41.25" hidden="1" customHeight="1">
      <c r="A4119" s="152">
        <v>45693</v>
      </c>
      <c r="B4119" s="146">
        <v>15800</v>
      </c>
      <c r="C4119" s="147">
        <v>0.85416666666666663</v>
      </c>
      <c r="D4119" s="148" t="s">
        <v>11</v>
      </c>
      <c r="E4119" s="149" t="s">
        <v>40</v>
      </c>
      <c r="F4119" s="149"/>
      <c r="G4119" s="149" t="str">
        <f t="shared" si="143"/>
        <v>1</v>
      </c>
      <c r="H4119" s="150">
        <f t="shared" si="144"/>
        <v>18</v>
      </c>
      <c r="I4119" s="149" t="s">
        <v>635</v>
      </c>
      <c r="J4119" s="151" t="str" cm="1">
        <f t="array" ref="J4119">_xlfn.XLOOKUP(D4119,justificativas_motivos,justificativas_texto,"",1,1)</f>
        <v>MOTORISTA CUMPRINDO HORÁRIO NA ESCALA ATUAL</v>
      </c>
      <c r="L4119" s="119" t="str">
        <f>_xlfn.CONCAT(cr_impJnt[[#This Row],[DATA]],cr_impJnt[[#This Row],[MOTORISTA e MATRICULA]])</f>
        <v>45693RICARDO VIEIRA GERVASIO - 5297</v>
      </c>
    </row>
    <row r="4120" spans="1:12" ht="41.25" hidden="1" customHeight="1">
      <c r="A4120" s="152">
        <v>45693</v>
      </c>
      <c r="B4120" s="146">
        <v>15800</v>
      </c>
      <c r="C4120" s="147">
        <v>0.85416666666666663</v>
      </c>
      <c r="D4120" s="148" t="s">
        <v>11</v>
      </c>
      <c r="E4120" s="149" t="s">
        <v>27</v>
      </c>
      <c r="F4120" s="149"/>
      <c r="G4120" s="149" t="str">
        <f t="shared" si="143"/>
        <v>1</v>
      </c>
      <c r="H4120" s="150">
        <f t="shared" si="144"/>
        <v>18</v>
      </c>
      <c r="I4120" s="149" t="s">
        <v>635</v>
      </c>
      <c r="J4120" s="151" t="str" cm="1">
        <f t="array" ref="J4120">_xlfn.XLOOKUP(D4120,justificativas_motivos,justificativas_texto,"",1,1)</f>
        <v>MOTORISTA CUMPRINDO HORÁRIO NA ESCALA ATUAL</v>
      </c>
      <c r="L4120" s="119" t="str">
        <f>_xlfn.CONCAT(cr_impJnt[[#This Row],[DATA]],cr_impJnt[[#This Row],[MOTORISTA e MATRICULA]])</f>
        <v>45693JUSCELINO PIRES GONCALVES - 1343</v>
      </c>
    </row>
    <row r="4121" spans="1:12" ht="41.25" hidden="1" customHeight="1">
      <c r="A4121" s="152">
        <v>45693</v>
      </c>
      <c r="B4121" s="146">
        <v>19006</v>
      </c>
      <c r="C4121" s="147">
        <v>0.39583333333333331</v>
      </c>
      <c r="D4121" s="148" t="s">
        <v>11</v>
      </c>
      <c r="E4121" s="153" t="s">
        <v>310</v>
      </c>
      <c r="F4121" s="149"/>
      <c r="G4121" s="149" t="str">
        <f t="shared" si="143"/>
        <v>1</v>
      </c>
      <c r="H4121" s="150">
        <f t="shared" si="144"/>
        <v>18</v>
      </c>
      <c r="I4121" s="149" t="s">
        <v>145</v>
      </c>
      <c r="J4121" s="151" t="str" cm="1">
        <f t="array" ref="J4121">_xlfn.XLOOKUP(D4121,justificativas_motivos,justificativas_texto,"",1,1)</f>
        <v>MOTORISTA CUMPRINDO HORÁRIO NA ESCALA ATUAL</v>
      </c>
      <c r="L4121" s="119" t="str">
        <f>_xlfn.CONCAT(cr_impJnt[[#This Row],[DATA]],cr_impJnt[[#This Row],[MOTORISTA e MATRICULA]])</f>
        <v>45693KEITH NOLAN CARNEIRO BARBOSA - 5653</v>
      </c>
    </row>
    <row r="4122" spans="1:12" ht="41.25" hidden="1" customHeight="1">
      <c r="A4122" s="152">
        <v>45693</v>
      </c>
      <c r="B4122" s="146">
        <v>19006</v>
      </c>
      <c r="C4122" s="147">
        <v>0.39583333333333331</v>
      </c>
      <c r="D4122" s="148" t="s">
        <v>11</v>
      </c>
      <c r="E4122" s="153" t="s">
        <v>38</v>
      </c>
      <c r="F4122" s="149"/>
      <c r="G4122" s="149" t="str">
        <f t="shared" si="143"/>
        <v>1</v>
      </c>
      <c r="H4122" s="150">
        <f t="shared" si="144"/>
        <v>18</v>
      </c>
      <c r="I4122" s="149" t="s">
        <v>145</v>
      </c>
      <c r="J4122" s="151" t="str" cm="1">
        <f t="array" ref="J4122">_xlfn.XLOOKUP(D4122,justificativas_motivos,justificativas_texto,"",1,1)</f>
        <v>MOTORISTA CUMPRINDO HORÁRIO NA ESCALA ATUAL</v>
      </c>
      <c r="L4122" s="119" t="str">
        <f>_xlfn.CONCAT(cr_impJnt[[#This Row],[DATA]],cr_impJnt[[#This Row],[MOTORISTA e MATRICULA]])</f>
        <v>45693ADRIASIO SOARES MENDES - 5440</v>
      </c>
    </row>
    <row r="4123" spans="1:12" ht="41.25" hidden="1" customHeight="1">
      <c r="A4123" s="152">
        <v>45693</v>
      </c>
      <c r="B4123" s="146">
        <v>24012</v>
      </c>
      <c r="C4123" s="147">
        <v>0.33333333333333331</v>
      </c>
      <c r="D4123" s="148" t="s">
        <v>11</v>
      </c>
      <c r="E4123" s="153" t="s">
        <v>160</v>
      </c>
      <c r="F4123" s="149"/>
      <c r="G4123" s="149" t="str">
        <f t="shared" si="143"/>
        <v>1</v>
      </c>
      <c r="H4123" s="150">
        <f t="shared" si="144"/>
        <v>18</v>
      </c>
      <c r="I4123" s="149" t="str" cm="1">
        <f t="array" ref="I4123">_xlfn.XLOOKUP(C4123,imp_horarios,imp_trechos_janta,"",-1,1)</f>
        <v>SAO LUIS X GOIANIA 08:00</v>
      </c>
      <c r="J4123" s="151" t="str" cm="1">
        <f t="array" ref="J4123">_xlfn.XLOOKUP(D4123,justificativas_motivos,justificativas_texto,"",1,1)</f>
        <v>MOTORISTA CUMPRINDO HORÁRIO NA ESCALA ATUAL</v>
      </c>
      <c r="L4123" s="119" t="str">
        <f>_xlfn.CONCAT(cr_impJnt[[#This Row],[DATA]],cr_impJnt[[#This Row],[MOTORISTA e MATRICULA]])</f>
        <v>45693ROBERTO PEREIRA DE MATOS - 5538</v>
      </c>
    </row>
    <row r="4124" spans="1:12" ht="41.25" hidden="1" customHeight="1">
      <c r="A4124" s="152">
        <v>45693</v>
      </c>
      <c r="B4124" s="146">
        <v>24012</v>
      </c>
      <c r="C4124" s="147">
        <v>0.33333333333333331</v>
      </c>
      <c r="D4124" s="148" t="s">
        <v>11</v>
      </c>
      <c r="E4124" s="153" t="s">
        <v>110</v>
      </c>
      <c r="F4124" s="149"/>
      <c r="G4124" s="149" t="str">
        <f t="shared" si="143"/>
        <v>1</v>
      </c>
      <c r="H4124" s="150">
        <f t="shared" si="144"/>
        <v>18</v>
      </c>
      <c r="I4124" s="149" t="str" cm="1">
        <f t="array" ref="I4124">_xlfn.XLOOKUP(C4124,imp_horarios,imp_trechos_janta,"",-1,1)</f>
        <v>SAO LUIS X GOIANIA 08:00</v>
      </c>
      <c r="J4124" s="151" t="str" cm="1">
        <f t="array" ref="J4124">_xlfn.XLOOKUP(D4124,justificativas_motivos,justificativas_texto,"",1,1)</f>
        <v>MOTORISTA CUMPRINDO HORÁRIO NA ESCALA ATUAL</v>
      </c>
      <c r="L4124" s="119" t="str">
        <f>_xlfn.CONCAT(cr_impJnt[[#This Row],[DATA]],cr_impJnt[[#This Row],[MOTORISTA e MATRICULA]])</f>
        <v>45693IRISVAN DE JESUS - 5708</v>
      </c>
    </row>
    <row r="4125" spans="1:12" ht="41.25" hidden="1" customHeight="1">
      <c r="A4125" s="152">
        <v>45693</v>
      </c>
      <c r="B4125" s="146" t="s">
        <v>137</v>
      </c>
      <c r="C4125" s="147" t="s">
        <v>137</v>
      </c>
      <c r="D4125" s="148" t="s">
        <v>137</v>
      </c>
      <c r="E4125" s="153" t="s">
        <v>108</v>
      </c>
      <c r="F4125" s="149"/>
      <c r="G4125" s="149" t="str">
        <f t="shared" si="143"/>
        <v>1</v>
      </c>
      <c r="H4125" s="150">
        <f t="shared" si="144"/>
        <v>18</v>
      </c>
      <c r="I4125" s="149" t="str" cm="1">
        <f t="array" ref="I4125">_xlfn.XLOOKUP(C4125,imp_horarios,imp_trechos_janta,"",-1,1)</f>
        <v>ESPERA</v>
      </c>
      <c r="J4125" s="151" t="str" cm="1">
        <f t="array" ref="J4125">_xlfn.XLOOKUP(D4125,justificativas_motivos,justificativas_texto,"",1,1)</f>
        <v>MOTORISTA NA GARAGEM EM ESPERA PARA DISPONIBILIDADE DE HORARIOS</v>
      </c>
      <c r="L4125" s="119" t="str">
        <f>_xlfn.CONCAT(cr_impJnt[[#This Row],[DATA]],cr_impJnt[[#This Row],[MOTORISTA e MATRICULA]])</f>
        <v>45693MAURICIO CARLOS BARROSO - 901</v>
      </c>
    </row>
    <row r="4126" spans="1:12" ht="41.25" hidden="1" customHeight="1">
      <c r="A4126" s="152">
        <v>45693</v>
      </c>
      <c r="B4126" s="146" t="s">
        <v>137</v>
      </c>
      <c r="C4126" s="147" t="s">
        <v>137</v>
      </c>
      <c r="D4126" s="148" t="s">
        <v>137</v>
      </c>
      <c r="E4126" s="153" t="s">
        <v>47</v>
      </c>
      <c r="F4126" s="149"/>
      <c r="G4126" s="149" t="str">
        <f t="shared" si="143"/>
        <v>1</v>
      </c>
      <c r="H4126" s="150">
        <f t="shared" si="144"/>
        <v>18</v>
      </c>
      <c r="I4126" s="149" t="str" cm="1">
        <f t="array" ref="I4126">_xlfn.XLOOKUP(C4126,imp_horarios,imp_trechos_janta,"",-1,1)</f>
        <v>ESPERA</v>
      </c>
      <c r="J4126" s="151" t="str" cm="1">
        <f t="array" ref="J4126">_xlfn.XLOOKUP(D4126,justificativas_motivos,justificativas_texto,"",1,1)</f>
        <v>MOTORISTA NA GARAGEM EM ESPERA PARA DISPONIBILIDADE DE HORARIOS</v>
      </c>
      <c r="L4126" s="119" t="str">
        <f>_xlfn.CONCAT(cr_impJnt[[#This Row],[DATA]],cr_impJnt[[#This Row],[MOTORISTA e MATRICULA]])</f>
        <v>45693EURIPEDES BORGES DOS SANTOS - 5017</v>
      </c>
    </row>
    <row r="4127" spans="1:12" ht="41.25" hidden="1" customHeight="1">
      <c r="A4127" s="152">
        <v>45693</v>
      </c>
      <c r="B4127" s="146">
        <v>16500</v>
      </c>
      <c r="C4127" s="147">
        <v>0.75</v>
      </c>
      <c r="D4127" s="148" t="s">
        <v>11</v>
      </c>
      <c r="E4127" s="149" t="s">
        <v>116</v>
      </c>
      <c r="F4127" s="149"/>
      <c r="G4127" s="149" t="str">
        <f t="shared" si="143"/>
        <v>1</v>
      </c>
      <c r="H4127" s="150">
        <f t="shared" si="144"/>
        <v>18</v>
      </c>
      <c r="I4127" s="149" t="str" cm="1">
        <f t="array" ref="I4127">_xlfn.XLOOKUP(C4127,imp_horarios,imp_trechos_janta,"",-1,1)</f>
        <v>GOIANIA X TERESINA 18:00</v>
      </c>
      <c r="J4127" s="151" t="str" cm="1">
        <f t="array" ref="J4127">_xlfn.XLOOKUP(D4127,justificativas_motivos,justificativas_texto,"",1,1)</f>
        <v>MOTORISTA CUMPRINDO HORÁRIO NA ESCALA ATUAL</v>
      </c>
      <c r="L4127" s="119" t="str">
        <f>_xlfn.CONCAT(cr_impJnt[[#This Row],[DATA]],cr_impJnt[[#This Row],[MOTORISTA e MATRICULA]])</f>
        <v>45693ADALTON ALMEIDA DE SOUZA - 1941</v>
      </c>
    </row>
    <row r="4128" spans="1:12" ht="41.25" hidden="1" customHeight="1">
      <c r="A4128" s="152">
        <v>45693</v>
      </c>
      <c r="B4128" s="146">
        <v>16500</v>
      </c>
      <c r="C4128" s="147">
        <v>0.75</v>
      </c>
      <c r="D4128" s="148" t="s">
        <v>11</v>
      </c>
      <c r="E4128" s="149" t="s">
        <v>117</v>
      </c>
      <c r="F4128" s="149"/>
      <c r="G4128" s="149" t="str">
        <f t="shared" si="143"/>
        <v>1</v>
      </c>
      <c r="H4128" s="150">
        <f t="shared" si="144"/>
        <v>18</v>
      </c>
      <c r="I4128" s="132" t="str" cm="1">
        <f t="array" ref="I4128">_xlfn.XLOOKUP(C4128,imp_horarios,imp_trechos_janta,"",-1,1)</f>
        <v>GOIANIA X TERESINA 18:00</v>
      </c>
      <c r="J4128" s="151" t="str" cm="1">
        <f t="array" ref="J4128">_xlfn.XLOOKUP(D4128,justificativas_motivos,justificativas_texto,"",1,1)</f>
        <v>MOTORISTA CUMPRINDO HORÁRIO NA ESCALA ATUAL</v>
      </c>
      <c r="L4128" s="119" t="str">
        <f>_xlfn.CONCAT(cr_impJnt[[#This Row],[DATA]],cr_impJnt[[#This Row],[MOTORISTA e MATRICULA]])</f>
        <v>45693JOAO ROQUELINO PERES JUNIOR - 5552</v>
      </c>
    </row>
    <row r="4129" spans="1:12" ht="41.25" hidden="1" customHeight="1">
      <c r="A4129" s="152">
        <v>45693</v>
      </c>
      <c r="B4129" s="146">
        <v>24006</v>
      </c>
      <c r="C4129" s="147">
        <v>0.79166666666666663</v>
      </c>
      <c r="D4129" s="148" t="s">
        <v>11</v>
      </c>
      <c r="E4129" s="149" t="s">
        <v>26</v>
      </c>
      <c r="F4129" s="149"/>
      <c r="G4129" s="149" t="str">
        <f t="shared" si="143"/>
        <v>1</v>
      </c>
      <c r="H4129" s="150">
        <f t="shared" si="144"/>
        <v>18</v>
      </c>
      <c r="I4129" s="132" t="s">
        <v>79</v>
      </c>
      <c r="J4129" s="151" t="str" cm="1">
        <f t="array" ref="J4129">_xlfn.XLOOKUP(D4129,justificativas_motivos,justificativas_texto,"",1,1)</f>
        <v>MOTORISTA CUMPRINDO HORÁRIO NA ESCALA ATUAL</v>
      </c>
      <c r="L4129" s="119" t="str">
        <f>_xlfn.CONCAT(cr_impJnt[[#This Row],[DATA]],cr_impJnt[[#This Row],[MOTORISTA e MATRICULA]])</f>
        <v>45693VANDERSON GURGEL DO AMARAL - 2734</v>
      </c>
    </row>
    <row r="4130" spans="1:12" ht="41.25" hidden="1" customHeight="1">
      <c r="A4130" s="152">
        <v>45693</v>
      </c>
      <c r="B4130" s="146">
        <v>24006</v>
      </c>
      <c r="C4130" s="147">
        <v>0.79166666666666663</v>
      </c>
      <c r="D4130" s="148" t="s">
        <v>11</v>
      </c>
      <c r="E4130" s="149" t="s">
        <v>24</v>
      </c>
      <c r="F4130" s="149"/>
      <c r="G4130" s="149" t="str">
        <f t="shared" si="143"/>
        <v>1</v>
      </c>
      <c r="H4130" s="150">
        <f t="shared" si="144"/>
        <v>18</v>
      </c>
      <c r="I4130" s="149" t="s">
        <v>79</v>
      </c>
      <c r="J4130" s="151" t="str" cm="1">
        <f t="array" ref="J4130">_xlfn.XLOOKUP(D4130,justificativas_motivos,justificativas_texto,"",1,1)</f>
        <v>MOTORISTA CUMPRINDO HORÁRIO NA ESCALA ATUAL</v>
      </c>
      <c r="L4130" s="119" t="str">
        <f>_xlfn.CONCAT(cr_impJnt[[#This Row],[DATA]],cr_impJnt[[#This Row],[MOTORISTA e MATRICULA]])</f>
        <v>45693OLIVEIRA DE MELO ARRUDA - 5251</v>
      </c>
    </row>
    <row r="4131" spans="1:12" ht="41.25" hidden="1" customHeight="1">
      <c r="A4131" s="152">
        <v>45693</v>
      </c>
      <c r="B4131" s="146">
        <v>24014</v>
      </c>
      <c r="C4131" s="147">
        <v>0.83333333333333337</v>
      </c>
      <c r="D4131" s="148" t="s">
        <v>11</v>
      </c>
      <c r="E4131" s="149" t="s">
        <v>243</v>
      </c>
      <c r="F4131" s="149"/>
      <c r="G4131" s="149" t="str">
        <f t="shared" si="143"/>
        <v>1</v>
      </c>
      <c r="H4131" s="150">
        <f t="shared" si="144"/>
        <v>18</v>
      </c>
      <c r="I4131" s="149" t="str" cm="1">
        <f t="array" ref="I4131">_xlfn.XLOOKUP(C4131,imp_horarios,imp_trechos_janta,"",-1,1)</f>
        <v>GOIANIA X SAO LUIS 20:00</v>
      </c>
      <c r="J4131" s="151" t="str" cm="1">
        <f t="array" ref="J4131">_xlfn.XLOOKUP(D4131,justificativas_motivos,justificativas_texto,"",1,1)</f>
        <v>MOTORISTA CUMPRINDO HORÁRIO NA ESCALA ATUAL</v>
      </c>
      <c r="L4131" s="119" t="str">
        <f>_xlfn.CONCAT(cr_impJnt[[#This Row],[DATA]],cr_impJnt[[#This Row],[MOTORISTA e MATRICULA]])</f>
        <v>45693IDEIR BISPO DE SANTANA - 2543</v>
      </c>
    </row>
    <row r="4132" spans="1:12" ht="41.25" hidden="1" customHeight="1">
      <c r="A4132" s="152">
        <v>45693</v>
      </c>
      <c r="B4132" s="146">
        <v>24014</v>
      </c>
      <c r="C4132" s="147">
        <v>0.83333333333333337</v>
      </c>
      <c r="D4132" s="148" t="s">
        <v>11</v>
      </c>
      <c r="E4132" s="149" t="s">
        <v>280</v>
      </c>
      <c r="F4132" s="149"/>
      <c r="G4132" s="149" t="str">
        <f t="shared" si="143"/>
        <v>1</v>
      </c>
      <c r="H4132" s="150">
        <f t="shared" si="144"/>
        <v>18</v>
      </c>
      <c r="I4132" s="149" t="str" cm="1">
        <f t="array" ref="I4132">_xlfn.XLOOKUP(C4132,imp_horarios,imp_trechos_janta,"",-1,1)</f>
        <v>GOIANIA X SAO LUIS 20:00</v>
      </c>
      <c r="J4132" s="151" t="str" cm="1">
        <f t="array" ref="J4132">_xlfn.XLOOKUP(D4132,justificativas_motivos,justificativas_texto,"",1,1)</f>
        <v>MOTORISTA CUMPRINDO HORÁRIO NA ESCALA ATUAL</v>
      </c>
      <c r="L4132" s="119" t="str">
        <f>_xlfn.CONCAT(cr_impJnt[[#This Row],[DATA]],cr_impJnt[[#This Row],[MOTORISTA e MATRICULA]])</f>
        <v>45693GONCALO ALVES BEZERRA - 748</v>
      </c>
    </row>
    <row r="4133" spans="1:12" ht="41.25" hidden="1" customHeight="1">
      <c r="A4133" s="152">
        <v>45694</v>
      </c>
      <c r="B4133" s="146">
        <v>16900</v>
      </c>
      <c r="C4133" s="147">
        <v>0.85416666666666663</v>
      </c>
      <c r="D4133" s="148" t="s">
        <v>11</v>
      </c>
      <c r="E4133" s="153" t="s">
        <v>108</v>
      </c>
      <c r="F4133" s="149"/>
      <c r="G4133" s="149" t="str">
        <f t="shared" si="143"/>
        <v>1</v>
      </c>
      <c r="H4133" s="150">
        <f t="shared" si="144"/>
        <v>18</v>
      </c>
      <c r="I4133" s="149" t="s">
        <v>635</v>
      </c>
      <c r="J4133" s="151" t="str" cm="1">
        <f t="array" ref="J4133">_xlfn.XLOOKUP(D4133,justificativas_motivos,justificativas_texto,"",1,1)</f>
        <v>MOTORISTA CUMPRINDO HORÁRIO NA ESCALA ATUAL</v>
      </c>
      <c r="L4133" s="119" t="str">
        <f>_xlfn.CONCAT(cr_impJnt[[#This Row],[DATA]],cr_impJnt[[#This Row],[MOTORISTA e MATRICULA]])</f>
        <v>45694MAURICIO CARLOS BARROSO - 901</v>
      </c>
    </row>
    <row r="4134" spans="1:12" ht="41.25" hidden="1" customHeight="1">
      <c r="A4134" s="152">
        <v>45694</v>
      </c>
      <c r="B4134" s="146">
        <v>16900</v>
      </c>
      <c r="C4134" s="147">
        <v>0.85416666666666663</v>
      </c>
      <c r="D4134" s="148" t="s">
        <v>11</v>
      </c>
      <c r="E4134" s="153" t="s">
        <v>47</v>
      </c>
      <c r="F4134" s="149"/>
      <c r="G4134" s="149" t="str">
        <f t="shared" si="143"/>
        <v>1</v>
      </c>
      <c r="H4134" s="150">
        <f t="shared" si="144"/>
        <v>18</v>
      </c>
      <c r="I4134" s="149" t="s">
        <v>635</v>
      </c>
      <c r="J4134" s="151" t="str" cm="1">
        <f t="array" ref="J4134">_xlfn.XLOOKUP(D4134,justificativas_motivos,justificativas_texto,"",1,1)</f>
        <v>MOTORISTA CUMPRINDO HORÁRIO NA ESCALA ATUAL</v>
      </c>
      <c r="L4134" s="119" t="str">
        <f>_xlfn.CONCAT(cr_impJnt[[#This Row],[DATA]],cr_impJnt[[#This Row],[MOTORISTA e MATRICULA]])</f>
        <v>45694EURIPEDES BORGES DOS SANTOS - 5017</v>
      </c>
    </row>
    <row r="4135" spans="1:12" ht="41.25" hidden="1" customHeight="1">
      <c r="A4135" s="152">
        <v>45694</v>
      </c>
      <c r="B4135" s="146">
        <v>19026</v>
      </c>
      <c r="C4135" s="147">
        <v>0.87847222222222221</v>
      </c>
      <c r="D4135" s="148" t="s">
        <v>11</v>
      </c>
      <c r="E4135" s="149" t="s">
        <v>26</v>
      </c>
      <c r="F4135" s="149"/>
      <c r="G4135" s="149" t="str">
        <f t="shared" si="143"/>
        <v>1</v>
      </c>
      <c r="H4135" s="150">
        <f t="shared" si="144"/>
        <v>18</v>
      </c>
      <c r="I4135" s="149" t="str" cm="1">
        <f t="array" ref="I4135">_xlfn.XLOOKUP(C4135,imp_horarios,imp_trechos_janta,"",-1,1)</f>
        <v>BELEM X GOIANIA 21:05</v>
      </c>
      <c r="J4135" s="151" t="str" cm="1">
        <f t="array" ref="J4135">_xlfn.XLOOKUP(D4135,justificativas_motivos,justificativas_texto,"",1,1)</f>
        <v>MOTORISTA CUMPRINDO HORÁRIO NA ESCALA ATUAL</v>
      </c>
      <c r="L4135" s="119" t="str">
        <f>_xlfn.CONCAT(cr_impJnt[[#This Row],[DATA]],cr_impJnt[[#This Row],[MOTORISTA e MATRICULA]])</f>
        <v>45694VANDERSON GURGEL DO AMARAL - 2734</v>
      </c>
    </row>
    <row r="4136" spans="1:12" ht="41.25" hidden="1" customHeight="1">
      <c r="A4136" s="152">
        <v>45694</v>
      </c>
      <c r="B4136" s="146">
        <v>19026</v>
      </c>
      <c r="C4136" s="147">
        <v>0.87847222222222221</v>
      </c>
      <c r="D4136" s="148" t="s">
        <v>11</v>
      </c>
      <c r="E4136" s="149" t="s">
        <v>24</v>
      </c>
      <c r="F4136" s="149"/>
      <c r="G4136" s="149" t="str">
        <f t="shared" si="143"/>
        <v>1</v>
      </c>
      <c r="H4136" s="150">
        <f t="shared" si="144"/>
        <v>18</v>
      </c>
      <c r="I4136" s="149" t="str" cm="1">
        <f t="array" ref="I4136">_xlfn.XLOOKUP(C4136,imp_horarios,imp_trechos_janta,"",-1,1)</f>
        <v>BELEM X GOIANIA 21:05</v>
      </c>
      <c r="J4136" s="151" t="str" cm="1">
        <f t="array" ref="J4136">_xlfn.XLOOKUP(D4136,justificativas_motivos,justificativas_texto,"",1,1)</f>
        <v>MOTORISTA CUMPRINDO HORÁRIO NA ESCALA ATUAL</v>
      </c>
      <c r="L4136" s="119" t="str">
        <f>_xlfn.CONCAT(cr_impJnt[[#This Row],[DATA]],cr_impJnt[[#This Row],[MOTORISTA e MATRICULA]])</f>
        <v>45694OLIVEIRA DE MELO ARRUDA - 5251</v>
      </c>
    </row>
    <row r="4137" spans="1:12" ht="41.25" hidden="1" customHeight="1">
      <c r="A4137" s="152">
        <v>45694</v>
      </c>
      <c r="B4137" s="146">
        <v>24006</v>
      </c>
      <c r="C4137" s="147">
        <v>0.3</v>
      </c>
      <c r="D4137" s="148" t="s">
        <v>11</v>
      </c>
      <c r="E4137" s="149" t="s">
        <v>243</v>
      </c>
      <c r="F4137" s="149"/>
      <c r="G4137" s="149" t="str">
        <f t="shared" si="143"/>
        <v>1</v>
      </c>
      <c r="H4137" s="150">
        <f t="shared" si="144"/>
        <v>18</v>
      </c>
      <c r="I4137" s="149" t="str" cm="1">
        <f t="array" ref="I4137">_xlfn.XLOOKUP(C4137,imp_horarios,imp_trechos_janta,"",-1,1)</f>
        <v>BELEM X GOIANIA 07:12</v>
      </c>
      <c r="J4137" s="151" t="str" cm="1">
        <f t="array" ref="J4137">_xlfn.XLOOKUP(D4137,justificativas_motivos,justificativas_texto,"",1,1)</f>
        <v>MOTORISTA CUMPRINDO HORÁRIO NA ESCALA ATUAL</v>
      </c>
      <c r="L4137" s="119" t="str">
        <f>_xlfn.CONCAT(cr_impJnt[[#This Row],[DATA]],cr_impJnt[[#This Row],[MOTORISTA e MATRICULA]])</f>
        <v>45694IDEIR BISPO DE SANTANA - 2543</v>
      </c>
    </row>
    <row r="4138" spans="1:12" ht="41.25" hidden="1" customHeight="1">
      <c r="A4138" s="152">
        <v>45694</v>
      </c>
      <c r="B4138" s="146">
        <v>24006</v>
      </c>
      <c r="C4138" s="147">
        <v>0.3</v>
      </c>
      <c r="D4138" s="148" t="s">
        <v>11</v>
      </c>
      <c r="E4138" s="149" t="s">
        <v>280</v>
      </c>
      <c r="F4138" s="149"/>
      <c r="G4138" s="149" t="str">
        <f t="shared" si="143"/>
        <v>1</v>
      </c>
      <c r="H4138" s="150">
        <f t="shared" si="144"/>
        <v>18</v>
      </c>
      <c r="I4138" s="149" t="str" cm="1">
        <f t="array" ref="I4138">_xlfn.XLOOKUP(C4138,imp_horarios,imp_trechos_janta,"",-1,1)</f>
        <v>BELEM X GOIANIA 07:12</v>
      </c>
      <c r="J4138" s="151" t="str" cm="1">
        <f t="array" ref="J4138">_xlfn.XLOOKUP(D4138,justificativas_motivos,justificativas_texto,"",1,1)</f>
        <v>MOTORISTA CUMPRINDO HORÁRIO NA ESCALA ATUAL</v>
      </c>
      <c r="L4138" s="119" t="str">
        <f>_xlfn.CONCAT(cr_impJnt[[#This Row],[DATA]],cr_impJnt[[#This Row],[MOTORISTA e MATRICULA]])</f>
        <v>45694GONCALO ALVES BEZERRA - 748</v>
      </c>
    </row>
    <row r="4139" spans="1:12" ht="41.25" hidden="1" customHeight="1">
      <c r="A4139" s="152">
        <v>45694</v>
      </c>
      <c r="B4139" s="146" t="s">
        <v>137</v>
      </c>
      <c r="C4139" s="147" t="s">
        <v>137</v>
      </c>
      <c r="D4139" s="148" t="s">
        <v>137</v>
      </c>
      <c r="E4139" s="153" t="s">
        <v>70</v>
      </c>
      <c r="F4139" s="149"/>
      <c r="G4139" s="149" t="str">
        <f t="shared" si="143"/>
        <v>1</v>
      </c>
      <c r="H4139" s="150">
        <f t="shared" si="144"/>
        <v>18</v>
      </c>
      <c r="I4139" s="149" t="str" cm="1">
        <f t="array" ref="I4139">_xlfn.XLOOKUP(C4139,imp_horarios,imp_trechos_janta,"",-1,1)</f>
        <v>ESPERA</v>
      </c>
      <c r="J4139" s="151" t="str" cm="1">
        <f t="array" ref="J4139">_xlfn.XLOOKUP(D4139,justificativas_motivos,justificativas_texto,"",1,1)</f>
        <v>MOTORISTA NA GARAGEM EM ESPERA PARA DISPONIBILIDADE DE HORARIOS</v>
      </c>
      <c r="L4139" s="119" t="str">
        <f>_xlfn.CONCAT(cr_impJnt[[#This Row],[DATA]],cr_impJnt[[#This Row],[MOTORISTA e MATRICULA]])</f>
        <v>45694EMIVAL GOMES DE MELO - 5673</v>
      </c>
    </row>
    <row r="4140" spans="1:12" ht="41.25" hidden="1" customHeight="1">
      <c r="A4140" s="152">
        <v>45694</v>
      </c>
      <c r="B4140" s="146" t="s">
        <v>137</v>
      </c>
      <c r="C4140" s="147" t="s">
        <v>137</v>
      </c>
      <c r="D4140" s="148" t="s">
        <v>137</v>
      </c>
      <c r="E4140" s="153" t="s">
        <v>64</v>
      </c>
      <c r="F4140" s="149"/>
      <c r="G4140" s="149" t="str">
        <f t="shared" si="143"/>
        <v>1</v>
      </c>
      <c r="H4140" s="150">
        <f t="shared" si="144"/>
        <v>18</v>
      </c>
      <c r="I4140" s="149" t="str" cm="1">
        <f t="array" ref="I4140">_xlfn.XLOOKUP(C4140,imp_horarios,imp_trechos_janta,"",-1,1)</f>
        <v>ESPERA</v>
      </c>
      <c r="J4140" s="151" t="str" cm="1">
        <f t="array" ref="J4140">_xlfn.XLOOKUP(D4140,justificativas_motivos,justificativas_texto,"",1,1)</f>
        <v>MOTORISTA NA GARAGEM EM ESPERA PARA DISPONIBILIDADE DE HORARIOS</v>
      </c>
      <c r="L4140" s="119" t="str">
        <f>_xlfn.CONCAT(cr_impJnt[[#This Row],[DATA]],cr_impJnt[[#This Row],[MOTORISTA e MATRICULA]])</f>
        <v>45694WILSON MARTINS ROCHA - 105</v>
      </c>
    </row>
    <row r="4141" spans="1:12" ht="41.25" hidden="1" customHeight="1">
      <c r="A4141" s="152">
        <v>45694</v>
      </c>
      <c r="B4141" s="146">
        <v>24014</v>
      </c>
      <c r="C4141" s="147">
        <v>0.33333333333333331</v>
      </c>
      <c r="D4141" s="148" t="s">
        <v>11</v>
      </c>
      <c r="E4141" s="153" t="s">
        <v>83</v>
      </c>
      <c r="F4141" s="149"/>
      <c r="G4141" s="149" t="str">
        <f t="shared" si="143"/>
        <v>1</v>
      </c>
      <c r="H4141" s="150">
        <f t="shared" si="144"/>
        <v>18</v>
      </c>
      <c r="I4141" s="149" t="str" cm="1">
        <f t="array" ref="I4141">_xlfn.XLOOKUP(C4141,imp_horarios,imp_trechos_janta,"",-1,1)</f>
        <v>SAO LUIS X GOIANIA 08:00</v>
      </c>
      <c r="J4141" s="151" t="str" cm="1">
        <f t="array" ref="J4141">_xlfn.XLOOKUP(D4141,justificativas_motivos,justificativas_texto,"",1,1)</f>
        <v>MOTORISTA CUMPRINDO HORÁRIO NA ESCALA ATUAL</v>
      </c>
      <c r="L4141" s="119" t="str">
        <f>_xlfn.CONCAT(cr_impJnt[[#This Row],[DATA]],cr_impJnt[[#This Row],[MOTORISTA e MATRICULA]])</f>
        <v>45694VALDIR ALVES MIRANDA - 1364</v>
      </c>
    </row>
    <row r="4142" spans="1:12" ht="41.25" hidden="1" customHeight="1">
      <c r="A4142" s="152">
        <v>45694</v>
      </c>
      <c r="B4142" s="146">
        <v>24014</v>
      </c>
      <c r="C4142" s="147">
        <v>0.33333333333333331</v>
      </c>
      <c r="D4142" s="148" t="s">
        <v>11</v>
      </c>
      <c r="E4142" s="153" t="s">
        <v>93</v>
      </c>
      <c r="F4142" s="149"/>
      <c r="G4142" s="149" t="str">
        <f t="shared" si="143"/>
        <v>1</v>
      </c>
      <c r="H4142" s="150">
        <f t="shared" si="144"/>
        <v>18</v>
      </c>
      <c r="I4142" s="149" t="str" cm="1">
        <f t="array" ref="I4142">_xlfn.XLOOKUP(C4142,imp_horarios,imp_trechos_janta,"",-1,1)</f>
        <v>SAO LUIS X GOIANIA 08:00</v>
      </c>
      <c r="J4142" s="151" t="str" cm="1">
        <f t="array" ref="J4142">_xlfn.XLOOKUP(D4142,justificativas_motivos,justificativas_texto,"",1,1)</f>
        <v>MOTORISTA CUMPRINDO HORÁRIO NA ESCALA ATUAL</v>
      </c>
      <c r="L4142" s="119" t="str">
        <f>_xlfn.CONCAT(cr_impJnt[[#This Row],[DATA]],cr_impJnt[[#This Row],[MOTORISTA e MATRICULA]])</f>
        <v>45694MANOEL SEVERINO DE SOUZA - 5200</v>
      </c>
    </row>
    <row r="4143" spans="1:12" ht="41.25" hidden="1" customHeight="1">
      <c r="A4143" s="152">
        <v>45694</v>
      </c>
      <c r="B4143" s="146">
        <v>19017</v>
      </c>
      <c r="C4143" s="147">
        <v>0.39583333333333331</v>
      </c>
      <c r="D4143" s="148" t="s">
        <v>11</v>
      </c>
      <c r="E4143" s="153" t="s">
        <v>242</v>
      </c>
      <c r="F4143" s="149"/>
      <c r="G4143" s="149" t="str">
        <f t="shared" si="143"/>
        <v>1</v>
      </c>
      <c r="H4143" s="150">
        <f t="shared" si="144"/>
        <v>18</v>
      </c>
      <c r="I4143" s="149" t="s">
        <v>145</v>
      </c>
      <c r="J4143" s="151" t="str" cm="1">
        <f t="array" ref="J4143">_xlfn.XLOOKUP(D4143,justificativas_motivos,justificativas_texto,"",1,1)</f>
        <v>MOTORISTA CUMPRINDO HORÁRIO NA ESCALA ATUAL</v>
      </c>
      <c r="L4143" s="119" t="str">
        <f>_xlfn.CONCAT(cr_impJnt[[#This Row],[DATA]],cr_impJnt[[#This Row],[MOTORISTA e MATRICULA]])</f>
        <v>45694HELITON OLIVEIRA DE LIMA - 5651</v>
      </c>
    </row>
    <row r="4144" spans="1:12" ht="41.25" hidden="1" customHeight="1">
      <c r="A4144" s="152">
        <v>45694</v>
      </c>
      <c r="B4144" s="146">
        <v>19017</v>
      </c>
      <c r="C4144" s="147">
        <v>0.39583333333333331</v>
      </c>
      <c r="D4144" s="148" t="s">
        <v>11</v>
      </c>
      <c r="E4144" s="153" t="s">
        <v>367</v>
      </c>
      <c r="F4144" s="149"/>
      <c r="G4144" s="149" t="str">
        <f t="shared" si="143"/>
        <v>1</v>
      </c>
      <c r="H4144" s="150">
        <f t="shared" si="144"/>
        <v>18</v>
      </c>
      <c r="I4144" s="149" t="s">
        <v>145</v>
      </c>
      <c r="J4144" s="151" t="str" cm="1">
        <f t="array" ref="J4144">_xlfn.XLOOKUP(D4144,justificativas_motivos,justificativas_texto,"",1,1)</f>
        <v>MOTORISTA CUMPRINDO HORÁRIO NA ESCALA ATUAL</v>
      </c>
      <c r="L4144" s="119" t="str">
        <f>_xlfn.CONCAT(cr_impJnt[[#This Row],[DATA]],cr_impJnt[[#This Row],[MOTORISTA e MATRICULA]])</f>
        <v>45694KLEBERT XAVIER DA MAIA - 5827</v>
      </c>
    </row>
    <row r="4145" spans="1:12" ht="41.25" hidden="1" customHeight="1">
      <c r="A4145" s="152">
        <v>45694</v>
      </c>
      <c r="B4145" s="146">
        <v>15300</v>
      </c>
      <c r="C4145" s="147">
        <v>0.75</v>
      </c>
      <c r="D4145" s="148" t="s">
        <v>11</v>
      </c>
      <c r="E4145" s="149" t="s">
        <v>62</v>
      </c>
      <c r="F4145" s="149"/>
      <c r="G4145" s="149" t="str">
        <f t="shared" si="143"/>
        <v>1</v>
      </c>
      <c r="H4145" s="150">
        <f t="shared" si="144"/>
        <v>18</v>
      </c>
      <c r="I4145" s="149" t="str" cm="1">
        <f t="array" ref="I4145">_xlfn.XLOOKUP(C4145,imp_horarios,imp_trechos_janta,"",-1,1)</f>
        <v>GOIANIA X TERESINA 18:00</v>
      </c>
      <c r="J4145" s="151" t="str" cm="1">
        <f t="array" ref="J4145">_xlfn.XLOOKUP(D4145,justificativas_motivos,justificativas_texto,"",1,1)</f>
        <v>MOTORISTA CUMPRINDO HORÁRIO NA ESCALA ATUAL</v>
      </c>
      <c r="L4145" s="119" t="str">
        <f>_xlfn.CONCAT(cr_impJnt[[#This Row],[DATA]],cr_impJnt[[#This Row],[MOTORISTA e MATRICULA]])</f>
        <v>45694VALDIR NUNES DA SILVA - 2989</v>
      </c>
    </row>
    <row r="4146" spans="1:12" ht="41.25" hidden="1" customHeight="1">
      <c r="A4146" s="152">
        <v>45694</v>
      </c>
      <c r="B4146" s="146">
        <v>15300</v>
      </c>
      <c r="C4146" s="147">
        <v>0.75</v>
      </c>
      <c r="D4146" s="148" t="s">
        <v>11</v>
      </c>
      <c r="E4146" s="149" t="s">
        <v>63</v>
      </c>
      <c r="F4146" s="149"/>
      <c r="G4146" s="149" t="str">
        <f t="shared" si="143"/>
        <v>1</v>
      </c>
      <c r="H4146" s="150">
        <f t="shared" si="144"/>
        <v>18</v>
      </c>
      <c r="I4146" s="132" t="str" cm="1">
        <f t="array" ref="I4146">_xlfn.XLOOKUP(C4146,imp_horarios,imp_trechos_janta,"",-1,1)</f>
        <v>GOIANIA X TERESINA 18:00</v>
      </c>
      <c r="J4146" s="151" t="str" cm="1">
        <f t="array" ref="J4146">_xlfn.XLOOKUP(D4146,justificativas_motivos,justificativas_texto,"",1,1)</f>
        <v>MOTORISTA CUMPRINDO HORÁRIO NA ESCALA ATUAL</v>
      </c>
      <c r="L4146" s="119" t="str">
        <f>_xlfn.CONCAT(cr_impJnt[[#This Row],[DATA]],cr_impJnt[[#This Row],[MOTORISTA e MATRICULA]])</f>
        <v>45694JOAO MONTEIRO DA COSTA - 5187</v>
      </c>
    </row>
    <row r="4147" spans="1:12" ht="41.25" hidden="1" customHeight="1">
      <c r="A4147" s="152">
        <v>45694</v>
      </c>
      <c r="B4147" s="146">
        <v>24005</v>
      </c>
      <c r="C4147" s="147">
        <v>0.79166666666666663</v>
      </c>
      <c r="D4147" s="148" t="s">
        <v>11</v>
      </c>
      <c r="E4147" s="149" t="s">
        <v>167</v>
      </c>
      <c r="F4147" s="149"/>
      <c r="G4147" s="149" t="str">
        <f t="shared" si="143"/>
        <v>1</v>
      </c>
      <c r="H4147" s="150">
        <f t="shared" si="144"/>
        <v>18</v>
      </c>
      <c r="I4147" s="132" t="s">
        <v>79</v>
      </c>
      <c r="J4147" s="151" t="str" cm="1">
        <f t="array" ref="J4147">_xlfn.XLOOKUP(D4147,justificativas_motivos,justificativas_texto,"",1,1)</f>
        <v>MOTORISTA CUMPRINDO HORÁRIO NA ESCALA ATUAL</v>
      </c>
      <c r="L4147" s="119" t="str">
        <f>_xlfn.CONCAT(cr_impJnt[[#This Row],[DATA]],cr_impJnt[[#This Row],[MOTORISTA e MATRICULA]])</f>
        <v>45694ANDRE LUIZ DA SILVA - 5188</v>
      </c>
    </row>
    <row r="4148" spans="1:12" ht="41.25" hidden="1" customHeight="1">
      <c r="A4148" s="152">
        <v>45694</v>
      </c>
      <c r="B4148" s="146">
        <v>24005</v>
      </c>
      <c r="C4148" s="147">
        <v>0.79166666666666663</v>
      </c>
      <c r="D4148" s="148" t="s">
        <v>11</v>
      </c>
      <c r="E4148" s="153" t="s">
        <v>437</v>
      </c>
      <c r="F4148" s="149"/>
      <c r="G4148" s="149" t="str">
        <f t="shared" si="143"/>
        <v>1</v>
      </c>
      <c r="H4148" s="150">
        <f t="shared" si="144"/>
        <v>18</v>
      </c>
      <c r="I4148" s="149" t="s">
        <v>79</v>
      </c>
      <c r="J4148" s="151" t="str" cm="1">
        <f t="array" ref="J4148">_xlfn.XLOOKUP(D4148,justificativas_motivos,justificativas_texto,"",1,1)</f>
        <v>MOTORISTA CUMPRINDO HORÁRIO NA ESCALA ATUAL</v>
      </c>
      <c r="L4148" s="119" t="str">
        <f>_xlfn.CONCAT(cr_impJnt[[#This Row],[DATA]],cr_impJnt[[#This Row],[MOTORISTA e MATRICULA]])</f>
        <v>45694LUSIMAR SORAES ROCHA - 5987</v>
      </c>
    </row>
    <row r="4149" spans="1:12" ht="41.25" hidden="1" customHeight="1">
      <c r="A4149" s="152">
        <v>45694</v>
      </c>
      <c r="B4149" s="146">
        <v>24001</v>
      </c>
      <c r="C4149" s="147">
        <v>0.83333333333333337</v>
      </c>
      <c r="D4149" s="148" t="s">
        <v>11</v>
      </c>
      <c r="E4149" s="149" t="s">
        <v>68</v>
      </c>
      <c r="F4149" s="149"/>
      <c r="G4149" s="149" t="str">
        <f t="shared" si="143"/>
        <v>1</v>
      </c>
      <c r="H4149" s="150">
        <f t="shared" si="144"/>
        <v>18</v>
      </c>
      <c r="I4149" s="149" t="str" cm="1">
        <f t="array" ref="I4149">_xlfn.XLOOKUP(C4149,imp_horarios,imp_trechos_janta,"",-1,1)</f>
        <v>GOIANIA X SAO LUIS 20:00</v>
      </c>
      <c r="J4149" s="151" t="str" cm="1">
        <f t="array" ref="J4149">_xlfn.XLOOKUP(D4149,justificativas_motivos,justificativas_texto,"",1,1)</f>
        <v>MOTORISTA CUMPRINDO HORÁRIO NA ESCALA ATUAL</v>
      </c>
      <c r="L4149" s="119" t="str">
        <f>_xlfn.CONCAT(cr_impJnt[[#This Row],[DATA]],cr_impJnt[[#This Row],[MOTORISTA e MATRICULA]])</f>
        <v>45694MARCOS SUEL SALES PINTO - 5424</v>
      </c>
    </row>
    <row r="4150" spans="1:12" ht="41.25" hidden="1" customHeight="1">
      <c r="A4150" s="152">
        <v>45694</v>
      </c>
      <c r="B4150" s="146">
        <v>24001</v>
      </c>
      <c r="C4150" s="147">
        <v>0.83333333333333337</v>
      </c>
      <c r="D4150" s="148" t="s">
        <v>11</v>
      </c>
      <c r="E4150" s="149" t="s">
        <v>143</v>
      </c>
      <c r="F4150" s="149"/>
      <c r="G4150" s="149" t="str">
        <f t="shared" si="143"/>
        <v>1</v>
      </c>
      <c r="H4150" s="150">
        <f t="shared" si="144"/>
        <v>18</v>
      </c>
      <c r="I4150" s="149" t="str" cm="1">
        <f t="array" ref="I4150">_xlfn.XLOOKUP(C4150,imp_horarios,imp_trechos_janta,"",-1,1)</f>
        <v>GOIANIA X SAO LUIS 20:00</v>
      </c>
      <c r="J4150" s="151" t="str" cm="1">
        <f t="array" ref="J4150">_xlfn.XLOOKUP(D4150,justificativas_motivos,justificativas_texto,"",1,1)</f>
        <v>MOTORISTA CUMPRINDO HORÁRIO NA ESCALA ATUAL</v>
      </c>
      <c r="L4150" s="119" t="str">
        <f>_xlfn.CONCAT(cr_impJnt[[#This Row],[DATA]],cr_impJnt[[#This Row],[MOTORISTA e MATRICULA]])</f>
        <v>45694NEIRIVAL MOREIRA PINTO - 5432</v>
      </c>
    </row>
    <row r="4151" spans="1:12" ht="41.25" hidden="1" customHeight="1">
      <c r="A4151" s="152">
        <v>45694</v>
      </c>
      <c r="B4151" s="146">
        <v>16900</v>
      </c>
      <c r="C4151" s="147">
        <v>0.29166666666666669</v>
      </c>
      <c r="D4151" s="148" t="s">
        <v>11</v>
      </c>
      <c r="E4151" s="149" t="s">
        <v>438</v>
      </c>
      <c r="F4151" s="149"/>
      <c r="G4151" s="149" t="str">
        <f t="shared" si="143"/>
        <v>1</v>
      </c>
      <c r="H4151" s="150">
        <f t="shared" si="144"/>
        <v>18</v>
      </c>
      <c r="I4151" s="149" t="s">
        <v>294</v>
      </c>
      <c r="J4151" s="151" t="str" cm="1">
        <f t="array" ref="J4151">_xlfn.XLOOKUP(D4151,justificativas_motivos,justificativas_texto,"",1,1)</f>
        <v>MOTORISTA CUMPRINDO HORÁRIO NA ESCALA ATUAL</v>
      </c>
      <c r="L4151" s="119" t="str">
        <f>_xlfn.CONCAT(cr_impJnt[[#This Row],[DATA]],cr_impJnt[[#This Row],[MOTORISTA e MATRICULA]])</f>
        <v>45694IEDO FERREIRA DE SOUSA - 1071</v>
      </c>
    </row>
    <row r="4152" spans="1:12" ht="41.25" hidden="1" customHeight="1">
      <c r="A4152" s="152">
        <v>45695</v>
      </c>
      <c r="B4152" s="146">
        <v>19022</v>
      </c>
      <c r="C4152" s="147">
        <v>0.87847222222222221</v>
      </c>
      <c r="D4152" s="148" t="s">
        <v>11</v>
      </c>
      <c r="E4152" s="149" t="s">
        <v>167</v>
      </c>
      <c r="F4152" s="149"/>
      <c r="G4152" s="149" t="str">
        <f t="shared" si="143"/>
        <v>1</v>
      </c>
      <c r="H4152" s="150">
        <f t="shared" si="144"/>
        <v>18</v>
      </c>
      <c r="I4152" s="149" t="str" cm="1">
        <f t="array" ref="I4152">_xlfn.XLOOKUP(C4152,imp_horarios,imp_trechos_janta,"",-1,1)</f>
        <v>BELEM X GOIANIA 21:05</v>
      </c>
      <c r="J4152" s="151" t="str" cm="1">
        <f t="array" ref="J4152">_xlfn.XLOOKUP(D4152,justificativas_motivos,justificativas_texto,"",1,1)</f>
        <v>MOTORISTA CUMPRINDO HORÁRIO NA ESCALA ATUAL</v>
      </c>
      <c r="L4152" s="119" t="str">
        <f>_xlfn.CONCAT(cr_impJnt[[#This Row],[DATA]],cr_impJnt[[#This Row],[MOTORISTA e MATRICULA]])</f>
        <v>45695ANDRE LUIZ DA SILVA - 5188</v>
      </c>
    </row>
    <row r="4153" spans="1:12" ht="41.25" hidden="1" customHeight="1">
      <c r="A4153" s="152">
        <v>45695</v>
      </c>
      <c r="B4153" s="146">
        <v>19022</v>
      </c>
      <c r="C4153" s="147">
        <v>0.87847222222222221</v>
      </c>
      <c r="D4153" s="148" t="s">
        <v>11</v>
      </c>
      <c r="E4153" s="153" t="s">
        <v>437</v>
      </c>
      <c r="F4153" s="149"/>
      <c r="G4153" s="149" t="str">
        <f t="shared" si="143"/>
        <v>1</v>
      </c>
      <c r="H4153" s="150">
        <f t="shared" si="144"/>
        <v>18</v>
      </c>
      <c r="I4153" s="149" t="str" cm="1">
        <f t="array" ref="I4153">_xlfn.XLOOKUP(C4153,imp_horarios,imp_trechos_janta,"",-1,1)</f>
        <v>BELEM X GOIANIA 21:05</v>
      </c>
      <c r="J4153" s="151" t="str" cm="1">
        <f t="array" ref="J4153">_xlfn.XLOOKUP(D4153,justificativas_motivos,justificativas_texto,"",1,1)</f>
        <v>MOTORISTA CUMPRINDO HORÁRIO NA ESCALA ATUAL</v>
      </c>
      <c r="L4153" s="119" t="str">
        <f>_xlfn.CONCAT(cr_impJnt[[#This Row],[DATA]],cr_impJnt[[#This Row],[MOTORISTA e MATRICULA]])</f>
        <v>45695LUSIMAR SORAES ROCHA - 5987</v>
      </c>
    </row>
    <row r="4154" spans="1:12" ht="41.25" hidden="1" customHeight="1">
      <c r="A4154" s="152">
        <v>45695</v>
      </c>
      <c r="B4154" s="146">
        <v>24005</v>
      </c>
      <c r="C4154" s="147">
        <v>0.3</v>
      </c>
      <c r="D4154" s="148" t="s">
        <v>11</v>
      </c>
      <c r="E4154" s="149" t="s">
        <v>68</v>
      </c>
      <c r="F4154" s="149"/>
      <c r="G4154" s="149" t="str">
        <f t="shared" si="143"/>
        <v>1</v>
      </c>
      <c r="H4154" s="150">
        <f t="shared" si="144"/>
        <v>18</v>
      </c>
      <c r="I4154" s="149" t="str" cm="1">
        <f t="array" ref="I4154">_xlfn.XLOOKUP(C4154,imp_horarios,imp_trechos_janta,"",-1,1)</f>
        <v>BELEM X GOIANIA 07:12</v>
      </c>
      <c r="J4154" s="151" t="str" cm="1">
        <f t="array" ref="J4154">_xlfn.XLOOKUP(D4154,justificativas_motivos,justificativas_texto,"",1,1)</f>
        <v>MOTORISTA CUMPRINDO HORÁRIO NA ESCALA ATUAL</v>
      </c>
      <c r="L4154" s="119" t="str">
        <f>_xlfn.CONCAT(cr_impJnt[[#This Row],[DATA]],cr_impJnt[[#This Row],[MOTORISTA e MATRICULA]])</f>
        <v>45695MARCOS SUEL SALES PINTO - 5424</v>
      </c>
    </row>
    <row r="4155" spans="1:12" ht="41.25" hidden="1" customHeight="1">
      <c r="A4155" s="152">
        <v>45695</v>
      </c>
      <c r="B4155" s="146">
        <v>24005</v>
      </c>
      <c r="C4155" s="147">
        <v>0.3</v>
      </c>
      <c r="D4155" s="148" t="s">
        <v>11</v>
      </c>
      <c r="E4155" s="149" t="s">
        <v>143</v>
      </c>
      <c r="F4155" s="149"/>
      <c r="G4155" s="149" t="str">
        <f t="shared" si="143"/>
        <v>1</v>
      </c>
      <c r="H4155" s="150">
        <f t="shared" si="144"/>
        <v>18</v>
      </c>
      <c r="I4155" s="149" t="str" cm="1">
        <f t="array" ref="I4155">_xlfn.XLOOKUP(C4155,imp_horarios,imp_trechos_janta,"",-1,1)</f>
        <v>BELEM X GOIANIA 07:12</v>
      </c>
      <c r="J4155" s="151" t="str" cm="1">
        <f t="array" ref="J4155">_xlfn.XLOOKUP(D4155,justificativas_motivos,justificativas_texto,"",1,1)</f>
        <v>MOTORISTA CUMPRINDO HORÁRIO NA ESCALA ATUAL</v>
      </c>
      <c r="L4155" s="119" t="str">
        <f>_xlfn.CONCAT(cr_impJnt[[#This Row],[DATA]],cr_impJnt[[#This Row],[MOTORISTA e MATRICULA]])</f>
        <v>45695NEIRIVAL MOREIRA PINTO - 5432</v>
      </c>
    </row>
    <row r="4156" spans="1:12" ht="41.25" hidden="1" customHeight="1">
      <c r="A4156" s="152">
        <v>45695</v>
      </c>
      <c r="B4156" s="146">
        <v>15500</v>
      </c>
      <c r="C4156" s="147">
        <v>0.39583333333333331</v>
      </c>
      <c r="D4156" s="148" t="s">
        <v>11</v>
      </c>
      <c r="E4156" s="153" t="s">
        <v>341</v>
      </c>
      <c r="F4156" s="149"/>
      <c r="G4156" s="149" t="str">
        <f t="shared" si="143"/>
        <v>1</v>
      </c>
      <c r="H4156" s="150">
        <f t="shared" si="144"/>
        <v>18</v>
      </c>
      <c r="I4156" s="149" t="s">
        <v>145</v>
      </c>
      <c r="J4156" s="151" t="str" cm="1">
        <f t="array" ref="J4156">_xlfn.XLOOKUP(D4156,justificativas_motivos,justificativas_texto,"",1,1)</f>
        <v>MOTORISTA CUMPRINDO HORÁRIO NA ESCALA ATUAL</v>
      </c>
      <c r="L4156" s="119" t="str">
        <f>_xlfn.CONCAT(cr_impJnt[[#This Row],[DATA]],cr_impJnt[[#This Row],[MOTORISTA e MATRICULA]])</f>
        <v>45695MARCOS AUGUSTO SILVA ROCHA - 5268</v>
      </c>
    </row>
    <row r="4157" spans="1:12" ht="41.25" hidden="1" customHeight="1">
      <c r="A4157" s="152">
        <v>45695</v>
      </c>
      <c r="B4157" s="146">
        <v>15500</v>
      </c>
      <c r="C4157" s="147">
        <v>0.39583333333333331</v>
      </c>
      <c r="D4157" s="148" t="s">
        <v>11</v>
      </c>
      <c r="E4157" s="153" t="s">
        <v>344</v>
      </c>
      <c r="F4157" s="149"/>
      <c r="G4157" s="149" t="str">
        <f t="shared" si="143"/>
        <v>1</v>
      </c>
      <c r="H4157" s="150">
        <f t="shared" si="144"/>
        <v>18</v>
      </c>
      <c r="I4157" s="149" t="s">
        <v>145</v>
      </c>
      <c r="J4157" s="151" t="str" cm="1">
        <f t="array" ref="J4157">_xlfn.XLOOKUP(D4157,justificativas_motivos,justificativas_texto,"",1,1)</f>
        <v>MOTORISTA CUMPRINDO HORÁRIO NA ESCALA ATUAL</v>
      </c>
      <c r="L4157" s="119" t="str">
        <f>_xlfn.CONCAT(cr_impJnt[[#This Row],[DATA]],cr_impJnt[[#This Row],[MOTORISTA e MATRICULA]])</f>
        <v>45695PEDRO PAULO DO NASCIMENTO DO CARMO - 2559</v>
      </c>
    </row>
    <row r="4158" spans="1:12" ht="41.25" hidden="1" customHeight="1">
      <c r="A4158" s="152">
        <v>45695</v>
      </c>
      <c r="B4158" s="146" t="s">
        <v>137</v>
      </c>
      <c r="C4158" s="147" t="s">
        <v>137</v>
      </c>
      <c r="D4158" s="148" t="s">
        <v>137</v>
      </c>
      <c r="E4158" s="153" t="s">
        <v>240</v>
      </c>
      <c r="F4158" s="149"/>
      <c r="G4158" s="149" t="str">
        <f t="shared" si="143"/>
        <v>1</v>
      </c>
      <c r="H4158" s="150">
        <f t="shared" si="144"/>
        <v>18</v>
      </c>
      <c r="I4158" s="149" t="str" cm="1">
        <f t="array" ref="I4158">_xlfn.XLOOKUP(C4158,imp_horarios,imp_trechos_janta,"",-1,1)</f>
        <v>ESPERA</v>
      </c>
      <c r="J4158" s="151" t="str" cm="1">
        <f t="array" ref="J4158">_xlfn.XLOOKUP(D4158,justificativas_motivos,justificativas_texto,"",1,1)</f>
        <v>MOTORISTA NA GARAGEM EM ESPERA PARA DISPONIBILIDADE DE HORARIOS</v>
      </c>
      <c r="L4158" s="119" t="str">
        <f>_xlfn.CONCAT(cr_impJnt[[#This Row],[DATA]],cr_impJnt[[#This Row],[MOTORISTA e MATRICULA]])</f>
        <v>45695JOAO PAULINO DE  SILVA NETO - 5663</v>
      </c>
    </row>
    <row r="4159" spans="1:12" ht="41.25" hidden="1" customHeight="1">
      <c r="A4159" s="152">
        <v>45695</v>
      </c>
      <c r="B4159" s="146" t="s">
        <v>137</v>
      </c>
      <c r="C4159" s="147" t="s">
        <v>137</v>
      </c>
      <c r="D4159" s="148" t="s">
        <v>137</v>
      </c>
      <c r="E4159" s="153" t="s">
        <v>229</v>
      </c>
      <c r="F4159" s="149"/>
      <c r="G4159" s="149" t="str">
        <f t="shared" si="143"/>
        <v>1</v>
      </c>
      <c r="H4159" s="150">
        <f t="shared" si="144"/>
        <v>18</v>
      </c>
      <c r="I4159" s="149" t="str" cm="1">
        <f t="array" ref="I4159">_xlfn.XLOOKUP(C4159,imp_horarios,imp_trechos_janta,"",-1,1)</f>
        <v>ESPERA</v>
      </c>
      <c r="J4159" s="151" t="str" cm="1">
        <f t="array" ref="J4159">_xlfn.XLOOKUP(D4159,justificativas_motivos,justificativas_texto,"",1,1)</f>
        <v>MOTORISTA NA GARAGEM EM ESPERA PARA DISPONIBILIDADE DE HORARIOS</v>
      </c>
      <c r="L4159" s="119" t="str">
        <f>_xlfn.CONCAT(cr_impJnt[[#This Row],[DATA]],cr_impJnt[[#This Row],[MOTORISTA e MATRICULA]])</f>
        <v>45695ANTONIO  SOBRINHO DE OLIVEIRA - 5646</v>
      </c>
    </row>
    <row r="4160" spans="1:12" ht="41.25" hidden="1" customHeight="1">
      <c r="A4160" s="152">
        <v>45695</v>
      </c>
      <c r="B4160" s="146">
        <v>221101</v>
      </c>
      <c r="C4160" s="147">
        <v>0.85416666666666663</v>
      </c>
      <c r="D4160" s="148" t="s">
        <v>11</v>
      </c>
      <c r="E4160" s="153" t="s">
        <v>70</v>
      </c>
      <c r="F4160" s="149"/>
      <c r="G4160" s="149" t="str">
        <f t="shared" si="143"/>
        <v>1</v>
      </c>
      <c r="H4160" s="150">
        <f t="shared" si="144"/>
        <v>18</v>
      </c>
      <c r="I4160" s="149" t="s">
        <v>635</v>
      </c>
      <c r="J4160" s="151" t="str" cm="1">
        <f t="array" ref="J4160">_xlfn.XLOOKUP(D4160,justificativas_motivos,justificativas_texto,"",1,1)</f>
        <v>MOTORISTA CUMPRINDO HORÁRIO NA ESCALA ATUAL</v>
      </c>
      <c r="L4160" s="119" t="str">
        <f>_xlfn.CONCAT(cr_impJnt[[#This Row],[DATA]],cr_impJnt[[#This Row],[MOTORISTA e MATRICULA]])</f>
        <v>45695EMIVAL GOMES DE MELO - 5673</v>
      </c>
    </row>
    <row r="4161" spans="1:12" ht="41.25" hidden="1" customHeight="1">
      <c r="A4161" s="152">
        <v>45695</v>
      </c>
      <c r="B4161" s="146">
        <v>221101</v>
      </c>
      <c r="C4161" s="147">
        <v>0.85416666666666663</v>
      </c>
      <c r="D4161" s="148" t="s">
        <v>11</v>
      </c>
      <c r="E4161" s="153" t="s">
        <v>64</v>
      </c>
      <c r="F4161" s="149"/>
      <c r="G4161" s="149" t="str">
        <f t="shared" si="143"/>
        <v>1</v>
      </c>
      <c r="H4161" s="150">
        <f t="shared" si="144"/>
        <v>18</v>
      </c>
      <c r="I4161" s="149" t="s">
        <v>635</v>
      </c>
      <c r="J4161" s="151" t="str" cm="1">
        <f t="array" ref="J4161">_xlfn.XLOOKUP(D4161,justificativas_motivos,justificativas_texto,"",1,1)</f>
        <v>MOTORISTA CUMPRINDO HORÁRIO NA ESCALA ATUAL</v>
      </c>
      <c r="L4161" s="119" t="str">
        <f>_xlfn.CONCAT(cr_impJnt[[#This Row],[DATA]],cr_impJnt[[#This Row],[MOTORISTA e MATRICULA]])</f>
        <v>45695WILSON MARTINS ROCHA - 105</v>
      </c>
    </row>
    <row r="4162" spans="1:12" ht="41.25" hidden="1" customHeight="1">
      <c r="A4162" s="152">
        <v>45695</v>
      </c>
      <c r="B4162" s="146">
        <v>24001</v>
      </c>
      <c r="C4162" s="147">
        <v>0.33333333333333331</v>
      </c>
      <c r="D4162" s="148" t="s">
        <v>11</v>
      </c>
      <c r="E4162" s="149" t="s">
        <v>211</v>
      </c>
      <c r="F4162" s="149"/>
      <c r="G4162" s="149" t="str">
        <f t="shared" si="143"/>
        <v>1</v>
      </c>
      <c r="H4162" s="150">
        <f t="shared" si="144"/>
        <v>18</v>
      </c>
      <c r="I4162" s="149" t="str" cm="1">
        <f t="array" ref="I4162">_xlfn.XLOOKUP(C4162,imp_horarios,imp_trechos_janta,"",-1,1)</f>
        <v>SAO LUIS X GOIANIA 08:00</v>
      </c>
      <c r="J4162" s="151" t="str" cm="1">
        <f t="array" ref="J4162">_xlfn.XLOOKUP(D4162,justificativas_motivos,justificativas_texto,"",1,1)</f>
        <v>MOTORISTA CUMPRINDO HORÁRIO NA ESCALA ATUAL</v>
      </c>
      <c r="L4162" s="119" t="str">
        <f>_xlfn.CONCAT(cr_impJnt[[#This Row],[DATA]],cr_impJnt[[#This Row],[MOTORISTA e MATRICULA]])</f>
        <v>45695DELEY CARVALHO DE SOUZA - 5015</v>
      </c>
    </row>
    <row r="4163" spans="1:12" ht="41.25" hidden="1" customHeight="1">
      <c r="A4163" s="152">
        <v>45695</v>
      </c>
      <c r="B4163" s="146">
        <v>24001</v>
      </c>
      <c r="C4163" s="147">
        <v>0.33333333333333331</v>
      </c>
      <c r="D4163" s="148" t="s">
        <v>11</v>
      </c>
      <c r="E4163" s="153" t="s">
        <v>208</v>
      </c>
      <c r="F4163" s="149"/>
      <c r="G4163" s="149" t="str">
        <f t="shared" si="143"/>
        <v>1</v>
      </c>
      <c r="H4163" s="150">
        <f t="shared" si="144"/>
        <v>18</v>
      </c>
      <c r="I4163" s="149" t="str" cm="1">
        <f t="array" ref="I4163">_xlfn.XLOOKUP(C4163,imp_horarios,imp_trechos_janta,"",-1,1)</f>
        <v>SAO LUIS X GOIANIA 08:00</v>
      </c>
      <c r="J4163" s="151" t="str" cm="1">
        <f t="array" ref="J4163">_xlfn.XLOOKUP(D4163,justificativas_motivos,justificativas_texto,"",1,1)</f>
        <v>MOTORISTA CUMPRINDO HORÁRIO NA ESCALA ATUAL</v>
      </c>
      <c r="L4163" s="119" t="str">
        <f>_xlfn.CONCAT(cr_impJnt[[#This Row],[DATA]],cr_impJnt[[#This Row],[MOTORISTA e MATRICULA]])</f>
        <v>45695PAULO TRINDADE DE ALMEIDA - 5742</v>
      </c>
    </row>
    <row r="4164" spans="1:12" ht="41.25" hidden="1" customHeight="1">
      <c r="A4164" s="152">
        <v>45695</v>
      </c>
      <c r="B4164" s="146">
        <v>19020</v>
      </c>
      <c r="C4164" s="147">
        <v>0.75</v>
      </c>
      <c r="D4164" s="148" t="s">
        <v>11</v>
      </c>
      <c r="E4164" s="149" t="s">
        <v>42</v>
      </c>
      <c r="F4164" s="149"/>
      <c r="G4164" s="149" t="str">
        <f t="shared" si="143"/>
        <v>1</v>
      </c>
      <c r="H4164" s="150">
        <f t="shared" si="144"/>
        <v>18</v>
      </c>
      <c r="I4164" s="149" t="str" cm="1">
        <f t="array" ref="I4164">_xlfn.XLOOKUP(C4164,imp_horarios,imp_trechos_janta,"",-1,1)</f>
        <v>GOIANIA X TERESINA 18:00</v>
      </c>
      <c r="J4164" s="151" t="str" cm="1">
        <f t="array" ref="J4164">_xlfn.XLOOKUP(D4164,justificativas_motivos,justificativas_texto,"",1,1)</f>
        <v>MOTORISTA CUMPRINDO HORÁRIO NA ESCALA ATUAL</v>
      </c>
      <c r="L4164" s="119" t="str">
        <f>_xlfn.CONCAT(cr_impJnt[[#This Row],[DATA]],cr_impJnt[[#This Row],[MOTORISTA e MATRICULA]])</f>
        <v>45695DIVINO FERREIRA DA SILVA - 1946</v>
      </c>
    </row>
    <row r="4165" spans="1:12" ht="41.25" hidden="1" customHeight="1">
      <c r="A4165" s="152">
        <v>45695</v>
      </c>
      <c r="B4165" s="146">
        <v>19020</v>
      </c>
      <c r="C4165" s="147">
        <v>0.75</v>
      </c>
      <c r="D4165" s="148" t="s">
        <v>11</v>
      </c>
      <c r="E4165" s="149" t="s">
        <v>43</v>
      </c>
      <c r="F4165" s="149"/>
      <c r="G4165" s="149" t="str">
        <f t="shared" ref="G4165:G4228" si="145">IF(E4165="MOTORISTA","","1")</f>
        <v>1</v>
      </c>
      <c r="H4165" s="150">
        <f t="shared" ref="H4165:H4228" si="146">IF(E4165="MOTORISTA","",18)</f>
        <v>18</v>
      </c>
      <c r="I4165" s="132" t="str" cm="1">
        <f t="array" ref="I4165">_xlfn.XLOOKUP(C4165,imp_horarios,imp_trechos_janta,"",-1,1)</f>
        <v>GOIANIA X TERESINA 18:00</v>
      </c>
      <c r="J4165" s="151" t="str" cm="1">
        <f t="array" ref="J4165">_xlfn.XLOOKUP(D4165,justificativas_motivos,justificativas_texto,"",1,1)</f>
        <v>MOTORISTA CUMPRINDO HORÁRIO NA ESCALA ATUAL</v>
      </c>
      <c r="L4165" s="119" t="str">
        <f>_xlfn.CONCAT(cr_impJnt[[#This Row],[DATA]],cr_impJnt[[#This Row],[MOTORISTA e MATRICULA]])</f>
        <v>45695JOSE PINHEIRO DA SILVA - 5628</v>
      </c>
    </row>
    <row r="4166" spans="1:12" ht="41.25" hidden="1" customHeight="1">
      <c r="A4166" s="152">
        <v>45695</v>
      </c>
      <c r="B4166" s="146">
        <v>24009</v>
      </c>
      <c r="C4166" s="147">
        <v>0.79166666666666663</v>
      </c>
      <c r="D4166" s="148" t="s">
        <v>11</v>
      </c>
      <c r="E4166" s="149" t="s">
        <v>78</v>
      </c>
      <c r="F4166" s="149"/>
      <c r="G4166" s="149" t="str">
        <f t="shared" si="145"/>
        <v>1</v>
      </c>
      <c r="H4166" s="150">
        <f t="shared" si="146"/>
        <v>18</v>
      </c>
      <c r="I4166" s="132" t="s">
        <v>79</v>
      </c>
      <c r="J4166" s="151" t="str" cm="1">
        <f t="array" ref="J4166">_xlfn.XLOOKUP(D4166,justificativas_motivos,justificativas_texto,"",1,1)</f>
        <v>MOTORISTA CUMPRINDO HORÁRIO NA ESCALA ATUAL</v>
      </c>
      <c r="L4166" s="119" t="str">
        <f>_xlfn.CONCAT(cr_impJnt[[#This Row],[DATA]],cr_impJnt[[#This Row],[MOTORISTA e MATRICULA]])</f>
        <v>45695HILTON RODRIGUES DA COSTA - 866</v>
      </c>
    </row>
    <row r="4167" spans="1:12" ht="41.25" hidden="1" customHeight="1">
      <c r="A4167" s="152">
        <v>45695</v>
      </c>
      <c r="B4167" s="146">
        <v>24009</v>
      </c>
      <c r="C4167" s="147">
        <v>0.79166666666666663</v>
      </c>
      <c r="D4167" s="148" t="s">
        <v>11</v>
      </c>
      <c r="E4167" s="149" t="s">
        <v>58</v>
      </c>
      <c r="F4167" s="149"/>
      <c r="G4167" s="149" t="str">
        <f t="shared" si="145"/>
        <v>1</v>
      </c>
      <c r="H4167" s="150">
        <f t="shared" si="146"/>
        <v>18</v>
      </c>
      <c r="I4167" s="149" t="s">
        <v>79</v>
      </c>
      <c r="J4167" s="151" t="str" cm="1">
        <f t="array" ref="J4167">_xlfn.XLOOKUP(D4167,justificativas_motivos,justificativas_texto,"",1,1)</f>
        <v>MOTORISTA CUMPRINDO HORÁRIO NA ESCALA ATUAL</v>
      </c>
      <c r="L4167" s="119" t="str">
        <f>_xlfn.CONCAT(cr_impJnt[[#This Row],[DATA]],cr_impJnt[[#This Row],[MOTORISTA e MATRICULA]])</f>
        <v>45695GILBERT WAGNER CALDEIRA - 5707</v>
      </c>
    </row>
    <row r="4168" spans="1:12" ht="41.25" hidden="1" customHeight="1">
      <c r="A4168" s="152">
        <v>45695</v>
      </c>
      <c r="B4168" s="146">
        <v>24015</v>
      </c>
      <c r="C4168" s="147">
        <v>0.83333333333333337</v>
      </c>
      <c r="D4168" s="148" t="s">
        <v>11</v>
      </c>
      <c r="E4168" s="149" t="s">
        <v>52</v>
      </c>
      <c r="F4168" s="149"/>
      <c r="G4168" s="149" t="str">
        <f t="shared" si="145"/>
        <v>1</v>
      </c>
      <c r="H4168" s="150">
        <f t="shared" si="146"/>
        <v>18</v>
      </c>
      <c r="I4168" s="149" t="str" cm="1">
        <f t="array" ref="I4168">_xlfn.XLOOKUP(C4168,imp_horarios,imp_trechos_janta,"",-1,1)</f>
        <v>GOIANIA X SAO LUIS 20:00</v>
      </c>
      <c r="J4168" s="151" t="str" cm="1">
        <f t="array" ref="J4168">_xlfn.XLOOKUP(D4168,justificativas_motivos,justificativas_texto,"",1,1)</f>
        <v>MOTORISTA CUMPRINDO HORÁRIO NA ESCALA ATUAL</v>
      </c>
      <c r="L4168" s="119" t="str">
        <f>_xlfn.CONCAT(cr_impJnt[[#This Row],[DATA]],cr_impJnt[[#This Row],[MOTORISTA e MATRICULA]])</f>
        <v>45695NELIO ALENCAR DOS SANTOS - 1759</v>
      </c>
    </row>
    <row r="4169" spans="1:12" ht="41.25" hidden="1" customHeight="1">
      <c r="A4169" s="152">
        <v>45695</v>
      </c>
      <c r="B4169" s="146">
        <v>24015</v>
      </c>
      <c r="C4169" s="147">
        <v>0.83333333333333337</v>
      </c>
      <c r="D4169" s="148" t="s">
        <v>11</v>
      </c>
      <c r="E4169" s="153" t="s">
        <v>318</v>
      </c>
      <c r="F4169" s="149"/>
      <c r="G4169" s="149" t="str">
        <f t="shared" si="145"/>
        <v>1</v>
      </c>
      <c r="H4169" s="150">
        <f t="shared" si="146"/>
        <v>18</v>
      </c>
      <c r="I4169" s="149" t="str" cm="1">
        <f t="array" ref="I4169">_xlfn.XLOOKUP(C4169,imp_horarios,imp_trechos_janta,"",-1,1)</f>
        <v>GOIANIA X SAO LUIS 20:00</v>
      </c>
      <c r="J4169" s="151" t="str" cm="1">
        <f t="array" ref="J4169">_xlfn.XLOOKUP(D4169,justificativas_motivos,justificativas_texto,"",1,1)</f>
        <v>MOTORISTA CUMPRINDO HORÁRIO NA ESCALA ATUAL</v>
      </c>
      <c r="L4169" s="119" t="str">
        <f>_xlfn.CONCAT(cr_impJnt[[#This Row],[DATA]],cr_impJnt[[#This Row],[MOTORISTA e MATRICULA]])</f>
        <v>45695LOURIVAL FRANCISCO DA COSTA -5826</v>
      </c>
    </row>
    <row r="4170" spans="1:12" ht="41.25" hidden="1" customHeight="1">
      <c r="A4170" s="152">
        <v>45695</v>
      </c>
      <c r="B4170" s="146" t="s">
        <v>137</v>
      </c>
      <c r="C4170" s="147" t="s">
        <v>137</v>
      </c>
      <c r="D4170" s="148" t="s">
        <v>137</v>
      </c>
      <c r="E4170" s="149" t="s">
        <v>368</v>
      </c>
      <c r="F4170" s="149"/>
      <c r="G4170" s="149" t="str">
        <f t="shared" si="145"/>
        <v>1</v>
      </c>
      <c r="H4170" s="150">
        <f t="shared" si="146"/>
        <v>18</v>
      </c>
      <c r="I4170" s="149" t="str" cm="1">
        <f t="array" ref="I4170">_xlfn.XLOOKUP(C4170,imp_horarios,imp_trechos_janta,"",-1,1)</f>
        <v>ESPERA</v>
      </c>
      <c r="J4170" s="151" t="str" cm="1">
        <f t="array" ref="J4170">_xlfn.XLOOKUP(D4170,justificativas_motivos,justificativas_texto,"",1,1)</f>
        <v>MOTORISTA NA GARAGEM EM ESPERA PARA DISPONIBILIDADE DE HORARIOS</v>
      </c>
      <c r="L4170" s="119" t="str">
        <f>_xlfn.CONCAT(cr_impJnt[[#This Row],[DATA]],cr_impJnt[[#This Row],[MOTORISTA e MATRICULA]])</f>
        <v>45695EDIMAR DA SILVA RODRIGUES - 5526</v>
      </c>
    </row>
    <row r="4171" spans="1:12" ht="41.25" hidden="1" customHeight="1">
      <c r="A4171" s="152">
        <v>45695</v>
      </c>
      <c r="B4171" s="135" t="s">
        <v>137</v>
      </c>
      <c r="C4171" s="133" t="s">
        <v>137</v>
      </c>
      <c r="D4171" s="136" t="s">
        <v>137</v>
      </c>
      <c r="E4171" s="132" t="s">
        <v>35</v>
      </c>
      <c r="F4171" s="132"/>
      <c r="G4171" s="132" t="str">
        <f t="shared" si="145"/>
        <v>1</v>
      </c>
      <c r="H4171" s="137">
        <f t="shared" si="146"/>
        <v>18</v>
      </c>
      <c r="I4171" s="132" t="str" cm="1">
        <f t="array" ref="I4171">_xlfn.XLOOKUP(C4171,imp_horarios,imp_trechos_janta,"",-1,1)</f>
        <v>ESPERA</v>
      </c>
      <c r="J4171" s="145" t="str" cm="1">
        <f t="array" ref="J4171">_xlfn.XLOOKUP(D4171,justificativas_motivos,justificativas_texto,"",1,1)</f>
        <v>MOTORISTA NA GARAGEM EM ESPERA PARA DISPONIBILIDADE DE HORARIOS</v>
      </c>
    </row>
    <row r="4172" spans="1:12" ht="41.25" hidden="1" customHeight="1">
      <c r="A4172" s="152">
        <v>45695</v>
      </c>
      <c r="B4172" s="135">
        <v>20006</v>
      </c>
      <c r="C4172" s="133">
        <v>0.8125</v>
      </c>
      <c r="D4172" s="136" t="s">
        <v>369</v>
      </c>
      <c r="E4172" s="132" t="s">
        <v>251</v>
      </c>
      <c r="F4172" s="132"/>
      <c r="G4172" s="132" t="str">
        <f t="shared" si="145"/>
        <v>1</v>
      </c>
      <c r="H4172" s="137">
        <f t="shared" si="146"/>
        <v>18</v>
      </c>
      <c r="I4172" s="132" t="str" cm="1">
        <f t="array" ref="I4172">_xlfn.XLOOKUP(C4172,imp_horarios,imp_trechos_janta,"",-1,1)</f>
        <v>IMPERATRIZ X SÃO LUIS 19:30</v>
      </c>
      <c r="J4172" s="145" t="str" cm="1">
        <f t="array" ref="J4172">_xlfn.XLOOKUP(D4172,justificativas_motivos,justificativas_texto,"",1,1)</f>
        <v>MOTORISTA FAZENDO VIAGEM APENAS COM CARGAS NO ONIBUS</v>
      </c>
    </row>
    <row r="4173" spans="1:12" ht="41.25" hidden="1" customHeight="1">
      <c r="A4173" s="152">
        <v>45695</v>
      </c>
      <c r="B4173" s="135">
        <v>20006</v>
      </c>
      <c r="C4173" s="133">
        <v>0.8125</v>
      </c>
      <c r="D4173" s="136" t="s">
        <v>369</v>
      </c>
      <c r="E4173" s="132" t="s">
        <v>438</v>
      </c>
      <c r="F4173" s="132"/>
      <c r="G4173" s="132" t="str">
        <f t="shared" si="145"/>
        <v>1</v>
      </c>
      <c r="H4173" s="137">
        <f t="shared" si="146"/>
        <v>18</v>
      </c>
      <c r="I4173" s="132" t="str" cm="1">
        <f t="array" ref="I4173">_xlfn.XLOOKUP(C4173,imp_horarios,imp_trechos_janta,"",-1,1)</f>
        <v>IMPERATRIZ X SÃO LUIS 19:30</v>
      </c>
      <c r="J4173" s="145" t="str" cm="1">
        <f t="array" ref="J4173">_xlfn.XLOOKUP(D4173,justificativas_motivos,justificativas_texto,"",1,1)</f>
        <v>MOTORISTA FAZENDO VIAGEM APENAS COM CARGAS NO ONIBUS</v>
      </c>
    </row>
    <row r="4174" spans="1:12" ht="41.25" hidden="1" customHeight="1">
      <c r="A4174" s="152">
        <v>45695</v>
      </c>
      <c r="B4174" s="175">
        <v>20006</v>
      </c>
      <c r="C4174" s="133" t="s">
        <v>285</v>
      </c>
      <c r="D4174" s="136" t="s">
        <v>285</v>
      </c>
      <c r="E4174" s="132" t="s">
        <v>136</v>
      </c>
      <c r="F4174" s="132"/>
      <c r="G4174" s="132" t="str">
        <f t="shared" si="145"/>
        <v>1</v>
      </c>
      <c r="H4174" s="137">
        <f t="shared" si="146"/>
        <v>18</v>
      </c>
      <c r="I4174" s="132" t="str" cm="1">
        <f t="array" ref="I4174">_xlfn.XLOOKUP(C4174,imp_horarios,imp_trechos_janta,"",-1,1)</f>
        <v>PASSE</v>
      </c>
      <c r="J4174" s="183" t="s">
        <v>636</v>
      </c>
    </row>
    <row r="4175" spans="1:12" ht="41.25" hidden="1" customHeight="1">
      <c r="A4175" s="152">
        <v>45695</v>
      </c>
      <c r="B4175" s="174">
        <v>20006</v>
      </c>
      <c r="C4175" s="147" t="s">
        <v>285</v>
      </c>
      <c r="D4175" s="148" t="s">
        <v>285</v>
      </c>
      <c r="E4175" s="149" t="s">
        <v>290</v>
      </c>
      <c r="F4175" s="149"/>
      <c r="G4175" s="149" t="str">
        <f t="shared" si="145"/>
        <v>1</v>
      </c>
      <c r="H4175" s="150">
        <f t="shared" si="146"/>
        <v>18</v>
      </c>
      <c r="I4175" s="149" t="str" cm="1">
        <f t="array" ref="I4175">_xlfn.XLOOKUP(C4175,imp_horarios,imp_trechos_janta,"",-1,1)</f>
        <v>PASSE</v>
      </c>
      <c r="J4175" s="251" t="s">
        <v>636</v>
      </c>
      <c r="L4175" s="119" t="str">
        <f>_xlfn.CONCAT(cr_impJnt[[#This Row],[DATA]],cr_impJnt[[#This Row],[MOTORISTA e MATRICULA]])</f>
        <v>45695GESMAR DE SOUZA - 574</v>
      </c>
    </row>
    <row r="4176" spans="1:12" ht="41.25" hidden="1" customHeight="1">
      <c r="A4176" s="152">
        <v>45696</v>
      </c>
      <c r="B4176" s="146">
        <v>15700</v>
      </c>
      <c r="C4176" s="147">
        <v>0.87847222222222221</v>
      </c>
      <c r="D4176" s="148" t="s">
        <v>11</v>
      </c>
      <c r="E4176" s="149" t="s">
        <v>78</v>
      </c>
      <c r="F4176" s="149"/>
      <c r="G4176" s="149" t="str">
        <f t="shared" si="145"/>
        <v>1</v>
      </c>
      <c r="H4176" s="150">
        <f t="shared" si="146"/>
        <v>18</v>
      </c>
      <c r="I4176" s="149" t="str" cm="1">
        <f t="array" ref="I4176">_xlfn.XLOOKUP(C4176,imp_horarios,imp_trechos_janta,"",-1,1)</f>
        <v>BELEM X GOIANIA 21:05</v>
      </c>
      <c r="J4176" s="151" t="str" cm="1">
        <f t="array" ref="J4176">_xlfn.XLOOKUP(D4176,justificativas_motivos,justificativas_texto,"",1,1)</f>
        <v>MOTORISTA CUMPRINDO HORÁRIO NA ESCALA ATUAL</v>
      </c>
      <c r="L4176" s="119" t="str">
        <f>_xlfn.CONCAT(cr_impJnt[[#This Row],[DATA]],cr_impJnt[[#This Row],[MOTORISTA e MATRICULA]])</f>
        <v>45696HILTON RODRIGUES DA COSTA - 866</v>
      </c>
    </row>
    <row r="4177" spans="1:12" ht="41.25" hidden="1" customHeight="1">
      <c r="A4177" s="152">
        <v>45696</v>
      </c>
      <c r="B4177" s="146">
        <v>15700</v>
      </c>
      <c r="C4177" s="147">
        <v>0.87847222222222221</v>
      </c>
      <c r="D4177" s="148" t="s">
        <v>11</v>
      </c>
      <c r="E4177" s="149" t="s">
        <v>58</v>
      </c>
      <c r="F4177" s="149"/>
      <c r="G4177" s="149" t="str">
        <f t="shared" si="145"/>
        <v>1</v>
      </c>
      <c r="H4177" s="150">
        <f t="shared" si="146"/>
        <v>18</v>
      </c>
      <c r="I4177" s="149" t="str" cm="1">
        <f t="array" ref="I4177">_xlfn.XLOOKUP(C4177,imp_horarios,imp_trechos_janta,"",-1,1)</f>
        <v>BELEM X GOIANIA 21:05</v>
      </c>
      <c r="J4177" s="151" t="str" cm="1">
        <f t="array" ref="J4177">_xlfn.XLOOKUP(D4177,justificativas_motivos,justificativas_texto,"",1,1)</f>
        <v>MOTORISTA CUMPRINDO HORÁRIO NA ESCALA ATUAL</v>
      </c>
      <c r="L4177" s="119" t="str">
        <f>_xlfn.CONCAT(cr_impJnt[[#This Row],[DATA]],cr_impJnt[[#This Row],[MOTORISTA e MATRICULA]])</f>
        <v>45696GILBERT WAGNER CALDEIRA - 5707</v>
      </c>
    </row>
    <row r="4178" spans="1:12" ht="41.25" hidden="1" customHeight="1">
      <c r="A4178" s="152">
        <v>45696</v>
      </c>
      <c r="B4178" s="146">
        <v>24009</v>
      </c>
      <c r="C4178" s="147">
        <v>0.3</v>
      </c>
      <c r="D4178" s="148" t="s">
        <v>11</v>
      </c>
      <c r="E4178" s="149" t="s">
        <v>52</v>
      </c>
      <c r="F4178" s="149"/>
      <c r="G4178" s="149" t="str">
        <f t="shared" si="145"/>
        <v>1</v>
      </c>
      <c r="H4178" s="150">
        <f t="shared" si="146"/>
        <v>18</v>
      </c>
      <c r="I4178" s="149" t="str" cm="1">
        <f t="array" ref="I4178">_xlfn.XLOOKUP(C4178,imp_horarios,imp_trechos_janta,"",-1,1)</f>
        <v>BELEM X GOIANIA 07:12</v>
      </c>
      <c r="J4178" s="151" t="str" cm="1">
        <f t="array" ref="J4178">_xlfn.XLOOKUP(D4178,justificativas_motivos,justificativas_texto,"",1,1)</f>
        <v>MOTORISTA CUMPRINDO HORÁRIO NA ESCALA ATUAL</v>
      </c>
      <c r="L4178" s="119" t="str">
        <f>_xlfn.CONCAT(cr_impJnt[[#This Row],[DATA]],cr_impJnt[[#This Row],[MOTORISTA e MATRICULA]])</f>
        <v>45696NELIO ALENCAR DOS SANTOS - 1759</v>
      </c>
    </row>
    <row r="4179" spans="1:12" ht="41.25" hidden="1" customHeight="1">
      <c r="A4179" s="152">
        <v>45696</v>
      </c>
      <c r="B4179" s="146">
        <v>24009</v>
      </c>
      <c r="C4179" s="147">
        <v>0.3</v>
      </c>
      <c r="D4179" s="148" t="s">
        <v>11</v>
      </c>
      <c r="E4179" s="153" t="s">
        <v>318</v>
      </c>
      <c r="F4179" s="149"/>
      <c r="G4179" s="149" t="str">
        <f t="shared" si="145"/>
        <v>1</v>
      </c>
      <c r="H4179" s="150">
        <f t="shared" si="146"/>
        <v>18</v>
      </c>
      <c r="I4179" s="149" t="str" cm="1">
        <f t="array" ref="I4179">_xlfn.XLOOKUP(C4179,imp_horarios,imp_trechos_janta,"",-1,1)</f>
        <v>BELEM X GOIANIA 07:12</v>
      </c>
      <c r="J4179" s="151" t="str" cm="1">
        <f t="array" ref="J4179">_xlfn.XLOOKUP(D4179,justificativas_motivos,justificativas_texto,"",1,1)</f>
        <v>MOTORISTA CUMPRINDO HORÁRIO NA ESCALA ATUAL</v>
      </c>
      <c r="L4179" s="119" t="str">
        <f>_xlfn.CONCAT(cr_impJnt[[#This Row],[DATA]],cr_impJnt[[#This Row],[MOTORISTA e MATRICULA]])</f>
        <v>45696LOURIVAL FRANCISCO DA COSTA -5826</v>
      </c>
    </row>
    <row r="4180" spans="1:12" ht="41.25" hidden="1" customHeight="1">
      <c r="A4180" s="152">
        <v>45696</v>
      </c>
      <c r="B4180" s="146">
        <v>15300</v>
      </c>
      <c r="C4180" s="147">
        <v>0.85416666666666663</v>
      </c>
      <c r="D4180" s="148" t="s">
        <v>11</v>
      </c>
      <c r="E4180" s="149" t="s">
        <v>368</v>
      </c>
      <c r="F4180" s="149"/>
      <c r="G4180" s="149" t="str">
        <f t="shared" si="145"/>
        <v>1</v>
      </c>
      <c r="H4180" s="150">
        <f t="shared" si="146"/>
        <v>18</v>
      </c>
      <c r="I4180" s="149" t="s">
        <v>635</v>
      </c>
      <c r="J4180" s="151" t="str" cm="1">
        <f t="array" ref="J4180">_xlfn.XLOOKUP(D4180,justificativas_motivos,justificativas_texto,"",1,1)</f>
        <v>MOTORISTA CUMPRINDO HORÁRIO NA ESCALA ATUAL</v>
      </c>
      <c r="L4180" s="119" t="str">
        <f>_xlfn.CONCAT(cr_impJnt[[#This Row],[DATA]],cr_impJnt[[#This Row],[MOTORISTA e MATRICULA]])</f>
        <v>45696EDIMAR DA SILVA RODRIGUES - 5526</v>
      </c>
    </row>
    <row r="4181" spans="1:12" ht="41.25" hidden="1" customHeight="1">
      <c r="A4181" s="152">
        <v>45696</v>
      </c>
      <c r="B4181" s="146">
        <v>15300</v>
      </c>
      <c r="C4181" s="147">
        <v>0.85416666666666663</v>
      </c>
      <c r="D4181" s="148" t="s">
        <v>11</v>
      </c>
      <c r="E4181" s="149" t="s">
        <v>35</v>
      </c>
      <c r="F4181" s="149"/>
      <c r="G4181" s="149" t="str">
        <f t="shared" si="145"/>
        <v>1</v>
      </c>
      <c r="H4181" s="150">
        <f t="shared" si="146"/>
        <v>18</v>
      </c>
      <c r="I4181" s="149" t="s">
        <v>635</v>
      </c>
      <c r="J4181" s="151" t="str" cm="1">
        <f t="array" ref="J4181">_xlfn.XLOOKUP(D4181,justificativas_motivos,justificativas_texto,"",1,1)</f>
        <v>MOTORISTA CUMPRINDO HORÁRIO NA ESCALA ATUAL</v>
      </c>
      <c r="L4181" s="119" t="str">
        <f>_xlfn.CONCAT(cr_impJnt[[#This Row],[DATA]],cr_impJnt[[#This Row],[MOTORISTA e MATRICULA]])</f>
        <v>45696ALEXSANDRO PEREIRA DA SILVA - 5286</v>
      </c>
    </row>
    <row r="4182" spans="1:12" ht="41.25" hidden="1" customHeight="1">
      <c r="A4182" s="152">
        <v>45696</v>
      </c>
      <c r="B4182" s="146">
        <v>24001</v>
      </c>
      <c r="C4182" s="147">
        <v>0.33333333333333331</v>
      </c>
      <c r="D4182" s="148" t="s">
        <v>11</v>
      </c>
      <c r="E4182" s="153" t="s">
        <v>180</v>
      </c>
      <c r="F4182" s="149"/>
      <c r="G4182" s="149" t="str">
        <f t="shared" si="145"/>
        <v>1</v>
      </c>
      <c r="H4182" s="150">
        <f t="shared" si="146"/>
        <v>18</v>
      </c>
      <c r="I4182" s="149" t="str" cm="1">
        <f t="array" ref="I4182">_xlfn.XLOOKUP(C4182,imp_horarios,imp_trechos_janta,"",-1,1)</f>
        <v>SAO LUIS X GOIANIA 08:00</v>
      </c>
      <c r="J4182" s="151" t="str" cm="1">
        <f t="array" ref="J4182">_xlfn.XLOOKUP(D4182,justificativas_motivos,justificativas_texto,"",1,1)</f>
        <v>MOTORISTA CUMPRINDO HORÁRIO NA ESCALA ATUAL</v>
      </c>
      <c r="L4182" s="119" t="str">
        <f>_xlfn.CONCAT(cr_impJnt[[#This Row],[DATA]],cr_impJnt[[#This Row],[MOTORISTA e MATRICULA]])</f>
        <v>45696ADAIR VIEIRA DA SILVA - 2034</v>
      </c>
    </row>
    <row r="4183" spans="1:12" ht="41.25" hidden="1" customHeight="1">
      <c r="A4183" s="152">
        <v>45696</v>
      </c>
      <c r="B4183" s="146">
        <v>24001</v>
      </c>
      <c r="C4183" s="147">
        <v>0.33333333333333331</v>
      </c>
      <c r="D4183" s="148" t="s">
        <v>11</v>
      </c>
      <c r="E4183" s="153" t="s">
        <v>267</v>
      </c>
      <c r="F4183" s="149"/>
      <c r="G4183" s="149" t="str">
        <f t="shared" si="145"/>
        <v>1</v>
      </c>
      <c r="H4183" s="150">
        <f t="shared" si="146"/>
        <v>18</v>
      </c>
      <c r="I4183" s="149" t="str" cm="1">
        <f t="array" ref="I4183">_xlfn.XLOOKUP(C4183,imp_horarios,imp_trechos_janta,"",-1,1)</f>
        <v>SAO LUIS X GOIANIA 08:00</v>
      </c>
      <c r="J4183" s="151" t="str" cm="1">
        <f t="array" ref="J4183">_xlfn.XLOOKUP(D4183,justificativas_motivos,justificativas_texto,"",1,1)</f>
        <v>MOTORISTA CUMPRINDO HORÁRIO NA ESCALA ATUAL</v>
      </c>
      <c r="L4183" s="119" t="str">
        <f>_xlfn.CONCAT(cr_impJnt[[#This Row],[DATA]],cr_impJnt[[#This Row],[MOTORISTA e MATRICULA]])</f>
        <v>45696ROGER FREITAS - 5665</v>
      </c>
    </row>
    <row r="4184" spans="1:12" ht="41.25" hidden="1" customHeight="1">
      <c r="A4184" s="152">
        <v>45696</v>
      </c>
      <c r="B4184" s="146">
        <v>16300</v>
      </c>
      <c r="C4184" s="147">
        <v>0.39583333333333331</v>
      </c>
      <c r="D4184" s="148" t="s">
        <v>11</v>
      </c>
      <c r="E4184" s="153" t="s">
        <v>288</v>
      </c>
      <c r="F4184" s="149"/>
      <c r="G4184" s="149" t="str">
        <f t="shared" si="145"/>
        <v>1</v>
      </c>
      <c r="H4184" s="150">
        <f t="shared" si="146"/>
        <v>18</v>
      </c>
      <c r="I4184" s="149" t="s">
        <v>145</v>
      </c>
      <c r="J4184" s="151" t="str" cm="1">
        <f t="array" ref="J4184">_xlfn.XLOOKUP(D4184,justificativas_motivos,justificativas_texto,"",1,1)</f>
        <v>MOTORISTA CUMPRINDO HORÁRIO NA ESCALA ATUAL</v>
      </c>
      <c r="L4184" s="119" t="str">
        <f>_xlfn.CONCAT(cr_impJnt[[#This Row],[DATA]],cr_impJnt[[#This Row],[MOTORISTA e MATRICULA]])</f>
        <v>45696ANTONIO DE PADUA DA  SILVA - 5645</v>
      </c>
    </row>
    <row r="4185" spans="1:12" ht="41.25" hidden="1" customHeight="1">
      <c r="A4185" s="152">
        <v>45696</v>
      </c>
      <c r="B4185" s="146">
        <v>16300</v>
      </c>
      <c r="C4185" s="147">
        <v>0.39583333333333331</v>
      </c>
      <c r="D4185" s="148" t="s">
        <v>11</v>
      </c>
      <c r="E4185" s="153" t="s">
        <v>361</v>
      </c>
      <c r="F4185" s="149"/>
      <c r="G4185" s="149" t="str">
        <f t="shared" si="145"/>
        <v>1</v>
      </c>
      <c r="H4185" s="150">
        <f t="shared" si="146"/>
        <v>18</v>
      </c>
      <c r="I4185" s="149" t="s">
        <v>145</v>
      </c>
      <c r="J4185" s="151" t="str" cm="1">
        <f t="array" ref="J4185">_xlfn.XLOOKUP(D4185,justificativas_motivos,justificativas_texto,"",1,1)</f>
        <v>MOTORISTA CUMPRINDO HORÁRIO NA ESCALA ATUAL</v>
      </c>
      <c r="L4185" s="119" t="str">
        <f>_xlfn.CONCAT(cr_impJnt[[#This Row],[DATA]],cr_impJnt[[#This Row],[MOTORISTA e MATRICULA]])</f>
        <v>45696RICARDO AUGUSTO TEIXEIRA SANTOS - 5660</v>
      </c>
    </row>
    <row r="4186" spans="1:12" ht="41.25" hidden="1" customHeight="1">
      <c r="A4186" s="152">
        <v>45696</v>
      </c>
      <c r="B4186" s="146">
        <v>19018</v>
      </c>
      <c r="C4186" s="147">
        <v>0.75</v>
      </c>
      <c r="D4186" s="148" t="s">
        <v>11</v>
      </c>
      <c r="E4186" s="149" t="s">
        <v>36</v>
      </c>
      <c r="F4186" s="149"/>
      <c r="G4186" s="149" t="str">
        <f t="shared" si="145"/>
        <v>1</v>
      </c>
      <c r="H4186" s="150">
        <f t="shared" si="146"/>
        <v>18</v>
      </c>
      <c r="I4186" s="149" t="str" cm="1">
        <f t="array" ref="I4186">_xlfn.XLOOKUP(C4186,imp_horarios,imp_trechos_janta,"",-1,1)</f>
        <v>GOIANIA X TERESINA 18:00</v>
      </c>
      <c r="J4186" s="151" t="str" cm="1">
        <f t="array" ref="J4186">_xlfn.XLOOKUP(D4186,justificativas_motivos,justificativas_texto,"",1,1)</f>
        <v>MOTORISTA CUMPRINDO HORÁRIO NA ESCALA ATUAL</v>
      </c>
      <c r="L4186" s="119" t="str">
        <f>_xlfn.CONCAT(cr_impJnt[[#This Row],[DATA]],cr_impJnt[[#This Row],[MOTORISTA e MATRICULA]])</f>
        <v>45696BRENO LACERDA SPERB - 5756</v>
      </c>
    </row>
    <row r="4187" spans="1:12" ht="41.25" hidden="1" customHeight="1">
      <c r="A4187" s="152">
        <v>45696</v>
      </c>
      <c r="B4187" s="146">
        <v>19018</v>
      </c>
      <c r="C4187" s="147">
        <v>0.75</v>
      </c>
      <c r="D4187" s="148" t="s">
        <v>11</v>
      </c>
      <c r="E4187" s="153" t="s">
        <v>373</v>
      </c>
      <c r="F4187" s="149"/>
      <c r="G4187" s="149" t="str">
        <f t="shared" si="145"/>
        <v>1</v>
      </c>
      <c r="H4187" s="150">
        <f t="shared" si="146"/>
        <v>18</v>
      </c>
      <c r="I4187" s="132" t="str" cm="1">
        <f t="array" ref="I4187">_xlfn.XLOOKUP(C4187,imp_horarios,imp_trechos_janta,"",-1,1)</f>
        <v>GOIANIA X TERESINA 18:00</v>
      </c>
      <c r="J4187" s="151" t="str" cm="1">
        <f t="array" ref="J4187">_xlfn.XLOOKUP(D4187,justificativas_motivos,justificativas_texto,"",1,1)</f>
        <v>MOTORISTA CUMPRINDO HORÁRIO NA ESCALA ATUAL</v>
      </c>
      <c r="L4187" s="119" t="str">
        <f>_xlfn.CONCAT(cr_impJnt[[#This Row],[DATA]],cr_impJnt[[#This Row],[MOTORISTA e MATRICULA]])</f>
        <v>45696KLESLEI TIAGO DA SILVA RODRIGUES - 5986</v>
      </c>
    </row>
    <row r="4188" spans="1:12" ht="41.25" hidden="1" customHeight="1">
      <c r="A4188" s="152">
        <v>45696</v>
      </c>
      <c r="B4188" s="146">
        <v>24003</v>
      </c>
      <c r="C4188" s="147">
        <v>0.79166666666666663</v>
      </c>
      <c r="D4188" s="148" t="s">
        <v>11</v>
      </c>
      <c r="E4188" s="149" t="s">
        <v>165</v>
      </c>
      <c r="F4188" s="149"/>
      <c r="G4188" s="149" t="str">
        <f t="shared" si="145"/>
        <v>1</v>
      </c>
      <c r="H4188" s="150">
        <f t="shared" si="146"/>
        <v>18</v>
      </c>
      <c r="I4188" s="132" t="s">
        <v>79</v>
      </c>
      <c r="J4188" s="151" t="str" cm="1">
        <f t="array" ref="J4188">_xlfn.XLOOKUP(D4188,justificativas_motivos,justificativas_texto,"",1,1)</f>
        <v>MOTORISTA CUMPRINDO HORÁRIO NA ESCALA ATUAL</v>
      </c>
      <c r="L4188" s="119" t="str">
        <f>_xlfn.CONCAT(cr_impJnt[[#This Row],[DATA]],cr_impJnt[[#This Row],[MOTORISTA e MATRICULA]])</f>
        <v>45696ANTONIO MAGNO FERREIRA DA SILVA - 5789</v>
      </c>
    </row>
    <row r="4189" spans="1:12" ht="41.25" hidden="1" customHeight="1">
      <c r="A4189" s="152">
        <v>45696</v>
      </c>
      <c r="B4189" s="146">
        <v>24003</v>
      </c>
      <c r="C4189" s="147">
        <v>0.79166666666666663</v>
      </c>
      <c r="D4189" s="148" t="s">
        <v>11</v>
      </c>
      <c r="E4189" s="149" t="s">
        <v>109</v>
      </c>
      <c r="F4189" s="149"/>
      <c r="G4189" s="149" t="str">
        <f t="shared" si="145"/>
        <v>1</v>
      </c>
      <c r="H4189" s="150">
        <f t="shared" si="146"/>
        <v>18</v>
      </c>
      <c r="I4189" s="149" t="s">
        <v>79</v>
      </c>
      <c r="J4189" s="151" t="str" cm="1">
        <f t="array" ref="J4189">_xlfn.XLOOKUP(D4189,justificativas_motivos,justificativas_texto,"",1,1)</f>
        <v>MOTORISTA CUMPRINDO HORÁRIO NA ESCALA ATUAL</v>
      </c>
      <c r="L4189" s="119" t="str">
        <f>_xlfn.CONCAT(cr_impJnt[[#This Row],[DATA]],cr_impJnt[[#This Row],[MOTORISTA e MATRICULA]])</f>
        <v>45696LEON RODRIGUES LOPES - 5533</v>
      </c>
    </row>
    <row r="4190" spans="1:12" ht="41.25" hidden="1" customHeight="1">
      <c r="A4190" s="152">
        <v>45696</v>
      </c>
      <c r="B4190" s="146">
        <v>24010</v>
      </c>
      <c r="C4190" s="147">
        <v>0.83333333333333337</v>
      </c>
      <c r="D4190" s="148" t="s">
        <v>11</v>
      </c>
      <c r="E4190" s="149" t="s">
        <v>302</v>
      </c>
      <c r="F4190" s="149"/>
      <c r="G4190" s="149" t="str">
        <f t="shared" si="145"/>
        <v>1</v>
      </c>
      <c r="H4190" s="150">
        <f t="shared" si="146"/>
        <v>18</v>
      </c>
      <c r="I4190" s="149" t="str" cm="1">
        <f t="array" ref="I4190">_xlfn.XLOOKUP(C4190,imp_horarios,imp_trechos_janta,"",-1,1)</f>
        <v>GOIANIA X SAO LUIS 20:00</v>
      </c>
      <c r="J4190" s="151" t="str" cm="1">
        <f t="array" ref="J4190">_xlfn.XLOOKUP(D4190,justificativas_motivos,justificativas_texto,"",1,1)</f>
        <v>MOTORISTA CUMPRINDO HORÁRIO NA ESCALA ATUAL</v>
      </c>
      <c r="L4190" s="119" t="str">
        <f>_xlfn.CONCAT(cr_impJnt[[#This Row],[DATA]],cr_impJnt[[#This Row],[MOTORISTA e MATRICULA]])</f>
        <v>45696GERALDO DE OLIVEIRA GOMES - 1360</v>
      </c>
    </row>
    <row r="4191" spans="1:12" ht="41.25" hidden="1" customHeight="1">
      <c r="A4191" s="152">
        <v>45696</v>
      </c>
      <c r="B4191" s="146">
        <v>24010</v>
      </c>
      <c r="C4191" s="147">
        <v>0.83333333333333337</v>
      </c>
      <c r="D4191" s="148" t="s">
        <v>11</v>
      </c>
      <c r="E4191" s="149" t="s">
        <v>171</v>
      </c>
      <c r="F4191" s="149"/>
      <c r="G4191" s="149" t="str">
        <f t="shared" si="145"/>
        <v>1</v>
      </c>
      <c r="H4191" s="150">
        <f t="shared" si="146"/>
        <v>18</v>
      </c>
      <c r="I4191" s="149" t="str" cm="1">
        <f t="array" ref="I4191">_xlfn.XLOOKUP(C4191,imp_horarios,imp_trechos_janta,"",-1,1)</f>
        <v>GOIANIA X SAO LUIS 20:00</v>
      </c>
      <c r="J4191" s="151" t="str" cm="1">
        <f t="array" ref="J4191">_xlfn.XLOOKUP(D4191,justificativas_motivos,justificativas_texto,"",1,1)</f>
        <v>MOTORISTA CUMPRINDO HORÁRIO NA ESCALA ATUAL</v>
      </c>
      <c r="L4191" s="119" t="str">
        <f>_xlfn.CONCAT(cr_impJnt[[#This Row],[DATA]],cr_impJnt[[#This Row],[MOTORISTA e MATRICULA]])</f>
        <v>45696JOSE SOARES DA SILVA FILHO - 3093</v>
      </c>
    </row>
    <row r="4192" spans="1:12" ht="41.25" hidden="1" customHeight="1">
      <c r="A4192" s="152">
        <v>45696</v>
      </c>
      <c r="B4192" s="146" t="s">
        <v>137</v>
      </c>
      <c r="C4192" s="147" t="s">
        <v>137</v>
      </c>
      <c r="D4192" s="148" t="s">
        <v>137</v>
      </c>
      <c r="E4192" s="149" t="s">
        <v>16</v>
      </c>
      <c r="F4192" s="149"/>
      <c r="G4192" s="149" t="str">
        <f t="shared" si="145"/>
        <v>1</v>
      </c>
      <c r="H4192" s="150">
        <f t="shared" si="146"/>
        <v>18</v>
      </c>
      <c r="I4192" s="149" t="str" cm="1">
        <f t="array" ref="I4192">_xlfn.XLOOKUP(C4192,imp_horarios,imp_trechos_janta,"",-1,1)</f>
        <v>ESPERA</v>
      </c>
      <c r="J4192" s="151" t="str" cm="1">
        <f t="array" ref="J4192">_xlfn.XLOOKUP(D4192,justificativas_motivos,justificativas_texto,"",1,1)</f>
        <v>MOTORISTA NA GARAGEM EM ESPERA PARA DISPONIBILIDADE DE HORARIOS</v>
      </c>
      <c r="L4192" s="119" t="str">
        <f>_xlfn.CONCAT(cr_impJnt[[#This Row],[DATA]],cr_impJnt[[#This Row],[MOTORISTA e MATRICULA]])</f>
        <v>45696WALDIR DE ALMEIDA CORTE JUNIOR - 5283</v>
      </c>
    </row>
    <row r="4193" spans="1:12" ht="41.25" hidden="1" customHeight="1">
      <c r="A4193" s="152">
        <v>45696</v>
      </c>
      <c r="B4193" s="146" t="s">
        <v>137</v>
      </c>
      <c r="C4193" s="147" t="s">
        <v>137</v>
      </c>
      <c r="D4193" s="148" t="s">
        <v>137</v>
      </c>
      <c r="E4193" s="149" t="s">
        <v>320</v>
      </c>
      <c r="F4193" s="132"/>
      <c r="G4193" s="149" t="str">
        <f t="shared" si="145"/>
        <v>1</v>
      </c>
      <c r="H4193" s="150">
        <f t="shared" si="146"/>
        <v>18</v>
      </c>
      <c r="I4193" s="149" t="str" cm="1">
        <f t="array" ref="I4193">_xlfn.XLOOKUP(C4193,imp_horarios,imp_trechos_janta,"",-1,1)</f>
        <v>ESPERA</v>
      </c>
      <c r="J4193" s="151" t="str" cm="1">
        <f t="array" ref="J4193">_xlfn.XLOOKUP(D4193,justificativas_motivos,justificativas_texto,"",1,1)</f>
        <v>MOTORISTA NA GARAGEM EM ESPERA PARA DISPONIBILIDADE DE HORARIOS</v>
      </c>
      <c r="L4193" s="119" t="str">
        <f>_xlfn.CONCAT(cr_impJnt[[#This Row],[DATA]],cr_impJnt[[#This Row],[MOTORISTA e MATRICULA]])</f>
        <v>45696ANTONIO LINDOMAR DAS CHAGAS - 5175</v>
      </c>
    </row>
    <row r="4194" spans="1:12" ht="41.25" hidden="1" customHeight="1">
      <c r="A4194" s="144">
        <v>45697</v>
      </c>
      <c r="B4194" s="135">
        <v>19018</v>
      </c>
      <c r="C4194" s="133">
        <v>0.75</v>
      </c>
      <c r="D4194" s="136" t="s">
        <v>11</v>
      </c>
      <c r="E4194" s="132" t="s">
        <v>165</v>
      </c>
      <c r="F4194" s="132"/>
      <c r="G4194" s="132" t="str">
        <f t="shared" si="145"/>
        <v>1</v>
      </c>
      <c r="H4194" s="137">
        <f t="shared" si="146"/>
        <v>18</v>
      </c>
      <c r="I4194" s="149" t="s">
        <v>79</v>
      </c>
      <c r="J4194" s="145" t="str" cm="1">
        <f t="array" ref="J4194">_xlfn.XLOOKUP(D4194,justificativas_motivos,justificativas_texto,"",1,1)</f>
        <v>MOTORISTA CUMPRINDO HORÁRIO NA ESCALA ATUAL</v>
      </c>
      <c r="L4194" s="119" t="str">
        <f>_xlfn.CONCAT(cr_impJnt[[#This Row],[DATA]],cr_impJnt[[#This Row],[MOTORISTA e MATRICULA]])</f>
        <v>45697ANTONIO MAGNO FERREIRA DA SILVA - 5789</v>
      </c>
    </row>
    <row r="4195" spans="1:12" ht="41.25" hidden="1" customHeight="1">
      <c r="A4195" s="144">
        <v>45697</v>
      </c>
      <c r="B4195" s="135">
        <v>19018</v>
      </c>
      <c r="C4195" s="133">
        <v>0.75</v>
      </c>
      <c r="D4195" s="148" t="s">
        <v>11</v>
      </c>
      <c r="E4195" s="132" t="s">
        <v>109</v>
      </c>
      <c r="F4195" s="132"/>
      <c r="G4195" s="132" t="str">
        <f t="shared" si="145"/>
        <v>1</v>
      </c>
      <c r="H4195" s="137">
        <f t="shared" si="146"/>
        <v>18</v>
      </c>
      <c r="I4195" s="132" t="s">
        <v>79</v>
      </c>
      <c r="J4195" s="145" t="str" cm="1">
        <f t="array" ref="J4195">_xlfn.XLOOKUP(D4195,justificativas_motivos,justificativas_texto,"",1,1)</f>
        <v>MOTORISTA CUMPRINDO HORÁRIO NA ESCALA ATUAL</v>
      </c>
      <c r="L4195" s="119" t="str">
        <f>_xlfn.CONCAT(cr_impJnt[[#This Row],[DATA]],cr_impJnt[[#This Row],[MOTORISTA e MATRICULA]])</f>
        <v>45697LEON RODRIGUES LOPES - 5533</v>
      </c>
    </row>
    <row r="4196" spans="1:12" ht="41.25" hidden="1" customHeight="1">
      <c r="A4196" s="144">
        <v>45697</v>
      </c>
      <c r="B4196" s="135">
        <v>24003</v>
      </c>
      <c r="C4196" s="133">
        <v>0.79166666666666663</v>
      </c>
      <c r="D4196" s="136" t="s">
        <v>11</v>
      </c>
      <c r="E4196" s="132" t="s">
        <v>302</v>
      </c>
      <c r="F4196" s="132"/>
      <c r="G4196" s="132" t="str">
        <f t="shared" si="145"/>
        <v>1</v>
      </c>
      <c r="H4196" s="137">
        <f t="shared" si="146"/>
        <v>18</v>
      </c>
      <c r="I4196" s="132" t="str" cm="1">
        <f t="array" ref="I4196">_xlfn.XLOOKUP(C4196,imp_horarios,imp_trechos_janta,"",-1,1)</f>
        <v>GOIANIA X TERESINA 18:00</v>
      </c>
      <c r="J4196" s="145" t="str" cm="1">
        <f t="array" ref="J4196">_xlfn.XLOOKUP(D4196,justificativas_motivos,justificativas_texto,"",1,1)</f>
        <v>MOTORISTA CUMPRINDO HORÁRIO NA ESCALA ATUAL</v>
      </c>
      <c r="L4196" s="119" t="str">
        <f>_xlfn.CONCAT(cr_impJnt[[#This Row],[DATA]],cr_impJnt[[#This Row],[MOTORISTA e MATRICULA]])</f>
        <v>45697GERALDO DE OLIVEIRA GOMES - 1360</v>
      </c>
    </row>
    <row r="4197" spans="1:12" ht="41.25" hidden="1" customHeight="1">
      <c r="A4197" s="144">
        <v>45697</v>
      </c>
      <c r="B4197" s="135">
        <v>24003</v>
      </c>
      <c r="C4197" s="133">
        <v>0.79166666666666663</v>
      </c>
      <c r="D4197" s="148" t="s">
        <v>11</v>
      </c>
      <c r="E4197" s="132" t="s">
        <v>171</v>
      </c>
      <c r="F4197" s="132"/>
      <c r="G4197" s="132" t="str">
        <f t="shared" si="145"/>
        <v>1</v>
      </c>
      <c r="H4197" s="137">
        <f t="shared" si="146"/>
        <v>18</v>
      </c>
      <c r="I4197" s="132" t="str" cm="1">
        <f t="array" ref="I4197">_xlfn.XLOOKUP(C4197,imp_horarios,imp_trechos_janta,"",-1,1)</f>
        <v>GOIANIA X TERESINA 18:00</v>
      </c>
      <c r="J4197" s="145" t="str" cm="1">
        <f t="array" ref="J4197">_xlfn.XLOOKUP(D4197,justificativas_motivos,justificativas_texto,"",1,1)</f>
        <v>MOTORISTA CUMPRINDO HORÁRIO NA ESCALA ATUAL</v>
      </c>
      <c r="L4197" s="119" t="str">
        <f>_xlfn.CONCAT(cr_impJnt[[#This Row],[DATA]],cr_impJnt[[#This Row],[MOTORISTA e MATRICULA]])</f>
        <v>45697JOSE SOARES DA SILVA FILHO - 3093</v>
      </c>
    </row>
    <row r="4198" spans="1:12" ht="41.25" hidden="1" customHeight="1">
      <c r="A4198" s="144">
        <v>45697</v>
      </c>
      <c r="B4198" s="135">
        <v>24010</v>
      </c>
      <c r="C4198" s="133">
        <v>0.83333333333333337</v>
      </c>
      <c r="D4198" s="136" t="s">
        <v>11</v>
      </c>
      <c r="E4198" s="132" t="s">
        <v>41</v>
      </c>
      <c r="F4198" s="132"/>
      <c r="G4198" s="132" t="str">
        <f t="shared" si="145"/>
        <v>1</v>
      </c>
      <c r="H4198" s="137">
        <f t="shared" si="146"/>
        <v>18</v>
      </c>
      <c r="I4198" s="132" t="str" cm="1">
        <f t="array" ref="I4198">_xlfn.XLOOKUP(C4198,imp_horarios,imp_trechos_janta,"",-1,1)</f>
        <v>GOIANIA X SAO LUIS 20:00</v>
      </c>
      <c r="J4198" s="145" t="str" cm="1">
        <f t="array" ref="J4198">_xlfn.XLOOKUP(D4198,justificativas_motivos,justificativas_texto,"",1,1)</f>
        <v>MOTORISTA CUMPRINDO HORÁRIO NA ESCALA ATUAL</v>
      </c>
      <c r="L4198" s="119" t="str">
        <f>_xlfn.CONCAT(cr_impJnt[[#This Row],[DATA]],cr_impJnt[[#This Row],[MOTORISTA e MATRICULA]])</f>
        <v>45697WESLEY RODRIGUES DE OLIVEIRA - 5540</v>
      </c>
    </row>
    <row r="4199" spans="1:12" ht="41.25" hidden="1" customHeight="1">
      <c r="A4199" s="152">
        <v>45697</v>
      </c>
      <c r="B4199" s="146">
        <v>24010</v>
      </c>
      <c r="C4199" s="147">
        <v>0.83333333333333337</v>
      </c>
      <c r="D4199" s="148" t="s">
        <v>11</v>
      </c>
      <c r="E4199" s="149" t="s">
        <v>349</v>
      </c>
      <c r="F4199" s="132"/>
      <c r="G4199" s="149" t="str">
        <f t="shared" si="145"/>
        <v>1</v>
      </c>
      <c r="H4199" s="150">
        <f t="shared" si="146"/>
        <v>18</v>
      </c>
      <c r="I4199" s="149" t="str" cm="1">
        <f t="array" ref="I4199">_xlfn.XLOOKUP(C4199,imp_horarios,imp_trechos_janta,"",-1,1)</f>
        <v>GOIANIA X SAO LUIS 20:00</v>
      </c>
      <c r="J4199" s="151" t="str" cm="1">
        <f t="array" ref="J4199">_xlfn.XLOOKUP(D4199,justificativas_motivos,justificativas_texto,"",1,1)</f>
        <v>MOTORISTA CUMPRINDO HORÁRIO NA ESCALA ATUAL</v>
      </c>
      <c r="L4199" s="119" t="str">
        <f>_xlfn.CONCAT(cr_impJnt[[#This Row],[DATA]],cr_impJnt[[#This Row],[MOTORISTA e MATRICULA]])</f>
        <v>45697MARCOS BUENO DA SILVA - 5984</v>
      </c>
    </row>
    <row r="4200" spans="1:12" ht="41.25" hidden="1" customHeight="1">
      <c r="A4200" s="144">
        <v>45697</v>
      </c>
      <c r="B4200" s="135">
        <v>12400</v>
      </c>
      <c r="C4200" s="133">
        <v>0.5</v>
      </c>
      <c r="D4200" s="136" t="s">
        <v>11</v>
      </c>
      <c r="E4200" s="132" t="s">
        <v>163</v>
      </c>
      <c r="F4200" s="132"/>
      <c r="G4200" s="132" t="str">
        <f t="shared" si="145"/>
        <v>1</v>
      </c>
      <c r="H4200" s="137">
        <f t="shared" si="146"/>
        <v>18</v>
      </c>
      <c r="I4200" s="132" t="str" cm="1">
        <f t="array" ref="I4200">_xlfn.XLOOKUP(C4200,imp_horarios,imp_trechos_janta,"",-1,1)</f>
        <v>GOIANIA X TERESINA 12:00 - VIA BC</v>
      </c>
      <c r="J4200" s="145" t="str" cm="1">
        <f t="array" ref="J4200">_xlfn.XLOOKUP(D4200,justificativas_motivos,justificativas_texto,"",1,1)</f>
        <v>MOTORISTA CUMPRINDO HORÁRIO NA ESCALA ATUAL</v>
      </c>
      <c r="L4200" s="119" t="str">
        <f>_xlfn.CONCAT(cr_impJnt[[#This Row],[DATA]],cr_impJnt[[#This Row],[MOTORISTA e MATRICULA]])</f>
        <v>45697PEDRINHO MARCELINO BATISTA - 5629</v>
      </c>
    </row>
    <row r="4201" spans="1:12" ht="41.25" hidden="1" customHeight="1">
      <c r="A4201" s="144">
        <v>45697</v>
      </c>
      <c r="B4201" s="135">
        <v>12400</v>
      </c>
      <c r="C4201" s="133">
        <v>0.5</v>
      </c>
      <c r="D4201" s="148" t="s">
        <v>11</v>
      </c>
      <c r="E4201" s="132" t="s">
        <v>121</v>
      </c>
      <c r="F4201" s="132"/>
      <c r="G4201" s="132" t="str">
        <f t="shared" si="145"/>
        <v>1</v>
      </c>
      <c r="H4201" s="137">
        <f t="shared" si="146"/>
        <v>18</v>
      </c>
      <c r="I4201" s="132" t="str" cm="1">
        <f t="array" ref="I4201">_xlfn.XLOOKUP(C4201,imp_horarios,imp_trechos_janta,"",-1,1)</f>
        <v>GOIANIA X TERESINA 12:00 - VIA BC</v>
      </c>
      <c r="J4201" s="145" t="str" cm="1">
        <f t="array" ref="J4201">_xlfn.XLOOKUP(D4201,justificativas_motivos,justificativas_texto,"",1,1)</f>
        <v>MOTORISTA CUMPRINDO HORÁRIO NA ESCALA ATUAL</v>
      </c>
      <c r="L4201" s="119" t="str">
        <f>_xlfn.CONCAT(cr_impJnt[[#This Row],[DATA]],cr_impJnt[[#This Row],[MOTORISTA e MATRICULA]])</f>
        <v>45697VALTER PEREIRA MACIEL - 5630</v>
      </c>
    </row>
    <row r="4202" spans="1:12" ht="41.25" hidden="1" customHeight="1">
      <c r="A4202" s="144">
        <v>45697</v>
      </c>
      <c r="B4202" s="135">
        <v>16300</v>
      </c>
      <c r="C4202" s="133" t="s">
        <v>355</v>
      </c>
      <c r="D4202" s="136" t="s">
        <v>11</v>
      </c>
      <c r="E4202" s="132" t="s">
        <v>240</v>
      </c>
      <c r="F4202" s="132"/>
      <c r="G4202" s="132" t="str">
        <f t="shared" si="145"/>
        <v>1</v>
      </c>
      <c r="H4202" s="137">
        <f t="shared" si="146"/>
        <v>18</v>
      </c>
      <c r="I4202" s="132" t="str" cm="1">
        <f t="array" ref="I4202">_xlfn.XLOOKUP(C4202,imp_horarios,imp_trechos_janta,"",-1,1)</f>
        <v>TERESINA X IMPERATRIZ 19:00</v>
      </c>
      <c r="J4202" s="145" t="str" cm="1">
        <f t="array" ref="J4202">_xlfn.XLOOKUP(D4202,justificativas_motivos,justificativas_texto,"",1,1)</f>
        <v>MOTORISTA CUMPRINDO HORÁRIO NA ESCALA ATUAL</v>
      </c>
      <c r="L4202" s="119" t="str">
        <f>_xlfn.CONCAT(cr_impJnt[[#This Row],[DATA]],cr_impJnt[[#This Row],[MOTORISTA e MATRICULA]])</f>
        <v>45697JOAO PAULINO DE  SILVA NETO - 5663</v>
      </c>
    </row>
    <row r="4203" spans="1:12" ht="41.25" hidden="1" customHeight="1">
      <c r="A4203" s="144">
        <v>45697</v>
      </c>
      <c r="B4203" s="135">
        <v>16300</v>
      </c>
      <c r="C4203" s="133" t="s">
        <v>355</v>
      </c>
      <c r="D4203" s="148" t="s">
        <v>11</v>
      </c>
      <c r="E4203" s="132" t="s">
        <v>229</v>
      </c>
      <c r="F4203" s="132"/>
      <c r="G4203" s="132" t="str">
        <f t="shared" si="145"/>
        <v>1</v>
      </c>
      <c r="H4203" s="137">
        <f t="shared" si="146"/>
        <v>18</v>
      </c>
      <c r="I4203" s="132" t="str" cm="1">
        <f t="array" ref="I4203">_xlfn.XLOOKUP(C4203,imp_horarios,imp_trechos_janta,"",-1,1)</f>
        <v>TERESINA X IMPERATRIZ 19:00</v>
      </c>
      <c r="J4203" s="145" t="str" cm="1">
        <f t="array" ref="J4203">_xlfn.XLOOKUP(D4203,justificativas_motivos,justificativas_texto,"",1,1)</f>
        <v>MOTORISTA CUMPRINDO HORÁRIO NA ESCALA ATUAL</v>
      </c>
      <c r="L4203" s="119" t="str">
        <f>_xlfn.CONCAT(cr_impJnt[[#This Row],[DATA]],cr_impJnt[[#This Row],[MOTORISTA e MATRICULA]])</f>
        <v>45697ANTONIO  SOBRINHO DE OLIVEIRA - 5646</v>
      </c>
    </row>
    <row r="4204" spans="1:12" ht="41.25" hidden="1" customHeight="1">
      <c r="A4204" s="144">
        <v>45697</v>
      </c>
      <c r="B4204" s="135">
        <v>17400</v>
      </c>
      <c r="C4204" s="133">
        <v>0.75</v>
      </c>
      <c r="D4204" s="136" t="s">
        <v>11</v>
      </c>
      <c r="E4204" s="132" t="s">
        <v>60</v>
      </c>
      <c r="F4204" s="132"/>
      <c r="G4204" s="132" t="str">
        <f t="shared" si="145"/>
        <v>1</v>
      </c>
      <c r="H4204" s="137">
        <f t="shared" si="146"/>
        <v>18</v>
      </c>
      <c r="I4204" s="132" t="str" cm="1">
        <f t="array" ref="I4204">_xlfn.XLOOKUP(C4204,imp_horarios,imp_trechos_janta,"",-1,1)</f>
        <v>GOIANIA X TERESINA 18:00</v>
      </c>
      <c r="J4204" s="145" t="str" cm="1">
        <f t="array" ref="J4204">_xlfn.XLOOKUP(D4204,justificativas_motivos,justificativas_texto,"",1,1)</f>
        <v>MOTORISTA CUMPRINDO HORÁRIO NA ESCALA ATUAL</v>
      </c>
      <c r="L4204" s="119" t="str">
        <f>_xlfn.CONCAT(cr_impJnt[[#This Row],[DATA]],cr_impJnt[[#This Row],[MOTORISTA e MATRICULA]])</f>
        <v>45697AILTON LEITE ORTIZ DE CAMARGO - 1642</v>
      </c>
    </row>
    <row r="4205" spans="1:12" ht="41.25" hidden="1" customHeight="1">
      <c r="A4205" s="144">
        <v>45697</v>
      </c>
      <c r="B4205" s="135">
        <v>17400</v>
      </c>
      <c r="C4205" s="133">
        <v>0.75</v>
      </c>
      <c r="D4205" s="148" t="s">
        <v>11</v>
      </c>
      <c r="E4205" s="132" t="s">
        <v>61</v>
      </c>
      <c r="F4205" s="132"/>
      <c r="G4205" s="132" t="str">
        <f t="shared" si="145"/>
        <v>1</v>
      </c>
      <c r="H4205" s="137">
        <f t="shared" si="146"/>
        <v>18</v>
      </c>
      <c r="I4205" s="149" t="str" cm="1">
        <f t="array" ref="I4205">_xlfn.XLOOKUP(C4205,imp_horarios,imp_trechos_janta,"",-1,1)</f>
        <v>GOIANIA X TERESINA 18:00</v>
      </c>
      <c r="J4205" s="145" t="str" cm="1">
        <f t="array" ref="J4205">_xlfn.XLOOKUP(D4205,justificativas_motivos,justificativas_texto,"",1,1)</f>
        <v>MOTORISTA CUMPRINDO HORÁRIO NA ESCALA ATUAL</v>
      </c>
      <c r="L4205" s="119" t="str">
        <f>_xlfn.CONCAT(cr_impJnt[[#This Row],[DATA]],cr_impJnt[[#This Row],[MOTORISTA e MATRICULA]])</f>
        <v>45697ALCENILDE BARBOSA ARAUJO - 1745</v>
      </c>
    </row>
    <row r="4206" spans="1:12" ht="41.25" hidden="1" customHeight="1">
      <c r="A4206" s="144">
        <v>45697</v>
      </c>
      <c r="B4206" s="135">
        <v>24011</v>
      </c>
      <c r="C4206" s="133">
        <v>0.79166666666666663</v>
      </c>
      <c r="D4206" s="136" t="s">
        <v>11</v>
      </c>
      <c r="E4206" s="132" t="s">
        <v>104</v>
      </c>
      <c r="F4206" s="132"/>
      <c r="G4206" s="132" t="str">
        <f t="shared" si="145"/>
        <v>1</v>
      </c>
      <c r="H4206" s="137">
        <f t="shared" si="146"/>
        <v>18</v>
      </c>
      <c r="I4206" s="149" t="s">
        <v>79</v>
      </c>
      <c r="J4206" s="145" t="str" cm="1">
        <f t="array" ref="J4206">_xlfn.XLOOKUP(D4206,justificativas_motivos,justificativas_texto,"",1,1)</f>
        <v>MOTORISTA CUMPRINDO HORÁRIO NA ESCALA ATUAL</v>
      </c>
      <c r="L4206" s="119" t="str">
        <f>_xlfn.CONCAT(cr_impJnt[[#This Row],[DATA]],cr_impJnt[[#This Row],[MOTORISTA e MATRICULA]])</f>
        <v>45697WILMAR JOSE DE SOUZA - 1763</v>
      </c>
    </row>
    <row r="4207" spans="1:12" ht="41.25" hidden="1" customHeight="1">
      <c r="A4207" s="144">
        <v>45697</v>
      </c>
      <c r="B4207" s="135">
        <v>24011</v>
      </c>
      <c r="C4207" s="133">
        <v>0.79166666666666663</v>
      </c>
      <c r="D4207" s="148" t="s">
        <v>11</v>
      </c>
      <c r="E4207" s="132" t="s">
        <v>417</v>
      </c>
      <c r="F4207" s="149"/>
      <c r="G4207" s="132" t="str">
        <f t="shared" si="145"/>
        <v>1</v>
      </c>
      <c r="H4207" s="137">
        <f t="shared" si="146"/>
        <v>18</v>
      </c>
      <c r="I4207" s="132" t="s">
        <v>79</v>
      </c>
      <c r="J4207" s="145" t="str" cm="1">
        <f t="array" ref="J4207">_xlfn.XLOOKUP(D4207,justificativas_motivos,justificativas_texto,"",1,1)</f>
        <v>MOTORISTA CUMPRINDO HORÁRIO NA ESCALA ATUAL</v>
      </c>
      <c r="L4207" s="119" t="str">
        <f>_xlfn.CONCAT(cr_impJnt[[#This Row],[DATA]],cr_impJnt[[#This Row],[MOTORISTA e MATRICULA]])</f>
        <v>45697JANIO CEZAR - 6021</v>
      </c>
    </row>
    <row r="4208" spans="1:12" ht="41.25" hidden="1" customHeight="1">
      <c r="A4208" s="152">
        <v>45697</v>
      </c>
      <c r="B4208" s="146">
        <v>24006</v>
      </c>
      <c r="C4208" s="147">
        <v>0.83333333333333337</v>
      </c>
      <c r="D4208" s="148" t="s">
        <v>11</v>
      </c>
      <c r="E4208" s="149" t="s">
        <v>203</v>
      </c>
      <c r="F4208" s="149"/>
      <c r="G4208" s="149" t="str">
        <f t="shared" si="145"/>
        <v>1</v>
      </c>
      <c r="H4208" s="150">
        <f t="shared" si="146"/>
        <v>18</v>
      </c>
      <c r="I4208" s="149" t="str" cm="1">
        <f t="array" ref="I4208">_xlfn.XLOOKUP(C4208,imp_horarios,imp_trechos_janta,"",-1,1)</f>
        <v>GOIANIA X SAO LUIS 20:00</v>
      </c>
      <c r="J4208" s="151" t="str" cm="1">
        <f t="array" ref="J4208">_xlfn.XLOOKUP(D4208,justificativas_motivos,justificativas_texto,"",1,1)</f>
        <v>MOTORISTA CUMPRINDO HORÁRIO NA ESCALA ATUAL</v>
      </c>
      <c r="L4208" s="119" t="str">
        <f>_xlfn.CONCAT(cr_impJnt[[#This Row],[DATA]],cr_impJnt[[#This Row],[MOTORISTA e MATRICULA]])</f>
        <v>45697MARCELO RIZO SANTANA - 2048</v>
      </c>
    </row>
    <row r="4209" spans="1:12" ht="41.25" hidden="1" customHeight="1">
      <c r="A4209" s="152">
        <v>45697</v>
      </c>
      <c r="B4209" s="135">
        <v>24006</v>
      </c>
      <c r="C4209" s="133">
        <v>0.83333333333333337</v>
      </c>
      <c r="D4209" s="148" t="s">
        <v>11</v>
      </c>
      <c r="E4209" s="132" t="s">
        <v>204</v>
      </c>
      <c r="F4209" s="132"/>
      <c r="G4209" s="132" t="str">
        <f t="shared" si="145"/>
        <v>1</v>
      </c>
      <c r="H4209" s="137">
        <f t="shared" si="146"/>
        <v>18</v>
      </c>
      <c r="I4209" s="132" t="str" cm="1">
        <f t="array" ref="I4209">_xlfn.XLOOKUP(C4209,imp_horarios,imp_trechos_janta,"",-1,1)</f>
        <v>GOIANIA X SAO LUIS 20:00</v>
      </c>
      <c r="J4209" s="145" t="str" cm="1">
        <f t="array" ref="J4209">_xlfn.XLOOKUP(D4209,justificativas_motivos,justificativas_texto,"",1,1)</f>
        <v>MOTORISTA CUMPRINDO HORÁRIO NA ESCALA ATUAL</v>
      </c>
    </row>
    <row r="4210" spans="1:12" ht="41.25" hidden="1" customHeight="1">
      <c r="A4210" s="152">
        <v>45697</v>
      </c>
      <c r="B4210" s="135" t="s">
        <v>137</v>
      </c>
      <c r="C4210" s="133" t="s">
        <v>137</v>
      </c>
      <c r="D4210" s="148" t="s">
        <v>137</v>
      </c>
      <c r="E4210" s="132" t="s">
        <v>452</v>
      </c>
      <c r="F4210" s="132"/>
      <c r="G4210" s="132" t="str">
        <f t="shared" si="145"/>
        <v>1</v>
      </c>
      <c r="H4210" s="137">
        <f t="shared" si="146"/>
        <v>18</v>
      </c>
      <c r="I4210" s="132" t="str" cm="1">
        <f t="array" ref="I4210">_xlfn.XLOOKUP(C4210,imp_horarios,imp_trechos_janta,"",-1,1)</f>
        <v>ESPERA</v>
      </c>
      <c r="J4210" s="145" t="str" cm="1">
        <f t="array" ref="J4210">_xlfn.XLOOKUP(D4210,justificativas_motivos,justificativas_texto,"",1,1)</f>
        <v>MOTORISTA NA GARAGEM EM ESPERA PARA DISPONIBILIDADE DE HORARIOS</v>
      </c>
    </row>
    <row r="4211" spans="1:12" ht="41.25" hidden="1" customHeight="1">
      <c r="A4211" s="152">
        <v>45697</v>
      </c>
      <c r="B4211" s="135" t="s">
        <v>137</v>
      </c>
      <c r="C4211" s="133" t="s">
        <v>137</v>
      </c>
      <c r="D4211" s="148" t="s">
        <v>137</v>
      </c>
      <c r="E4211" s="132" t="s">
        <v>320</v>
      </c>
      <c r="F4211" s="132"/>
      <c r="G4211" s="132" t="str">
        <f t="shared" si="145"/>
        <v>1</v>
      </c>
      <c r="H4211" s="137">
        <f t="shared" si="146"/>
        <v>18</v>
      </c>
      <c r="I4211" s="132" t="str" cm="1">
        <f t="array" ref="I4211">_xlfn.XLOOKUP(C4211,imp_horarios,imp_trechos_janta,"",-1,1)</f>
        <v>ESPERA</v>
      </c>
      <c r="J4211" s="145" t="str" cm="1">
        <f t="array" ref="J4211">_xlfn.XLOOKUP(D4211,justificativas_motivos,justificativas_texto,"",1,1)</f>
        <v>MOTORISTA NA GARAGEM EM ESPERA PARA DISPONIBILIDADE DE HORARIOS</v>
      </c>
    </row>
    <row r="4212" spans="1:12" ht="41.25" hidden="1" customHeight="1">
      <c r="A4212" s="152">
        <v>45697</v>
      </c>
      <c r="B4212" s="175">
        <v>17400</v>
      </c>
      <c r="C4212" s="133" t="s">
        <v>285</v>
      </c>
      <c r="D4212" s="148" t="s">
        <v>285</v>
      </c>
      <c r="E4212" s="132" t="s">
        <v>110</v>
      </c>
      <c r="F4212" s="132"/>
      <c r="G4212" s="132" t="str">
        <f t="shared" si="145"/>
        <v>1</v>
      </c>
      <c r="H4212" s="137">
        <f t="shared" si="146"/>
        <v>18</v>
      </c>
      <c r="I4212" s="132" t="str" cm="1">
        <f t="array" ref="I4212">_xlfn.XLOOKUP(C4212,imp_horarios,imp_trechos_janta,"",-1,1)</f>
        <v>PASSE</v>
      </c>
      <c r="J4212" s="145" t="str" cm="1">
        <f t="array" ref="J4212">_xlfn.XLOOKUP(D4212,justificativas_motivos,justificativas_texto,"",1,1)</f>
        <v>MOTORISTA CHEGANDO/SAINDO DA GARAGEM DE PASSE</v>
      </c>
    </row>
    <row r="4213" spans="1:12" ht="41.25" hidden="1" customHeight="1">
      <c r="A4213" s="152">
        <v>45697</v>
      </c>
      <c r="B4213" s="174">
        <v>17400</v>
      </c>
      <c r="C4213" s="147" t="s">
        <v>285</v>
      </c>
      <c r="D4213" s="148" t="s">
        <v>285</v>
      </c>
      <c r="E4213" s="132" t="s">
        <v>115</v>
      </c>
      <c r="F4213" s="149"/>
      <c r="G4213" s="149" t="str">
        <f t="shared" si="145"/>
        <v>1</v>
      </c>
      <c r="H4213" s="150">
        <f t="shared" si="146"/>
        <v>18</v>
      </c>
      <c r="I4213" s="149" t="str" cm="1">
        <f t="array" ref="I4213">_xlfn.XLOOKUP(C4213,imp_horarios,imp_trechos_janta,"",-1,1)</f>
        <v>PASSE</v>
      </c>
      <c r="J4213" s="151" t="str" cm="1">
        <f t="array" ref="J4213">_xlfn.XLOOKUP(D4213,justificativas_motivos,justificativas_texto,"",1,1)</f>
        <v>MOTORISTA CHEGANDO/SAINDO DA GARAGEM DE PASSE</v>
      </c>
      <c r="L4213" s="119" t="str">
        <f>_xlfn.CONCAT(cr_impJnt[[#This Row],[DATA]],cr_impJnt[[#This Row],[MOTORISTA e MATRICULA]])</f>
        <v>45697CLEYTON CEZAR DA SILVA  - 5741</v>
      </c>
    </row>
    <row r="4214" spans="1:12" ht="41.25" hidden="1" customHeight="1">
      <c r="A4214" s="152">
        <v>45698</v>
      </c>
      <c r="B4214" s="146">
        <v>19021</v>
      </c>
      <c r="C4214" s="147">
        <v>0.87847222222222221</v>
      </c>
      <c r="D4214" s="148" t="s">
        <v>11</v>
      </c>
      <c r="E4214" s="132" t="s">
        <v>60</v>
      </c>
      <c r="F4214" s="149"/>
      <c r="G4214" s="149" t="str">
        <f t="shared" si="145"/>
        <v>1</v>
      </c>
      <c r="H4214" s="150">
        <f t="shared" si="146"/>
        <v>18</v>
      </c>
      <c r="I4214" s="149" t="str" cm="1">
        <f t="array" ref="I4214">_xlfn.XLOOKUP(C4214,imp_horarios,imp_trechos_janta,"",-1,1)</f>
        <v>BELEM X GOIANIA 21:05</v>
      </c>
      <c r="J4214" s="151" t="str" cm="1">
        <f t="array" ref="J4214">_xlfn.XLOOKUP(D4214,justificativas_motivos,justificativas_texto,"",1,1)</f>
        <v>MOTORISTA CUMPRINDO HORÁRIO NA ESCALA ATUAL</v>
      </c>
      <c r="L4214" s="119" t="str">
        <f>_xlfn.CONCAT(cr_impJnt[[#This Row],[DATA]],cr_impJnt[[#This Row],[MOTORISTA e MATRICULA]])</f>
        <v>45698AILTON LEITE ORTIZ DE CAMARGO - 1642</v>
      </c>
    </row>
    <row r="4215" spans="1:12" ht="41.25" hidden="1" customHeight="1">
      <c r="A4215" s="152">
        <v>45698</v>
      </c>
      <c r="B4215" s="146">
        <v>19021</v>
      </c>
      <c r="C4215" s="147">
        <v>0.87847222222222221</v>
      </c>
      <c r="D4215" s="148" t="s">
        <v>11</v>
      </c>
      <c r="E4215" s="132" t="s">
        <v>61</v>
      </c>
      <c r="F4215" s="149"/>
      <c r="G4215" s="149" t="str">
        <f t="shared" si="145"/>
        <v>1</v>
      </c>
      <c r="H4215" s="150">
        <f t="shared" si="146"/>
        <v>18</v>
      </c>
      <c r="I4215" s="149" t="str" cm="1">
        <f t="array" ref="I4215">_xlfn.XLOOKUP(C4215,imp_horarios,imp_trechos_janta,"",-1,1)</f>
        <v>BELEM X GOIANIA 21:05</v>
      </c>
      <c r="J4215" s="151" t="str" cm="1">
        <f t="array" ref="J4215">_xlfn.XLOOKUP(D4215,justificativas_motivos,justificativas_texto,"",1,1)</f>
        <v>MOTORISTA CUMPRINDO HORÁRIO NA ESCALA ATUAL</v>
      </c>
      <c r="L4215" s="119" t="str">
        <f>_xlfn.CONCAT(cr_impJnt[[#This Row],[DATA]],cr_impJnt[[#This Row],[MOTORISTA e MATRICULA]])</f>
        <v>45698ALCENILDE BARBOSA ARAUJO - 1745</v>
      </c>
    </row>
    <row r="4216" spans="1:12" ht="41.25" hidden="1" customHeight="1">
      <c r="A4216" s="152">
        <v>45698</v>
      </c>
      <c r="B4216" s="146">
        <v>24011</v>
      </c>
      <c r="C4216" s="147">
        <v>0.3</v>
      </c>
      <c r="D4216" s="148" t="s">
        <v>11</v>
      </c>
      <c r="E4216" s="132" t="s">
        <v>104</v>
      </c>
      <c r="F4216" s="149"/>
      <c r="G4216" s="149" t="str">
        <f t="shared" si="145"/>
        <v>1</v>
      </c>
      <c r="H4216" s="150">
        <f t="shared" si="146"/>
        <v>18</v>
      </c>
      <c r="I4216" s="149" t="str" cm="1">
        <f t="array" ref="I4216">_xlfn.XLOOKUP(C4216,imp_horarios,imp_trechos_janta,"",-1,1)</f>
        <v>BELEM X GOIANIA 07:12</v>
      </c>
      <c r="J4216" s="151" t="str" cm="1">
        <f t="array" ref="J4216">_xlfn.XLOOKUP(D4216,justificativas_motivos,justificativas_texto,"",1,1)</f>
        <v>MOTORISTA CUMPRINDO HORÁRIO NA ESCALA ATUAL</v>
      </c>
      <c r="L4216" s="119" t="str">
        <f>_xlfn.CONCAT(cr_impJnt[[#This Row],[DATA]],cr_impJnt[[#This Row],[MOTORISTA e MATRICULA]])</f>
        <v>45698WILMAR JOSE DE SOUZA - 1763</v>
      </c>
    </row>
    <row r="4217" spans="1:12" ht="41.25" hidden="1" customHeight="1">
      <c r="A4217" s="152">
        <v>45698</v>
      </c>
      <c r="B4217" s="146">
        <v>24011</v>
      </c>
      <c r="C4217" s="147">
        <v>0.3</v>
      </c>
      <c r="D4217" s="148" t="s">
        <v>11</v>
      </c>
      <c r="E4217" s="132" t="s">
        <v>417</v>
      </c>
      <c r="F4217" s="149"/>
      <c r="G4217" s="149" t="str">
        <f t="shared" si="145"/>
        <v>1</v>
      </c>
      <c r="H4217" s="150">
        <f t="shared" si="146"/>
        <v>18</v>
      </c>
      <c r="I4217" s="149" t="str" cm="1">
        <f t="array" ref="I4217">_xlfn.XLOOKUP(C4217,imp_horarios,imp_trechos_janta,"",-1,1)</f>
        <v>BELEM X GOIANIA 07:12</v>
      </c>
      <c r="J4217" s="151" t="str" cm="1">
        <f t="array" ref="J4217">_xlfn.XLOOKUP(D4217,justificativas_motivos,justificativas_texto,"",1,1)</f>
        <v>MOTORISTA CUMPRINDO HORÁRIO NA ESCALA ATUAL</v>
      </c>
      <c r="L4217" s="119" t="str">
        <f>_xlfn.CONCAT(cr_impJnt[[#This Row],[DATA]],cr_impJnt[[#This Row],[MOTORISTA e MATRICULA]])</f>
        <v>45698JANIO CEZAR - 6021</v>
      </c>
    </row>
    <row r="4218" spans="1:12" ht="41.25" hidden="1" customHeight="1">
      <c r="A4218" s="152">
        <v>45698</v>
      </c>
      <c r="B4218" s="146">
        <v>24006</v>
      </c>
      <c r="C4218" s="147">
        <v>0.33333333333333331</v>
      </c>
      <c r="D4218" s="148" t="s">
        <v>11</v>
      </c>
      <c r="E4218" s="149" t="s">
        <v>203</v>
      </c>
      <c r="F4218" s="149"/>
      <c r="G4218" s="149" t="str">
        <f t="shared" si="145"/>
        <v>1</v>
      </c>
      <c r="H4218" s="150">
        <f t="shared" si="146"/>
        <v>18</v>
      </c>
      <c r="I4218" s="149" t="str" cm="1">
        <f t="array" ref="I4218">_xlfn.XLOOKUP(C4218,imp_horarios,imp_trechos_janta,"",-1,1)</f>
        <v>SAO LUIS X GOIANIA 08:00</v>
      </c>
      <c r="J4218" s="151" t="str" cm="1">
        <f t="array" ref="J4218">_xlfn.XLOOKUP(D4218,justificativas_motivos,justificativas_texto,"",1,1)</f>
        <v>MOTORISTA CUMPRINDO HORÁRIO NA ESCALA ATUAL</v>
      </c>
      <c r="L4218" s="119" t="str">
        <f>_xlfn.CONCAT(cr_impJnt[[#This Row],[DATA]],cr_impJnt[[#This Row],[MOTORISTA e MATRICULA]])</f>
        <v>45698MARCELO RIZO SANTANA - 2048</v>
      </c>
    </row>
    <row r="4219" spans="1:12" ht="41.25" hidden="1" customHeight="1">
      <c r="A4219" s="152">
        <v>45698</v>
      </c>
      <c r="B4219" s="146">
        <v>24006</v>
      </c>
      <c r="C4219" s="147">
        <v>0.33333333333333331</v>
      </c>
      <c r="D4219" s="148" t="s">
        <v>11</v>
      </c>
      <c r="E4219" s="149" t="s">
        <v>204</v>
      </c>
      <c r="F4219" s="149"/>
      <c r="G4219" s="149" t="str">
        <f t="shared" si="145"/>
        <v>1</v>
      </c>
      <c r="H4219" s="150">
        <f t="shared" si="146"/>
        <v>18</v>
      </c>
      <c r="I4219" s="149" t="str" cm="1">
        <f t="array" ref="I4219">_xlfn.XLOOKUP(C4219,imp_horarios,imp_trechos_janta,"",-1,1)</f>
        <v>SAO LUIS X GOIANIA 08:00</v>
      </c>
      <c r="J4219" s="151" t="str" cm="1">
        <f t="array" ref="J4219">_xlfn.XLOOKUP(D4219,justificativas_motivos,justificativas_texto,"",1,1)</f>
        <v>MOTORISTA CUMPRINDO HORÁRIO NA ESCALA ATUAL</v>
      </c>
      <c r="L4219" s="119" t="str">
        <f>_xlfn.CONCAT(cr_impJnt[[#This Row],[DATA]],cr_impJnt[[#This Row],[MOTORISTA e MATRICULA]])</f>
        <v>45698CLAUDIO JOSE DO NASCIMENTO - 549</v>
      </c>
    </row>
    <row r="4220" spans="1:12" ht="41.25" hidden="1" customHeight="1">
      <c r="A4220" s="152">
        <v>45698</v>
      </c>
      <c r="B4220" s="146" t="s">
        <v>137</v>
      </c>
      <c r="C4220" s="147" t="s">
        <v>137</v>
      </c>
      <c r="D4220" s="148" t="s">
        <v>137</v>
      </c>
      <c r="E4220" s="153" t="s">
        <v>122</v>
      </c>
      <c r="F4220" s="149"/>
      <c r="G4220" s="149" t="str">
        <f t="shared" si="145"/>
        <v>1</v>
      </c>
      <c r="H4220" s="150">
        <f t="shared" si="146"/>
        <v>18</v>
      </c>
      <c r="I4220" s="149" t="str" cm="1">
        <f t="array" ref="I4220">_xlfn.XLOOKUP(C4220,imp_horarios,imp_trechos_janta,"",-1,1)</f>
        <v>ESPERA</v>
      </c>
      <c r="J4220" s="151" t="str" cm="1">
        <f t="array" ref="J4220">_xlfn.XLOOKUP(D4220,justificativas_motivos,justificativas_texto,"",1,1)</f>
        <v>MOTORISTA NA GARAGEM EM ESPERA PARA DISPONIBILIDADE DE HORARIOS</v>
      </c>
      <c r="L4220" s="119" t="str">
        <f>_xlfn.CONCAT(cr_impJnt[[#This Row],[DATA]],cr_impJnt[[#This Row],[MOTORISTA e MATRICULA]])</f>
        <v>45698PEDRINHO MARCELINO BATISTA - 5013</v>
      </c>
    </row>
    <row r="4221" spans="1:12" ht="41.25" hidden="1" customHeight="1">
      <c r="A4221" s="152">
        <v>45698</v>
      </c>
      <c r="B4221" s="146" t="s">
        <v>137</v>
      </c>
      <c r="C4221" s="147" t="s">
        <v>137</v>
      </c>
      <c r="D4221" s="148" t="s">
        <v>137</v>
      </c>
      <c r="E4221" s="153" t="s">
        <v>121</v>
      </c>
      <c r="F4221" s="149"/>
      <c r="G4221" s="149" t="str">
        <f t="shared" si="145"/>
        <v>1</v>
      </c>
      <c r="H4221" s="150">
        <f t="shared" si="146"/>
        <v>18</v>
      </c>
      <c r="I4221" s="149" t="str" cm="1">
        <f t="array" ref="I4221">_xlfn.XLOOKUP(C4221,imp_horarios,imp_trechos_janta,"",-1,1)</f>
        <v>ESPERA</v>
      </c>
      <c r="J4221" s="151" t="str" cm="1">
        <f t="array" ref="J4221">_xlfn.XLOOKUP(D4221,justificativas_motivos,justificativas_texto,"",1,1)</f>
        <v>MOTORISTA NA GARAGEM EM ESPERA PARA DISPONIBILIDADE DE HORARIOS</v>
      </c>
      <c r="L4221" s="119" t="str">
        <f>_xlfn.CONCAT(cr_impJnt[[#This Row],[DATA]],cr_impJnt[[#This Row],[MOTORISTA e MATRICULA]])</f>
        <v>45698VALTER PEREIRA MACIEL - 5630</v>
      </c>
    </row>
    <row r="4222" spans="1:12" ht="41.25" hidden="1" customHeight="1">
      <c r="A4222" s="152">
        <v>45698</v>
      </c>
      <c r="B4222" s="146">
        <v>12400</v>
      </c>
      <c r="C4222" s="147">
        <v>0.85416666666666663</v>
      </c>
      <c r="D4222" s="148" t="s">
        <v>11</v>
      </c>
      <c r="E4222" s="153" t="s">
        <v>320</v>
      </c>
      <c r="F4222" s="149"/>
      <c r="G4222" s="149" t="str">
        <f t="shared" si="145"/>
        <v>1</v>
      </c>
      <c r="H4222" s="150">
        <f t="shared" si="146"/>
        <v>18</v>
      </c>
      <c r="I4222" s="149" t="s">
        <v>635</v>
      </c>
      <c r="J4222" s="151" t="str" cm="1">
        <f t="array" ref="J4222">_xlfn.XLOOKUP(D4222,justificativas_motivos,justificativas_texto,"",1,1)</f>
        <v>MOTORISTA CUMPRINDO HORÁRIO NA ESCALA ATUAL</v>
      </c>
      <c r="L4222" s="119" t="str">
        <f>_xlfn.CONCAT(cr_impJnt[[#This Row],[DATA]],cr_impJnt[[#This Row],[MOTORISTA e MATRICULA]])</f>
        <v>45698ANTONIO LINDOMAR DAS CHAGAS - 5175</v>
      </c>
    </row>
    <row r="4223" spans="1:12" ht="41.25" hidden="1" customHeight="1">
      <c r="A4223" s="152">
        <v>45698</v>
      </c>
      <c r="B4223" s="146">
        <v>12400</v>
      </c>
      <c r="C4223" s="147">
        <v>0.85416666666666663</v>
      </c>
      <c r="D4223" s="148" t="s">
        <v>11</v>
      </c>
      <c r="E4223" s="153" t="s">
        <v>16</v>
      </c>
      <c r="F4223" s="149"/>
      <c r="G4223" s="149" t="str">
        <f t="shared" si="145"/>
        <v>1</v>
      </c>
      <c r="H4223" s="150">
        <f t="shared" si="146"/>
        <v>18</v>
      </c>
      <c r="I4223" s="149" t="s">
        <v>635</v>
      </c>
      <c r="J4223" s="151" t="str" cm="1">
        <f t="array" ref="J4223">_xlfn.XLOOKUP(D4223,justificativas_motivos,justificativas_texto,"",1,1)</f>
        <v>MOTORISTA CUMPRINDO HORÁRIO NA ESCALA ATUAL</v>
      </c>
      <c r="L4223" s="119" t="str">
        <f>_xlfn.CONCAT(cr_impJnt[[#This Row],[DATA]],cr_impJnt[[#This Row],[MOTORISTA e MATRICULA]])</f>
        <v>45698WALDIR DE ALMEIDA CORTE JUNIOR - 5283</v>
      </c>
    </row>
    <row r="4224" spans="1:12" ht="41.25" hidden="1" customHeight="1">
      <c r="A4224" s="152">
        <v>45698</v>
      </c>
      <c r="B4224" s="146">
        <v>18014</v>
      </c>
      <c r="C4224" s="147">
        <v>0.39583333333333331</v>
      </c>
      <c r="D4224" s="148" t="s">
        <v>11</v>
      </c>
      <c r="E4224" s="153" t="s">
        <v>83</v>
      </c>
      <c r="F4224" s="149"/>
      <c r="G4224" s="149" t="str">
        <f t="shared" si="145"/>
        <v>1</v>
      </c>
      <c r="H4224" s="150">
        <f t="shared" si="146"/>
        <v>18</v>
      </c>
      <c r="I4224" s="149" t="str" cm="1">
        <f t="array" ref="I4224">_xlfn.XLOOKUP(C4224,imp_horarios,imp_trechos_janta,"",-1,1)</f>
        <v>GOIANIA X BELEM 09:30</v>
      </c>
      <c r="J4224" s="151" t="str" cm="1">
        <f t="array" ref="J4224">_xlfn.XLOOKUP(D4224,justificativas_motivos,justificativas_texto,"",1,1)</f>
        <v>MOTORISTA CUMPRINDO HORÁRIO NA ESCALA ATUAL</v>
      </c>
      <c r="L4224" s="119" t="str">
        <f>_xlfn.CONCAT(cr_impJnt[[#This Row],[DATA]],cr_impJnt[[#This Row],[MOTORISTA e MATRICULA]])</f>
        <v>45698VALDIR ALVES MIRANDA - 1364</v>
      </c>
    </row>
    <row r="4225" spans="1:12" ht="41.25" hidden="1" customHeight="1">
      <c r="A4225" s="152">
        <v>45698</v>
      </c>
      <c r="B4225" s="146">
        <v>18014</v>
      </c>
      <c r="C4225" s="147">
        <v>0.39583333333333331</v>
      </c>
      <c r="D4225" s="148" t="s">
        <v>11</v>
      </c>
      <c r="E4225" s="153" t="s">
        <v>93</v>
      </c>
      <c r="F4225" s="149"/>
      <c r="G4225" s="149" t="str">
        <f t="shared" si="145"/>
        <v>1</v>
      </c>
      <c r="H4225" s="150">
        <f t="shared" si="146"/>
        <v>18</v>
      </c>
      <c r="I4225" s="149" t="str" cm="1">
        <f t="array" ref="I4225">_xlfn.XLOOKUP(C4225,imp_horarios,imp_trechos_janta,"",-1,1)</f>
        <v>GOIANIA X BELEM 09:30</v>
      </c>
      <c r="J4225" s="151" t="str" cm="1">
        <f t="array" ref="J4225">_xlfn.XLOOKUP(D4225,justificativas_motivos,justificativas_texto,"",1,1)</f>
        <v>MOTORISTA CUMPRINDO HORÁRIO NA ESCALA ATUAL</v>
      </c>
      <c r="L4225" s="119" t="str">
        <f>_xlfn.CONCAT(cr_impJnt[[#This Row],[DATA]],cr_impJnt[[#This Row],[MOTORISTA e MATRICULA]])</f>
        <v>45698MANOEL SEVERINO DE SOUZA - 5200</v>
      </c>
    </row>
    <row r="4226" spans="1:12" ht="41.25" hidden="1" customHeight="1">
      <c r="A4226" s="152">
        <v>45698</v>
      </c>
      <c r="B4226" s="146">
        <v>19022</v>
      </c>
      <c r="C4226" s="147">
        <v>0.39583333333333331</v>
      </c>
      <c r="D4226" s="148" t="s">
        <v>11</v>
      </c>
      <c r="E4226" s="153" t="s">
        <v>227</v>
      </c>
      <c r="F4226" s="149"/>
      <c r="G4226" s="149" t="str">
        <f t="shared" si="145"/>
        <v>1</v>
      </c>
      <c r="H4226" s="150">
        <f t="shared" si="146"/>
        <v>18</v>
      </c>
      <c r="I4226" s="149" t="s">
        <v>145</v>
      </c>
      <c r="J4226" s="151" t="str" cm="1">
        <f t="array" ref="J4226">_xlfn.XLOOKUP(D4226,justificativas_motivos,justificativas_texto,"",1,1)</f>
        <v>MOTORISTA CUMPRINDO HORÁRIO NA ESCALA ATUAL</v>
      </c>
      <c r="L4226" s="119" t="str">
        <f>_xlfn.CONCAT(cr_impJnt[[#This Row],[DATA]],cr_impJnt[[#This Row],[MOTORISTA e MATRICULA]])</f>
        <v>45698DAVID ALVES PEREIRA - 5300</v>
      </c>
    </row>
    <row r="4227" spans="1:12" ht="41.25" hidden="1" customHeight="1">
      <c r="A4227" s="152">
        <v>45698</v>
      </c>
      <c r="B4227" s="146">
        <v>19022</v>
      </c>
      <c r="C4227" s="147">
        <v>0.39583333333333331</v>
      </c>
      <c r="D4227" s="148" t="s">
        <v>11</v>
      </c>
      <c r="E4227" s="153" t="s">
        <v>304</v>
      </c>
      <c r="F4227" s="149"/>
      <c r="G4227" s="149" t="str">
        <f t="shared" si="145"/>
        <v>1</v>
      </c>
      <c r="H4227" s="150">
        <f t="shared" si="146"/>
        <v>18</v>
      </c>
      <c r="I4227" s="149" t="s">
        <v>145</v>
      </c>
      <c r="J4227" s="151" t="str" cm="1">
        <f t="array" ref="J4227">_xlfn.XLOOKUP(D4227,justificativas_motivos,justificativas_texto,"",1,1)</f>
        <v>MOTORISTA CUMPRINDO HORÁRIO NA ESCALA ATUAL</v>
      </c>
      <c r="L4227" s="119" t="str">
        <f>_xlfn.CONCAT(cr_impJnt[[#This Row],[DATA]],cr_impJnt[[#This Row],[MOTORISTA e MATRICULA]])</f>
        <v>45698GENIVAN LEAL TEIXEIRA - 5302</v>
      </c>
    </row>
    <row r="4228" spans="1:12" ht="41.25" hidden="1" customHeight="1">
      <c r="A4228" s="152">
        <v>45698</v>
      </c>
      <c r="B4228" s="146">
        <v>221101</v>
      </c>
      <c r="C4228" s="147">
        <v>0.75</v>
      </c>
      <c r="D4228" s="148" t="s">
        <v>11</v>
      </c>
      <c r="E4228" s="149" t="s">
        <v>103</v>
      </c>
      <c r="F4228" s="149"/>
      <c r="G4228" s="149" t="str">
        <f t="shared" si="145"/>
        <v>1</v>
      </c>
      <c r="H4228" s="150">
        <f t="shared" si="146"/>
        <v>18</v>
      </c>
      <c r="I4228" s="149" t="str" cm="1">
        <f t="array" ref="I4228">_xlfn.XLOOKUP(C4228,imp_horarios,imp_trechos_janta,"",-1,1)</f>
        <v>GOIANIA X TERESINA 18:00</v>
      </c>
      <c r="J4228" s="151" t="str" cm="1">
        <f t="array" ref="J4228">_xlfn.XLOOKUP(D4228,justificativas_motivos,justificativas_texto,"",1,1)</f>
        <v>MOTORISTA CUMPRINDO HORÁRIO NA ESCALA ATUAL</v>
      </c>
      <c r="L4228" s="119" t="str">
        <f>_xlfn.CONCAT(cr_impJnt[[#This Row],[DATA]],cr_impJnt[[#This Row],[MOTORISTA e MATRICULA]])</f>
        <v>45698VALDIVINO GONCALVES DA SILVA - 5724</v>
      </c>
    </row>
    <row r="4229" spans="1:12" ht="41.25" hidden="1" customHeight="1">
      <c r="A4229" s="152">
        <v>45698</v>
      </c>
      <c r="B4229" s="146">
        <v>221101</v>
      </c>
      <c r="C4229" s="147">
        <v>0.75</v>
      </c>
      <c r="D4229" s="148" t="s">
        <v>11</v>
      </c>
      <c r="E4229" s="149" t="s">
        <v>370</v>
      </c>
      <c r="F4229" s="149"/>
      <c r="G4229" s="149" t="str">
        <f t="shared" ref="G4229:G4292" si="147">IF(E4229="MOTORISTA","","1")</f>
        <v>1</v>
      </c>
      <c r="H4229" s="150">
        <f t="shared" ref="H4229:H4292" si="148">IF(E4229="MOTORISTA","",18)</f>
        <v>18</v>
      </c>
      <c r="I4229" s="149" t="str" cm="1">
        <f t="array" ref="I4229">_xlfn.XLOOKUP(C4229,imp_horarios,imp_trechos_janta,"",-1,1)</f>
        <v>GOIANIA X TERESINA 18:00</v>
      </c>
      <c r="J4229" s="151" t="str" cm="1">
        <f t="array" ref="J4229">_xlfn.XLOOKUP(D4229,justificativas_motivos,justificativas_texto,"",1,1)</f>
        <v>MOTORISTA CUMPRINDO HORÁRIO NA ESCALA ATUAL</v>
      </c>
      <c r="L4229" s="119" t="str">
        <f>_xlfn.CONCAT(cr_impJnt[[#This Row],[DATA]],cr_impJnt[[#This Row],[MOTORISTA e MATRICULA]])</f>
        <v>45698JOSIMAR CLAUDINO SILVA - 5240</v>
      </c>
    </row>
    <row r="4230" spans="1:12" ht="41.25" hidden="1" customHeight="1">
      <c r="A4230" s="152">
        <v>45698</v>
      </c>
      <c r="B4230" s="146">
        <v>24013</v>
      </c>
      <c r="C4230" s="147">
        <v>0.79166666666666663</v>
      </c>
      <c r="D4230" s="148" t="s">
        <v>11</v>
      </c>
      <c r="E4230" s="149" t="s">
        <v>116</v>
      </c>
      <c r="F4230" s="149"/>
      <c r="G4230" s="149" t="str">
        <f t="shared" si="147"/>
        <v>1</v>
      </c>
      <c r="H4230" s="150">
        <f t="shared" si="148"/>
        <v>18</v>
      </c>
      <c r="I4230" s="149" t="s">
        <v>79</v>
      </c>
      <c r="J4230" s="151" t="str" cm="1">
        <f t="array" ref="J4230">_xlfn.XLOOKUP(D4230,justificativas_motivos,justificativas_texto,"",1,1)</f>
        <v>MOTORISTA CUMPRINDO HORÁRIO NA ESCALA ATUAL</v>
      </c>
      <c r="L4230" s="119" t="str">
        <f>_xlfn.CONCAT(cr_impJnt[[#This Row],[DATA]],cr_impJnt[[#This Row],[MOTORISTA e MATRICULA]])</f>
        <v>45698ADALTON ALMEIDA DE SOUZA - 1941</v>
      </c>
    </row>
    <row r="4231" spans="1:12" ht="41.25" hidden="1" customHeight="1">
      <c r="A4231" s="152">
        <v>45698</v>
      </c>
      <c r="B4231" s="146">
        <v>24013</v>
      </c>
      <c r="C4231" s="147">
        <v>0.79166666666666663</v>
      </c>
      <c r="D4231" s="148" t="s">
        <v>11</v>
      </c>
      <c r="E4231" s="149" t="s">
        <v>117</v>
      </c>
      <c r="F4231" s="149"/>
      <c r="G4231" s="149" t="str">
        <f t="shared" si="147"/>
        <v>1</v>
      </c>
      <c r="H4231" s="150">
        <f t="shared" si="148"/>
        <v>18</v>
      </c>
      <c r="I4231" s="149" t="s">
        <v>79</v>
      </c>
      <c r="J4231" s="151" t="str" cm="1">
        <f t="array" ref="J4231">_xlfn.XLOOKUP(D4231,justificativas_motivos,justificativas_texto,"",1,1)</f>
        <v>MOTORISTA CUMPRINDO HORÁRIO NA ESCALA ATUAL</v>
      </c>
      <c r="L4231" s="119" t="str">
        <f>_xlfn.CONCAT(cr_impJnt[[#This Row],[DATA]],cr_impJnt[[#This Row],[MOTORISTA e MATRICULA]])</f>
        <v>45698JOAO ROQUELINO PERES JUNIOR - 5552</v>
      </c>
    </row>
    <row r="4232" spans="1:12" ht="41.25" hidden="1" customHeight="1">
      <c r="A4232" s="152">
        <v>45698</v>
      </c>
      <c r="B4232" s="146">
        <v>24005</v>
      </c>
      <c r="C4232" s="147">
        <v>0.83333333333333337</v>
      </c>
      <c r="D4232" s="148" t="s">
        <v>11</v>
      </c>
      <c r="E4232" s="149" t="s">
        <v>141</v>
      </c>
      <c r="F4232" s="149"/>
      <c r="G4232" s="149" t="str">
        <f t="shared" si="147"/>
        <v>1</v>
      </c>
      <c r="H4232" s="150">
        <f t="shared" si="148"/>
        <v>18</v>
      </c>
      <c r="I4232" s="149" t="str" cm="1">
        <f t="array" ref="I4232">_xlfn.XLOOKUP(C4232,imp_horarios,imp_trechos_janta,"",-1,1)</f>
        <v>GOIANIA X SAO LUIS 20:00</v>
      </c>
      <c r="J4232" s="151" t="str" cm="1">
        <f t="array" ref="J4232">_xlfn.XLOOKUP(D4232,justificativas_motivos,justificativas_texto,"",1,1)</f>
        <v>MOTORISTA CUMPRINDO HORÁRIO NA ESCALA ATUAL</v>
      </c>
      <c r="L4232" s="119" t="str">
        <f>_xlfn.CONCAT(cr_impJnt[[#This Row],[DATA]],cr_impJnt[[#This Row],[MOTORISTA e MATRICULA]])</f>
        <v>45698CARLOS ALBERTO DE LIMA - 2777</v>
      </c>
    </row>
    <row r="4233" spans="1:12" ht="41.25" hidden="1" customHeight="1">
      <c r="A4233" s="152">
        <v>45698</v>
      </c>
      <c r="B4233" s="146">
        <v>24005</v>
      </c>
      <c r="C4233" s="147">
        <v>0.83333333333333337</v>
      </c>
      <c r="D4233" s="148" t="s">
        <v>11</v>
      </c>
      <c r="E4233" s="149" t="s">
        <v>326</v>
      </c>
      <c r="F4233" s="149"/>
      <c r="G4233" s="149" t="str">
        <f t="shared" si="147"/>
        <v>1</v>
      </c>
      <c r="H4233" s="150">
        <f t="shared" si="148"/>
        <v>18</v>
      </c>
      <c r="I4233" s="149" t="str" cm="1">
        <f t="array" ref="I4233">_xlfn.XLOOKUP(C4233,imp_horarios,imp_trechos_janta,"",-1,1)</f>
        <v>GOIANIA X SAO LUIS 20:00</v>
      </c>
      <c r="J4233" s="151" t="str" cm="1">
        <f t="array" ref="J4233">_xlfn.XLOOKUP(D4233,justificativas_motivos,justificativas_texto,"",1,1)</f>
        <v>MOTORISTA CUMPRINDO HORÁRIO NA ESCALA ATUAL</v>
      </c>
      <c r="L4233" s="119" t="str">
        <f>_xlfn.CONCAT(cr_impJnt[[#This Row],[DATA]],cr_impJnt[[#This Row],[MOTORISTA e MATRICULA]])</f>
        <v>45698FABIO DA SILVA ANDRADE - 4075</v>
      </c>
    </row>
    <row r="4234" spans="1:12" ht="41.25" hidden="1" customHeight="1">
      <c r="A4234" s="152">
        <v>45699</v>
      </c>
      <c r="B4234" s="146">
        <v>15500</v>
      </c>
      <c r="C4234" s="147">
        <v>0.85416666666666663</v>
      </c>
      <c r="D4234" s="148" t="s">
        <v>11</v>
      </c>
      <c r="E4234" s="153" t="s">
        <v>122</v>
      </c>
      <c r="F4234" s="149"/>
      <c r="G4234" s="149" t="str">
        <f t="shared" si="147"/>
        <v>1</v>
      </c>
      <c r="H4234" s="150">
        <f t="shared" si="148"/>
        <v>18</v>
      </c>
      <c r="I4234" s="149" t="s">
        <v>635</v>
      </c>
      <c r="J4234" s="151" t="str" cm="1">
        <f t="array" ref="J4234">_xlfn.XLOOKUP(D4234,justificativas_motivos,justificativas_texto,"",1,1)</f>
        <v>MOTORISTA CUMPRINDO HORÁRIO NA ESCALA ATUAL</v>
      </c>
      <c r="L4234" s="119" t="str">
        <f>_xlfn.CONCAT(cr_impJnt[[#This Row],[DATA]],cr_impJnt[[#This Row],[MOTORISTA e MATRICULA]])</f>
        <v>45699PEDRINHO MARCELINO BATISTA - 5013</v>
      </c>
    </row>
    <row r="4235" spans="1:12" ht="41.25" hidden="1" customHeight="1">
      <c r="A4235" s="152">
        <v>45699</v>
      </c>
      <c r="B4235" s="146">
        <v>15500</v>
      </c>
      <c r="C4235" s="147">
        <v>0.85416666666666663</v>
      </c>
      <c r="D4235" s="148" t="s">
        <v>11</v>
      </c>
      <c r="E4235" s="153" t="s">
        <v>121</v>
      </c>
      <c r="F4235" s="149"/>
      <c r="G4235" s="149" t="str">
        <f t="shared" si="147"/>
        <v>1</v>
      </c>
      <c r="H4235" s="150">
        <f t="shared" si="148"/>
        <v>18</v>
      </c>
      <c r="I4235" s="149" t="s">
        <v>635</v>
      </c>
      <c r="J4235" s="151" t="str" cm="1">
        <f t="array" ref="J4235">_xlfn.XLOOKUP(D4235,justificativas_motivos,justificativas_texto,"",1,1)</f>
        <v>MOTORISTA CUMPRINDO HORÁRIO NA ESCALA ATUAL</v>
      </c>
      <c r="L4235" s="119" t="str">
        <f>_xlfn.CONCAT(cr_impJnt[[#This Row],[DATA]],cr_impJnt[[#This Row],[MOTORISTA e MATRICULA]])</f>
        <v>45699VALTER PEREIRA MACIEL - 5630</v>
      </c>
    </row>
    <row r="4236" spans="1:12" ht="41.25" hidden="1" customHeight="1">
      <c r="A4236" s="152">
        <v>45699</v>
      </c>
      <c r="B4236" s="146">
        <v>19001</v>
      </c>
      <c r="C4236" s="147">
        <v>0.87847222222222221</v>
      </c>
      <c r="D4236" s="148" t="s">
        <v>11</v>
      </c>
      <c r="E4236" s="149" t="s">
        <v>103</v>
      </c>
      <c r="F4236" s="149"/>
      <c r="G4236" s="149" t="str">
        <f t="shared" si="147"/>
        <v>1</v>
      </c>
      <c r="H4236" s="150">
        <f t="shared" si="148"/>
        <v>18</v>
      </c>
      <c r="I4236" s="149" t="str" cm="1">
        <f t="array" ref="I4236">_xlfn.XLOOKUP(C4236,imp_horarios,imp_trechos_janta,"",-1,1)</f>
        <v>BELEM X GOIANIA 21:05</v>
      </c>
      <c r="J4236" s="151" t="str" cm="1">
        <f t="array" ref="J4236">_xlfn.XLOOKUP(D4236,justificativas_motivos,justificativas_texto,"",1,1)</f>
        <v>MOTORISTA CUMPRINDO HORÁRIO NA ESCALA ATUAL</v>
      </c>
      <c r="L4236" s="119" t="str">
        <f>_xlfn.CONCAT(cr_impJnt[[#This Row],[DATA]],cr_impJnt[[#This Row],[MOTORISTA e MATRICULA]])</f>
        <v>45699VALDIVINO GONCALVES DA SILVA - 5724</v>
      </c>
    </row>
    <row r="4237" spans="1:12" ht="41.25" hidden="1" customHeight="1">
      <c r="A4237" s="152">
        <v>45699</v>
      </c>
      <c r="B4237" s="146">
        <v>19001</v>
      </c>
      <c r="C4237" s="147">
        <v>0.87847222222222221</v>
      </c>
      <c r="D4237" s="148" t="s">
        <v>11</v>
      </c>
      <c r="E4237" s="149" t="s">
        <v>370</v>
      </c>
      <c r="F4237" s="149"/>
      <c r="G4237" s="149" t="str">
        <f t="shared" si="147"/>
        <v>1</v>
      </c>
      <c r="H4237" s="150">
        <f t="shared" si="148"/>
        <v>18</v>
      </c>
      <c r="I4237" s="149" t="str" cm="1">
        <f t="array" ref="I4237">_xlfn.XLOOKUP(C4237,imp_horarios,imp_trechos_janta,"",-1,1)</f>
        <v>BELEM X GOIANIA 21:05</v>
      </c>
      <c r="J4237" s="151" t="str" cm="1">
        <f t="array" ref="J4237">_xlfn.XLOOKUP(D4237,justificativas_motivos,justificativas_texto,"",1,1)</f>
        <v>MOTORISTA CUMPRINDO HORÁRIO NA ESCALA ATUAL</v>
      </c>
      <c r="L4237" s="119" t="str">
        <f>_xlfn.CONCAT(cr_impJnt[[#This Row],[DATA]],cr_impJnt[[#This Row],[MOTORISTA e MATRICULA]])</f>
        <v>45699JOSIMAR CLAUDINO SILVA - 5240</v>
      </c>
    </row>
    <row r="4238" spans="1:12" ht="41.25" hidden="1" customHeight="1">
      <c r="A4238" s="152">
        <v>45699</v>
      </c>
      <c r="B4238" s="146">
        <v>24013</v>
      </c>
      <c r="C4238" s="147">
        <v>0.3</v>
      </c>
      <c r="D4238" s="148" t="s">
        <v>11</v>
      </c>
      <c r="E4238" s="149" t="s">
        <v>116</v>
      </c>
      <c r="F4238" s="149"/>
      <c r="G4238" s="149" t="str">
        <f t="shared" si="147"/>
        <v>1</v>
      </c>
      <c r="H4238" s="150">
        <f t="shared" si="148"/>
        <v>18</v>
      </c>
      <c r="I4238" s="149" t="str" cm="1">
        <f t="array" ref="I4238">_xlfn.XLOOKUP(C4238,imp_horarios,imp_trechos_janta,"",-1,1)</f>
        <v>BELEM X GOIANIA 07:12</v>
      </c>
      <c r="J4238" s="151" t="str" cm="1">
        <f t="array" ref="J4238">_xlfn.XLOOKUP(D4238,justificativas_motivos,justificativas_texto,"",1,1)</f>
        <v>MOTORISTA CUMPRINDO HORÁRIO NA ESCALA ATUAL</v>
      </c>
      <c r="L4238" s="119" t="str">
        <f>_xlfn.CONCAT(cr_impJnt[[#This Row],[DATA]],cr_impJnt[[#This Row],[MOTORISTA e MATRICULA]])</f>
        <v>45699ADALTON ALMEIDA DE SOUZA - 1941</v>
      </c>
    </row>
    <row r="4239" spans="1:12" ht="41.25" hidden="1" customHeight="1">
      <c r="A4239" s="152">
        <v>45699</v>
      </c>
      <c r="B4239" s="146">
        <v>24013</v>
      </c>
      <c r="C4239" s="147">
        <v>0.3</v>
      </c>
      <c r="D4239" s="148" t="s">
        <v>11</v>
      </c>
      <c r="E4239" s="149" t="s">
        <v>117</v>
      </c>
      <c r="F4239" s="149"/>
      <c r="G4239" s="149" t="str">
        <f t="shared" si="147"/>
        <v>1</v>
      </c>
      <c r="H4239" s="150">
        <f t="shared" si="148"/>
        <v>18</v>
      </c>
      <c r="I4239" s="149" t="str" cm="1">
        <f t="array" ref="I4239">_xlfn.XLOOKUP(C4239,imp_horarios,imp_trechos_janta,"",-1,1)</f>
        <v>BELEM X GOIANIA 07:12</v>
      </c>
      <c r="J4239" s="151" t="str" cm="1">
        <f t="array" ref="J4239">_xlfn.XLOOKUP(D4239,justificativas_motivos,justificativas_texto,"",1,1)</f>
        <v>MOTORISTA CUMPRINDO HORÁRIO NA ESCALA ATUAL</v>
      </c>
      <c r="L4239" s="119" t="str">
        <f>_xlfn.CONCAT(cr_impJnt[[#This Row],[DATA]],cr_impJnt[[#This Row],[MOTORISTA e MATRICULA]])</f>
        <v>45699JOAO ROQUELINO PERES JUNIOR - 5552</v>
      </c>
    </row>
    <row r="4240" spans="1:12" ht="41.25" hidden="1" customHeight="1">
      <c r="A4240" s="152">
        <v>45699</v>
      </c>
      <c r="B4240" s="146">
        <v>24005</v>
      </c>
      <c r="C4240" s="147">
        <v>0.33333333333333331</v>
      </c>
      <c r="D4240" s="148" t="s">
        <v>11</v>
      </c>
      <c r="E4240" s="149" t="s">
        <v>141</v>
      </c>
      <c r="F4240" s="149"/>
      <c r="G4240" s="149" t="str">
        <f t="shared" si="147"/>
        <v>1</v>
      </c>
      <c r="H4240" s="150">
        <f t="shared" si="148"/>
        <v>18</v>
      </c>
      <c r="I4240" s="149" t="str" cm="1">
        <f t="array" ref="I4240">_xlfn.XLOOKUP(C4240,imp_horarios,imp_trechos_janta,"",-1,1)</f>
        <v>SAO LUIS X GOIANIA 08:00</v>
      </c>
      <c r="J4240" s="151" t="str" cm="1">
        <f t="array" ref="J4240">_xlfn.XLOOKUP(D4240,justificativas_motivos,justificativas_texto,"",1,1)</f>
        <v>MOTORISTA CUMPRINDO HORÁRIO NA ESCALA ATUAL</v>
      </c>
      <c r="L4240" s="119" t="str">
        <f>_xlfn.CONCAT(cr_impJnt[[#This Row],[DATA]],cr_impJnt[[#This Row],[MOTORISTA e MATRICULA]])</f>
        <v>45699CARLOS ALBERTO DE LIMA - 2777</v>
      </c>
    </row>
    <row r="4241" spans="1:12" ht="41.25" hidden="1" customHeight="1">
      <c r="A4241" s="152">
        <v>45699</v>
      </c>
      <c r="B4241" s="146">
        <v>24005</v>
      </c>
      <c r="C4241" s="147">
        <v>0.33333333333333331</v>
      </c>
      <c r="D4241" s="148" t="s">
        <v>11</v>
      </c>
      <c r="E4241" s="149" t="s">
        <v>326</v>
      </c>
      <c r="F4241" s="149"/>
      <c r="G4241" s="149" t="str">
        <f t="shared" si="147"/>
        <v>1</v>
      </c>
      <c r="H4241" s="150">
        <f t="shared" si="148"/>
        <v>18</v>
      </c>
      <c r="I4241" s="149" t="str" cm="1">
        <f t="array" ref="I4241">_xlfn.XLOOKUP(C4241,imp_horarios,imp_trechos_janta,"",-1,1)</f>
        <v>SAO LUIS X GOIANIA 08:00</v>
      </c>
      <c r="J4241" s="151" t="str" cm="1">
        <f t="array" ref="J4241">_xlfn.XLOOKUP(D4241,justificativas_motivos,justificativas_texto,"",1,1)</f>
        <v>MOTORISTA CUMPRINDO HORÁRIO NA ESCALA ATUAL</v>
      </c>
      <c r="L4241" s="119" t="str">
        <f>_xlfn.CONCAT(cr_impJnt[[#This Row],[DATA]],cr_impJnt[[#This Row],[MOTORISTA e MATRICULA]])</f>
        <v>45699FABIO DA SILVA ANDRADE - 4075</v>
      </c>
    </row>
    <row r="4242" spans="1:12" ht="41.25" hidden="1" customHeight="1">
      <c r="A4242" s="152">
        <v>45699</v>
      </c>
      <c r="B4242" s="146">
        <v>19009</v>
      </c>
      <c r="C4242" s="147">
        <v>0.39583333333333331</v>
      </c>
      <c r="D4242" s="148" t="s">
        <v>11</v>
      </c>
      <c r="E4242" s="153" t="s">
        <v>248</v>
      </c>
      <c r="F4242" s="149"/>
      <c r="G4242" s="149" t="str">
        <f t="shared" si="147"/>
        <v>1</v>
      </c>
      <c r="H4242" s="150">
        <f t="shared" si="148"/>
        <v>18</v>
      </c>
      <c r="I4242" s="149" t="s">
        <v>145</v>
      </c>
      <c r="J4242" s="151" t="str" cm="1">
        <f t="array" ref="J4242">_xlfn.XLOOKUP(D4242,justificativas_motivos,justificativas_texto,"",1,1)</f>
        <v>MOTORISTA CUMPRINDO HORÁRIO NA ESCALA ATUAL</v>
      </c>
      <c r="L4242" s="119" t="str">
        <f>_xlfn.CONCAT(cr_impJnt[[#This Row],[DATA]],cr_impJnt[[#This Row],[MOTORISTA e MATRICULA]])</f>
        <v>45699FRANCISCO DAS CHAGAS DO NASCIMENTO - 5269</v>
      </c>
    </row>
    <row r="4243" spans="1:12" ht="41.25" hidden="1" customHeight="1">
      <c r="A4243" s="152">
        <v>45699</v>
      </c>
      <c r="B4243" s="146">
        <v>19009</v>
      </c>
      <c r="C4243" s="147">
        <v>0.39583333333333331</v>
      </c>
      <c r="D4243" s="148" t="s">
        <v>11</v>
      </c>
      <c r="E4243" s="153" t="s">
        <v>312</v>
      </c>
      <c r="F4243" s="149"/>
      <c r="G4243" s="149" t="str">
        <f t="shared" si="147"/>
        <v>1</v>
      </c>
      <c r="H4243" s="150">
        <f t="shared" si="148"/>
        <v>18</v>
      </c>
      <c r="I4243" s="149" t="s">
        <v>145</v>
      </c>
      <c r="J4243" s="151" t="str" cm="1">
        <f t="array" ref="J4243">_xlfn.XLOOKUP(D4243,justificativas_motivos,justificativas_texto,"",1,1)</f>
        <v>MOTORISTA CUMPRINDO HORÁRIO NA ESCALA ATUAL</v>
      </c>
      <c r="L4243" s="119" t="str">
        <f>_xlfn.CONCAT(cr_impJnt[[#This Row],[DATA]],cr_impJnt[[#This Row],[MOTORISTA e MATRICULA]])</f>
        <v>45699IVAN VIEIRA DO NASCIMENTO - 5304</v>
      </c>
    </row>
    <row r="4244" spans="1:12" ht="41.25" hidden="1" customHeight="1">
      <c r="A4244" s="152">
        <v>45699</v>
      </c>
      <c r="B4244" s="146">
        <v>18007</v>
      </c>
      <c r="C4244" s="147">
        <v>0.75</v>
      </c>
      <c r="D4244" s="148" t="s">
        <v>11</v>
      </c>
      <c r="E4244" s="149" t="s">
        <v>201</v>
      </c>
      <c r="F4244" s="149"/>
      <c r="G4244" s="149" t="str">
        <f t="shared" si="147"/>
        <v>1</v>
      </c>
      <c r="H4244" s="150">
        <f t="shared" si="148"/>
        <v>18</v>
      </c>
      <c r="I4244" s="149" t="str" cm="1">
        <f t="array" ref="I4244">_xlfn.XLOOKUP(C4244,imp_horarios,imp_trechos_janta,"",-1,1)</f>
        <v>GOIANIA X TERESINA 18:00</v>
      </c>
      <c r="J4244" s="151" t="str" cm="1">
        <f t="array" ref="J4244">_xlfn.XLOOKUP(D4244,justificativas_motivos,justificativas_texto,"",1,1)</f>
        <v>MOTORISTA CUMPRINDO HORÁRIO NA ESCALA ATUAL</v>
      </c>
      <c r="L4244" s="119" t="str">
        <f>_xlfn.CONCAT(cr_impJnt[[#This Row],[DATA]],cr_impJnt[[#This Row],[MOTORISTA e MATRICULA]])</f>
        <v>45699JOSENILTON FRANCISCO LIMA - 3037</v>
      </c>
    </row>
    <row r="4245" spans="1:12" ht="41.25" hidden="1" customHeight="1">
      <c r="A4245" s="152">
        <v>45699</v>
      </c>
      <c r="B4245" s="146">
        <v>18007</v>
      </c>
      <c r="C4245" s="147">
        <v>0.75</v>
      </c>
      <c r="D4245" s="148" t="s">
        <v>11</v>
      </c>
      <c r="E4245" s="149" t="s">
        <v>148</v>
      </c>
      <c r="F4245" s="149"/>
      <c r="G4245" s="149" t="str">
        <f t="shared" si="147"/>
        <v>1</v>
      </c>
      <c r="H4245" s="150">
        <f t="shared" si="148"/>
        <v>18</v>
      </c>
      <c r="I4245" s="149" t="str" cm="1">
        <f t="array" ref="I4245">_xlfn.XLOOKUP(C4245,imp_horarios,imp_trechos_janta,"",-1,1)</f>
        <v>GOIANIA X TERESINA 18:00</v>
      </c>
      <c r="J4245" s="151" t="str" cm="1">
        <f t="array" ref="J4245">_xlfn.XLOOKUP(D4245,justificativas_motivos,justificativas_texto,"",1,1)</f>
        <v>MOTORISTA CUMPRINDO HORÁRIO NA ESCALA ATUAL</v>
      </c>
      <c r="L4245" s="119" t="str">
        <f>_xlfn.CONCAT(cr_impJnt[[#This Row],[DATA]],cr_impJnt[[#This Row],[MOTORISTA e MATRICULA]])</f>
        <v>45699TIAGO MARTINS BERNARDES - 5260</v>
      </c>
    </row>
    <row r="4246" spans="1:12" ht="41.25" hidden="1" customHeight="1">
      <c r="A4246" s="152">
        <v>45699</v>
      </c>
      <c r="B4246" s="146">
        <v>24016</v>
      </c>
      <c r="C4246" s="147">
        <v>0.79166666666666663</v>
      </c>
      <c r="D4246" s="148" t="s">
        <v>11</v>
      </c>
      <c r="E4246" s="149" t="s">
        <v>62</v>
      </c>
      <c r="F4246" s="149"/>
      <c r="G4246" s="149" t="str">
        <f t="shared" si="147"/>
        <v>1</v>
      </c>
      <c r="H4246" s="150">
        <f t="shared" si="148"/>
        <v>18</v>
      </c>
      <c r="I4246" s="149" t="s">
        <v>79</v>
      </c>
      <c r="J4246" s="151" t="str" cm="1">
        <f t="array" ref="J4246">_xlfn.XLOOKUP(D4246,justificativas_motivos,justificativas_texto,"",1,1)</f>
        <v>MOTORISTA CUMPRINDO HORÁRIO NA ESCALA ATUAL</v>
      </c>
      <c r="L4246" s="119" t="str">
        <f>_xlfn.CONCAT(cr_impJnt[[#This Row],[DATA]],cr_impJnt[[#This Row],[MOTORISTA e MATRICULA]])</f>
        <v>45699VALDIR NUNES DA SILVA - 2989</v>
      </c>
    </row>
    <row r="4247" spans="1:12" ht="41.25" hidden="1" customHeight="1">
      <c r="A4247" s="152">
        <v>45699</v>
      </c>
      <c r="B4247" s="146">
        <v>24016</v>
      </c>
      <c r="C4247" s="147">
        <v>0.79166666666666663</v>
      </c>
      <c r="D4247" s="148" t="s">
        <v>11</v>
      </c>
      <c r="E4247" s="149" t="s">
        <v>63</v>
      </c>
      <c r="F4247" s="149"/>
      <c r="G4247" s="149" t="str">
        <f t="shared" si="147"/>
        <v>1</v>
      </c>
      <c r="H4247" s="150">
        <f t="shared" si="148"/>
        <v>18</v>
      </c>
      <c r="I4247" s="149" t="s">
        <v>79</v>
      </c>
      <c r="J4247" s="151" t="str" cm="1">
        <f t="array" ref="J4247">_xlfn.XLOOKUP(D4247,justificativas_motivos,justificativas_texto,"",1,1)</f>
        <v>MOTORISTA CUMPRINDO HORÁRIO NA ESCALA ATUAL</v>
      </c>
      <c r="L4247" s="119" t="str">
        <f>_xlfn.CONCAT(cr_impJnt[[#This Row],[DATA]],cr_impJnt[[#This Row],[MOTORISTA e MATRICULA]])</f>
        <v>45699JOAO MONTEIRO DA COSTA - 5187</v>
      </c>
    </row>
    <row r="4248" spans="1:12" ht="41.25" hidden="1" customHeight="1">
      <c r="A4248" s="152">
        <v>45699</v>
      </c>
      <c r="B4248" s="146">
        <v>24015</v>
      </c>
      <c r="C4248" s="147">
        <v>0.83333333333333337</v>
      </c>
      <c r="D4248" s="148" t="s">
        <v>11</v>
      </c>
      <c r="E4248" s="149" t="s">
        <v>91</v>
      </c>
      <c r="F4248" s="149"/>
      <c r="G4248" s="149" t="str">
        <f t="shared" si="147"/>
        <v>1</v>
      </c>
      <c r="H4248" s="150">
        <f t="shared" si="148"/>
        <v>18</v>
      </c>
      <c r="I4248" s="149" t="str" cm="1">
        <f t="array" ref="I4248">_xlfn.XLOOKUP(C4248,imp_horarios,imp_trechos_janta,"",-1,1)</f>
        <v>GOIANIA X SAO LUIS 20:00</v>
      </c>
      <c r="J4248" s="151" t="str" cm="1">
        <f t="array" ref="J4248">_xlfn.XLOOKUP(D4248,justificativas_motivos,justificativas_texto,"",1,1)</f>
        <v>MOTORISTA CUMPRINDO HORÁRIO NA ESCALA ATUAL</v>
      </c>
      <c r="L4248" s="119" t="str">
        <f>_xlfn.CONCAT(cr_impJnt[[#This Row],[DATA]],cr_impJnt[[#This Row],[MOTORISTA e MATRICULA]])</f>
        <v>45699MARCUS AUGUSTO DE CARVALHO - 2398</v>
      </c>
    </row>
    <row r="4249" spans="1:12" ht="41.25" hidden="1" customHeight="1">
      <c r="A4249" s="152">
        <v>45699</v>
      </c>
      <c r="B4249" s="146">
        <v>24015</v>
      </c>
      <c r="C4249" s="147">
        <v>0.83333333333333337</v>
      </c>
      <c r="D4249" s="148" t="s">
        <v>11</v>
      </c>
      <c r="E4249" s="149" t="s">
        <v>89</v>
      </c>
      <c r="F4249" s="149"/>
      <c r="G4249" s="149" t="str">
        <f t="shared" si="147"/>
        <v>1</v>
      </c>
      <c r="H4249" s="150">
        <f t="shared" si="148"/>
        <v>18</v>
      </c>
      <c r="I4249" s="149" t="str" cm="1">
        <f t="array" ref="I4249">_xlfn.XLOOKUP(C4249,imp_horarios,imp_trechos_janta,"",-1,1)</f>
        <v>GOIANIA X SAO LUIS 20:00</v>
      </c>
      <c r="J4249" s="151" t="str" cm="1">
        <f t="array" ref="J4249">_xlfn.XLOOKUP(D4249,justificativas_motivos,justificativas_texto,"",1,1)</f>
        <v>MOTORISTA CUMPRINDO HORÁRIO NA ESCALA ATUAL</v>
      </c>
      <c r="L4249" s="119" t="str">
        <f>_xlfn.CONCAT(cr_impJnt[[#This Row],[DATA]],cr_impJnt[[#This Row],[MOTORISTA e MATRICULA]])</f>
        <v>45699LUIS CARLOS VIEIRA DE MELO SOUZA - 5535</v>
      </c>
    </row>
    <row r="4250" spans="1:12" ht="41.25" hidden="1" customHeight="1">
      <c r="A4250" s="152">
        <v>45699</v>
      </c>
      <c r="B4250" s="146" t="s">
        <v>137</v>
      </c>
      <c r="C4250" s="147" t="s">
        <v>137</v>
      </c>
      <c r="D4250" s="148" t="s">
        <v>137</v>
      </c>
      <c r="E4250" s="149" t="s">
        <v>133</v>
      </c>
      <c r="F4250" s="149"/>
      <c r="G4250" s="149" t="str">
        <f t="shared" si="147"/>
        <v>1</v>
      </c>
      <c r="H4250" s="150">
        <f t="shared" si="148"/>
        <v>18</v>
      </c>
      <c r="I4250" s="149" t="str" cm="1">
        <f t="array" ref="I4250">_xlfn.XLOOKUP(C4250,imp_horarios,imp_trechos_janta,"",-1,1)</f>
        <v>ESPERA</v>
      </c>
      <c r="J4250" s="151" t="str" cm="1">
        <f t="array" ref="J4250">_xlfn.XLOOKUP(D4250,justificativas_motivos,justificativas_texto,"",1,1)</f>
        <v>MOTORISTA NA GARAGEM EM ESPERA PARA DISPONIBILIDADE DE HORARIOS</v>
      </c>
      <c r="L4250" s="119" t="str">
        <f>_xlfn.CONCAT(cr_impJnt[[#This Row],[DATA]],cr_impJnt[[#This Row],[MOTORISTA e MATRICULA]])</f>
        <v>45699JADILSON LIMA VIEIRA - 1108</v>
      </c>
    </row>
    <row r="4251" spans="1:12" ht="41.25" hidden="1" customHeight="1">
      <c r="A4251" s="144">
        <v>45699</v>
      </c>
      <c r="B4251" s="146" t="s">
        <v>137</v>
      </c>
      <c r="C4251" s="147" t="s">
        <v>137</v>
      </c>
      <c r="D4251" s="148" t="s">
        <v>137</v>
      </c>
      <c r="E4251" s="149" t="s">
        <v>189</v>
      </c>
      <c r="F4251" s="132"/>
      <c r="G4251" s="132" t="str">
        <f t="shared" si="147"/>
        <v>1</v>
      </c>
      <c r="H4251" s="137">
        <f t="shared" si="148"/>
        <v>18</v>
      </c>
      <c r="I4251" s="132" t="str" cm="1">
        <f t="array" ref="I4251">_xlfn.XLOOKUP(C4251,imp_horarios,imp_trechos_janta,"",-1,1)</f>
        <v>ESPERA</v>
      </c>
      <c r="J4251" s="145" t="str" cm="1">
        <f t="array" ref="J4251">_xlfn.XLOOKUP(D4251,justificativas_motivos,justificativas_texto,"",1,1)</f>
        <v>MOTORISTA NA GARAGEM EM ESPERA PARA DISPONIBILIDADE DE HORARIOS</v>
      </c>
      <c r="L4251" s="119" t="str">
        <f>_xlfn.CONCAT(cr_impJnt[[#This Row],[DATA]],cr_impJnt[[#This Row],[MOTORISTA e MATRICULA]])</f>
        <v>45699JOSE CARLOS FERREIRA - 1202</v>
      </c>
    </row>
    <row r="4252" spans="1:12" ht="41.25" hidden="1" customHeight="1">
      <c r="A4252" s="152">
        <v>45699</v>
      </c>
      <c r="B4252" s="149" t="s">
        <v>71</v>
      </c>
      <c r="C4252" s="147" t="s">
        <v>107</v>
      </c>
      <c r="D4252" s="149" t="s">
        <v>107</v>
      </c>
      <c r="E4252" s="153" t="s">
        <v>210</v>
      </c>
      <c r="F4252" s="149"/>
      <c r="G4252" s="149" t="str">
        <f t="shared" si="147"/>
        <v>1</v>
      </c>
      <c r="H4252" s="150">
        <f t="shared" si="148"/>
        <v>18</v>
      </c>
      <c r="I4252" s="149" t="s">
        <v>107</v>
      </c>
      <c r="J4252" s="151" t="str" cm="1">
        <f t="array" ref="J4252">_xlfn.XLOOKUP(D4252,justificativas_motivos,justificativas_texto,"",1,1)</f>
        <v>MOTORISTA PRESTANDO SERVICO DE PLANTAO NA GARAGEM</v>
      </c>
      <c r="L4252" s="119" t="str">
        <f>_xlfn.CONCAT(cr_impJnt[[#This Row],[DATA]],cr_impJnt[[#This Row],[MOTORISTA e MATRICULA]])</f>
        <v>45699JOSE AIRTON XAVIER MAIA - 1776</v>
      </c>
    </row>
    <row r="4253" spans="1:12" ht="41.25" hidden="1" customHeight="1">
      <c r="A4253" s="152">
        <v>45700</v>
      </c>
      <c r="B4253" s="146">
        <v>19008</v>
      </c>
      <c r="C4253" s="147">
        <v>0.87847222222222221</v>
      </c>
      <c r="D4253" s="148" t="s">
        <v>11</v>
      </c>
      <c r="E4253" s="149" t="s">
        <v>62</v>
      </c>
      <c r="F4253" s="149"/>
      <c r="G4253" s="149" t="str">
        <f t="shared" si="147"/>
        <v>1</v>
      </c>
      <c r="H4253" s="150">
        <f t="shared" si="148"/>
        <v>18</v>
      </c>
      <c r="I4253" s="149" t="str" cm="1">
        <f t="array" ref="I4253">_xlfn.XLOOKUP(C4253,imp_horarios,imp_trechos_janta,"",-1,1)</f>
        <v>BELEM X GOIANIA 21:05</v>
      </c>
      <c r="J4253" s="151" t="str" cm="1">
        <f t="array" ref="J4253">_xlfn.XLOOKUP(D4253,justificativas_motivos,justificativas_texto,"",1,1)</f>
        <v>MOTORISTA CUMPRINDO HORÁRIO NA ESCALA ATUAL</v>
      </c>
      <c r="L4253" s="119" t="str">
        <f>_xlfn.CONCAT(cr_impJnt[[#This Row],[DATA]],cr_impJnt[[#This Row],[MOTORISTA e MATRICULA]])</f>
        <v>45700VALDIR NUNES DA SILVA - 2989</v>
      </c>
    </row>
    <row r="4254" spans="1:12" ht="41.25" hidden="1" customHeight="1">
      <c r="A4254" s="152">
        <v>45700</v>
      </c>
      <c r="B4254" s="146">
        <v>19008</v>
      </c>
      <c r="C4254" s="147">
        <v>0.87847222222222221</v>
      </c>
      <c r="D4254" s="148" t="s">
        <v>11</v>
      </c>
      <c r="E4254" s="149" t="s">
        <v>63</v>
      </c>
      <c r="F4254" s="149"/>
      <c r="G4254" s="149" t="str">
        <f t="shared" si="147"/>
        <v>1</v>
      </c>
      <c r="H4254" s="150">
        <f t="shared" si="148"/>
        <v>18</v>
      </c>
      <c r="I4254" s="149" t="str" cm="1">
        <f t="array" ref="I4254">_xlfn.XLOOKUP(C4254,imp_horarios,imp_trechos_janta,"",-1,1)</f>
        <v>BELEM X GOIANIA 21:05</v>
      </c>
      <c r="J4254" s="151" t="str" cm="1">
        <f t="array" ref="J4254">_xlfn.XLOOKUP(D4254,justificativas_motivos,justificativas_texto,"",1,1)</f>
        <v>MOTORISTA CUMPRINDO HORÁRIO NA ESCALA ATUAL</v>
      </c>
      <c r="L4254" s="119" t="str">
        <f>_xlfn.CONCAT(cr_impJnt[[#This Row],[DATA]],cr_impJnt[[#This Row],[MOTORISTA e MATRICULA]])</f>
        <v>45700JOAO MONTEIRO DA COSTA - 5187</v>
      </c>
    </row>
    <row r="4255" spans="1:12" ht="41.25" hidden="1" customHeight="1">
      <c r="A4255" s="152">
        <v>45700</v>
      </c>
      <c r="B4255" s="146">
        <v>24016</v>
      </c>
      <c r="C4255" s="147">
        <v>0.3</v>
      </c>
      <c r="D4255" s="148" t="s">
        <v>11</v>
      </c>
      <c r="E4255" s="149" t="s">
        <v>91</v>
      </c>
      <c r="F4255" s="149"/>
      <c r="G4255" s="149" t="str">
        <f t="shared" si="147"/>
        <v>1</v>
      </c>
      <c r="H4255" s="150">
        <f t="shared" si="148"/>
        <v>18</v>
      </c>
      <c r="I4255" s="149" t="str" cm="1">
        <f t="array" ref="I4255">_xlfn.XLOOKUP(C4255,imp_horarios,imp_trechos_janta,"",-1,1)</f>
        <v>BELEM X GOIANIA 07:12</v>
      </c>
      <c r="J4255" s="151" t="str" cm="1">
        <f t="array" ref="J4255">_xlfn.XLOOKUP(D4255,justificativas_motivos,justificativas_texto,"",1,1)</f>
        <v>MOTORISTA CUMPRINDO HORÁRIO NA ESCALA ATUAL</v>
      </c>
      <c r="L4255" s="119" t="str">
        <f>_xlfn.CONCAT(cr_impJnt[[#This Row],[DATA]],cr_impJnt[[#This Row],[MOTORISTA e MATRICULA]])</f>
        <v>45700MARCUS AUGUSTO DE CARVALHO - 2398</v>
      </c>
    </row>
    <row r="4256" spans="1:12" ht="41.25" hidden="1" customHeight="1">
      <c r="A4256" s="152">
        <v>45700</v>
      </c>
      <c r="B4256" s="146">
        <v>24016</v>
      </c>
      <c r="C4256" s="147">
        <v>0.3</v>
      </c>
      <c r="D4256" s="148" t="s">
        <v>11</v>
      </c>
      <c r="E4256" s="149" t="s">
        <v>89</v>
      </c>
      <c r="F4256" s="149"/>
      <c r="G4256" s="149" t="str">
        <f t="shared" si="147"/>
        <v>1</v>
      </c>
      <c r="H4256" s="150">
        <f t="shared" si="148"/>
        <v>18</v>
      </c>
      <c r="I4256" s="149" t="str" cm="1">
        <f t="array" ref="I4256">_xlfn.XLOOKUP(C4256,imp_horarios,imp_trechos_janta,"",-1,1)</f>
        <v>BELEM X GOIANIA 07:12</v>
      </c>
      <c r="J4256" s="151" t="str" cm="1">
        <f t="array" ref="J4256">_xlfn.XLOOKUP(D4256,justificativas_motivos,justificativas_texto,"",1,1)</f>
        <v>MOTORISTA CUMPRINDO HORÁRIO NA ESCALA ATUAL</v>
      </c>
      <c r="L4256" s="119" t="str">
        <f>_xlfn.CONCAT(cr_impJnt[[#This Row],[DATA]],cr_impJnt[[#This Row],[MOTORISTA e MATRICULA]])</f>
        <v>45700LUIS CARLOS VIEIRA DE MELO SOUZA - 5535</v>
      </c>
    </row>
    <row r="4257" spans="1:12" ht="41.25" hidden="1" customHeight="1">
      <c r="A4257" s="152">
        <v>45700</v>
      </c>
      <c r="B4257" s="146">
        <v>16900</v>
      </c>
      <c r="C4257" s="147">
        <v>0.85416666666666663</v>
      </c>
      <c r="D4257" s="148" t="s">
        <v>11</v>
      </c>
      <c r="E4257" s="149" t="s">
        <v>133</v>
      </c>
      <c r="F4257" s="149"/>
      <c r="G4257" s="149" t="str">
        <f t="shared" si="147"/>
        <v>1</v>
      </c>
      <c r="H4257" s="150">
        <f t="shared" si="148"/>
        <v>18</v>
      </c>
      <c r="I4257" s="149" t="s">
        <v>635</v>
      </c>
      <c r="J4257" s="151" t="str" cm="1">
        <f t="array" ref="J4257">_xlfn.XLOOKUP(D4257,justificativas_motivos,justificativas_texto,"",1,1)</f>
        <v>MOTORISTA CUMPRINDO HORÁRIO NA ESCALA ATUAL</v>
      </c>
      <c r="L4257" s="119" t="str">
        <f>_xlfn.CONCAT(cr_impJnt[[#This Row],[DATA]],cr_impJnt[[#This Row],[MOTORISTA e MATRICULA]])</f>
        <v>45700JADILSON LIMA VIEIRA - 1108</v>
      </c>
    </row>
    <row r="4258" spans="1:12" ht="41.25" hidden="1" customHeight="1">
      <c r="A4258" s="152">
        <v>45700</v>
      </c>
      <c r="B4258" s="146">
        <v>16900</v>
      </c>
      <c r="C4258" s="147">
        <v>0.85416666666666663</v>
      </c>
      <c r="D4258" s="148" t="s">
        <v>11</v>
      </c>
      <c r="E4258" s="149" t="s">
        <v>189</v>
      </c>
      <c r="F4258" s="149"/>
      <c r="G4258" s="149" t="str">
        <f t="shared" si="147"/>
        <v>1</v>
      </c>
      <c r="H4258" s="150">
        <f t="shared" si="148"/>
        <v>18</v>
      </c>
      <c r="I4258" s="149" t="s">
        <v>635</v>
      </c>
      <c r="J4258" s="151" t="str" cm="1">
        <f t="array" ref="J4258">_xlfn.XLOOKUP(D4258,justificativas_motivos,justificativas_texto,"",1,1)</f>
        <v>MOTORISTA CUMPRINDO HORÁRIO NA ESCALA ATUAL</v>
      </c>
      <c r="L4258" s="119" t="str">
        <f>_xlfn.CONCAT(cr_impJnt[[#This Row],[DATA]],cr_impJnt[[#This Row],[MOTORISTA e MATRICULA]])</f>
        <v>45700JOSE CARLOS FERREIRA - 1202</v>
      </c>
    </row>
    <row r="4259" spans="1:12" ht="41.25" hidden="1" customHeight="1">
      <c r="A4259" s="152">
        <v>45700</v>
      </c>
      <c r="B4259" s="146">
        <v>221101</v>
      </c>
      <c r="C4259" s="147">
        <v>0.39583333333333331</v>
      </c>
      <c r="D4259" s="148" t="s">
        <v>11</v>
      </c>
      <c r="E4259" s="153" t="s">
        <v>139</v>
      </c>
      <c r="F4259" s="149"/>
      <c r="G4259" s="149" t="str">
        <f t="shared" si="147"/>
        <v>1</v>
      </c>
      <c r="H4259" s="150">
        <f t="shared" si="148"/>
        <v>18</v>
      </c>
      <c r="I4259" s="149" t="str" cm="1">
        <f t="array" ref="I4259">_xlfn.XLOOKUP(C4259,imp_horarios,imp_trechos_janta,"",-1,1)</f>
        <v>GOIANIA X BELEM 09:30</v>
      </c>
      <c r="J4259" s="151" t="str" cm="1">
        <f t="array" ref="J4259">_xlfn.XLOOKUP(D4259,justificativas_motivos,justificativas_texto,"",1,1)</f>
        <v>MOTORISTA CUMPRINDO HORÁRIO NA ESCALA ATUAL</v>
      </c>
      <c r="L4259" s="119" t="str">
        <f>_xlfn.CONCAT(cr_impJnt[[#This Row],[DATA]],cr_impJnt[[#This Row],[MOTORISTA e MATRICULA]])</f>
        <v>45700RONALDO MANOEL TEIXEIRA - 5308</v>
      </c>
    </row>
    <row r="4260" spans="1:12" ht="41.25" hidden="1" customHeight="1">
      <c r="A4260" s="152">
        <v>45700</v>
      </c>
      <c r="B4260" s="146">
        <v>221101</v>
      </c>
      <c r="C4260" s="147">
        <v>0.39583333333333331</v>
      </c>
      <c r="D4260" s="148" t="s">
        <v>11</v>
      </c>
      <c r="E4260" s="153" t="s">
        <v>407</v>
      </c>
      <c r="F4260" s="149"/>
      <c r="G4260" s="149" t="str">
        <f t="shared" si="147"/>
        <v>1</v>
      </c>
      <c r="H4260" s="150">
        <f t="shared" si="148"/>
        <v>18</v>
      </c>
      <c r="I4260" s="149" t="str" cm="1">
        <f t="array" ref="I4260">_xlfn.XLOOKUP(C4260,imp_horarios,imp_trechos_janta,"",-1,1)</f>
        <v>GOIANIA X BELEM 09:30</v>
      </c>
      <c r="J4260" s="151" t="str" cm="1">
        <f t="array" ref="J4260">_xlfn.XLOOKUP(D4260,justificativas_motivos,justificativas_texto,"",1,1)</f>
        <v>MOTORISTA CUMPRINDO HORÁRIO NA ESCALA ATUAL</v>
      </c>
      <c r="L4260" s="119" t="str">
        <f>_xlfn.CONCAT(cr_impJnt[[#This Row],[DATA]],cr_impJnt[[#This Row],[MOTORISTA e MATRICULA]])</f>
        <v>45700ESLEI LOPES CHAVES - 2689</v>
      </c>
    </row>
    <row r="4261" spans="1:12" ht="41.25" hidden="1" customHeight="1">
      <c r="A4261" s="152">
        <v>45700</v>
      </c>
      <c r="B4261" s="146">
        <v>15300</v>
      </c>
      <c r="C4261" s="147">
        <v>0.39583333333333331</v>
      </c>
      <c r="D4261" s="148" t="s">
        <v>11</v>
      </c>
      <c r="E4261" s="153" t="s">
        <v>287</v>
      </c>
      <c r="F4261" s="149"/>
      <c r="G4261" s="149" t="str">
        <f t="shared" si="147"/>
        <v>1</v>
      </c>
      <c r="H4261" s="150">
        <f t="shared" si="148"/>
        <v>18</v>
      </c>
      <c r="I4261" s="149" t="s">
        <v>145</v>
      </c>
      <c r="J4261" s="151" t="str" cm="1">
        <f t="array" ref="J4261">_xlfn.XLOOKUP(D4261,justificativas_motivos,justificativas_texto,"",1,1)</f>
        <v>MOTORISTA CUMPRINDO HORÁRIO NA ESCALA ATUAL</v>
      </c>
      <c r="L4261" s="119" t="str">
        <f>_xlfn.CONCAT(cr_impJnt[[#This Row],[DATA]],cr_impJnt[[#This Row],[MOTORISTA e MATRICULA]])</f>
        <v>45700RAIMUNDO NONATO MAGALHAES DO NASCIMENTO - 5662</v>
      </c>
    </row>
    <row r="4262" spans="1:12" ht="41.25" hidden="1" customHeight="1">
      <c r="A4262" s="152">
        <v>45700</v>
      </c>
      <c r="B4262" s="146">
        <v>15300</v>
      </c>
      <c r="C4262" s="147">
        <v>0.39583333333333331</v>
      </c>
      <c r="D4262" s="148" t="s">
        <v>11</v>
      </c>
      <c r="E4262" s="153" t="s">
        <v>366</v>
      </c>
      <c r="F4262" s="149"/>
      <c r="G4262" s="149" t="str">
        <f t="shared" si="147"/>
        <v>1</v>
      </c>
      <c r="H4262" s="150">
        <f t="shared" si="148"/>
        <v>18</v>
      </c>
      <c r="I4262" s="149" t="s">
        <v>145</v>
      </c>
      <c r="J4262" s="151" t="str" cm="1">
        <f t="array" ref="J4262">_xlfn.XLOOKUP(D4262,justificativas_motivos,justificativas_texto,"",1,1)</f>
        <v>MOTORISTA CUMPRINDO HORÁRIO NA ESCALA ATUAL</v>
      </c>
      <c r="L4262" s="119" t="str">
        <f>_xlfn.CONCAT(cr_impJnt[[#This Row],[DATA]],cr_impJnt[[#This Row],[MOTORISTA e MATRICULA]])</f>
        <v>45700RAIMUNDO NONATO FRANCO NETO - 5658</v>
      </c>
    </row>
    <row r="4263" spans="1:12" ht="41.25" hidden="1" customHeight="1">
      <c r="A4263" s="152">
        <v>45700</v>
      </c>
      <c r="B4263" s="146">
        <v>19017</v>
      </c>
      <c r="C4263" s="147">
        <v>0.75</v>
      </c>
      <c r="D4263" s="148" t="s">
        <v>11</v>
      </c>
      <c r="E4263" s="153" t="s">
        <v>410</v>
      </c>
      <c r="F4263" s="149"/>
      <c r="G4263" s="149" t="str">
        <f t="shared" si="147"/>
        <v>1</v>
      </c>
      <c r="H4263" s="150">
        <f t="shared" si="148"/>
        <v>18</v>
      </c>
      <c r="I4263" s="149" t="str" cm="1">
        <f t="array" ref="I4263">_xlfn.XLOOKUP(C4263,imp_horarios,imp_trechos_janta,"",-1,1)</f>
        <v>GOIANIA X TERESINA 18:00</v>
      </c>
      <c r="J4263" s="151" t="str" cm="1">
        <f t="array" ref="J4263">_xlfn.XLOOKUP(D4263,justificativas_motivos,justificativas_texto,"",1,1)</f>
        <v>MOTORISTA CUMPRINDO HORÁRIO NA ESCALA ATUAL</v>
      </c>
      <c r="L4263" s="119" t="str">
        <f>_xlfn.CONCAT(cr_impJnt[[#This Row],[DATA]],cr_impJnt[[#This Row],[MOTORISTA e MATRICULA]])</f>
        <v>45700ELIAS ALVES DE FRANÇA - 6046</v>
      </c>
    </row>
    <row r="4264" spans="1:12" ht="41.25" hidden="1" customHeight="1">
      <c r="A4264" s="152">
        <v>45700</v>
      </c>
      <c r="B4264" s="146">
        <v>19017</v>
      </c>
      <c r="C4264" s="147">
        <v>0.75</v>
      </c>
      <c r="D4264" s="148" t="s">
        <v>11</v>
      </c>
      <c r="E4264" s="149" t="s">
        <v>37</v>
      </c>
      <c r="F4264" s="149"/>
      <c r="G4264" s="149" t="str">
        <f t="shared" si="147"/>
        <v>1</v>
      </c>
      <c r="H4264" s="150">
        <f t="shared" si="148"/>
        <v>18</v>
      </c>
      <c r="I4264" s="149" t="str" cm="1">
        <f t="array" ref="I4264">_xlfn.XLOOKUP(C4264,imp_horarios,imp_trechos_janta,"",-1,1)</f>
        <v>GOIANIA X TERESINA 18:00</v>
      </c>
      <c r="J4264" s="151" t="str" cm="1">
        <f t="array" ref="J4264">_xlfn.XLOOKUP(D4264,justificativas_motivos,justificativas_texto,"",1,1)</f>
        <v>MOTORISTA CUMPRINDO HORÁRIO NA ESCALA ATUAL</v>
      </c>
      <c r="L4264" s="119" t="str">
        <f>_xlfn.CONCAT(cr_impJnt[[#This Row],[DATA]],cr_impJnt[[#This Row],[MOTORISTA e MATRICULA]])</f>
        <v>45700OLISMAR BATISTA DE DEUS - 5293</v>
      </c>
    </row>
    <row r="4265" spans="1:12" ht="41.25" hidden="1" customHeight="1">
      <c r="A4265" s="152">
        <v>45700</v>
      </c>
      <c r="B4265" s="146">
        <v>24012</v>
      </c>
      <c r="C4265" s="147">
        <v>0.79166666666666663</v>
      </c>
      <c r="D4265" s="148" t="s">
        <v>11</v>
      </c>
      <c r="E4265" s="149" t="s">
        <v>42</v>
      </c>
      <c r="F4265" s="149"/>
      <c r="G4265" s="149" t="str">
        <f t="shared" si="147"/>
        <v>1</v>
      </c>
      <c r="H4265" s="150">
        <f t="shared" si="148"/>
        <v>18</v>
      </c>
      <c r="I4265" s="149" t="s">
        <v>79</v>
      </c>
      <c r="J4265" s="151" t="str" cm="1">
        <f t="array" ref="J4265">_xlfn.XLOOKUP(D4265,justificativas_motivos,justificativas_texto,"",1,1)</f>
        <v>MOTORISTA CUMPRINDO HORÁRIO NA ESCALA ATUAL</v>
      </c>
      <c r="L4265" s="119" t="str">
        <f>_xlfn.CONCAT(cr_impJnt[[#This Row],[DATA]],cr_impJnt[[#This Row],[MOTORISTA e MATRICULA]])</f>
        <v>45700DIVINO FERREIRA DA SILVA - 1946</v>
      </c>
    </row>
    <row r="4266" spans="1:12" ht="41.25" hidden="1" customHeight="1">
      <c r="A4266" s="152">
        <v>45700</v>
      </c>
      <c r="B4266" s="146">
        <v>24012</v>
      </c>
      <c r="C4266" s="147">
        <v>0.79166666666666663</v>
      </c>
      <c r="D4266" s="148" t="s">
        <v>11</v>
      </c>
      <c r="E4266" s="149" t="s">
        <v>43</v>
      </c>
      <c r="F4266" s="149"/>
      <c r="G4266" s="149" t="str">
        <f t="shared" si="147"/>
        <v>1</v>
      </c>
      <c r="H4266" s="150">
        <f t="shared" si="148"/>
        <v>18</v>
      </c>
      <c r="I4266" s="149" t="s">
        <v>79</v>
      </c>
      <c r="J4266" s="151" t="str" cm="1">
        <f t="array" ref="J4266">_xlfn.XLOOKUP(D4266,justificativas_motivos,justificativas_texto,"",1,1)</f>
        <v>MOTORISTA CUMPRINDO HORÁRIO NA ESCALA ATUAL</v>
      </c>
      <c r="L4266" s="119" t="str">
        <f>_xlfn.CONCAT(cr_impJnt[[#This Row],[DATA]],cr_impJnt[[#This Row],[MOTORISTA e MATRICULA]])</f>
        <v>45700JOSE PINHEIRO DA SILVA - 5628</v>
      </c>
    </row>
    <row r="4267" spans="1:12" ht="41.25" hidden="1" customHeight="1">
      <c r="A4267" s="152">
        <v>45700</v>
      </c>
      <c r="B4267" s="146">
        <v>24010</v>
      </c>
      <c r="C4267" s="147">
        <v>0.83333333333333337</v>
      </c>
      <c r="D4267" s="148" t="s">
        <v>11</v>
      </c>
      <c r="E4267" s="149" t="s">
        <v>14</v>
      </c>
      <c r="F4267" s="149"/>
      <c r="G4267" s="149" t="str">
        <f t="shared" si="147"/>
        <v>1</v>
      </c>
      <c r="H4267" s="150">
        <f t="shared" si="148"/>
        <v>18</v>
      </c>
      <c r="I4267" s="149" t="str" cm="1">
        <f t="array" ref="I4267">_xlfn.XLOOKUP(C4267,imp_horarios,imp_trechos_janta,"",-1,1)</f>
        <v>GOIANIA X SAO LUIS 20:00</v>
      </c>
      <c r="J4267" s="151" t="str" cm="1">
        <f t="array" ref="J4267">_xlfn.XLOOKUP(D4267,justificativas_motivos,justificativas_texto,"",1,1)</f>
        <v>MOTORISTA CUMPRINDO HORÁRIO NA ESCALA ATUAL</v>
      </c>
      <c r="L4267" s="119" t="str">
        <f>_xlfn.CONCAT(cr_impJnt[[#This Row],[DATA]],cr_impJnt[[#This Row],[MOTORISTA e MATRICULA]])</f>
        <v>45700WOLNEY EDUARDO DE OLIVEIRA - 5607</v>
      </c>
    </row>
    <row r="4268" spans="1:12" ht="41.25" hidden="1" customHeight="1">
      <c r="A4268" s="152">
        <v>45700</v>
      </c>
      <c r="B4268" s="146">
        <v>24010</v>
      </c>
      <c r="C4268" s="147">
        <v>0.83333333333333337</v>
      </c>
      <c r="D4268" s="148" t="s">
        <v>11</v>
      </c>
      <c r="E4268" s="153" t="s">
        <v>453</v>
      </c>
      <c r="F4268" s="149"/>
      <c r="G4268" s="149" t="str">
        <f t="shared" si="147"/>
        <v>1</v>
      </c>
      <c r="H4268" s="150">
        <f t="shared" si="148"/>
        <v>18</v>
      </c>
      <c r="I4268" s="149" t="str" cm="1">
        <f t="array" ref="I4268">_xlfn.XLOOKUP(C4268,imp_horarios,imp_trechos_janta,"",-1,1)</f>
        <v>GOIANIA X SAO LUIS 20:00</v>
      </c>
      <c r="J4268" s="151" t="str" cm="1">
        <f t="array" ref="J4268">_xlfn.XLOOKUP(D4268,justificativas_motivos,justificativas_texto,"",1,1)</f>
        <v>MOTORISTA CUMPRINDO HORÁRIO NA ESCALA ATUAL</v>
      </c>
      <c r="L4268" s="119" t="str">
        <f>_xlfn.CONCAT(cr_impJnt[[#This Row],[DATA]],cr_impJnt[[#This Row],[MOTORISTA e MATRICULA]])</f>
        <v>45700EDILTON MONTEIRO GUNDIM - 6023</v>
      </c>
    </row>
    <row r="4269" spans="1:12" ht="41.25" hidden="1" customHeight="1">
      <c r="A4269" s="152">
        <v>45700</v>
      </c>
      <c r="B4269" s="146" t="s">
        <v>137</v>
      </c>
      <c r="C4269" s="147" t="s">
        <v>137</v>
      </c>
      <c r="D4269" s="148" t="s">
        <v>137</v>
      </c>
      <c r="E4269" s="149" t="s">
        <v>136</v>
      </c>
      <c r="F4269" s="149"/>
      <c r="G4269" s="149" t="str">
        <f t="shared" si="147"/>
        <v>1</v>
      </c>
      <c r="H4269" s="150">
        <f t="shared" si="148"/>
        <v>18</v>
      </c>
      <c r="I4269" s="149" t="str" cm="1">
        <f t="array" ref="I4269">_xlfn.XLOOKUP(C4269,imp_horarios,imp_trechos_janta,"",-1,1)</f>
        <v>ESPERA</v>
      </c>
      <c r="J4269" s="151" t="str" cm="1">
        <f t="array" ref="J4269">_xlfn.XLOOKUP(D4269,justificativas_motivos,justificativas_texto,"",1,1)</f>
        <v>MOTORISTA NA GARAGEM EM ESPERA PARA DISPONIBILIDADE DE HORARIOS</v>
      </c>
      <c r="L4269" s="119" t="str">
        <f>_xlfn.CONCAT(cr_impJnt[[#This Row],[DATA]],cr_impJnt[[#This Row],[MOTORISTA e MATRICULA]])</f>
        <v>45700VALDEIR DA COSTA - 5351</v>
      </c>
    </row>
    <row r="4270" spans="1:12" ht="41.25" hidden="1" customHeight="1">
      <c r="A4270" s="152">
        <v>45700</v>
      </c>
      <c r="B4270" s="146" t="s">
        <v>137</v>
      </c>
      <c r="C4270" s="147" t="s">
        <v>137</v>
      </c>
      <c r="D4270" s="148" t="s">
        <v>137</v>
      </c>
      <c r="E4270" s="149" t="s">
        <v>290</v>
      </c>
      <c r="F4270" s="149"/>
      <c r="G4270" s="149" t="str">
        <f t="shared" si="147"/>
        <v>1</v>
      </c>
      <c r="H4270" s="150">
        <f t="shared" si="148"/>
        <v>18</v>
      </c>
      <c r="I4270" s="149" t="str" cm="1">
        <f t="array" ref="I4270">_xlfn.XLOOKUP(C4270,imp_horarios,imp_trechos_janta,"",-1,1)</f>
        <v>ESPERA</v>
      </c>
      <c r="J4270" s="151" t="str" cm="1">
        <f t="array" ref="J4270">_xlfn.XLOOKUP(D4270,justificativas_motivos,justificativas_texto,"",1,1)</f>
        <v>MOTORISTA NA GARAGEM EM ESPERA PARA DISPONIBILIDADE DE HORARIOS</v>
      </c>
      <c r="L4270" s="119" t="str">
        <f>_xlfn.CONCAT(cr_impJnt[[#This Row],[DATA]],cr_impJnt[[#This Row],[MOTORISTA e MATRICULA]])</f>
        <v>45700GESMAR DE SOUZA - 574</v>
      </c>
    </row>
    <row r="4271" spans="1:12" ht="41.25" hidden="1" customHeight="1">
      <c r="A4271" s="152">
        <v>45701</v>
      </c>
      <c r="B4271" s="146">
        <v>15900</v>
      </c>
      <c r="C4271" s="147">
        <v>0.87847222222222221</v>
      </c>
      <c r="D4271" s="148" t="s">
        <v>11</v>
      </c>
      <c r="E4271" s="149" t="s">
        <v>42</v>
      </c>
      <c r="F4271" s="149"/>
      <c r="G4271" s="149" t="str">
        <f t="shared" si="147"/>
        <v>1</v>
      </c>
      <c r="H4271" s="150">
        <f t="shared" si="148"/>
        <v>18</v>
      </c>
      <c r="I4271" s="149" t="str" cm="1">
        <f t="array" ref="I4271">_xlfn.XLOOKUP(C4271,imp_horarios,imp_trechos_janta,"",-1,1)</f>
        <v>BELEM X GOIANIA 21:05</v>
      </c>
      <c r="J4271" s="151" t="str" cm="1">
        <f t="array" ref="J4271">_xlfn.XLOOKUP(D4271,justificativas_motivos,justificativas_texto,"",1,1)</f>
        <v>MOTORISTA CUMPRINDO HORÁRIO NA ESCALA ATUAL</v>
      </c>
      <c r="L4271" s="119" t="str">
        <f>_xlfn.CONCAT(cr_impJnt[[#This Row],[DATA]],cr_impJnt[[#This Row],[MOTORISTA e MATRICULA]])</f>
        <v>45701DIVINO FERREIRA DA SILVA - 1946</v>
      </c>
    </row>
    <row r="4272" spans="1:12" ht="41.25" hidden="1" customHeight="1">
      <c r="A4272" s="152">
        <v>45701</v>
      </c>
      <c r="B4272" s="146">
        <v>15900</v>
      </c>
      <c r="C4272" s="147">
        <v>0.87847222222222221</v>
      </c>
      <c r="D4272" s="148" t="s">
        <v>11</v>
      </c>
      <c r="E4272" s="149" t="s">
        <v>43</v>
      </c>
      <c r="F4272" s="149"/>
      <c r="G4272" s="149" t="str">
        <f t="shared" si="147"/>
        <v>1</v>
      </c>
      <c r="H4272" s="150">
        <f t="shared" si="148"/>
        <v>18</v>
      </c>
      <c r="I4272" s="149" t="str" cm="1">
        <f t="array" ref="I4272">_xlfn.XLOOKUP(C4272,imp_horarios,imp_trechos_janta,"",-1,1)</f>
        <v>BELEM X GOIANIA 21:05</v>
      </c>
      <c r="J4272" s="151" t="str" cm="1">
        <f t="array" ref="J4272">_xlfn.XLOOKUP(D4272,justificativas_motivos,justificativas_texto,"",1,1)</f>
        <v>MOTORISTA CUMPRINDO HORÁRIO NA ESCALA ATUAL</v>
      </c>
      <c r="L4272" s="119" t="str">
        <f>_xlfn.CONCAT(cr_impJnt[[#This Row],[DATA]],cr_impJnt[[#This Row],[MOTORISTA e MATRICULA]])</f>
        <v>45701JOSE PINHEIRO DA SILVA - 5628</v>
      </c>
    </row>
    <row r="4273" spans="1:12" ht="41.25" hidden="1" customHeight="1">
      <c r="A4273" s="152">
        <v>45701</v>
      </c>
      <c r="B4273" s="146">
        <v>19002</v>
      </c>
      <c r="C4273" s="147">
        <v>0.85416666666666663</v>
      </c>
      <c r="D4273" s="148" t="s">
        <v>11</v>
      </c>
      <c r="E4273" s="149" t="s">
        <v>136</v>
      </c>
      <c r="F4273" s="149"/>
      <c r="G4273" s="149" t="str">
        <f t="shared" si="147"/>
        <v>1</v>
      </c>
      <c r="H4273" s="150">
        <f t="shared" si="148"/>
        <v>18</v>
      </c>
      <c r="I4273" s="149" t="s">
        <v>635</v>
      </c>
      <c r="J4273" s="151" t="str" cm="1">
        <f t="array" ref="J4273">_xlfn.XLOOKUP(D4273,justificativas_motivos,justificativas_texto,"",1,1)</f>
        <v>MOTORISTA CUMPRINDO HORÁRIO NA ESCALA ATUAL</v>
      </c>
      <c r="L4273" s="119" t="str">
        <f>_xlfn.CONCAT(cr_impJnt[[#This Row],[DATA]],cr_impJnt[[#This Row],[MOTORISTA e MATRICULA]])</f>
        <v>45701VALDEIR DA COSTA - 5351</v>
      </c>
    </row>
    <row r="4274" spans="1:12" ht="41.25" hidden="1" customHeight="1">
      <c r="A4274" s="152">
        <v>45701</v>
      </c>
      <c r="B4274" s="146">
        <v>19002</v>
      </c>
      <c r="C4274" s="147">
        <v>0.85416666666666663</v>
      </c>
      <c r="D4274" s="148" t="s">
        <v>11</v>
      </c>
      <c r="E4274" s="149" t="s">
        <v>290</v>
      </c>
      <c r="F4274" s="149"/>
      <c r="G4274" s="149" t="str">
        <f t="shared" si="147"/>
        <v>1</v>
      </c>
      <c r="H4274" s="150">
        <f t="shared" si="148"/>
        <v>18</v>
      </c>
      <c r="I4274" s="149" t="s">
        <v>635</v>
      </c>
      <c r="J4274" s="151" t="str" cm="1">
        <f t="array" ref="J4274">_xlfn.XLOOKUP(D4274,justificativas_motivos,justificativas_texto,"",1,1)</f>
        <v>MOTORISTA CUMPRINDO HORÁRIO NA ESCALA ATUAL</v>
      </c>
      <c r="L4274" s="119" t="str">
        <f>_xlfn.CONCAT(cr_impJnt[[#This Row],[DATA]],cr_impJnt[[#This Row],[MOTORISTA e MATRICULA]])</f>
        <v>45701GESMAR DE SOUZA - 574</v>
      </c>
    </row>
    <row r="4275" spans="1:12" ht="41.25" hidden="1" customHeight="1">
      <c r="A4275" s="152">
        <v>45701</v>
      </c>
      <c r="B4275" s="146">
        <v>24012</v>
      </c>
      <c r="C4275" s="147">
        <v>0.3</v>
      </c>
      <c r="D4275" s="148" t="s">
        <v>11</v>
      </c>
      <c r="E4275" s="153" t="s">
        <v>131</v>
      </c>
      <c r="F4275" s="149"/>
      <c r="G4275" s="149" t="str">
        <f t="shared" si="147"/>
        <v>1</v>
      </c>
      <c r="H4275" s="150">
        <f t="shared" si="148"/>
        <v>18</v>
      </c>
      <c r="I4275" s="149" t="str" cm="1">
        <f t="array" ref="I4275">_xlfn.XLOOKUP(C4275,imp_horarios,imp_trechos_janta,"",-1,1)</f>
        <v>BELEM X GOIANIA 07:12</v>
      </c>
      <c r="J4275" s="151" t="str" cm="1">
        <f t="array" ref="J4275">_xlfn.XLOOKUP(D4275,justificativas_motivos,justificativas_texto,"",1,1)</f>
        <v>MOTORISTA CUMPRINDO HORÁRIO NA ESCALA ATUAL</v>
      </c>
      <c r="L4275" s="119" t="str">
        <f>_xlfn.CONCAT(cr_impJnt[[#This Row],[DATA]],cr_impJnt[[#This Row],[MOTORISTA e MATRICULA]])</f>
        <v>45701ELISEU TORRES DE OLIVEIRA - 561</v>
      </c>
    </row>
    <row r="4276" spans="1:12" ht="41.25" hidden="1" customHeight="1">
      <c r="A4276" s="152">
        <v>45701</v>
      </c>
      <c r="B4276" s="146">
        <v>24012</v>
      </c>
      <c r="C4276" s="147">
        <v>0.3</v>
      </c>
      <c r="D4276" s="148" t="s">
        <v>11</v>
      </c>
      <c r="E4276" s="153" t="s">
        <v>132</v>
      </c>
      <c r="F4276" s="149"/>
      <c r="G4276" s="149" t="str">
        <f t="shared" si="147"/>
        <v>1</v>
      </c>
      <c r="H4276" s="150">
        <f t="shared" si="148"/>
        <v>18</v>
      </c>
      <c r="I4276" s="149" t="str" cm="1">
        <f t="array" ref="I4276">_xlfn.XLOOKUP(C4276,imp_horarios,imp_trechos_janta,"",-1,1)</f>
        <v>BELEM X GOIANIA 07:12</v>
      </c>
      <c r="J4276" s="151" t="str" cm="1">
        <f t="array" ref="J4276">_xlfn.XLOOKUP(D4276,justificativas_motivos,justificativas_texto,"",1,1)</f>
        <v>MOTORISTA CUMPRINDO HORÁRIO NA ESCALA ATUAL</v>
      </c>
      <c r="L4276" s="119" t="str">
        <f>_xlfn.CONCAT(cr_impJnt[[#This Row],[DATA]],cr_impJnt[[#This Row],[MOTORISTA e MATRICULA]])</f>
        <v>45701JULIO EDER NERES DA SILVA - 1767</v>
      </c>
    </row>
    <row r="4277" spans="1:12" ht="41.25" hidden="1" customHeight="1">
      <c r="A4277" s="152">
        <v>45701</v>
      </c>
      <c r="B4277" s="146">
        <v>19024</v>
      </c>
      <c r="C4277" s="147">
        <v>0.39583333333333331</v>
      </c>
      <c r="D4277" s="148" t="s">
        <v>11</v>
      </c>
      <c r="E4277" s="153" t="s">
        <v>313</v>
      </c>
      <c r="F4277" s="149"/>
      <c r="G4277" s="149" t="str">
        <f t="shared" si="147"/>
        <v>1</v>
      </c>
      <c r="H4277" s="150">
        <f t="shared" si="148"/>
        <v>18</v>
      </c>
      <c r="I4277" s="149" t="s">
        <v>145</v>
      </c>
      <c r="J4277" s="151" t="str" cm="1">
        <f t="array" ref="J4277">_xlfn.XLOOKUP(D4277,justificativas_motivos,justificativas_texto,"",1,1)</f>
        <v>MOTORISTA CUMPRINDO HORÁRIO NA ESCALA ATUAL</v>
      </c>
      <c r="L4277" s="119" t="str">
        <f>_xlfn.CONCAT(cr_impJnt[[#This Row],[DATA]],cr_impJnt[[#This Row],[MOTORISTA e MATRICULA]])</f>
        <v>45701JOAO FLAVIO DE SOUSA SILVA - 5270</v>
      </c>
    </row>
    <row r="4278" spans="1:12" ht="41.25" hidden="1" customHeight="1">
      <c r="A4278" s="152">
        <v>45701</v>
      </c>
      <c r="B4278" s="146">
        <v>19024</v>
      </c>
      <c r="C4278" s="147">
        <v>0.39583333333333331</v>
      </c>
      <c r="D4278" s="148" t="s">
        <v>11</v>
      </c>
      <c r="E4278" s="153" t="s">
        <v>255</v>
      </c>
      <c r="F4278" s="149"/>
      <c r="G4278" s="149" t="str">
        <f t="shared" si="147"/>
        <v>1</v>
      </c>
      <c r="H4278" s="150">
        <f t="shared" si="148"/>
        <v>18</v>
      </c>
      <c r="I4278" s="149" t="s">
        <v>145</v>
      </c>
      <c r="J4278" s="151" t="str" cm="1">
        <f t="array" ref="J4278">_xlfn.XLOOKUP(D4278,justificativas_motivos,justificativas_texto,"",1,1)</f>
        <v>MOTORISTA CUMPRINDO HORÁRIO NA ESCALA ATUAL</v>
      </c>
      <c r="L4278" s="119" t="str">
        <f>_xlfn.CONCAT(cr_impJnt[[#This Row],[DATA]],cr_impJnt[[#This Row],[MOTORISTA e MATRICULA]])</f>
        <v>45701DANYLSON BATISTA  SANTANA - 5648</v>
      </c>
    </row>
    <row r="4279" spans="1:12" ht="41.25" hidden="1" customHeight="1">
      <c r="A4279" s="152">
        <v>45701</v>
      </c>
      <c r="B4279" s="146" t="s">
        <v>137</v>
      </c>
      <c r="C4279" s="147" t="s">
        <v>137</v>
      </c>
      <c r="D4279" s="148" t="s">
        <v>137</v>
      </c>
      <c r="E4279" s="149" t="s">
        <v>216</v>
      </c>
      <c r="F4279" s="149"/>
      <c r="G4279" s="149" t="str">
        <f t="shared" si="147"/>
        <v>1</v>
      </c>
      <c r="H4279" s="150">
        <f t="shared" si="148"/>
        <v>18</v>
      </c>
      <c r="I4279" s="149" t="str" cm="1">
        <f t="array" ref="I4279">_xlfn.XLOOKUP(C4279,imp_horarios,imp_trechos_janta,"",-1,1)</f>
        <v>ESPERA</v>
      </c>
      <c r="J4279" s="151" t="str" cm="1">
        <f t="array" ref="J4279">_xlfn.XLOOKUP(D4279,justificativas_motivos,justificativas_texto,"",1,1)</f>
        <v>MOTORISTA NA GARAGEM EM ESPERA PARA DISPONIBILIDADE DE HORARIOS</v>
      </c>
      <c r="L4279" s="119" t="str">
        <f>_xlfn.CONCAT(cr_impJnt[[#This Row],[DATA]],cr_impJnt[[#This Row],[MOTORISTA e MATRICULA]])</f>
        <v>45701IVANILSON BARBOSA PEREIRA - 5434</v>
      </c>
    </row>
    <row r="4280" spans="1:12" ht="41.25" hidden="1" customHeight="1">
      <c r="A4280" s="152">
        <v>45701</v>
      </c>
      <c r="B4280" s="146" t="s">
        <v>137</v>
      </c>
      <c r="C4280" s="147" t="s">
        <v>137</v>
      </c>
      <c r="D4280" s="148" t="s">
        <v>137</v>
      </c>
      <c r="E4280" s="149" t="s">
        <v>157</v>
      </c>
      <c r="F4280" s="149"/>
      <c r="G4280" s="149" t="str">
        <f t="shared" si="147"/>
        <v>1</v>
      </c>
      <c r="H4280" s="150">
        <f t="shared" si="148"/>
        <v>18</v>
      </c>
      <c r="I4280" s="149" t="str" cm="1">
        <f t="array" ref="I4280">_xlfn.XLOOKUP(C4280,imp_horarios,imp_trechos_janta,"",-1,1)</f>
        <v>ESPERA</v>
      </c>
      <c r="J4280" s="151" t="str" cm="1">
        <f t="array" ref="J4280">_xlfn.XLOOKUP(D4280,justificativas_motivos,justificativas_texto,"",1,1)</f>
        <v>MOTORISTA NA GARAGEM EM ESPERA PARA DISPONIBILIDADE DE HORARIOS</v>
      </c>
      <c r="L4280" s="119" t="str">
        <f>_xlfn.CONCAT(cr_impJnt[[#This Row],[DATA]],cr_impJnt[[#This Row],[MOTORISTA e MATRICULA]])</f>
        <v>45701JOSE EVANGELISTA DA SILVA - 5199</v>
      </c>
    </row>
    <row r="4281" spans="1:12" ht="41.25" hidden="1" customHeight="1">
      <c r="A4281" s="152">
        <v>45701</v>
      </c>
      <c r="B4281" s="146">
        <v>19006</v>
      </c>
      <c r="C4281" s="147">
        <v>0.75</v>
      </c>
      <c r="D4281" s="148" t="s">
        <v>11</v>
      </c>
      <c r="E4281" s="149" t="s">
        <v>84</v>
      </c>
      <c r="F4281" s="149"/>
      <c r="G4281" s="149" t="str">
        <f t="shared" si="147"/>
        <v>1</v>
      </c>
      <c r="H4281" s="150">
        <f t="shared" si="148"/>
        <v>18</v>
      </c>
      <c r="I4281" s="149" t="str" cm="1">
        <f t="array" ref="I4281">_xlfn.XLOOKUP(C4281,imp_horarios,imp_trechos_janta,"",-1,1)</f>
        <v>GOIANIA X TERESINA 18:00</v>
      </c>
      <c r="J4281" s="151" t="str" cm="1">
        <f t="array" ref="J4281">_xlfn.XLOOKUP(D4281,justificativas_motivos,justificativas_texto,"",1,1)</f>
        <v>MOTORISTA CUMPRINDO HORÁRIO NA ESCALA ATUAL</v>
      </c>
      <c r="L4281" s="119" t="str">
        <f>_xlfn.CONCAT(cr_impJnt[[#This Row],[DATA]],cr_impJnt[[#This Row],[MOTORISTA e MATRICULA]])</f>
        <v>45701LUCIANO CARNEIRO ALVES - 5757</v>
      </c>
    </row>
    <row r="4282" spans="1:12" ht="41.25" hidden="1" customHeight="1">
      <c r="A4282" s="152">
        <v>45701</v>
      </c>
      <c r="B4282" s="146">
        <v>19006</v>
      </c>
      <c r="C4282" s="147">
        <v>0.75</v>
      </c>
      <c r="D4282" s="148" t="s">
        <v>11</v>
      </c>
      <c r="E4282" s="149" t="s">
        <v>339</v>
      </c>
      <c r="F4282" s="149"/>
      <c r="G4282" s="149" t="str">
        <f t="shared" si="147"/>
        <v>1</v>
      </c>
      <c r="H4282" s="150">
        <f t="shared" si="148"/>
        <v>18</v>
      </c>
      <c r="I4282" s="149" t="str" cm="1">
        <f t="array" ref="I4282">_xlfn.XLOOKUP(C4282,imp_horarios,imp_trechos_janta,"",-1,1)</f>
        <v>GOIANIA X TERESINA 18:00</v>
      </c>
      <c r="J4282" s="151" t="str" cm="1">
        <f t="array" ref="J4282">_xlfn.XLOOKUP(D4282,justificativas_motivos,justificativas_texto,"",1,1)</f>
        <v>MOTORISTA CUMPRINDO HORÁRIO NA ESCALA ATUAL</v>
      </c>
      <c r="L4282" s="119" t="str">
        <f>_xlfn.CONCAT(cr_impJnt[[#This Row],[DATA]],cr_impJnt[[#This Row],[MOTORISTA e MATRICULA]])</f>
        <v>45701ROGERIO TEODORO DE OLIVEIRA - 5994</v>
      </c>
    </row>
    <row r="4283" spans="1:12" ht="41.25" hidden="1" customHeight="1">
      <c r="A4283" s="152">
        <v>45701</v>
      </c>
      <c r="B4283" s="146">
        <v>24014</v>
      </c>
      <c r="C4283" s="147">
        <v>0.79166666666666663</v>
      </c>
      <c r="D4283" s="148" t="s">
        <v>11</v>
      </c>
      <c r="E4283" s="149" t="s">
        <v>36</v>
      </c>
      <c r="F4283" s="149"/>
      <c r="G4283" s="149" t="str">
        <f t="shared" si="147"/>
        <v>1</v>
      </c>
      <c r="H4283" s="150">
        <f t="shared" si="148"/>
        <v>18</v>
      </c>
      <c r="I4283" s="149" t="s">
        <v>79</v>
      </c>
      <c r="J4283" s="151" t="str" cm="1">
        <f t="array" ref="J4283">_xlfn.XLOOKUP(D4283,justificativas_motivos,justificativas_texto,"",1,1)</f>
        <v>MOTORISTA CUMPRINDO HORÁRIO NA ESCALA ATUAL</v>
      </c>
      <c r="L4283" s="119" t="str">
        <f>_xlfn.CONCAT(cr_impJnt[[#This Row],[DATA]],cr_impJnt[[#This Row],[MOTORISTA e MATRICULA]])</f>
        <v>45701BRENO LACERDA SPERB - 5756</v>
      </c>
    </row>
    <row r="4284" spans="1:12" ht="41.25" hidden="1" customHeight="1">
      <c r="A4284" s="152">
        <v>45701</v>
      </c>
      <c r="B4284" s="146">
        <v>24014</v>
      </c>
      <c r="C4284" s="147">
        <v>0.79166666666666663</v>
      </c>
      <c r="D4284" s="148" t="s">
        <v>11</v>
      </c>
      <c r="E4284" s="153" t="s">
        <v>373</v>
      </c>
      <c r="F4284" s="149"/>
      <c r="G4284" s="149" t="str">
        <f t="shared" si="147"/>
        <v>1</v>
      </c>
      <c r="H4284" s="150">
        <f t="shared" si="148"/>
        <v>18</v>
      </c>
      <c r="I4284" s="149" t="s">
        <v>79</v>
      </c>
      <c r="J4284" s="151" t="str" cm="1">
        <f t="array" ref="J4284">_xlfn.XLOOKUP(D4284,justificativas_motivos,justificativas_texto,"",1,1)</f>
        <v>MOTORISTA CUMPRINDO HORÁRIO NA ESCALA ATUAL</v>
      </c>
      <c r="L4284" s="119" t="str">
        <f>_xlfn.CONCAT(cr_impJnt[[#This Row],[DATA]],cr_impJnt[[#This Row],[MOTORISTA e MATRICULA]])</f>
        <v>45701KLESLEI TIAGO DA SILVA RODRIGUES - 5986</v>
      </c>
    </row>
    <row r="4285" spans="1:12" ht="41.25" hidden="1" customHeight="1">
      <c r="A4285" s="152">
        <v>45701</v>
      </c>
      <c r="B4285" s="146">
        <v>24006</v>
      </c>
      <c r="C4285" s="147">
        <v>0.83333333333333337</v>
      </c>
      <c r="D4285" s="148" t="s">
        <v>11</v>
      </c>
      <c r="E4285" s="149" t="s">
        <v>12</v>
      </c>
      <c r="F4285" s="149"/>
      <c r="G4285" s="149" t="str">
        <f t="shared" si="147"/>
        <v>1</v>
      </c>
      <c r="H4285" s="150">
        <f t="shared" si="148"/>
        <v>18</v>
      </c>
      <c r="I4285" s="149" t="str" cm="1">
        <f t="array" ref="I4285">_xlfn.XLOOKUP(C4285,imp_horarios,imp_trechos_janta,"",-1,1)</f>
        <v>GOIANIA X SAO LUIS 20:00</v>
      </c>
      <c r="J4285" s="151" t="str" cm="1">
        <f t="array" ref="J4285">_xlfn.XLOOKUP(D4285,justificativas_motivos,justificativas_texto,"",1,1)</f>
        <v>MOTORISTA CUMPRINDO HORÁRIO NA ESCALA ATUAL</v>
      </c>
      <c r="L4285" s="119" t="str">
        <f>_xlfn.CONCAT(cr_impJnt[[#This Row],[DATA]],cr_impJnt[[#This Row],[MOTORISTA e MATRICULA]])</f>
        <v>45701JOAO BATISTA DA SILVA - 1823</v>
      </c>
    </row>
    <row r="4286" spans="1:12" ht="41.25" hidden="1" customHeight="1">
      <c r="A4286" s="152">
        <v>45701</v>
      </c>
      <c r="B4286" s="146">
        <v>24006</v>
      </c>
      <c r="C4286" s="147">
        <v>0.83333333333333337</v>
      </c>
      <c r="D4286" s="148" t="s">
        <v>11</v>
      </c>
      <c r="E4286" s="149" t="s">
        <v>13</v>
      </c>
      <c r="F4286" s="149"/>
      <c r="G4286" s="149" t="str">
        <f t="shared" si="147"/>
        <v>1</v>
      </c>
      <c r="H4286" s="150">
        <f t="shared" si="148"/>
        <v>18</v>
      </c>
      <c r="I4286" s="149" t="str" cm="1">
        <f t="array" ref="I4286">_xlfn.XLOOKUP(C4286,imp_horarios,imp_trechos_janta,"",-1,1)</f>
        <v>GOIANIA X SAO LUIS 20:00</v>
      </c>
      <c r="J4286" s="151" t="str" cm="1">
        <f t="array" ref="J4286">_xlfn.XLOOKUP(D4286,justificativas_motivos,justificativas_texto,"",1,1)</f>
        <v>MOTORISTA CUMPRINDO HORÁRIO NA ESCALA ATUAL</v>
      </c>
      <c r="L4286" s="119" t="str">
        <f>_xlfn.CONCAT(cr_impJnt[[#This Row],[DATA]],cr_impJnt[[#This Row],[MOTORISTA e MATRICULA]])</f>
        <v>45701GENIVAL MIRANDA LEITE - 1953</v>
      </c>
    </row>
    <row r="4287" spans="1:12" ht="41.25" hidden="1" customHeight="1">
      <c r="A4287" s="152">
        <v>45702</v>
      </c>
      <c r="B4287" s="146">
        <v>19022</v>
      </c>
      <c r="C4287" s="147">
        <v>0.85416666666666663</v>
      </c>
      <c r="D4287" s="148" t="s">
        <v>11</v>
      </c>
      <c r="E4287" s="149" t="s">
        <v>36</v>
      </c>
      <c r="F4287" s="149"/>
      <c r="G4287" s="149" t="str">
        <f t="shared" si="147"/>
        <v>1</v>
      </c>
      <c r="H4287" s="150">
        <f t="shared" si="148"/>
        <v>18</v>
      </c>
      <c r="I4287" s="149" t="s">
        <v>635</v>
      </c>
      <c r="J4287" s="151" t="str" cm="1">
        <f t="array" ref="J4287">_xlfn.XLOOKUP(D4287,justificativas_motivos,justificativas_texto,"",1,1)</f>
        <v>MOTORISTA CUMPRINDO HORÁRIO NA ESCALA ATUAL</v>
      </c>
      <c r="L4287" s="119" t="str">
        <f>_xlfn.CONCAT(cr_impJnt[[#This Row],[DATA]],cr_impJnt[[#This Row],[MOTORISTA e MATRICULA]])</f>
        <v>45702BRENO LACERDA SPERB - 5756</v>
      </c>
    </row>
    <row r="4288" spans="1:12" ht="41.25" hidden="1" customHeight="1">
      <c r="A4288" s="152">
        <v>45702</v>
      </c>
      <c r="B4288" s="146">
        <v>19022</v>
      </c>
      <c r="C4288" s="147">
        <v>0.85416666666666663</v>
      </c>
      <c r="D4288" s="148" t="s">
        <v>11</v>
      </c>
      <c r="E4288" s="153" t="s">
        <v>373</v>
      </c>
      <c r="F4288" s="149"/>
      <c r="G4288" s="149" t="str">
        <f t="shared" si="147"/>
        <v>1</v>
      </c>
      <c r="H4288" s="150">
        <f t="shared" si="148"/>
        <v>18</v>
      </c>
      <c r="I4288" s="149" t="s">
        <v>635</v>
      </c>
      <c r="J4288" s="151" t="str" cm="1">
        <f t="array" ref="J4288">_xlfn.XLOOKUP(D4288,justificativas_motivos,justificativas_texto,"",1,1)</f>
        <v>MOTORISTA CUMPRINDO HORÁRIO NA ESCALA ATUAL</v>
      </c>
      <c r="L4288" s="119" t="str">
        <f>_xlfn.CONCAT(cr_impJnt[[#This Row],[DATA]],cr_impJnt[[#This Row],[MOTORISTA e MATRICULA]])</f>
        <v>45702KLESLEI TIAGO DA SILVA RODRIGUES - 5986</v>
      </c>
    </row>
    <row r="4289" spans="1:12" ht="41.25" hidden="1" customHeight="1">
      <c r="A4289" s="152">
        <v>45702</v>
      </c>
      <c r="B4289" s="146">
        <v>20018</v>
      </c>
      <c r="C4289" s="147">
        <v>0.87847222222222221</v>
      </c>
      <c r="D4289" s="148" t="s">
        <v>11</v>
      </c>
      <c r="E4289" s="149" t="s">
        <v>12</v>
      </c>
      <c r="F4289" s="149"/>
      <c r="G4289" s="149" t="str">
        <f t="shared" si="147"/>
        <v>1</v>
      </c>
      <c r="H4289" s="150">
        <f t="shared" si="148"/>
        <v>18</v>
      </c>
      <c r="I4289" s="149" t="str" cm="1">
        <f t="array" ref="I4289">_xlfn.XLOOKUP(C4289,imp_horarios,imp_trechos_janta,"",-1,1)</f>
        <v>BELEM X GOIANIA 21:05</v>
      </c>
      <c r="J4289" s="151" t="str" cm="1">
        <f t="array" ref="J4289">_xlfn.XLOOKUP(D4289,justificativas_motivos,justificativas_texto,"",1,1)</f>
        <v>MOTORISTA CUMPRINDO HORÁRIO NA ESCALA ATUAL</v>
      </c>
      <c r="L4289" s="119" t="str">
        <f>_xlfn.CONCAT(cr_impJnt[[#This Row],[DATA]],cr_impJnt[[#This Row],[MOTORISTA e MATRICULA]])</f>
        <v>45702JOAO BATISTA DA SILVA - 1823</v>
      </c>
    </row>
    <row r="4290" spans="1:12" ht="41.25" hidden="1" customHeight="1">
      <c r="A4290" s="152">
        <v>45702</v>
      </c>
      <c r="B4290" s="146">
        <v>20018</v>
      </c>
      <c r="C4290" s="147">
        <v>0.87847222222222221</v>
      </c>
      <c r="D4290" s="148" t="s">
        <v>11</v>
      </c>
      <c r="E4290" s="149" t="s">
        <v>13</v>
      </c>
      <c r="F4290" s="149"/>
      <c r="G4290" s="149" t="str">
        <f t="shared" si="147"/>
        <v>1</v>
      </c>
      <c r="H4290" s="150">
        <f t="shared" si="148"/>
        <v>18</v>
      </c>
      <c r="I4290" s="149" t="str" cm="1">
        <f t="array" ref="I4290">_xlfn.XLOOKUP(C4290,imp_horarios,imp_trechos_janta,"",-1,1)</f>
        <v>BELEM X GOIANIA 21:05</v>
      </c>
      <c r="J4290" s="151" t="str" cm="1">
        <f t="array" ref="J4290">_xlfn.XLOOKUP(D4290,justificativas_motivos,justificativas_texto,"",1,1)</f>
        <v>MOTORISTA CUMPRINDO HORÁRIO NA ESCALA ATUAL</v>
      </c>
      <c r="L4290" s="119" t="str">
        <f>_xlfn.CONCAT(cr_impJnt[[#This Row],[DATA]],cr_impJnt[[#This Row],[MOTORISTA e MATRICULA]])</f>
        <v>45702GENIVAL MIRANDA LEITE - 1953</v>
      </c>
    </row>
    <row r="4291" spans="1:12" ht="41.25" hidden="1" customHeight="1">
      <c r="A4291" s="152">
        <v>45702</v>
      </c>
      <c r="B4291" s="146">
        <v>24006</v>
      </c>
      <c r="C4291" s="147">
        <v>0.33333333333333331</v>
      </c>
      <c r="D4291" s="148" t="s">
        <v>11</v>
      </c>
      <c r="E4291" s="153" t="s">
        <v>209</v>
      </c>
      <c r="F4291" s="149"/>
      <c r="G4291" s="149" t="str">
        <f t="shared" si="147"/>
        <v>1</v>
      </c>
      <c r="H4291" s="150">
        <f t="shared" si="148"/>
        <v>18</v>
      </c>
      <c r="I4291" s="149" t="str" cm="1">
        <f t="array" ref="I4291">_xlfn.XLOOKUP(C4291,imp_horarios,imp_trechos_janta,"",-1,1)</f>
        <v>SAO LUIS X GOIANIA 08:00</v>
      </c>
      <c r="J4291" s="151" t="str" cm="1">
        <f t="array" ref="J4291">_xlfn.XLOOKUP(D4291,justificativas_motivos,justificativas_texto,"",1,1)</f>
        <v>MOTORISTA CUMPRINDO HORÁRIO NA ESCALA ATUAL</v>
      </c>
      <c r="L4291" s="119" t="str">
        <f>_xlfn.CONCAT(cr_impJnt[[#This Row],[DATA]],cr_impJnt[[#This Row],[MOTORISTA e MATRICULA]])</f>
        <v>45702JOAO BATISTA DA SILVA - 1410</v>
      </c>
    </row>
    <row r="4292" spans="1:12" ht="41.25" hidden="1" customHeight="1">
      <c r="A4292" s="152">
        <v>45702</v>
      </c>
      <c r="B4292" s="146">
        <v>24006</v>
      </c>
      <c r="C4292" s="147">
        <v>0.33333333333333331</v>
      </c>
      <c r="D4292" s="148" t="s">
        <v>11</v>
      </c>
      <c r="E4292" s="153" t="s">
        <v>150</v>
      </c>
      <c r="F4292" s="149"/>
      <c r="G4292" s="149" t="str">
        <f t="shared" si="147"/>
        <v>1</v>
      </c>
      <c r="H4292" s="150">
        <f t="shared" si="148"/>
        <v>18</v>
      </c>
      <c r="I4292" s="149" t="str" cm="1">
        <f t="array" ref="I4292">_xlfn.XLOOKUP(C4292,imp_horarios,imp_trechos_janta,"",-1,1)</f>
        <v>SAO LUIS X GOIANIA 08:00</v>
      </c>
      <c r="J4292" s="151" t="str" cm="1">
        <f t="array" ref="J4292">_xlfn.XLOOKUP(D4292,justificativas_motivos,justificativas_texto,"",1,1)</f>
        <v>MOTORISTA CUMPRINDO HORÁRIO NA ESCALA ATUAL</v>
      </c>
      <c r="L4292" s="119" t="str">
        <f>_xlfn.CONCAT(cr_impJnt[[#This Row],[DATA]],cr_impJnt[[#This Row],[MOTORISTA e MATRICULA]])</f>
        <v>45702GERALDO MARTINS DOS SANTOS - 5610</v>
      </c>
    </row>
    <row r="4293" spans="1:12" ht="41.25" hidden="1" customHeight="1">
      <c r="A4293" s="152">
        <v>45702</v>
      </c>
      <c r="B4293" s="146">
        <v>14700</v>
      </c>
      <c r="C4293" s="147">
        <v>0.79166666666666663</v>
      </c>
      <c r="D4293" s="148" t="s">
        <v>11</v>
      </c>
      <c r="E4293" s="153" t="s">
        <v>248</v>
      </c>
      <c r="F4293" s="149"/>
      <c r="G4293" s="149" t="str">
        <f t="shared" ref="G4293:G4356" si="149">IF(E4293="MOTORISTA","","1")</f>
        <v>1</v>
      </c>
      <c r="H4293" s="150">
        <f t="shared" ref="H4293:H4356" si="150">IF(E4293="MOTORISTA","",18)</f>
        <v>18</v>
      </c>
      <c r="I4293" s="149" t="s">
        <v>592</v>
      </c>
      <c r="J4293" s="151" t="str" cm="1">
        <f t="array" ref="J4293">_xlfn.XLOOKUP(D4293,justificativas_motivos,justificativas_texto,"",1,1)</f>
        <v>MOTORISTA CUMPRINDO HORÁRIO NA ESCALA ATUAL</v>
      </c>
      <c r="L4293" s="119" t="str">
        <f>_xlfn.CONCAT(cr_impJnt[[#This Row],[DATA]],cr_impJnt[[#This Row],[MOTORISTA e MATRICULA]])</f>
        <v>45702FRANCISCO DAS CHAGAS DO NASCIMENTO - 5269</v>
      </c>
    </row>
    <row r="4294" spans="1:12" ht="41.25" hidden="1" customHeight="1">
      <c r="A4294" s="152">
        <v>45702</v>
      </c>
      <c r="B4294" s="146">
        <v>14700</v>
      </c>
      <c r="C4294" s="147">
        <v>0.79166666666666663</v>
      </c>
      <c r="D4294" s="148" t="s">
        <v>11</v>
      </c>
      <c r="E4294" s="153" t="s">
        <v>312</v>
      </c>
      <c r="F4294" s="149"/>
      <c r="G4294" s="149" t="str">
        <f t="shared" si="149"/>
        <v>1</v>
      </c>
      <c r="H4294" s="150">
        <f t="shared" si="150"/>
        <v>18</v>
      </c>
      <c r="I4294" s="149" t="s">
        <v>592</v>
      </c>
      <c r="J4294" s="151" t="str" cm="1">
        <f t="array" ref="J4294">_xlfn.XLOOKUP(D4294,justificativas_motivos,justificativas_texto,"",1,1)</f>
        <v>MOTORISTA CUMPRINDO HORÁRIO NA ESCALA ATUAL</v>
      </c>
      <c r="L4294" s="119" t="str">
        <f>_xlfn.CONCAT(cr_impJnt[[#This Row],[DATA]],cr_impJnt[[#This Row],[MOTORISTA e MATRICULA]])</f>
        <v>45702IVAN VIEIRA DO NASCIMENTO - 5304</v>
      </c>
    </row>
    <row r="4295" spans="1:12" ht="41.25" hidden="1" customHeight="1">
      <c r="A4295" s="152">
        <v>45702</v>
      </c>
      <c r="B4295" s="146">
        <v>19006</v>
      </c>
      <c r="C4295" s="147">
        <v>0.39583333333333331</v>
      </c>
      <c r="D4295" s="148" t="s">
        <v>11</v>
      </c>
      <c r="E4295" s="153" t="s">
        <v>305</v>
      </c>
      <c r="F4295" s="149"/>
      <c r="G4295" s="149" t="str">
        <f t="shared" si="149"/>
        <v>1</v>
      </c>
      <c r="H4295" s="150">
        <f t="shared" si="150"/>
        <v>18</v>
      </c>
      <c r="I4295" s="149" t="s">
        <v>145</v>
      </c>
      <c r="J4295" s="151" t="str" cm="1">
        <f t="array" ref="J4295">_xlfn.XLOOKUP(D4295,justificativas_motivos,justificativas_texto,"",1,1)</f>
        <v>MOTORISTA CUMPRINDO HORÁRIO NA ESCALA ATUAL</v>
      </c>
      <c r="L4295" s="119" t="str">
        <f>_xlfn.CONCAT(cr_impJnt[[#This Row],[DATA]],cr_impJnt[[#This Row],[MOTORISTA e MATRICULA]])</f>
        <v>45702FRANCISCO PESSOA DE CARVALHO - 5276</v>
      </c>
    </row>
    <row r="4296" spans="1:12" ht="41.25" hidden="1" customHeight="1">
      <c r="A4296" s="152">
        <v>45702</v>
      </c>
      <c r="B4296" s="146">
        <v>19006</v>
      </c>
      <c r="C4296" s="147">
        <v>0.39583333333333331</v>
      </c>
      <c r="D4296" s="148" t="s">
        <v>11</v>
      </c>
      <c r="E4296" s="153" t="s">
        <v>375</v>
      </c>
      <c r="F4296" s="149"/>
      <c r="G4296" s="149" t="str">
        <f t="shared" si="149"/>
        <v>1</v>
      </c>
      <c r="H4296" s="150">
        <f t="shared" si="150"/>
        <v>18</v>
      </c>
      <c r="I4296" s="149" t="s">
        <v>145</v>
      </c>
      <c r="J4296" s="151" t="str" cm="1">
        <f t="array" ref="J4296">_xlfn.XLOOKUP(D4296,justificativas_motivos,justificativas_texto,"",1,1)</f>
        <v>MOTORISTA CUMPRINDO HORÁRIO NA ESCALA ATUAL</v>
      </c>
      <c r="L4296" s="119" t="str">
        <f>_xlfn.CONCAT(cr_impJnt[[#This Row],[DATA]],cr_impJnt[[#This Row],[MOTORISTA e MATRICULA]])</f>
        <v>45702JOSE CLAUDIMAR  CUNHA - 5652</v>
      </c>
    </row>
    <row r="4297" spans="1:12" ht="41.25" hidden="1" customHeight="1">
      <c r="A4297" s="152">
        <v>45702</v>
      </c>
      <c r="B4297" s="146">
        <v>24014</v>
      </c>
      <c r="C4297" s="147">
        <v>0.3</v>
      </c>
      <c r="D4297" s="148" t="s">
        <v>11</v>
      </c>
      <c r="E4297" s="153" t="s">
        <v>86</v>
      </c>
      <c r="F4297" s="149"/>
      <c r="G4297" s="149" t="str">
        <f t="shared" si="149"/>
        <v>1</v>
      </c>
      <c r="H4297" s="150">
        <f t="shared" si="150"/>
        <v>18</v>
      </c>
      <c r="I4297" s="149" t="str" cm="1">
        <f t="array" ref="I4297">_xlfn.XLOOKUP(C4297,imp_horarios,imp_trechos_janta,"",-1,1)</f>
        <v>BELEM X GOIANIA 07:12</v>
      </c>
      <c r="J4297" s="151" t="str" cm="1">
        <f t="array" ref="J4297">_xlfn.XLOOKUP(D4297,justificativas_motivos,justificativas_texto,"",1,1)</f>
        <v>MOTORISTA CUMPRINDO HORÁRIO NA ESCALA ATUAL</v>
      </c>
      <c r="L4297" s="119" t="str">
        <f>_xlfn.CONCAT(cr_impJnt[[#This Row],[DATA]],cr_impJnt[[#This Row],[MOTORISTA e MATRICULA]])</f>
        <v>45702VILMAR JOSE CAMILO - 948</v>
      </c>
    </row>
    <row r="4298" spans="1:12" ht="41.25" hidden="1" customHeight="1">
      <c r="A4298" s="152">
        <v>45702</v>
      </c>
      <c r="B4298" s="146">
        <v>24014</v>
      </c>
      <c r="C4298" s="147">
        <v>0.3</v>
      </c>
      <c r="D4298" s="148" t="s">
        <v>11</v>
      </c>
      <c r="E4298" s="153" t="s">
        <v>80</v>
      </c>
      <c r="F4298" s="149"/>
      <c r="G4298" s="149" t="str">
        <f t="shared" si="149"/>
        <v>1</v>
      </c>
      <c r="H4298" s="150">
        <f t="shared" si="150"/>
        <v>18</v>
      </c>
      <c r="I4298" s="149" t="str" cm="1">
        <f t="array" ref="I4298">_xlfn.XLOOKUP(C4298,imp_horarios,imp_trechos_janta,"",-1,1)</f>
        <v>BELEM X GOIANIA 07:12</v>
      </c>
      <c r="J4298" s="151" t="str" cm="1">
        <f t="array" ref="J4298">_xlfn.XLOOKUP(D4298,justificativas_motivos,justificativas_texto,"",1,1)</f>
        <v>MOTORISTA CUMPRINDO HORÁRIO NA ESCALA ATUAL</v>
      </c>
      <c r="L4298" s="119" t="str">
        <f>_xlfn.CONCAT(cr_impJnt[[#This Row],[DATA]],cr_impJnt[[#This Row],[MOTORISTA e MATRICULA]])</f>
        <v>45702DJALMA SOARES GUIMARAES - 1948</v>
      </c>
    </row>
    <row r="4299" spans="1:12" ht="41.25" hidden="1" customHeight="1">
      <c r="A4299" s="152">
        <v>45702</v>
      </c>
      <c r="B4299" s="146">
        <v>19014</v>
      </c>
      <c r="C4299" s="147">
        <v>0.75</v>
      </c>
      <c r="D4299" s="148" t="s">
        <v>11</v>
      </c>
      <c r="E4299" s="149" t="s">
        <v>27</v>
      </c>
      <c r="F4299" s="149"/>
      <c r="G4299" s="149" t="str">
        <f t="shared" si="149"/>
        <v>1</v>
      </c>
      <c r="H4299" s="150">
        <f t="shared" si="150"/>
        <v>18</v>
      </c>
      <c r="I4299" s="149" t="str" cm="1">
        <f t="array" ref="I4299">_xlfn.XLOOKUP(C4299,imp_horarios,imp_trechos_janta,"",-1,1)</f>
        <v>GOIANIA X TERESINA 18:00</v>
      </c>
      <c r="J4299" s="151" t="str" cm="1">
        <f t="array" ref="J4299">_xlfn.XLOOKUP(D4299,justificativas_motivos,justificativas_texto,"",1,1)</f>
        <v>MOTORISTA CUMPRINDO HORÁRIO NA ESCALA ATUAL</v>
      </c>
      <c r="L4299" s="119" t="str">
        <f>_xlfn.CONCAT(cr_impJnt[[#This Row],[DATA]],cr_impJnt[[#This Row],[MOTORISTA e MATRICULA]])</f>
        <v>45702JUSCELINO PIRES GONCALVES - 1343</v>
      </c>
    </row>
    <row r="4300" spans="1:12" ht="41.25" hidden="1" customHeight="1">
      <c r="A4300" s="152">
        <v>45702</v>
      </c>
      <c r="B4300" s="146">
        <v>19014</v>
      </c>
      <c r="C4300" s="147">
        <v>0.75</v>
      </c>
      <c r="D4300" s="148" t="s">
        <v>11</v>
      </c>
      <c r="E4300" s="149" t="s">
        <v>40</v>
      </c>
      <c r="F4300" s="149"/>
      <c r="G4300" s="149" t="str">
        <f t="shared" si="149"/>
        <v>1</v>
      </c>
      <c r="H4300" s="150">
        <f t="shared" si="150"/>
        <v>18</v>
      </c>
      <c r="I4300" s="149" t="str" cm="1">
        <f t="array" ref="I4300">_xlfn.XLOOKUP(C4300,imp_horarios,imp_trechos_janta,"",-1,1)</f>
        <v>GOIANIA X TERESINA 18:00</v>
      </c>
      <c r="J4300" s="151" t="str" cm="1">
        <f t="array" ref="J4300">_xlfn.XLOOKUP(D4300,justificativas_motivos,justificativas_texto,"",1,1)</f>
        <v>MOTORISTA CUMPRINDO HORÁRIO NA ESCALA ATUAL</v>
      </c>
      <c r="L4300" s="119" t="str">
        <f>_xlfn.CONCAT(cr_impJnt[[#This Row],[DATA]],cr_impJnt[[#This Row],[MOTORISTA e MATRICULA]])</f>
        <v>45702RICARDO VIEIRA GERVASIO - 5297</v>
      </c>
    </row>
    <row r="4301" spans="1:12" ht="41.25" hidden="1" customHeight="1">
      <c r="A4301" s="152">
        <v>45702</v>
      </c>
      <c r="B4301" s="146">
        <v>24013</v>
      </c>
      <c r="C4301" s="147">
        <v>0.79166666666666663</v>
      </c>
      <c r="D4301" s="148" t="s">
        <v>11</v>
      </c>
      <c r="E4301" s="149" t="s">
        <v>60</v>
      </c>
      <c r="F4301" s="149"/>
      <c r="G4301" s="149" t="str">
        <f t="shared" si="149"/>
        <v>1</v>
      </c>
      <c r="H4301" s="150">
        <f t="shared" si="150"/>
        <v>18</v>
      </c>
      <c r="I4301" s="149" t="s">
        <v>79</v>
      </c>
      <c r="J4301" s="151" t="str" cm="1">
        <f t="array" ref="J4301">_xlfn.XLOOKUP(D4301,justificativas_motivos,justificativas_texto,"",1,1)</f>
        <v>MOTORISTA CUMPRINDO HORÁRIO NA ESCALA ATUAL</v>
      </c>
      <c r="L4301" s="119" t="str">
        <f>_xlfn.CONCAT(cr_impJnt[[#This Row],[DATA]],cr_impJnt[[#This Row],[MOTORISTA e MATRICULA]])</f>
        <v>45702AILTON LEITE ORTIZ DE CAMARGO - 1642</v>
      </c>
    </row>
    <row r="4302" spans="1:12" ht="41.25" hidden="1" customHeight="1">
      <c r="A4302" s="152">
        <v>45702</v>
      </c>
      <c r="B4302" s="146">
        <v>24013</v>
      </c>
      <c r="C4302" s="147">
        <v>0.79166666666666663</v>
      </c>
      <c r="D4302" s="148" t="s">
        <v>11</v>
      </c>
      <c r="E4302" s="149" t="s">
        <v>61</v>
      </c>
      <c r="F4302" s="149"/>
      <c r="G4302" s="149" t="str">
        <f t="shared" si="149"/>
        <v>1</v>
      </c>
      <c r="H4302" s="150">
        <f t="shared" si="150"/>
        <v>18</v>
      </c>
      <c r="I4302" s="149" t="s">
        <v>79</v>
      </c>
      <c r="J4302" s="151" t="str" cm="1">
        <f t="array" ref="J4302">_xlfn.XLOOKUP(D4302,justificativas_motivos,justificativas_texto,"",1,1)</f>
        <v>MOTORISTA CUMPRINDO HORÁRIO NA ESCALA ATUAL</v>
      </c>
      <c r="L4302" s="119" t="str">
        <f>_xlfn.CONCAT(cr_impJnt[[#This Row],[DATA]],cr_impJnt[[#This Row],[MOTORISTA e MATRICULA]])</f>
        <v>45702ALCENILDE BARBOSA ARAUJO - 1745</v>
      </c>
    </row>
    <row r="4303" spans="1:12" ht="41.25" hidden="1" customHeight="1">
      <c r="A4303" s="152">
        <v>45702</v>
      </c>
      <c r="B4303" s="146">
        <v>24005</v>
      </c>
      <c r="C4303" s="147">
        <v>0.83333333333333337</v>
      </c>
      <c r="D4303" s="148" t="s">
        <v>11</v>
      </c>
      <c r="E4303" s="149" t="s">
        <v>15</v>
      </c>
      <c r="F4303" s="149"/>
      <c r="G4303" s="149" t="str">
        <f t="shared" si="149"/>
        <v>1</v>
      </c>
      <c r="H4303" s="150">
        <f t="shared" si="150"/>
        <v>18</v>
      </c>
      <c r="I4303" s="149" t="str" cm="1">
        <f t="array" ref="I4303">_xlfn.XLOOKUP(C4303,imp_horarios,imp_trechos_janta,"",-1,1)</f>
        <v>GOIANIA X SAO LUIS 20:00</v>
      </c>
      <c r="J4303" s="151" t="str" cm="1">
        <f t="array" ref="J4303">_xlfn.XLOOKUP(D4303,justificativas_motivos,justificativas_texto,"",1,1)</f>
        <v>MOTORISTA CUMPRINDO HORÁRIO NA ESCALA ATUAL</v>
      </c>
      <c r="L4303" s="119" t="str">
        <f>_xlfn.CONCAT(cr_impJnt[[#This Row],[DATA]],cr_impJnt[[#This Row],[MOTORISTA e MATRICULA]])</f>
        <v>45702EDINANDES LUIZ DA SILVA - 2651</v>
      </c>
    </row>
    <row r="4304" spans="1:12" ht="41.25" hidden="1" customHeight="1">
      <c r="A4304" s="152">
        <v>45702</v>
      </c>
      <c r="B4304" s="146">
        <v>24005</v>
      </c>
      <c r="C4304" s="147">
        <v>0.83333333333333337</v>
      </c>
      <c r="D4304" s="148" t="s">
        <v>11</v>
      </c>
      <c r="E4304" s="149" t="s">
        <v>118</v>
      </c>
      <c r="F4304" s="149"/>
      <c r="G4304" s="149" t="str">
        <f t="shared" si="149"/>
        <v>1</v>
      </c>
      <c r="H4304" s="150">
        <f t="shared" si="150"/>
        <v>18</v>
      </c>
      <c r="I4304" s="149" t="str" cm="1">
        <f t="array" ref="I4304">_xlfn.XLOOKUP(C4304,imp_horarios,imp_trechos_janta,"",-1,1)</f>
        <v>GOIANIA X SAO LUIS 20:00</v>
      </c>
      <c r="J4304" s="151" t="str" cm="1">
        <f t="array" ref="J4304">_xlfn.XLOOKUP(D4304,justificativas_motivos,justificativas_texto,"",1,1)</f>
        <v>MOTORISTA CUMPRINDO HORÁRIO NA ESCALA ATUAL</v>
      </c>
      <c r="L4304" s="119" t="str">
        <f>_xlfn.CONCAT(cr_impJnt[[#This Row],[DATA]],cr_impJnt[[#This Row],[MOTORISTA e MATRICULA]])</f>
        <v>45702COSME CAVALCANTE DA SILVA - 3002</v>
      </c>
    </row>
    <row r="4305" spans="1:12" ht="41.25" hidden="1" customHeight="1">
      <c r="A4305" s="152">
        <v>45703</v>
      </c>
      <c r="B4305" s="146">
        <v>15300</v>
      </c>
      <c r="C4305" s="147">
        <v>0.85416666666666663</v>
      </c>
      <c r="D4305" s="148" t="s">
        <v>11</v>
      </c>
      <c r="E4305" s="149" t="s">
        <v>60</v>
      </c>
      <c r="F4305" s="149"/>
      <c r="G4305" s="149" t="str">
        <f t="shared" si="149"/>
        <v>1</v>
      </c>
      <c r="H4305" s="150">
        <f t="shared" si="150"/>
        <v>18</v>
      </c>
      <c r="I4305" s="149" t="s">
        <v>635</v>
      </c>
      <c r="J4305" s="151" t="str" cm="1">
        <f t="array" ref="J4305">_xlfn.XLOOKUP(D4305,justificativas_motivos,justificativas_texto,"",1,1)</f>
        <v>MOTORISTA CUMPRINDO HORÁRIO NA ESCALA ATUAL</v>
      </c>
      <c r="L4305" s="119" t="str">
        <f>_xlfn.CONCAT(cr_impJnt[[#This Row],[DATA]],cr_impJnt[[#This Row],[MOTORISTA e MATRICULA]])</f>
        <v>45703AILTON LEITE ORTIZ DE CAMARGO - 1642</v>
      </c>
    </row>
    <row r="4306" spans="1:12" ht="41.25" hidden="1" customHeight="1">
      <c r="A4306" s="152">
        <v>45703</v>
      </c>
      <c r="B4306" s="146">
        <v>15300</v>
      </c>
      <c r="C4306" s="147">
        <v>0.85416666666666663</v>
      </c>
      <c r="D4306" s="148" t="s">
        <v>11</v>
      </c>
      <c r="E4306" s="149" t="s">
        <v>61</v>
      </c>
      <c r="F4306" s="149"/>
      <c r="G4306" s="149" t="str">
        <f t="shared" si="149"/>
        <v>1</v>
      </c>
      <c r="H4306" s="150">
        <f t="shared" si="150"/>
        <v>18</v>
      </c>
      <c r="I4306" s="149" t="s">
        <v>635</v>
      </c>
      <c r="J4306" s="151" t="str" cm="1">
        <f t="array" ref="J4306">_xlfn.XLOOKUP(D4306,justificativas_motivos,justificativas_texto,"",1,1)</f>
        <v>MOTORISTA CUMPRINDO HORÁRIO NA ESCALA ATUAL</v>
      </c>
      <c r="L4306" s="119" t="str">
        <f>_xlfn.CONCAT(cr_impJnt[[#This Row],[DATA]],cr_impJnt[[#This Row],[MOTORISTA e MATRICULA]])</f>
        <v>45703ALCENILDE BARBOSA ARAUJO - 1745</v>
      </c>
    </row>
    <row r="4307" spans="1:12" ht="41.25" hidden="1" customHeight="1">
      <c r="A4307" s="152">
        <v>45703</v>
      </c>
      <c r="B4307" s="146">
        <v>19019</v>
      </c>
      <c r="C4307" s="147">
        <v>0.87847222222222221</v>
      </c>
      <c r="D4307" s="148" t="s">
        <v>11</v>
      </c>
      <c r="E4307" s="149" t="s">
        <v>15</v>
      </c>
      <c r="F4307" s="149"/>
      <c r="G4307" s="149" t="str">
        <f t="shared" si="149"/>
        <v>1</v>
      </c>
      <c r="H4307" s="150">
        <f t="shared" si="150"/>
        <v>18</v>
      </c>
      <c r="I4307" s="149" t="str" cm="1">
        <f t="array" ref="I4307">_xlfn.XLOOKUP(C4307,imp_horarios,imp_trechos_janta,"",-1,1)</f>
        <v>BELEM X GOIANIA 21:05</v>
      </c>
      <c r="J4307" s="151" t="str" cm="1">
        <f t="array" ref="J4307">_xlfn.XLOOKUP(D4307,justificativas_motivos,justificativas_texto,"",1,1)</f>
        <v>MOTORISTA CUMPRINDO HORÁRIO NA ESCALA ATUAL</v>
      </c>
      <c r="L4307" s="119" t="str">
        <f>_xlfn.CONCAT(cr_impJnt[[#This Row],[DATA]],cr_impJnt[[#This Row],[MOTORISTA e MATRICULA]])</f>
        <v>45703EDINANDES LUIZ DA SILVA - 2651</v>
      </c>
    </row>
    <row r="4308" spans="1:12" ht="41.25" hidden="1" customHeight="1">
      <c r="A4308" s="152">
        <v>45703</v>
      </c>
      <c r="B4308" s="146">
        <v>19019</v>
      </c>
      <c r="C4308" s="147">
        <v>0.87847222222222221</v>
      </c>
      <c r="D4308" s="148" t="s">
        <v>11</v>
      </c>
      <c r="E4308" s="149" t="s">
        <v>118</v>
      </c>
      <c r="F4308" s="149"/>
      <c r="G4308" s="149" t="str">
        <f t="shared" si="149"/>
        <v>1</v>
      </c>
      <c r="H4308" s="150">
        <f t="shared" si="150"/>
        <v>18</v>
      </c>
      <c r="I4308" s="149" t="str" cm="1">
        <f t="array" ref="I4308">_xlfn.XLOOKUP(C4308,imp_horarios,imp_trechos_janta,"",-1,1)</f>
        <v>BELEM X GOIANIA 21:05</v>
      </c>
      <c r="J4308" s="151" t="str" cm="1">
        <f t="array" ref="J4308">_xlfn.XLOOKUP(D4308,justificativas_motivos,justificativas_texto,"",1,1)</f>
        <v>MOTORISTA CUMPRINDO HORÁRIO NA ESCALA ATUAL</v>
      </c>
      <c r="L4308" s="119" t="str">
        <f>_xlfn.CONCAT(cr_impJnt[[#This Row],[DATA]],cr_impJnt[[#This Row],[MOTORISTA e MATRICULA]])</f>
        <v>45703COSME CAVALCANTE DA SILVA - 3002</v>
      </c>
    </row>
    <row r="4309" spans="1:12" ht="41.25" hidden="1" customHeight="1">
      <c r="A4309" s="152">
        <v>45703</v>
      </c>
      <c r="B4309" s="146">
        <v>24013</v>
      </c>
      <c r="C4309" s="147">
        <v>0.3</v>
      </c>
      <c r="D4309" s="148" t="s">
        <v>11</v>
      </c>
      <c r="E4309" s="153" t="s">
        <v>66</v>
      </c>
      <c r="F4309" s="149"/>
      <c r="G4309" s="149" t="str">
        <f t="shared" si="149"/>
        <v>1</v>
      </c>
      <c r="H4309" s="150">
        <f t="shared" si="150"/>
        <v>18</v>
      </c>
      <c r="I4309" s="149" t="str" cm="1">
        <f t="array" ref="I4309">_xlfn.XLOOKUP(C4309,imp_horarios,imp_trechos_janta,"",-1,1)</f>
        <v>BELEM X GOIANIA 07:12</v>
      </c>
      <c r="J4309" s="151" t="str" cm="1">
        <f t="array" ref="J4309">_xlfn.XLOOKUP(D4309,justificativas_motivos,justificativas_texto,"",1,1)</f>
        <v>MOTORISTA CUMPRINDO HORÁRIO NA ESCALA ATUAL</v>
      </c>
      <c r="L4309" s="119" t="str">
        <f>_xlfn.CONCAT(cr_impJnt[[#This Row],[DATA]],cr_impJnt[[#This Row],[MOTORISTA e MATRICULA]])</f>
        <v>45703ADAILTON DA SILVA RODRIGUES MENDONCA - 2662</v>
      </c>
    </row>
    <row r="4310" spans="1:12" ht="41.25" hidden="1" customHeight="1">
      <c r="A4310" s="152">
        <v>45703</v>
      </c>
      <c r="B4310" s="146">
        <v>24013</v>
      </c>
      <c r="C4310" s="147">
        <v>0.3</v>
      </c>
      <c r="D4310" s="148" t="s">
        <v>11</v>
      </c>
      <c r="E4310" s="153" t="s">
        <v>164</v>
      </c>
      <c r="F4310" s="149"/>
      <c r="G4310" s="149" t="str">
        <f t="shared" si="149"/>
        <v>1</v>
      </c>
      <c r="H4310" s="150">
        <f t="shared" si="150"/>
        <v>18</v>
      </c>
      <c r="I4310" s="149" t="str" cm="1">
        <f t="array" ref="I4310">_xlfn.XLOOKUP(C4310,imp_horarios,imp_trechos_janta,"",-1,1)</f>
        <v>BELEM X GOIANIA 07:12</v>
      </c>
      <c r="J4310" s="151" t="str" cm="1">
        <f t="array" ref="J4310">_xlfn.XLOOKUP(D4310,justificativas_motivos,justificativas_texto,"",1,1)</f>
        <v>MOTORISTA CUMPRINDO HORÁRIO NA ESCALA ATUAL</v>
      </c>
      <c r="L4310" s="119" t="str">
        <f>_xlfn.CONCAT(cr_impJnt[[#This Row],[DATA]],cr_impJnt[[#This Row],[MOTORISTA e MATRICULA]])</f>
        <v>45703MARCELO DOS REIS ALVES - 5220</v>
      </c>
    </row>
    <row r="4311" spans="1:12" ht="41.25" hidden="1" customHeight="1">
      <c r="A4311" s="152">
        <v>45703</v>
      </c>
      <c r="B4311" s="146">
        <v>221101</v>
      </c>
      <c r="C4311" s="147">
        <v>0.39583333333333331</v>
      </c>
      <c r="D4311" s="148" t="s">
        <v>11</v>
      </c>
      <c r="E4311" s="153" t="s">
        <v>315</v>
      </c>
      <c r="F4311" s="149"/>
      <c r="G4311" s="149" t="str">
        <f t="shared" si="149"/>
        <v>1</v>
      </c>
      <c r="H4311" s="150">
        <f t="shared" si="150"/>
        <v>18</v>
      </c>
      <c r="I4311" s="149" t="s">
        <v>145</v>
      </c>
      <c r="J4311" s="151" t="str" cm="1">
        <f t="array" ref="J4311">_xlfn.XLOOKUP(D4311,justificativas_motivos,justificativas_texto,"",1,1)</f>
        <v>MOTORISTA CUMPRINDO HORÁRIO NA ESCALA ATUAL</v>
      </c>
      <c r="L4311" s="119" t="str">
        <f>_xlfn.CONCAT(cr_impJnt[[#This Row],[DATA]],cr_impJnt[[#This Row],[MOTORISTA e MATRICULA]])</f>
        <v>45703WASHINGTON ALVES BRITO - 1553</v>
      </c>
    </row>
    <row r="4312" spans="1:12" ht="41.25" hidden="1" customHeight="1">
      <c r="A4312" s="152">
        <v>45703</v>
      </c>
      <c r="B4312" s="146">
        <v>221101</v>
      </c>
      <c r="C4312" s="147">
        <v>0.39583333333333331</v>
      </c>
      <c r="D4312" s="148" t="s">
        <v>11</v>
      </c>
      <c r="E4312" s="153" t="s">
        <v>348</v>
      </c>
      <c r="F4312" s="149"/>
      <c r="G4312" s="149" t="str">
        <f t="shared" si="149"/>
        <v>1</v>
      </c>
      <c r="H4312" s="150">
        <f t="shared" si="150"/>
        <v>18</v>
      </c>
      <c r="I4312" s="149" t="s">
        <v>145</v>
      </c>
      <c r="J4312" s="151" t="str" cm="1">
        <f t="array" ref="J4312">_xlfn.XLOOKUP(D4312,justificativas_motivos,justificativas_texto,"",1,1)</f>
        <v>MOTORISTA CUMPRINDO HORÁRIO NA ESCALA ATUAL</v>
      </c>
      <c r="L4312" s="119" t="str">
        <f>_xlfn.CONCAT(cr_impJnt[[#This Row],[DATA]],cr_impJnt[[#This Row],[MOTORISTA e MATRICULA]])</f>
        <v>45703EDMILSON LUIS DE FRANCA - 5442</v>
      </c>
    </row>
    <row r="4313" spans="1:12" ht="41.25" hidden="1" customHeight="1">
      <c r="A4313" s="152">
        <v>45703</v>
      </c>
      <c r="B4313" s="146">
        <v>221301</v>
      </c>
      <c r="C4313" s="147">
        <v>0.79166666666666663</v>
      </c>
      <c r="D4313" s="148" t="s">
        <v>11</v>
      </c>
      <c r="E4313" s="153" t="s">
        <v>287</v>
      </c>
      <c r="F4313" s="149"/>
      <c r="G4313" s="149" t="str">
        <f t="shared" si="149"/>
        <v>1</v>
      </c>
      <c r="H4313" s="150">
        <f t="shared" si="150"/>
        <v>18</v>
      </c>
      <c r="I4313" s="149" t="s">
        <v>592</v>
      </c>
      <c r="J4313" s="151" t="str" cm="1">
        <f t="array" ref="J4313">_xlfn.XLOOKUP(D4313,justificativas_motivos,justificativas_texto,"",1,1)</f>
        <v>MOTORISTA CUMPRINDO HORÁRIO NA ESCALA ATUAL</v>
      </c>
      <c r="L4313" s="119" t="str">
        <f>_xlfn.CONCAT(cr_impJnt[[#This Row],[DATA]],cr_impJnt[[#This Row],[MOTORISTA e MATRICULA]])</f>
        <v>45703RAIMUNDO NONATO MAGALHAES DO NASCIMENTO - 5662</v>
      </c>
    </row>
    <row r="4314" spans="1:12" ht="41.25" hidden="1" customHeight="1">
      <c r="A4314" s="152">
        <v>45703</v>
      </c>
      <c r="B4314" s="146">
        <v>221301</v>
      </c>
      <c r="C4314" s="147">
        <v>0.79166666666666663</v>
      </c>
      <c r="D4314" s="148" t="s">
        <v>11</v>
      </c>
      <c r="E4314" s="153" t="s">
        <v>367</v>
      </c>
      <c r="F4314" s="149"/>
      <c r="G4314" s="149" t="str">
        <f t="shared" si="149"/>
        <v>1</v>
      </c>
      <c r="H4314" s="150">
        <f t="shared" si="150"/>
        <v>18</v>
      </c>
      <c r="I4314" s="149" t="s">
        <v>592</v>
      </c>
      <c r="J4314" s="151" t="str" cm="1">
        <f t="array" ref="J4314">_xlfn.XLOOKUP(D4314,justificativas_motivos,justificativas_texto,"",1,1)</f>
        <v>MOTORISTA CUMPRINDO HORÁRIO NA ESCALA ATUAL</v>
      </c>
      <c r="L4314" s="119" t="str">
        <f>_xlfn.CONCAT(cr_impJnt[[#This Row],[DATA]],cr_impJnt[[#This Row],[MOTORISTA e MATRICULA]])</f>
        <v>45703KLEBERT XAVIER DA MAIA - 5827</v>
      </c>
    </row>
    <row r="4315" spans="1:12" ht="41.25" hidden="1" customHeight="1">
      <c r="A4315" s="152">
        <v>45703</v>
      </c>
      <c r="B4315" s="146">
        <v>24005</v>
      </c>
      <c r="C4315" s="147">
        <v>0.33333333333333331</v>
      </c>
      <c r="D4315" s="148" t="s">
        <v>11</v>
      </c>
      <c r="E4315" s="149" t="s">
        <v>30</v>
      </c>
      <c r="F4315" s="149"/>
      <c r="G4315" s="149" t="str">
        <f t="shared" si="149"/>
        <v>1</v>
      </c>
      <c r="H4315" s="150">
        <f t="shared" si="150"/>
        <v>18</v>
      </c>
      <c r="I4315" s="149" t="str" cm="1">
        <f t="array" ref="I4315">_xlfn.XLOOKUP(C4315,imp_horarios,imp_trechos_janta,"",-1,1)</f>
        <v>SAO LUIS X GOIANIA 08:00</v>
      </c>
      <c r="J4315" s="151" t="str" cm="1">
        <f t="array" ref="J4315">_xlfn.XLOOKUP(D4315,justificativas_motivos,justificativas_texto,"",1,1)</f>
        <v>MOTORISTA CUMPRINDO HORÁRIO NA ESCALA ATUAL</v>
      </c>
      <c r="L4315" s="119" t="str">
        <f>_xlfn.CONCAT(cr_impJnt[[#This Row],[DATA]],cr_impJnt[[#This Row],[MOTORISTA e MATRICULA]])</f>
        <v>45703REGISMAR ANTONIO TEODORO DA COSTA - 2966</v>
      </c>
    </row>
    <row r="4316" spans="1:12" ht="41.25" hidden="1" customHeight="1">
      <c r="A4316" s="152">
        <v>45703</v>
      </c>
      <c r="B4316" s="146">
        <v>24005</v>
      </c>
      <c r="C4316" s="147">
        <v>0.33333333333333331</v>
      </c>
      <c r="D4316" s="148" t="s">
        <v>11</v>
      </c>
      <c r="E4316" s="149" t="s">
        <v>31</v>
      </c>
      <c r="F4316" s="149"/>
      <c r="G4316" s="149" t="str">
        <f t="shared" si="149"/>
        <v>1</v>
      </c>
      <c r="H4316" s="150">
        <f t="shared" si="150"/>
        <v>18</v>
      </c>
      <c r="I4316" s="149" t="str" cm="1">
        <f t="array" ref="I4316">_xlfn.XLOOKUP(C4316,imp_horarios,imp_trechos_janta,"",-1,1)</f>
        <v>SAO LUIS X GOIANIA 08:00</v>
      </c>
      <c r="J4316" s="151" t="str" cm="1">
        <f t="array" ref="J4316">_xlfn.XLOOKUP(D4316,justificativas_motivos,justificativas_texto,"",1,1)</f>
        <v>MOTORISTA CUMPRINDO HORÁRIO NA ESCALA ATUAL</v>
      </c>
      <c r="L4316" s="119" t="str">
        <f>_xlfn.CONCAT(cr_impJnt[[#This Row],[DATA]],cr_impJnt[[#This Row],[MOTORISTA e MATRICULA]])</f>
        <v>45703SEBASTIAO SERGIO DE OLIVEIRA - 3079</v>
      </c>
    </row>
    <row r="4317" spans="1:12" ht="41.25" hidden="1" customHeight="1">
      <c r="A4317" s="152">
        <v>45703</v>
      </c>
      <c r="B4317" s="146">
        <v>19008</v>
      </c>
      <c r="C4317" s="147">
        <v>0.75</v>
      </c>
      <c r="D4317" s="148" t="s">
        <v>11</v>
      </c>
      <c r="E4317" s="149" t="s">
        <v>108</v>
      </c>
      <c r="F4317" s="149"/>
      <c r="G4317" s="149" t="str">
        <f t="shared" si="149"/>
        <v>1</v>
      </c>
      <c r="H4317" s="150">
        <f t="shared" si="150"/>
        <v>18</v>
      </c>
      <c r="I4317" s="149" t="str" cm="1">
        <f t="array" ref="I4317">_xlfn.XLOOKUP(C4317,imp_horarios,imp_trechos_janta,"",-1,1)</f>
        <v>GOIANIA X TERESINA 18:00</v>
      </c>
      <c r="J4317" s="151" t="str" cm="1">
        <f t="array" ref="J4317">_xlfn.XLOOKUP(D4317,justificativas_motivos,justificativas_texto,"",1,1)</f>
        <v>MOTORISTA CUMPRINDO HORÁRIO NA ESCALA ATUAL</v>
      </c>
      <c r="L4317" s="119" t="str">
        <f>_xlfn.CONCAT(cr_impJnt[[#This Row],[DATA]],cr_impJnt[[#This Row],[MOTORISTA e MATRICULA]])</f>
        <v>45703MAURICIO CARLOS BARROSO - 901</v>
      </c>
    </row>
    <row r="4318" spans="1:12" ht="41.25" hidden="1" customHeight="1">
      <c r="A4318" s="152">
        <v>45703</v>
      </c>
      <c r="B4318" s="146">
        <v>19008</v>
      </c>
      <c r="C4318" s="147">
        <v>0.75</v>
      </c>
      <c r="D4318" s="148" t="s">
        <v>11</v>
      </c>
      <c r="E4318" s="149" t="s">
        <v>47</v>
      </c>
      <c r="F4318" s="149"/>
      <c r="G4318" s="149" t="str">
        <f t="shared" si="149"/>
        <v>1</v>
      </c>
      <c r="H4318" s="150">
        <f t="shared" si="150"/>
        <v>18</v>
      </c>
      <c r="I4318" s="149" t="str" cm="1">
        <f t="array" ref="I4318">_xlfn.XLOOKUP(C4318,imp_horarios,imp_trechos_janta,"",-1,1)</f>
        <v>GOIANIA X TERESINA 18:00</v>
      </c>
      <c r="J4318" s="151" t="str" cm="1">
        <f t="array" ref="J4318">_xlfn.XLOOKUP(D4318,justificativas_motivos,justificativas_texto,"",1,1)</f>
        <v>MOTORISTA CUMPRINDO HORÁRIO NA ESCALA ATUAL</v>
      </c>
      <c r="L4318" s="119" t="str">
        <f>_xlfn.CONCAT(cr_impJnt[[#This Row],[DATA]],cr_impJnt[[#This Row],[MOTORISTA e MATRICULA]])</f>
        <v>45703EURIPEDES BORGES DOS SANTOS - 5017</v>
      </c>
    </row>
    <row r="4319" spans="1:12" ht="41.25" hidden="1" customHeight="1">
      <c r="A4319" s="152">
        <v>45703</v>
      </c>
      <c r="B4319" s="146">
        <v>24011</v>
      </c>
      <c r="C4319" s="147">
        <v>0.79166666666666663</v>
      </c>
      <c r="D4319" s="148" t="s">
        <v>11</v>
      </c>
      <c r="E4319" s="149" t="s">
        <v>103</v>
      </c>
      <c r="F4319" s="149"/>
      <c r="G4319" s="149" t="str">
        <f t="shared" si="149"/>
        <v>1</v>
      </c>
      <c r="H4319" s="150">
        <f t="shared" si="150"/>
        <v>18</v>
      </c>
      <c r="I4319" s="149" t="s">
        <v>79</v>
      </c>
      <c r="J4319" s="151" t="str" cm="1">
        <f t="array" ref="J4319">_xlfn.XLOOKUP(D4319,justificativas_motivos,justificativas_texto,"",1,1)</f>
        <v>MOTORISTA CUMPRINDO HORÁRIO NA ESCALA ATUAL</v>
      </c>
      <c r="L4319" s="119" t="str">
        <f>_xlfn.CONCAT(cr_impJnt[[#This Row],[DATA]],cr_impJnt[[#This Row],[MOTORISTA e MATRICULA]])</f>
        <v>45703VALDIVINO GONCALVES DA SILVA - 5724</v>
      </c>
    </row>
    <row r="4320" spans="1:12" ht="41.25" hidden="1" customHeight="1">
      <c r="A4320" s="152">
        <v>45703</v>
      </c>
      <c r="B4320" s="146">
        <v>24011</v>
      </c>
      <c r="C4320" s="147">
        <v>0.79166666666666663</v>
      </c>
      <c r="D4320" s="148" t="s">
        <v>11</v>
      </c>
      <c r="E4320" s="149" t="s">
        <v>375</v>
      </c>
      <c r="F4320" s="149"/>
      <c r="G4320" s="149" t="str">
        <f t="shared" si="149"/>
        <v>1</v>
      </c>
      <c r="H4320" s="150">
        <f t="shared" si="150"/>
        <v>18</v>
      </c>
      <c r="I4320" s="149" t="s">
        <v>79</v>
      </c>
      <c r="J4320" s="151" t="str" cm="1">
        <f t="array" ref="J4320">_xlfn.XLOOKUP(D4320,justificativas_motivos,justificativas_texto,"",1,1)</f>
        <v>MOTORISTA CUMPRINDO HORÁRIO NA ESCALA ATUAL</v>
      </c>
      <c r="L4320" s="119" t="str">
        <f>_xlfn.CONCAT(cr_impJnt[[#This Row],[DATA]],cr_impJnt[[#This Row],[MOTORISTA e MATRICULA]])</f>
        <v>45703JOSE CLAUDIMAR  CUNHA - 5652</v>
      </c>
    </row>
    <row r="4321" spans="1:12" ht="41.25" hidden="1" customHeight="1">
      <c r="A4321" s="152">
        <v>45703</v>
      </c>
      <c r="B4321" s="146">
        <v>24015</v>
      </c>
      <c r="C4321" s="147">
        <v>0.83333333333333337</v>
      </c>
      <c r="D4321" s="148" t="s">
        <v>11</v>
      </c>
      <c r="E4321" s="149" t="s">
        <v>102</v>
      </c>
      <c r="F4321" s="149"/>
      <c r="G4321" s="149" t="str">
        <f t="shared" si="149"/>
        <v>1</v>
      </c>
      <c r="H4321" s="150">
        <f t="shared" si="150"/>
        <v>18</v>
      </c>
      <c r="I4321" s="149" t="str" cm="1">
        <f t="array" ref="I4321">_xlfn.XLOOKUP(C4321,imp_horarios,imp_trechos_janta,"",-1,1)</f>
        <v>GOIANIA X SAO LUIS 20:00</v>
      </c>
      <c r="J4321" s="151" t="str" cm="1">
        <f t="array" ref="J4321">_xlfn.XLOOKUP(D4321,justificativas_motivos,justificativas_texto,"",1,1)</f>
        <v>MOTORISTA CUMPRINDO HORÁRIO NA ESCALA ATUAL</v>
      </c>
      <c r="L4321" s="119" t="str">
        <f>_xlfn.CONCAT(cr_impJnt[[#This Row],[DATA]],cr_impJnt[[#This Row],[MOTORISTA e MATRICULA]])</f>
        <v>45703DIVINO EURIPEDES RIBEIRO - 5191</v>
      </c>
    </row>
    <row r="4322" spans="1:12" ht="41.25" hidden="1" customHeight="1">
      <c r="A4322" s="152">
        <v>45703</v>
      </c>
      <c r="B4322" s="146">
        <v>24015</v>
      </c>
      <c r="C4322" s="147">
        <v>0.83333333333333337</v>
      </c>
      <c r="D4322" s="148" t="s">
        <v>11</v>
      </c>
      <c r="E4322" s="149" t="s">
        <v>92</v>
      </c>
      <c r="F4322" s="149"/>
      <c r="G4322" s="149" t="str">
        <f t="shared" si="149"/>
        <v>1</v>
      </c>
      <c r="H4322" s="150">
        <f t="shared" si="150"/>
        <v>18</v>
      </c>
      <c r="I4322" s="149" t="str" cm="1">
        <f t="array" ref="I4322">_xlfn.XLOOKUP(C4322,imp_horarios,imp_trechos_janta,"",-1,1)</f>
        <v>GOIANIA X SAO LUIS 20:00</v>
      </c>
      <c r="J4322" s="151" t="str" cm="1">
        <f t="array" ref="J4322">_xlfn.XLOOKUP(D4322,justificativas_motivos,justificativas_texto,"",1,1)</f>
        <v>MOTORISTA CUMPRINDO HORÁRIO NA ESCALA ATUAL</v>
      </c>
    </row>
    <row r="4323" spans="1:12" ht="41.25" hidden="1" customHeight="1">
      <c r="A4323" s="152">
        <v>45704</v>
      </c>
      <c r="B4323" s="146" t="s">
        <v>137</v>
      </c>
      <c r="C4323" s="147" t="s">
        <v>137</v>
      </c>
      <c r="D4323" s="148" t="s">
        <v>137</v>
      </c>
      <c r="E4323" s="149" t="s">
        <v>103</v>
      </c>
      <c r="F4323" s="149"/>
      <c r="G4323" s="149" t="str">
        <f t="shared" si="149"/>
        <v>1</v>
      </c>
      <c r="H4323" s="150">
        <f t="shared" si="150"/>
        <v>18</v>
      </c>
      <c r="I4323" s="149" t="str" cm="1">
        <f t="array" ref="I4323">_xlfn.XLOOKUP(C4323,imp_horarios,imp_trechos_janta,"",-1,1)</f>
        <v>ESPERA</v>
      </c>
      <c r="J4323" s="151" t="str" cm="1">
        <f t="array" ref="J4323">_xlfn.XLOOKUP(D4323,justificativas_motivos,justificativas_texto,"",1,1)</f>
        <v>MOTORISTA NA GARAGEM EM ESPERA PARA DISPONIBILIDADE DE HORARIOS</v>
      </c>
    </row>
    <row r="4324" spans="1:12" ht="41.25" hidden="1" customHeight="1">
      <c r="A4324" s="152">
        <v>45704</v>
      </c>
      <c r="B4324" s="146" t="s">
        <v>137</v>
      </c>
      <c r="C4324" s="147" t="s">
        <v>137</v>
      </c>
      <c r="D4324" s="148" t="s">
        <v>137</v>
      </c>
      <c r="E4324" s="149" t="s">
        <v>441</v>
      </c>
      <c r="F4324" s="149"/>
      <c r="G4324" s="149" t="str">
        <f t="shared" si="149"/>
        <v>1</v>
      </c>
      <c r="H4324" s="150">
        <f t="shared" si="150"/>
        <v>18</v>
      </c>
      <c r="I4324" s="149" t="str" cm="1">
        <f t="array" ref="I4324">_xlfn.XLOOKUP(C4324,imp_horarios,imp_trechos_janta,"",-1,1)</f>
        <v>ESPERA</v>
      </c>
      <c r="J4324" s="151" t="str" cm="1">
        <f t="array" ref="J4324">_xlfn.XLOOKUP(D4324,justificativas_motivos,justificativas_texto,"",1,1)</f>
        <v>MOTORISTA NA GARAGEM EM ESPERA PARA DISPONIBILIDADE DE HORARIOS</v>
      </c>
    </row>
    <row r="4325" spans="1:12" ht="41.25" hidden="1" customHeight="1">
      <c r="A4325" s="152">
        <v>45704</v>
      </c>
      <c r="B4325" s="146" t="s">
        <v>137</v>
      </c>
      <c r="C4325" s="147" t="s">
        <v>137</v>
      </c>
      <c r="D4325" s="148" t="s">
        <v>137</v>
      </c>
      <c r="E4325" s="149" t="s">
        <v>102</v>
      </c>
      <c r="F4325" s="149"/>
      <c r="G4325" s="149" t="str">
        <f t="shared" si="149"/>
        <v>1</v>
      </c>
      <c r="H4325" s="150">
        <f t="shared" si="150"/>
        <v>18</v>
      </c>
      <c r="I4325" s="149" t="str" cm="1">
        <f t="array" ref="I4325">_xlfn.XLOOKUP(C4325,imp_horarios,imp_trechos_janta,"",-1,1)</f>
        <v>ESPERA</v>
      </c>
      <c r="J4325" s="151" t="str" cm="1">
        <f t="array" ref="J4325">_xlfn.XLOOKUP(D4325,justificativas_motivos,justificativas_texto,"",1,1)</f>
        <v>MOTORISTA NA GARAGEM EM ESPERA PARA DISPONIBILIDADE DE HORARIOS</v>
      </c>
    </row>
    <row r="4326" spans="1:12" ht="41.25" hidden="1" customHeight="1">
      <c r="A4326" s="152">
        <v>45704</v>
      </c>
      <c r="B4326" s="146" t="s">
        <v>137</v>
      </c>
      <c r="C4326" s="147" t="s">
        <v>137</v>
      </c>
      <c r="D4326" s="148" t="s">
        <v>137</v>
      </c>
      <c r="E4326" s="149" t="s">
        <v>92</v>
      </c>
      <c r="F4326" s="149"/>
      <c r="G4326" s="149" t="str">
        <f t="shared" si="149"/>
        <v>1</v>
      </c>
      <c r="H4326" s="150">
        <f t="shared" si="150"/>
        <v>18</v>
      </c>
      <c r="I4326" s="149" t="str" cm="1">
        <f t="array" ref="I4326">_xlfn.XLOOKUP(C4326,imp_horarios,imp_trechos_janta,"",-1,1)</f>
        <v>ESPERA</v>
      </c>
      <c r="J4326" s="151" t="str" cm="1">
        <f t="array" ref="J4326">_xlfn.XLOOKUP(D4326,justificativas_motivos,justificativas_texto,"",1,1)</f>
        <v>MOTORISTA NA GARAGEM EM ESPERA PARA DISPONIBILIDADE DE HORARIOS</v>
      </c>
    </row>
    <row r="4327" spans="1:12" ht="41.25" hidden="1" customHeight="1">
      <c r="A4327" s="152">
        <v>45704</v>
      </c>
      <c r="B4327" s="146">
        <v>16400</v>
      </c>
      <c r="C4327" s="147">
        <v>0.39583333333333331</v>
      </c>
      <c r="D4327" s="148" t="s">
        <v>11</v>
      </c>
      <c r="E4327" s="153" t="s">
        <v>413</v>
      </c>
      <c r="F4327" s="149"/>
      <c r="G4327" s="149" t="str">
        <f t="shared" si="149"/>
        <v>1</v>
      </c>
      <c r="H4327" s="150">
        <f t="shared" si="150"/>
        <v>18</v>
      </c>
      <c r="I4327" s="149" t="str" cm="1">
        <f t="array" ref="I4327">_xlfn.XLOOKUP(C4327,imp_horarios,imp_trechos_janta,"",-1,1)</f>
        <v>GOIANIA X BELEM 09:30</v>
      </c>
      <c r="J4327" s="151" t="str" cm="1">
        <f t="array" ref="J4327">_xlfn.XLOOKUP(D4327,justificativas_motivos,justificativas_texto,"",1,1)</f>
        <v>MOTORISTA CUMPRINDO HORÁRIO NA ESCALA ATUAL</v>
      </c>
    </row>
    <row r="4328" spans="1:12" ht="41.25" hidden="1" customHeight="1">
      <c r="A4328" s="152">
        <v>45704</v>
      </c>
      <c r="B4328" s="146">
        <v>16400</v>
      </c>
      <c r="C4328" s="147">
        <v>0.39583333333333331</v>
      </c>
      <c r="D4328" s="148" t="s">
        <v>11</v>
      </c>
      <c r="E4328" s="153" t="s">
        <v>266</v>
      </c>
      <c r="F4328" s="149"/>
      <c r="G4328" s="149" t="str">
        <f t="shared" si="149"/>
        <v>1</v>
      </c>
      <c r="H4328" s="150">
        <f t="shared" si="150"/>
        <v>18</v>
      </c>
      <c r="I4328" s="149" t="str" cm="1">
        <f t="array" ref="I4328">_xlfn.XLOOKUP(C4328,imp_horarios,imp_trechos_janta,"",-1,1)</f>
        <v>GOIANIA X BELEM 09:30</v>
      </c>
      <c r="J4328" s="151" t="str" cm="1">
        <f t="array" ref="J4328">_xlfn.XLOOKUP(D4328,justificativas_motivos,justificativas_texto,"",1,1)</f>
        <v>MOTORISTA CUMPRINDO HORÁRIO NA ESCALA ATUAL</v>
      </c>
    </row>
    <row r="4329" spans="1:12" ht="41.25" hidden="1" customHeight="1">
      <c r="A4329" s="152">
        <v>45704</v>
      </c>
      <c r="B4329" s="146">
        <v>19013</v>
      </c>
      <c r="C4329" s="147">
        <v>0.39583333333333331</v>
      </c>
      <c r="D4329" s="148" t="s">
        <v>11</v>
      </c>
      <c r="E4329" s="149" t="s">
        <v>354</v>
      </c>
      <c r="F4329" s="149"/>
      <c r="G4329" s="149" t="str">
        <f t="shared" si="149"/>
        <v>1</v>
      </c>
      <c r="H4329" s="150">
        <f t="shared" si="150"/>
        <v>18</v>
      </c>
      <c r="I4329" s="149" t="s">
        <v>145</v>
      </c>
      <c r="J4329" s="151" t="str" cm="1">
        <f t="array" ref="J4329">_xlfn.XLOOKUP(D4329,justificativas_motivos,justificativas_texto,"",1,1)</f>
        <v>MOTORISTA CUMPRINDO HORÁRIO NA ESCALA ATUAL</v>
      </c>
    </row>
    <row r="4330" spans="1:12" ht="41.25" hidden="1" customHeight="1">
      <c r="A4330" s="152">
        <v>45704</v>
      </c>
      <c r="B4330" s="146">
        <v>19013</v>
      </c>
      <c r="C4330" s="147">
        <v>0.39583333333333331</v>
      </c>
      <c r="D4330" s="148" t="s">
        <v>11</v>
      </c>
      <c r="E4330" s="149" t="s">
        <v>270</v>
      </c>
      <c r="F4330" s="149"/>
      <c r="G4330" s="149" t="str">
        <f t="shared" si="149"/>
        <v>1</v>
      </c>
      <c r="H4330" s="150">
        <f t="shared" si="150"/>
        <v>18</v>
      </c>
      <c r="I4330" s="149" t="s">
        <v>145</v>
      </c>
      <c r="J4330" s="151" t="str" cm="1">
        <f t="array" ref="J4330">_xlfn.XLOOKUP(D4330,justificativas_motivos,justificativas_texto,"",1,1)</f>
        <v>MOTORISTA CUMPRINDO HORÁRIO NA ESCALA ATUAL</v>
      </c>
    </row>
    <row r="4331" spans="1:12" ht="41.25" hidden="1" customHeight="1">
      <c r="A4331" s="152">
        <v>45704</v>
      </c>
      <c r="B4331" s="146" t="s">
        <v>137</v>
      </c>
      <c r="C4331" s="147" t="s">
        <v>137</v>
      </c>
      <c r="D4331" s="148" t="s">
        <v>137</v>
      </c>
      <c r="E4331" s="149" t="s">
        <v>160</v>
      </c>
      <c r="F4331" s="149"/>
      <c r="G4331" s="149" t="str">
        <f t="shared" si="149"/>
        <v>1</v>
      </c>
      <c r="H4331" s="150">
        <f t="shared" si="150"/>
        <v>18</v>
      </c>
      <c r="I4331" s="149" t="str" cm="1">
        <f t="array" ref="I4331">_xlfn.XLOOKUP(C4331,imp_horarios,imp_trechos_janta,"",-1,1)</f>
        <v>ESPERA</v>
      </c>
      <c r="J4331" s="151" t="str" cm="1">
        <f t="array" ref="J4331">_xlfn.XLOOKUP(D4331,justificativas_motivos,justificativas_texto,"",1,1)</f>
        <v>MOTORISTA NA GARAGEM EM ESPERA PARA DISPONIBILIDADE DE HORARIOS</v>
      </c>
    </row>
    <row r="4332" spans="1:12" ht="41.25" hidden="1" customHeight="1">
      <c r="A4332" s="152">
        <v>45704</v>
      </c>
      <c r="B4332" s="146" t="s">
        <v>137</v>
      </c>
      <c r="C4332" s="147" t="s">
        <v>137</v>
      </c>
      <c r="D4332" s="148" t="s">
        <v>137</v>
      </c>
      <c r="E4332" s="149" t="s">
        <v>110</v>
      </c>
      <c r="F4332" s="149"/>
      <c r="G4332" s="149" t="str">
        <f t="shared" si="149"/>
        <v>1</v>
      </c>
      <c r="H4332" s="150">
        <f t="shared" si="150"/>
        <v>18</v>
      </c>
      <c r="I4332" s="149" t="str" cm="1">
        <f t="array" ref="I4332">_xlfn.XLOOKUP(C4332,imp_horarios,imp_trechos_janta,"",-1,1)</f>
        <v>ESPERA</v>
      </c>
      <c r="J4332" s="151" t="str" cm="1">
        <f t="array" ref="J4332">_xlfn.XLOOKUP(D4332,justificativas_motivos,justificativas_texto,"",1,1)</f>
        <v>MOTORISTA NA GARAGEM EM ESPERA PARA DISPONIBILIDADE DE HORARIOS</v>
      </c>
    </row>
    <row r="4333" spans="1:12" ht="41.25" hidden="1" customHeight="1">
      <c r="A4333" s="152">
        <v>45704</v>
      </c>
      <c r="B4333" s="146">
        <v>19007</v>
      </c>
      <c r="C4333" s="147">
        <v>0.75</v>
      </c>
      <c r="D4333" s="148" t="s">
        <v>11</v>
      </c>
      <c r="E4333" s="153" t="s">
        <v>343</v>
      </c>
      <c r="F4333" s="149"/>
      <c r="G4333" s="149" t="str">
        <f t="shared" si="149"/>
        <v>1</v>
      </c>
      <c r="H4333" s="150">
        <f t="shared" si="150"/>
        <v>18</v>
      </c>
      <c r="I4333" s="149" t="str" cm="1">
        <f t="array" ref="I4333">_xlfn.XLOOKUP(C4333,imp_horarios,imp_trechos_janta,"",-1,1)</f>
        <v>GOIANIA X TERESINA 18:00</v>
      </c>
      <c r="J4333" s="151" t="str" cm="1">
        <f t="array" ref="J4333">_xlfn.XLOOKUP(D4333,justificativas_motivos,justificativas_texto,"",1,1)</f>
        <v>MOTORISTA CUMPRINDO HORÁRIO NA ESCALA ATUAL</v>
      </c>
    </row>
    <row r="4334" spans="1:12" ht="41.25" hidden="1" customHeight="1">
      <c r="A4334" s="152">
        <v>45704</v>
      </c>
      <c r="B4334" s="146">
        <v>19007</v>
      </c>
      <c r="C4334" s="147">
        <v>0.75</v>
      </c>
      <c r="D4334" s="148" t="s">
        <v>11</v>
      </c>
      <c r="E4334" s="153" t="s">
        <v>443</v>
      </c>
      <c r="F4334" s="149"/>
      <c r="G4334" s="149" t="str">
        <f t="shared" si="149"/>
        <v>1</v>
      </c>
      <c r="H4334" s="150">
        <f t="shared" si="150"/>
        <v>18</v>
      </c>
      <c r="I4334" s="149" t="str" cm="1">
        <f t="array" ref="I4334">_xlfn.XLOOKUP(C4334,imp_horarios,imp_trechos_janta,"",-1,1)</f>
        <v>GOIANIA X TERESINA 18:00</v>
      </c>
      <c r="J4334" s="151" t="str" cm="1">
        <f t="array" ref="J4334">_xlfn.XLOOKUP(D4334,justificativas_motivos,justificativas_texto,"",1,1)</f>
        <v>MOTORISTA CUMPRINDO HORÁRIO NA ESCALA ATUAL</v>
      </c>
    </row>
    <row r="4335" spans="1:12" ht="41.25" hidden="1" customHeight="1">
      <c r="A4335" s="152">
        <v>45704</v>
      </c>
      <c r="B4335" s="146">
        <v>24010</v>
      </c>
      <c r="C4335" s="147">
        <v>0.79166666666666663</v>
      </c>
      <c r="D4335" s="148" t="s">
        <v>11</v>
      </c>
      <c r="E4335" s="149" t="s">
        <v>201</v>
      </c>
      <c r="F4335" s="149"/>
      <c r="G4335" s="149" t="str">
        <f t="shared" si="149"/>
        <v>1</v>
      </c>
      <c r="H4335" s="150">
        <f t="shared" si="150"/>
        <v>18</v>
      </c>
      <c r="I4335" s="149" t="s">
        <v>79</v>
      </c>
      <c r="J4335" s="151" t="str" cm="1">
        <f t="array" ref="J4335">_xlfn.XLOOKUP(D4335,justificativas_motivos,justificativas_texto,"",1,1)</f>
        <v>MOTORISTA CUMPRINDO HORÁRIO NA ESCALA ATUAL</v>
      </c>
    </row>
    <row r="4336" spans="1:12" ht="41.25" hidden="1" customHeight="1">
      <c r="A4336" s="152">
        <v>45704</v>
      </c>
      <c r="B4336" s="146">
        <v>24010</v>
      </c>
      <c r="C4336" s="147">
        <v>0.79166666666666663</v>
      </c>
      <c r="D4336" s="148" t="s">
        <v>11</v>
      </c>
      <c r="E4336" s="153" t="s">
        <v>416</v>
      </c>
      <c r="F4336" s="149"/>
      <c r="G4336" s="149" t="str">
        <f t="shared" si="149"/>
        <v>1</v>
      </c>
      <c r="H4336" s="150">
        <f t="shared" si="150"/>
        <v>18</v>
      </c>
      <c r="I4336" s="149" t="s">
        <v>79</v>
      </c>
      <c r="J4336" s="151" t="str" cm="1">
        <f t="array" ref="J4336">_xlfn.XLOOKUP(D4336,justificativas_motivos,justificativas_texto,"",1,1)</f>
        <v>MOTORISTA CUMPRINDO HORÁRIO NA ESCALA ATUAL</v>
      </c>
    </row>
    <row r="4337" spans="1:12" ht="41.25" hidden="1" customHeight="1">
      <c r="A4337" s="152">
        <v>45704</v>
      </c>
      <c r="B4337" s="146">
        <v>24012</v>
      </c>
      <c r="C4337" s="147">
        <v>0.83333333333333337</v>
      </c>
      <c r="D4337" s="148" t="s">
        <v>11</v>
      </c>
      <c r="E4337" s="149" t="s">
        <v>64</v>
      </c>
      <c r="F4337" s="149"/>
      <c r="G4337" s="149" t="str">
        <f t="shared" si="149"/>
        <v>1</v>
      </c>
      <c r="H4337" s="150">
        <f t="shared" si="150"/>
        <v>18</v>
      </c>
      <c r="I4337" s="149" t="str" cm="1">
        <f t="array" ref="I4337">_xlfn.XLOOKUP(C4337,imp_horarios,imp_trechos_janta,"",-1,1)</f>
        <v>GOIANIA X SAO LUIS 20:00</v>
      </c>
      <c r="J4337" s="151" t="str" cm="1">
        <f t="array" ref="J4337">_xlfn.XLOOKUP(D4337,justificativas_motivos,justificativas_texto,"",1,1)</f>
        <v>MOTORISTA CUMPRINDO HORÁRIO NA ESCALA ATUAL</v>
      </c>
    </row>
    <row r="4338" spans="1:12" ht="41.25" hidden="1" customHeight="1">
      <c r="A4338" s="152">
        <v>45704</v>
      </c>
      <c r="B4338" s="146">
        <v>24012</v>
      </c>
      <c r="C4338" s="147">
        <v>0.83333333333333337</v>
      </c>
      <c r="D4338" s="148" t="s">
        <v>11</v>
      </c>
      <c r="E4338" s="149" t="s">
        <v>65</v>
      </c>
      <c r="F4338" s="149"/>
      <c r="G4338" s="149" t="str">
        <f t="shared" si="149"/>
        <v>1</v>
      </c>
      <c r="H4338" s="150">
        <f t="shared" si="150"/>
        <v>18</v>
      </c>
      <c r="I4338" s="149" t="str" cm="1">
        <f t="array" ref="I4338">_xlfn.XLOOKUP(C4338,imp_horarios,imp_trechos_janta,"",-1,1)</f>
        <v>GOIANIA X SAO LUIS 20:00</v>
      </c>
      <c r="J4338" s="151" t="str" cm="1">
        <f t="array" ref="J4338">_xlfn.XLOOKUP(D4338,justificativas_motivos,justificativas_texto,"",1,1)</f>
        <v>MOTORISTA CUMPRINDO HORÁRIO NA ESCALA ATUAL</v>
      </c>
      <c r="L4338" s="119" t="str">
        <f>_xlfn.CONCAT(cr_impJnt[[#This Row],[DATA]],cr_impJnt[[#This Row],[MOTORISTA e MATRICULA]])</f>
        <v>45704WILSON FERREIRA DE JESUS - 1407</v>
      </c>
    </row>
    <row r="4339" spans="1:12" ht="41.25" hidden="1" customHeight="1">
      <c r="A4339" s="152">
        <v>45705</v>
      </c>
      <c r="B4339" s="146">
        <v>16900</v>
      </c>
      <c r="C4339" s="147">
        <v>0.85416666666666663</v>
      </c>
      <c r="D4339" s="148" t="s">
        <v>11</v>
      </c>
      <c r="E4339" s="149" t="s">
        <v>160</v>
      </c>
      <c r="F4339" s="149"/>
      <c r="G4339" s="149" t="str">
        <f t="shared" si="149"/>
        <v>1</v>
      </c>
      <c r="H4339" s="150">
        <f t="shared" si="150"/>
        <v>18</v>
      </c>
      <c r="I4339" s="149" t="s">
        <v>635</v>
      </c>
      <c r="J4339" s="151" t="str" cm="1">
        <f t="array" ref="J4339">_xlfn.XLOOKUP(D4339,justificativas_motivos,justificativas_texto,"",1,1)</f>
        <v>MOTORISTA CUMPRINDO HORÁRIO NA ESCALA ATUAL</v>
      </c>
    </row>
    <row r="4340" spans="1:12" ht="41.25" hidden="1" customHeight="1">
      <c r="A4340" s="152">
        <v>45705</v>
      </c>
      <c r="B4340" s="146">
        <v>16900</v>
      </c>
      <c r="C4340" s="147">
        <v>0.85416666666666663</v>
      </c>
      <c r="D4340" s="148" t="s">
        <v>11</v>
      </c>
      <c r="E4340" s="149" t="s">
        <v>110</v>
      </c>
      <c r="F4340" s="149"/>
      <c r="G4340" s="149" t="str">
        <f t="shared" si="149"/>
        <v>1</v>
      </c>
      <c r="H4340" s="150">
        <f t="shared" si="150"/>
        <v>18</v>
      </c>
      <c r="I4340" s="149" t="s">
        <v>635</v>
      </c>
      <c r="J4340" s="151" t="str" cm="1">
        <f t="array" ref="J4340">_xlfn.XLOOKUP(D4340,justificativas_motivos,justificativas_texto,"",1,1)</f>
        <v>MOTORISTA CUMPRINDO HORÁRIO NA ESCALA ATUAL</v>
      </c>
    </row>
    <row r="4341" spans="1:12" ht="41.25" hidden="1" customHeight="1">
      <c r="A4341" s="152">
        <v>45705</v>
      </c>
      <c r="B4341" s="146">
        <v>19001</v>
      </c>
      <c r="C4341" s="147">
        <v>0.87847222222222221</v>
      </c>
      <c r="D4341" s="148" t="s">
        <v>11</v>
      </c>
      <c r="E4341" s="153" t="s">
        <v>343</v>
      </c>
      <c r="F4341" s="149"/>
      <c r="G4341" s="149" t="str">
        <f t="shared" si="149"/>
        <v>1</v>
      </c>
      <c r="H4341" s="150">
        <f t="shared" si="150"/>
        <v>18</v>
      </c>
      <c r="I4341" s="149" t="str" cm="1">
        <f t="array" ref="I4341">_xlfn.XLOOKUP(C4341,imp_horarios,imp_trechos_janta,"",-1,1)</f>
        <v>BELEM X GOIANIA 21:05</v>
      </c>
      <c r="J4341" s="151" t="str" cm="1">
        <f t="array" ref="J4341">_xlfn.XLOOKUP(D4341,justificativas_motivos,justificativas_texto,"",1,1)</f>
        <v>MOTORISTA CUMPRINDO HORÁRIO NA ESCALA ATUAL</v>
      </c>
    </row>
    <row r="4342" spans="1:12" ht="41.25" hidden="1" customHeight="1">
      <c r="A4342" s="152">
        <v>45705</v>
      </c>
      <c r="B4342" s="146">
        <v>19001</v>
      </c>
      <c r="C4342" s="147">
        <v>0.87847222222222221</v>
      </c>
      <c r="D4342" s="148" t="s">
        <v>11</v>
      </c>
      <c r="E4342" s="153" t="s">
        <v>443</v>
      </c>
      <c r="F4342" s="149"/>
      <c r="G4342" s="149" t="str">
        <f t="shared" si="149"/>
        <v>1</v>
      </c>
      <c r="H4342" s="150">
        <f t="shared" si="150"/>
        <v>18</v>
      </c>
      <c r="I4342" s="149" t="str" cm="1">
        <f t="array" ref="I4342">_xlfn.XLOOKUP(C4342,imp_horarios,imp_trechos_janta,"",-1,1)</f>
        <v>BELEM X GOIANIA 21:05</v>
      </c>
      <c r="J4342" s="151" t="str" cm="1">
        <f t="array" ref="J4342">_xlfn.XLOOKUP(D4342,justificativas_motivos,justificativas_texto,"",1,1)</f>
        <v>MOTORISTA CUMPRINDO HORÁRIO NA ESCALA ATUAL</v>
      </c>
    </row>
    <row r="4343" spans="1:12" ht="41.25" hidden="1" customHeight="1">
      <c r="A4343" s="152">
        <v>45705</v>
      </c>
      <c r="B4343" s="146">
        <v>24009</v>
      </c>
      <c r="C4343" s="147">
        <v>0.3</v>
      </c>
      <c r="D4343" s="148" t="s">
        <v>11</v>
      </c>
      <c r="E4343" s="149" t="s">
        <v>201</v>
      </c>
      <c r="F4343" s="149"/>
      <c r="G4343" s="149" t="str">
        <f t="shared" si="149"/>
        <v>1</v>
      </c>
      <c r="H4343" s="150">
        <f t="shared" si="150"/>
        <v>18</v>
      </c>
      <c r="I4343" s="149" t="str" cm="1">
        <f t="array" ref="I4343">_xlfn.XLOOKUP(C4343,imp_horarios,imp_trechos_janta,"",-1,1)</f>
        <v>BELEM X GOIANIA 07:12</v>
      </c>
      <c r="J4343" s="151" t="str" cm="1">
        <f t="array" ref="J4343">_xlfn.XLOOKUP(D4343,justificativas_motivos,justificativas_texto,"",1,1)</f>
        <v>MOTORISTA CUMPRINDO HORÁRIO NA ESCALA ATUAL</v>
      </c>
    </row>
    <row r="4344" spans="1:12" ht="41.25" hidden="1" customHeight="1">
      <c r="A4344" s="152">
        <v>45705</v>
      </c>
      <c r="B4344" s="146">
        <v>24009</v>
      </c>
      <c r="C4344" s="147">
        <v>0.3</v>
      </c>
      <c r="D4344" s="148" t="s">
        <v>11</v>
      </c>
      <c r="E4344" s="153" t="s">
        <v>416</v>
      </c>
      <c r="F4344" s="149"/>
      <c r="G4344" s="149" t="str">
        <f t="shared" si="149"/>
        <v>1</v>
      </c>
      <c r="H4344" s="150">
        <f t="shared" si="150"/>
        <v>18</v>
      </c>
      <c r="I4344" s="149" t="str" cm="1">
        <f t="array" ref="I4344">_xlfn.XLOOKUP(C4344,imp_horarios,imp_trechos_janta,"",-1,1)</f>
        <v>BELEM X GOIANIA 07:12</v>
      </c>
      <c r="J4344" s="151" t="str" cm="1">
        <f t="array" ref="J4344">_xlfn.XLOOKUP(D4344,justificativas_motivos,justificativas_texto,"",1,1)</f>
        <v>MOTORISTA CUMPRINDO HORÁRIO NA ESCALA ATUAL</v>
      </c>
    </row>
    <row r="4345" spans="1:12" ht="41.25" hidden="1" customHeight="1">
      <c r="A4345" s="152">
        <v>45705</v>
      </c>
      <c r="B4345" s="146">
        <v>24012</v>
      </c>
      <c r="C4345" s="147">
        <v>0.33333333333333331</v>
      </c>
      <c r="D4345" s="148" t="s">
        <v>11</v>
      </c>
      <c r="E4345" s="149" t="s">
        <v>64</v>
      </c>
      <c r="F4345" s="149"/>
      <c r="G4345" s="149" t="str">
        <f t="shared" si="149"/>
        <v>1</v>
      </c>
      <c r="H4345" s="150">
        <f t="shared" si="150"/>
        <v>18</v>
      </c>
      <c r="I4345" s="149" t="str" cm="1">
        <f t="array" ref="I4345">_xlfn.XLOOKUP(C4345,imp_horarios,imp_trechos_janta,"",-1,1)</f>
        <v>SAO LUIS X GOIANIA 08:00</v>
      </c>
      <c r="J4345" s="151" t="str" cm="1">
        <f t="array" ref="J4345">_xlfn.XLOOKUP(D4345,justificativas_motivos,justificativas_texto,"",1,1)</f>
        <v>MOTORISTA CUMPRINDO HORÁRIO NA ESCALA ATUAL</v>
      </c>
    </row>
    <row r="4346" spans="1:12" ht="41.25" hidden="1" customHeight="1">
      <c r="A4346" s="152">
        <v>45705</v>
      </c>
      <c r="B4346" s="146">
        <v>24012</v>
      </c>
      <c r="C4346" s="147">
        <v>0.33333333333333331</v>
      </c>
      <c r="D4346" s="148" t="s">
        <v>11</v>
      </c>
      <c r="E4346" s="149" t="s">
        <v>65</v>
      </c>
      <c r="F4346" s="149"/>
      <c r="G4346" s="149" t="str">
        <f t="shared" si="149"/>
        <v>1</v>
      </c>
      <c r="H4346" s="150">
        <f t="shared" si="150"/>
        <v>18</v>
      </c>
      <c r="I4346" s="149" t="str" cm="1">
        <f t="array" ref="I4346">_xlfn.XLOOKUP(C4346,imp_horarios,imp_trechos_janta,"",-1,1)</f>
        <v>SAO LUIS X GOIANIA 08:00</v>
      </c>
      <c r="J4346" s="151" t="str" cm="1">
        <f t="array" ref="J4346">_xlfn.XLOOKUP(D4346,justificativas_motivos,justificativas_texto,"",1,1)</f>
        <v>MOTORISTA CUMPRINDO HORÁRIO NA ESCALA ATUAL</v>
      </c>
    </row>
    <row r="4347" spans="1:12" ht="41.25" hidden="1" customHeight="1">
      <c r="A4347" s="152">
        <v>45705</v>
      </c>
      <c r="B4347" s="146">
        <v>18015</v>
      </c>
      <c r="C4347" s="147">
        <v>0.39583333333333331</v>
      </c>
      <c r="D4347" s="148" t="s">
        <v>11</v>
      </c>
      <c r="E4347" s="153" t="s">
        <v>124</v>
      </c>
      <c r="F4347" s="149"/>
      <c r="G4347" s="149" t="str">
        <f t="shared" si="149"/>
        <v>1</v>
      </c>
      <c r="H4347" s="150">
        <f t="shared" si="150"/>
        <v>18</v>
      </c>
      <c r="I4347" s="149" t="str" cm="1">
        <f t="array" ref="I4347">_xlfn.XLOOKUP(C4347,imp_horarios,imp_trechos_janta,"",-1,1)</f>
        <v>GOIANIA X BELEM 09:30</v>
      </c>
      <c r="J4347" s="151" t="str" cm="1">
        <f t="array" ref="J4347">_xlfn.XLOOKUP(D4347,justificativas_motivos,justificativas_texto,"",1,1)</f>
        <v>MOTORISTA CUMPRINDO HORÁRIO NA ESCALA ATUAL</v>
      </c>
    </row>
    <row r="4348" spans="1:12" ht="41.25" hidden="1" customHeight="1">
      <c r="A4348" s="152">
        <v>45705</v>
      </c>
      <c r="B4348" s="146">
        <v>18015</v>
      </c>
      <c r="C4348" s="147">
        <v>0.39583333333333331</v>
      </c>
      <c r="D4348" s="148" t="s">
        <v>11</v>
      </c>
      <c r="E4348" s="153" t="s">
        <v>444</v>
      </c>
      <c r="F4348" s="149"/>
      <c r="G4348" s="149" t="str">
        <f t="shared" si="149"/>
        <v>1</v>
      </c>
      <c r="H4348" s="150">
        <f t="shared" si="150"/>
        <v>18</v>
      </c>
      <c r="I4348" s="149" t="str" cm="1">
        <f t="array" ref="I4348">_xlfn.XLOOKUP(C4348,imp_horarios,imp_trechos_janta,"",-1,1)</f>
        <v>GOIANIA X BELEM 09:30</v>
      </c>
      <c r="J4348" s="151" t="str" cm="1">
        <f t="array" ref="J4348">_xlfn.XLOOKUP(D4348,justificativas_motivos,justificativas_texto,"",1,1)</f>
        <v>MOTORISTA CUMPRINDO HORÁRIO NA ESCALA ATUAL</v>
      </c>
    </row>
    <row r="4349" spans="1:12" ht="41.25" hidden="1" customHeight="1">
      <c r="A4349" s="152">
        <v>45705</v>
      </c>
      <c r="B4349" s="146">
        <v>20013</v>
      </c>
      <c r="C4349" s="147">
        <v>0.39583333333333331</v>
      </c>
      <c r="D4349" s="148" t="s">
        <v>11</v>
      </c>
      <c r="E4349" s="153" t="s">
        <v>352</v>
      </c>
      <c r="F4349" s="149"/>
      <c r="G4349" s="149" t="str">
        <f t="shared" si="149"/>
        <v>1</v>
      </c>
      <c r="H4349" s="150">
        <f t="shared" si="150"/>
        <v>18</v>
      </c>
      <c r="I4349" s="149" t="s">
        <v>145</v>
      </c>
      <c r="J4349" s="151" t="str" cm="1">
        <f t="array" ref="J4349">_xlfn.XLOOKUP(D4349,justificativas_motivos,justificativas_texto,"",1,1)</f>
        <v>MOTORISTA CUMPRINDO HORÁRIO NA ESCALA ATUAL</v>
      </c>
    </row>
    <row r="4350" spans="1:12" ht="41.25" hidden="1" customHeight="1">
      <c r="A4350" s="152">
        <v>45705</v>
      </c>
      <c r="B4350" s="146">
        <v>20013</v>
      </c>
      <c r="C4350" s="147">
        <v>0.39583333333333331</v>
      </c>
      <c r="D4350" s="148" t="s">
        <v>11</v>
      </c>
      <c r="E4350" s="153" t="s">
        <v>371</v>
      </c>
      <c r="F4350" s="149"/>
      <c r="G4350" s="149" t="str">
        <f t="shared" si="149"/>
        <v>1</v>
      </c>
      <c r="H4350" s="150">
        <f t="shared" si="150"/>
        <v>18</v>
      </c>
      <c r="I4350" s="149" t="s">
        <v>145</v>
      </c>
      <c r="J4350" s="151" t="str" cm="1">
        <f t="array" ref="J4350">_xlfn.XLOOKUP(D4350,justificativas_motivos,justificativas_texto,"",1,1)</f>
        <v>MOTORISTA CUMPRINDO HORÁRIO NA ESCALA ATUAL</v>
      </c>
    </row>
    <row r="4351" spans="1:12" ht="41.25" hidden="1" customHeight="1">
      <c r="A4351" s="152">
        <v>45705</v>
      </c>
      <c r="B4351" s="146">
        <v>15700</v>
      </c>
      <c r="C4351" s="147">
        <v>0.75</v>
      </c>
      <c r="D4351" s="148" t="s">
        <v>11</v>
      </c>
      <c r="E4351" s="149" t="s">
        <v>211</v>
      </c>
      <c r="F4351" s="149"/>
      <c r="G4351" s="149" t="str">
        <f t="shared" si="149"/>
        <v>1</v>
      </c>
      <c r="H4351" s="150">
        <f t="shared" si="150"/>
        <v>18</v>
      </c>
      <c r="I4351" s="149" t="str" cm="1">
        <f t="array" ref="I4351">_xlfn.XLOOKUP(C4351,imp_horarios,imp_trechos_janta,"",-1,1)</f>
        <v>GOIANIA X TERESINA 18:00</v>
      </c>
      <c r="J4351" s="151" t="str" cm="1">
        <f t="array" ref="J4351">_xlfn.XLOOKUP(D4351,justificativas_motivos,justificativas_texto,"",1,1)</f>
        <v>MOTORISTA CUMPRINDO HORÁRIO NA ESCALA ATUAL</v>
      </c>
    </row>
    <row r="4352" spans="1:12" ht="41.25" hidden="1" customHeight="1">
      <c r="A4352" s="152">
        <v>45705</v>
      </c>
      <c r="B4352" s="146">
        <v>15700</v>
      </c>
      <c r="C4352" s="147">
        <v>0.75</v>
      </c>
      <c r="D4352" s="148" t="s">
        <v>11</v>
      </c>
      <c r="E4352" s="153" t="s">
        <v>208</v>
      </c>
      <c r="F4352" s="149"/>
      <c r="G4352" s="149" t="str">
        <f t="shared" si="149"/>
        <v>1</v>
      </c>
      <c r="H4352" s="150">
        <f t="shared" si="150"/>
        <v>18</v>
      </c>
      <c r="I4352" s="149" t="str" cm="1">
        <f t="array" ref="I4352">_xlfn.XLOOKUP(C4352,imp_horarios,imp_trechos_janta,"",-1,1)</f>
        <v>GOIANIA X TERESINA 18:00</v>
      </c>
      <c r="J4352" s="151" t="str" cm="1">
        <f t="array" ref="J4352">_xlfn.XLOOKUP(D4352,justificativas_motivos,justificativas_texto,"",1,1)</f>
        <v>MOTORISTA CUMPRINDO HORÁRIO NA ESCALA ATUAL</v>
      </c>
    </row>
    <row r="4353" spans="1:10" ht="41.25" hidden="1" customHeight="1">
      <c r="A4353" s="152">
        <v>45705</v>
      </c>
      <c r="B4353" s="146">
        <v>24010</v>
      </c>
      <c r="C4353" s="147">
        <v>0.79166666666666663</v>
      </c>
      <c r="D4353" s="148" t="s">
        <v>11</v>
      </c>
      <c r="E4353" s="149" t="s">
        <v>19</v>
      </c>
      <c r="F4353" s="149"/>
      <c r="G4353" s="149" t="str">
        <f t="shared" si="149"/>
        <v>1</v>
      </c>
      <c r="H4353" s="150">
        <f t="shared" si="150"/>
        <v>18</v>
      </c>
      <c r="I4353" s="149" t="s">
        <v>79</v>
      </c>
      <c r="J4353" s="151" t="str" cm="1">
        <f t="array" ref="J4353">_xlfn.XLOOKUP(D4353,justificativas_motivos,justificativas_texto,"",1,1)</f>
        <v>MOTORISTA CUMPRINDO HORÁRIO NA ESCALA ATUAL</v>
      </c>
    </row>
    <row r="4354" spans="1:10" ht="41.25" hidden="1" customHeight="1">
      <c r="A4354" s="152">
        <v>45705</v>
      </c>
      <c r="B4354" s="146">
        <v>24010</v>
      </c>
      <c r="C4354" s="147">
        <v>0.79166666666666663</v>
      </c>
      <c r="D4354" s="148" t="s">
        <v>11</v>
      </c>
      <c r="E4354" s="149" t="s">
        <v>55</v>
      </c>
      <c r="F4354" s="149"/>
      <c r="G4354" s="149" t="str">
        <f t="shared" si="149"/>
        <v>1</v>
      </c>
      <c r="H4354" s="150">
        <f t="shared" si="150"/>
        <v>18</v>
      </c>
      <c r="I4354" s="149" t="s">
        <v>79</v>
      </c>
      <c r="J4354" s="151" t="str" cm="1">
        <f t="array" ref="J4354">_xlfn.XLOOKUP(D4354,justificativas_motivos,justificativas_texto,"",1,1)</f>
        <v>MOTORISTA CUMPRINDO HORÁRIO NA ESCALA ATUAL</v>
      </c>
    </row>
    <row r="4355" spans="1:10" ht="41.25" hidden="1" customHeight="1">
      <c r="A4355" s="152">
        <v>45705</v>
      </c>
      <c r="B4355" s="146">
        <v>24001</v>
      </c>
      <c r="C4355" s="147">
        <v>0.83333333333333337</v>
      </c>
      <c r="D4355" s="148" t="s">
        <v>11</v>
      </c>
      <c r="E4355" s="149" t="s">
        <v>243</v>
      </c>
      <c r="F4355" s="149"/>
      <c r="G4355" s="149" t="str">
        <f t="shared" si="149"/>
        <v>1</v>
      </c>
      <c r="H4355" s="150">
        <f t="shared" si="150"/>
        <v>18</v>
      </c>
      <c r="I4355" s="149" t="str" cm="1">
        <f t="array" ref="I4355">_xlfn.XLOOKUP(C4355,imp_horarios,imp_trechos_janta,"",-1,1)</f>
        <v>GOIANIA X SAO LUIS 20:00</v>
      </c>
      <c r="J4355" s="151" t="str" cm="1">
        <f t="array" ref="J4355">_xlfn.XLOOKUP(D4355,justificativas_motivos,justificativas_texto,"",1,1)</f>
        <v>MOTORISTA CUMPRINDO HORÁRIO NA ESCALA ATUAL</v>
      </c>
    </row>
    <row r="4356" spans="1:10" ht="41.25" hidden="1" customHeight="1">
      <c r="A4356" s="152">
        <v>45705</v>
      </c>
      <c r="B4356" s="146">
        <v>24001</v>
      </c>
      <c r="C4356" s="147">
        <v>0.83333333333333337</v>
      </c>
      <c r="D4356" s="148" t="s">
        <v>11</v>
      </c>
      <c r="E4356" s="149" t="s">
        <v>280</v>
      </c>
      <c r="F4356" s="149"/>
      <c r="G4356" s="149" t="str">
        <f t="shared" si="149"/>
        <v>1</v>
      </c>
      <c r="H4356" s="150">
        <f t="shared" si="150"/>
        <v>18</v>
      </c>
      <c r="I4356" s="149" t="str" cm="1">
        <f t="array" ref="I4356">_xlfn.XLOOKUP(C4356,imp_horarios,imp_trechos_janta,"",-1,1)</f>
        <v>GOIANIA X SAO LUIS 20:00</v>
      </c>
      <c r="J4356" s="151" t="str" cm="1">
        <f t="array" ref="J4356">_xlfn.XLOOKUP(D4356,justificativas_motivos,justificativas_texto,"",1,1)</f>
        <v>MOTORISTA CUMPRINDO HORÁRIO NA ESCALA ATUAL</v>
      </c>
    </row>
    <row r="4357" spans="1:10" ht="41.25" hidden="1" customHeight="1">
      <c r="A4357" s="152">
        <v>45706</v>
      </c>
      <c r="B4357" s="146">
        <v>221101</v>
      </c>
      <c r="C4357" s="147">
        <v>0.85416666666666663</v>
      </c>
      <c r="D4357" s="148" t="s">
        <v>11</v>
      </c>
      <c r="E4357" s="149" t="s">
        <v>211</v>
      </c>
      <c r="F4357" s="149"/>
      <c r="G4357" s="149" t="str">
        <f t="shared" ref="G4357:G4420" si="151">IF(E4357="MOTORISTA","","1")</f>
        <v>1</v>
      </c>
      <c r="H4357" s="150">
        <f t="shared" ref="H4357:H4420" si="152">IF(E4357="MOTORISTA","",18)</f>
        <v>18</v>
      </c>
      <c r="I4357" s="149" t="s">
        <v>635</v>
      </c>
      <c r="J4357" s="151" t="str" cm="1">
        <f t="array" ref="J4357">_xlfn.XLOOKUP(D4357,justificativas_motivos,justificativas_texto,"",1,1)</f>
        <v>MOTORISTA CUMPRINDO HORÁRIO NA ESCALA ATUAL</v>
      </c>
    </row>
    <row r="4358" spans="1:10" ht="41.25" hidden="1" customHeight="1">
      <c r="A4358" s="152">
        <v>45706</v>
      </c>
      <c r="B4358" s="146">
        <v>221101</v>
      </c>
      <c r="C4358" s="147">
        <v>0.85416666666666663</v>
      </c>
      <c r="D4358" s="148" t="s">
        <v>11</v>
      </c>
      <c r="E4358" s="153" t="s">
        <v>208</v>
      </c>
      <c r="F4358" s="149"/>
      <c r="G4358" s="149" t="str">
        <f t="shared" si="151"/>
        <v>1</v>
      </c>
      <c r="H4358" s="150">
        <f t="shared" si="152"/>
        <v>18</v>
      </c>
      <c r="I4358" s="149" t="s">
        <v>635</v>
      </c>
      <c r="J4358" s="151" t="str" cm="1">
        <f t="array" ref="J4358">_xlfn.XLOOKUP(D4358,justificativas_motivos,justificativas_texto,"",1,1)</f>
        <v>MOTORISTA CUMPRINDO HORÁRIO NA ESCALA ATUAL</v>
      </c>
    </row>
    <row r="4359" spans="1:10" ht="41.25" hidden="1" customHeight="1">
      <c r="A4359" s="152">
        <v>45706</v>
      </c>
      <c r="B4359" s="146">
        <v>19007</v>
      </c>
      <c r="C4359" s="147">
        <v>0.87847222222222221</v>
      </c>
      <c r="D4359" s="148" t="s">
        <v>11</v>
      </c>
      <c r="E4359" s="149" t="s">
        <v>19</v>
      </c>
      <c r="F4359" s="149"/>
      <c r="G4359" s="149" t="str">
        <f t="shared" si="151"/>
        <v>1</v>
      </c>
      <c r="H4359" s="150">
        <f t="shared" si="152"/>
        <v>18</v>
      </c>
      <c r="I4359" s="149" t="str" cm="1">
        <f t="array" ref="I4359">_xlfn.XLOOKUP(C4359,imp_horarios,imp_trechos_janta,"",-1,1)</f>
        <v>BELEM X GOIANIA 21:05</v>
      </c>
      <c r="J4359" s="151" t="str" cm="1">
        <f t="array" ref="J4359">_xlfn.XLOOKUP(D4359,justificativas_motivos,justificativas_texto,"",1,1)</f>
        <v>MOTORISTA CUMPRINDO HORÁRIO NA ESCALA ATUAL</v>
      </c>
    </row>
    <row r="4360" spans="1:10" ht="41.25" hidden="1" customHeight="1">
      <c r="A4360" s="152">
        <v>45706</v>
      </c>
      <c r="B4360" s="146">
        <v>19007</v>
      </c>
      <c r="C4360" s="147">
        <v>0.87847222222222221</v>
      </c>
      <c r="D4360" s="148" t="s">
        <v>11</v>
      </c>
      <c r="E4360" s="149" t="s">
        <v>55</v>
      </c>
      <c r="F4360" s="149"/>
      <c r="G4360" s="149" t="str">
        <f t="shared" si="151"/>
        <v>1</v>
      </c>
      <c r="H4360" s="150">
        <f t="shared" si="152"/>
        <v>18</v>
      </c>
      <c r="I4360" s="149" t="str" cm="1">
        <f t="array" ref="I4360">_xlfn.XLOOKUP(C4360,imp_horarios,imp_trechos_janta,"",-1,1)</f>
        <v>BELEM X GOIANIA 21:05</v>
      </c>
      <c r="J4360" s="151" t="str" cm="1">
        <f t="array" ref="J4360">_xlfn.XLOOKUP(D4360,justificativas_motivos,justificativas_texto,"",1,1)</f>
        <v>MOTORISTA CUMPRINDO HORÁRIO NA ESCALA ATUAL</v>
      </c>
    </row>
    <row r="4361" spans="1:10" ht="41.25" hidden="1" customHeight="1">
      <c r="A4361" s="152">
        <v>45706</v>
      </c>
      <c r="B4361" s="146">
        <v>24010</v>
      </c>
      <c r="C4361" s="147">
        <v>0.3</v>
      </c>
      <c r="D4361" s="148" t="s">
        <v>11</v>
      </c>
      <c r="E4361" s="149" t="s">
        <v>243</v>
      </c>
      <c r="F4361" s="149"/>
      <c r="G4361" s="149" t="str">
        <f t="shared" si="151"/>
        <v>1</v>
      </c>
      <c r="H4361" s="150">
        <f t="shared" si="152"/>
        <v>18</v>
      </c>
      <c r="I4361" s="149" t="str" cm="1">
        <f t="array" ref="I4361">_xlfn.XLOOKUP(C4361,imp_horarios,imp_trechos_janta,"",-1,1)</f>
        <v>BELEM X GOIANIA 07:12</v>
      </c>
      <c r="J4361" s="151" t="str" cm="1">
        <f t="array" ref="J4361">_xlfn.XLOOKUP(D4361,justificativas_motivos,justificativas_texto,"",1,1)</f>
        <v>MOTORISTA CUMPRINDO HORÁRIO NA ESCALA ATUAL</v>
      </c>
    </row>
    <row r="4362" spans="1:10" ht="41.25" hidden="1" customHeight="1">
      <c r="A4362" s="152">
        <v>45706</v>
      </c>
      <c r="B4362" s="146">
        <v>24010</v>
      </c>
      <c r="C4362" s="147">
        <v>0.3</v>
      </c>
      <c r="D4362" s="148" t="s">
        <v>11</v>
      </c>
      <c r="E4362" s="149" t="s">
        <v>280</v>
      </c>
      <c r="F4362" s="149"/>
      <c r="G4362" s="149" t="str">
        <f t="shared" si="151"/>
        <v>1</v>
      </c>
      <c r="H4362" s="150">
        <f t="shared" si="152"/>
        <v>18</v>
      </c>
      <c r="I4362" s="149" t="str" cm="1">
        <f t="array" ref="I4362">_xlfn.XLOOKUP(C4362,imp_horarios,imp_trechos_janta,"",-1,1)</f>
        <v>BELEM X GOIANIA 07:12</v>
      </c>
      <c r="J4362" s="151" t="str" cm="1">
        <f t="array" ref="J4362">_xlfn.XLOOKUP(D4362,justificativas_motivos,justificativas_texto,"",1,1)</f>
        <v>MOTORISTA CUMPRINDO HORÁRIO NA ESCALA ATUAL</v>
      </c>
    </row>
    <row r="4363" spans="1:10" ht="41.25" hidden="1" customHeight="1">
      <c r="A4363" s="152">
        <v>45706</v>
      </c>
      <c r="B4363" s="146">
        <v>19009</v>
      </c>
      <c r="C4363" s="147">
        <v>0.39583333333333331</v>
      </c>
      <c r="D4363" s="148" t="s">
        <v>11</v>
      </c>
      <c r="E4363" s="153" t="s">
        <v>257</v>
      </c>
      <c r="F4363" s="149"/>
      <c r="G4363" s="149" t="str">
        <f t="shared" si="151"/>
        <v>1</v>
      </c>
      <c r="H4363" s="150">
        <f t="shared" si="152"/>
        <v>18</v>
      </c>
      <c r="I4363" s="149" t="s">
        <v>145</v>
      </c>
      <c r="J4363" s="151" t="str" cm="1">
        <f t="array" ref="J4363">_xlfn.XLOOKUP(D4363,justificativas_motivos,justificativas_texto,"",1,1)</f>
        <v>MOTORISTA CUMPRINDO HORÁRIO NA ESCALA ATUAL</v>
      </c>
    </row>
    <row r="4364" spans="1:10" ht="41.25" hidden="1" customHeight="1">
      <c r="A4364" s="152">
        <v>45706</v>
      </c>
      <c r="B4364" s="146">
        <v>19009</v>
      </c>
      <c r="C4364" s="147">
        <v>0.39583333333333331</v>
      </c>
      <c r="D4364" s="148" t="s">
        <v>11</v>
      </c>
      <c r="E4364" s="153" t="s">
        <v>356</v>
      </c>
      <c r="F4364" s="149"/>
      <c r="G4364" s="149" t="str">
        <f t="shared" si="151"/>
        <v>1</v>
      </c>
      <c r="H4364" s="150">
        <f t="shared" si="152"/>
        <v>18</v>
      </c>
      <c r="I4364" s="149" t="s">
        <v>145</v>
      </c>
      <c r="J4364" s="151" t="str" cm="1">
        <f t="array" ref="J4364">_xlfn.XLOOKUP(D4364,justificativas_motivos,justificativas_texto,"",1,1)</f>
        <v>MOTORISTA CUMPRINDO HORÁRIO NA ESCALA ATUAL</v>
      </c>
    </row>
    <row r="4365" spans="1:10" ht="41.25" hidden="1" customHeight="1">
      <c r="A4365" s="152">
        <v>45706</v>
      </c>
      <c r="B4365" s="146">
        <v>24001</v>
      </c>
      <c r="C4365" s="147">
        <v>0.33333333333333331</v>
      </c>
      <c r="D4365" s="148" t="s">
        <v>11</v>
      </c>
      <c r="E4365" s="149" t="s">
        <v>180</v>
      </c>
      <c r="F4365" s="149"/>
      <c r="G4365" s="149" t="str">
        <f t="shared" si="151"/>
        <v>1</v>
      </c>
      <c r="H4365" s="150">
        <f t="shared" si="152"/>
        <v>18</v>
      </c>
      <c r="I4365" s="149" t="str" cm="1">
        <f t="array" ref="I4365">_xlfn.XLOOKUP(C4365,imp_horarios,imp_trechos_janta,"",-1,1)</f>
        <v>SAO LUIS X GOIANIA 08:00</v>
      </c>
      <c r="J4365" s="151" t="str" cm="1">
        <f t="array" ref="J4365">_xlfn.XLOOKUP(D4365,justificativas_motivos,justificativas_texto,"",1,1)</f>
        <v>MOTORISTA CUMPRINDO HORÁRIO NA ESCALA ATUAL</v>
      </c>
    </row>
    <row r="4366" spans="1:10" ht="41.25" hidden="1" customHeight="1">
      <c r="A4366" s="152">
        <v>45706</v>
      </c>
      <c r="B4366" s="146">
        <v>24001</v>
      </c>
      <c r="C4366" s="147">
        <v>0.33333333333333331</v>
      </c>
      <c r="D4366" s="148" t="s">
        <v>11</v>
      </c>
      <c r="E4366" s="153" t="s">
        <v>637</v>
      </c>
      <c r="F4366" s="149"/>
      <c r="G4366" s="149" t="str">
        <f t="shared" si="151"/>
        <v>1</v>
      </c>
      <c r="H4366" s="150">
        <f t="shared" si="152"/>
        <v>18</v>
      </c>
      <c r="I4366" s="149" t="str" cm="1">
        <f t="array" ref="I4366">_xlfn.XLOOKUP(C4366,imp_horarios,imp_trechos_janta,"",-1,1)</f>
        <v>SAO LUIS X GOIANIA 08:00</v>
      </c>
      <c r="J4366" s="151" t="str" cm="1">
        <f t="array" ref="J4366">_xlfn.XLOOKUP(D4366,justificativas_motivos,justificativas_texto,"",1,1)</f>
        <v>MOTORISTA CUMPRINDO HORÁRIO NA ESCALA ATUAL</v>
      </c>
    </row>
    <row r="4367" spans="1:10" ht="41.25" hidden="1" customHeight="1">
      <c r="A4367" s="152">
        <v>45706</v>
      </c>
      <c r="B4367" s="146">
        <v>19028</v>
      </c>
      <c r="C4367" s="147">
        <v>0.75</v>
      </c>
      <c r="D4367" s="148" t="s">
        <v>11</v>
      </c>
      <c r="E4367" s="149" t="s">
        <v>219</v>
      </c>
      <c r="F4367" s="149"/>
      <c r="G4367" s="149" t="str">
        <f t="shared" si="151"/>
        <v>1</v>
      </c>
      <c r="H4367" s="150">
        <f t="shared" si="152"/>
        <v>18</v>
      </c>
      <c r="I4367" s="149" t="str" cm="1">
        <f t="array" ref="I4367">_xlfn.XLOOKUP(C4367,imp_horarios,imp_trechos_janta,"",-1,1)</f>
        <v>GOIANIA X TERESINA 18:00</v>
      </c>
      <c r="J4367" s="151" t="str" cm="1">
        <f t="array" ref="J4367">_xlfn.XLOOKUP(D4367,justificativas_motivos,justificativas_texto,"",1,1)</f>
        <v>MOTORISTA CUMPRINDO HORÁRIO NA ESCALA ATUAL</v>
      </c>
    </row>
    <row r="4368" spans="1:10" ht="41.25" hidden="1" customHeight="1">
      <c r="A4368" s="152">
        <v>45706</v>
      </c>
      <c r="B4368" s="146">
        <v>19028</v>
      </c>
      <c r="C4368" s="147">
        <v>0.75</v>
      </c>
      <c r="D4368" s="148" t="s">
        <v>11</v>
      </c>
      <c r="E4368" s="149" t="s">
        <v>218</v>
      </c>
      <c r="F4368" s="149"/>
      <c r="G4368" s="149" t="str">
        <f t="shared" si="151"/>
        <v>1</v>
      </c>
      <c r="H4368" s="150">
        <f t="shared" si="152"/>
        <v>18</v>
      </c>
      <c r="I4368" s="149" t="str" cm="1">
        <f t="array" ref="I4368">_xlfn.XLOOKUP(C4368,imp_horarios,imp_trechos_janta,"",-1,1)</f>
        <v>GOIANIA X TERESINA 18:00</v>
      </c>
      <c r="J4368" s="151" t="str" cm="1">
        <f t="array" ref="J4368">_xlfn.XLOOKUP(D4368,justificativas_motivos,justificativas_texto,"",1,1)</f>
        <v>MOTORISTA CUMPRINDO HORÁRIO NA ESCALA ATUAL</v>
      </c>
    </row>
    <row r="4369" spans="1:10" ht="41.25" hidden="1" customHeight="1">
      <c r="A4369" s="152">
        <v>45706</v>
      </c>
      <c r="B4369" s="146">
        <v>24005</v>
      </c>
      <c r="C4369" s="147">
        <v>0.79166666666666663</v>
      </c>
      <c r="D4369" s="148" t="s">
        <v>11</v>
      </c>
      <c r="E4369" s="149" t="s">
        <v>84</v>
      </c>
      <c r="F4369" s="149"/>
      <c r="G4369" s="149" t="str">
        <f t="shared" si="151"/>
        <v>1</v>
      </c>
      <c r="H4369" s="150">
        <f t="shared" si="152"/>
        <v>18</v>
      </c>
      <c r="I4369" s="149" t="s">
        <v>79</v>
      </c>
      <c r="J4369" s="151" t="str" cm="1">
        <f t="array" ref="J4369">_xlfn.XLOOKUP(D4369,justificativas_motivos,justificativas_texto,"",1,1)</f>
        <v>MOTORISTA CUMPRINDO HORÁRIO NA ESCALA ATUAL</v>
      </c>
    </row>
    <row r="4370" spans="1:10" ht="41.25" hidden="1" customHeight="1">
      <c r="A4370" s="152">
        <v>45706</v>
      </c>
      <c r="B4370" s="146">
        <v>24005</v>
      </c>
      <c r="C4370" s="147">
        <v>0.79166666666666663</v>
      </c>
      <c r="D4370" s="148" t="s">
        <v>11</v>
      </c>
      <c r="E4370" s="149" t="s">
        <v>339</v>
      </c>
      <c r="F4370" s="149"/>
      <c r="G4370" s="149" t="str">
        <f t="shared" si="151"/>
        <v>1</v>
      </c>
      <c r="H4370" s="150">
        <f t="shared" si="152"/>
        <v>18</v>
      </c>
      <c r="I4370" s="149" t="s">
        <v>79</v>
      </c>
      <c r="J4370" s="151" t="str" cm="1">
        <f t="array" ref="J4370">_xlfn.XLOOKUP(D4370,justificativas_motivos,justificativas_texto,"",1,1)</f>
        <v>MOTORISTA CUMPRINDO HORÁRIO NA ESCALA ATUAL</v>
      </c>
    </row>
    <row r="4371" spans="1:10" ht="41.25" hidden="1" customHeight="1">
      <c r="A4371" s="152">
        <v>45706</v>
      </c>
      <c r="B4371" s="146">
        <v>24013</v>
      </c>
      <c r="C4371" s="147">
        <v>0.83333333333333337</v>
      </c>
      <c r="D4371" s="148" t="s">
        <v>11</v>
      </c>
      <c r="E4371" s="149" t="s">
        <v>127</v>
      </c>
      <c r="F4371" s="149"/>
      <c r="G4371" s="149" t="str">
        <f t="shared" si="151"/>
        <v>1</v>
      </c>
      <c r="H4371" s="150">
        <f t="shared" si="152"/>
        <v>18</v>
      </c>
      <c r="I4371" s="149" t="str" cm="1">
        <f t="array" ref="I4371">_xlfn.XLOOKUP(C4371,imp_horarios,imp_trechos_janta,"",-1,1)</f>
        <v>GOIANIA X SAO LUIS 20:00</v>
      </c>
      <c r="J4371" s="151" t="str" cm="1">
        <f t="array" ref="J4371">_xlfn.XLOOKUP(D4371,justificativas_motivos,justificativas_texto,"",1,1)</f>
        <v>MOTORISTA CUMPRINDO HORÁRIO NA ESCALA ATUAL</v>
      </c>
    </row>
    <row r="4372" spans="1:10" ht="41.25" hidden="1" customHeight="1">
      <c r="A4372" s="152">
        <v>45706</v>
      </c>
      <c r="B4372" s="146">
        <v>24013</v>
      </c>
      <c r="C4372" s="147">
        <v>0.83333333333333337</v>
      </c>
      <c r="D4372" s="148" t="s">
        <v>11</v>
      </c>
      <c r="E4372" s="132" t="s">
        <v>128</v>
      </c>
      <c r="F4372" s="149"/>
      <c r="G4372" s="149" t="str">
        <f t="shared" si="151"/>
        <v>1</v>
      </c>
      <c r="H4372" s="150">
        <f t="shared" si="152"/>
        <v>18</v>
      </c>
      <c r="I4372" s="149" t="str" cm="1">
        <f t="array" ref="I4372">_xlfn.XLOOKUP(C4372,imp_horarios,imp_trechos_janta,"",-1,1)</f>
        <v>GOIANIA X SAO LUIS 20:00</v>
      </c>
      <c r="J4372" s="151" t="str" cm="1">
        <f t="array" ref="J4372">_xlfn.XLOOKUP(D4372,justificativas_motivos,justificativas_texto,"",1,1)</f>
        <v>MOTORISTA CUMPRINDO HORÁRIO NA ESCALA ATUAL</v>
      </c>
    </row>
    <row r="4373" spans="1:10" ht="41.25" hidden="1" customHeight="1">
      <c r="A4373" s="152">
        <v>45707</v>
      </c>
      <c r="B4373" s="146">
        <v>15700</v>
      </c>
      <c r="C4373" s="147">
        <v>0.85416666666666663</v>
      </c>
      <c r="D4373" s="148" t="s">
        <v>11</v>
      </c>
      <c r="E4373" s="153" t="s">
        <v>84</v>
      </c>
      <c r="F4373" s="149"/>
      <c r="G4373" s="149" t="str">
        <f t="shared" si="151"/>
        <v>1</v>
      </c>
      <c r="H4373" s="150">
        <f t="shared" si="152"/>
        <v>18</v>
      </c>
      <c r="I4373" s="149" t="s">
        <v>635</v>
      </c>
      <c r="J4373" s="151" t="str" cm="1">
        <f t="array" ref="J4373">_xlfn.XLOOKUP(D4373,justificativas_motivos,justificativas_texto,"",1,1)</f>
        <v>MOTORISTA CUMPRINDO HORÁRIO NA ESCALA ATUAL</v>
      </c>
    </row>
    <row r="4374" spans="1:10" ht="41.25" hidden="1" customHeight="1">
      <c r="A4374" s="152">
        <v>45707</v>
      </c>
      <c r="B4374" s="146">
        <v>15700</v>
      </c>
      <c r="C4374" s="147">
        <v>0.85416666666666663</v>
      </c>
      <c r="D4374" s="148" t="s">
        <v>11</v>
      </c>
      <c r="E4374" s="149" t="s">
        <v>339</v>
      </c>
      <c r="F4374" s="149"/>
      <c r="G4374" s="149" t="str">
        <f t="shared" si="151"/>
        <v>1</v>
      </c>
      <c r="H4374" s="150">
        <f t="shared" si="152"/>
        <v>18</v>
      </c>
      <c r="I4374" s="149" t="s">
        <v>635</v>
      </c>
      <c r="J4374" s="151" t="str" cm="1">
        <f t="array" ref="J4374">_xlfn.XLOOKUP(D4374,justificativas_motivos,justificativas_texto,"",1,1)</f>
        <v>MOTORISTA CUMPRINDO HORÁRIO NA ESCALA ATUAL</v>
      </c>
    </row>
    <row r="4375" spans="1:10" ht="41.25" hidden="1" customHeight="1">
      <c r="A4375" s="152">
        <v>45707</v>
      </c>
      <c r="B4375" s="146">
        <v>19026</v>
      </c>
      <c r="C4375" s="147">
        <v>0.87847222222222221</v>
      </c>
      <c r="D4375" s="148" t="s">
        <v>11</v>
      </c>
      <c r="E4375" s="149" t="s">
        <v>127</v>
      </c>
      <c r="F4375" s="149"/>
      <c r="G4375" s="149" t="str">
        <f t="shared" si="151"/>
        <v>1</v>
      </c>
      <c r="H4375" s="150">
        <f t="shared" si="152"/>
        <v>18</v>
      </c>
      <c r="I4375" s="149" t="str" cm="1">
        <f t="array" ref="I4375">_xlfn.XLOOKUP(C4375,imp_horarios,imp_trechos_janta,"",-1,1)</f>
        <v>BELEM X GOIANIA 21:05</v>
      </c>
      <c r="J4375" s="151" t="str" cm="1">
        <f t="array" ref="J4375">_xlfn.XLOOKUP(D4375,justificativas_motivos,justificativas_texto,"",1,1)</f>
        <v>MOTORISTA CUMPRINDO HORÁRIO NA ESCALA ATUAL</v>
      </c>
    </row>
    <row r="4376" spans="1:10" ht="41.25" hidden="1" customHeight="1">
      <c r="A4376" s="152">
        <v>45707</v>
      </c>
      <c r="B4376" s="146">
        <v>19026</v>
      </c>
      <c r="C4376" s="147">
        <v>0.87847222222222221</v>
      </c>
      <c r="D4376" s="148" t="s">
        <v>11</v>
      </c>
      <c r="E4376" s="149" t="s">
        <v>128</v>
      </c>
      <c r="F4376" s="149"/>
      <c r="G4376" s="149" t="str">
        <f t="shared" si="151"/>
        <v>1</v>
      </c>
      <c r="H4376" s="150">
        <f t="shared" si="152"/>
        <v>18</v>
      </c>
      <c r="I4376" s="149" t="str" cm="1">
        <f t="array" ref="I4376">_xlfn.XLOOKUP(C4376,imp_horarios,imp_trechos_janta,"",-1,1)</f>
        <v>BELEM X GOIANIA 21:05</v>
      </c>
      <c r="J4376" s="151" t="str" cm="1">
        <f t="array" ref="J4376">_xlfn.XLOOKUP(D4376,justificativas_motivos,justificativas_texto,"",1,1)</f>
        <v>MOTORISTA CUMPRINDO HORÁRIO NA ESCALA ATUAL</v>
      </c>
    </row>
    <row r="4377" spans="1:10" ht="41.25" hidden="1" customHeight="1">
      <c r="A4377" s="152">
        <v>45707</v>
      </c>
      <c r="B4377" s="146">
        <v>24005</v>
      </c>
      <c r="C4377" s="147">
        <v>0.3</v>
      </c>
      <c r="D4377" s="148" t="s">
        <v>11</v>
      </c>
      <c r="E4377" s="153" t="s">
        <v>67</v>
      </c>
      <c r="F4377" s="149"/>
      <c r="G4377" s="149" t="str">
        <f t="shared" si="151"/>
        <v>1</v>
      </c>
      <c r="H4377" s="150">
        <f t="shared" si="152"/>
        <v>18</v>
      </c>
      <c r="I4377" s="149" t="str" cm="1">
        <f t="array" ref="I4377">_xlfn.XLOOKUP(C4377,imp_horarios,imp_trechos_janta,"",-1,1)</f>
        <v>BELEM X GOIANIA 07:12</v>
      </c>
      <c r="J4377" s="151" t="str" cm="1">
        <f t="array" ref="J4377">_xlfn.XLOOKUP(D4377,justificativas_motivos,justificativas_texto,"",1,1)</f>
        <v>MOTORISTA CUMPRINDO HORÁRIO NA ESCALA ATUAL</v>
      </c>
    </row>
    <row r="4378" spans="1:10" ht="41.25" hidden="1" customHeight="1">
      <c r="A4378" s="152">
        <v>45707</v>
      </c>
      <c r="B4378" s="146">
        <v>24005</v>
      </c>
      <c r="C4378" s="147">
        <v>0.3</v>
      </c>
      <c r="D4378" s="148" t="s">
        <v>11</v>
      </c>
      <c r="E4378" s="153" t="s">
        <v>226</v>
      </c>
      <c r="F4378" s="149"/>
      <c r="G4378" s="149" t="str">
        <f t="shared" si="151"/>
        <v>1</v>
      </c>
      <c r="H4378" s="150">
        <f t="shared" si="152"/>
        <v>18</v>
      </c>
      <c r="I4378" s="149" t="str" cm="1">
        <f t="array" ref="I4378">_xlfn.XLOOKUP(C4378,imp_horarios,imp_trechos_janta,"",-1,1)</f>
        <v>BELEM X GOIANIA 07:12</v>
      </c>
      <c r="J4378" s="151" t="str" cm="1">
        <f t="array" ref="J4378">_xlfn.XLOOKUP(D4378,justificativas_motivos,justificativas_texto,"",1,1)</f>
        <v>MOTORISTA CUMPRINDO HORÁRIO NA ESCALA ATUAL</v>
      </c>
    </row>
    <row r="4379" spans="1:10" ht="41.25" hidden="1" customHeight="1">
      <c r="A4379" s="152">
        <v>45707</v>
      </c>
      <c r="B4379" s="146">
        <v>15900</v>
      </c>
      <c r="C4379" s="147">
        <v>0.39583333333333331</v>
      </c>
      <c r="D4379" s="148" t="s">
        <v>11</v>
      </c>
      <c r="E4379" s="153" t="s">
        <v>60</v>
      </c>
      <c r="F4379" s="149"/>
      <c r="G4379" s="149" t="str">
        <f t="shared" si="151"/>
        <v>1</v>
      </c>
      <c r="H4379" s="150">
        <f t="shared" si="152"/>
        <v>18</v>
      </c>
      <c r="I4379" s="149" t="str" cm="1">
        <f t="array" ref="I4379">_xlfn.XLOOKUP(C4379,imp_horarios,imp_trechos_janta,"",-1,1)</f>
        <v>GOIANIA X BELEM 09:30</v>
      </c>
      <c r="J4379" s="151" t="str" cm="1">
        <f t="array" ref="J4379">_xlfn.XLOOKUP(D4379,justificativas_motivos,justificativas_texto,"",1,1)</f>
        <v>MOTORISTA CUMPRINDO HORÁRIO NA ESCALA ATUAL</v>
      </c>
    </row>
    <row r="4380" spans="1:10" ht="41.25" hidden="1" customHeight="1">
      <c r="A4380" s="152">
        <v>45707</v>
      </c>
      <c r="B4380" s="146">
        <v>15900</v>
      </c>
      <c r="C4380" s="147">
        <v>0.39583333333333331</v>
      </c>
      <c r="D4380" s="148" t="s">
        <v>11</v>
      </c>
      <c r="E4380" s="153" t="s">
        <v>61</v>
      </c>
      <c r="F4380" s="149"/>
      <c r="G4380" s="149" t="str">
        <f t="shared" si="151"/>
        <v>1</v>
      </c>
      <c r="H4380" s="150">
        <f t="shared" si="152"/>
        <v>18</v>
      </c>
      <c r="I4380" s="149" t="str" cm="1">
        <f t="array" ref="I4380">_xlfn.XLOOKUP(C4380,imp_horarios,imp_trechos_janta,"",-1,1)</f>
        <v>GOIANIA X BELEM 09:30</v>
      </c>
      <c r="J4380" s="151" t="str" cm="1">
        <f t="array" ref="J4380">_xlfn.XLOOKUP(D4380,justificativas_motivos,justificativas_texto,"",1,1)</f>
        <v>MOTORISTA CUMPRINDO HORÁRIO NA ESCALA ATUAL</v>
      </c>
    </row>
    <row r="4381" spans="1:10" ht="41.25" hidden="1" customHeight="1">
      <c r="A4381" s="152">
        <v>45707</v>
      </c>
      <c r="B4381" s="146">
        <v>12400</v>
      </c>
      <c r="C4381" s="147">
        <v>0.39583333333333331</v>
      </c>
      <c r="D4381" s="148" t="s">
        <v>11</v>
      </c>
      <c r="E4381" s="153" t="s">
        <v>307</v>
      </c>
      <c r="F4381" s="149"/>
      <c r="G4381" s="149" t="str">
        <f t="shared" si="151"/>
        <v>1</v>
      </c>
      <c r="H4381" s="150">
        <f t="shared" si="152"/>
        <v>18</v>
      </c>
      <c r="I4381" s="149" t="s">
        <v>145</v>
      </c>
      <c r="J4381" s="151" t="str" cm="1">
        <f t="array" ref="J4381">_xlfn.XLOOKUP(D4381,justificativas_motivos,justificativas_texto,"",1,1)</f>
        <v>MOTORISTA CUMPRINDO HORÁRIO NA ESCALA ATUAL</v>
      </c>
    </row>
    <row r="4382" spans="1:10" ht="41.25" hidden="1" customHeight="1">
      <c r="A4382" s="152">
        <v>45707</v>
      </c>
      <c r="B4382" s="146">
        <v>12400</v>
      </c>
      <c r="C4382" s="147">
        <v>0.39583333333333331</v>
      </c>
      <c r="D4382" s="148" t="s">
        <v>11</v>
      </c>
      <c r="E4382" s="153" t="s">
        <v>244</v>
      </c>
      <c r="F4382" s="149"/>
      <c r="G4382" s="149" t="str">
        <f t="shared" si="151"/>
        <v>1</v>
      </c>
      <c r="H4382" s="150">
        <f t="shared" si="152"/>
        <v>18</v>
      </c>
      <c r="I4382" s="149" t="s">
        <v>145</v>
      </c>
      <c r="J4382" s="151" t="str" cm="1">
        <f t="array" ref="J4382">_xlfn.XLOOKUP(D4382,justificativas_motivos,justificativas_texto,"",1,1)</f>
        <v>MOTORISTA CUMPRINDO HORÁRIO NA ESCALA ATUAL</v>
      </c>
    </row>
    <row r="4383" spans="1:10" ht="41.25" hidden="1" customHeight="1">
      <c r="A4383" s="152">
        <v>45707</v>
      </c>
      <c r="B4383" s="146" t="s">
        <v>285</v>
      </c>
      <c r="C4383" s="147" t="s">
        <v>285</v>
      </c>
      <c r="D4383" s="148" t="s">
        <v>285</v>
      </c>
      <c r="E4383" s="149" t="s">
        <v>35</v>
      </c>
      <c r="F4383" s="149"/>
      <c r="G4383" s="149" t="str">
        <f t="shared" si="151"/>
        <v>1</v>
      </c>
      <c r="H4383" s="150">
        <f t="shared" si="152"/>
        <v>18</v>
      </c>
      <c r="I4383" s="149" t="str" cm="1">
        <f t="array" ref="I4383">_xlfn.XLOOKUP(C4383,imp_horarios,imp_trechos_janta,"",-1,1)</f>
        <v>PASSE</v>
      </c>
      <c r="J4383" s="151" t="str" cm="1">
        <f t="array" ref="J4383">_xlfn.XLOOKUP(D4383,justificativas_motivos,justificativas_texto,"",1,1)</f>
        <v>MOTORISTA CHEGANDO/SAINDO DA GARAGEM DE PASSE</v>
      </c>
    </row>
    <row r="4384" spans="1:10" ht="41.25" hidden="1" customHeight="1">
      <c r="A4384" s="152">
        <v>45707</v>
      </c>
      <c r="B4384" s="146" t="s">
        <v>285</v>
      </c>
      <c r="C4384" s="147" t="s">
        <v>285</v>
      </c>
      <c r="D4384" s="148" t="s">
        <v>285</v>
      </c>
      <c r="E4384" s="149" t="s">
        <v>368</v>
      </c>
      <c r="F4384" s="149"/>
      <c r="G4384" s="149" t="str">
        <f t="shared" si="151"/>
        <v>1</v>
      </c>
      <c r="H4384" s="150">
        <f t="shared" si="152"/>
        <v>18</v>
      </c>
      <c r="I4384" s="149" t="str" cm="1">
        <f t="array" ref="I4384">_xlfn.XLOOKUP(C4384,imp_horarios,imp_trechos_janta,"",-1,1)</f>
        <v>PASSE</v>
      </c>
      <c r="J4384" s="151" t="str" cm="1">
        <f t="array" ref="J4384">_xlfn.XLOOKUP(D4384,justificativas_motivos,justificativas_texto,"",1,1)</f>
        <v>MOTORISTA CHEGANDO/SAINDO DA GARAGEM DE PASSE</v>
      </c>
    </row>
    <row r="4385" spans="1:10" ht="41.25" hidden="1" customHeight="1">
      <c r="A4385" s="152">
        <v>45707</v>
      </c>
      <c r="B4385" s="146">
        <v>24016</v>
      </c>
      <c r="C4385" s="147">
        <v>0.79166666666666663</v>
      </c>
      <c r="D4385" s="148" t="s">
        <v>11</v>
      </c>
      <c r="E4385" s="149" t="s">
        <v>27</v>
      </c>
      <c r="F4385" s="149"/>
      <c r="G4385" s="149" t="str">
        <f t="shared" si="151"/>
        <v>1</v>
      </c>
      <c r="H4385" s="150">
        <f t="shared" si="152"/>
        <v>18</v>
      </c>
      <c r="I4385" s="149" t="s">
        <v>79</v>
      </c>
      <c r="J4385" s="151" t="str" cm="1">
        <f t="array" ref="J4385">_xlfn.XLOOKUP(D4385,justificativas_motivos,justificativas_texto,"",1,1)</f>
        <v>MOTORISTA CUMPRINDO HORÁRIO NA ESCALA ATUAL</v>
      </c>
    </row>
    <row r="4386" spans="1:10" ht="41.25" hidden="1" customHeight="1">
      <c r="A4386" s="152">
        <v>45707</v>
      </c>
      <c r="B4386" s="146">
        <v>24016</v>
      </c>
      <c r="C4386" s="147">
        <v>0.79166666666666663</v>
      </c>
      <c r="D4386" s="148" t="s">
        <v>11</v>
      </c>
      <c r="E4386" s="149" t="s">
        <v>37</v>
      </c>
      <c r="F4386" s="149"/>
      <c r="G4386" s="149" t="str">
        <f t="shared" si="151"/>
        <v>1</v>
      </c>
      <c r="H4386" s="150">
        <f t="shared" si="152"/>
        <v>18</v>
      </c>
      <c r="I4386" s="149" t="s">
        <v>79</v>
      </c>
      <c r="J4386" s="151" t="str" cm="1">
        <f t="array" ref="J4386">_xlfn.XLOOKUP(D4386,justificativas_motivos,justificativas_texto,"",1,1)</f>
        <v>MOTORISTA CUMPRINDO HORÁRIO NA ESCALA ATUAL</v>
      </c>
    </row>
    <row r="4387" spans="1:10" ht="41.25" hidden="1" customHeight="1">
      <c r="A4387" s="152">
        <v>45707</v>
      </c>
      <c r="B4387" s="146">
        <v>24011</v>
      </c>
      <c r="C4387" s="147">
        <v>0.83333333333333337</v>
      </c>
      <c r="D4387" s="148" t="s">
        <v>11</v>
      </c>
      <c r="E4387" s="149" t="s">
        <v>302</v>
      </c>
      <c r="F4387" s="149"/>
      <c r="G4387" s="149" t="str">
        <f t="shared" si="151"/>
        <v>1</v>
      </c>
      <c r="H4387" s="150">
        <f t="shared" si="152"/>
        <v>18</v>
      </c>
      <c r="I4387" s="149" t="str" cm="1">
        <f t="array" ref="I4387">_xlfn.XLOOKUP(C4387,imp_horarios,imp_trechos_janta,"",-1,1)</f>
        <v>GOIANIA X SAO LUIS 20:00</v>
      </c>
      <c r="J4387" s="151" t="str" cm="1">
        <f t="array" ref="J4387">_xlfn.XLOOKUP(D4387,justificativas_motivos,justificativas_texto,"",1,1)</f>
        <v>MOTORISTA CUMPRINDO HORÁRIO NA ESCALA ATUAL</v>
      </c>
    </row>
    <row r="4388" spans="1:10" ht="41.25" hidden="1" customHeight="1">
      <c r="A4388" s="152">
        <v>45707</v>
      </c>
      <c r="B4388" s="146">
        <v>24011</v>
      </c>
      <c r="C4388" s="147">
        <v>0.83333333333333337</v>
      </c>
      <c r="D4388" s="148" t="s">
        <v>11</v>
      </c>
      <c r="E4388" s="149" t="s">
        <v>171</v>
      </c>
      <c r="F4388" s="149"/>
      <c r="G4388" s="149" t="str">
        <f t="shared" si="151"/>
        <v>1</v>
      </c>
      <c r="H4388" s="150">
        <f t="shared" si="152"/>
        <v>18</v>
      </c>
      <c r="I4388" s="149" t="str" cm="1">
        <f t="array" ref="I4388">_xlfn.XLOOKUP(C4388,imp_horarios,imp_trechos_janta,"",-1,1)</f>
        <v>GOIANIA X SAO LUIS 20:00</v>
      </c>
      <c r="J4388" s="151" t="str" cm="1">
        <f t="array" ref="J4388">_xlfn.XLOOKUP(D4388,justificativas_motivos,justificativas_texto,"",1,1)</f>
        <v>MOTORISTA CUMPRINDO HORÁRIO NA ESCALA ATUAL</v>
      </c>
    </row>
    <row r="4389" spans="1:10" ht="41.25" hidden="1" customHeight="1">
      <c r="A4389" s="152">
        <v>45707</v>
      </c>
      <c r="B4389" s="146">
        <v>24013</v>
      </c>
      <c r="C4389" s="147">
        <v>0.33333333333333331</v>
      </c>
      <c r="D4389" s="148" t="s">
        <v>11</v>
      </c>
      <c r="E4389" s="149" t="s">
        <v>52</v>
      </c>
      <c r="F4389" s="149"/>
      <c r="G4389" s="149" t="str">
        <f t="shared" si="151"/>
        <v>1</v>
      </c>
      <c r="H4389" s="150">
        <f t="shared" si="152"/>
        <v>18</v>
      </c>
      <c r="I4389" s="149" t="str" cm="1">
        <f t="array" ref="I4389">_xlfn.XLOOKUP(C4389,imp_horarios,imp_trechos_janta,"",-1,1)</f>
        <v>SAO LUIS X GOIANIA 08:00</v>
      </c>
      <c r="J4389" s="151" t="str" cm="1">
        <f t="array" ref="J4389">_xlfn.XLOOKUP(D4389,justificativas_motivos,justificativas_texto,"",1,1)</f>
        <v>MOTORISTA CUMPRINDO HORÁRIO NA ESCALA ATUAL</v>
      </c>
    </row>
    <row r="4390" spans="1:10" ht="41.25" hidden="1" customHeight="1">
      <c r="A4390" s="152">
        <v>45707</v>
      </c>
      <c r="B4390" s="146">
        <v>24013</v>
      </c>
      <c r="C4390" s="147">
        <v>0.33333333333333331</v>
      </c>
      <c r="D4390" s="148" t="s">
        <v>11</v>
      </c>
      <c r="E4390" s="153" t="s">
        <v>238</v>
      </c>
      <c r="F4390" s="149"/>
      <c r="G4390" s="149" t="str">
        <f t="shared" si="151"/>
        <v>1</v>
      </c>
      <c r="H4390" s="150">
        <f t="shared" si="152"/>
        <v>18</v>
      </c>
      <c r="I4390" s="149" t="str" cm="1">
        <f t="array" ref="I4390">_xlfn.XLOOKUP(C4390,imp_horarios,imp_trechos_janta,"",-1,1)</f>
        <v>SAO LUIS X GOIANIA 08:00</v>
      </c>
      <c r="J4390" s="151" t="str" cm="1">
        <f t="array" ref="J4390">_xlfn.XLOOKUP(D4390,justificativas_motivos,justificativas_texto,"",1,1)</f>
        <v>MOTORISTA CUMPRINDO HORÁRIO NA ESCALA ATUAL</v>
      </c>
    </row>
    <row r="4391" spans="1:10" ht="41.25" hidden="1" customHeight="1">
      <c r="A4391" s="152">
        <v>45708</v>
      </c>
      <c r="B4391" s="146">
        <v>19010</v>
      </c>
      <c r="C4391" s="147">
        <v>0.87847222222222221</v>
      </c>
      <c r="D4391" s="148" t="s">
        <v>11</v>
      </c>
      <c r="E4391" s="149" t="s">
        <v>27</v>
      </c>
      <c r="F4391" s="149"/>
      <c r="G4391" s="149" t="str">
        <f t="shared" si="151"/>
        <v>1</v>
      </c>
      <c r="H4391" s="150">
        <f t="shared" si="152"/>
        <v>18</v>
      </c>
      <c r="I4391" s="149" t="str" cm="1">
        <f t="array" ref="I4391">_xlfn.XLOOKUP(C4391,imp_horarios,imp_trechos_janta,"",-1,1)</f>
        <v>BELEM X GOIANIA 21:05</v>
      </c>
      <c r="J4391" s="151" t="str" cm="1">
        <f t="array" ref="J4391">_xlfn.XLOOKUP(D4391,justificativas_motivos,justificativas_texto,"",1,1)</f>
        <v>MOTORISTA CUMPRINDO HORÁRIO NA ESCALA ATUAL</v>
      </c>
    </row>
    <row r="4392" spans="1:10" ht="41.25" hidden="1" customHeight="1">
      <c r="A4392" s="152">
        <v>45708</v>
      </c>
      <c r="B4392" s="146">
        <v>19010</v>
      </c>
      <c r="C4392" s="147">
        <v>0.87847222222222221</v>
      </c>
      <c r="D4392" s="148" t="s">
        <v>11</v>
      </c>
      <c r="E4392" s="149" t="s">
        <v>37</v>
      </c>
      <c r="F4392" s="149"/>
      <c r="G4392" s="149" t="str">
        <f t="shared" si="151"/>
        <v>1</v>
      </c>
      <c r="H4392" s="150">
        <f t="shared" si="152"/>
        <v>18</v>
      </c>
      <c r="I4392" s="149" t="str" cm="1">
        <f t="array" ref="I4392">_xlfn.XLOOKUP(C4392,imp_horarios,imp_trechos_janta,"",-1,1)</f>
        <v>BELEM X GOIANIA 21:05</v>
      </c>
      <c r="J4392" s="151" t="str" cm="1">
        <f t="array" ref="J4392">_xlfn.XLOOKUP(D4392,justificativas_motivos,justificativas_texto,"",1,1)</f>
        <v>MOTORISTA CUMPRINDO HORÁRIO NA ESCALA ATUAL</v>
      </c>
    </row>
    <row r="4393" spans="1:10" ht="41.25" hidden="1" customHeight="1">
      <c r="A4393" s="152">
        <v>45708</v>
      </c>
      <c r="B4393" s="146">
        <v>24016</v>
      </c>
      <c r="C4393" s="147">
        <v>0.3</v>
      </c>
      <c r="D4393" s="148" t="s">
        <v>11</v>
      </c>
      <c r="E4393" s="149" t="s">
        <v>302</v>
      </c>
      <c r="F4393" s="149"/>
      <c r="G4393" s="149" t="str">
        <f t="shared" si="151"/>
        <v>1</v>
      </c>
      <c r="H4393" s="150">
        <f t="shared" si="152"/>
        <v>18</v>
      </c>
      <c r="I4393" s="149" t="str" cm="1">
        <f t="array" ref="I4393">_xlfn.XLOOKUP(C4393,imp_horarios,imp_trechos_janta,"",-1,1)</f>
        <v>BELEM X GOIANIA 07:12</v>
      </c>
      <c r="J4393" s="151" t="str" cm="1">
        <f t="array" ref="J4393">_xlfn.XLOOKUP(D4393,justificativas_motivos,justificativas_texto,"",1,1)</f>
        <v>MOTORISTA CUMPRINDO HORÁRIO NA ESCALA ATUAL</v>
      </c>
    </row>
    <row r="4394" spans="1:10" ht="41.25" hidden="1" customHeight="1">
      <c r="A4394" s="152">
        <v>45708</v>
      </c>
      <c r="B4394" s="146">
        <v>24016</v>
      </c>
      <c r="C4394" s="147">
        <v>0.3</v>
      </c>
      <c r="D4394" s="148" t="s">
        <v>11</v>
      </c>
      <c r="E4394" s="149" t="s">
        <v>171</v>
      </c>
      <c r="F4394" s="149"/>
      <c r="G4394" s="149" t="str">
        <f t="shared" si="151"/>
        <v>1</v>
      </c>
      <c r="H4394" s="150">
        <f t="shared" si="152"/>
        <v>18</v>
      </c>
      <c r="I4394" s="149" t="str" cm="1">
        <f t="array" ref="I4394">_xlfn.XLOOKUP(C4394,imp_horarios,imp_trechos_janta,"",-1,1)</f>
        <v>BELEM X GOIANIA 07:12</v>
      </c>
      <c r="J4394" s="151" t="str" cm="1">
        <f t="array" ref="J4394">_xlfn.XLOOKUP(D4394,justificativas_motivos,justificativas_texto,"",1,1)</f>
        <v>MOTORISTA CUMPRINDO HORÁRIO NA ESCALA ATUAL</v>
      </c>
    </row>
    <row r="4395" spans="1:10" ht="41.25" hidden="1" customHeight="1">
      <c r="A4395" s="152">
        <v>45708</v>
      </c>
      <c r="B4395" s="146">
        <v>19014</v>
      </c>
      <c r="C4395" s="147">
        <v>0.39583333333333331</v>
      </c>
      <c r="D4395" s="148" t="s">
        <v>11</v>
      </c>
      <c r="E4395" s="153" t="s">
        <v>248</v>
      </c>
      <c r="F4395" s="149"/>
      <c r="G4395" s="149" t="str">
        <f t="shared" si="151"/>
        <v>1</v>
      </c>
      <c r="H4395" s="150">
        <f t="shared" si="152"/>
        <v>18</v>
      </c>
      <c r="I4395" s="149" t="s">
        <v>145</v>
      </c>
      <c r="J4395" s="151" t="str" cm="1">
        <f t="array" ref="J4395">_xlfn.XLOOKUP(D4395,justificativas_motivos,justificativas_texto,"",1,1)</f>
        <v>MOTORISTA CUMPRINDO HORÁRIO NA ESCALA ATUAL</v>
      </c>
    </row>
    <row r="4396" spans="1:10" ht="41.25" hidden="1" customHeight="1">
      <c r="A4396" s="152">
        <v>45708</v>
      </c>
      <c r="B4396" s="146">
        <v>19014</v>
      </c>
      <c r="C4396" s="147">
        <v>0.39583333333333331</v>
      </c>
      <c r="D4396" s="148" t="s">
        <v>11</v>
      </c>
      <c r="E4396" s="153" t="s">
        <v>312</v>
      </c>
      <c r="F4396" s="149"/>
      <c r="G4396" s="149" t="str">
        <f t="shared" si="151"/>
        <v>1</v>
      </c>
      <c r="H4396" s="150">
        <f t="shared" si="152"/>
        <v>18</v>
      </c>
      <c r="I4396" s="149" t="s">
        <v>145</v>
      </c>
      <c r="J4396" s="151" t="str" cm="1">
        <f t="array" ref="J4396">_xlfn.XLOOKUP(D4396,justificativas_motivos,justificativas_texto,"",1,1)</f>
        <v>MOTORISTA CUMPRINDO HORÁRIO NA ESCALA ATUAL</v>
      </c>
    </row>
    <row r="4397" spans="1:10" ht="41.25" hidden="1" customHeight="1">
      <c r="A4397" s="152">
        <v>45708</v>
      </c>
      <c r="B4397" s="146">
        <v>24011</v>
      </c>
      <c r="C4397" s="147">
        <v>0.33333333333333331</v>
      </c>
      <c r="D4397" s="148" t="s">
        <v>11</v>
      </c>
      <c r="E4397" s="149" t="s">
        <v>83</v>
      </c>
      <c r="F4397" s="149"/>
      <c r="G4397" s="149" t="str">
        <f t="shared" si="151"/>
        <v>1</v>
      </c>
      <c r="H4397" s="150">
        <f t="shared" si="152"/>
        <v>18</v>
      </c>
      <c r="I4397" s="149" t="str" cm="1">
        <f t="array" ref="I4397">_xlfn.XLOOKUP(C4397,imp_horarios,imp_trechos_janta,"",-1,1)</f>
        <v>SAO LUIS X GOIANIA 08:00</v>
      </c>
      <c r="J4397" s="151" t="str" cm="1">
        <f t="array" ref="J4397">_xlfn.XLOOKUP(D4397,justificativas_motivos,justificativas_texto,"",1,1)</f>
        <v>MOTORISTA CUMPRINDO HORÁRIO NA ESCALA ATUAL</v>
      </c>
    </row>
    <row r="4398" spans="1:10" ht="41.25" hidden="1" customHeight="1">
      <c r="A4398" s="152">
        <v>45708</v>
      </c>
      <c r="B4398" s="146">
        <v>24011</v>
      </c>
      <c r="C4398" s="147">
        <v>0.33333333333333331</v>
      </c>
      <c r="D4398" s="148" t="s">
        <v>11</v>
      </c>
      <c r="E4398" s="149" t="s">
        <v>93</v>
      </c>
      <c r="F4398" s="149"/>
      <c r="G4398" s="149" t="str">
        <f t="shared" si="151"/>
        <v>1</v>
      </c>
      <c r="H4398" s="150">
        <f t="shared" si="152"/>
        <v>18</v>
      </c>
      <c r="I4398" s="149" t="str" cm="1">
        <f t="array" ref="I4398">_xlfn.XLOOKUP(C4398,imp_horarios,imp_trechos_janta,"",-1,1)</f>
        <v>SAO LUIS X GOIANIA 08:00</v>
      </c>
      <c r="J4398" s="151" t="str" cm="1">
        <f t="array" ref="J4398">_xlfn.XLOOKUP(D4398,justificativas_motivos,justificativas_texto,"",1,1)</f>
        <v>MOTORISTA CUMPRINDO HORÁRIO NA ESCALA ATUAL</v>
      </c>
    </row>
    <row r="4399" spans="1:10" ht="41.25" hidden="1" customHeight="1">
      <c r="A4399" s="152">
        <v>45708</v>
      </c>
      <c r="B4399" s="146">
        <v>19016</v>
      </c>
      <c r="C4399" s="147">
        <v>0.75</v>
      </c>
      <c r="D4399" s="148" t="s">
        <v>11</v>
      </c>
      <c r="E4399" s="149" t="s">
        <v>189</v>
      </c>
      <c r="F4399" s="149"/>
      <c r="G4399" s="149" t="str">
        <f t="shared" si="151"/>
        <v>1</v>
      </c>
      <c r="H4399" s="150">
        <f t="shared" si="152"/>
        <v>18</v>
      </c>
      <c r="I4399" s="149" t="str" cm="1">
        <f t="array" ref="I4399">_xlfn.XLOOKUP(C4399,imp_horarios,imp_trechos_janta,"",-1,1)</f>
        <v>GOIANIA X TERESINA 18:00</v>
      </c>
      <c r="J4399" s="151" t="str" cm="1">
        <f t="array" ref="J4399">_xlfn.XLOOKUP(D4399,justificativas_motivos,justificativas_texto,"",1,1)</f>
        <v>MOTORISTA CUMPRINDO HORÁRIO NA ESCALA ATUAL</v>
      </c>
    </row>
    <row r="4400" spans="1:10" ht="41.25" hidden="1" customHeight="1">
      <c r="A4400" s="152">
        <v>45708</v>
      </c>
      <c r="B4400" s="146">
        <v>19016</v>
      </c>
      <c r="C4400" s="147">
        <v>0.75</v>
      </c>
      <c r="D4400" s="148" t="s">
        <v>11</v>
      </c>
      <c r="E4400" s="149" t="s">
        <v>133</v>
      </c>
      <c r="F4400" s="149"/>
      <c r="G4400" s="149" t="str">
        <f t="shared" si="151"/>
        <v>1</v>
      </c>
      <c r="H4400" s="150">
        <f t="shared" si="152"/>
        <v>18</v>
      </c>
      <c r="I4400" s="149" t="str" cm="1">
        <f t="array" ref="I4400">_xlfn.XLOOKUP(C4400,imp_horarios,imp_trechos_janta,"",-1,1)</f>
        <v>GOIANIA X TERESINA 18:00</v>
      </c>
      <c r="J4400" s="151" t="str" cm="1">
        <f t="array" ref="J4400">_xlfn.XLOOKUP(D4400,justificativas_motivos,justificativas_texto,"",1,1)</f>
        <v>MOTORISTA CUMPRINDO HORÁRIO NA ESCALA ATUAL</v>
      </c>
    </row>
    <row r="4401" spans="1:10" ht="41.25" hidden="1" customHeight="1">
      <c r="A4401" s="152">
        <v>45708</v>
      </c>
      <c r="B4401" s="146">
        <v>24015</v>
      </c>
      <c r="C4401" s="147">
        <v>0.79166666666666663</v>
      </c>
      <c r="D4401" s="148" t="s">
        <v>11</v>
      </c>
      <c r="E4401" s="149" t="s">
        <v>47</v>
      </c>
      <c r="F4401" s="149"/>
      <c r="G4401" s="149" t="str">
        <f t="shared" si="151"/>
        <v>1</v>
      </c>
      <c r="H4401" s="150">
        <f t="shared" si="152"/>
        <v>18</v>
      </c>
      <c r="I4401" s="149" t="s">
        <v>79</v>
      </c>
      <c r="J4401" s="151" t="str" cm="1">
        <f t="array" ref="J4401">_xlfn.XLOOKUP(D4401,justificativas_motivos,justificativas_texto,"",1,1)</f>
        <v>MOTORISTA CUMPRINDO HORÁRIO NA ESCALA ATUAL</v>
      </c>
    </row>
    <row r="4402" spans="1:10" ht="41.25" hidden="1" customHeight="1">
      <c r="A4402" s="152">
        <v>45708</v>
      </c>
      <c r="B4402" s="146">
        <v>24015</v>
      </c>
      <c r="C4402" s="147">
        <v>0.79166666666666663</v>
      </c>
      <c r="D4402" s="148" t="s">
        <v>11</v>
      </c>
      <c r="E4402" s="149" t="s">
        <v>40</v>
      </c>
      <c r="F4402" s="149"/>
      <c r="G4402" s="149" t="str">
        <f t="shared" si="151"/>
        <v>1</v>
      </c>
      <c r="H4402" s="150">
        <f t="shared" si="152"/>
        <v>18</v>
      </c>
      <c r="I4402" s="149" t="s">
        <v>79</v>
      </c>
      <c r="J4402" s="151" t="str" cm="1">
        <f t="array" ref="J4402">_xlfn.XLOOKUP(D4402,justificativas_motivos,justificativas_texto,"",1,1)</f>
        <v>MOTORISTA CUMPRINDO HORÁRIO NA ESCALA ATUAL</v>
      </c>
    </row>
    <row r="4403" spans="1:10" ht="41.25" hidden="1" customHeight="1">
      <c r="A4403" s="152">
        <v>45708</v>
      </c>
      <c r="B4403" s="146">
        <v>24012</v>
      </c>
      <c r="C4403" s="147">
        <v>0.83333333333333337</v>
      </c>
      <c r="D4403" s="148" t="s">
        <v>11</v>
      </c>
      <c r="E4403" s="149" t="s">
        <v>203</v>
      </c>
      <c r="F4403" s="149"/>
      <c r="G4403" s="149" t="str">
        <f t="shared" si="151"/>
        <v>1</v>
      </c>
      <c r="H4403" s="150">
        <f t="shared" si="152"/>
        <v>18</v>
      </c>
      <c r="I4403" s="149" t="str" cm="1">
        <f t="array" ref="I4403">_xlfn.XLOOKUP(C4403,imp_horarios,imp_trechos_janta,"",-1,1)</f>
        <v>GOIANIA X SAO LUIS 20:00</v>
      </c>
      <c r="J4403" s="151" t="str" cm="1">
        <f t="array" ref="J4403">_xlfn.XLOOKUP(D4403,justificativas_motivos,justificativas_texto,"",1,1)</f>
        <v>MOTORISTA CUMPRINDO HORÁRIO NA ESCALA ATUAL</v>
      </c>
    </row>
    <row r="4404" spans="1:10" ht="41.25" hidden="1" customHeight="1">
      <c r="A4404" s="152">
        <v>45708</v>
      </c>
      <c r="B4404" s="146">
        <v>24012</v>
      </c>
      <c r="C4404" s="147">
        <v>0.83333333333333337</v>
      </c>
      <c r="D4404" s="148" t="s">
        <v>11</v>
      </c>
      <c r="E4404" s="149" t="s">
        <v>204</v>
      </c>
      <c r="F4404" s="149"/>
      <c r="G4404" s="149" t="str">
        <f t="shared" si="151"/>
        <v>1</v>
      </c>
      <c r="H4404" s="150">
        <f t="shared" si="152"/>
        <v>18</v>
      </c>
      <c r="I4404" s="149" t="str" cm="1">
        <f t="array" ref="I4404">_xlfn.XLOOKUP(C4404,imp_horarios,imp_trechos_janta,"",-1,1)</f>
        <v>GOIANIA X SAO LUIS 20:00</v>
      </c>
      <c r="J4404" s="151" t="str" cm="1">
        <f t="array" ref="J4404">_xlfn.XLOOKUP(D4404,justificativas_motivos,justificativas_texto,"",1,1)</f>
        <v>MOTORISTA CUMPRINDO HORÁRIO NA ESCALA ATUAL</v>
      </c>
    </row>
    <row r="4405" spans="1:10" ht="41.25" hidden="1" customHeight="1">
      <c r="A4405" s="152">
        <v>45709</v>
      </c>
      <c r="B4405" s="146">
        <v>19025</v>
      </c>
      <c r="C4405" s="147">
        <v>0.87847222222222221</v>
      </c>
      <c r="D4405" s="148" t="s">
        <v>11</v>
      </c>
      <c r="E4405" s="149" t="s">
        <v>203</v>
      </c>
      <c r="F4405" s="149"/>
      <c r="G4405" s="149" t="str">
        <f t="shared" si="151"/>
        <v>1</v>
      </c>
      <c r="H4405" s="150">
        <f t="shared" si="152"/>
        <v>18</v>
      </c>
      <c r="I4405" s="149" t="str" cm="1">
        <f t="array" ref="I4405">_xlfn.XLOOKUP(C4405,imp_horarios,imp_trechos_janta,"",-1,1)</f>
        <v>BELEM X GOIANIA 21:05</v>
      </c>
      <c r="J4405" s="151" t="str" cm="1">
        <f t="array" ref="J4405">_xlfn.XLOOKUP(D4405,justificativas_motivos,justificativas_texto,"",1,1)</f>
        <v>MOTORISTA CUMPRINDO HORÁRIO NA ESCALA ATUAL</v>
      </c>
    </row>
    <row r="4406" spans="1:10" ht="41.25" hidden="1" customHeight="1">
      <c r="A4406" s="152">
        <v>45709</v>
      </c>
      <c r="B4406" s="146">
        <v>19025</v>
      </c>
      <c r="C4406" s="147">
        <v>0.87847222222222221</v>
      </c>
      <c r="D4406" s="148" t="s">
        <v>11</v>
      </c>
      <c r="E4406" s="149" t="s">
        <v>204</v>
      </c>
      <c r="F4406" s="149"/>
      <c r="G4406" s="149" t="str">
        <f t="shared" si="151"/>
        <v>1</v>
      </c>
      <c r="H4406" s="150">
        <f t="shared" si="152"/>
        <v>18</v>
      </c>
      <c r="I4406" s="149" t="str" cm="1">
        <f t="array" ref="I4406">_xlfn.XLOOKUP(C4406,imp_horarios,imp_trechos_janta,"",-1,1)</f>
        <v>BELEM X GOIANIA 21:05</v>
      </c>
      <c r="J4406" s="151" t="str" cm="1">
        <f t="array" ref="J4406">_xlfn.XLOOKUP(D4406,justificativas_motivos,justificativas_texto,"",1,1)</f>
        <v>MOTORISTA CUMPRINDO HORÁRIO NA ESCALA ATUAL</v>
      </c>
    </row>
    <row r="4407" spans="1:10" ht="41.25" hidden="1" customHeight="1">
      <c r="A4407" s="152">
        <v>45709</v>
      </c>
      <c r="B4407" s="146">
        <v>24015</v>
      </c>
      <c r="C4407" s="147">
        <v>0.3</v>
      </c>
      <c r="D4407" s="148" t="s">
        <v>11</v>
      </c>
      <c r="E4407" s="153" t="s">
        <v>126</v>
      </c>
      <c r="F4407" s="149"/>
      <c r="G4407" s="149" t="str">
        <f t="shared" si="151"/>
        <v>1</v>
      </c>
      <c r="H4407" s="150">
        <f t="shared" si="152"/>
        <v>18</v>
      </c>
      <c r="I4407" s="149" t="str" cm="1">
        <f t="array" ref="I4407">_xlfn.XLOOKUP(C4407,imp_horarios,imp_trechos_janta,"",-1,1)</f>
        <v>BELEM X GOIANIA 07:12</v>
      </c>
      <c r="J4407" s="151" t="str" cm="1">
        <f t="array" ref="J4407">_xlfn.XLOOKUP(D4407,justificativas_motivos,justificativas_texto,"",1,1)</f>
        <v>MOTORISTA CUMPRINDO HORÁRIO NA ESCALA ATUAL</v>
      </c>
    </row>
    <row r="4408" spans="1:10" ht="41.25" hidden="1" customHeight="1">
      <c r="A4408" s="152">
        <v>45709</v>
      </c>
      <c r="B4408" s="146">
        <v>24015</v>
      </c>
      <c r="C4408" s="147">
        <v>0.3</v>
      </c>
      <c r="D4408" s="148" t="s">
        <v>11</v>
      </c>
      <c r="E4408" s="153" t="s">
        <v>445</v>
      </c>
      <c r="F4408" s="149"/>
      <c r="G4408" s="149" t="str">
        <f t="shared" si="151"/>
        <v>1</v>
      </c>
      <c r="H4408" s="150">
        <f t="shared" si="152"/>
        <v>18</v>
      </c>
      <c r="I4408" s="149" t="str" cm="1">
        <f t="array" ref="I4408">_xlfn.XLOOKUP(C4408,imp_horarios,imp_trechos_janta,"",-1,1)</f>
        <v>BELEM X GOIANIA 07:12</v>
      </c>
      <c r="J4408" s="151" t="str" cm="1">
        <f t="array" ref="J4408">_xlfn.XLOOKUP(D4408,justificativas_motivos,justificativas_texto,"",1,1)</f>
        <v>MOTORISTA CUMPRINDO HORÁRIO NA ESCALA ATUAL</v>
      </c>
    </row>
    <row r="4409" spans="1:10" ht="41.25" hidden="1" customHeight="1">
      <c r="A4409" s="152">
        <v>45709</v>
      </c>
      <c r="B4409" s="146">
        <v>24012</v>
      </c>
      <c r="C4409" s="147">
        <v>0.33333333333333331</v>
      </c>
      <c r="D4409" s="148" t="s">
        <v>11</v>
      </c>
      <c r="E4409" s="153" t="s">
        <v>391</v>
      </c>
      <c r="F4409" s="149"/>
      <c r="G4409" s="149" t="str">
        <f t="shared" si="151"/>
        <v>1</v>
      </c>
      <c r="H4409" s="150">
        <f t="shared" si="152"/>
        <v>18</v>
      </c>
      <c r="I4409" s="149" t="str" cm="1">
        <f t="array" ref="I4409">_xlfn.XLOOKUP(C4409,imp_horarios,imp_trechos_janta,"",-1,1)</f>
        <v>SAO LUIS X GOIANIA 08:00</v>
      </c>
      <c r="J4409" s="151" t="str" cm="1">
        <f t="array" ref="J4409">_xlfn.XLOOKUP(D4409,justificativas_motivos,justificativas_texto,"",1,1)</f>
        <v>MOTORISTA CUMPRINDO HORÁRIO NA ESCALA ATUAL</v>
      </c>
    </row>
    <row r="4410" spans="1:10" ht="41.25" hidden="1" customHeight="1">
      <c r="A4410" s="152">
        <v>45709</v>
      </c>
      <c r="B4410" s="146">
        <v>24012</v>
      </c>
      <c r="C4410" s="147">
        <v>0.33333333333333331</v>
      </c>
      <c r="D4410" s="148" t="s">
        <v>11</v>
      </c>
      <c r="E4410" s="153" t="s">
        <v>17</v>
      </c>
      <c r="F4410" s="149"/>
      <c r="G4410" s="149" t="str">
        <f t="shared" si="151"/>
        <v>1</v>
      </c>
      <c r="H4410" s="150">
        <f t="shared" si="152"/>
        <v>18</v>
      </c>
      <c r="I4410" s="149" t="str" cm="1">
        <f t="array" ref="I4410">_xlfn.XLOOKUP(C4410,imp_horarios,imp_trechos_janta,"",-1,1)</f>
        <v>SAO LUIS X GOIANIA 08:00</v>
      </c>
      <c r="J4410" s="151" t="str" cm="1">
        <f t="array" ref="J4410">_xlfn.XLOOKUP(D4410,justificativas_motivos,justificativas_texto,"",1,1)</f>
        <v>MOTORISTA CUMPRINDO HORÁRIO NA ESCALA ATUAL</v>
      </c>
    </row>
    <row r="4411" spans="1:10" ht="41.25" hidden="1" customHeight="1">
      <c r="A4411" s="152">
        <v>45709</v>
      </c>
      <c r="B4411" s="146">
        <v>19024</v>
      </c>
      <c r="C4411" s="147">
        <v>0.39583333333333331</v>
      </c>
      <c r="D4411" s="148" t="s">
        <v>11</v>
      </c>
      <c r="E4411" s="153" t="s">
        <v>305</v>
      </c>
      <c r="F4411" s="149"/>
      <c r="G4411" s="149" t="str">
        <f t="shared" si="151"/>
        <v>1</v>
      </c>
      <c r="H4411" s="150">
        <f t="shared" si="152"/>
        <v>18</v>
      </c>
      <c r="I4411" s="149" t="s">
        <v>145</v>
      </c>
      <c r="J4411" s="151" t="str" cm="1">
        <f t="array" ref="J4411">_xlfn.XLOOKUP(D4411,justificativas_motivos,justificativas_texto,"",1,1)</f>
        <v>MOTORISTA CUMPRINDO HORÁRIO NA ESCALA ATUAL</v>
      </c>
    </row>
    <row r="4412" spans="1:10" ht="41.25" hidden="1" customHeight="1">
      <c r="A4412" s="152">
        <v>45709</v>
      </c>
      <c r="B4412" s="146">
        <v>19024</v>
      </c>
      <c r="C4412" s="147">
        <v>0.39583333333333331</v>
      </c>
      <c r="D4412" s="148" t="s">
        <v>11</v>
      </c>
      <c r="E4412" s="153" t="s">
        <v>240</v>
      </c>
      <c r="F4412" s="149"/>
      <c r="G4412" s="149" t="str">
        <f t="shared" si="151"/>
        <v>1</v>
      </c>
      <c r="H4412" s="150">
        <f t="shared" si="152"/>
        <v>18</v>
      </c>
      <c r="I4412" s="149" t="s">
        <v>145</v>
      </c>
      <c r="J4412" s="151" t="str" cm="1">
        <f t="array" ref="J4412">_xlfn.XLOOKUP(D4412,justificativas_motivos,justificativas_texto,"",1,1)</f>
        <v>MOTORISTA CUMPRINDO HORÁRIO NA ESCALA ATUAL</v>
      </c>
    </row>
    <row r="4413" spans="1:10" ht="41.25" hidden="1" customHeight="1">
      <c r="A4413" s="152">
        <v>45709</v>
      </c>
      <c r="B4413" s="146">
        <v>16400</v>
      </c>
      <c r="C4413" s="147">
        <v>0.79166666666666663</v>
      </c>
      <c r="D4413" s="148" t="s">
        <v>11</v>
      </c>
      <c r="E4413" s="153" t="s">
        <v>257</v>
      </c>
      <c r="F4413" s="149"/>
      <c r="G4413" s="149" t="str">
        <f t="shared" si="151"/>
        <v>1</v>
      </c>
      <c r="H4413" s="150">
        <f t="shared" si="152"/>
        <v>18</v>
      </c>
      <c r="I4413" s="149" t="s">
        <v>592</v>
      </c>
      <c r="J4413" s="151" t="str" cm="1">
        <f t="array" ref="J4413">_xlfn.XLOOKUP(D4413,justificativas_motivos,justificativas_texto,"",1,1)</f>
        <v>MOTORISTA CUMPRINDO HORÁRIO NA ESCALA ATUAL</v>
      </c>
    </row>
    <row r="4414" spans="1:10" ht="41.25" hidden="1" customHeight="1">
      <c r="A4414" s="152">
        <v>45709</v>
      </c>
      <c r="B4414" s="146">
        <v>16400</v>
      </c>
      <c r="C4414" s="147">
        <v>0.79166666666666663</v>
      </c>
      <c r="D4414" s="148" t="s">
        <v>11</v>
      </c>
      <c r="E4414" s="153" t="s">
        <v>356</v>
      </c>
      <c r="F4414" s="149"/>
      <c r="G4414" s="149" t="str">
        <f t="shared" si="151"/>
        <v>1</v>
      </c>
      <c r="H4414" s="150">
        <f t="shared" si="152"/>
        <v>18</v>
      </c>
      <c r="I4414" s="149" t="s">
        <v>592</v>
      </c>
      <c r="J4414" s="151" t="str" cm="1">
        <f t="array" ref="J4414">_xlfn.XLOOKUP(D4414,justificativas_motivos,justificativas_texto,"",1,1)</f>
        <v>MOTORISTA CUMPRINDO HORÁRIO NA ESCALA ATUAL</v>
      </c>
    </row>
    <row r="4415" spans="1:10" ht="41.25" hidden="1" customHeight="1">
      <c r="A4415" s="152">
        <v>45709</v>
      </c>
      <c r="B4415" s="146">
        <v>20014</v>
      </c>
      <c r="C4415" s="147">
        <v>0.75</v>
      </c>
      <c r="D4415" s="148" t="s">
        <v>11</v>
      </c>
      <c r="E4415" s="149" t="s">
        <v>452</v>
      </c>
      <c r="F4415" s="149"/>
      <c r="G4415" s="149" t="str">
        <f t="shared" si="151"/>
        <v>1</v>
      </c>
      <c r="H4415" s="150">
        <f t="shared" si="152"/>
        <v>18</v>
      </c>
      <c r="I4415" s="149" t="str" cm="1">
        <f t="array" ref="I4415">_xlfn.XLOOKUP(C4415,imp_horarios,imp_trechos_janta,"",-1,1)</f>
        <v>GOIANIA X TERESINA 18:00</v>
      </c>
      <c r="J4415" s="151" t="str" cm="1">
        <f t="array" ref="J4415">_xlfn.XLOOKUP(D4415,justificativas_motivos,justificativas_texto,"",1,1)</f>
        <v>MOTORISTA CUMPRINDO HORÁRIO NA ESCALA ATUAL</v>
      </c>
    </row>
    <row r="4416" spans="1:10" ht="41.25" hidden="1" customHeight="1">
      <c r="A4416" s="152">
        <v>45709</v>
      </c>
      <c r="B4416" s="146">
        <v>20014</v>
      </c>
      <c r="C4416" s="147">
        <v>0.75</v>
      </c>
      <c r="D4416" s="148" t="s">
        <v>11</v>
      </c>
      <c r="E4416" s="149" t="s">
        <v>320</v>
      </c>
      <c r="F4416" s="149"/>
      <c r="G4416" s="149" t="str">
        <f t="shared" si="151"/>
        <v>1</v>
      </c>
      <c r="H4416" s="150">
        <f t="shared" si="152"/>
        <v>18</v>
      </c>
      <c r="I4416" s="149" t="str" cm="1">
        <f t="array" ref="I4416">_xlfn.XLOOKUP(C4416,imp_horarios,imp_trechos_janta,"",-1,1)</f>
        <v>GOIANIA X TERESINA 18:00</v>
      </c>
      <c r="J4416" s="151" t="str" cm="1">
        <f t="array" ref="J4416">_xlfn.XLOOKUP(D4416,justificativas_motivos,justificativas_texto,"",1,1)</f>
        <v>MOTORISTA CUMPRINDO HORÁRIO NA ESCALA ATUAL</v>
      </c>
    </row>
    <row r="4417" spans="1:10" ht="41.25" hidden="1" customHeight="1">
      <c r="A4417" s="152">
        <v>45709</v>
      </c>
      <c r="B4417" s="146">
        <v>24009</v>
      </c>
      <c r="C4417" s="147">
        <v>0.79166666666666663</v>
      </c>
      <c r="D4417" s="148" t="s">
        <v>11</v>
      </c>
      <c r="E4417" s="149" t="s">
        <v>343</v>
      </c>
      <c r="F4417" s="149"/>
      <c r="G4417" s="149" t="str">
        <f t="shared" si="151"/>
        <v>1</v>
      </c>
      <c r="H4417" s="150">
        <f t="shared" si="152"/>
        <v>18</v>
      </c>
      <c r="I4417" s="149" t="s">
        <v>79</v>
      </c>
      <c r="J4417" s="151" t="str" cm="1">
        <f t="array" ref="J4417">_xlfn.XLOOKUP(D4417,justificativas_motivos,justificativas_texto,"",1,1)</f>
        <v>MOTORISTA CUMPRINDO HORÁRIO NA ESCALA ATUAL</v>
      </c>
    </row>
    <row r="4418" spans="1:10" ht="41.25" hidden="1" customHeight="1">
      <c r="A4418" s="152">
        <v>45709</v>
      </c>
      <c r="B4418" s="146">
        <v>24009</v>
      </c>
      <c r="C4418" s="147">
        <v>0.79166666666666663</v>
      </c>
      <c r="D4418" s="148" t="s">
        <v>11</v>
      </c>
      <c r="E4418" s="153" t="s">
        <v>446</v>
      </c>
      <c r="F4418" s="149"/>
      <c r="G4418" s="149" t="str">
        <f t="shared" si="151"/>
        <v>1</v>
      </c>
      <c r="H4418" s="150">
        <f t="shared" si="152"/>
        <v>18</v>
      </c>
      <c r="I4418" s="149" t="s">
        <v>79</v>
      </c>
      <c r="J4418" s="151" t="str" cm="1">
        <f t="array" ref="J4418">_xlfn.XLOOKUP(D4418,justificativas_motivos,justificativas_texto,"",1,1)</f>
        <v>MOTORISTA CUMPRINDO HORÁRIO NA ESCALA ATUAL</v>
      </c>
    </row>
    <row r="4419" spans="1:10" ht="41.25" hidden="1" customHeight="1">
      <c r="A4419" s="152">
        <v>45709</v>
      </c>
      <c r="B4419" s="146">
        <v>24003</v>
      </c>
      <c r="C4419" s="147">
        <v>0.83333333333333337</v>
      </c>
      <c r="D4419" s="148" t="s">
        <v>11</v>
      </c>
      <c r="E4419" s="149" t="s">
        <v>121</v>
      </c>
      <c r="F4419" s="149"/>
      <c r="G4419" s="149" t="str">
        <f t="shared" si="151"/>
        <v>1</v>
      </c>
      <c r="H4419" s="150">
        <f t="shared" si="152"/>
        <v>18</v>
      </c>
      <c r="I4419" s="149" t="str" cm="1">
        <f t="array" ref="I4419">_xlfn.XLOOKUP(C4419,imp_horarios,imp_trechos_janta,"",-1,1)</f>
        <v>GOIANIA X SAO LUIS 20:00</v>
      </c>
      <c r="J4419" s="151" t="str" cm="1">
        <f t="array" ref="J4419">_xlfn.XLOOKUP(D4419,justificativas_motivos,justificativas_texto,"",1,1)</f>
        <v>MOTORISTA CUMPRINDO HORÁRIO NA ESCALA ATUAL</v>
      </c>
    </row>
    <row r="4420" spans="1:10" ht="41.25" hidden="1" customHeight="1">
      <c r="A4420" s="152">
        <v>45709</v>
      </c>
      <c r="B4420" s="146">
        <v>24003</v>
      </c>
      <c r="C4420" s="147">
        <v>0.83333333333333337</v>
      </c>
      <c r="D4420" s="148" t="s">
        <v>11</v>
      </c>
      <c r="E4420" s="149" t="s">
        <v>122</v>
      </c>
      <c r="F4420" s="149"/>
      <c r="G4420" s="149" t="str">
        <f t="shared" si="151"/>
        <v>1</v>
      </c>
      <c r="H4420" s="150">
        <f t="shared" si="152"/>
        <v>18</v>
      </c>
      <c r="I4420" s="149" t="str" cm="1">
        <f t="array" ref="I4420">_xlfn.XLOOKUP(C4420,imp_horarios,imp_trechos_janta,"",-1,1)</f>
        <v>GOIANIA X SAO LUIS 20:00</v>
      </c>
      <c r="J4420" s="151" t="str" cm="1">
        <f t="array" ref="J4420">_xlfn.XLOOKUP(D4420,justificativas_motivos,justificativas_texto,"",1,1)</f>
        <v>MOTORISTA CUMPRINDO HORÁRIO NA ESCALA ATUAL</v>
      </c>
    </row>
    <row r="4421" spans="1:10" ht="41.25" hidden="1" customHeight="1">
      <c r="A4421" s="152">
        <v>45710</v>
      </c>
      <c r="B4421" s="146">
        <v>19019</v>
      </c>
      <c r="C4421" s="147">
        <v>0.87847222222222221</v>
      </c>
      <c r="D4421" s="148" t="s">
        <v>11</v>
      </c>
      <c r="E4421" s="149" t="s">
        <v>343</v>
      </c>
      <c r="F4421" s="149"/>
      <c r="G4421" s="149" t="str">
        <f t="shared" ref="G4421:G4484" si="153">IF(E4421="MOTORISTA","","1")</f>
        <v>1</v>
      </c>
      <c r="H4421" s="150">
        <f t="shared" ref="H4421:H4484" si="154">IF(E4421="MOTORISTA","",18)</f>
        <v>18</v>
      </c>
      <c r="I4421" s="149" t="str" cm="1">
        <f t="array" ref="I4421">_xlfn.XLOOKUP(C4421,imp_horarios,imp_trechos_janta,"",-1,1)</f>
        <v>BELEM X GOIANIA 21:05</v>
      </c>
      <c r="J4421" s="151" t="str" cm="1">
        <f t="array" ref="J4421">_xlfn.XLOOKUP(D4421,justificativas_motivos,justificativas_texto,"",1,1)</f>
        <v>MOTORISTA CUMPRINDO HORÁRIO NA ESCALA ATUAL</v>
      </c>
    </row>
    <row r="4422" spans="1:10" ht="41.25" hidden="1" customHeight="1">
      <c r="A4422" s="152">
        <v>45710</v>
      </c>
      <c r="B4422" s="146">
        <v>19019</v>
      </c>
      <c r="C4422" s="147">
        <v>0.87847222222222221</v>
      </c>
      <c r="D4422" s="148" t="s">
        <v>11</v>
      </c>
      <c r="E4422" s="153" t="s">
        <v>446</v>
      </c>
      <c r="F4422" s="149"/>
      <c r="G4422" s="149" t="str">
        <f t="shared" si="153"/>
        <v>1</v>
      </c>
      <c r="H4422" s="150">
        <f t="shared" si="154"/>
        <v>18</v>
      </c>
      <c r="I4422" s="149" t="str" cm="1">
        <f t="array" ref="I4422">_xlfn.XLOOKUP(C4422,imp_horarios,imp_trechos_janta,"",-1,1)</f>
        <v>BELEM X GOIANIA 21:05</v>
      </c>
      <c r="J4422" s="151" t="str" cm="1">
        <f t="array" ref="J4422">_xlfn.XLOOKUP(D4422,justificativas_motivos,justificativas_texto,"",1,1)</f>
        <v>MOTORISTA CUMPRINDO HORÁRIO NA ESCALA ATUAL</v>
      </c>
    </row>
    <row r="4423" spans="1:10" ht="41.25" hidden="1" customHeight="1">
      <c r="A4423" s="152">
        <v>45710</v>
      </c>
      <c r="B4423" s="146">
        <v>24009</v>
      </c>
      <c r="C4423" s="147">
        <v>0.3</v>
      </c>
      <c r="D4423" s="148" t="s">
        <v>11</v>
      </c>
      <c r="E4423" s="149" t="s">
        <v>121</v>
      </c>
      <c r="F4423" s="149"/>
      <c r="G4423" s="149" t="str">
        <f t="shared" si="153"/>
        <v>1</v>
      </c>
      <c r="H4423" s="150">
        <f t="shared" si="154"/>
        <v>18</v>
      </c>
      <c r="I4423" s="149" t="str" cm="1">
        <f t="array" ref="I4423">_xlfn.XLOOKUP(C4423,imp_horarios,imp_trechos_janta,"",-1,1)</f>
        <v>BELEM X GOIANIA 07:12</v>
      </c>
      <c r="J4423" s="151" t="str" cm="1">
        <f t="array" ref="J4423">_xlfn.XLOOKUP(D4423,justificativas_motivos,justificativas_texto,"",1,1)</f>
        <v>MOTORISTA CUMPRINDO HORÁRIO NA ESCALA ATUAL</v>
      </c>
    </row>
    <row r="4424" spans="1:10" ht="41.25" hidden="1" customHeight="1">
      <c r="A4424" s="152">
        <v>45710</v>
      </c>
      <c r="B4424" s="146">
        <v>24009</v>
      </c>
      <c r="C4424" s="147">
        <v>0.3</v>
      </c>
      <c r="D4424" s="148" t="s">
        <v>11</v>
      </c>
      <c r="E4424" s="149" t="s">
        <v>122</v>
      </c>
      <c r="F4424" s="149"/>
      <c r="G4424" s="149" t="str">
        <f t="shared" si="153"/>
        <v>1</v>
      </c>
      <c r="H4424" s="150">
        <f t="shared" si="154"/>
        <v>18</v>
      </c>
      <c r="I4424" s="149" t="str" cm="1">
        <f t="array" ref="I4424">_xlfn.XLOOKUP(C4424,imp_horarios,imp_trechos_janta,"",-1,1)</f>
        <v>BELEM X GOIANIA 07:12</v>
      </c>
      <c r="J4424" s="151" t="str" cm="1">
        <f t="array" ref="J4424">_xlfn.XLOOKUP(D4424,justificativas_motivos,justificativas_texto,"",1,1)</f>
        <v>MOTORISTA CUMPRINDO HORÁRIO NA ESCALA ATUAL</v>
      </c>
    </row>
    <row r="4425" spans="1:10" ht="41.25" hidden="1" customHeight="1">
      <c r="A4425" s="152">
        <v>45710</v>
      </c>
      <c r="B4425" s="146">
        <v>19001</v>
      </c>
      <c r="C4425" s="147">
        <v>0.39583333333333331</v>
      </c>
      <c r="D4425" s="148" t="s">
        <v>11</v>
      </c>
      <c r="E4425" s="153" t="s">
        <v>377</v>
      </c>
      <c r="F4425" s="149"/>
      <c r="G4425" s="149" t="str">
        <f t="shared" si="153"/>
        <v>1</v>
      </c>
      <c r="H4425" s="150">
        <f t="shared" si="154"/>
        <v>18</v>
      </c>
      <c r="I4425" s="149" t="s">
        <v>145</v>
      </c>
      <c r="J4425" s="151" t="str" cm="1">
        <f t="array" ref="J4425">_xlfn.XLOOKUP(D4425,justificativas_motivos,justificativas_texto,"",1,1)</f>
        <v>MOTORISTA CUMPRINDO HORÁRIO NA ESCALA ATUAL</v>
      </c>
    </row>
    <row r="4426" spans="1:10" ht="41.25" hidden="1" customHeight="1">
      <c r="A4426" s="152">
        <v>45710</v>
      </c>
      <c r="B4426" s="146">
        <v>19001</v>
      </c>
      <c r="C4426" s="147">
        <v>0.39583333333333331</v>
      </c>
      <c r="D4426" s="148" t="s">
        <v>11</v>
      </c>
      <c r="E4426" s="153" t="s">
        <v>375</v>
      </c>
      <c r="F4426" s="149"/>
      <c r="G4426" s="149" t="str">
        <f t="shared" si="153"/>
        <v>1</v>
      </c>
      <c r="H4426" s="150">
        <f t="shared" si="154"/>
        <v>18</v>
      </c>
      <c r="I4426" s="149" t="s">
        <v>145</v>
      </c>
      <c r="J4426" s="151" t="str" cm="1">
        <f t="array" ref="J4426">_xlfn.XLOOKUP(D4426,justificativas_motivos,justificativas_texto,"",1,1)</f>
        <v>MOTORISTA CUMPRINDO HORÁRIO NA ESCALA ATUAL</v>
      </c>
    </row>
    <row r="4427" spans="1:10" ht="41.25" hidden="1" customHeight="1">
      <c r="A4427" s="152">
        <v>45710</v>
      </c>
      <c r="B4427" s="146">
        <v>16700</v>
      </c>
      <c r="C4427" s="147">
        <v>0.79166666666666663</v>
      </c>
      <c r="D4427" s="148" t="s">
        <v>11</v>
      </c>
      <c r="E4427" s="153" t="s">
        <v>307</v>
      </c>
      <c r="F4427" s="149"/>
      <c r="G4427" s="149" t="str">
        <f t="shared" si="153"/>
        <v>1</v>
      </c>
      <c r="H4427" s="150">
        <f t="shared" si="154"/>
        <v>18</v>
      </c>
      <c r="I4427" s="149" t="s">
        <v>592</v>
      </c>
      <c r="J4427" s="151" t="str" cm="1">
        <f t="array" ref="J4427">_xlfn.XLOOKUP(D4427,justificativas_motivos,justificativas_texto,"",1,1)</f>
        <v>MOTORISTA CUMPRINDO HORÁRIO NA ESCALA ATUAL</v>
      </c>
    </row>
    <row r="4428" spans="1:10" ht="41.25" hidden="1" customHeight="1">
      <c r="A4428" s="152">
        <v>45710</v>
      </c>
      <c r="B4428" s="146">
        <v>16700</v>
      </c>
      <c r="C4428" s="147">
        <v>0.79166666666666663</v>
      </c>
      <c r="D4428" s="148" t="s">
        <v>11</v>
      </c>
      <c r="E4428" s="153" t="s">
        <v>244</v>
      </c>
      <c r="F4428" s="149"/>
      <c r="G4428" s="149" t="str">
        <f t="shared" si="153"/>
        <v>1</v>
      </c>
      <c r="H4428" s="150">
        <f t="shared" si="154"/>
        <v>18</v>
      </c>
      <c r="I4428" s="149" t="s">
        <v>592</v>
      </c>
      <c r="J4428" s="151" t="str" cm="1">
        <f t="array" ref="J4428">_xlfn.XLOOKUP(D4428,justificativas_motivos,justificativas_texto,"",1,1)</f>
        <v>MOTORISTA CUMPRINDO HORÁRIO NA ESCALA ATUAL</v>
      </c>
    </row>
    <row r="4429" spans="1:10" ht="41.25" hidden="1" customHeight="1">
      <c r="A4429" s="152">
        <v>45710</v>
      </c>
      <c r="B4429" s="146">
        <v>24003</v>
      </c>
      <c r="C4429" s="147">
        <v>0.33333333333333331</v>
      </c>
      <c r="D4429" s="148" t="s">
        <v>11</v>
      </c>
      <c r="E4429" s="153" t="s">
        <v>167</v>
      </c>
      <c r="F4429" s="149"/>
      <c r="G4429" s="149" t="str">
        <f t="shared" si="153"/>
        <v>1</v>
      </c>
      <c r="H4429" s="150">
        <f t="shared" si="154"/>
        <v>18</v>
      </c>
      <c r="I4429" s="149" t="str" cm="1">
        <f t="array" ref="I4429">_xlfn.XLOOKUP(C4429,imp_horarios,imp_trechos_janta,"",-1,1)</f>
        <v>SAO LUIS X GOIANIA 08:00</v>
      </c>
      <c r="J4429" s="151" t="str" cm="1">
        <f t="array" ref="J4429">_xlfn.XLOOKUP(D4429,justificativas_motivos,justificativas_texto,"",1,1)</f>
        <v>MOTORISTA CUMPRINDO HORÁRIO NA ESCALA ATUAL</v>
      </c>
    </row>
    <row r="4430" spans="1:10" ht="41.25" hidden="1" customHeight="1">
      <c r="A4430" s="152">
        <v>45710</v>
      </c>
      <c r="B4430" s="146">
        <v>24003</v>
      </c>
      <c r="C4430" s="147">
        <v>0.33333333333333331</v>
      </c>
      <c r="D4430" s="148" t="s">
        <v>11</v>
      </c>
      <c r="E4430" s="153" t="s">
        <v>447</v>
      </c>
      <c r="F4430" s="149"/>
      <c r="G4430" s="149" t="str">
        <f t="shared" si="153"/>
        <v>1</v>
      </c>
      <c r="H4430" s="150">
        <f t="shared" si="154"/>
        <v>18</v>
      </c>
      <c r="I4430" s="149" t="str" cm="1">
        <f t="array" ref="I4430">_xlfn.XLOOKUP(C4430,imp_horarios,imp_trechos_janta,"",-1,1)</f>
        <v>SAO LUIS X GOIANIA 08:00</v>
      </c>
      <c r="J4430" s="151" t="str" cm="1">
        <f t="array" ref="J4430">_xlfn.XLOOKUP(D4430,justificativas_motivos,justificativas_texto,"",1,1)</f>
        <v>MOTORISTA CUMPRINDO HORÁRIO NA ESCALA ATUAL</v>
      </c>
    </row>
    <row r="4431" spans="1:10" ht="41.25" hidden="1" customHeight="1">
      <c r="A4431" s="152">
        <v>45710</v>
      </c>
      <c r="B4431" s="146">
        <v>15900</v>
      </c>
      <c r="C4431" s="147">
        <v>0.75</v>
      </c>
      <c r="D4431" s="148" t="s">
        <v>11</v>
      </c>
      <c r="E4431" s="149" t="s">
        <v>136</v>
      </c>
      <c r="F4431" s="149"/>
      <c r="G4431" s="149" t="str">
        <f t="shared" si="153"/>
        <v>1</v>
      </c>
      <c r="H4431" s="150">
        <f t="shared" si="154"/>
        <v>18</v>
      </c>
      <c r="I4431" s="149" t="str" cm="1">
        <f t="array" ref="I4431">_xlfn.XLOOKUP(C4431,imp_horarios,imp_trechos_janta,"",-1,1)</f>
        <v>GOIANIA X TERESINA 18:00</v>
      </c>
      <c r="J4431" s="151" t="str" cm="1">
        <f t="array" ref="J4431">_xlfn.XLOOKUP(D4431,justificativas_motivos,justificativas_texto,"",1,1)</f>
        <v>MOTORISTA CUMPRINDO HORÁRIO NA ESCALA ATUAL</v>
      </c>
    </row>
    <row r="4432" spans="1:10" ht="41.25" hidden="1" customHeight="1">
      <c r="A4432" s="152">
        <v>45710</v>
      </c>
      <c r="B4432" s="146">
        <v>15900</v>
      </c>
      <c r="C4432" s="147">
        <v>0.75</v>
      </c>
      <c r="D4432" s="148" t="s">
        <v>11</v>
      </c>
      <c r="E4432" s="149" t="s">
        <v>290</v>
      </c>
      <c r="F4432" s="149"/>
      <c r="G4432" s="149" t="str">
        <f t="shared" si="153"/>
        <v>1</v>
      </c>
      <c r="H4432" s="150">
        <f t="shared" si="154"/>
        <v>18</v>
      </c>
      <c r="I4432" s="149" t="str" cm="1">
        <f t="array" ref="I4432">_xlfn.XLOOKUP(C4432,imp_horarios,imp_trechos_janta,"",-1,1)</f>
        <v>GOIANIA X TERESINA 18:00</v>
      </c>
      <c r="J4432" s="151" t="str" cm="1">
        <f t="array" ref="J4432">_xlfn.XLOOKUP(D4432,justificativas_motivos,justificativas_texto,"",1,1)</f>
        <v>MOTORISTA CUMPRINDO HORÁRIO NA ESCALA ATUAL</v>
      </c>
    </row>
    <row r="4433" spans="1:10" ht="41.25" hidden="1" customHeight="1">
      <c r="A4433" s="152">
        <v>45710</v>
      </c>
      <c r="B4433" s="146">
        <v>24010</v>
      </c>
      <c r="C4433" s="147">
        <v>0.79166666666666663</v>
      </c>
      <c r="D4433" s="148" t="s">
        <v>11</v>
      </c>
      <c r="E4433" s="149" t="s">
        <v>179</v>
      </c>
      <c r="F4433" s="149"/>
      <c r="G4433" s="149" t="str">
        <f t="shared" si="153"/>
        <v>1</v>
      </c>
      <c r="H4433" s="150">
        <f t="shared" si="154"/>
        <v>18</v>
      </c>
      <c r="I4433" s="149" t="s">
        <v>79</v>
      </c>
      <c r="J4433" s="151" t="str" cm="1">
        <f t="array" ref="J4433">_xlfn.XLOOKUP(D4433,justificativas_motivos,justificativas_texto,"",1,1)</f>
        <v>MOTORISTA CUMPRINDO HORÁRIO NA ESCALA ATUAL</v>
      </c>
    </row>
    <row r="4434" spans="1:10" ht="41.25" hidden="1" customHeight="1">
      <c r="A4434" s="152">
        <v>45710</v>
      </c>
      <c r="B4434" s="146">
        <v>24010</v>
      </c>
      <c r="C4434" s="147">
        <v>0.79166666666666663</v>
      </c>
      <c r="D4434" s="148" t="s">
        <v>11</v>
      </c>
      <c r="E4434" s="149" t="s">
        <v>148</v>
      </c>
      <c r="F4434" s="149"/>
      <c r="G4434" s="149" t="str">
        <f t="shared" si="153"/>
        <v>1</v>
      </c>
      <c r="H4434" s="150">
        <f t="shared" si="154"/>
        <v>18</v>
      </c>
      <c r="I4434" s="149" t="s">
        <v>79</v>
      </c>
      <c r="J4434" s="151" t="str" cm="1">
        <f t="array" ref="J4434">_xlfn.XLOOKUP(D4434,justificativas_motivos,justificativas_texto,"",1,1)</f>
        <v>MOTORISTA CUMPRINDO HORÁRIO NA ESCALA ATUAL</v>
      </c>
    </row>
    <row r="4435" spans="1:10" ht="41.25" hidden="1" customHeight="1">
      <c r="A4435" s="152">
        <v>45710</v>
      </c>
      <c r="B4435" s="146">
        <v>24005</v>
      </c>
      <c r="C4435" s="147">
        <v>0.83333333333333337</v>
      </c>
      <c r="D4435" s="148" t="s">
        <v>11</v>
      </c>
      <c r="E4435" s="149" t="s">
        <v>91</v>
      </c>
      <c r="F4435" s="149"/>
      <c r="G4435" s="149" t="str">
        <f t="shared" si="153"/>
        <v>1</v>
      </c>
      <c r="H4435" s="150">
        <f t="shared" si="154"/>
        <v>18</v>
      </c>
      <c r="I4435" s="149" t="str" cm="1">
        <f t="array" ref="I4435">_xlfn.XLOOKUP(C4435,imp_horarios,imp_trechos_janta,"",-1,1)</f>
        <v>GOIANIA X SAO LUIS 20:00</v>
      </c>
      <c r="J4435" s="151" t="str" cm="1">
        <f t="array" ref="J4435">_xlfn.XLOOKUP(D4435,justificativas_motivos,justificativas_texto,"",1,1)</f>
        <v>MOTORISTA CUMPRINDO HORÁRIO NA ESCALA ATUAL</v>
      </c>
    </row>
    <row r="4436" spans="1:10" ht="41.25" hidden="1" customHeight="1">
      <c r="A4436" s="152">
        <v>45710</v>
      </c>
      <c r="B4436" s="146">
        <v>24005</v>
      </c>
      <c r="C4436" s="147">
        <v>0.83333333333333337</v>
      </c>
      <c r="D4436" s="148" t="s">
        <v>11</v>
      </c>
      <c r="E4436" s="149" t="s">
        <v>89</v>
      </c>
      <c r="F4436" s="149"/>
      <c r="G4436" s="149" t="str">
        <f t="shared" si="153"/>
        <v>1</v>
      </c>
      <c r="H4436" s="150">
        <f t="shared" si="154"/>
        <v>18</v>
      </c>
      <c r="I4436" s="149" t="str" cm="1">
        <f t="array" ref="I4436">_xlfn.XLOOKUP(C4436,imp_horarios,imp_trechos_janta,"",-1,1)</f>
        <v>GOIANIA X SAO LUIS 20:00</v>
      </c>
      <c r="J4436" s="151" t="str" cm="1">
        <f t="array" ref="J4436">_xlfn.XLOOKUP(D4436,justificativas_motivos,justificativas_texto,"",1,1)</f>
        <v>MOTORISTA CUMPRINDO HORÁRIO NA ESCALA ATUAL</v>
      </c>
    </row>
    <row r="4437" spans="1:10" ht="41.25" hidden="1" customHeight="1">
      <c r="A4437" s="152">
        <v>45711</v>
      </c>
      <c r="B4437" s="146">
        <v>24010</v>
      </c>
      <c r="C4437" s="147">
        <v>0.3</v>
      </c>
      <c r="D4437" s="148" t="s">
        <v>11</v>
      </c>
      <c r="E4437" s="149" t="s">
        <v>290</v>
      </c>
      <c r="F4437" s="149"/>
      <c r="G4437" s="149" t="str">
        <f t="shared" si="153"/>
        <v>1</v>
      </c>
      <c r="H4437" s="150">
        <f t="shared" si="154"/>
        <v>18</v>
      </c>
      <c r="I4437" s="149" t="str" cm="1">
        <f t="array" ref="I4437">_xlfn.XLOOKUP(C4437,imp_horarios,imp_trechos_janta,"",-1,1)</f>
        <v>BELEM X GOIANIA 07:12</v>
      </c>
      <c r="J4437" s="151" t="str" cm="1">
        <f t="array" ref="J4437">_xlfn.XLOOKUP(D4437,justificativas_motivos,justificativas_texto,"",1,1)</f>
        <v>MOTORISTA CUMPRINDO HORÁRIO NA ESCALA ATUAL</v>
      </c>
    </row>
    <row r="4438" spans="1:10" ht="41.25" hidden="1" customHeight="1">
      <c r="A4438" s="152">
        <v>45711</v>
      </c>
      <c r="B4438" s="146">
        <v>24010</v>
      </c>
      <c r="C4438" s="147">
        <v>0.3</v>
      </c>
      <c r="D4438" s="148" t="s">
        <v>11</v>
      </c>
      <c r="E4438" s="149" t="s">
        <v>148</v>
      </c>
      <c r="F4438" s="149"/>
      <c r="G4438" s="149" t="str">
        <f t="shared" si="153"/>
        <v>1</v>
      </c>
      <c r="H4438" s="150">
        <f t="shared" si="154"/>
        <v>18</v>
      </c>
      <c r="I4438" s="149" t="str" cm="1">
        <f t="array" ref="I4438">_xlfn.XLOOKUP(C4438,imp_horarios,imp_trechos_janta,"",-1,1)</f>
        <v>BELEM X GOIANIA 07:12</v>
      </c>
      <c r="J4438" s="151" t="str" cm="1">
        <f t="array" ref="J4438">_xlfn.XLOOKUP(D4438,justificativas_motivos,justificativas_texto,"",1,1)</f>
        <v>MOTORISTA CUMPRINDO HORÁRIO NA ESCALA ATUAL</v>
      </c>
    </row>
    <row r="4439" spans="1:10" ht="41.25" hidden="1" customHeight="1">
      <c r="A4439" s="152">
        <v>45711</v>
      </c>
      <c r="B4439" s="146">
        <v>24005</v>
      </c>
      <c r="C4439" s="147">
        <v>0.33333333333333331</v>
      </c>
      <c r="D4439" s="148" t="s">
        <v>11</v>
      </c>
      <c r="E4439" s="149" t="s">
        <v>91</v>
      </c>
      <c r="F4439" s="149"/>
      <c r="G4439" s="149" t="str">
        <f t="shared" si="153"/>
        <v>1</v>
      </c>
      <c r="H4439" s="150">
        <f t="shared" si="154"/>
        <v>18</v>
      </c>
      <c r="I4439" s="149" t="str" cm="1">
        <f t="array" ref="I4439">_xlfn.XLOOKUP(C4439,imp_horarios,imp_trechos_janta,"",-1,1)</f>
        <v>SAO LUIS X GOIANIA 08:00</v>
      </c>
      <c r="J4439" s="151" t="str" cm="1">
        <f t="array" ref="J4439">_xlfn.XLOOKUP(D4439,justificativas_motivos,justificativas_texto,"",1,1)</f>
        <v>MOTORISTA CUMPRINDO HORÁRIO NA ESCALA ATUAL</v>
      </c>
    </row>
    <row r="4440" spans="1:10" ht="41.25" hidden="1" customHeight="1">
      <c r="A4440" s="152">
        <v>45711</v>
      </c>
      <c r="B4440" s="146">
        <v>24005</v>
      </c>
      <c r="C4440" s="147">
        <v>0.33333333333333331</v>
      </c>
      <c r="D4440" s="148" t="s">
        <v>11</v>
      </c>
      <c r="E4440" s="149" t="s">
        <v>89</v>
      </c>
      <c r="F4440" s="149"/>
      <c r="G4440" s="149" t="str">
        <f t="shared" si="153"/>
        <v>1</v>
      </c>
      <c r="H4440" s="150">
        <f t="shared" si="154"/>
        <v>18</v>
      </c>
      <c r="I4440" s="149" t="str" cm="1">
        <f t="array" ref="I4440">_xlfn.XLOOKUP(C4440,imp_horarios,imp_trechos_janta,"",-1,1)</f>
        <v>SAO LUIS X GOIANIA 08:00</v>
      </c>
      <c r="J4440" s="151" t="str" cm="1">
        <f t="array" ref="J4440">_xlfn.XLOOKUP(D4440,justificativas_motivos,justificativas_texto,"",1,1)</f>
        <v>MOTORISTA CUMPRINDO HORÁRIO NA ESCALA ATUAL</v>
      </c>
    </row>
    <row r="4441" spans="1:10" ht="41.25" hidden="1" customHeight="1">
      <c r="A4441" s="152">
        <v>45711</v>
      </c>
      <c r="B4441" s="146">
        <v>221301</v>
      </c>
      <c r="C4441" s="147">
        <v>0.39583333333333331</v>
      </c>
      <c r="D4441" s="148" t="s">
        <v>11</v>
      </c>
      <c r="E4441" s="153" t="s">
        <v>219</v>
      </c>
      <c r="F4441" s="149"/>
      <c r="G4441" s="149" t="str">
        <f t="shared" si="153"/>
        <v>1</v>
      </c>
      <c r="H4441" s="150">
        <f t="shared" si="154"/>
        <v>18</v>
      </c>
      <c r="I4441" s="149" t="str" cm="1">
        <f t="array" ref="I4441">_xlfn.XLOOKUP(C4441,imp_horarios,imp_trechos_janta,"",-1,1)</f>
        <v>GOIANIA X BELEM 09:30</v>
      </c>
      <c r="J4441" s="151" t="str" cm="1">
        <f t="array" ref="J4441">_xlfn.XLOOKUP(D4441,justificativas_motivos,justificativas_texto,"",1,1)</f>
        <v>MOTORISTA CUMPRINDO HORÁRIO NA ESCALA ATUAL</v>
      </c>
    </row>
    <row r="4442" spans="1:10" ht="41.25" hidden="1" customHeight="1">
      <c r="A4442" s="152">
        <v>45711</v>
      </c>
      <c r="B4442" s="146">
        <v>221301</v>
      </c>
      <c r="C4442" s="147">
        <v>0.39583333333333331</v>
      </c>
      <c r="D4442" s="148" t="s">
        <v>11</v>
      </c>
      <c r="E4442" s="153" t="s">
        <v>218</v>
      </c>
      <c r="F4442" s="149"/>
      <c r="G4442" s="149" t="str">
        <f t="shared" si="153"/>
        <v>1</v>
      </c>
      <c r="H4442" s="150">
        <f t="shared" si="154"/>
        <v>18</v>
      </c>
      <c r="I4442" s="149" t="str" cm="1">
        <f t="array" ref="I4442">_xlfn.XLOOKUP(C4442,imp_horarios,imp_trechos_janta,"",-1,1)</f>
        <v>GOIANIA X BELEM 09:30</v>
      </c>
      <c r="J4442" s="151" t="str" cm="1">
        <f t="array" ref="J4442">_xlfn.XLOOKUP(D4442,justificativas_motivos,justificativas_texto,"",1,1)</f>
        <v>MOTORISTA CUMPRINDO HORÁRIO NA ESCALA ATUAL</v>
      </c>
    </row>
    <row r="4443" spans="1:10" ht="41.25" hidden="1" customHeight="1">
      <c r="A4443" s="152">
        <v>45711</v>
      </c>
      <c r="B4443" s="146">
        <v>20021</v>
      </c>
      <c r="C4443" s="147">
        <v>0.39583333333333331</v>
      </c>
      <c r="D4443" s="148" t="s">
        <v>11</v>
      </c>
      <c r="E4443" s="153" t="s">
        <v>432</v>
      </c>
      <c r="F4443" s="149"/>
      <c r="G4443" s="149" t="str">
        <f t="shared" si="153"/>
        <v>1</v>
      </c>
      <c r="H4443" s="150">
        <f t="shared" si="154"/>
        <v>18</v>
      </c>
      <c r="I4443" s="163" t="s">
        <v>145</v>
      </c>
      <c r="J4443" s="151" t="str" cm="1">
        <f t="array" ref="J4443">_xlfn.XLOOKUP(D4443,justificativas_motivos,justificativas_texto,"",1,1)</f>
        <v>MOTORISTA CUMPRINDO HORÁRIO NA ESCALA ATUAL</v>
      </c>
    </row>
    <row r="4444" spans="1:10" ht="41.25" hidden="1" customHeight="1">
      <c r="A4444" s="152">
        <v>45711</v>
      </c>
      <c r="B4444" s="146">
        <v>20021</v>
      </c>
      <c r="C4444" s="147">
        <v>0.39583333333333331</v>
      </c>
      <c r="D4444" s="148" t="s">
        <v>11</v>
      </c>
      <c r="E4444" s="153" t="s">
        <v>304</v>
      </c>
      <c r="F4444" s="149"/>
      <c r="G4444" s="149" t="str">
        <f t="shared" si="153"/>
        <v>1</v>
      </c>
      <c r="H4444" s="150">
        <f t="shared" si="154"/>
        <v>18</v>
      </c>
      <c r="I4444" s="163" t="s">
        <v>145</v>
      </c>
      <c r="J4444" s="151" t="str" cm="1">
        <f t="array" ref="J4444">_xlfn.XLOOKUP(D4444,justificativas_motivos,justificativas_texto,"",1,1)</f>
        <v>MOTORISTA CUMPRINDO HORÁRIO NA ESCALA ATUAL</v>
      </c>
    </row>
    <row r="4445" spans="1:10" ht="41.25" hidden="1" customHeight="1">
      <c r="A4445" s="152">
        <v>45711</v>
      </c>
      <c r="B4445" s="146">
        <v>15800</v>
      </c>
      <c r="C4445" s="147">
        <v>0.75</v>
      </c>
      <c r="D4445" s="148" t="s">
        <v>11</v>
      </c>
      <c r="E4445" s="149" t="s">
        <v>30</v>
      </c>
      <c r="F4445" s="149"/>
      <c r="G4445" s="149" t="str">
        <f t="shared" si="153"/>
        <v>1</v>
      </c>
      <c r="H4445" s="150">
        <f t="shared" si="154"/>
        <v>18</v>
      </c>
      <c r="I4445" s="149" t="str" cm="1">
        <f t="array" ref="I4445">_xlfn.XLOOKUP(C4445,imp_horarios,imp_trechos_janta,"",-1,1)</f>
        <v>GOIANIA X TERESINA 18:00</v>
      </c>
      <c r="J4445" s="151" t="str" cm="1">
        <f t="array" ref="J4445">_xlfn.XLOOKUP(D4445,justificativas_motivos,justificativas_texto,"",1,1)</f>
        <v>MOTORISTA CUMPRINDO HORÁRIO NA ESCALA ATUAL</v>
      </c>
    </row>
    <row r="4446" spans="1:10" ht="41.25" hidden="1" customHeight="1">
      <c r="A4446" s="152">
        <v>45711</v>
      </c>
      <c r="B4446" s="146">
        <v>15800</v>
      </c>
      <c r="C4446" s="147">
        <v>0.75</v>
      </c>
      <c r="D4446" s="148" t="s">
        <v>11</v>
      </c>
      <c r="E4446" s="149" t="s">
        <v>31</v>
      </c>
      <c r="F4446" s="149"/>
      <c r="G4446" s="149" t="str">
        <f t="shared" si="153"/>
        <v>1</v>
      </c>
      <c r="H4446" s="150">
        <f t="shared" si="154"/>
        <v>18</v>
      </c>
      <c r="I4446" s="149" t="str" cm="1">
        <f t="array" ref="I4446">_xlfn.XLOOKUP(C4446,imp_horarios,imp_trechos_janta,"",-1,1)</f>
        <v>GOIANIA X TERESINA 18:00</v>
      </c>
      <c r="J4446" s="151" t="str" cm="1">
        <f t="array" ref="J4446">_xlfn.XLOOKUP(D4446,justificativas_motivos,justificativas_texto,"",1,1)</f>
        <v>MOTORISTA CUMPRINDO HORÁRIO NA ESCALA ATUAL</v>
      </c>
    </row>
    <row r="4447" spans="1:10" ht="41.25" hidden="1" customHeight="1">
      <c r="A4447" s="152">
        <v>45711</v>
      </c>
      <c r="B4447" s="146">
        <v>24004</v>
      </c>
      <c r="C4447" s="147">
        <v>0.79166666666666663</v>
      </c>
      <c r="D4447" s="148" t="s">
        <v>11</v>
      </c>
      <c r="E4447" s="149" t="s">
        <v>211</v>
      </c>
      <c r="F4447" s="149"/>
      <c r="G4447" s="149" t="str">
        <f t="shared" si="153"/>
        <v>1</v>
      </c>
      <c r="H4447" s="150">
        <f t="shared" si="154"/>
        <v>18</v>
      </c>
      <c r="I4447" s="163" t="s">
        <v>79</v>
      </c>
      <c r="J4447" s="151" t="str" cm="1">
        <f t="array" ref="J4447">_xlfn.XLOOKUP(D4447,justificativas_motivos,justificativas_texto,"",1,1)</f>
        <v>MOTORISTA CUMPRINDO HORÁRIO NA ESCALA ATUAL</v>
      </c>
    </row>
    <row r="4448" spans="1:10" ht="41.25" hidden="1" customHeight="1">
      <c r="A4448" s="162">
        <v>45711</v>
      </c>
      <c r="B4448" s="146">
        <v>24004</v>
      </c>
      <c r="C4448" s="147">
        <v>0.79166666666666663</v>
      </c>
      <c r="D4448" s="148" t="s">
        <v>11</v>
      </c>
      <c r="E4448" s="153" t="s">
        <v>208</v>
      </c>
      <c r="F4448" s="149"/>
      <c r="G4448" s="149" t="str">
        <f t="shared" si="153"/>
        <v>1</v>
      </c>
      <c r="H4448" s="150">
        <f t="shared" si="154"/>
        <v>18</v>
      </c>
      <c r="I4448" s="163" t="s">
        <v>79</v>
      </c>
      <c r="J4448" s="151" t="str" cm="1">
        <f t="array" ref="J4448">_xlfn.XLOOKUP(D4448,justificativas_motivos,justificativas_texto,"",1,1)</f>
        <v>MOTORISTA CUMPRINDO HORÁRIO NA ESCALA ATUAL</v>
      </c>
    </row>
    <row r="4449" spans="1:10" ht="41.25" hidden="1" customHeight="1">
      <c r="A4449" s="162">
        <v>45711</v>
      </c>
      <c r="B4449" s="146">
        <v>24013</v>
      </c>
      <c r="C4449" s="147">
        <v>0.83333333333333337</v>
      </c>
      <c r="D4449" s="148" t="s">
        <v>11</v>
      </c>
      <c r="E4449" s="149" t="s">
        <v>12</v>
      </c>
      <c r="F4449" s="149"/>
      <c r="G4449" s="149" t="str">
        <f t="shared" si="153"/>
        <v>1</v>
      </c>
      <c r="H4449" s="150">
        <f t="shared" si="154"/>
        <v>18</v>
      </c>
      <c r="I4449" s="149" t="str" cm="1">
        <f t="array" ref="I4449">_xlfn.XLOOKUP(C4449,imp_horarios,imp_trechos_janta,"",-1,1)</f>
        <v>GOIANIA X SAO LUIS 20:00</v>
      </c>
      <c r="J4449" s="151" t="str" cm="1">
        <f t="array" ref="J4449">_xlfn.XLOOKUP(D4449,justificativas_motivos,justificativas_texto,"",1,1)</f>
        <v>MOTORISTA CUMPRINDO HORÁRIO NA ESCALA ATUAL</v>
      </c>
    </row>
    <row r="4450" spans="1:10" ht="41.25" hidden="1" customHeight="1">
      <c r="A4450" s="162">
        <v>45711</v>
      </c>
      <c r="B4450" s="146">
        <v>24013</v>
      </c>
      <c r="C4450" s="147">
        <v>0.83333333333333337</v>
      </c>
      <c r="D4450" s="148" t="s">
        <v>11</v>
      </c>
      <c r="E4450" s="149" t="s">
        <v>13</v>
      </c>
      <c r="F4450" s="149"/>
      <c r="G4450" s="149" t="str">
        <f t="shared" si="153"/>
        <v>1</v>
      </c>
      <c r="H4450" s="150">
        <f t="shared" si="154"/>
        <v>18</v>
      </c>
      <c r="I4450" s="149" t="str" cm="1">
        <f t="array" ref="I4450">_xlfn.XLOOKUP(C4450,imp_horarios,imp_trechos_janta,"",-1,1)</f>
        <v>GOIANIA X SAO LUIS 20:00</v>
      </c>
      <c r="J4450" s="151" t="str" cm="1">
        <f t="array" ref="J4450">_xlfn.XLOOKUP(D4450,justificativas_motivos,justificativas_texto,"",1,1)</f>
        <v>MOTORISTA CUMPRINDO HORÁRIO NA ESCALA ATUAL</v>
      </c>
    </row>
    <row r="4451" spans="1:10" ht="41.25" hidden="1" customHeight="1">
      <c r="A4451" s="152">
        <v>45712</v>
      </c>
      <c r="B4451" s="146">
        <v>24004</v>
      </c>
      <c r="C4451" s="147">
        <v>0.3</v>
      </c>
      <c r="D4451" s="148" t="s">
        <v>11</v>
      </c>
      <c r="E4451" s="149" t="s">
        <v>211</v>
      </c>
      <c r="F4451" s="149"/>
      <c r="G4451" s="149" t="str">
        <f t="shared" si="153"/>
        <v>1</v>
      </c>
      <c r="H4451" s="150">
        <f t="shared" si="154"/>
        <v>18</v>
      </c>
      <c r="I4451" s="149" t="str" cm="1">
        <f t="array" ref="I4451">_xlfn.XLOOKUP(C4451,imp_horarios,imp_trechos_janta,"",-1,1)</f>
        <v>BELEM X GOIANIA 07:12</v>
      </c>
      <c r="J4451" s="151" t="str" cm="1">
        <f t="array" ref="J4451">_xlfn.XLOOKUP(D4451,justificativas_motivos,justificativas_texto,"",1,1)</f>
        <v>MOTORISTA CUMPRINDO HORÁRIO NA ESCALA ATUAL</v>
      </c>
    </row>
    <row r="4452" spans="1:10" ht="41.25" hidden="1" customHeight="1">
      <c r="A4452" s="152">
        <v>45712</v>
      </c>
      <c r="B4452" s="146">
        <v>24004</v>
      </c>
      <c r="C4452" s="147">
        <v>0.3</v>
      </c>
      <c r="D4452" s="148" t="s">
        <v>11</v>
      </c>
      <c r="E4452" s="153" t="s">
        <v>208</v>
      </c>
      <c r="F4452" s="149"/>
      <c r="G4452" s="149" t="str">
        <f t="shared" si="153"/>
        <v>1</v>
      </c>
      <c r="H4452" s="150">
        <f t="shared" si="154"/>
        <v>18</v>
      </c>
      <c r="I4452" s="149" t="str" cm="1">
        <f t="array" ref="I4452">_xlfn.XLOOKUP(C4452,imp_horarios,imp_trechos_janta,"",-1,1)</f>
        <v>BELEM X GOIANIA 07:12</v>
      </c>
      <c r="J4452" s="151" t="str" cm="1">
        <f t="array" ref="J4452">_xlfn.XLOOKUP(D4452,justificativas_motivos,justificativas_texto,"",1,1)</f>
        <v>MOTORISTA CUMPRINDO HORÁRIO NA ESCALA ATUAL</v>
      </c>
    </row>
    <row r="4453" spans="1:10" ht="41.25" hidden="1" customHeight="1">
      <c r="A4453" s="152">
        <v>45712</v>
      </c>
      <c r="B4453" s="146">
        <v>24011</v>
      </c>
      <c r="C4453" s="147">
        <v>0.33333333333333331</v>
      </c>
      <c r="D4453" s="148" t="s">
        <v>11</v>
      </c>
      <c r="E4453" s="149" t="s">
        <v>12</v>
      </c>
      <c r="F4453" s="149"/>
      <c r="G4453" s="149" t="str">
        <f t="shared" si="153"/>
        <v>1</v>
      </c>
      <c r="H4453" s="150">
        <f t="shared" si="154"/>
        <v>18</v>
      </c>
      <c r="I4453" s="149" t="str" cm="1">
        <f t="array" ref="I4453">_xlfn.XLOOKUP(C4453,imp_horarios,imp_trechos_janta,"",-1,1)</f>
        <v>SAO LUIS X GOIANIA 08:00</v>
      </c>
      <c r="J4453" s="151" t="str" cm="1">
        <f t="array" ref="J4453">_xlfn.XLOOKUP(D4453,justificativas_motivos,justificativas_texto,"",1,1)</f>
        <v>MOTORISTA CUMPRINDO HORÁRIO NA ESCALA ATUAL</v>
      </c>
    </row>
    <row r="4454" spans="1:10" ht="41.25" hidden="1" customHeight="1">
      <c r="A4454" s="152">
        <v>45712</v>
      </c>
      <c r="B4454" s="146">
        <v>24011</v>
      </c>
      <c r="C4454" s="147">
        <v>0.33333333333333331</v>
      </c>
      <c r="D4454" s="148" t="s">
        <v>11</v>
      </c>
      <c r="E4454" s="149" t="s">
        <v>13</v>
      </c>
      <c r="F4454" s="149"/>
      <c r="G4454" s="149" t="str">
        <f t="shared" si="153"/>
        <v>1</v>
      </c>
      <c r="H4454" s="150">
        <f t="shared" si="154"/>
        <v>18</v>
      </c>
      <c r="I4454" s="149" t="str" cm="1">
        <f t="array" ref="I4454">_xlfn.XLOOKUP(C4454,imp_horarios,imp_trechos_janta,"",-1,1)</f>
        <v>SAO LUIS X GOIANIA 08:00</v>
      </c>
      <c r="J4454" s="151" t="str" cm="1">
        <f t="array" ref="J4454">_xlfn.XLOOKUP(D4454,justificativas_motivos,justificativas_texto,"",1,1)</f>
        <v>MOTORISTA CUMPRINDO HORÁRIO NA ESCALA ATUAL</v>
      </c>
    </row>
    <row r="4455" spans="1:10" ht="41.25" hidden="1" customHeight="1">
      <c r="A4455" s="152">
        <v>45712</v>
      </c>
      <c r="B4455" s="146">
        <v>15700</v>
      </c>
      <c r="C4455" s="147">
        <v>0.39583333333333331</v>
      </c>
      <c r="D4455" s="148" t="s">
        <v>11</v>
      </c>
      <c r="E4455" s="153" t="s">
        <v>86</v>
      </c>
      <c r="F4455" s="149"/>
      <c r="G4455" s="149" t="str">
        <f t="shared" si="153"/>
        <v>1</v>
      </c>
      <c r="H4455" s="150">
        <f t="shared" si="154"/>
        <v>18</v>
      </c>
      <c r="I4455" s="149" t="str" cm="1">
        <f t="array" ref="I4455">_xlfn.XLOOKUP(C4455,imp_horarios,imp_trechos_janta,"",-1,1)</f>
        <v>GOIANIA X BELEM 09:30</v>
      </c>
      <c r="J4455" s="151" t="str" cm="1">
        <f t="array" ref="J4455">_xlfn.XLOOKUP(D4455,justificativas_motivos,justificativas_texto,"",1,1)</f>
        <v>MOTORISTA CUMPRINDO HORÁRIO NA ESCALA ATUAL</v>
      </c>
    </row>
    <row r="4456" spans="1:10" ht="41.25" hidden="1" customHeight="1">
      <c r="A4456" s="152">
        <v>45712</v>
      </c>
      <c r="B4456" s="146">
        <v>15700</v>
      </c>
      <c r="C4456" s="147">
        <v>0.39583333333333331</v>
      </c>
      <c r="D4456" s="148" t="s">
        <v>11</v>
      </c>
      <c r="E4456" s="153" t="s">
        <v>96</v>
      </c>
      <c r="F4456" s="149"/>
      <c r="G4456" s="149" t="str">
        <f t="shared" si="153"/>
        <v>1</v>
      </c>
      <c r="H4456" s="150">
        <f t="shared" si="154"/>
        <v>18</v>
      </c>
      <c r="I4456" s="149" t="str" cm="1">
        <f t="array" ref="I4456">_xlfn.XLOOKUP(C4456,imp_horarios,imp_trechos_janta,"",-1,1)</f>
        <v>GOIANIA X BELEM 09:30</v>
      </c>
      <c r="J4456" s="151" t="str" cm="1">
        <f t="array" ref="J4456">_xlfn.XLOOKUP(D4456,justificativas_motivos,justificativas_texto,"",1,1)</f>
        <v>MOTORISTA CUMPRINDO HORÁRIO NA ESCALA ATUAL</v>
      </c>
    </row>
    <row r="4457" spans="1:10" ht="41.25" hidden="1" customHeight="1">
      <c r="A4457" s="152">
        <v>45712</v>
      </c>
      <c r="B4457" s="146">
        <v>19018</v>
      </c>
      <c r="C4457" s="147">
        <v>0.39583333333333331</v>
      </c>
      <c r="D4457" s="148" t="s">
        <v>11</v>
      </c>
      <c r="E4457" s="153" t="s">
        <v>341</v>
      </c>
      <c r="F4457" s="149"/>
      <c r="G4457" s="149" t="str">
        <f t="shared" si="153"/>
        <v>1</v>
      </c>
      <c r="H4457" s="150">
        <f t="shared" si="154"/>
        <v>18</v>
      </c>
      <c r="I4457" s="163" t="s">
        <v>145</v>
      </c>
      <c r="J4457" s="151" t="str" cm="1">
        <f t="array" ref="J4457">_xlfn.XLOOKUP(D4457,justificativas_motivos,justificativas_texto,"",1,1)</f>
        <v>MOTORISTA CUMPRINDO HORÁRIO NA ESCALA ATUAL</v>
      </c>
    </row>
    <row r="4458" spans="1:10" ht="41.25" hidden="1" customHeight="1">
      <c r="A4458" s="152">
        <v>45712</v>
      </c>
      <c r="B4458" s="146">
        <v>19018</v>
      </c>
      <c r="C4458" s="147">
        <v>0.39583333333333331</v>
      </c>
      <c r="D4458" s="148" t="s">
        <v>11</v>
      </c>
      <c r="E4458" s="153" t="s">
        <v>344</v>
      </c>
      <c r="F4458" s="149"/>
      <c r="G4458" s="149" t="str">
        <f t="shared" si="153"/>
        <v>1</v>
      </c>
      <c r="H4458" s="150">
        <f t="shared" si="154"/>
        <v>18</v>
      </c>
      <c r="I4458" s="163" t="s">
        <v>145</v>
      </c>
      <c r="J4458" s="151" t="str" cm="1">
        <f t="array" ref="J4458">_xlfn.XLOOKUP(D4458,justificativas_motivos,justificativas_texto,"",1,1)</f>
        <v>MOTORISTA CUMPRINDO HORÁRIO NA ESCALA ATUAL</v>
      </c>
    </row>
    <row r="4459" spans="1:10" ht="41.25" hidden="1" customHeight="1">
      <c r="A4459" s="152">
        <v>45712</v>
      </c>
      <c r="B4459" s="146">
        <v>19020</v>
      </c>
      <c r="C4459" s="147">
        <v>0.75</v>
      </c>
      <c r="D4459" s="148" t="s">
        <v>11</v>
      </c>
      <c r="E4459" s="149" t="s">
        <v>35</v>
      </c>
      <c r="F4459" s="149"/>
      <c r="G4459" s="149" t="str">
        <f t="shared" si="153"/>
        <v>1</v>
      </c>
      <c r="H4459" s="150">
        <f t="shared" si="154"/>
        <v>18</v>
      </c>
      <c r="I4459" s="149" t="str" cm="1">
        <f t="array" ref="I4459">_xlfn.XLOOKUP(C4459,imp_horarios,imp_trechos_janta,"",-1,1)</f>
        <v>GOIANIA X TERESINA 18:00</v>
      </c>
      <c r="J4459" s="151" t="str" cm="1">
        <f t="array" ref="J4459">_xlfn.XLOOKUP(D4459,justificativas_motivos,justificativas_texto,"",1,1)</f>
        <v>MOTORISTA CUMPRINDO HORÁRIO NA ESCALA ATUAL</v>
      </c>
    </row>
    <row r="4460" spans="1:10" ht="41.25" hidden="1" customHeight="1">
      <c r="A4460" s="152">
        <v>45712</v>
      </c>
      <c r="B4460" s="146">
        <v>19020</v>
      </c>
      <c r="C4460" s="147">
        <v>0.75</v>
      </c>
      <c r="D4460" s="148" t="s">
        <v>11</v>
      </c>
      <c r="E4460" s="149" t="s">
        <v>368</v>
      </c>
      <c r="F4460" s="149"/>
      <c r="G4460" s="149" t="str">
        <f t="shared" si="153"/>
        <v>1</v>
      </c>
      <c r="H4460" s="150">
        <f t="shared" si="154"/>
        <v>18</v>
      </c>
      <c r="I4460" s="149" t="str" cm="1">
        <f t="array" ref="I4460">_xlfn.XLOOKUP(C4460,imp_horarios,imp_trechos_janta,"",-1,1)</f>
        <v>GOIANIA X TERESINA 18:00</v>
      </c>
      <c r="J4460" s="151" t="str" cm="1">
        <f t="array" ref="J4460">_xlfn.XLOOKUP(D4460,justificativas_motivos,justificativas_texto,"",1,1)</f>
        <v>MOTORISTA CUMPRINDO HORÁRIO NA ESCALA ATUAL</v>
      </c>
    </row>
    <row r="4461" spans="1:10" ht="41.25" hidden="1" customHeight="1">
      <c r="A4461" s="152">
        <v>45712</v>
      </c>
      <c r="B4461" s="146">
        <v>24006</v>
      </c>
      <c r="C4461" s="147">
        <v>0.79166666666666663</v>
      </c>
      <c r="D4461" s="148" t="s">
        <v>11</v>
      </c>
      <c r="E4461" s="149" t="s">
        <v>189</v>
      </c>
      <c r="F4461" s="149"/>
      <c r="G4461" s="149" t="str">
        <f t="shared" si="153"/>
        <v>1</v>
      </c>
      <c r="H4461" s="150">
        <f t="shared" si="154"/>
        <v>18</v>
      </c>
      <c r="I4461" s="163" t="s">
        <v>79</v>
      </c>
      <c r="J4461" s="151" t="str" cm="1">
        <f t="array" ref="J4461">_xlfn.XLOOKUP(D4461,justificativas_motivos,justificativas_texto,"",1,1)</f>
        <v>MOTORISTA CUMPRINDO HORÁRIO NA ESCALA ATUAL</v>
      </c>
    </row>
    <row r="4462" spans="1:10" ht="41.25" hidden="1" customHeight="1">
      <c r="A4462" s="152">
        <v>45712</v>
      </c>
      <c r="B4462" s="146">
        <v>24006</v>
      </c>
      <c r="C4462" s="147">
        <v>0.79166666666666663</v>
      </c>
      <c r="D4462" s="148" t="s">
        <v>11</v>
      </c>
      <c r="E4462" s="149" t="s">
        <v>133</v>
      </c>
      <c r="F4462" s="149"/>
      <c r="G4462" s="149" t="str">
        <f t="shared" si="153"/>
        <v>1</v>
      </c>
      <c r="H4462" s="150">
        <f t="shared" si="154"/>
        <v>18</v>
      </c>
      <c r="I4462" s="163" t="s">
        <v>79</v>
      </c>
      <c r="J4462" s="151" t="str" cm="1">
        <f t="array" ref="J4462">_xlfn.XLOOKUP(D4462,justificativas_motivos,justificativas_texto,"",1,1)</f>
        <v>MOTORISTA CUMPRINDO HORÁRIO NA ESCALA ATUAL</v>
      </c>
    </row>
    <row r="4463" spans="1:10" ht="41.25" hidden="1" customHeight="1">
      <c r="A4463" s="152">
        <v>45712</v>
      </c>
      <c r="B4463" s="146">
        <v>24015</v>
      </c>
      <c r="C4463" s="147">
        <v>0.83333333333333337</v>
      </c>
      <c r="D4463" s="148" t="s">
        <v>11</v>
      </c>
      <c r="E4463" s="149" t="s">
        <v>78</v>
      </c>
      <c r="F4463" s="149"/>
      <c r="G4463" s="149" t="str">
        <f t="shared" si="153"/>
        <v>1</v>
      </c>
      <c r="H4463" s="150">
        <f t="shared" si="154"/>
        <v>18</v>
      </c>
      <c r="I4463" s="149" t="str" cm="1">
        <f t="array" ref="I4463">_xlfn.XLOOKUP(C4463,imp_horarios,imp_trechos_janta,"",-1,1)</f>
        <v>GOIANIA X SAO LUIS 20:00</v>
      </c>
      <c r="J4463" s="151" t="str" cm="1">
        <f t="array" ref="J4463">_xlfn.XLOOKUP(D4463,justificativas_motivos,justificativas_texto,"",1,1)</f>
        <v>MOTORISTA CUMPRINDO HORÁRIO NA ESCALA ATUAL</v>
      </c>
    </row>
    <row r="4464" spans="1:10" ht="41.25" hidden="1" customHeight="1">
      <c r="A4464" s="152">
        <v>45712</v>
      </c>
      <c r="B4464" s="146">
        <v>24015</v>
      </c>
      <c r="C4464" s="147">
        <v>0.83333333333333337</v>
      </c>
      <c r="D4464" s="148" t="s">
        <v>11</v>
      </c>
      <c r="E4464" s="149" t="s">
        <v>80</v>
      </c>
      <c r="F4464" s="149"/>
      <c r="G4464" s="149" t="str">
        <f t="shared" si="153"/>
        <v>1</v>
      </c>
      <c r="H4464" s="150">
        <f t="shared" si="154"/>
        <v>18</v>
      </c>
      <c r="I4464" s="149" t="str" cm="1">
        <f t="array" ref="I4464">_xlfn.XLOOKUP(C4464,imp_horarios,imp_trechos_janta,"",-1,1)</f>
        <v>GOIANIA X SAO LUIS 20:00</v>
      </c>
      <c r="J4464" s="151" t="str" cm="1">
        <f t="array" ref="J4464">_xlfn.XLOOKUP(D4464,justificativas_motivos,justificativas_texto,"",1,1)</f>
        <v>MOTORISTA CUMPRINDO HORÁRIO NA ESCALA ATUAL</v>
      </c>
    </row>
    <row r="4465" spans="1:10" ht="41.25" hidden="1" customHeight="1">
      <c r="A4465" s="152">
        <v>45713</v>
      </c>
      <c r="B4465" s="146">
        <v>16500</v>
      </c>
      <c r="C4465" s="147">
        <v>0.87847222222222221</v>
      </c>
      <c r="D4465" s="148" t="s">
        <v>11</v>
      </c>
      <c r="E4465" s="149" t="s">
        <v>35</v>
      </c>
      <c r="F4465" s="149"/>
      <c r="G4465" s="149" t="str">
        <f t="shared" si="153"/>
        <v>1</v>
      </c>
      <c r="H4465" s="150">
        <f t="shared" si="154"/>
        <v>18</v>
      </c>
      <c r="I4465" s="149" t="str" cm="1">
        <f t="array" ref="I4465">_xlfn.XLOOKUP(C4465,imp_horarios,imp_trechos_janta,"",-1,1)</f>
        <v>BELEM X GOIANIA 21:05</v>
      </c>
      <c r="J4465" s="151" t="str" cm="1">
        <f t="array" ref="J4465">_xlfn.XLOOKUP(D4465,justificativas_motivos,justificativas_texto,"",1,1)</f>
        <v>MOTORISTA CUMPRINDO HORÁRIO NA ESCALA ATUAL</v>
      </c>
    </row>
    <row r="4466" spans="1:10" ht="41.25" hidden="1" customHeight="1">
      <c r="A4466" s="152">
        <v>45713</v>
      </c>
      <c r="B4466" s="146">
        <v>16500</v>
      </c>
      <c r="C4466" s="147">
        <v>0.87847222222222221</v>
      </c>
      <c r="D4466" s="148" t="s">
        <v>11</v>
      </c>
      <c r="E4466" s="149" t="s">
        <v>368</v>
      </c>
      <c r="F4466" s="149"/>
      <c r="G4466" s="149" t="str">
        <f t="shared" si="153"/>
        <v>1</v>
      </c>
      <c r="H4466" s="150">
        <f t="shared" si="154"/>
        <v>18</v>
      </c>
      <c r="I4466" s="149" t="str" cm="1">
        <f t="array" ref="I4466">_xlfn.XLOOKUP(C4466,imp_horarios,imp_trechos_janta,"",-1,1)</f>
        <v>BELEM X GOIANIA 21:05</v>
      </c>
      <c r="J4466" s="151" t="str" cm="1">
        <f t="array" ref="J4466">_xlfn.XLOOKUP(D4466,justificativas_motivos,justificativas_texto,"",1,1)</f>
        <v>MOTORISTA CUMPRINDO HORÁRIO NA ESCALA ATUAL</v>
      </c>
    </row>
    <row r="4467" spans="1:10" ht="41.25" hidden="1" customHeight="1">
      <c r="A4467" s="152">
        <v>45713</v>
      </c>
      <c r="B4467" s="146">
        <v>24006</v>
      </c>
      <c r="C4467" s="147">
        <v>0.3</v>
      </c>
      <c r="D4467" s="148" t="s">
        <v>11</v>
      </c>
      <c r="E4467" s="149" t="s">
        <v>189</v>
      </c>
      <c r="F4467" s="149"/>
      <c r="G4467" s="149" t="str">
        <f t="shared" si="153"/>
        <v>1</v>
      </c>
      <c r="H4467" s="150">
        <f t="shared" si="154"/>
        <v>18</v>
      </c>
      <c r="I4467" s="149" t="str" cm="1">
        <f t="array" ref="I4467">_xlfn.XLOOKUP(C4467,imp_horarios,imp_trechos_janta,"",-1,1)</f>
        <v>BELEM X GOIANIA 07:12</v>
      </c>
      <c r="J4467" s="151" t="str" cm="1">
        <f t="array" ref="J4467">_xlfn.XLOOKUP(D4467,justificativas_motivos,justificativas_texto,"",1,1)</f>
        <v>MOTORISTA CUMPRINDO HORÁRIO NA ESCALA ATUAL</v>
      </c>
    </row>
    <row r="4468" spans="1:10" ht="41.25" hidden="1" customHeight="1">
      <c r="A4468" s="152">
        <v>45713</v>
      </c>
      <c r="B4468" s="146">
        <v>24006</v>
      </c>
      <c r="C4468" s="147">
        <v>0.3</v>
      </c>
      <c r="D4468" s="148" t="s">
        <v>11</v>
      </c>
      <c r="E4468" s="149" t="s">
        <v>133</v>
      </c>
      <c r="F4468" s="149"/>
      <c r="G4468" s="149" t="str">
        <f t="shared" si="153"/>
        <v>1</v>
      </c>
      <c r="H4468" s="150">
        <f t="shared" si="154"/>
        <v>18</v>
      </c>
      <c r="I4468" s="149" t="str" cm="1">
        <f t="array" ref="I4468">_xlfn.XLOOKUP(C4468,imp_horarios,imp_trechos_janta,"",-1,1)</f>
        <v>BELEM X GOIANIA 07:12</v>
      </c>
      <c r="J4468" s="151" t="str" cm="1">
        <f t="array" ref="J4468">_xlfn.XLOOKUP(D4468,justificativas_motivos,justificativas_texto,"",1,1)</f>
        <v>MOTORISTA CUMPRINDO HORÁRIO NA ESCALA ATUAL</v>
      </c>
    </row>
    <row r="4469" spans="1:10" ht="41.25" hidden="1" customHeight="1">
      <c r="A4469" s="152">
        <v>45713</v>
      </c>
      <c r="B4469" s="146">
        <v>24015</v>
      </c>
      <c r="C4469" s="147">
        <v>0.33333333333333331</v>
      </c>
      <c r="D4469" s="148" t="s">
        <v>11</v>
      </c>
      <c r="E4469" s="149" t="s">
        <v>78</v>
      </c>
      <c r="F4469" s="149"/>
      <c r="G4469" s="149" t="str">
        <f t="shared" si="153"/>
        <v>1</v>
      </c>
      <c r="H4469" s="150">
        <f t="shared" si="154"/>
        <v>18</v>
      </c>
      <c r="I4469" s="149" t="str" cm="1">
        <f t="array" ref="I4469">_xlfn.XLOOKUP(C4469,imp_horarios,imp_trechos_janta,"",-1,1)</f>
        <v>SAO LUIS X GOIANIA 08:00</v>
      </c>
      <c r="J4469" s="151" t="str" cm="1">
        <f t="array" ref="J4469">_xlfn.XLOOKUP(D4469,justificativas_motivos,justificativas_texto,"",1,1)</f>
        <v>MOTORISTA CUMPRINDO HORÁRIO NA ESCALA ATUAL</v>
      </c>
    </row>
    <row r="4470" spans="1:10" ht="41.25" hidden="1" customHeight="1">
      <c r="A4470" s="152">
        <v>45713</v>
      </c>
      <c r="B4470" s="146">
        <v>24015</v>
      </c>
      <c r="C4470" s="147">
        <v>0.33333333333333331</v>
      </c>
      <c r="D4470" s="148" t="s">
        <v>11</v>
      </c>
      <c r="E4470" s="149" t="s">
        <v>80</v>
      </c>
      <c r="F4470" s="149"/>
      <c r="G4470" s="149" t="str">
        <f t="shared" si="153"/>
        <v>1</v>
      </c>
      <c r="H4470" s="150">
        <f t="shared" si="154"/>
        <v>18</v>
      </c>
      <c r="I4470" s="149" t="str" cm="1">
        <f t="array" ref="I4470">_xlfn.XLOOKUP(C4470,imp_horarios,imp_trechos_janta,"",-1,1)</f>
        <v>SAO LUIS X GOIANIA 08:00</v>
      </c>
      <c r="J4470" s="151" t="str" cm="1">
        <f t="array" ref="J4470">_xlfn.XLOOKUP(D4470,justificativas_motivos,justificativas_texto,"",1,1)</f>
        <v>MOTORISTA CUMPRINDO HORÁRIO NA ESCALA ATUAL</v>
      </c>
    </row>
    <row r="4471" spans="1:10" ht="41.25" hidden="1" customHeight="1">
      <c r="A4471" s="152">
        <v>45713</v>
      </c>
      <c r="B4471" s="146">
        <v>221101</v>
      </c>
      <c r="C4471" s="147">
        <v>0.39583333333333331</v>
      </c>
      <c r="D4471" s="148" t="s">
        <v>11</v>
      </c>
      <c r="E4471" s="153" t="s">
        <v>288</v>
      </c>
      <c r="F4471" s="149"/>
      <c r="G4471" s="149" t="str">
        <f t="shared" si="153"/>
        <v>1</v>
      </c>
      <c r="H4471" s="150">
        <f t="shared" si="154"/>
        <v>18</v>
      </c>
      <c r="I4471" s="163" t="s">
        <v>145</v>
      </c>
      <c r="J4471" s="151" t="str" cm="1">
        <f t="array" ref="J4471">_xlfn.XLOOKUP(D4471,justificativas_motivos,justificativas_texto,"",1,1)</f>
        <v>MOTORISTA CUMPRINDO HORÁRIO NA ESCALA ATUAL</v>
      </c>
    </row>
    <row r="4472" spans="1:10" ht="41.25" hidden="1" customHeight="1">
      <c r="A4472" s="152">
        <v>45713</v>
      </c>
      <c r="B4472" s="146">
        <v>221101</v>
      </c>
      <c r="C4472" s="147">
        <v>0.39583333333333331</v>
      </c>
      <c r="D4472" s="148" t="s">
        <v>11</v>
      </c>
      <c r="E4472" s="153" t="s">
        <v>361</v>
      </c>
      <c r="F4472" s="149"/>
      <c r="G4472" s="149" t="str">
        <f t="shared" si="153"/>
        <v>1</v>
      </c>
      <c r="H4472" s="150">
        <f t="shared" si="154"/>
        <v>18</v>
      </c>
      <c r="I4472" s="163" t="s">
        <v>145</v>
      </c>
      <c r="J4472" s="151" t="str" cm="1">
        <f t="array" ref="J4472">_xlfn.XLOOKUP(D4472,justificativas_motivos,justificativas_texto,"",1,1)</f>
        <v>MOTORISTA CUMPRINDO HORÁRIO NA ESCALA ATUAL</v>
      </c>
    </row>
    <row r="4473" spans="1:10" ht="41.25" hidden="1" customHeight="1">
      <c r="A4473" s="152">
        <v>45713</v>
      </c>
      <c r="B4473" s="146">
        <v>15600</v>
      </c>
      <c r="C4473" s="147">
        <v>0.75</v>
      </c>
      <c r="D4473" s="148" t="s">
        <v>11</v>
      </c>
      <c r="E4473" s="149" t="s">
        <v>173</v>
      </c>
      <c r="F4473" s="149"/>
      <c r="G4473" s="149" t="str">
        <f t="shared" si="153"/>
        <v>1</v>
      </c>
      <c r="H4473" s="150">
        <f t="shared" si="154"/>
        <v>18</v>
      </c>
      <c r="I4473" s="149" t="str" cm="1">
        <f t="array" ref="I4473">_xlfn.XLOOKUP(C4473,imp_horarios,imp_trechos_janta,"",-1,1)</f>
        <v>GOIANIA X TERESINA 18:00</v>
      </c>
      <c r="J4473" s="151" t="str" cm="1">
        <f t="array" ref="J4473">_xlfn.XLOOKUP(D4473,justificativas_motivos,justificativas_texto,"",1,1)</f>
        <v>MOTORISTA CUMPRINDO HORÁRIO NA ESCALA ATUAL</v>
      </c>
    </row>
    <row r="4474" spans="1:10" ht="41.25" hidden="1" customHeight="1">
      <c r="A4474" s="152">
        <v>45713</v>
      </c>
      <c r="B4474" s="146">
        <v>15600</v>
      </c>
      <c r="C4474" s="147">
        <v>0.75</v>
      </c>
      <c r="D4474" s="148" t="s">
        <v>11</v>
      </c>
      <c r="E4474" s="149" t="s">
        <v>130</v>
      </c>
      <c r="F4474" s="149"/>
      <c r="G4474" s="149" t="str">
        <f t="shared" si="153"/>
        <v>1</v>
      </c>
      <c r="H4474" s="150">
        <f t="shared" si="154"/>
        <v>18</v>
      </c>
      <c r="I4474" s="149" t="str" cm="1">
        <f t="array" ref="I4474">_xlfn.XLOOKUP(C4474,imp_horarios,imp_trechos_janta,"",-1,1)</f>
        <v>GOIANIA X TERESINA 18:00</v>
      </c>
      <c r="J4474" s="151" t="str" cm="1">
        <f t="array" ref="J4474">_xlfn.XLOOKUP(D4474,justificativas_motivos,justificativas_texto,"",1,1)</f>
        <v>MOTORISTA CUMPRINDO HORÁRIO NA ESCALA ATUAL</v>
      </c>
    </row>
    <row r="4475" spans="1:10" ht="41.25" hidden="1" customHeight="1">
      <c r="A4475" s="152">
        <v>45713</v>
      </c>
      <c r="B4475" s="146">
        <v>24001</v>
      </c>
      <c r="C4475" s="147">
        <v>0.79166666666666663</v>
      </c>
      <c r="D4475" s="148" t="s">
        <v>11</v>
      </c>
      <c r="E4475" s="149" t="s">
        <v>232</v>
      </c>
      <c r="F4475" s="149"/>
      <c r="G4475" s="149" t="str">
        <f t="shared" si="153"/>
        <v>1</v>
      </c>
      <c r="H4475" s="150">
        <f t="shared" si="154"/>
        <v>18</v>
      </c>
      <c r="I4475" s="163" t="s">
        <v>79</v>
      </c>
      <c r="J4475" s="151" t="str" cm="1">
        <f t="array" ref="J4475">_xlfn.XLOOKUP(D4475,justificativas_motivos,justificativas_texto,"",1,1)</f>
        <v>MOTORISTA CUMPRINDO HORÁRIO NA ESCALA ATUAL</v>
      </c>
    </row>
    <row r="4476" spans="1:10" ht="41.25" hidden="1" customHeight="1">
      <c r="A4476" s="152">
        <v>45713</v>
      </c>
      <c r="B4476" s="146">
        <v>24001</v>
      </c>
      <c r="C4476" s="147">
        <v>0.79166666666666663</v>
      </c>
      <c r="D4476" s="148" t="s">
        <v>11</v>
      </c>
      <c r="E4476" s="149" t="s">
        <v>45</v>
      </c>
      <c r="F4476" s="149"/>
      <c r="G4476" s="149" t="str">
        <f t="shared" si="153"/>
        <v>1</v>
      </c>
      <c r="H4476" s="150">
        <f t="shared" si="154"/>
        <v>18</v>
      </c>
      <c r="I4476" s="163" t="s">
        <v>79</v>
      </c>
      <c r="J4476" s="151" t="str" cm="1">
        <f t="array" ref="J4476">_xlfn.XLOOKUP(D4476,justificativas_motivos,justificativas_texto,"",1,1)</f>
        <v>MOTORISTA CUMPRINDO HORÁRIO NA ESCALA ATUAL</v>
      </c>
    </row>
    <row r="4477" spans="1:10" ht="41.25" hidden="1" customHeight="1">
      <c r="A4477" s="152">
        <v>45713</v>
      </c>
      <c r="B4477" s="146">
        <v>24009</v>
      </c>
      <c r="C4477" s="147">
        <v>0.83333333333333337</v>
      </c>
      <c r="D4477" s="148" t="s">
        <v>11</v>
      </c>
      <c r="E4477" s="149" t="s">
        <v>15</v>
      </c>
      <c r="F4477" s="149"/>
      <c r="G4477" s="149" t="str">
        <f t="shared" si="153"/>
        <v>1</v>
      </c>
      <c r="H4477" s="150">
        <f t="shared" si="154"/>
        <v>18</v>
      </c>
      <c r="I4477" s="149" t="str" cm="1">
        <f t="array" ref="I4477">_xlfn.XLOOKUP(C4477,imp_horarios,imp_trechos_janta,"",-1,1)</f>
        <v>GOIANIA X SAO LUIS 20:00</v>
      </c>
      <c r="J4477" s="151" t="str" cm="1">
        <f t="array" ref="J4477">_xlfn.XLOOKUP(D4477,justificativas_motivos,justificativas_texto,"",1,1)</f>
        <v>MOTORISTA CUMPRINDO HORÁRIO NA ESCALA ATUAL</v>
      </c>
    </row>
    <row r="4478" spans="1:10" ht="41.25" hidden="1" customHeight="1">
      <c r="A4478" s="152">
        <v>45713</v>
      </c>
      <c r="B4478" s="146">
        <v>24009</v>
      </c>
      <c r="C4478" s="147">
        <v>0.83333333333333337</v>
      </c>
      <c r="D4478" s="148" t="s">
        <v>11</v>
      </c>
      <c r="E4478" s="149" t="s">
        <v>110</v>
      </c>
      <c r="F4478" s="149"/>
      <c r="G4478" s="149" t="str">
        <f t="shared" si="153"/>
        <v>1</v>
      </c>
      <c r="H4478" s="150">
        <f t="shared" si="154"/>
        <v>18</v>
      </c>
      <c r="I4478" s="149" t="str" cm="1">
        <f t="array" ref="I4478">_xlfn.XLOOKUP(C4478,imp_horarios,imp_trechos_janta,"",-1,1)</f>
        <v>GOIANIA X SAO LUIS 20:00</v>
      </c>
      <c r="J4478" s="151" t="str" cm="1">
        <f t="array" ref="J4478">_xlfn.XLOOKUP(D4478,justificativas_motivos,justificativas_texto,"",1,1)</f>
        <v>MOTORISTA CUMPRINDO HORÁRIO NA ESCALA ATUAL</v>
      </c>
    </row>
    <row r="4479" spans="1:10" ht="41.25" hidden="1" customHeight="1">
      <c r="A4479" s="152">
        <v>45714</v>
      </c>
      <c r="B4479" s="146">
        <v>24003</v>
      </c>
      <c r="C4479" s="147">
        <v>0.3</v>
      </c>
      <c r="D4479" s="148" t="s">
        <v>11</v>
      </c>
      <c r="E4479" s="149" t="s">
        <v>232</v>
      </c>
      <c r="F4479" s="149"/>
      <c r="G4479" s="149" t="str">
        <f t="shared" si="153"/>
        <v>1</v>
      </c>
      <c r="H4479" s="150">
        <f t="shared" si="154"/>
        <v>18</v>
      </c>
      <c r="I4479" s="149" t="str" cm="1">
        <f t="array" ref="I4479">_xlfn.XLOOKUP(C4479,imp_horarios,imp_trechos_janta,"",-1,1)</f>
        <v>BELEM X GOIANIA 07:12</v>
      </c>
      <c r="J4479" s="151" t="str" cm="1">
        <f t="array" ref="J4479">_xlfn.XLOOKUP(D4479,justificativas_motivos,justificativas_texto,"",1,1)</f>
        <v>MOTORISTA CUMPRINDO HORÁRIO NA ESCALA ATUAL</v>
      </c>
    </row>
    <row r="4480" spans="1:10" ht="41.25" hidden="1" customHeight="1">
      <c r="A4480" s="152">
        <v>45714</v>
      </c>
      <c r="B4480" s="146">
        <v>24003</v>
      </c>
      <c r="C4480" s="147">
        <v>0.3</v>
      </c>
      <c r="D4480" s="148" t="s">
        <v>11</v>
      </c>
      <c r="E4480" s="149" t="s">
        <v>45</v>
      </c>
      <c r="F4480" s="149"/>
      <c r="G4480" s="149" t="str">
        <f t="shared" si="153"/>
        <v>1</v>
      </c>
      <c r="H4480" s="150">
        <f t="shared" si="154"/>
        <v>18</v>
      </c>
      <c r="I4480" s="149" t="str" cm="1">
        <f t="array" ref="I4480">_xlfn.XLOOKUP(C4480,imp_horarios,imp_trechos_janta,"",-1,1)</f>
        <v>BELEM X GOIANIA 07:12</v>
      </c>
      <c r="J4480" s="151" t="str" cm="1">
        <f t="array" ref="J4480">_xlfn.XLOOKUP(D4480,justificativas_motivos,justificativas_texto,"",1,1)</f>
        <v>MOTORISTA CUMPRINDO HORÁRIO NA ESCALA ATUAL</v>
      </c>
    </row>
    <row r="4481" spans="1:10" ht="41.25" hidden="1" customHeight="1">
      <c r="A4481" s="152">
        <v>45714</v>
      </c>
      <c r="B4481" s="146">
        <v>24007</v>
      </c>
      <c r="C4481" s="147">
        <v>0.33333333333333331</v>
      </c>
      <c r="D4481" s="148" t="s">
        <v>11</v>
      </c>
      <c r="E4481" s="149" t="s">
        <v>15</v>
      </c>
      <c r="F4481" s="149"/>
      <c r="G4481" s="149" t="str">
        <f t="shared" si="153"/>
        <v>1</v>
      </c>
      <c r="H4481" s="150">
        <f t="shared" si="154"/>
        <v>18</v>
      </c>
      <c r="I4481" s="149" t="str" cm="1">
        <f t="array" ref="I4481">_xlfn.XLOOKUP(C4481,imp_horarios,imp_trechos_janta,"",-1,1)</f>
        <v>SAO LUIS X GOIANIA 08:00</v>
      </c>
      <c r="J4481" s="151" t="str" cm="1">
        <f t="array" ref="J4481">_xlfn.XLOOKUP(D4481,justificativas_motivos,justificativas_texto,"",1,1)</f>
        <v>MOTORISTA CUMPRINDO HORÁRIO NA ESCALA ATUAL</v>
      </c>
    </row>
    <row r="4482" spans="1:10" ht="41.25" hidden="1" customHeight="1">
      <c r="A4482" s="152">
        <v>45714</v>
      </c>
      <c r="B4482" s="146">
        <v>24007</v>
      </c>
      <c r="C4482" s="147">
        <v>0.33333333333333331</v>
      </c>
      <c r="D4482" s="148" t="s">
        <v>11</v>
      </c>
      <c r="E4482" s="149" t="s">
        <v>110</v>
      </c>
      <c r="F4482" s="149"/>
      <c r="G4482" s="149" t="str">
        <f t="shared" si="153"/>
        <v>1</v>
      </c>
      <c r="H4482" s="150">
        <f t="shared" si="154"/>
        <v>18</v>
      </c>
      <c r="I4482" s="149" t="str" cm="1">
        <f t="array" ref="I4482">_xlfn.XLOOKUP(C4482,imp_horarios,imp_trechos_janta,"",-1,1)</f>
        <v>SAO LUIS X GOIANIA 08:00</v>
      </c>
      <c r="J4482" s="151" t="str" cm="1">
        <f t="array" ref="J4482">_xlfn.XLOOKUP(D4482,justificativas_motivos,justificativas_texto,"",1,1)</f>
        <v>MOTORISTA CUMPRINDO HORÁRIO NA ESCALA ATUAL</v>
      </c>
    </row>
    <row r="4483" spans="1:10" ht="41.25" hidden="1" customHeight="1">
      <c r="A4483" s="152">
        <v>45714</v>
      </c>
      <c r="B4483" s="146">
        <v>15600</v>
      </c>
      <c r="C4483" s="147">
        <v>0.39583333333333331</v>
      </c>
      <c r="D4483" s="148" t="s">
        <v>11</v>
      </c>
      <c r="E4483" s="153" t="s">
        <v>114</v>
      </c>
      <c r="F4483" s="149"/>
      <c r="G4483" s="149" t="str">
        <f t="shared" si="153"/>
        <v>1</v>
      </c>
      <c r="H4483" s="150">
        <f t="shared" si="154"/>
        <v>18</v>
      </c>
      <c r="I4483" s="149" t="str" cm="1">
        <f t="array" ref="I4483">_xlfn.XLOOKUP(C4483,imp_horarios,imp_trechos_janta,"",-1,1)</f>
        <v>GOIANIA X BELEM 09:30</v>
      </c>
      <c r="J4483" s="151" t="str" cm="1">
        <f t="array" ref="J4483">_xlfn.XLOOKUP(D4483,justificativas_motivos,justificativas_texto,"",1,1)</f>
        <v>MOTORISTA CUMPRINDO HORÁRIO NA ESCALA ATUAL</v>
      </c>
    </row>
    <row r="4484" spans="1:10" ht="41.25" hidden="1" customHeight="1">
      <c r="A4484" s="152">
        <v>45714</v>
      </c>
      <c r="B4484" s="146">
        <v>15600</v>
      </c>
      <c r="C4484" s="147">
        <v>0.39583333333333331</v>
      </c>
      <c r="D4484" s="148" t="s">
        <v>11</v>
      </c>
      <c r="E4484" s="153" t="s">
        <v>115</v>
      </c>
      <c r="F4484" s="149"/>
      <c r="G4484" s="149" t="str">
        <f t="shared" si="153"/>
        <v>1</v>
      </c>
      <c r="H4484" s="150">
        <f t="shared" si="154"/>
        <v>18</v>
      </c>
      <c r="I4484" s="149" t="str" cm="1">
        <f t="array" ref="I4484">_xlfn.XLOOKUP(C4484,imp_horarios,imp_trechos_janta,"",-1,1)</f>
        <v>GOIANIA X BELEM 09:30</v>
      </c>
      <c r="J4484" s="151" t="str" cm="1">
        <f t="array" ref="J4484">_xlfn.XLOOKUP(D4484,justificativas_motivos,justificativas_texto,"",1,1)</f>
        <v>MOTORISTA CUMPRINDO HORÁRIO NA ESCALA ATUAL</v>
      </c>
    </row>
    <row r="4485" spans="1:10" ht="41.25" hidden="1" customHeight="1">
      <c r="A4485" s="152">
        <v>45714</v>
      </c>
      <c r="B4485" s="146">
        <v>15300</v>
      </c>
      <c r="C4485" s="147">
        <v>0.39583333333333331</v>
      </c>
      <c r="D4485" s="148" t="s">
        <v>11</v>
      </c>
      <c r="E4485" s="153" t="s">
        <v>313</v>
      </c>
      <c r="F4485" s="149"/>
      <c r="G4485" s="149" t="str">
        <f t="shared" ref="G4485:G4548" si="155">IF(E4485="MOTORISTA","","1")</f>
        <v>1</v>
      </c>
      <c r="H4485" s="150">
        <f t="shared" ref="H4485:H4548" si="156">IF(E4485="MOTORISTA","",18)</f>
        <v>18</v>
      </c>
      <c r="I4485" s="163" t="s">
        <v>145</v>
      </c>
      <c r="J4485" s="151" t="str" cm="1">
        <f t="array" ref="J4485">_xlfn.XLOOKUP(D4485,justificativas_motivos,justificativas_texto,"",1,1)</f>
        <v>MOTORISTA CUMPRINDO HORÁRIO NA ESCALA ATUAL</v>
      </c>
    </row>
    <row r="4486" spans="1:10" ht="41.25" hidden="1" customHeight="1">
      <c r="A4486" s="152">
        <v>45714</v>
      </c>
      <c r="B4486" s="146">
        <v>15300</v>
      </c>
      <c r="C4486" s="147">
        <v>0.39583333333333331</v>
      </c>
      <c r="D4486" s="148" t="s">
        <v>11</v>
      </c>
      <c r="E4486" s="153" t="s">
        <v>255</v>
      </c>
      <c r="F4486" s="149"/>
      <c r="G4486" s="149" t="str">
        <f t="shared" si="155"/>
        <v>1</v>
      </c>
      <c r="H4486" s="150">
        <f t="shared" si="156"/>
        <v>18</v>
      </c>
      <c r="I4486" s="163" t="s">
        <v>145</v>
      </c>
      <c r="J4486" s="151" t="str" cm="1">
        <f t="array" ref="J4486">_xlfn.XLOOKUP(D4486,justificativas_motivos,justificativas_texto,"",1,1)</f>
        <v>MOTORISTA CUMPRINDO HORÁRIO NA ESCALA ATUAL</v>
      </c>
    </row>
    <row r="4487" spans="1:10" ht="41.25" hidden="1" customHeight="1">
      <c r="A4487" s="152">
        <v>45714</v>
      </c>
      <c r="B4487" s="146">
        <v>16900</v>
      </c>
      <c r="C4487" s="147">
        <v>0.75</v>
      </c>
      <c r="D4487" s="148" t="s">
        <v>11</v>
      </c>
      <c r="E4487" s="149" t="s">
        <v>160</v>
      </c>
      <c r="F4487" s="149"/>
      <c r="G4487" s="149" t="str">
        <f t="shared" si="155"/>
        <v>1</v>
      </c>
      <c r="H4487" s="150">
        <f t="shared" si="156"/>
        <v>18</v>
      </c>
      <c r="I4487" s="149" t="str" cm="1">
        <f t="array" ref="I4487">_xlfn.XLOOKUP(C4487,imp_horarios,imp_trechos_janta,"",-1,1)</f>
        <v>GOIANIA X TERESINA 18:00</v>
      </c>
      <c r="J4487" s="151" t="str" cm="1">
        <f t="array" ref="J4487">_xlfn.XLOOKUP(D4487,justificativas_motivos,justificativas_texto,"",1,1)</f>
        <v>MOTORISTA CUMPRINDO HORÁRIO NA ESCALA ATUAL</v>
      </c>
    </row>
    <row r="4488" spans="1:10" ht="41.25" hidden="1" customHeight="1">
      <c r="A4488" s="152">
        <v>45714</v>
      </c>
      <c r="B4488" s="146">
        <v>16900</v>
      </c>
      <c r="C4488" s="147">
        <v>0.75</v>
      </c>
      <c r="D4488" s="148" t="s">
        <v>11</v>
      </c>
      <c r="E4488" s="149" t="s">
        <v>108</v>
      </c>
      <c r="F4488" s="149"/>
      <c r="G4488" s="149" t="str">
        <f t="shared" si="155"/>
        <v>1</v>
      </c>
      <c r="H4488" s="150">
        <f t="shared" si="156"/>
        <v>18</v>
      </c>
      <c r="I4488" s="149" t="str" cm="1">
        <f t="array" ref="I4488">_xlfn.XLOOKUP(C4488,imp_horarios,imp_trechos_janta,"",-1,1)</f>
        <v>GOIANIA X TERESINA 18:00</v>
      </c>
      <c r="J4488" s="151" t="str" cm="1">
        <f t="array" ref="J4488">_xlfn.XLOOKUP(D4488,justificativas_motivos,justificativas_texto,"",1,1)</f>
        <v>MOTORISTA CUMPRINDO HORÁRIO NA ESCALA ATUAL</v>
      </c>
    </row>
    <row r="4489" spans="1:10" ht="41.25" hidden="1" customHeight="1">
      <c r="A4489" s="152">
        <v>45714</v>
      </c>
      <c r="B4489" s="146">
        <v>24005</v>
      </c>
      <c r="C4489" s="147">
        <v>0.79166666666666663</v>
      </c>
      <c r="D4489" s="148" t="s">
        <v>11</v>
      </c>
      <c r="E4489" s="149" t="s">
        <v>452</v>
      </c>
      <c r="F4489" s="149"/>
      <c r="G4489" s="149" t="str">
        <f t="shared" si="155"/>
        <v>1</v>
      </c>
      <c r="H4489" s="150">
        <f t="shared" si="156"/>
        <v>18</v>
      </c>
      <c r="I4489" s="163" t="s">
        <v>79</v>
      </c>
      <c r="J4489" s="151" t="str" cm="1">
        <f t="array" ref="J4489">_xlfn.XLOOKUP(D4489,justificativas_motivos,justificativas_texto,"",1,1)</f>
        <v>MOTORISTA CUMPRINDO HORÁRIO NA ESCALA ATUAL</v>
      </c>
    </row>
    <row r="4490" spans="1:10" ht="41.25" hidden="1" customHeight="1">
      <c r="A4490" s="152">
        <v>45714</v>
      </c>
      <c r="B4490" s="146">
        <v>24005</v>
      </c>
      <c r="C4490" s="147">
        <v>0.79166666666666663</v>
      </c>
      <c r="D4490" s="148" t="s">
        <v>11</v>
      </c>
      <c r="E4490" s="149" t="s">
        <v>320</v>
      </c>
      <c r="F4490" s="149"/>
      <c r="G4490" s="149" t="str">
        <f t="shared" si="155"/>
        <v>1</v>
      </c>
      <c r="H4490" s="150">
        <f t="shared" si="156"/>
        <v>18</v>
      </c>
      <c r="I4490" s="163" t="s">
        <v>79</v>
      </c>
      <c r="J4490" s="151" t="str" cm="1">
        <f t="array" ref="J4490">_xlfn.XLOOKUP(D4490,justificativas_motivos,justificativas_texto,"",1,1)</f>
        <v>MOTORISTA CUMPRINDO HORÁRIO NA ESCALA ATUAL</v>
      </c>
    </row>
    <row r="4491" spans="1:10" ht="41.25" hidden="1" customHeight="1">
      <c r="A4491" s="152">
        <v>45714</v>
      </c>
      <c r="B4491" s="146">
        <v>24014</v>
      </c>
      <c r="C4491" s="147">
        <v>0.83333333333333337</v>
      </c>
      <c r="D4491" s="148" t="s">
        <v>11</v>
      </c>
      <c r="E4491" s="149" t="s">
        <v>92</v>
      </c>
      <c r="F4491" s="149"/>
      <c r="G4491" s="149" t="str">
        <f t="shared" si="155"/>
        <v>1</v>
      </c>
      <c r="H4491" s="150">
        <f t="shared" si="156"/>
        <v>18</v>
      </c>
      <c r="I4491" s="149" t="str" cm="1">
        <f t="array" ref="I4491">_xlfn.XLOOKUP(C4491,imp_horarios,imp_trechos_janta,"",-1,1)</f>
        <v>GOIANIA X SAO LUIS 20:00</v>
      </c>
      <c r="J4491" s="151" t="str" cm="1">
        <f t="array" ref="J4491">_xlfn.XLOOKUP(D4491,justificativas_motivos,justificativas_texto,"",1,1)</f>
        <v>MOTORISTA CUMPRINDO HORÁRIO NA ESCALA ATUAL</v>
      </c>
    </row>
    <row r="4492" spans="1:10" ht="41.25" hidden="1" customHeight="1">
      <c r="A4492" s="152">
        <v>45714</v>
      </c>
      <c r="B4492" s="146">
        <v>24014</v>
      </c>
      <c r="C4492" s="147">
        <v>0.83333333333333337</v>
      </c>
      <c r="D4492" s="148" t="s">
        <v>11</v>
      </c>
      <c r="E4492" s="149" t="s">
        <v>36</v>
      </c>
      <c r="F4492" s="149"/>
      <c r="G4492" s="149" t="str">
        <f t="shared" si="155"/>
        <v>1</v>
      </c>
      <c r="H4492" s="150">
        <f t="shared" si="156"/>
        <v>18</v>
      </c>
      <c r="I4492" s="149" t="str" cm="1">
        <f t="array" ref="I4492">_xlfn.XLOOKUP(C4492,imp_horarios,imp_trechos_janta,"",-1,1)</f>
        <v>GOIANIA X SAO LUIS 20:00</v>
      </c>
      <c r="J4492" s="151" t="str" cm="1">
        <f t="array" ref="J4492">_xlfn.XLOOKUP(D4492,justificativas_motivos,justificativas_texto,"",1,1)</f>
        <v>MOTORISTA CUMPRINDO HORÁRIO NA ESCALA ATUAL</v>
      </c>
    </row>
    <row r="4493" spans="1:10" ht="41.25" hidden="1" customHeight="1">
      <c r="A4493" s="152">
        <v>45714</v>
      </c>
      <c r="B4493" s="146" t="s">
        <v>137</v>
      </c>
      <c r="C4493" s="147" t="s">
        <v>137</v>
      </c>
      <c r="D4493" s="148" t="s">
        <v>137</v>
      </c>
      <c r="E4493" s="149" t="s">
        <v>173</v>
      </c>
      <c r="F4493" s="149"/>
      <c r="G4493" s="149" t="str">
        <f t="shared" si="155"/>
        <v>1</v>
      </c>
      <c r="H4493" s="150">
        <f t="shared" si="156"/>
        <v>18</v>
      </c>
      <c r="I4493" s="149" t="str" cm="1">
        <f t="array" ref="I4493">_xlfn.XLOOKUP(C4493,imp_horarios,imp_trechos_janta,"",-1,1)</f>
        <v>ESPERA</v>
      </c>
      <c r="J4493" s="151" t="str" cm="1">
        <f t="array" ref="J4493">_xlfn.XLOOKUP(D4493,justificativas_motivos,justificativas_texto,"",1,1)</f>
        <v>MOTORISTA NA GARAGEM EM ESPERA PARA DISPONIBILIDADE DE HORARIOS</v>
      </c>
    </row>
    <row r="4494" spans="1:10" ht="41.25" hidden="1" customHeight="1">
      <c r="A4494" s="152">
        <v>45714</v>
      </c>
      <c r="B4494" s="146" t="s">
        <v>137</v>
      </c>
      <c r="C4494" s="147" t="s">
        <v>137</v>
      </c>
      <c r="D4494" s="148" t="s">
        <v>137</v>
      </c>
      <c r="E4494" s="149" t="s">
        <v>130</v>
      </c>
      <c r="F4494" s="149"/>
      <c r="G4494" s="149" t="str">
        <f t="shared" si="155"/>
        <v>1</v>
      </c>
      <c r="H4494" s="150">
        <f t="shared" si="156"/>
        <v>18</v>
      </c>
      <c r="I4494" s="149" t="str" cm="1">
        <f t="array" ref="I4494">_xlfn.XLOOKUP(C4494,imp_horarios,imp_trechos_janta,"",-1,1)</f>
        <v>ESPERA</v>
      </c>
      <c r="J4494" s="151" t="str" cm="1">
        <f t="array" ref="J4494">_xlfn.XLOOKUP(D4494,justificativas_motivos,justificativas_texto,"",1,1)</f>
        <v>MOTORISTA NA GARAGEM EM ESPERA PARA DISPONIBILIDADE DE HORARIOS</v>
      </c>
    </row>
    <row r="4495" spans="1:10" ht="41.25" hidden="1" customHeight="1">
      <c r="A4495" s="152">
        <v>45715</v>
      </c>
      <c r="B4495" s="146">
        <v>19003</v>
      </c>
      <c r="C4495" s="147">
        <v>0.87847222222222221</v>
      </c>
      <c r="D4495" s="148" t="s">
        <v>11</v>
      </c>
      <c r="E4495" s="153" t="s">
        <v>114</v>
      </c>
      <c r="F4495" s="149"/>
      <c r="G4495" s="149" t="str">
        <f t="shared" si="155"/>
        <v>1</v>
      </c>
      <c r="H4495" s="150">
        <f t="shared" si="156"/>
        <v>18</v>
      </c>
      <c r="I4495" s="149" t="str" cm="1">
        <f t="array" ref="I4495">_xlfn.XLOOKUP(C4495,imp_horarios,imp_trechos_janta,"",-1,1)</f>
        <v>BELEM X GOIANIA 21:05</v>
      </c>
      <c r="J4495" s="151" t="str" cm="1">
        <f t="array" ref="J4495">_xlfn.XLOOKUP(D4495,justificativas_motivos,justificativas_texto,"",1,1)</f>
        <v>MOTORISTA CUMPRINDO HORÁRIO NA ESCALA ATUAL</v>
      </c>
    </row>
    <row r="4496" spans="1:10" ht="41.25" hidden="1" customHeight="1">
      <c r="A4496" s="152">
        <v>45715</v>
      </c>
      <c r="B4496" s="146">
        <v>19003</v>
      </c>
      <c r="C4496" s="147">
        <v>0.87847222222222221</v>
      </c>
      <c r="D4496" s="148" t="s">
        <v>11</v>
      </c>
      <c r="E4496" s="153" t="s">
        <v>115</v>
      </c>
      <c r="F4496" s="149"/>
      <c r="G4496" s="149" t="str">
        <f t="shared" si="155"/>
        <v>1</v>
      </c>
      <c r="H4496" s="150">
        <f t="shared" si="156"/>
        <v>18</v>
      </c>
      <c r="I4496" s="149" t="str" cm="1">
        <f t="array" ref="I4496">_xlfn.XLOOKUP(C4496,imp_horarios,imp_trechos_janta,"",-1,1)</f>
        <v>BELEM X GOIANIA 21:05</v>
      </c>
      <c r="J4496" s="151" t="str" cm="1">
        <f t="array" ref="J4496">_xlfn.XLOOKUP(D4496,justificativas_motivos,justificativas_texto,"",1,1)</f>
        <v>MOTORISTA CUMPRINDO HORÁRIO NA ESCALA ATUAL</v>
      </c>
    </row>
    <row r="4497" spans="1:10" ht="41.25" hidden="1" customHeight="1">
      <c r="A4497" s="152">
        <v>45715</v>
      </c>
      <c r="B4497" s="146">
        <v>24005</v>
      </c>
      <c r="C4497" s="147">
        <v>0.3</v>
      </c>
      <c r="D4497" s="148" t="s">
        <v>11</v>
      </c>
      <c r="E4497" s="149" t="s">
        <v>160</v>
      </c>
      <c r="F4497" s="149"/>
      <c r="G4497" s="149" t="str">
        <f t="shared" si="155"/>
        <v>1</v>
      </c>
      <c r="H4497" s="150">
        <f t="shared" si="156"/>
        <v>18</v>
      </c>
      <c r="I4497" s="149" t="str" cm="1">
        <f t="array" ref="I4497">_xlfn.XLOOKUP(C4497,imp_horarios,imp_trechos_janta,"",-1,1)</f>
        <v>BELEM X GOIANIA 07:12</v>
      </c>
      <c r="J4497" s="151" t="str" cm="1">
        <f t="array" ref="J4497">_xlfn.XLOOKUP(D4497,justificativas_motivos,justificativas_texto,"",1,1)</f>
        <v>MOTORISTA CUMPRINDO HORÁRIO NA ESCALA ATUAL</v>
      </c>
    </row>
    <row r="4498" spans="1:10" ht="41.25" hidden="1" customHeight="1">
      <c r="A4498" s="152">
        <v>45715</v>
      </c>
      <c r="B4498" s="146">
        <v>24005</v>
      </c>
      <c r="C4498" s="147">
        <v>0.3</v>
      </c>
      <c r="D4498" s="148" t="s">
        <v>11</v>
      </c>
      <c r="E4498" s="149" t="s">
        <v>108</v>
      </c>
      <c r="F4498" s="149"/>
      <c r="G4498" s="149" t="str">
        <f t="shared" si="155"/>
        <v>1</v>
      </c>
      <c r="H4498" s="150">
        <f t="shared" si="156"/>
        <v>18</v>
      </c>
      <c r="I4498" s="149" t="str" cm="1">
        <f t="array" ref="I4498">_xlfn.XLOOKUP(C4498,imp_horarios,imp_trechos_janta,"",-1,1)</f>
        <v>BELEM X GOIANIA 07:12</v>
      </c>
      <c r="J4498" s="151" t="str" cm="1">
        <f t="array" ref="J4498">_xlfn.XLOOKUP(D4498,justificativas_motivos,justificativas_texto,"",1,1)</f>
        <v>MOTORISTA CUMPRINDO HORÁRIO NA ESCALA ATUAL</v>
      </c>
    </row>
    <row r="4499" spans="1:10" ht="41.25" hidden="1" customHeight="1">
      <c r="A4499" s="152">
        <v>45715</v>
      </c>
      <c r="B4499" s="146">
        <v>24016</v>
      </c>
      <c r="C4499" s="147">
        <v>0.33333333333333331</v>
      </c>
      <c r="D4499" s="148" t="s">
        <v>11</v>
      </c>
      <c r="E4499" s="149" t="s">
        <v>452</v>
      </c>
      <c r="F4499" s="149"/>
      <c r="G4499" s="149" t="str">
        <f t="shared" si="155"/>
        <v>1</v>
      </c>
      <c r="H4499" s="150">
        <f t="shared" si="156"/>
        <v>18</v>
      </c>
      <c r="I4499" s="149" t="str" cm="1">
        <f t="array" ref="I4499">_xlfn.XLOOKUP(C4499,imp_horarios,imp_trechos_janta,"",-1,1)</f>
        <v>SAO LUIS X GOIANIA 08:00</v>
      </c>
      <c r="J4499" s="151" t="str" cm="1">
        <f t="array" ref="J4499">_xlfn.XLOOKUP(D4499,justificativas_motivos,justificativas_texto,"",1,1)</f>
        <v>MOTORISTA CUMPRINDO HORÁRIO NA ESCALA ATUAL</v>
      </c>
    </row>
    <row r="4500" spans="1:10" ht="41.25" hidden="1" customHeight="1">
      <c r="A4500" s="152">
        <v>45715</v>
      </c>
      <c r="B4500" s="146">
        <v>24016</v>
      </c>
      <c r="C4500" s="147">
        <v>0.33333333333333331</v>
      </c>
      <c r="D4500" s="148" t="s">
        <v>11</v>
      </c>
      <c r="E4500" s="149" t="s">
        <v>320</v>
      </c>
      <c r="F4500" s="149"/>
      <c r="G4500" s="149" t="str">
        <f t="shared" si="155"/>
        <v>1</v>
      </c>
      <c r="H4500" s="150">
        <f t="shared" si="156"/>
        <v>18</v>
      </c>
      <c r="I4500" s="149" t="str" cm="1">
        <f t="array" ref="I4500">_xlfn.XLOOKUP(C4500,imp_horarios,imp_trechos_janta,"",-1,1)</f>
        <v>SAO LUIS X GOIANIA 08:00</v>
      </c>
      <c r="J4500" s="151" t="str" cm="1">
        <f t="array" ref="J4500">_xlfn.XLOOKUP(D4500,justificativas_motivos,justificativas_texto,"",1,1)</f>
        <v>MOTORISTA CUMPRINDO HORÁRIO NA ESCALA ATUAL</v>
      </c>
    </row>
    <row r="4501" spans="1:10" ht="41.25" hidden="1" customHeight="1">
      <c r="A4501" s="152">
        <v>45715</v>
      </c>
      <c r="B4501" s="146">
        <v>19010</v>
      </c>
      <c r="C4501" s="147">
        <v>0.39583333333333331</v>
      </c>
      <c r="D4501" s="148" t="s">
        <v>11</v>
      </c>
      <c r="E4501" s="149" t="s">
        <v>92</v>
      </c>
      <c r="F4501" s="149"/>
      <c r="G4501" s="149" t="str">
        <f t="shared" si="155"/>
        <v>1</v>
      </c>
      <c r="H4501" s="150">
        <f t="shared" si="156"/>
        <v>18</v>
      </c>
      <c r="I4501" s="149" t="str" cm="1">
        <f t="array" ref="I4501">_xlfn.XLOOKUP(C4501,imp_horarios,imp_trechos_janta,"",-1,1)</f>
        <v>GOIANIA X BELEM 09:30</v>
      </c>
      <c r="J4501" s="151" t="str" cm="1">
        <f t="array" ref="J4501">_xlfn.XLOOKUP(D4501,justificativas_motivos,justificativas_texto,"",1,1)</f>
        <v>MOTORISTA CUMPRINDO HORÁRIO NA ESCALA ATUAL</v>
      </c>
    </row>
    <row r="4502" spans="1:10" ht="41.25" hidden="1" customHeight="1">
      <c r="A4502" s="152">
        <v>45715</v>
      </c>
      <c r="B4502" s="146">
        <v>19010</v>
      </c>
      <c r="C4502" s="147">
        <v>0.39583333333333331</v>
      </c>
      <c r="D4502" s="148" t="s">
        <v>11</v>
      </c>
      <c r="E4502" s="149" t="s">
        <v>36</v>
      </c>
      <c r="F4502" s="149"/>
      <c r="G4502" s="149" t="str">
        <f t="shared" si="155"/>
        <v>1</v>
      </c>
      <c r="H4502" s="150">
        <f t="shared" si="156"/>
        <v>18</v>
      </c>
      <c r="I4502" s="149" t="str" cm="1">
        <f t="array" ref="I4502">_xlfn.XLOOKUP(C4502,imp_horarios,imp_trechos_janta,"",-1,1)</f>
        <v>GOIANIA X BELEM 09:30</v>
      </c>
      <c r="J4502" s="151" t="str" cm="1">
        <f t="array" ref="J4502">_xlfn.XLOOKUP(D4502,justificativas_motivos,justificativas_texto,"",1,1)</f>
        <v>MOTORISTA CUMPRINDO HORÁRIO NA ESCALA ATUAL</v>
      </c>
    </row>
    <row r="4503" spans="1:10" ht="41.25" hidden="1" customHeight="1">
      <c r="A4503" s="152">
        <v>45715</v>
      </c>
      <c r="B4503" s="146" t="s">
        <v>137</v>
      </c>
      <c r="C4503" s="147" t="s">
        <v>137</v>
      </c>
      <c r="D4503" s="148" t="s">
        <v>137</v>
      </c>
      <c r="E4503" s="153" t="s">
        <v>113</v>
      </c>
      <c r="F4503" s="149"/>
      <c r="G4503" s="149" t="str">
        <f t="shared" si="155"/>
        <v>1</v>
      </c>
      <c r="H4503" s="150">
        <f t="shared" si="156"/>
        <v>18</v>
      </c>
      <c r="I4503" s="149" t="str" cm="1">
        <f t="array" ref="I4503">_xlfn.XLOOKUP(C4503,imp_horarios,imp_trechos_janta,"",-1,1)</f>
        <v>ESPERA</v>
      </c>
      <c r="J4503" s="151" t="str" cm="1">
        <f t="array" ref="J4503">_xlfn.XLOOKUP(D4503,justificativas_motivos,justificativas_texto,"",1,1)</f>
        <v>MOTORISTA NA GARAGEM EM ESPERA PARA DISPONIBILIDADE DE HORARIOS</v>
      </c>
    </row>
    <row r="4504" spans="1:10" ht="41.25" hidden="1" customHeight="1">
      <c r="A4504" s="152">
        <v>45715</v>
      </c>
      <c r="B4504" s="146" t="s">
        <v>137</v>
      </c>
      <c r="C4504" s="147" t="s">
        <v>137</v>
      </c>
      <c r="D4504" s="148" t="s">
        <v>137</v>
      </c>
      <c r="E4504" s="153" t="s">
        <v>112</v>
      </c>
      <c r="F4504" s="149"/>
      <c r="G4504" s="149" t="str">
        <f t="shared" si="155"/>
        <v>1</v>
      </c>
      <c r="H4504" s="150">
        <f t="shared" si="156"/>
        <v>18</v>
      </c>
      <c r="I4504" s="149" t="str" cm="1">
        <f t="array" ref="I4504">_xlfn.XLOOKUP(C4504,imp_horarios,imp_trechos_janta,"",-1,1)</f>
        <v>ESPERA</v>
      </c>
      <c r="J4504" s="151" t="str" cm="1">
        <f t="array" ref="J4504">_xlfn.XLOOKUP(D4504,justificativas_motivos,justificativas_texto,"",1,1)</f>
        <v>MOTORISTA NA GARAGEM EM ESPERA PARA DISPONIBILIDADE DE HORARIOS</v>
      </c>
    </row>
    <row r="4505" spans="1:10" ht="41.25" hidden="1" customHeight="1">
      <c r="A4505" s="152">
        <v>45715</v>
      </c>
      <c r="B4505" s="146">
        <v>19025</v>
      </c>
      <c r="C4505" s="147">
        <v>0.39583333333333331</v>
      </c>
      <c r="D4505" s="148" t="s">
        <v>11</v>
      </c>
      <c r="E4505" s="153" t="s">
        <v>366</v>
      </c>
      <c r="F4505" s="149"/>
      <c r="G4505" s="149" t="str">
        <f t="shared" si="155"/>
        <v>1</v>
      </c>
      <c r="H4505" s="150">
        <f t="shared" si="156"/>
        <v>18</v>
      </c>
      <c r="I4505" s="163" t="s">
        <v>145</v>
      </c>
      <c r="J4505" s="151" t="str" cm="1">
        <f t="array" ref="J4505">_xlfn.XLOOKUP(D4505,justificativas_motivos,justificativas_texto,"",1,1)</f>
        <v>MOTORISTA CUMPRINDO HORÁRIO NA ESCALA ATUAL</v>
      </c>
    </row>
    <row r="4506" spans="1:10" ht="41.25" hidden="1" customHeight="1">
      <c r="A4506" s="152">
        <v>45715</v>
      </c>
      <c r="B4506" s="146">
        <v>19025</v>
      </c>
      <c r="C4506" s="147">
        <v>0.39583333333333331</v>
      </c>
      <c r="D4506" s="148" t="s">
        <v>11</v>
      </c>
      <c r="E4506" s="153" t="s">
        <v>270</v>
      </c>
      <c r="F4506" s="149"/>
      <c r="G4506" s="149" t="str">
        <f t="shared" si="155"/>
        <v>1</v>
      </c>
      <c r="H4506" s="150">
        <f t="shared" si="156"/>
        <v>18</v>
      </c>
      <c r="I4506" s="163" t="s">
        <v>145</v>
      </c>
      <c r="J4506" s="151" t="str" cm="1">
        <f t="array" ref="J4506">_xlfn.XLOOKUP(D4506,justificativas_motivos,justificativas_texto,"",1,1)</f>
        <v>MOTORISTA CUMPRINDO HORÁRIO NA ESCALA ATUAL</v>
      </c>
    </row>
    <row r="4507" spans="1:10" ht="41.25" hidden="1" customHeight="1">
      <c r="A4507" s="152">
        <v>45715</v>
      </c>
      <c r="B4507" s="146">
        <v>24002</v>
      </c>
      <c r="C4507" s="147">
        <v>0.79166666666666663</v>
      </c>
      <c r="D4507" s="148" t="s">
        <v>11</v>
      </c>
      <c r="E4507" s="149" t="s">
        <v>136</v>
      </c>
      <c r="F4507" s="149"/>
      <c r="G4507" s="149" t="str">
        <f t="shared" si="155"/>
        <v>1</v>
      </c>
      <c r="H4507" s="150">
        <f t="shared" si="156"/>
        <v>18</v>
      </c>
      <c r="I4507" s="163" t="s">
        <v>79</v>
      </c>
      <c r="J4507" s="151" t="str" cm="1">
        <f t="array" ref="J4507">_xlfn.XLOOKUP(D4507,justificativas_motivos,justificativas_texto,"",1,1)</f>
        <v>MOTORISTA CUMPRINDO HORÁRIO NA ESCALA ATUAL</v>
      </c>
    </row>
    <row r="4508" spans="1:10" ht="41.25" hidden="1" customHeight="1">
      <c r="A4508" s="152">
        <v>45715</v>
      </c>
      <c r="B4508" s="146">
        <v>24002</v>
      </c>
      <c r="C4508" s="147">
        <v>0.79166666666666663</v>
      </c>
      <c r="D4508" s="148" t="s">
        <v>11</v>
      </c>
      <c r="E4508" s="149" t="s">
        <v>179</v>
      </c>
      <c r="F4508" s="149"/>
      <c r="G4508" s="149" t="str">
        <f t="shared" si="155"/>
        <v>1</v>
      </c>
      <c r="H4508" s="150">
        <f t="shared" si="156"/>
        <v>18</v>
      </c>
      <c r="I4508" s="163" t="s">
        <v>79</v>
      </c>
      <c r="J4508" s="151" t="str" cm="1">
        <f t="array" ref="J4508">_xlfn.XLOOKUP(D4508,justificativas_motivos,justificativas_texto,"",1,1)</f>
        <v>MOTORISTA CUMPRINDO HORÁRIO NA ESCALA ATUAL</v>
      </c>
    </row>
    <row r="4509" spans="1:10" ht="41.25" hidden="1" customHeight="1">
      <c r="A4509" s="152">
        <v>45715</v>
      </c>
      <c r="B4509" s="146">
        <v>24004</v>
      </c>
      <c r="C4509" s="147">
        <v>0.83333333333333337</v>
      </c>
      <c r="D4509" s="148" t="s">
        <v>11</v>
      </c>
      <c r="E4509" s="149" t="s">
        <v>65</v>
      </c>
      <c r="F4509" s="149"/>
      <c r="G4509" s="149" t="str">
        <f t="shared" si="155"/>
        <v>1</v>
      </c>
      <c r="H4509" s="150">
        <f t="shared" si="156"/>
        <v>18</v>
      </c>
      <c r="I4509" s="149" t="str" cm="1">
        <f t="array" ref="I4509">_xlfn.XLOOKUP(C4509,imp_horarios,imp_trechos_janta,"",-1,1)</f>
        <v>GOIANIA X SAO LUIS 20:00</v>
      </c>
      <c r="J4509" s="151" t="str" cm="1">
        <f t="array" ref="J4509">_xlfn.XLOOKUP(D4509,justificativas_motivos,justificativas_texto,"",1,1)</f>
        <v>MOTORISTA CUMPRINDO HORÁRIO NA ESCALA ATUAL</v>
      </c>
    </row>
    <row r="4510" spans="1:10" ht="41.25" hidden="1" customHeight="1">
      <c r="A4510" s="152">
        <v>45715</v>
      </c>
      <c r="B4510" s="146">
        <v>24004</v>
      </c>
      <c r="C4510" s="147">
        <v>0.83333333333333337</v>
      </c>
      <c r="D4510" s="148" t="s">
        <v>11</v>
      </c>
      <c r="E4510" s="149" t="s">
        <v>64</v>
      </c>
      <c r="F4510" s="149"/>
      <c r="G4510" s="149" t="str">
        <f t="shared" si="155"/>
        <v>1</v>
      </c>
      <c r="H4510" s="150">
        <f t="shared" si="156"/>
        <v>18</v>
      </c>
      <c r="I4510" s="149" t="str" cm="1">
        <f t="array" ref="I4510">_xlfn.XLOOKUP(C4510,imp_horarios,imp_trechos_janta,"",-1,1)</f>
        <v>GOIANIA X SAO LUIS 20:00</v>
      </c>
      <c r="J4510" s="151" t="str" cm="1">
        <f t="array" ref="J4510">_xlfn.XLOOKUP(D4510,justificativas_motivos,justificativas_texto,"",1,1)</f>
        <v>MOTORISTA CUMPRINDO HORÁRIO NA ESCALA ATUAL</v>
      </c>
    </row>
    <row r="4511" spans="1:10" ht="41.25" hidden="1" customHeight="1">
      <c r="A4511" s="152">
        <v>45716</v>
      </c>
      <c r="B4511" s="146">
        <v>24003</v>
      </c>
      <c r="C4511" s="147">
        <v>0.3</v>
      </c>
      <c r="D4511" s="148" t="s">
        <v>11</v>
      </c>
      <c r="E4511" s="149" t="s">
        <v>136</v>
      </c>
      <c r="F4511" s="149"/>
      <c r="G4511" s="149" t="str">
        <f t="shared" si="155"/>
        <v>1</v>
      </c>
      <c r="H4511" s="150">
        <f t="shared" si="156"/>
        <v>18</v>
      </c>
      <c r="I4511" s="149" t="str" cm="1">
        <f t="array" ref="I4511">_xlfn.XLOOKUP(C4511,imp_horarios,imp_trechos_janta,"",-1,1)</f>
        <v>BELEM X GOIANIA 07:12</v>
      </c>
      <c r="J4511" s="151" t="str" cm="1">
        <f t="array" ref="J4511">_xlfn.XLOOKUP(D4511,justificativas_motivos,justificativas_texto,"",1,1)</f>
        <v>MOTORISTA CUMPRINDO HORÁRIO NA ESCALA ATUAL</v>
      </c>
    </row>
    <row r="4512" spans="1:10" ht="41.25" hidden="1" customHeight="1">
      <c r="A4512" s="152">
        <v>45716</v>
      </c>
      <c r="B4512" s="146">
        <v>24003</v>
      </c>
      <c r="C4512" s="147">
        <v>0.3</v>
      </c>
      <c r="D4512" s="148" t="s">
        <v>11</v>
      </c>
      <c r="E4512" s="149" t="s">
        <v>179</v>
      </c>
      <c r="F4512" s="149"/>
      <c r="G4512" s="149" t="str">
        <f t="shared" si="155"/>
        <v>1</v>
      </c>
      <c r="H4512" s="150">
        <f t="shared" si="156"/>
        <v>18</v>
      </c>
      <c r="I4512" s="149" t="str" cm="1">
        <f t="array" ref="I4512">_xlfn.XLOOKUP(C4512,imp_horarios,imp_trechos_janta,"",-1,1)</f>
        <v>BELEM X GOIANIA 07:12</v>
      </c>
      <c r="J4512" s="151" t="str" cm="1">
        <f t="array" ref="J4512">_xlfn.XLOOKUP(D4512,justificativas_motivos,justificativas_texto,"",1,1)</f>
        <v>MOTORISTA CUMPRINDO HORÁRIO NA ESCALA ATUAL</v>
      </c>
    </row>
    <row r="4513" spans="1:10" ht="41.25" hidden="1" customHeight="1">
      <c r="A4513" s="152">
        <v>45716</v>
      </c>
      <c r="B4513" s="146">
        <v>24015</v>
      </c>
      <c r="C4513" s="147">
        <v>0.33333333333333331</v>
      </c>
      <c r="D4513" s="148" t="s">
        <v>11</v>
      </c>
      <c r="E4513" s="149" t="s">
        <v>65</v>
      </c>
      <c r="F4513" s="149"/>
      <c r="G4513" s="149" t="str">
        <f t="shared" si="155"/>
        <v>1</v>
      </c>
      <c r="H4513" s="150">
        <f t="shared" si="156"/>
        <v>18</v>
      </c>
      <c r="I4513" s="149" t="str" cm="1">
        <f t="array" ref="I4513">_xlfn.XLOOKUP(C4513,imp_horarios,imp_trechos_janta,"",-1,1)</f>
        <v>SAO LUIS X GOIANIA 08:00</v>
      </c>
      <c r="J4513" s="151" t="str" cm="1">
        <f t="array" ref="J4513">_xlfn.XLOOKUP(D4513,justificativas_motivos,justificativas_texto,"",1,1)</f>
        <v>MOTORISTA CUMPRINDO HORÁRIO NA ESCALA ATUAL</v>
      </c>
    </row>
    <row r="4514" spans="1:10" ht="41.25" hidden="1" customHeight="1">
      <c r="A4514" s="152">
        <v>45716</v>
      </c>
      <c r="B4514" s="146">
        <v>24015</v>
      </c>
      <c r="C4514" s="147">
        <v>0.33333333333333331</v>
      </c>
      <c r="D4514" s="148" t="s">
        <v>11</v>
      </c>
      <c r="E4514" s="149" t="s">
        <v>64</v>
      </c>
      <c r="F4514" s="149"/>
      <c r="G4514" s="149" t="str">
        <f t="shared" si="155"/>
        <v>1</v>
      </c>
      <c r="H4514" s="150">
        <f t="shared" si="156"/>
        <v>18</v>
      </c>
      <c r="I4514" s="149" t="str" cm="1">
        <f t="array" ref="I4514">_xlfn.XLOOKUP(C4514,imp_horarios,imp_trechos_janta,"",-1,1)</f>
        <v>SAO LUIS X GOIANIA 08:00</v>
      </c>
      <c r="J4514" s="151" t="str" cm="1">
        <f t="array" ref="J4514">_xlfn.XLOOKUP(D4514,justificativas_motivos,justificativas_texto,"",1,1)</f>
        <v>MOTORISTA CUMPRINDO HORÁRIO NA ESCALA ATUAL</v>
      </c>
    </row>
    <row r="4515" spans="1:10" ht="41.25" hidden="1" customHeight="1">
      <c r="A4515" s="152">
        <v>45716</v>
      </c>
      <c r="B4515" s="146">
        <v>19006</v>
      </c>
      <c r="C4515" s="147">
        <v>0.87847222222222221</v>
      </c>
      <c r="D4515" s="148" t="s">
        <v>11</v>
      </c>
      <c r="E4515" s="153" t="s">
        <v>113</v>
      </c>
      <c r="F4515" s="149"/>
      <c r="G4515" s="149" t="str">
        <f t="shared" si="155"/>
        <v>1</v>
      </c>
      <c r="H4515" s="150">
        <f t="shared" si="156"/>
        <v>18</v>
      </c>
      <c r="I4515" s="149" t="str" cm="1">
        <f t="array" ref="I4515">_xlfn.XLOOKUP(C4515,imp_horarios,imp_trechos_janta,"",-1,1)</f>
        <v>BELEM X GOIANIA 21:05</v>
      </c>
      <c r="J4515" s="151" t="str" cm="1">
        <f t="array" ref="J4515">_xlfn.XLOOKUP(D4515,justificativas_motivos,justificativas_texto,"",1,1)</f>
        <v>MOTORISTA CUMPRINDO HORÁRIO NA ESCALA ATUAL</v>
      </c>
    </row>
    <row r="4516" spans="1:10" ht="41.25" hidden="1" customHeight="1">
      <c r="A4516" s="152">
        <v>45716</v>
      </c>
      <c r="B4516" s="146">
        <v>19006</v>
      </c>
      <c r="C4516" s="147">
        <v>0.87847222222222221</v>
      </c>
      <c r="D4516" s="148" t="s">
        <v>11</v>
      </c>
      <c r="E4516" s="153" t="s">
        <v>112</v>
      </c>
      <c r="F4516" s="149"/>
      <c r="G4516" s="149" t="str">
        <f t="shared" si="155"/>
        <v>1</v>
      </c>
      <c r="H4516" s="150">
        <f t="shared" si="156"/>
        <v>18</v>
      </c>
      <c r="I4516" s="149" t="str" cm="1">
        <f t="array" ref="I4516">_xlfn.XLOOKUP(C4516,imp_horarios,imp_trechos_janta,"",-1,1)</f>
        <v>BELEM X GOIANIA 21:05</v>
      </c>
      <c r="J4516" s="151" t="str" cm="1">
        <f t="array" ref="J4516">_xlfn.XLOOKUP(D4516,justificativas_motivos,justificativas_texto,"",1,1)</f>
        <v>MOTORISTA CUMPRINDO HORÁRIO NA ESCALA ATUAL</v>
      </c>
    </row>
    <row r="4517" spans="1:10" ht="41.25" hidden="1" customHeight="1">
      <c r="A4517" s="152">
        <v>45716</v>
      </c>
      <c r="B4517" s="146">
        <v>19001</v>
      </c>
      <c r="C4517" s="147">
        <v>0.39583333333333331</v>
      </c>
      <c r="D4517" s="148" t="s">
        <v>11</v>
      </c>
      <c r="E4517" s="153" t="s">
        <v>307</v>
      </c>
      <c r="F4517" s="149"/>
      <c r="G4517" s="149" t="str">
        <f t="shared" si="155"/>
        <v>1</v>
      </c>
      <c r="H4517" s="150">
        <f t="shared" si="156"/>
        <v>18</v>
      </c>
      <c r="I4517" s="163" t="s">
        <v>145</v>
      </c>
      <c r="J4517" s="151" t="str" cm="1">
        <f t="array" ref="J4517">_xlfn.XLOOKUP(D4517,justificativas_motivos,justificativas_texto,"",1,1)</f>
        <v>MOTORISTA CUMPRINDO HORÁRIO NA ESCALA ATUAL</v>
      </c>
    </row>
    <row r="4518" spans="1:10" ht="41.25" hidden="1" customHeight="1">
      <c r="A4518" s="152">
        <v>45716</v>
      </c>
      <c r="B4518" s="146">
        <v>19001</v>
      </c>
      <c r="C4518" s="147">
        <v>0.39583333333333331</v>
      </c>
      <c r="D4518" s="148" t="s">
        <v>11</v>
      </c>
      <c r="E4518" s="153" t="s">
        <v>244</v>
      </c>
      <c r="F4518" s="149"/>
      <c r="G4518" s="149" t="str">
        <f t="shared" si="155"/>
        <v>1</v>
      </c>
      <c r="H4518" s="150">
        <f t="shared" si="156"/>
        <v>18</v>
      </c>
      <c r="I4518" s="163" t="s">
        <v>145</v>
      </c>
      <c r="J4518" s="151" t="str" cm="1">
        <f t="array" ref="J4518">_xlfn.XLOOKUP(D4518,justificativas_motivos,justificativas_texto,"",1,1)</f>
        <v>MOTORISTA CUMPRINDO HORÁRIO NA ESCALA ATUAL</v>
      </c>
    </row>
    <row r="4519" spans="1:10" ht="41.25" hidden="1" customHeight="1">
      <c r="A4519" s="152">
        <v>45716</v>
      </c>
      <c r="B4519" s="146">
        <v>221301</v>
      </c>
      <c r="C4519" s="147">
        <v>0.39583333333333331</v>
      </c>
      <c r="D4519" s="148" t="s">
        <v>11</v>
      </c>
      <c r="E4519" s="153" t="s">
        <v>14</v>
      </c>
      <c r="F4519" s="149"/>
      <c r="G4519" s="149" t="str">
        <f t="shared" si="155"/>
        <v>1</v>
      </c>
      <c r="H4519" s="150">
        <f t="shared" si="156"/>
        <v>18</v>
      </c>
      <c r="I4519" s="149" t="str" cm="1">
        <f t="array" ref="I4519">_xlfn.XLOOKUP(C4519,imp_horarios,imp_trechos_janta,"",-1,1)</f>
        <v>GOIANIA X BELEM 09:30</v>
      </c>
      <c r="J4519" s="151" t="str" cm="1">
        <f t="array" ref="J4519">_xlfn.XLOOKUP(D4519,justificativas_motivos,justificativas_texto,"",1,1)</f>
        <v>MOTORISTA CUMPRINDO HORÁRIO NA ESCALA ATUAL</v>
      </c>
    </row>
    <row r="4520" spans="1:10" ht="41.25" hidden="1" customHeight="1">
      <c r="A4520" s="152">
        <v>45716</v>
      </c>
      <c r="B4520" s="146">
        <v>221301</v>
      </c>
      <c r="C4520" s="147">
        <v>0.39583333333333331</v>
      </c>
      <c r="D4520" s="148" t="s">
        <v>11</v>
      </c>
      <c r="E4520" s="153" t="s">
        <v>453</v>
      </c>
      <c r="F4520" s="149"/>
      <c r="G4520" s="149" t="str">
        <f t="shared" si="155"/>
        <v>1</v>
      </c>
      <c r="H4520" s="150">
        <f t="shared" si="156"/>
        <v>18</v>
      </c>
      <c r="I4520" s="149" t="str" cm="1">
        <f t="array" ref="I4520">_xlfn.XLOOKUP(C4520,imp_horarios,imp_trechos_janta,"",-1,1)</f>
        <v>GOIANIA X BELEM 09:30</v>
      </c>
      <c r="J4520" s="151" t="str" cm="1">
        <f t="array" ref="J4520">_xlfn.XLOOKUP(D4520,justificativas_motivos,justificativas_texto,"",1,1)</f>
        <v>MOTORISTA CUMPRINDO HORÁRIO NA ESCALA ATUAL</v>
      </c>
    </row>
    <row r="4521" spans="1:10" ht="41.25" hidden="1" customHeight="1">
      <c r="A4521" s="152">
        <v>45716</v>
      </c>
      <c r="B4521" s="146">
        <v>15500</v>
      </c>
      <c r="C4521" s="147">
        <v>0.75</v>
      </c>
      <c r="D4521" s="148" t="s">
        <v>11</v>
      </c>
      <c r="E4521" s="149" t="s">
        <v>124</v>
      </c>
      <c r="F4521" s="149"/>
      <c r="G4521" s="149" t="str">
        <f t="shared" si="155"/>
        <v>1</v>
      </c>
      <c r="H4521" s="150">
        <f t="shared" si="156"/>
        <v>18</v>
      </c>
      <c r="I4521" s="149" t="str" cm="1">
        <f t="array" ref="I4521">_xlfn.XLOOKUP(C4521,imp_horarios,imp_trechos_janta,"",-1,1)</f>
        <v>GOIANIA X TERESINA 18:00</v>
      </c>
      <c r="J4521" s="151" t="str" cm="1">
        <f t="array" ref="J4521">_xlfn.XLOOKUP(D4521,justificativas_motivos,justificativas_texto,"",1,1)</f>
        <v>MOTORISTA CUMPRINDO HORÁRIO NA ESCALA ATUAL</v>
      </c>
    </row>
    <row r="4522" spans="1:10" ht="41.25" hidden="1" customHeight="1">
      <c r="A4522" s="152">
        <v>45716</v>
      </c>
      <c r="B4522" s="146">
        <v>15500</v>
      </c>
      <c r="C4522" s="147">
        <v>0.75</v>
      </c>
      <c r="D4522" s="148" t="s">
        <v>11</v>
      </c>
      <c r="E4522" s="153" t="s">
        <v>408</v>
      </c>
      <c r="F4522" s="149"/>
      <c r="G4522" s="149" t="str">
        <f t="shared" si="155"/>
        <v>1</v>
      </c>
      <c r="H4522" s="150">
        <f t="shared" si="156"/>
        <v>18</v>
      </c>
      <c r="I4522" s="149" t="str" cm="1">
        <f t="array" ref="I4522">_xlfn.XLOOKUP(C4522,imp_horarios,imp_trechos_janta,"",-1,1)</f>
        <v>GOIANIA X TERESINA 18:00</v>
      </c>
      <c r="J4522" s="151" t="str" cm="1">
        <f t="array" ref="J4522">_xlfn.XLOOKUP(D4522,justificativas_motivos,justificativas_texto,"",1,1)</f>
        <v>MOTORISTA CUMPRINDO HORÁRIO NA ESCALA ATUAL</v>
      </c>
    </row>
    <row r="4523" spans="1:10" ht="41.25" hidden="1" customHeight="1">
      <c r="A4523" s="152">
        <v>45716</v>
      </c>
      <c r="B4523" s="146">
        <v>24012</v>
      </c>
      <c r="C4523" s="147">
        <v>0.79166666666666663</v>
      </c>
      <c r="D4523" s="148" t="s">
        <v>11</v>
      </c>
      <c r="E4523" s="149" t="s">
        <v>30</v>
      </c>
      <c r="F4523" s="149"/>
      <c r="G4523" s="149" t="str">
        <f t="shared" si="155"/>
        <v>1</v>
      </c>
      <c r="H4523" s="150">
        <f t="shared" si="156"/>
        <v>18</v>
      </c>
      <c r="I4523" s="163" t="s">
        <v>79</v>
      </c>
      <c r="J4523" s="151" t="str" cm="1">
        <f t="array" ref="J4523">_xlfn.XLOOKUP(D4523,justificativas_motivos,justificativas_texto,"",1,1)</f>
        <v>MOTORISTA CUMPRINDO HORÁRIO NA ESCALA ATUAL</v>
      </c>
    </row>
    <row r="4524" spans="1:10" ht="41.25" hidden="1" customHeight="1">
      <c r="A4524" s="152">
        <v>45716</v>
      </c>
      <c r="B4524" s="146">
        <v>24012</v>
      </c>
      <c r="C4524" s="147">
        <v>0.79166666666666663</v>
      </c>
      <c r="D4524" s="148" t="s">
        <v>11</v>
      </c>
      <c r="E4524" s="149" t="s">
        <v>31</v>
      </c>
      <c r="F4524" s="149"/>
      <c r="G4524" s="149" t="str">
        <f t="shared" si="155"/>
        <v>1</v>
      </c>
      <c r="H4524" s="150">
        <f t="shared" si="156"/>
        <v>18</v>
      </c>
      <c r="I4524" s="163" t="s">
        <v>79</v>
      </c>
      <c r="J4524" s="151" t="str" cm="1">
        <f t="array" ref="J4524">_xlfn.XLOOKUP(D4524,justificativas_motivos,justificativas_texto,"",1,1)</f>
        <v>MOTORISTA CUMPRINDO HORÁRIO NA ESCALA ATUAL</v>
      </c>
    </row>
    <row r="4525" spans="1:10" ht="41.25" hidden="1" customHeight="1">
      <c r="A4525" s="152">
        <v>45716</v>
      </c>
      <c r="B4525" s="146">
        <v>24006</v>
      </c>
      <c r="C4525" s="147">
        <v>0.83333333333333337</v>
      </c>
      <c r="D4525" s="148" t="s">
        <v>11</v>
      </c>
      <c r="E4525" s="149" t="s">
        <v>243</v>
      </c>
      <c r="F4525" s="149"/>
      <c r="G4525" s="149" t="str">
        <f t="shared" si="155"/>
        <v>1</v>
      </c>
      <c r="H4525" s="150">
        <f t="shared" si="156"/>
        <v>18</v>
      </c>
      <c r="I4525" s="149" t="str" cm="1">
        <f t="array" ref="I4525">_xlfn.XLOOKUP(C4525,imp_horarios,imp_trechos_janta,"",-1,1)</f>
        <v>GOIANIA X SAO LUIS 20:00</v>
      </c>
      <c r="J4525" s="151" t="str" cm="1">
        <f t="array" ref="J4525">_xlfn.XLOOKUP(D4525,justificativas_motivos,justificativas_texto,"",1,1)</f>
        <v>MOTORISTA CUMPRINDO HORÁRIO NA ESCALA ATUAL</v>
      </c>
    </row>
    <row r="4526" spans="1:10" ht="41.25" hidden="1" customHeight="1">
      <c r="A4526" s="152">
        <v>45716</v>
      </c>
      <c r="B4526" s="146">
        <v>24006</v>
      </c>
      <c r="C4526" s="147">
        <v>0.83333333333333337</v>
      </c>
      <c r="D4526" s="148" t="s">
        <v>11</v>
      </c>
      <c r="E4526" s="149" t="s">
        <v>280</v>
      </c>
      <c r="F4526" s="149"/>
      <c r="G4526" s="149" t="str">
        <f t="shared" si="155"/>
        <v>1</v>
      </c>
      <c r="H4526" s="150">
        <f t="shared" si="156"/>
        <v>18</v>
      </c>
      <c r="I4526" s="149" t="str" cm="1">
        <f t="array" ref="I4526">_xlfn.XLOOKUP(C4526,imp_horarios,imp_trechos_janta,"",-1,1)</f>
        <v>GOIANIA X SAO LUIS 20:00</v>
      </c>
      <c r="J4526" s="151" t="str" cm="1">
        <f t="array" ref="J4526">_xlfn.XLOOKUP(D4526,justificativas_motivos,justificativas_texto,"",1,1)</f>
        <v>MOTORISTA CUMPRINDO HORÁRIO NA ESCALA ATUAL</v>
      </c>
    </row>
    <row r="4527" spans="1:10" ht="41.25" hidden="1" customHeight="1">
      <c r="A4527" s="152">
        <v>45717</v>
      </c>
      <c r="B4527" s="146">
        <v>19014</v>
      </c>
      <c r="C4527" s="147">
        <v>0.87847222222222221</v>
      </c>
      <c r="D4527" s="148" t="s">
        <v>11</v>
      </c>
      <c r="E4527" s="149" t="s">
        <v>124</v>
      </c>
      <c r="F4527" s="149"/>
      <c r="G4527" s="149" t="str">
        <f t="shared" si="155"/>
        <v>1</v>
      </c>
      <c r="H4527" s="150">
        <f t="shared" si="156"/>
        <v>18</v>
      </c>
      <c r="I4527" s="149" t="str" cm="1">
        <f t="array" ref="I4527">_xlfn.XLOOKUP(C4527,imp_horarios,imp_trechos_janta,"",-1,1)</f>
        <v>BELEM X GOIANIA 21:05</v>
      </c>
      <c r="J4527" s="151" t="str" cm="1">
        <f t="array" ref="J4527">_xlfn.XLOOKUP(D4527,justificativas_motivos,justificativas_texto,"",1,1)</f>
        <v>MOTORISTA CUMPRINDO HORÁRIO NA ESCALA ATUAL</v>
      </c>
    </row>
    <row r="4528" spans="1:10" ht="41.25" hidden="1" customHeight="1">
      <c r="A4528" s="152">
        <v>45717</v>
      </c>
      <c r="B4528" s="146">
        <v>19014</v>
      </c>
      <c r="C4528" s="147">
        <v>0.87847222222222221</v>
      </c>
      <c r="D4528" s="148" t="s">
        <v>11</v>
      </c>
      <c r="E4528" s="153" t="s">
        <v>408</v>
      </c>
      <c r="F4528" s="149"/>
      <c r="G4528" s="149" t="str">
        <f t="shared" si="155"/>
        <v>1</v>
      </c>
      <c r="H4528" s="150">
        <f t="shared" si="156"/>
        <v>18</v>
      </c>
      <c r="I4528" s="149" t="str" cm="1">
        <f t="array" ref="I4528">_xlfn.XLOOKUP(C4528,imp_horarios,imp_trechos_janta,"",-1,1)</f>
        <v>BELEM X GOIANIA 21:05</v>
      </c>
      <c r="J4528" s="151" t="str" cm="1">
        <f t="array" ref="J4528">_xlfn.XLOOKUP(D4528,justificativas_motivos,justificativas_texto,"",1,1)</f>
        <v>MOTORISTA CUMPRINDO HORÁRIO NA ESCALA ATUAL</v>
      </c>
    </row>
    <row r="4529" spans="1:10" ht="41.25" hidden="1" customHeight="1">
      <c r="A4529" s="152">
        <v>45717</v>
      </c>
      <c r="B4529" s="146">
        <v>24012</v>
      </c>
      <c r="C4529" s="147">
        <v>0.3</v>
      </c>
      <c r="D4529" s="148" t="s">
        <v>11</v>
      </c>
      <c r="E4529" s="149" t="s">
        <v>30</v>
      </c>
      <c r="F4529" s="149"/>
      <c r="G4529" s="149" t="str">
        <f t="shared" si="155"/>
        <v>1</v>
      </c>
      <c r="H4529" s="150">
        <f t="shared" si="156"/>
        <v>18</v>
      </c>
      <c r="I4529" s="149" t="str" cm="1">
        <f t="array" ref="I4529">_xlfn.XLOOKUP(C4529,imp_horarios,imp_trechos_janta,"",-1,1)</f>
        <v>BELEM X GOIANIA 07:12</v>
      </c>
      <c r="J4529" s="151" t="str" cm="1">
        <f t="array" ref="J4529">_xlfn.XLOOKUP(D4529,justificativas_motivos,justificativas_texto,"",1,1)</f>
        <v>MOTORISTA CUMPRINDO HORÁRIO NA ESCALA ATUAL</v>
      </c>
    </row>
    <row r="4530" spans="1:10" ht="41.25" hidden="1" customHeight="1">
      <c r="A4530" s="152">
        <v>45717</v>
      </c>
      <c r="B4530" s="146">
        <v>24012</v>
      </c>
      <c r="C4530" s="147">
        <v>0.3</v>
      </c>
      <c r="D4530" s="148" t="s">
        <v>11</v>
      </c>
      <c r="E4530" s="149" t="s">
        <v>31</v>
      </c>
      <c r="F4530" s="149"/>
      <c r="G4530" s="149" t="str">
        <f t="shared" si="155"/>
        <v>1</v>
      </c>
      <c r="H4530" s="150">
        <f t="shared" si="156"/>
        <v>18</v>
      </c>
      <c r="I4530" s="149" t="str" cm="1">
        <f t="array" ref="I4530">_xlfn.XLOOKUP(C4530,imp_horarios,imp_trechos_janta,"",-1,1)</f>
        <v>BELEM X GOIANIA 07:12</v>
      </c>
      <c r="J4530" s="151" t="str" cm="1">
        <f t="array" ref="J4530">_xlfn.XLOOKUP(D4530,justificativas_motivos,justificativas_texto,"",1,1)</f>
        <v>MOTORISTA CUMPRINDO HORÁRIO NA ESCALA ATUAL</v>
      </c>
    </row>
    <row r="4531" spans="1:10" ht="41.25" hidden="1" customHeight="1">
      <c r="A4531" s="152">
        <v>45717</v>
      </c>
      <c r="B4531" s="146">
        <v>24006</v>
      </c>
      <c r="C4531" s="147">
        <v>0.33333333333333331</v>
      </c>
      <c r="D4531" s="148" t="s">
        <v>11</v>
      </c>
      <c r="E4531" s="149" t="s">
        <v>243</v>
      </c>
      <c r="F4531" s="149"/>
      <c r="G4531" s="149" t="str">
        <f t="shared" si="155"/>
        <v>1</v>
      </c>
      <c r="H4531" s="150">
        <f t="shared" si="156"/>
        <v>18</v>
      </c>
      <c r="I4531" s="149" t="str" cm="1">
        <f t="array" ref="I4531">_xlfn.XLOOKUP(C4531,imp_horarios,imp_trechos_janta,"",-1,1)</f>
        <v>SAO LUIS X GOIANIA 08:00</v>
      </c>
      <c r="J4531" s="151" t="str" cm="1">
        <f t="array" ref="J4531">_xlfn.XLOOKUP(D4531,justificativas_motivos,justificativas_texto,"",1,1)</f>
        <v>MOTORISTA CUMPRINDO HORÁRIO NA ESCALA ATUAL</v>
      </c>
    </row>
    <row r="4532" spans="1:10" ht="41.25" hidden="1" customHeight="1">
      <c r="A4532" s="152">
        <v>45717</v>
      </c>
      <c r="B4532" s="146">
        <v>24006</v>
      </c>
      <c r="C4532" s="147">
        <v>0.33333333333333331</v>
      </c>
      <c r="D4532" s="148" t="s">
        <v>11</v>
      </c>
      <c r="E4532" s="149" t="s">
        <v>280</v>
      </c>
      <c r="F4532" s="149"/>
      <c r="G4532" s="149" t="str">
        <f t="shared" si="155"/>
        <v>1</v>
      </c>
      <c r="H4532" s="150">
        <f t="shared" si="156"/>
        <v>18</v>
      </c>
      <c r="I4532" s="149" t="str" cm="1">
        <f t="array" ref="I4532">_xlfn.XLOOKUP(C4532,imp_horarios,imp_trechos_janta,"",-1,1)</f>
        <v>SAO LUIS X GOIANIA 08:00</v>
      </c>
      <c r="J4532" s="151" t="str" cm="1">
        <f t="array" ref="J4532">_xlfn.XLOOKUP(D4532,justificativas_motivos,justificativas_texto,"",1,1)</f>
        <v>MOTORISTA CUMPRINDO HORÁRIO NA ESCALA ATUAL</v>
      </c>
    </row>
    <row r="4533" spans="1:10" ht="41.25" hidden="1" customHeight="1">
      <c r="A4533" s="152">
        <v>45717</v>
      </c>
      <c r="B4533" s="146">
        <v>15800</v>
      </c>
      <c r="C4533" s="147">
        <v>0.39583333333333331</v>
      </c>
      <c r="D4533" s="148" t="s">
        <v>11</v>
      </c>
      <c r="E4533" s="153" t="s">
        <v>70</v>
      </c>
      <c r="F4533" s="149"/>
      <c r="G4533" s="149" t="str">
        <f t="shared" si="155"/>
        <v>1</v>
      </c>
      <c r="H4533" s="150">
        <f t="shared" si="156"/>
        <v>18</v>
      </c>
      <c r="I4533" s="149" t="str" cm="1">
        <f t="array" ref="I4533">_xlfn.XLOOKUP(C4533,imp_horarios,imp_trechos_janta,"",-1,1)</f>
        <v>GOIANIA X BELEM 09:30</v>
      </c>
      <c r="J4533" s="151" t="str" cm="1">
        <f t="array" ref="J4533">_xlfn.XLOOKUP(D4533,justificativas_motivos,justificativas_texto,"",1,1)</f>
        <v>MOTORISTA CUMPRINDO HORÁRIO NA ESCALA ATUAL</v>
      </c>
    </row>
    <row r="4534" spans="1:10" ht="41.25" hidden="1" customHeight="1">
      <c r="A4534" s="152">
        <v>45717</v>
      </c>
      <c r="B4534" s="146">
        <v>15800</v>
      </c>
      <c r="C4534" s="147">
        <v>0.39583333333333331</v>
      </c>
      <c r="D4534" s="148" t="s">
        <v>11</v>
      </c>
      <c r="E4534" s="153" t="s">
        <v>109</v>
      </c>
      <c r="F4534" s="149"/>
      <c r="G4534" s="149" t="str">
        <f t="shared" si="155"/>
        <v>1</v>
      </c>
      <c r="H4534" s="150">
        <f t="shared" si="156"/>
        <v>18</v>
      </c>
      <c r="I4534" s="149" t="str" cm="1">
        <f t="array" ref="I4534">_xlfn.XLOOKUP(C4534,imp_horarios,imp_trechos_janta,"",-1,1)</f>
        <v>GOIANIA X BELEM 09:30</v>
      </c>
      <c r="J4534" s="151" t="str" cm="1">
        <f t="array" ref="J4534">_xlfn.XLOOKUP(D4534,justificativas_motivos,justificativas_texto,"",1,1)</f>
        <v>MOTORISTA CUMPRINDO HORÁRIO NA ESCALA ATUAL</v>
      </c>
    </row>
    <row r="4535" spans="1:10" ht="41.25" hidden="1" customHeight="1">
      <c r="A4535" s="152">
        <v>45717</v>
      </c>
      <c r="B4535" s="146">
        <v>16600</v>
      </c>
      <c r="C4535" s="147">
        <v>0.39583333333333331</v>
      </c>
      <c r="D4535" s="148" t="s">
        <v>11</v>
      </c>
      <c r="E4535" s="153" t="s">
        <v>287</v>
      </c>
      <c r="F4535" s="149"/>
      <c r="G4535" s="149" t="str">
        <f t="shared" si="155"/>
        <v>1</v>
      </c>
      <c r="H4535" s="150">
        <f t="shared" si="156"/>
        <v>18</v>
      </c>
      <c r="I4535" s="163" t="s">
        <v>145</v>
      </c>
      <c r="J4535" s="151" t="str" cm="1">
        <f t="array" ref="J4535">_xlfn.XLOOKUP(D4535,justificativas_motivos,justificativas_texto,"",1,1)</f>
        <v>MOTORISTA CUMPRINDO HORÁRIO NA ESCALA ATUAL</v>
      </c>
    </row>
    <row r="4536" spans="1:10" ht="41.25" hidden="1" customHeight="1">
      <c r="A4536" s="152">
        <v>45717</v>
      </c>
      <c r="B4536" s="146">
        <v>16600</v>
      </c>
      <c r="C4536" s="147">
        <v>0.39583333333333331</v>
      </c>
      <c r="D4536" s="148" t="s">
        <v>11</v>
      </c>
      <c r="E4536" s="153" t="s">
        <v>431</v>
      </c>
      <c r="F4536" s="149"/>
      <c r="G4536" s="149" t="str">
        <f t="shared" si="155"/>
        <v>1</v>
      </c>
      <c r="H4536" s="150">
        <f t="shared" si="156"/>
        <v>18</v>
      </c>
      <c r="I4536" s="163" t="s">
        <v>145</v>
      </c>
      <c r="J4536" s="151" t="str" cm="1">
        <f t="array" ref="J4536">_xlfn.XLOOKUP(D4536,justificativas_motivos,justificativas_texto,"",1,1)</f>
        <v>MOTORISTA CUMPRINDO HORÁRIO NA ESCALA ATUAL</v>
      </c>
    </row>
    <row r="4537" spans="1:10" ht="41.25" hidden="1" customHeight="1">
      <c r="A4537" s="152">
        <v>45717</v>
      </c>
      <c r="B4537" s="146">
        <v>16400</v>
      </c>
      <c r="C4537" s="147">
        <v>0.8125</v>
      </c>
      <c r="D4537" s="148" t="s">
        <v>11</v>
      </c>
      <c r="E4537" s="153" t="s">
        <v>242</v>
      </c>
      <c r="F4537" s="149"/>
      <c r="G4537" s="149" t="str">
        <f t="shared" si="155"/>
        <v>1</v>
      </c>
      <c r="H4537" s="150">
        <f t="shared" si="156"/>
        <v>18</v>
      </c>
      <c r="I4537" s="149" t="s">
        <v>638</v>
      </c>
      <c r="J4537" s="151" t="str" cm="1">
        <f t="array" ref="J4537">_xlfn.XLOOKUP(D4537,justificativas_motivos,justificativas_texto,"",1,1)</f>
        <v>MOTORISTA CUMPRINDO HORÁRIO NA ESCALA ATUAL</v>
      </c>
    </row>
    <row r="4538" spans="1:10" ht="41.25" hidden="1" customHeight="1">
      <c r="A4538" s="152">
        <v>45717</v>
      </c>
      <c r="B4538" s="146">
        <v>15600</v>
      </c>
      <c r="C4538" s="147">
        <v>0.75</v>
      </c>
      <c r="D4538" s="148" t="s">
        <v>11</v>
      </c>
      <c r="E4538" s="149" t="s">
        <v>180</v>
      </c>
      <c r="F4538" s="149"/>
      <c r="G4538" s="149" t="str">
        <f t="shared" si="155"/>
        <v>1</v>
      </c>
      <c r="H4538" s="150">
        <f t="shared" si="156"/>
        <v>18</v>
      </c>
      <c r="I4538" s="149" t="str" cm="1">
        <f t="array" ref="I4538">_xlfn.XLOOKUP(C4538,imp_horarios,imp_trechos_janta,"",-1,1)</f>
        <v>GOIANIA X TERESINA 18:00</v>
      </c>
      <c r="J4538" s="151" t="str" cm="1">
        <f t="array" ref="J4538">_xlfn.XLOOKUP(D4538,justificativas_motivos,justificativas_texto,"",1,1)</f>
        <v>MOTORISTA CUMPRINDO HORÁRIO NA ESCALA ATUAL</v>
      </c>
    </row>
    <row r="4539" spans="1:10" ht="41.25" hidden="1" customHeight="1">
      <c r="A4539" s="152">
        <v>45717</v>
      </c>
      <c r="B4539" s="146">
        <v>15600</v>
      </c>
      <c r="C4539" s="147">
        <v>0.75</v>
      </c>
      <c r="D4539" s="148" t="s">
        <v>11</v>
      </c>
      <c r="E4539" s="153" t="s">
        <v>267</v>
      </c>
      <c r="F4539" s="149"/>
      <c r="G4539" s="149" t="str">
        <f t="shared" si="155"/>
        <v>1</v>
      </c>
      <c r="H4539" s="150">
        <f t="shared" si="156"/>
        <v>18</v>
      </c>
      <c r="I4539" s="149" t="str" cm="1">
        <f t="array" ref="I4539">_xlfn.XLOOKUP(C4539,imp_horarios,imp_trechos_janta,"",-1,1)</f>
        <v>GOIANIA X TERESINA 18:00</v>
      </c>
      <c r="J4539" s="151" t="str" cm="1">
        <f t="array" ref="J4539">_xlfn.XLOOKUP(D4539,justificativas_motivos,justificativas_texto,"",1,1)</f>
        <v>MOTORISTA CUMPRINDO HORÁRIO NA ESCALA ATUAL</v>
      </c>
    </row>
    <row r="4540" spans="1:10" ht="41.25" hidden="1" customHeight="1">
      <c r="A4540" s="152">
        <v>45717</v>
      </c>
      <c r="B4540" s="146">
        <v>24013</v>
      </c>
      <c r="C4540" s="147">
        <v>0.79166666666666663</v>
      </c>
      <c r="D4540" s="148" t="s">
        <v>11</v>
      </c>
      <c r="E4540" s="149" t="s">
        <v>35</v>
      </c>
      <c r="F4540" s="149"/>
      <c r="G4540" s="149" t="str">
        <f t="shared" si="155"/>
        <v>1</v>
      </c>
      <c r="H4540" s="150">
        <f t="shared" si="156"/>
        <v>18</v>
      </c>
      <c r="I4540" s="163" t="s">
        <v>79</v>
      </c>
      <c r="J4540" s="151" t="str" cm="1">
        <f t="array" ref="J4540">_xlfn.XLOOKUP(D4540,justificativas_motivos,justificativas_texto,"",1,1)</f>
        <v>MOTORISTA CUMPRINDO HORÁRIO NA ESCALA ATUAL</v>
      </c>
    </row>
    <row r="4541" spans="1:10" ht="41.25" hidden="1" customHeight="1">
      <c r="A4541" s="152">
        <v>45717</v>
      </c>
      <c r="B4541" s="146">
        <v>24013</v>
      </c>
      <c r="C4541" s="147">
        <v>0.79166666666666663</v>
      </c>
      <c r="D4541" s="148" t="s">
        <v>11</v>
      </c>
      <c r="E4541" s="149" t="s">
        <v>368</v>
      </c>
      <c r="F4541" s="149"/>
      <c r="G4541" s="149" t="str">
        <f t="shared" si="155"/>
        <v>1</v>
      </c>
      <c r="H4541" s="150">
        <f t="shared" si="156"/>
        <v>18</v>
      </c>
      <c r="I4541" s="163" t="s">
        <v>79</v>
      </c>
      <c r="J4541" s="151" t="str" cm="1">
        <f t="array" ref="J4541">_xlfn.XLOOKUP(D4541,justificativas_motivos,justificativas_texto,"",1,1)</f>
        <v>MOTORISTA CUMPRINDO HORÁRIO NA ESCALA ATUAL</v>
      </c>
    </row>
    <row r="4542" spans="1:10" ht="41.25" hidden="1" customHeight="1">
      <c r="A4542" s="152">
        <v>45717</v>
      </c>
      <c r="B4542" s="146">
        <v>24001</v>
      </c>
      <c r="C4542" s="147">
        <v>0.83333333333333337</v>
      </c>
      <c r="D4542" s="148" t="s">
        <v>11</v>
      </c>
      <c r="E4542" s="149" t="s">
        <v>128</v>
      </c>
      <c r="F4542" s="149"/>
      <c r="G4542" s="149" t="str">
        <f t="shared" si="155"/>
        <v>1</v>
      </c>
      <c r="H4542" s="150">
        <f t="shared" si="156"/>
        <v>18</v>
      </c>
      <c r="I4542" s="149" t="str" cm="1">
        <f t="array" ref="I4542">_xlfn.XLOOKUP(C4542,imp_horarios,imp_trechos_janta,"",-1,1)</f>
        <v>GOIANIA X SAO LUIS 20:00</v>
      </c>
      <c r="J4542" s="151" t="str" cm="1">
        <f t="array" ref="J4542">_xlfn.XLOOKUP(D4542,justificativas_motivos,justificativas_texto,"",1,1)</f>
        <v>MOTORISTA CUMPRINDO HORÁRIO NA ESCALA ATUAL</v>
      </c>
    </row>
    <row r="4543" spans="1:10" ht="41.25" hidden="1" customHeight="1">
      <c r="A4543" s="152">
        <v>45717</v>
      </c>
      <c r="B4543" s="146">
        <v>24001</v>
      </c>
      <c r="C4543" s="147">
        <v>0.83333333333333337</v>
      </c>
      <c r="D4543" s="148" t="s">
        <v>11</v>
      </c>
      <c r="E4543" s="149" t="s">
        <v>326</v>
      </c>
      <c r="F4543" s="149"/>
      <c r="G4543" s="149" t="str">
        <f t="shared" si="155"/>
        <v>1</v>
      </c>
      <c r="H4543" s="150">
        <f t="shared" si="156"/>
        <v>18</v>
      </c>
      <c r="I4543" s="149" t="str" cm="1">
        <f t="array" ref="I4543">_xlfn.XLOOKUP(C4543,imp_horarios,imp_trechos_janta,"",-1,1)</f>
        <v>GOIANIA X SAO LUIS 20:00</v>
      </c>
      <c r="J4543" s="151" t="str" cm="1">
        <f t="array" ref="J4543">_xlfn.XLOOKUP(D4543,justificativas_motivos,justificativas_texto,"",1,1)</f>
        <v>MOTORISTA CUMPRINDO HORÁRIO NA ESCALA ATUAL</v>
      </c>
    </row>
    <row r="4544" spans="1:10" ht="41.25" hidden="1" customHeight="1">
      <c r="A4544" s="152">
        <v>45717</v>
      </c>
      <c r="B4544" s="146">
        <v>19024</v>
      </c>
      <c r="C4544" s="147">
        <v>0.85416666666666663</v>
      </c>
      <c r="D4544" s="148" t="s">
        <v>11</v>
      </c>
      <c r="E4544" s="153" t="s">
        <v>639</v>
      </c>
      <c r="F4544" s="149"/>
      <c r="G4544" s="149" t="str">
        <f t="shared" si="155"/>
        <v>1</v>
      </c>
      <c r="H4544" s="150">
        <f t="shared" si="156"/>
        <v>18</v>
      </c>
      <c r="I4544" s="149" t="s">
        <v>635</v>
      </c>
      <c r="J4544" s="151" t="str" cm="1">
        <f t="array" ref="J4544">_xlfn.XLOOKUP(D4544,justificativas_motivos,justificativas_texto,"",1,1)</f>
        <v>MOTORISTA CUMPRINDO HORÁRIO NA ESCALA ATUAL</v>
      </c>
    </row>
    <row r="4545" spans="1:10" ht="41.25" hidden="1" customHeight="1">
      <c r="A4545" s="152">
        <v>45717</v>
      </c>
      <c r="B4545" s="146">
        <v>19024</v>
      </c>
      <c r="C4545" s="147">
        <v>0.83333333333333337</v>
      </c>
      <c r="D4545" s="148" t="s">
        <v>11</v>
      </c>
      <c r="E4545" s="153" t="s">
        <v>415</v>
      </c>
      <c r="F4545" s="149"/>
      <c r="G4545" s="149" t="str">
        <f t="shared" si="155"/>
        <v>1</v>
      </c>
      <c r="H4545" s="150">
        <f t="shared" si="156"/>
        <v>18</v>
      </c>
      <c r="I4545" s="149" t="s">
        <v>635</v>
      </c>
      <c r="J4545" s="151" t="str" cm="1">
        <f t="array" ref="J4545">_xlfn.XLOOKUP(D4545,justificativas_motivos,justificativas_texto,"",1,1)</f>
        <v>MOTORISTA CUMPRINDO HORÁRIO NA ESCALA ATUAL</v>
      </c>
    </row>
    <row r="4546" spans="1:10" ht="41.25" hidden="1" customHeight="1">
      <c r="A4546" s="152">
        <v>45717</v>
      </c>
      <c r="B4546" s="146">
        <v>19002</v>
      </c>
      <c r="C4546" s="147">
        <v>0.5</v>
      </c>
      <c r="D4546" s="148" t="s">
        <v>11</v>
      </c>
      <c r="E4546" s="149" t="s">
        <v>67</v>
      </c>
      <c r="F4546" s="149"/>
      <c r="G4546" s="149" t="str">
        <f t="shared" si="155"/>
        <v>1</v>
      </c>
      <c r="H4546" s="150">
        <f t="shared" si="156"/>
        <v>18</v>
      </c>
      <c r="I4546" s="149" t="s">
        <v>640</v>
      </c>
      <c r="J4546" s="151" t="str" cm="1">
        <f t="array" ref="J4546">_xlfn.XLOOKUP(D4546,justificativas_motivos,justificativas_texto,"",1,1)</f>
        <v>MOTORISTA CUMPRINDO HORÁRIO NA ESCALA ATUAL</v>
      </c>
    </row>
    <row r="4547" spans="1:10" ht="41.25" hidden="1" customHeight="1">
      <c r="A4547" s="152">
        <v>45717</v>
      </c>
      <c r="B4547" s="146">
        <v>19002</v>
      </c>
      <c r="C4547" s="147">
        <v>0.5</v>
      </c>
      <c r="D4547" s="148" t="s">
        <v>11</v>
      </c>
      <c r="E4547" s="149" t="s">
        <v>226</v>
      </c>
      <c r="F4547" s="149"/>
      <c r="G4547" s="149" t="str">
        <f t="shared" si="155"/>
        <v>1</v>
      </c>
      <c r="H4547" s="150">
        <f t="shared" si="156"/>
        <v>18</v>
      </c>
      <c r="I4547" s="149" t="s">
        <v>640</v>
      </c>
      <c r="J4547" s="151" t="str" cm="1">
        <f t="array" ref="J4547">_xlfn.XLOOKUP(D4547,justificativas_motivos,justificativas_texto,"",1,1)</f>
        <v>MOTORISTA CUMPRINDO HORÁRIO NA ESCALA ATUAL</v>
      </c>
    </row>
    <row r="4548" spans="1:10" ht="41.25" hidden="1" customHeight="1">
      <c r="A4548" s="152">
        <v>45718</v>
      </c>
      <c r="B4548" s="146">
        <v>24013</v>
      </c>
      <c r="C4548" s="147">
        <v>0.33333333333333331</v>
      </c>
      <c r="D4548" s="148" t="s">
        <v>11</v>
      </c>
      <c r="E4548" s="149" t="s">
        <v>35</v>
      </c>
      <c r="F4548" s="149"/>
      <c r="G4548" s="149" t="str">
        <f t="shared" si="155"/>
        <v>1</v>
      </c>
      <c r="H4548" s="150">
        <f t="shared" si="156"/>
        <v>18</v>
      </c>
      <c r="I4548" s="149" t="str" cm="1">
        <f t="array" ref="I4548">_xlfn.XLOOKUP(C4548,imp_horarios,imp_trechos_janta,"",-1,1)</f>
        <v>SAO LUIS X GOIANIA 08:00</v>
      </c>
      <c r="J4548" s="151" t="str" cm="1">
        <f t="array" ref="J4548">_xlfn.XLOOKUP(D4548,justificativas_motivos,justificativas_texto,"",1,1)</f>
        <v>MOTORISTA CUMPRINDO HORÁRIO NA ESCALA ATUAL</v>
      </c>
    </row>
    <row r="4549" spans="1:10" ht="41.25" hidden="1" customHeight="1">
      <c r="A4549" s="152">
        <v>45718</v>
      </c>
      <c r="B4549" s="146">
        <v>24013</v>
      </c>
      <c r="C4549" s="147">
        <v>0.33333333333333331</v>
      </c>
      <c r="D4549" s="148" t="s">
        <v>11</v>
      </c>
      <c r="E4549" s="149" t="s">
        <v>368</v>
      </c>
      <c r="F4549" s="149"/>
      <c r="G4549" s="149" t="str">
        <f t="shared" ref="G4549:G4612" si="157">IF(E4549="MOTORISTA","","1")</f>
        <v>1</v>
      </c>
      <c r="H4549" s="150">
        <f t="shared" ref="H4549:H4612" si="158">IF(E4549="MOTORISTA","",18)</f>
        <v>18</v>
      </c>
      <c r="I4549" s="149" t="str" cm="1">
        <f t="array" ref="I4549">_xlfn.XLOOKUP(C4549,imp_horarios,imp_trechos_janta,"",-1,1)</f>
        <v>SAO LUIS X GOIANIA 08:00</v>
      </c>
      <c r="J4549" s="151" t="str" cm="1">
        <f t="array" ref="J4549">_xlfn.XLOOKUP(D4549,justificativas_motivos,justificativas_texto,"",1,1)</f>
        <v>MOTORISTA CUMPRINDO HORÁRIO NA ESCALA ATUAL</v>
      </c>
    </row>
    <row r="4550" spans="1:10" ht="41.25" hidden="1" customHeight="1">
      <c r="A4550" s="152">
        <v>45718</v>
      </c>
      <c r="B4550" s="146">
        <v>15500</v>
      </c>
      <c r="C4550" s="147">
        <v>0.39583333333333331</v>
      </c>
      <c r="D4550" s="148" t="s">
        <v>11</v>
      </c>
      <c r="E4550" s="149" t="s">
        <v>128</v>
      </c>
      <c r="F4550" s="149"/>
      <c r="G4550" s="149" t="str">
        <f t="shared" si="157"/>
        <v>1</v>
      </c>
      <c r="H4550" s="150">
        <f t="shared" si="158"/>
        <v>18</v>
      </c>
      <c r="I4550" s="149" t="str" cm="1">
        <f t="array" ref="I4550">_xlfn.XLOOKUP(C4550,imp_horarios,imp_trechos_janta,"",-1,1)</f>
        <v>GOIANIA X BELEM 09:30</v>
      </c>
      <c r="J4550" s="151" t="str" cm="1">
        <f t="array" ref="J4550">_xlfn.XLOOKUP(D4550,justificativas_motivos,justificativas_texto,"",1,1)</f>
        <v>MOTORISTA CUMPRINDO HORÁRIO NA ESCALA ATUAL</v>
      </c>
    </row>
    <row r="4551" spans="1:10" ht="41.25" hidden="1" customHeight="1">
      <c r="A4551" s="152">
        <v>45718</v>
      </c>
      <c r="B4551" s="146">
        <v>15500</v>
      </c>
      <c r="C4551" s="147">
        <v>0.39583333333333331</v>
      </c>
      <c r="D4551" s="148" t="s">
        <v>11</v>
      </c>
      <c r="E4551" s="149" t="s">
        <v>326</v>
      </c>
      <c r="F4551" s="149"/>
      <c r="G4551" s="149" t="str">
        <f t="shared" si="157"/>
        <v>1</v>
      </c>
      <c r="H4551" s="150">
        <f t="shared" si="158"/>
        <v>18</v>
      </c>
      <c r="I4551" s="149" t="str" cm="1">
        <f t="array" ref="I4551">_xlfn.XLOOKUP(C4551,imp_horarios,imp_trechos_janta,"",-1,1)</f>
        <v>GOIANIA X BELEM 09:30</v>
      </c>
      <c r="J4551" s="151" t="str" cm="1">
        <f t="array" ref="J4551">_xlfn.XLOOKUP(D4551,justificativas_motivos,justificativas_texto,"",1,1)</f>
        <v>MOTORISTA CUMPRINDO HORÁRIO NA ESCALA ATUAL</v>
      </c>
    </row>
    <row r="4552" spans="1:10" ht="41.25" hidden="1" customHeight="1">
      <c r="A4552" s="152">
        <v>45718</v>
      </c>
      <c r="B4552" s="146" t="s">
        <v>137</v>
      </c>
      <c r="C4552" s="147" t="s">
        <v>137</v>
      </c>
      <c r="D4552" s="148" t="s">
        <v>137</v>
      </c>
      <c r="E4552" s="153" t="s">
        <v>83</v>
      </c>
      <c r="F4552" s="149"/>
      <c r="G4552" s="149" t="str">
        <f t="shared" si="157"/>
        <v>1</v>
      </c>
      <c r="H4552" s="150">
        <f t="shared" si="158"/>
        <v>18</v>
      </c>
      <c r="I4552" s="149" t="str" cm="1">
        <f t="array" ref="I4552">_xlfn.XLOOKUP(C4552,imp_horarios,imp_trechos_janta,"",-1,1)</f>
        <v>ESPERA</v>
      </c>
      <c r="J4552" s="151" t="str" cm="1">
        <f t="array" ref="J4552">_xlfn.XLOOKUP(D4552,justificativas_motivos,justificativas_texto,"",1,1)</f>
        <v>MOTORISTA NA GARAGEM EM ESPERA PARA DISPONIBILIDADE DE HORARIOS</v>
      </c>
    </row>
    <row r="4553" spans="1:10" ht="41.25" hidden="1" customHeight="1">
      <c r="A4553" s="152">
        <v>45718</v>
      </c>
      <c r="B4553" s="146" t="s">
        <v>137</v>
      </c>
      <c r="C4553" s="147" t="s">
        <v>137</v>
      </c>
      <c r="D4553" s="148" t="s">
        <v>137</v>
      </c>
      <c r="E4553" s="153" t="s">
        <v>93</v>
      </c>
      <c r="F4553" s="149"/>
      <c r="G4553" s="149" t="str">
        <f t="shared" si="157"/>
        <v>1</v>
      </c>
      <c r="H4553" s="150">
        <f t="shared" si="158"/>
        <v>18</v>
      </c>
      <c r="I4553" s="149" t="str" cm="1">
        <f t="array" ref="I4553">_xlfn.XLOOKUP(C4553,imp_horarios,imp_trechos_janta,"",-1,1)</f>
        <v>ESPERA</v>
      </c>
      <c r="J4553" s="151" t="str" cm="1">
        <f t="array" ref="J4553">_xlfn.XLOOKUP(D4553,justificativas_motivos,justificativas_texto,"",1,1)</f>
        <v>MOTORISTA NA GARAGEM EM ESPERA PARA DISPONIBILIDADE DE HORARIOS</v>
      </c>
    </row>
    <row r="4554" spans="1:10" ht="41.25" hidden="1" customHeight="1">
      <c r="A4554" s="152">
        <v>45718</v>
      </c>
      <c r="B4554" s="146">
        <v>15900</v>
      </c>
      <c r="C4554" s="147">
        <v>0.39583333333333331</v>
      </c>
      <c r="D4554" s="148" t="s">
        <v>11</v>
      </c>
      <c r="E4554" s="153" t="s">
        <v>315</v>
      </c>
      <c r="F4554" s="149"/>
      <c r="G4554" s="149" t="str">
        <f t="shared" si="157"/>
        <v>1</v>
      </c>
      <c r="H4554" s="150">
        <f t="shared" si="158"/>
        <v>18</v>
      </c>
      <c r="I4554" s="149" t="s">
        <v>145</v>
      </c>
      <c r="J4554" s="151" t="str" cm="1">
        <f t="array" ref="J4554">_xlfn.XLOOKUP(D4554,justificativas_motivos,justificativas_texto,"",1,1)</f>
        <v>MOTORISTA CUMPRINDO HORÁRIO NA ESCALA ATUAL</v>
      </c>
    </row>
    <row r="4555" spans="1:10" ht="41.25" hidden="1" customHeight="1">
      <c r="A4555" s="152">
        <v>45718</v>
      </c>
      <c r="B4555" s="146">
        <v>15900</v>
      </c>
      <c r="C4555" s="147">
        <v>0.39583333333333331</v>
      </c>
      <c r="D4555" s="148" t="s">
        <v>11</v>
      </c>
      <c r="E4555" s="153" t="s">
        <v>348</v>
      </c>
      <c r="F4555" s="149"/>
      <c r="G4555" s="149" t="str">
        <f t="shared" si="157"/>
        <v>1</v>
      </c>
      <c r="H4555" s="150">
        <f t="shared" si="158"/>
        <v>18</v>
      </c>
      <c r="I4555" s="149" t="s">
        <v>145</v>
      </c>
      <c r="J4555" s="151" t="str" cm="1">
        <f t="array" ref="J4555">_xlfn.XLOOKUP(D4555,justificativas_motivos,justificativas_texto,"",1,1)</f>
        <v>MOTORISTA CUMPRINDO HORÁRIO NA ESCALA ATUAL</v>
      </c>
    </row>
    <row r="4556" spans="1:10" ht="41.25" hidden="1" customHeight="1">
      <c r="A4556" s="152">
        <v>45718</v>
      </c>
      <c r="B4556" s="146">
        <v>24001</v>
      </c>
      <c r="C4556" s="147">
        <v>0.3</v>
      </c>
      <c r="D4556" s="148" t="s">
        <v>11</v>
      </c>
      <c r="E4556" s="153" t="s">
        <v>180</v>
      </c>
      <c r="F4556" s="149"/>
      <c r="G4556" s="149" t="str">
        <f t="shared" si="157"/>
        <v>1</v>
      </c>
      <c r="H4556" s="150">
        <f t="shared" si="158"/>
        <v>18</v>
      </c>
      <c r="I4556" s="149" t="str" cm="1">
        <f t="array" ref="I4556">_xlfn.XLOOKUP(C4556,imp_horarios,imp_trechos_janta,"",-1,1)</f>
        <v>BELEM X GOIANIA 07:12</v>
      </c>
      <c r="J4556" s="151" t="str" cm="1">
        <f t="array" ref="J4556">_xlfn.XLOOKUP(D4556,justificativas_motivos,justificativas_texto,"",1,1)</f>
        <v>MOTORISTA CUMPRINDO HORÁRIO NA ESCALA ATUAL</v>
      </c>
    </row>
    <row r="4557" spans="1:10" ht="41.25" hidden="1" customHeight="1">
      <c r="A4557" s="152">
        <v>45718</v>
      </c>
      <c r="B4557" s="146">
        <v>24001</v>
      </c>
      <c r="C4557" s="147">
        <v>0.3</v>
      </c>
      <c r="D4557" s="148" t="s">
        <v>11</v>
      </c>
      <c r="E4557" s="153" t="s">
        <v>454</v>
      </c>
      <c r="F4557" s="149"/>
      <c r="G4557" s="149" t="str">
        <f t="shared" si="157"/>
        <v>1</v>
      </c>
      <c r="H4557" s="150">
        <f t="shared" si="158"/>
        <v>18</v>
      </c>
      <c r="I4557" s="149" t="str" cm="1">
        <f t="array" ref="I4557">_xlfn.XLOOKUP(C4557,imp_horarios,imp_trechos_janta,"",-1,1)</f>
        <v>BELEM X GOIANIA 07:12</v>
      </c>
      <c r="J4557" s="151" t="str" cm="1">
        <f t="array" ref="J4557">_xlfn.XLOOKUP(D4557,justificativas_motivos,justificativas_texto,"",1,1)</f>
        <v>MOTORISTA CUMPRINDO HORÁRIO NA ESCALA ATUAL</v>
      </c>
    </row>
    <row r="4558" spans="1:10" ht="41.25" hidden="1" customHeight="1">
      <c r="A4558" s="152">
        <v>45718</v>
      </c>
      <c r="B4558" s="146" t="s">
        <v>137</v>
      </c>
      <c r="C4558" s="147" t="s">
        <v>137</v>
      </c>
      <c r="D4558" s="148" t="s">
        <v>137</v>
      </c>
      <c r="E4558" s="149" t="s">
        <v>52</v>
      </c>
      <c r="F4558" s="149"/>
      <c r="G4558" s="149" t="str">
        <f t="shared" si="157"/>
        <v>1</v>
      </c>
      <c r="H4558" s="150">
        <f t="shared" si="158"/>
        <v>18</v>
      </c>
      <c r="I4558" s="149" t="str" cm="1">
        <f t="array" ref="I4558">_xlfn.XLOOKUP(C4558,imp_horarios,imp_trechos_janta,"",-1,1)</f>
        <v>ESPERA</v>
      </c>
      <c r="J4558" s="151" t="str" cm="1">
        <f t="array" ref="J4558">_xlfn.XLOOKUP(D4558,justificativas_motivos,justificativas_texto,"",1,1)</f>
        <v>MOTORISTA NA GARAGEM EM ESPERA PARA DISPONIBILIDADE DE HORARIOS</v>
      </c>
    </row>
    <row r="4559" spans="1:10" ht="41.25" hidden="1" customHeight="1">
      <c r="A4559" s="152">
        <v>45718</v>
      </c>
      <c r="B4559" s="146" t="s">
        <v>137</v>
      </c>
      <c r="C4559" s="147" t="s">
        <v>137</v>
      </c>
      <c r="D4559" s="148" t="s">
        <v>137</v>
      </c>
      <c r="E4559" s="153" t="s">
        <v>238</v>
      </c>
      <c r="F4559" s="149"/>
      <c r="G4559" s="149" t="str">
        <f t="shared" si="157"/>
        <v>1</v>
      </c>
      <c r="H4559" s="150">
        <f t="shared" si="158"/>
        <v>18</v>
      </c>
      <c r="I4559" s="149" t="str" cm="1">
        <f t="array" ref="I4559">_xlfn.XLOOKUP(C4559,imp_horarios,imp_trechos_janta,"",-1,1)</f>
        <v>ESPERA</v>
      </c>
      <c r="J4559" s="151" t="str" cm="1">
        <f t="array" ref="J4559">_xlfn.XLOOKUP(D4559,justificativas_motivos,justificativas_texto,"",1,1)</f>
        <v>MOTORISTA NA GARAGEM EM ESPERA PARA DISPONIBILIDADE DE HORARIOS</v>
      </c>
    </row>
    <row r="4560" spans="1:10" ht="41.25" hidden="1" customHeight="1">
      <c r="A4560" s="152">
        <v>45718</v>
      </c>
      <c r="B4560" s="146">
        <v>16900</v>
      </c>
      <c r="C4560" s="147">
        <v>0.75</v>
      </c>
      <c r="D4560" s="148" t="s">
        <v>11</v>
      </c>
      <c r="E4560" s="149" t="s">
        <v>18</v>
      </c>
      <c r="F4560" s="149"/>
      <c r="G4560" s="149" t="str">
        <f t="shared" si="157"/>
        <v>1</v>
      </c>
      <c r="H4560" s="150">
        <f t="shared" si="158"/>
        <v>18</v>
      </c>
      <c r="I4560" s="149" t="str" cm="1">
        <f t="array" ref="I4560">_xlfn.XLOOKUP(C4560,imp_horarios,imp_trechos_janta,"",-1,1)</f>
        <v>GOIANIA X TERESINA 18:00</v>
      </c>
      <c r="J4560" s="151" t="str" cm="1">
        <f t="array" ref="J4560">_xlfn.XLOOKUP(D4560,justificativas_motivos,justificativas_texto,"",1,1)</f>
        <v>MOTORISTA CUMPRINDO HORÁRIO NA ESCALA ATUAL</v>
      </c>
    </row>
    <row r="4561" spans="1:10" ht="41.25" hidden="1" customHeight="1">
      <c r="A4561" s="152">
        <v>45718</v>
      </c>
      <c r="B4561" s="146">
        <v>16900</v>
      </c>
      <c r="C4561" s="147">
        <v>0.75</v>
      </c>
      <c r="D4561" s="148" t="s">
        <v>11</v>
      </c>
      <c r="E4561" s="149" t="s">
        <v>58</v>
      </c>
      <c r="F4561" s="149"/>
      <c r="G4561" s="149" t="str">
        <f t="shared" si="157"/>
        <v>1</v>
      </c>
      <c r="H4561" s="150">
        <f t="shared" si="158"/>
        <v>18</v>
      </c>
      <c r="I4561" s="149" t="str" cm="1">
        <f t="array" ref="I4561">_xlfn.XLOOKUP(C4561,imp_horarios,imp_trechos_janta,"",-1,1)</f>
        <v>GOIANIA X TERESINA 18:00</v>
      </c>
      <c r="J4561" s="151" t="str" cm="1">
        <f t="array" ref="J4561">_xlfn.XLOOKUP(D4561,justificativas_motivos,justificativas_texto,"",1,1)</f>
        <v>MOTORISTA CUMPRINDO HORÁRIO NA ESCALA ATUAL</v>
      </c>
    </row>
    <row r="4562" spans="1:10" ht="41.25" hidden="1" customHeight="1">
      <c r="A4562" s="152">
        <v>45718</v>
      </c>
      <c r="B4562" s="146">
        <v>24003</v>
      </c>
      <c r="C4562" s="147">
        <v>0.79166666666666663</v>
      </c>
      <c r="D4562" s="148" t="s">
        <v>11</v>
      </c>
      <c r="E4562" s="149" t="s">
        <v>173</v>
      </c>
      <c r="F4562" s="149"/>
      <c r="G4562" s="149" t="str">
        <f t="shared" si="157"/>
        <v>1</v>
      </c>
      <c r="H4562" s="150">
        <f t="shared" si="158"/>
        <v>18</v>
      </c>
      <c r="I4562" s="149" t="s">
        <v>79</v>
      </c>
      <c r="J4562" s="151" t="str" cm="1">
        <f t="array" ref="J4562">_xlfn.XLOOKUP(D4562,justificativas_motivos,justificativas_texto,"",1,1)</f>
        <v>MOTORISTA CUMPRINDO HORÁRIO NA ESCALA ATUAL</v>
      </c>
    </row>
    <row r="4563" spans="1:10" ht="41.25" hidden="1" customHeight="1">
      <c r="A4563" s="152">
        <v>45718</v>
      </c>
      <c r="B4563" s="146">
        <v>24003</v>
      </c>
      <c r="C4563" s="147">
        <v>0.79166666666666663</v>
      </c>
      <c r="D4563" s="148" t="s">
        <v>11</v>
      </c>
      <c r="E4563" s="149" t="s">
        <v>130</v>
      </c>
      <c r="F4563" s="149"/>
      <c r="G4563" s="149" t="str">
        <f t="shared" si="157"/>
        <v>1</v>
      </c>
      <c r="H4563" s="150">
        <f t="shared" si="158"/>
        <v>18</v>
      </c>
      <c r="I4563" s="149" t="s">
        <v>79</v>
      </c>
      <c r="J4563" s="151" t="str" cm="1">
        <f t="array" ref="J4563">_xlfn.XLOOKUP(D4563,justificativas_motivos,justificativas_texto,"",1,1)</f>
        <v>MOTORISTA CUMPRINDO HORÁRIO NA ESCALA ATUAL</v>
      </c>
    </row>
    <row r="4564" spans="1:10" ht="41.25" hidden="1" customHeight="1">
      <c r="A4564" s="152">
        <v>45718</v>
      </c>
      <c r="B4564" s="146">
        <v>24009</v>
      </c>
      <c r="C4564" s="147">
        <v>0.83333333333333337</v>
      </c>
      <c r="D4564" s="148" t="s">
        <v>11</v>
      </c>
      <c r="E4564" s="149" t="s">
        <v>203</v>
      </c>
      <c r="F4564" s="149"/>
      <c r="G4564" s="149" t="str">
        <f t="shared" si="157"/>
        <v>1</v>
      </c>
      <c r="H4564" s="150">
        <f t="shared" si="158"/>
        <v>18</v>
      </c>
      <c r="I4564" s="149" t="str" cm="1">
        <f t="array" ref="I4564">_xlfn.XLOOKUP(C4564,imp_horarios,imp_trechos_janta,"",-1,1)</f>
        <v>GOIANIA X SAO LUIS 20:00</v>
      </c>
      <c r="J4564" s="151" t="str" cm="1">
        <f t="array" ref="J4564">_xlfn.XLOOKUP(D4564,justificativas_motivos,justificativas_texto,"",1,1)</f>
        <v>MOTORISTA CUMPRINDO HORÁRIO NA ESCALA ATUAL</v>
      </c>
    </row>
    <row r="4565" spans="1:10" ht="41.25" hidden="1" customHeight="1">
      <c r="A4565" s="152">
        <v>45718</v>
      </c>
      <c r="B4565" s="146">
        <v>24009</v>
      </c>
      <c r="C4565" s="147">
        <v>0.83333333333333337</v>
      </c>
      <c r="D4565" s="148" t="s">
        <v>11</v>
      </c>
      <c r="E4565" s="149" t="s">
        <v>204</v>
      </c>
      <c r="F4565" s="149"/>
      <c r="G4565" s="149" t="str">
        <f t="shared" si="157"/>
        <v>1</v>
      </c>
      <c r="H4565" s="150">
        <f t="shared" si="158"/>
        <v>18</v>
      </c>
      <c r="I4565" s="149" t="str" cm="1">
        <f t="array" ref="I4565">_xlfn.XLOOKUP(C4565,imp_horarios,imp_trechos_janta,"",-1,1)</f>
        <v>GOIANIA X SAO LUIS 20:00</v>
      </c>
      <c r="J4565" s="151" t="str" cm="1">
        <f t="array" ref="J4565">_xlfn.XLOOKUP(D4565,justificativas_motivos,justificativas_texto,"",1,1)</f>
        <v>MOTORISTA CUMPRINDO HORÁRIO NA ESCALA ATUAL</v>
      </c>
    </row>
    <row r="4566" spans="1:10" ht="41.25" hidden="1" customHeight="1">
      <c r="A4566" s="152">
        <v>45719</v>
      </c>
      <c r="B4566" s="146">
        <v>19006</v>
      </c>
      <c r="C4566" s="147">
        <v>0.87847222222222221</v>
      </c>
      <c r="D4566" s="148" t="s">
        <v>11</v>
      </c>
      <c r="E4566" s="153" t="s">
        <v>83</v>
      </c>
      <c r="F4566" s="149"/>
      <c r="G4566" s="149" t="str">
        <f t="shared" si="157"/>
        <v>1</v>
      </c>
      <c r="H4566" s="150">
        <f t="shared" si="158"/>
        <v>18</v>
      </c>
      <c r="I4566" s="149" t="str" cm="1">
        <f t="array" ref="I4566">_xlfn.XLOOKUP(C4566,imp_horarios,imp_trechos_janta,"",-1,1)</f>
        <v>BELEM X GOIANIA 21:05</v>
      </c>
      <c r="J4566" s="151" t="str" cm="1">
        <f t="array" ref="J4566">_xlfn.XLOOKUP(D4566,justificativas_motivos,justificativas_texto,"",1,1)</f>
        <v>MOTORISTA CUMPRINDO HORÁRIO NA ESCALA ATUAL</v>
      </c>
    </row>
    <row r="4567" spans="1:10" ht="41.25" hidden="1" customHeight="1">
      <c r="A4567" s="152">
        <v>45719</v>
      </c>
      <c r="B4567" s="146">
        <v>19006</v>
      </c>
      <c r="C4567" s="147">
        <v>0.87847222222222221</v>
      </c>
      <c r="D4567" s="148" t="s">
        <v>11</v>
      </c>
      <c r="E4567" s="153" t="s">
        <v>93</v>
      </c>
      <c r="F4567" s="149"/>
      <c r="G4567" s="149" t="str">
        <f t="shared" si="157"/>
        <v>1</v>
      </c>
      <c r="H4567" s="150">
        <f t="shared" si="158"/>
        <v>18</v>
      </c>
      <c r="I4567" s="149" t="str" cm="1">
        <f t="array" ref="I4567">_xlfn.XLOOKUP(C4567,imp_horarios,imp_trechos_janta,"",-1,1)</f>
        <v>BELEM X GOIANIA 21:05</v>
      </c>
      <c r="J4567" s="151" t="str" cm="1">
        <f t="array" ref="J4567">_xlfn.XLOOKUP(D4567,justificativas_motivos,justificativas_texto,"",1,1)</f>
        <v>MOTORISTA CUMPRINDO HORÁRIO NA ESCALA ATUAL</v>
      </c>
    </row>
    <row r="4568" spans="1:10" ht="41.25" hidden="1" customHeight="1">
      <c r="A4568" s="152">
        <v>45719</v>
      </c>
      <c r="B4568" s="146">
        <v>19022</v>
      </c>
      <c r="C4568" s="147">
        <v>0.85416666666666663</v>
      </c>
      <c r="D4568" s="148" t="s">
        <v>11</v>
      </c>
      <c r="E4568" s="149" t="s">
        <v>52</v>
      </c>
      <c r="F4568" s="149"/>
      <c r="G4568" s="149" t="str">
        <f t="shared" si="157"/>
        <v>1</v>
      </c>
      <c r="H4568" s="150">
        <f t="shared" si="158"/>
        <v>18</v>
      </c>
      <c r="I4568" s="149" t="s">
        <v>635</v>
      </c>
      <c r="J4568" s="151" t="str" cm="1">
        <f t="array" ref="J4568">_xlfn.XLOOKUP(D4568,justificativas_motivos,justificativas_texto,"",1,1)</f>
        <v>MOTORISTA CUMPRINDO HORÁRIO NA ESCALA ATUAL</v>
      </c>
    </row>
    <row r="4569" spans="1:10" ht="41.25" hidden="1" customHeight="1">
      <c r="A4569" s="152">
        <v>45719</v>
      </c>
      <c r="B4569" s="146">
        <v>19022</v>
      </c>
      <c r="C4569" s="147">
        <v>0.85416666666666663</v>
      </c>
      <c r="D4569" s="148" t="s">
        <v>11</v>
      </c>
      <c r="E4569" s="153" t="s">
        <v>238</v>
      </c>
      <c r="F4569" s="149"/>
      <c r="G4569" s="149" t="str">
        <f t="shared" si="157"/>
        <v>1</v>
      </c>
      <c r="H4569" s="150">
        <f t="shared" si="158"/>
        <v>18</v>
      </c>
      <c r="I4569" s="149" t="s">
        <v>635</v>
      </c>
      <c r="J4569" s="151" t="str" cm="1">
        <f t="array" ref="J4569">_xlfn.XLOOKUP(D4569,justificativas_motivos,justificativas_texto,"",1,1)</f>
        <v>MOTORISTA CUMPRINDO HORÁRIO NA ESCALA ATUAL</v>
      </c>
    </row>
    <row r="4570" spans="1:10" ht="41.25" hidden="1" customHeight="1">
      <c r="A4570" s="152">
        <v>45719</v>
      </c>
      <c r="B4570" s="146">
        <v>24011</v>
      </c>
      <c r="C4570" s="147">
        <v>0.3</v>
      </c>
      <c r="D4570" s="148" t="s">
        <v>11</v>
      </c>
      <c r="E4570" s="149" t="s">
        <v>18</v>
      </c>
      <c r="F4570" s="149"/>
      <c r="G4570" s="149" t="str">
        <f t="shared" si="157"/>
        <v>1</v>
      </c>
      <c r="H4570" s="150">
        <f t="shared" si="158"/>
        <v>18</v>
      </c>
      <c r="I4570" s="149" t="str" cm="1">
        <f t="array" ref="I4570">_xlfn.XLOOKUP(C4570,imp_horarios,imp_trechos_janta,"",-1,1)</f>
        <v>BELEM X GOIANIA 07:12</v>
      </c>
      <c r="J4570" s="151" t="str" cm="1">
        <f t="array" ref="J4570">_xlfn.XLOOKUP(D4570,justificativas_motivos,justificativas_texto,"",1,1)</f>
        <v>MOTORISTA CUMPRINDO HORÁRIO NA ESCALA ATUAL</v>
      </c>
    </row>
    <row r="4571" spans="1:10" ht="41.25" hidden="1" customHeight="1">
      <c r="A4571" s="152">
        <v>45719</v>
      </c>
      <c r="B4571" s="146">
        <v>24011</v>
      </c>
      <c r="C4571" s="147">
        <v>0.3</v>
      </c>
      <c r="D4571" s="148" t="s">
        <v>11</v>
      </c>
      <c r="E4571" s="149" t="s">
        <v>58</v>
      </c>
      <c r="F4571" s="149"/>
      <c r="G4571" s="149" t="str">
        <f t="shared" si="157"/>
        <v>1</v>
      </c>
      <c r="H4571" s="150">
        <f t="shared" si="158"/>
        <v>18</v>
      </c>
      <c r="I4571" s="149" t="str" cm="1">
        <f t="array" ref="I4571">_xlfn.XLOOKUP(C4571,imp_horarios,imp_trechos_janta,"",-1,1)</f>
        <v>BELEM X GOIANIA 07:12</v>
      </c>
      <c r="J4571" s="151" t="str" cm="1">
        <f t="array" ref="J4571">_xlfn.XLOOKUP(D4571,justificativas_motivos,justificativas_texto,"",1,1)</f>
        <v>MOTORISTA CUMPRINDO HORÁRIO NA ESCALA ATUAL</v>
      </c>
    </row>
    <row r="4572" spans="1:10" ht="41.25" hidden="1" customHeight="1">
      <c r="A4572" s="152">
        <v>45719</v>
      </c>
      <c r="B4572" s="146">
        <v>24010</v>
      </c>
      <c r="C4572" s="147">
        <v>0.33333333333333331</v>
      </c>
      <c r="D4572" s="148" t="s">
        <v>11</v>
      </c>
      <c r="E4572" s="149" t="s">
        <v>173</v>
      </c>
      <c r="F4572" s="149"/>
      <c r="G4572" s="149" t="str">
        <f t="shared" si="157"/>
        <v>1</v>
      </c>
      <c r="H4572" s="150">
        <f t="shared" si="158"/>
        <v>18</v>
      </c>
      <c r="I4572" s="149" t="str" cm="1">
        <f t="array" ref="I4572">_xlfn.XLOOKUP(C4572,imp_horarios,imp_trechos_janta,"",-1,1)</f>
        <v>SAO LUIS X GOIANIA 08:00</v>
      </c>
      <c r="J4572" s="151" t="str" cm="1">
        <f t="array" ref="J4572">_xlfn.XLOOKUP(D4572,justificativas_motivos,justificativas_texto,"",1,1)</f>
        <v>MOTORISTA CUMPRINDO HORÁRIO NA ESCALA ATUAL</v>
      </c>
    </row>
    <row r="4573" spans="1:10" ht="41.25" hidden="1" customHeight="1">
      <c r="A4573" s="152">
        <v>45719</v>
      </c>
      <c r="B4573" s="146">
        <v>24010</v>
      </c>
      <c r="C4573" s="147">
        <v>0.33333333333333331</v>
      </c>
      <c r="D4573" s="148" t="s">
        <v>11</v>
      </c>
      <c r="E4573" s="149" t="s">
        <v>130</v>
      </c>
      <c r="F4573" s="149"/>
      <c r="G4573" s="149" t="str">
        <f t="shared" si="157"/>
        <v>1</v>
      </c>
      <c r="H4573" s="150">
        <f t="shared" si="158"/>
        <v>18</v>
      </c>
      <c r="I4573" s="149" t="str" cm="1">
        <f t="array" ref="I4573">_xlfn.XLOOKUP(C4573,imp_horarios,imp_trechos_janta,"",-1,1)</f>
        <v>SAO LUIS X GOIANIA 08:00</v>
      </c>
      <c r="J4573" s="151" t="str" cm="1">
        <f t="array" ref="J4573">_xlfn.XLOOKUP(D4573,justificativas_motivos,justificativas_texto,"",1,1)</f>
        <v>MOTORISTA CUMPRINDO HORÁRIO NA ESCALA ATUAL</v>
      </c>
    </row>
    <row r="4574" spans="1:10" ht="41.25" hidden="1" customHeight="1">
      <c r="A4574" s="152">
        <v>45719</v>
      </c>
      <c r="B4574" s="146">
        <v>19012</v>
      </c>
      <c r="C4574" s="147">
        <v>0.39583333333333331</v>
      </c>
      <c r="D4574" s="148" t="s">
        <v>11</v>
      </c>
      <c r="E4574" s="149" t="s">
        <v>203</v>
      </c>
      <c r="F4574" s="149"/>
      <c r="G4574" s="149" t="str">
        <f t="shared" si="157"/>
        <v>1</v>
      </c>
      <c r="H4574" s="150">
        <f t="shared" si="158"/>
        <v>18</v>
      </c>
      <c r="I4574" s="149" t="str" cm="1">
        <f t="array" ref="I4574">_xlfn.XLOOKUP(C4574,imp_horarios,imp_trechos_janta,"",-1,1)</f>
        <v>GOIANIA X BELEM 09:30</v>
      </c>
      <c r="J4574" s="151" t="str" cm="1">
        <f t="array" ref="J4574">_xlfn.XLOOKUP(D4574,justificativas_motivos,justificativas_texto,"",1,1)</f>
        <v>MOTORISTA CUMPRINDO HORÁRIO NA ESCALA ATUAL</v>
      </c>
    </row>
    <row r="4575" spans="1:10" ht="41.25" hidden="1" customHeight="1">
      <c r="A4575" s="152">
        <v>45719</v>
      </c>
      <c r="B4575" s="146">
        <v>19012</v>
      </c>
      <c r="C4575" s="147">
        <v>0.39583333333333331</v>
      </c>
      <c r="D4575" s="148" t="s">
        <v>11</v>
      </c>
      <c r="E4575" s="149" t="s">
        <v>204</v>
      </c>
      <c r="F4575" s="149"/>
      <c r="G4575" s="149" t="str">
        <f t="shared" si="157"/>
        <v>1</v>
      </c>
      <c r="H4575" s="150">
        <f t="shared" si="158"/>
        <v>18</v>
      </c>
      <c r="I4575" s="149" t="str" cm="1">
        <f t="array" ref="I4575">_xlfn.XLOOKUP(C4575,imp_horarios,imp_trechos_janta,"",-1,1)</f>
        <v>GOIANIA X BELEM 09:30</v>
      </c>
      <c r="J4575" s="151" t="str" cm="1">
        <f t="array" ref="J4575">_xlfn.XLOOKUP(D4575,justificativas_motivos,justificativas_texto,"",1,1)</f>
        <v>MOTORISTA CUMPRINDO HORÁRIO NA ESCALA ATUAL</v>
      </c>
    </row>
    <row r="4576" spans="1:10" ht="41.25" hidden="1" customHeight="1">
      <c r="A4576" s="152">
        <v>45719</v>
      </c>
      <c r="B4576" s="146" t="s">
        <v>137</v>
      </c>
      <c r="C4576" s="147" t="s">
        <v>137</v>
      </c>
      <c r="D4576" s="148" t="s">
        <v>137</v>
      </c>
      <c r="E4576" s="153" t="s">
        <v>104</v>
      </c>
      <c r="F4576" s="149"/>
      <c r="G4576" s="149" t="str">
        <f t="shared" si="157"/>
        <v>1</v>
      </c>
      <c r="H4576" s="150">
        <f t="shared" si="158"/>
        <v>18</v>
      </c>
      <c r="I4576" s="149" t="str" cm="1">
        <f t="array" ref="I4576">_xlfn.XLOOKUP(C4576,imp_horarios,imp_trechos_janta,"",-1,1)</f>
        <v>ESPERA</v>
      </c>
      <c r="J4576" s="151" t="str" cm="1">
        <f t="array" ref="J4576">_xlfn.XLOOKUP(D4576,justificativas_motivos,justificativas_texto,"",1,1)</f>
        <v>MOTORISTA NA GARAGEM EM ESPERA PARA DISPONIBILIDADE DE HORARIOS</v>
      </c>
    </row>
    <row r="4577" spans="1:10" ht="41.25" hidden="1" customHeight="1">
      <c r="A4577" s="152">
        <v>45719</v>
      </c>
      <c r="B4577" s="146" t="s">
        <v>137</v>
      </c>
      <c r="C4577" s="147" t="s">
        <v>137</v>
      </c>
      <c r="D4577" s="148" t="s">
        <v>137</v>
      </c>
      <c r="E4577" s="153" t="s">
        <v>455</v>
      </c>
      <c r="F4577" s="149"/>
      <c r="G4577" s="149" t="str">
        <f t="shared" si="157"/>
        <v>1</v>
      </c>
      <c r="H4577" s="150">
        <f t="shared" si="158"/>
        <v>18</v>
      </c>
      <c r="I4577" s="149" t="str" cm="1">
        <f t="array" ref="I4577">_xlfn.XLOOKUP(C4577,imp_horarios,imp_trechos_janta,"",-1,1)</f>
        <v>ESPERA</v>
      </c>
      <c r="J4577" s="151" t="str" cm="1">
        <f t="array" ref="J4577">_xlfn.XLOOKUP(D4577,justificativas_motivos,justificativas_texto,"",1,1)</f>
        <v>MOTORISTA NA GARAGEM EM ESPERA PARA DISPONIBILIDADE DE HORARIOS</v>
      </c>
    </row>
    <row r="4578" spans="1:10" ht="41.25" hidden="1" customHeight="1">
      <c r="A4578" s="152">
        <v>45719</v>
      </c>
      <c r="B4578" s="146">
        <v>15700</v>
      </c>
      <c r="C4578" s="147">
        <v>0.39583333333333331</v>
      </c>
      <c r="D4578" s="148" t="s">
        <v>11</v>
      </c>
      <c r="E4578" s="153" t="s">
        <v>223</v>
      </c>
      <c r="F4578" s="149"/>
      <c r="G4578" s="149" t="str">
        <f t="shared" si="157"/>
        <v>1</v>
      </c>
      <c r="H4578" s="150">
        <f t="shared" si="158"/>
        <v>18</v>
      </c>
      <c r="I4578" s="149" t="s">
        <v>145</v>
      </c>
      <c r="J4578" s="151" t="str" cm="1">
        <f t="array" ref="J4578">_xlfn.XLOOKUP(D4578,justificativas_motivos,justificativas_texto,"",1,1)</f>
        <v>MOTORISTA CUMPRINDO HORÁRIO NA ESCALA ATUAL</v>
      </c>
    </row>
    <row r="4579" spans="1:10" ht="41.25" hidden="1" customHeight="1">
      <c r="A4579" s="152">
        <v>45719</v>
      </c>
      <c r="B4579" s="146">
        <v>15700</v>
      </c>
      <c r="C4579" s="147">
        <v>0.39583333333333331</v>
      </c>
      <c r="D4579" s="148" t="s">
        <v>11</v>
      </c>
      <c r="E4579" s="153" t="s">
        <v>344</v>
      </c>
      <c r="F4579" s="149"/>
      <c r="G4579" s="149" t="str">
        <f t="shared" si="157"/>
        <v>1</v>
      </c>
      <c r="H4579" s="150">
        <f t="shared" si="158"/>
        <v>18</v>
      </c>
      <c r="I4579" s="149" t="s">
        <v>145</v>
      </c>
      <c r="J4579" s="151" t="str" cm="1">
        <f t="array" ref="J4579">_xlfn.XLOOKUP(D4579,justificativas_motivos,justificativas_texto,"",1,1)</f>
        <v>MOTORISTA CUMPRINDO HORÁRIO NA ESCALA ATUAL</v>
      </c>
    </row>
    <row r="4580" spans="1:10" ht="41.25" hidden="1" customHeight="1">
      <c r="A4580" s="152">
        <v>45719</v>
      </c>
      <c r="B4580" s="146">
        <v>221101</v>
      </c>
      <c r="C4580" s="147">
        <v>0.75</v>
      </c>
      <c r="D4580" s="148" t="s">
        <v>11</v>
      </c>
      <c r="E4580" s="149" t="s">
        <v>62</v>
      </c>
      <c r="F4580" s="149"/>
      <c r="G4580" s="149" t="str">
        <f t="shared" si="157"/>
        <v>1</v>
      </c>
      <c r="H4580" s="150">
        <f t="shared" si="158"/>
        <v>18</v>
      </c>
      <c r="I4580" s="149" t="str" cm="1">
        <f t="array" ref="I4580">_xlfn.XLOOKUP(C4580,imp_horarios,imp_trechos_janta,"",-1,1)</f>
        <v>GOIANIA X TERESINA 18:00</v>
      </c>
      <c r="J4580" s="151" t="str" cm="1">
        <f t="array" ref="J4580">_xlfn.XLOOKUP(D4580,justificativas_motivos,justificativas_texto,"",1,1)</f>
        <v>MOTORISTA CUMPRINDO HORÁRIO NA ESCALA ATUAL</v>
      </c>
    </row>
    <row r="4581" spans="1:10" ht="41.25" hidden="1" customHeight="1">
      <c r="A4581" s="152">
        <v>45719</v>
      </c>
      <c r="B4581" s="146">
        <v>221101</v>
      </c>
      <c r="C4581" s="147">
        <v>0.75</v>
      </c>
      <c r="D4581" s="148" t="s">
        <v>11</v>
      </c>
      <c r="E4581" s="149" t="s">
        <v>63</v>
      </c>
      <c r="F4581" s="149"/>
      <c r="G4581" s="149" t="str">
        <f t="shared" si="157"/>
        <v>1</v>
      </c>
      <c r="H4581" s="150">
        <f t="shared" si="158"/>
        <v>18</v>
      </c>
      <c r="I4581" s="149" t="str" cm="1">
        <f t="array" ref="I4581">_xlfn.XLOOKUP(C4581,imp_horarios,imp_trechos_janta,"",-1,1)</f>
        <v>GOIANIA X TERESINA 18:00</v>
      </c>
      <c r="J4581" s="151" t="str" cm="1">
        <f t="array" ref="J4581">_xlfn.XLOOKUP(D4581,justificativas_motivos,justificativas_texto,"",1,1)</f>
        <v>MOTORISTA CUMPRINDO HORÁRIO NA ESCALA ATUAL</v>
      </c>
    </row>
    <row r="4582" spans="1:10" ht="41.25" hidden="1" customHeight="1">
      <c r="A4582" s="152">
        <v>45719</v>
      </c>
      <c r="B4582" s="146">
        <v>24005</v>
      </c>
      <c r="C4582" s="147">
        <v>0.79166666666666663</v>
      </c>
      <c r="D4582" s="148" t="s">
        <v>11</v>
      </c>
      <c r="E4582" s="149" t="s">
        <v>141</v>
      </c>
      <c r="F4582" s="149"/>
      <c r="G4582" s="149" t="str">
        <f t="shared" si="157"/>
        <v>1</v>
      </c>
      <c r="H4582" s="150">
        <f t="shared" si="158"/>
        <v>18</v>
      </c>
      <c r="I4582" s="149" t="s">
        <v>79</v>
      </c>
      <c r="J4582" s="151" t="str" cm="1">
        <f t="array" ref="J4582">_xlfn.XLOOKUP(D4582,justificativas_motivos,justificativas_texto,"",1,1)</f>
        <v>MOTORISTA CUMPRINDO HORÁRIO NA ESCALA ATUAL</v>
      </c>
    </row>
    <row r="4583" spans="1:10" ht="41.25" hidden="1" customHeight="1">
      <c r="A4583" s="152">
        <v>45719</v>
      </c>
      <c r="B4583" s="146">
        <v>24005</v>
      </c>
      <c r="C4583" s="147">
        <v>0.79166666666666663</v>
      </c>
      <c r="D4583" s="148" t="s">
        <v>11</v>
      </c>
      <c r="E4583" s="149" t="s">
        <v>121</v>
      </c>
      <c r="F4583" s="149"/>
      <c r="G4583" s="149" t="str">
        <f t="shared" si="157"/>
        <v>1</v>
      </c>
      <c r="H4583" s="150">
        <f t="shared" si="158"/>
        <v>18</v>
      </c>
      <c r="I4583" s="149" t="s">
        <v>79</v>
      </c>
      <c r="J4583" s="151" t="str" cm="1">
        <f t="array" ref="J4583">_xlfn.XLOOKUP(D4583,justificativas_motivos,justificativas_texto,"",1,1)</f>
        <v>MOTORISTA CUMPRINDO HORÁRIO NA ESCALA ATUAL</v>
      </c>
    </row>
    <row r="4584" spans="1:10" ht="41.25" hidden="1" customHeight="1">
      <c r="A4584" s="152">
        <v>45719</v>
      </c>
      <c r="B4584" s="146">
        <v>24002</v>
      </c>
      <c r="C4584" s="147">
        <v>0.83333333333333337</v>
      </c>
      <c r="D4584" s="148" t="s">
        <v>11</v>
      </c>
      <c r="E4584" s="149" t="s">
        <v>171</v>
      </c>
      <c r="F4584" s="149"/>
      <c r="G4584" s="149" t="str">
        <f t="shared" si="157"/>
        <v>1</v>
      </c>
      <c r="H4584" s="150">
        <f t="shared" si="158"/>
        <v>18</v>
      </c>
      <c r="I4584" s="149" t="str" cm="1">
        <f t="array" ref="I4584">_xlfn.XLOOKUP(C4584,imp_horarios,imp_trechos_janta,"",-1,1)</f>
        <v>GOIANIA X SAO LUIS 20:00</v>
      </c>
      <c r="J4584" s="151" t="str" cm="1">
        <f t="array" ref="J4584">_xlfn.XLOOKUP(D4584,justificativas_motivos,justificativas_texto,"",1,1)</f>
        <v>MOTORISTA CUMPRINDO HORÁRIO NA ESCALA ATUAL</v>
      </c>
    </row>
    <row r="4585" spans="1:10" ht="41.25" hidden="1" customHeight="1">
      <c r="A4585" s="152">
        <v>45719</v>
      </c>
      <c r="B4585" s="146">
        <v>24002</v>
      </c>
      <c r="C4585" s="147">
        <v>0.83333333333333337</v>
      </c>
      <c r="D4585" s="148" t="s">
        <v>11</v>
      </c>
      <c r="E4585" s="149" t="s">
        <v>302</v>
      </c>
      <c r="F4585" s="149"/>
      <c r="G4585" s="149" t="str">
        <f t="shared" si="157"/>
        <v>1</v>
      </c>
      <c r="H4585" s="150">
        <f t="shared" si="158"/>
        <v>18</v>
      </c>
      <c r="I4585" s="149" t="str" cm="1">
        <f t="array" ref="I4585">_xlfn.XLOOKUP(C4585,imp_horarios,imp_trechos_janta,"",-1,1)</f>
        <v>GOIANIA X SAO LUIS 20:00</v>
      </c>
      <c r="J4585" s="151" t="str" cm="1">
        <f t="array" ref="J4585">_xlfn.XLOOKUP(D4585,justificativas_motivos,justificativas_texto,"",1,1)</f>
        <v>MOTORISTA CUMPRINDO HORÁRIO NA ESCALA ATUAL</v>
      </c>
    </row>
    <row r="4586" spans="1:10" ht="41.25" hidden="1" customHeight="1">
      <c r="A4586" s="152">
        <v>45720</v>
      </c>
      <c r="B4586" s="146">
        <v>19002</v>
      </c>
      <c r="C4586" s="147">
        <v>0.85416666666666663</v>
      </c>
      <c r="D4586" s="148" t="s">
        <v>11</v>
      </c>
      <c r="E4586" s="153" t="s">
        <v>104</v>
      </c>
      <c r="F4586" s="149"/>
      <c r="G4586" s="149" t="str">
        <f t="shared" si="157"/>
        <v>1</v>
      </c>
      <c r="H4586" s="150">
        <f t="shared" si="158"/>
        <v>18</v>
      </c>
      <c r="I4586" s="149" t="s">
        <v>635</v>
      </c>
      <c r="J4586" s="151" t="str" cm="1">
        <f t="array" ref="J4586">_xlfn.XLOOKUP(D4586,justificativas_motivos,justificativas_texto,"",1,1)</f>
        <v>MOTORISTA CUMPRINDO HORÁRIO NA ESCALA ATUAL</v>
      </c>
    </row>
    <row r="4587" spans="1:10" ht="41.25" hidden="1" customHeight="1">
      <c r="A4587" s="152">
        <v>45720</v>
      </c>
      <c r="B4587" s="146">
        <v>19002</v>
      </c>
      <c r="C4587" s="147">
        <v>0.85416666666666663</v>
      </c>
      <c r="D4587" s="148" t="s">
        <v>11</v>
      </c>
      <c r="E4587" s="153" t="s">
        <v>455</v>
      </c>
      <c r="F4587" s="149"/>
      <c r="G4587" s="149" t="str">
        <f t="shared" si="157"/>
        <v>1</v>
      </c>
      <c r="H4587" s="150">
        <f t="shared" si="158"/>
        <v>18</v>
      </c>
      <c r="I4587" s="149" t="s">
        <v>635</v>
      </c>
      <c r="J4587" s="151" t="str" cm="1">
        <f t="array" ref="J4587">_xlfn.XLOOKUP(D4587,justificativas_motivos,justificativas_texto,"",1,1)</f>
        <v>MOTORISTA CUMPRINDO HORÁRIO NA ESCALA ATUAL</v>
      </c>
    </row>
    <row r="4588" spans="1:10" ht="41.25" hidden="1" customHeight="1">
      <c r="A4588" s="152">
        <v>45720</v>
      </c>
      <c r="B4588" s="146">
        <v>19011</v>
      </c>
      <c r="C4588" s="147">
        <v>0.87847222222222221</v>
      </c>
      <c r="D4588" s="148" t="s">
        <v>11</v>
      </c>
      <c r="E4588" s="149" t="s">
        <v>62</v>
      </c>
      <c r="F4588" s="149"/>
      <c r="G4588" s="149" t="str">
        <f t="shared" si="157"/>
        <v>1</v>
      </c>
      <c r="H4588" s="150">
        <f t="shared" si="158"/>
        <v>18</v>
      </c>
      <c r="I4588" s="149" t="str" cm="1">
        <f t="array" ref="I4588">_xlfn.XLOOKUP(C4588,imp_horarios,imp_trechos_janta,"",-1,1)</f>
        <v>BELEM X GOIANIA 21:05</v>
      </c>
      <c r="J4588" s="151" t="str" cm="1">
        <f t="array" ref="J4588">_xlfn.XLOOKUP(D4588,justificativas_motivos,justificativas_texto,"",1,1)</f>
        <v>MOTORISTA CUMPRINDO HORÁRIO NA ESCALA ATUAL</v>
      </c>
    </row>
    <row r="4589" spans="1:10" ht="41.25" hidden="1" customHeight="1">
      <c r="A4589" s="152">
        <v>45720</v>
      </c>
      <c r="B4589" s="146">
        <v>19011</v>
      </c>
      <c r="C4589" s="147">
        <v>0.87847222222222221</v>
      </c>
      <c r="D4589" s="148" t="s">
        <v>11</v>
      </c>
      <c r="E4589" s="149" t="s">
        <v>63</v>
      </c>
      <c r="F4589" s="149"/>
      <c r="G4589" s="149" t="str">
        <f t="shared" si="157"/>
        <v>1</v>
      </c>
      <c r="H4589" s="150">
        <f t="shared" si="158"/>
        <v>18</v>
      </c>
      <c r="I4589" s="149" t="str" cm="1">
        <f t="array" ref="I4589">_xlfn.XLOOKUP(C4589,imp_horarios,imp_trechos_janta,"",-1,1)</f>
        <v>BELEM X GOIANIA 21:05</v>
      </c>
      <c r="J4589" s="151" t="str" cm="1">
        <f t="array" ref="J4589">_xlfn.XLOOKUP(D4589,justificativas_motivos,justificativas_texto,"",1,1)</f>
        <v>MOTORISTA CUMPRINDO HORÁRIO NA ESCALA ATUAL</v>
      </c>
    </row>
    <row r="4590" spans="1:10" ht="41.25" hidden="1" customHeight="1">
      <c r="A4590" s="152">
        <v>45720</v>
      </c>
      <c r="B4590" s="146">
        <v>24003</v>
      </c>
      <c r="C4590" s="147">
        <v>0.3</v>
      </c>
      <c r="D4590" s="148" t="s">
        <v>11</v>
      </c>
      <c r="E4590" s="149" t="s">
        <v>141</v>
      </c>
      <c r="F4590" s="149"/>
      <c r="G4590" s="149" t="str">
        <f t="shared" si="157"/>
        <v>1</v>
      </c>
      <c r="H4590" s="150">
        <f t="shared" si="158"/>
        <v>18</v>
      </c>
      <c r="I4590" s="149" t="str" cm="1">
        <f t="array" ref="I4590">_xlfn.XLOOKUP(C4590,imp_horarios,imp_trechos_janta,"",-1,1)</f>
        <v>BELEM X GOIANIA 07:12</v>
      </c>
      <c r="J4590" s="151" t="str" cm="1">
        <f t="array" ref="J4590">_xlfn.XLOOKUP(D4590,justificativas_motivos,justificativas_texto,"",1,1)</f>
        <v>MOTORISTA CUMPRINDO HORÁRIO NA ESCALA ATUAL</v>
      </c>
    </row>
    <row r="4591" spans="1:10" ht="41.25" hidden="1" customHeight="1">
      <c r="A4591" s="152">
        <v>45720</v>
      </c>
      <c r="B4591" s="146">
        <v>24003</v>
      </c>
      <c r="C4591" s="147">
        <v>0.3</v>
      </c>
      <c r="D4591" s="148" t="s">
        <v>11</v>
      </c>
      <c r="E4591" s="149" t="s">
        <v>121</v>
      </c>
      <c r="F4591" s="149"/>
      <c r="G4591" s="149" t="str">
        <f t="shared" si="157"/>
        <v>1</v>
      </c>
      <c r="H4591" s="150">
        <f t="shared" si="158"/>
        <v>18</v>
      </c>
      <c r="I4591" s="149" t="str" cm="1">
        <f t="array" ref="I4591">_xlfn.XLOOKUP(C4591,imp_horarios,imp_trechos_janta,"",-1,1)</f>
        <v>BELEM X GOIANIA 07:12</v>
      </c>
      <c r="J4591" s="151" t="str" cm="1">
        <f t="array" ref="J4591">_xlfn.XLOOKUP(D4591,justificativas_motivos,justificativas_texto,"",1,1)</f>
        <v>MOTORISTA CUMPRINDO HORÁRIO NA ESCALA ATUAL</v>
      </c>
    </row>
    <row r="4592" spans="1:10" ht="41.25" hidden="1" customHeight="1">
      <c r="A4592" s="152">
        <v>45720</v>
      </c>
      <c r="B4592" s="146">
        <v>24009</v>
      </c>
      <c r="C4592" s="147">
        <v>0.33333333333333331</v>
      </c>
      <c r="D4592" s="148" t="s">
        <v>11</v>
      </c>
      <c r="E4592" s="149" t="s">
        <v>171</v>
      </c>
      <c r="F4592" s="149"/>
      <c r="G4592" s="149" t="str">
        <f t="shared" si="157"/>
        <v>1</v>
      </c>
      <c r="H4592" s="150">
        <f t="shared" si="158"/>
        <v>18</v>
      </c>
      <c r="I4592" s="149" t="str" cm="1">
        <f t="array" ref="I4592">_xlfn.XLOOKUP(C4592,imp_horarios,imp_trechos_janta,"",-1,1)</f>
        <v>SAO LUIS X GOIANIA 08:00</v>
      </c>
      <c r="J4592" s="151" t="str" cm="1">
        <f t="array" ref="J4592">_xlfn.XLOOKUP(D4592,justificativas_motivos,justificativas_texto,"",1,1)</f>
        <v>MOTORISTA CUMPRINDO HORÁRIO NA ESCALA ATUAL</v>
      </c>
    </row>
    <row r="4593" spans="1:10" ht="41.25" hidden="1" customHeight="1">
      <c r="A4593" s="152">
        <v>45720</v>
      </c>
      <c r="B4593" s="146">
        <v>24009</v>
      </c>
      <c r="C4593" s="147">
        <v>0.33333333333333331</v>
      </c>
      <c r="D4593" s="148" t="s">
        <v>11</v>
      </c>
      <c r="E4593" s="149" t="s">
        <v>302</v>
      </c>
      <c r="F4593" s="149"/>
      <c r="G4593" s="149" t="str">
        <f t="shared" si="157"/>
        <v>1</v>
      </c>
      <c r="H4593" s="150">
        <f t="shared" si="158"/>
        <v>18</v>
      </c>
      <c r="I4593" s="149" t="str" cm="1">
        <f t="array" ref="I4593">_xlfn.XLOOKUP(C4593,imp_horarios,imp_trechos_janta,"",-1,1)</f>
        <v>SAO LUIS X GOIANIA 08:00</v>
      </c>
      <c r="J4593" s="151" t="str" cm="1">
        <f t="array" ref="J4593">_xlfn.XLOOKUP(D4593,justificativas_motivos,justificativas_texto,"",1,1)</f>
        <v>MOTORISTA CUMPRINDO HORÁRIO NA ESCALA ATUAL</v>
      </c>
    </row>
    <row r="4594" spans="1:10" ht="41.25" hidden="1" customHeight="1">
      <c r="A4594" s="152">
        <v>45720</v>
      </c>
      <c r="B4594" s="146">
        <v>19014</v>
      </c>
      <c r="C4594" s="147">
        <v>0.39583333333333331</v>
      </c>
      <c r="D4594" s="148" t="s">
        <v>11</v>
      </c>
      <c r="E4594" s="153" t="s">
        <v>288</v>
      </c>
      <c r="F4594" s="149"/>
      <c r="G4594" s="149" t="str">
        <f t="shared" si="157"/>
        <v>1</v>
      </c>
      <c r="H4594" s="150">
        <f t="shared" si="158"/>
        <v>18</v>
      </c>
      <c r="I4594" s="149" t="s">
        <v>145</v>
      </c>
      <c r="J4594" s="151" t="str" cm="1">
        <f t="array" ref="J4594">_xlfn.XLOOKUP(D4594,justificativas_motivos,justificativas_texto,"",1,1)</f>
        <v>MOTORISTA CUMPRINDO HORÁRIO NA ESCALA ATUAL</v>
      </c>
    </row>
    <row r="4595" spans="1:10" ht="41.25" hidden="1" customHeight="1">
      <c r="A4595" s="152">
        <v>45720</v>
      </c>
      <c r="B4595" s="146">
        <v>19014</v>
      </c>
      <c r="C4595" s="147">
        <v>0.39583333333333331</v>
      </c>
      <c r="D4595" s="148" t="s">
        <v>11</v>
      </c>
      <c r="E4595" s="153" t="s">
        <v>361</v>
      </c>
      <c r="F4595" s="149"/>
      <c r="G4595" s="149" t="str">
        <f t="shared" si="157"/>
        <v>1</v>
      </c>
      <c r="H4595" s="150">
        <f t="shared" si="158"/>
        <v>18</v>
      </c>
      <c r="I4595" s="149" t="s">
        <v>145</v>
      </c>
      <c r="J4595" s="151" t="str" cm="1">
        <f t="array" ref="J4595">_xlfn.XLOOKUP(D4595,justificativas_motivos,justificativas_texto,"",1,1)</f>
        <v>MOTORISTA CUMPRINDO HORÁRIO NA ESCALA ATUAL</v>
      </c>
    </row>
    <row r="4596" spans="1:10" ht="41.25" hidden="1" customHeight="1">
      <c r="A4596" s="152">
        <v>45720</v>
      </c>
      <c r="B4596" s="146" t="s">
        <v>137</v>
      </c>
      <c r="C4596" s="147" t="s">
        <v>137</v>
      </c>
      <c r="D4596" s="148" t="s">
        <v>137</v>
      </c>
      <c r="E4596" s="149" t="s">
        <v>126</v>
      </c>
      <c r="F4596" s="149"/>
      <c r="G4596" s="149" t="str">
        <f t="shared" si="157"/>
        <v>1</v>
      </c>
      <c r="H4596" s="150">
        <f t="shared" si="158"/>
        <v>18</v>
      </c>
      <c r="I4596" s="149" t="str" cm="1">
        <f t="array" ref="I4596">_xlfn.XLOOKUP(C4596,imp_horarios,imp_trechos_janta,"",-1,1)</f>
        <v>ESPERA</v>
      </c>
      <c r="J4596" s="151" t="str" cm="1">
        <f t="array" ref="J4596">_xlfn.XLOOKUP(D4596,justificativas_motivos,justificativas_texto,"",1,1)</f>
        <v>MOTORISTA NA GARAGEM EM ESPERA PARA DISPONIBILIDADE DE HORARIOS</v>
      </c>
    </row>
    <row r="4597" spans="1:10" ht="41.25" hidden="1" customHeight="1">
      <c r="A4597" s="152">
        <v>45720</v>
      </c>
      <c r="B4597" s="146" t="s">
        <v>137</v>
      </c>
      <c r="C4597" s="147" t="s">
        <v>137</v>
      </c>
      <c r="D4597" s="148" t="s">
        <v>137</v>
      </c>
      <c r="E4597" s="153" t="s">
        <v>641</v>
      </c>
      <c r="F4597" s="149"/>
      <c r="G4597" s="149" t="str">
        <f t="shared" si="157"/>
        <v>1</v>
      </c>
      <c r="H4597" s="150">
        <f t="shared" si="158"/>
        <v>18</v>
      </c>
      <c r="I4597" s="149" t="str" cm="1">
        <f t="array" ref="I4597">_xlfn.XLOOKUP(C4597,imp_horarios,imp_trechos_janta,"",-1,1)</f>
        <v>ESPERA</v>
      </c>
      <c r="J4597" s="151" t="str" cm="1">
        <f t="array" ref="J4597">_xlfn.XLOOKUP(D4597,justificativas_motivos,justificativas_texto,"",1,1)</f>
        <v>MOTORISTA NA GARAGEM EM ESPERA PARA DISPONIBILIDADE DE HORARIOS</v>
      </c>
    </row>
    <row r="4598" spans="1:10" ht="41.25" hidden="1" customHeight="1">
      <c r="A4598" s="152">
        <v>45720</v>
      </c>
      <c r="B4598" s="146">
        <v>19005</v>
      </c>
      <c r="C4598" s="147">
        <v>0.75</v>
      </c>
      <c r="D4598" s="148" t="s">
        <v>11</v>
      </c>
      <c r="E4598" s="149" t="s">
        <v>19</v>
      </c>
      <c r="F4598" s="149"/>
      <c r="G4598" s="149" t="str">
        <f t="shared" si="157"/>
        <v>1</v>
      </c>
      <c r="H4598" s="150">
        <f t="shared" si="158"/>
        <v>18</v>
      </c>
      <c r="I4598" s="149" t="str" cm="1">
        <f t="array" ref="I4598">_xlfn.XLOOKUP(C4598,imp_horarios,imp_trechos_janta,"",-1,1)</f>
        <v>GOIANIA X TERESINA 18:00</v>
      </c>
      <c r="J4598" s="151" t="str" cm="1">
        <f t="array" ref="J4598">_xlfn.XLOOKUP(D4598,justificativas_motivos,justificativas_texto,"",1,1)</f>
        <v>MOTORISTA CUMPRINDO HORÁRIO NA ESCALA ATUAL</v>
      </c>
    </row>
    <row r="4599" spans="1:10" ht="41.25" hidden="1" customHeight="1">
      <c r="A4599" s="152">
        <v>45720</v>
      </c>
      <c r="B4599" s="146">
        <v>19005</v>
      </c>
      <c r="C4599" s="147">
        <v>0.75</v>
      </c>
      <c r="D4599" s="148" t="s">
        <v>11</v>
      </c>
      <c r="E4599" s="149" t="s">
        <v>194</v>
      </c>
      <c r="F4599" s="149"/>
      <c r="G4599" s="149" t="str">
        <f t="shared" si="157"/>
        <v>1</v>
      </c>
      <c r="H4599" s="150">
        <f t="shared" si="158"/>
        <v>18</v>
      </c>
      <c r="I4599" s="149" t="str" cm="1">
        <f t="array" ref="I4599">_xlfn.XLOOKUP(C4599,imp_horarios,imp_trechos_janta,"",-1,1)</f>
        <v>GOIANIA X TERESINA 18:00</v>
      </c>
      <c r="J4599" s="151" t="str" cm="1">
        <f t="array" ref="J4599">_xlfn.XLOOKUP(D4599,justificativas_motivos,justificativas_texto,"",1,1)</f>
        <v>MOTORISTA CUMPRINDO HORÁRIO NA ESCALA ATUAL</v>
      </c>
    </row>
    <row r="4600" spans="1:10" ht="41.25" hidden="1" customHeight="1">
      <c r="A4600" s="152">
        <v>45720</v>
      </c>
      <c r="B4600" s="146">
        <v>24015</v>
      </c>
      <c r="C4600" s="147">
        <v>0.79166666666666663</v>
      </c>
      <c r="D4600" s="148" t="s">
        <v>11</v>
      </c>
      <c r="E4600" s="149" t="s">
        <v>160</v>
      </c>
      <c r="F4600" s="149"/>
      <c r="G4600" s="149" t="str">
        <f t="shared" si="157"/>
        <v>1</v>
      </c>
      <c r="H4600" s="150">
        <f t="shared" si="158"/>
        <v>18</v>
      </c>
      <c r="I4600" s="149" t="s">
        <v>79</v>
      </c>
      <c r="J4600" s="151" t="str" cm="1">
        <f t="array" ref="J4600">_xlfn.XLOOKUP(D4600,justificativas_motivos,justificativas_texto,"",1,1)</f>
        <v>MOTORISTA CUMPRINDO HORÁRIO NA ESCALA ATUAL</v>
      </c>
    </row>
    <row r="4601" spans="1:10" ht="41.25" hidden="1" customHeight="1">
      <c r="A4601" s="152">
        <v>45720</v>
      </c>
      <c r="B4601" s="146">
        <v>24015</v>
      </c>
      <c r="C4601" s="147">
        <v>0.79166666666666663</v>
      </c>
      <c r="D4601" s="148" t="s">
        <v>11</v>
      </c>
      <c r="E4601" s="149" t="s">
        <v>108</v>
      </c>
      <c r="F4601" s="149"/>
      <c r="G4601" s="149" t="str">
        <f t="shared" si="157"/>
        <v>1</v>
      </c>
      <c r="H4601" s="150">
        <f t="shared" si="158"/>
        <v>18</v>
      </c>
      <c r="I4601" s="149" t="s">
        <v>79</v>
      </c>
      <c r="J4601" s="151" t="str" cm="1">
        <f t="array" ref="J4601">_xlfn.XLOOKUP(D4601,justificativas_motivos,justificativas_texto,"",1,1)</f>
        <v>MOTORISTA CUMPRINDO HORÁRIO NA ESCALA ATUAL</v>
      </c>
    </row>
    <row r="4602" spans="1:10" ht="41.25" hidden="1" customHeight="1">
      <c r="A4602" s="152">
        <v>45720</v>
      </c>
      <c r="B4602" s="146">
        <v>24006</v>
      </c>
      <c r="C4602" s="147">
        <v>0.83333333333333337</v>
      </c>
      <c r="D4602" s="148" t="s">
        <v>11</v>
      </c>
      <c r="E4602" s="149" t="s">
        <v>218</v>
      </c>
      <c r="F4602" s="149"/>
      <c r="G4602" s="149" t="str">
        <f t="shared" si="157"/>
        <v>1</v>
      </c>
      <c r="H4602" s="150">
        <f t="shared" si="158"/>
        <v>18</v>
      </c>
      <c r="I4602" s="149" t="str" cm="1">
        <f t="array" ref="I4602">_xlfn.XLOOKUP(C4602,imp_horarios,imp_trechos_janta,"",-1,1)</f>
        <v>GOIANIA X SAO LUIS 20:00</v>
      </c>
      <c r="J4602" s="151" t="str" cm="1">
        <f t="array" ref="J4602">_xlfn.XLOOKUP(D4602,justificativas_motivos,justificativas_texto,"",1,1)</f>
        <v>MOTORISTA CUMPRINDO HORÁRIO NA ESCALA ATUAL</v>
      </c>
    </row>
    <row r="4603" spans="1:10" ht="41.25" hidden="1" customHeight="1">
      <c r="A4603" s="152">
        <v>45720</v>
      </c>
      <c r="B4603" s="146">
        <v>24006</v>
      </c>
      <c r="C4603" s="147">
        <v>0.83333333333333337</v>
      </c>
      <c r="D4603" s="148" t="s">
        <v>11</v>
      </c>
      <c r="E4603" s="149" t="s">
        <v>219</v>
      </c>
      <c r="F4603" s="149"/>
      <c r="G4603" s="149" t="str">
        <f t="shared" si="157"/>
        <v>1</v>
      </c>
      <c r="H4603" s="150">
        <f t="shared" si="158"/>
        <v>18</v>
      </c>
      <c r="I4603" s="149" t="str" cm="1">
        <f t="array" ref="I4603">_xlfn.XLOOKUP(C4603,imp_horarios,imp_trechos_janta,"",-1,1)</f>
        <v>GOIANIA X SAO LUIS 20:00</v>
      </c>
      <c r="J4603" s="145" t="str" cm="1">
        <f t="array" ref="J4603">_xlfn.XLOOKUP(D4603,justificativas_motivos,justificativas_texto,"",1,1)</f>
        <v>MOTORISTA CUMPRINDO HORÁRIO NA ESCALA ATUAL</v>
      </c>
    </row>
    <row r="4604" spans="1:10" ht="41.25" hidden="1" customHeight="1">
      <c r="A4604" s="152">
        <v>45720</v>
      </c>
      <c r="B4604" s="146" t="s">
        <v>71</v>
      </c>
      <c r="C4604" s="147" t="s">
        <v>71</v>
      </c>
      <c r="D4604" s="148" t="s">
        <v>107</v>
      </c>
      <c r="E4604" s="149" t="s">
        <v>210</v>
      </c>
      <c r="F4604" s="149"/>
      <c r="G4604" s="149" t="str">
        <f t="shared" si="157"/>
        <v>1</v>
      </c>
      <c r="H4604" s="150">
        <f t="shared" si="158"/>
        <v>18</v>
      </c>
      <c r="I4604" s="149" t="str" cm="1">
        <f t="array" ref="I4604">_xlfn.XLOOKUP(C4604,imp_horarios,imp_trechos_janta,"",-1,1)</f>
        <v>FRETAMENTO</v>
      </c>
      <c r="J4604" s="164" t="s">
        <v>457</v>
      </c>
    </row>
    <row r="4605" spans="1:10" ht="41.25" hidden="1" customHeight="1">
      <c r="A4605" s="152">
        <v>45721</v>
      </c>
      <c r="B4605" s="146">
        <v>19020</v>
      </c>
      <c r="C4605" s="147">
        <v>0.85416666666666663</v>
      </c>
      <c r="D4605" s="148" t="s">
        <v>11</v>
      </c>
      <c r="E4605" s="149" t="s">
        <v>19</v>
      </c>
      <c r="F4605" s="149"/>
      <c r="G4605" s="149" t="str">
        <f t="shared" si="157"/>
        <v>1</v>
      </c>
      <c r="H4605" s="150">
        <f t="shared" si="158"/>
        <v>18</v>
      </c>
      <c r="I4605" s="149" t="s">
        <v>635</v>
      </c>
      <c r="J4605" s="151" t="str" cm="1">
        <f t="array" ref="J4605">_xlfn.XLOOKUP(D4605,justificativas_motivos,justificativas_texto,"",1,1)</f>
        <v>MOTORISTA CUMPRINDO HORÁRIO NA ESCALA ATUAL</v>
      </c>
    </row>
    <row r="4606" spans="1:10" ht="41.25" hidden="1" customHeight="1">
      <c r="A4606" s="152">
        <v>45721</v>
      </c>
      <c r="B4606" s="146">
        <v>19020</v>
      </c>
      <c r="C4606" s="147">
        <v>0.85416666666666663</v>
      </c>
      <c r="D4606" s="148" t="s">
        <v>11</v>
      </c>
      <c r="E4606" s="149" t="s">
        <v>194</v>
      </c>
      <c r="F4606" s="149"/>
      <c r="G4606" s="149" t="str">
        <f t="shared" si="157"/>
        <v>1</v>
      </c>
      <c r="H4606" s="150">
        <f t="shared" si="158"/>
        <v>18</v>
      </c>
      <c r="I4606" s="149" t="s">
        <v>635</v>
      </c>
      <c r="J4606" s="151" t="str" cm="1">
        <f t="array" ref="J4606">_xlfn.XLOOKUP(D4606,justificativas_motivos,justificativas_texto,"",1,1)</f>
        <v>MOTORISTA CUMPRINDO HORÁRIO NA ESCALA ATUAL</v>
      </c>
    </row>
    <row r="4607" spans="1:10" ht="41.25" hidden="1" customHeight="1">
      <c r="A4607" s="152">
        <v>45721</v>
      </c>
      <c r="B4607" s="146">
        <v>19007</v>
      </c>
      <c r="C4607" s="147">
        <v>0.87847222222222221</v>
      </c>
      <c r="D4607" s="148" t="s">
        <v>11</v>
      </c>
      <c r="E4607" s="149" t="s">
        <v>160</v>
      </c>
      <c r="F4607" s="149"/>
      <c r="G4607" s="149" t="str">
        <f t="shared" si="157"/>
        <v>1</v>
      </c>
      <c r="H4607" s="150">
        <f t="shared" si="158"/>
        <v>18</v>
      </c>
      <c r="I4607" s="149" t="str" cm="1">
        <f t="array" ref="I4607">_xlfn.XLOOKUP(C4607,imp_horarios,imp_trechos_janta,"",-1,1)</f>
        <v>BELEM X GOIANIA 21:05</v>
      </c>
      <c r="J4607" s="151" t="str" cm="1">
        <f t="array" ref="J4607">_xlfn.XLOOKUP(D4607,justificativas_motivos,justificativas_texto,"",1,1)</f>
        <v>MOTORISTA CUMPRINDO HORÁRIO NA ESCALA ATUAL</v>
      </c>
    </row>
    <row r="4608" spans="1:10" ht="41.25" hidden="1" customHeight="1">
      <c r="A4608" s="152">
        <v>45721</v>
      </c>
      <c r="B4608" s="146">
        <v>19007</v>
      </c>
      <c r="C4608" s="147">
        <v>0.87847222222222221</v>
      </c>
      <c r="D4608" s="148" t="s">
        <v>11</v>
      </c>
      <c r="E4608" s="149" t="s">
        <v>108</v>
      </c>
      <c r="F4608" s="149"/>
      <c r="G4608" s="149" t="str">
        <f t="shared" si="157"/>
        <v>1</v>
      </c>
      <c r="H4608" s="150">
        <f t="shared" si="158"/>
        <v>18</v>
      </c>
      <c r="I4608" s="149" t="str" cm="1">
        <f t="array" ref="I4608">_xlfn.XLOOKUP(C4608,imp_horarios,imp_trechos_janta,"",-1,1)</f>
        <v>BELEM X GOIANIA 21:05</v>
      </c>
      <c r="J4608" s="151" t="str" cm="1">
        <f t="array" ref="J4608">_xlfn.XLOOKUP(D4608,justificativas_motivos,justificativas_texto,"",1,1)</f>
        <v>MOTORISTA CUMPRINDO HORÁRIO NA ESCALA ATUAL</v>
      </c>
    </row>
    <row r="4609" spans="1:10" ht="41.25" hidden="1" customHeight="1">
      <c r="A4609" s="152">
        <v>45721</v>
      </c>
      <c r="B4609" s="146">
        <v>24014</v>
      </c>
      <c r="C4609" s="147">
        <v>0.3</v>
      </c>
      <c r="D4609" s="148" t="s">
        <v>11</v>
      </c>
      <c r="E4609" s="149" t="s">
        <v>218</v>
      </c>
      <c r="F4609" s="149"/>
      <c r="G4609" s="149" t="str">
        <f t="shared" si="157"/>
        <v>1</v>
      </c>
      <c r="H4609" s="150">
        <f t="shared" si="158"/>
        <v>18</v>
      </c>
      <c r="I4609" s="149" t="str" cm="1">
        <f t="array" ref="I4609">_xlfn.XLOOKUP(C4609,imp_horarios,imp_trechos_janta,"",-1,1)</f>
        <v>BELEM X GOIANIA 07:12</v>
      </c>
      <c r="J4609" s="151" t="str" cm="1">
        <f t="array" ref="J4609">_xlfn.XLOOKUP(D4609,justificativas_motivos,justificativas_texto,"",1,1)</f>
        <v>MOTORISTA CUMPRINDO HORÁRIO NA ESCALA ATUAL</v>
      </c>
    </row>
    <row r="4610" spans="1:10" ht="41.25" hidden="1" customHeight="1">
      <c r="A4610" s="152">
        <v>45721</v>
      </c>
      <c r="B4610" s="146">
        <v>24014</v>
      </c>
      <c r="C4610" s="147">
        <v>0.3</v>
      </c>
      <c r="D4610" s="148" t="s">
        <v>11</v>
      </c>
      <c r="E4610" s="149" t="s">
        <v>219</v>
      </c>
      <c r="F4610" s="149"/>
      <c r="G4610" s="149" t="str">
        <f t="shared" si="157"/>
        <v>1</v>
      </c>
      <c r="H4610" s="150">
        <f t="shared" si="158"/>
        <v>18</v>
      </c>
      <c r="I4610" s="149" t="str" cm="1">
        <f t="array" ref="I4610">_xlfn.XLOOKUP(C4610,imp_horarios,imp_trechos_janta,"",-1,1)</f>
        <v>BELEM X GOIANIA 07:12</v>
      </c>
      <c r="J4610" s="151" t="str" cm="1">
        <f t="array" ref="J4610">_xlfn.XLOOKUP(D4610,justificativas_motivos,justificativas_texto,"",1,1)</f>
        <v>MOTORISTA CUMPRINDO HORÁRIO NA ESCALA ATUAL</v>
      </c>
    </row>
    <row r="4611" spans="1:10" ht="41.25" hidden="1" customHeight="1">
      <c r="A4611" s="152">
        <v>45721</v>
      </c>
      <c r="B4611" s="146">
        <v>24004</v>
      </c>
      <c r="C4611" s="147">
        <v>0.33333333333333331</v>
      </c>
      <c r="D4611" s="148" t="s">
        <v>11</v>
      </c>
      <c r="E4611" s="153" t="s">
        <v>42</v>
      </c>
      <c r="F4611" s="149"/>
      <c r="G4611" s="149" t="str">
        <f t="shared" si="157"/>
        <v>1</v>
      </c>
      <c r="H4611" s="150">
        <f t="shared" si="158"/>
        <v>18</v>
      </c>
      <c r="I4611" s="149" t="str" cm="1">
        <f t="array" ref="I4611">_xlfn.XLOOKUP(C4611,imp_horarios,imp_trechos_janta,"",-1,1)</f>
        <v>SAO LUIS X GOIANIA 08:00</v>
      </c>
      <c r="J4611" s="151" t="str" cm="1">
        <f t="array" ref="J4611">_xlfn.XLOOKUP(D4611,justificativas_motivos,justificativas_texto,"",1,1)</f>
        <v>MOTORISTA CUMPRINDO HORÁRIO NA ESCALA ATUAL</v>
      </c>
    </row>
    <row r="4612" spans="1:10" ht="41.25" hidden="1" customHeight="1">
      <c r="A4612" s="152">
        <v>45721</v>
      </c>
      <c r="B4612" s="146">
        <v>24004</v>
      </c>
      <c r="C4612" s="147">
        <v>0.33333333333333331</v>
      </c>
      <c r="D4612" s="148" t="s">
        <v>11</v>
      </c>
      <c r="E4612" s="153" t="s">
        <v>43</v>
      </c>
      <c r="F4612" s="149"/>
      <c r="G4612" s="149" t="str">
        <f t="shared" si="157"/>
        <v>1</v>
      </c>
      <c r="H4612" s="150">
        <f t="shared" si="158"/>
        <v>18</v>
      </c>
      <c r="I4612" s="149" t="str" cm="1">
        <f t="array" ref="I4612">_xlfn.XLOOKUP(C4612,imp_horarios,imp_trechos_janta,"",-1,1)</f>
        <v>SAO LUIS X GOIANIA 08:00</v>
      </c>
      <c r="J4612" s="151" t="str" cm="1">
        <f t="array" ref="J4612">_xlfn.XLOOKUP(D4612,justificativas_motivos,justificativas_texto,"",1,1)</f>
        <v>MOTORISTA CUMPRINDO HORÁRIO NA ESCALA ATUAL</v>
      </c>
    </row>
    <row r="4613" spans="1:10" ht="41.25" hidden="1" customHeight="1">
      <c r="A4613" s="152">
        <v>45721</v>
      </c>
      <c r="B4613" s="146">
        <v>15500</v>
      </c>
      <c r="C4613" s="147">
        <v>0.39583333333333331</v>
      </c>
      <c r="D4613" s="148" t="s">
        <v>11</v>
      </c>
      <c r="E4613" s="153" t="s">
        <v>352</v>
      </c>
      <c r="F4613" s="149"/>
      <c r="G4613" s="149" t="str">
        <f t="shared" ref="G4613:G4676" si="159">IF(E4613="MOTORISTA","","1")</f>
        <v>1</v>
      </c>
      <c r="H4613" s="150">
        <f t="shared" ref="H4613:H4676" si="160">IF(E4613="MOTORISTA","",18)</f>
        <v>18</v>
      </c>
      <c r="I4613" s="149" t="s">
        <v>145</v>
      </c>
      <c r="J4613" s="151" t="str" cm="1">
        <f t="array" ref="J4613">_xlfn.XLOOKUP(D4613,justificativas_motivos,justificativas_texto,"",1,1)</f>
        <v>MOTORISTA CUMPRINDO HORÁRIO NA ESCALA ATUAL</v>
      </c>
    </row>
    <row r="4614" spans="1:10" ht="41.25" hidden="1" customHeight="1">
      <c r="A4614" s="152">
        <v>45721</v>
      </c>
      <c r="B4614" s="146">
        <v>15500</v>
      </c>
      <c r="C4614" s="147">
        <v>0.39583333333333331</v>
      </c>
      <c r="D4614" s="148" t="s">
        <v>11</v>
      </c>
      <c r="E4614" s="153" t="s">
        <v>371</v>
      </c>
      <c r="F4614" s="149"/>
      <c r="G4614" s="149" t="str">
        <f t="shared" si="159"/>
        <v>1</v>
      </c>
      <c r="H4614" s="150">
        <f t="shared" si="160"/>
        <v>18</v>
      </c>
      <c r="I4614" s="149" t="s">
        <v>145</v>
      </c>
      <c r="J4614" s="151" t="str" cm="1">
        <f t="array" ref="J4614">_xlfn.XLOOKUP(D4614,justificativas_motivos,justificativas_texto,"",1,1)</f>
        <v>MOTORISTA CUMPRINDO HORÁRIO NA ESCALA ATUAL</v>
      </c>
    </row>
    <row r="4615" spans="1:10" ht="41.25" hidden="1" customHeight="1">
      <c r="A4615" s="152">
        <v>45721</v>
      </c>
      <c r="B4615" s="146" t="s">
        <v>137</v>
      </c>
      <c r="C4615" s="147" t="s">
        <v>137</v>
      </c>
      <c r="D4615" s="148" t="s">
        <v>137</v>
      </c>
      <c r="E4615" s="149" t="s">
        <v>167</v>
      </c>
      <c r="F4615" s="149"/>
      <c r="G4615" s="149" t="str">
        <f t="shared" si="159"/>
        <v>1</v>
      </c>
      <c r="H4615" s="150">
        <f t="shared" si="160"/>
        <v>18</v>
      </c>
      <c r="I4615" s="149" t="str" cm="1">
        <f t="array" ref="I4615">_xlfn.XLOOKUP(C4615,imp_horarios,imp_trechos_janta,"",-1,1)</f>
        <v>ESPERA</v>
      </c>
      <c r="J4615" s="151" t="str" cm="1">
        <f t="array" ref="J4615">_xlfn.XLOOKUP(D4615,justificativas_motivos,justificativas_texto,"",1,1)</f>
        <v>MOTORISTA NA GARAGEM EM ESPERA PARA DISPONIBILIDADE DE HORARIOS</v>
      </c>
    </row>
    <row r="4616" spans="1:10" ht="41.25" hidden="1" customHeight="1">
      <c r="A4616" s="152">
        <v>45721</v>
      </c>
      <c r="B4616" s="146" t="s">
        <v>137</v>
      </c>
      <c r="C4616" s="147" t="s">
        <v>137</v>
      </c>
      <c r="D4616" s="148" t="s">
        <v>137</v>
      </c>
      <c r="E4616" s="153" t="s">
        <v>379</v>
      </c>
      <c r="F4616" s="149"/>
      <c r="G4616" s="149" t="str">
        <f t="shared" si="159"/>
        <v>1</v>
      </c>
      <c r="H4616" s="150">
        <f t="shared" si="160"/>
        <v>18</v>
      </c>
      <c r="I4616" s="149" t="str" cm="1">
        <f t="array" ref="I4616">_xlfn.XLOOKUP(C4616,imp_horarios,imp_trechos_janta,"",-1,1)</f>
        <v>ESPERA</v>
      </c>
      <c r="J4616" s="151" t="str" cm="1">
        <f t="array" ref="J4616">_xlfn.XLOOKUP(D4616,justificativas_motivos,justificativas_texto,"",1,1)</f>
        <v>MOTORISTA NA GARAGEM EM ESPERA PARA DISPONIBILIDADE DE HORARIOS</v>
      </c>
    </row>
    <row r="4617" spans="1:10" ht="41.25" hidden="1" customHeight="1">
      <c r="A4617" s="152">
        <v>45721</v>
      </c>
      <c r="B4617" s="146">
        <v>19014</v>
      </c>
      <c r="C4617" s="147">
        <v>0.75</v>
      </c>
      <c r="D4617" s="148" t="s">
        <v>11</v>
      </c>
      <c r="E4617" s="149" t="s">
        <v>60</v>
      </c>
      <c r="F4617" s="149"/>
      <c r="G4617" s="149" t="str">
        <f t="shared" si="159"/>
        <v>1</v>
      </c>
      <c r="H4617" s="150">
        <f t="shared" si="160"/>
        <v>18</v>
      </c>
      <c r="I4617" s="149" t="str" cm="1">
        <f t="array" ref="I4617">_xlfn.XLOOKUP(C4617,imp_horarios,imp_trechos_janta,"",-1,1)</f>
        <v>GOIANIA X TERESINA 18:00</v>
      </c>
      <c r="J4617" s="151" t="str" cm="1">
        <f t="array" ref="J4617">_xlfn.XLOOKUP(D4617,justificativas_motivos,justificativas_texto,"",1,1)</f>
        <v>MOTORISTA CUMPRINDO HORÁRIO NA ESCALA ATUAL</v>
      </c>
    </row>
    <row r="4618" spans="1:10" ht="41.25" hidden="1" customHeight="1">
      <c r="A4618" s="152">
        <v>45721</v>
      </c>
      <c r="B4618" s="146">
        <v>19014</v>
      </c>
      <c r="C4618" s="147">
        <v>0.75</v>
      </c>
      <c r="D4618" s="148" t="s">
        <v>11</v>
      </c>
      <c r="E4618" s="149" t="s">
        <v>61</v>
      </c>
      <c r="F4618" s="149"/>
      <c r="G4618" s="149" t="str">
        <f t="shared" si="159"/>
        <v>1</v>
      </c>
      <c r="H4618" s="150">
        <f t="shared" si="160"/>
        <v>18</v>
      </c>
      <c r="I4618" s="149" t="str" cm="1">
        <f t="array" ref="I4618">_xlfn.XLOOKUP(C4618,imp_horarios,imp_trechos_janta,"",-1,1)</f>
        <v>GOIANIA X TERESINA 18:00</v>
      </c>
      <c r="J4618" s="151" t="str" cm="1">
        <f t="array" ref="J4618">_xlfn.XLOOKUP(D4618,justificativas_motivos,justificativas_texto,"",1,1)</f>
        <v>MOTORISTA CUMPRINDO HORÁRIO NA ESCALA ATUAL</v>
      </c>
    </row>
    <row r="4619" spans="1:10" ht="41.25" hidden="1" customHeight="1">
      <c r="A4619" s="152">
        <v>45721</v>
      </c>
      <c r="B4619" s="146">
        <v>24010</v>
      </c>
      <c r="C4619" s="147">
        <v>0.79166666666666663</v>
      </c>
      <c r="D4619" s="148" t="s">
        <v>11</v>
      </c>
      <c r="E4619" s="149" t="s">
        <v>124</v>
      </c>
      <c r="F4619" s="149"/>
      <c r="G4619" s="149" t="str">
        <f t="shared" si="159"/>
        <v>1</v>
      </c>
      <c r="H4619" s="150">
        <f t="shared" si="160"/>
        <v>18</v>
      </c>
      <c r="I4619" s="149" t="s">
        <v>79</v>
      </c>
      <c r="J4619" s="151" t="str" cm="1">
        <f t="array" ref="J4619">_xlfn.XLOOKUP(D4619,justificativas_motivos,justificativas_texto,"",1,1)</f>
        <v>MOTORISTA CUMPRINDO HORÁRIO NA ESCALA ATUAL</v>
      </c>
    </row>
    <row r="4620" spans="1:10" ht="41.25" hidden="1" customHeight="1">
      <c r="A4620" s="152">
        <v>45721</v>
      </c>
      <c r="B4620" s="146">
        <v>24010</v>
      </c>
      <c r="C4620" s="147">
        <v>0.79166666666666663</v>
      </c>
      <c r="D4620" s="148" t="s">
        <v>11</v>
      </c>
      <c r="E4620" s="153" t="s">
        <v>408</v>
      </c>
      <c r="F4620" s="149"/>
      <c r="G4620" s="149" t="str">
        <f t="shared" si="159"/>
        <v>1</v>
      </c>
      <c r="H4620" s="150">
        <f t="shared" si="160"/>
        <v>18</v>
      </c>
      <c r="I4620" s="149" t="s">
        <v>79</v>
      </c>
      <c r="J4620" s="151" t="str" cm="1">
        <f t="array" ref="J4620">_xlfn.XLOOKUP(D4620,justificativas_motivos,justificativas_texto,"",1,1)</f>
        <v>MOTORISTA CUMPRINDO HORÁRIO NA ESCALA ATUAL</v>
      </c>
    </row>
    <row r="4621" spans="1:10" ht="41.25" hidden="1" customHeight="1">
      <c r="A4621" s="152">
        <v>45721</v>
      </c>
      <c r="B4621" s="146">
        <v>24014</v>
      </c>
      <c r="C4621" s="147">
        <v>0.83333333333333337</v>
      </c>
      <c r="D4621" s="148" t="s">
        <v>11</v>
      </c>
      <c r="E4621" s="149" t="s">
        <v>91</v>
      </c>
      <c r="F4621" s="149"/>
      <c r="G4621" s="149" t="str">
        <f t="shared" si="159"/>
        <v>1</v>
      </c>
      <c r="H4621" s="150">
        <f t="shared" si="160"/>
        <v>18</v>
      </c>
      <c r="I4621" s="149" t="str" cm="1">
        <f t="array" ref="I4621">_xlfn.XLOOKUP(C4621,imp_horarios,imp_trechos_janta,"",-1,1)</f>
        <v>GOIANIA X SAO LUIS 20:00</v>
      </c>
      <c r="J4621" s="151" t="str" cm="1">
        <f t="array" ref="J4621">_xlfn.XLOOKUP(D4621,justificativas_motivos,justificativas_texto,"",1,1)</f>
        <v>MOTORISTA CUMPRINDO HORÁRIO NA ESCALA ATUAL</v>
      </c>
    </row>
    <row r="4622" spans="1:10" ht="41.25" hidden="1" customHeight="1">
      <c r="A4622" s="152">
        <v>45721</v>
      </c>
      <c r="B4622" s="146">
        <v>24014</v>
      </c>
      <c r="C4622" s="147">
        <v>0.83333333333333337</v>
      </c>
      <c r="D4622" s="148" t="s">
        <v>11</v>
      </c>
      <c r="E4622" s="149" t="s">
        <v>89</v>
      </c>
      <c r="F4622" s="149"/>
      <c r="G4622" s="149" t="str">
        <f t="shared" si="159"/>
        <v>1</v>
      </c>
      <c r="H4622" s="150">
        <f t="shared" si="160"/>
        <v>18</v>
      </c>
      <c r="I4622" s="149" t="str" cm="1">
        <f t="array" ref="I4622">_xlfn.XLOOKUP(C4622,imp_horarios,imp_trechos_janta,"",-1,1)</f>
        <v>GOIANIA X SAO LUIS 20:00</v>
      </c>
      <c r="J4622" s="145" t="str" cm="1">
        <f t="array" ref="J4622">_xlfn.XLOOKUP(D4622,justificativas_motivos,justificativas_texto,"",1,1)</f>
        <v>MOTORISTA CUMPRINDO HORÁRIO NA ESCALA ATUAL</v>
      </c>
    </row>
    <row r="4623" spans="1:10" ht="41.25" hidden="1" customHeight="1">
      <c r="A4623" s="152">
        <v>45721</v>
      </c>
      <c r="B4623" s="146" t="s">
        <v>71</v>
      </c>
      <c r="C4623" s="147" t="s">
        <v>71</v>
      </c>
      <c r="D4623" s="148" t="s">
        <v>107</v>
      </c>
      <c r="E4623" s="149" t="s">
        <v>210</v>
      </c>
      <c r="F4623" s="149"/>
      <c r="G4623" s="149" t="str">
        <f t="shared" si="159"/>
        <v>1</v>
      </c>
      <c r="H4623" s="150">
        <f t="shared" si="160"/>
        <v>18</v>
      </c>
      <c r="I4623" s="149" t="str" cm="1">
        <f t="array" ref="I4623">_xlfn.XLOOKUP(C4623,imp_horarios,imp_trechos_janta,"",-1,1)</f>
        <v>FRETAMENTO</v>
      </c>
      <c r="J4623" s="164" t="s">
        <v>457</v>
      </c>
    </row>
    <row r="4624" spans="1:10" ht="41.25" hidden="1" customHeight="1">
      <c r="A4624" s="152">
        <v>45722</v>
      </c>
      <c r="B4624" s="146">
        <v>19005</v>
      </c>
      <c r="C4624" s="147">
        <v>0.85416666666666663</v>
      </c>
      <c r="D4624" s="148" t="s">
        <v>11</v>
      </c>
      <c r="E4624" s="149" t="s">
        <v>60</v>
      </c>
      <c r="F4624" s="149"/>
      <c r="G4624" s="149" t="str">
        <f t="shared" si="159"/>
        <v>1</v>
      </c>
      <c r="H4624" s="150">
        <f t="shared" si="160"/>
        <v>18</v>
      </c>
      <c r="I4624" s="149" t="str" cm="1">
        <f t="array" ref="I4624">_xlfn.XLOOKUP(C4624,imp_horarios,imp_trechos_janta,"",-1,1)</f>
        <v>IMPERATRIZ X SÃO LUIS 20:15</v>
      </c>
      <c r="J4624" s="151" t="str" cm="1">
        <f t="array" ref="J4624">_xlfn.XLOOKUP(D4624,justificativas_motivos,justificativas_texto,"",1,1)</f>
        <v>MOTORISTA CUMPRINDO HORÁRIO NA ESCALA ATUAL</v>
      </c>
    </row>
    <row r="4625" spans="1:10" ht="41.25" hidden="1" customHeight="1">
      <c r="A4625" s="152">
        <v>45722</v>
      </c>
      <c r="B4625" s="146">
        <v>19005</v>
      </c>
      <c r="C4625" s="147">
        <v>0.85416666666666663</v>
      </c>
      <c r="D4625" s="148" t="s">
        <v>11</v>
      </c>
      <c r="E4625" s="149" t="s">
        <v>61</v>
      </c>
      <c r="F4625" s="149"/>
      <c r="G4625" s="149" t="str">
        <f t="shared" si="159"/>
        <v>1</v>
      </c>
      <c r="H4625" s="150">
        <f t="shared" si="160"/>
        <v>18</v>
      </c>
      <c r="I4625" s="149" t="str" cm="1">
        <f t="array" ref="I4625">_xlfn.XLOOKUP(C4625,imp_horarios,imp_trechos_janta,"",-1,1)</f>
        <v>IMPERATRIZ X SÃO LUIS 20:15</v>
      </c>
      <c r="J4625" s="151" t="str" cm="1">
        <f t="array" ref="J4625">_xlfn.XLOOKUP(D4625,justificativas_motivos,justificativas_texto,"",1,1)</f>
        <v>MOTORISTA CUMPRINDO HORÁRIO NA ESCALA ATUAL</v>
      </c>
    </row>
    <row r="4626" spans="1:10" ht="41.25" hidden="1" customHeight="1">
      <c r="A4626" s="152">
        <v>45722</v>
      </c>
      <c r="B4626" s="146">
        <v>19003</v>
      </c>
      <c r="C4626" s="147">
        <v>0.87847222222222221</v>
      </c>
      <c r="D4626" s="148" t="s">
        <v>11</v>
      </c>
      <c r="E4626" s="149" t="s">
        <v>124</v>
      </c>
      <c r="F4626" s="149"/>
      <c r="G4626" s="149" t="str">
        <f t="shared" si="159"/>
        <v>1</v>
      </c>
      <c r="H4626" s="150">
        <f t="shared" si="160"/>
        <v>18</v>
      </c>
      <c r="I4626" s="149" t="str" cm="1">
        <f t="array" ref="I4626">_xlfn.XLOOKUP(C4626,imp_horarios,imp_trechos_janta,"",-1,1)</f>
        <v>BELEM X GOIANIA 21:05</v>
      </c>
      <c r="J4626" s="151" t="str" cm="1">
        <f t="array" ref="J4626">_xlfn.XLOOKUP(D4626,justificativas_motivos,justificativas_texto,"",1,1)</f>
        <v>MOTORISTA CUMPRINDO HORÁRIO NA ESCALA ATUAL</v>
      </c>
    </row>
    <row r="4627" spans="1:10" ht="41.25" hidden="1" customHeight="1">
      <c r="A4627" s="152">
        <v>45722</v>
      </c>
      <c r="B4627" s="146">
        <v>19003</v>
      </c>
      <c r="C4627" s="147">
        <v>0.87847222222222221</v>
      </c>
      <c r="D4627" s="148" t="s">
        <v>11</v>
      </c>
      <c r="E4627" s="153" t="s">
        <v>408</v>
      </c>
      <c r="F4627" s="149"/>
      <c r="G4627" s="149" t="str">
        <f t="shared" si="159"/>
        <v>1</v>
      </c>
      <c r="H4627" s="150">
        <f t="shared" si="160"/>
        <v>18</v>
      </c>
      <c r="I4627" s="149" t="str" cm="1">
        <f t="array" ref="I4627">_xlfn.XLOOKUP(C4627,imp_horarios,imp_trechos_janta,"",-1,1)</f>
        <v>BELEM X GOIANIA 21:05</v>
      </c>
      <c r="J4627" s="151" t="str" cm="1">
        <f t="array" ref="J4627">_xlfn.XLOOKUP(D4627,justificativas_motivos,justificativas_texto,"",1,1)</f>
        <v>MOTORISTA CUMPRINDO HORÁRIO NA ESCALA ATUAL</v>
      </c>
    </row>
    <row r="4628" spans="1:10" ht="41.25" hidden="1" customHeight="1">
      <c r="A4628" s="152">
        <v>45722</v>
      </c>
      <c r="B4628" s="146">
        <v>24001</v>
      </c>
      <c r="C4628" s="147">
        <v>0.3</v>
      </c>
      <c r="D4628" s="148" t="s">
        <v>11</v>
      </c>
      <c r="E4628" s="149" t="s">
        <v>91</v>
      </c>
      <c r="F4628" s="149"/>
      <c r="G4628" s="149" t="str">
        <f t="shared" si="159"/>
        <v>1</v>
      </c>
      <c r="H4628" s="150">
        <f t="shared" si="160"/>
        <v>18</v>
      </c>
      <c r="I4628" s="149" t="str" cm="1">
        <f t="array" ref="I4628">_xlfn.XLOOKUP(C4628,imp_horarios,imp_trechos_janta,"",-1,1)</f>
        <v>BELEM X GOIANIA 07:12</v>
      </c>
      <c r="J4628" s="151" t="str" cm="1">
        <f t="array" ref="J4628">_xlfn.XLOOKUP(D4628,justificativas_motivos,justificativas_texto,"",1,1)</f>
        <v>MOTORISTA CUMPRINDO HORÁRIO NA ESCALA ATUAL</v>
      </c>
    </row>
    <row r="4629" spans="1:10" ht="41.25" hidden="1" customHeight="1">
      <c r="A4629" s="152">
        <v>45722</v>
      </c>
      <c r="B4629" s="146">
        <v>24001</v>
      </c>
      <c r="C4629" s="147">
        <v>0.3</v>
      </c>
      <c r="D4629" s="148" t="s">
        <v>11</v>
      </c>
      <c r="E4629" s="149" t="s">
        <v>89</v>
      </c>
      <c r="F4629" s="149"/>
      <c r="G4629" s="149" t="str">
        <f t="shared" si="159"/>
        <v>1</v>
      </c>
      <c r="H4629" s="150">
        <f t="shared" si="160"/>
        <v>18</v>
      </c>
      <c r="I4629" s="149" t="str" cm="1">
        <f t="array" ref="I4629">_xlfn.XLOOKUP(C4629,imp_horarios,imp_trechos_janta,"",-1,1)</f>
        <v>BELEM X GOIANIA 07:12</v>
      </c>
      <c r="J4629" s="151" t="str" cm="1">
        <f t="array" ref="J4629">_xlfn.XLOOKUP(D4629,justificativas_motivos,justificativas_texto,"",1,1)</f>
        <v>MOTORISTA CUMPRINDO HORÁRIO NA ESCALA ATUAL</v>
      </c>
    </row>
    <row r="4630" spans="1:10" ht="41.25" hidden="1" customHeight="1">
      <c r="A4630" s="152">
        <v>45722</v>
      </c>
      <c r="B4630" s="146">
        <v>24009</v>
      </c>
      <c r="C4630" s="147">
        <v>0.33333333333333331</v>
      </c>
      <c r="D4630" s="148" t="s">
        <v>11</v>
      </c>
      <c r="E4630" s="153" t="s">
        <v>143</v>
      </c>
      <c r="F4630" s="149"/>
      <c r="G4630" s="149" t="str">
        <f t="shared" si="159"/>
        <v>1</v>
      </c>
      <c r="H4630" s="150">
        <f t="shared" si="160"/>
        <v>18</v>
      </c>
      <c r="I4630" s="149" t="str" cm="1">
        <f t="array" ref="I4630">_xlfn.XLOOKUP(C4630,imp_horarios,imp_trechos_janta,"",-1,1)</f>
        <v>SAO LUIS X GOIANIA 08:00</v>
      </c>
      <c r="J4630" s="151" t="str" cm="1">
        <f t="array" ref="J4630">_xlfn.XLOOKUP(D4630,justificativas_motivos,justificativas_texto,"",1,1)</f>
        <v>MOTORISTA CUMPRINDO HORÁRIO NA ESCALA ATUAL</v>
      </c>
    </row>
    <row r="4631" spans="1:10" ht="41.25" hidden="1" customHeight="1">
      <c r="A4631" s="152">
        <v>45722</v>
      </c>
      <c r="B4631" s="146">
        <v>24009</v>
      </c>
      <c r="C4631" s="147">
        <v>0.33333333333333331</v>
      </c>
      <c r="D4631" s="148" t="s">
        <v>11</v>
      </c>
      <c r="E4631" s="153" t="s">
        <v>373</v>
      </c>
      <c r="F4631" s="149"/>
      <c r="G4631" s="149" t="str">
        <f t="shared" si="159"/>
        <v>1</v>
      </c>
      <c r="H4631" s="150">
        <f t="shared" si="160"/>
        <v>18</v>
      </c>
      <c r="I4631" s="149" t="str" cm="1">
        <f t="array" ref="I4631">_xlfn.XLOOKUP(C4631,imp_horarios,imp_trechos_janta,"",-1,1)</f>
        <v>SAO LUIS X GOIANIA 08:00</v>
      </c>
      <c r="J4631" s="151" t="str" cm="1">
        <f t="array" ref="J4631">_xlfn.XLOOKUP(D4631,justificativas_motivos,justificativas_texto,"",1,1)</f>
        <v>MOTORISTA CUMPRINDO HORÁRIO NA ESCALA ATUAL</v>
      </c>
    </row>
    <row r="4632" spans="1:10" ht="41.25" hidden="1" customHeight="1">
      <c r="A4632" s="152">
        <v>45722</v>
      </c>
      <c r="B4632" s="146">
        <v>19018</v>
      </c>
      <c r="C4632" s="147">
        <v>0.39583333333333331</v>
      </c>
      <c r="D4632" s="148" t="s">
        <v>11</v>
      </c>
      <c r="E4632" s="153" t="s">
        <v>377</v>
      </c>
      <c r="F4632" s="149"/>
      <c r="G4632" s="149" t="str">
        <f t="shared" si="159"/>
        <v>1</v>
      </c>
      <c r="H4632" s="150">
        <f t="shared" si="160"/>
        <v>18</v>
      </c>
      <c r="I4632" s="149" t="s">
        <v>145</v>
      </c>
      <c r="J4632" s="151" t="str" cm="1">
        <f t="array" ref="J4632">_xlfn.XLOOKUP(D4632,justificativas_motivos,justificativas_texto,"",1,1)</f>
        <v>MOTORISTA CUMPRINDO HORÁRIO NA ESCALA ATUAL</v>
      </c>
    </row>
    <row r="4633" spans="1:10" ht="41.25" hidden="1" customHeight="1">
      <c r="A4633" s="152">
        <v>45722</v>
      </c>
      <c r="B4633" s="146">
        <v>19018</v>
      </c>
      <c r="C4633" s="147">
        <v>0.39583333333333331</v>
      </c>
      <c r="D4633" s="148" t="s">
        <v>11</v>
      </c>
      <c r="E4633" s="153" t="s">
        <v>375</v>
      </c>
      <c r="F4633" s="149"/>
      <c r="G4633" s="149" t="str">
        <f t="shared" si="159"/>
        <v>1</v>
      </c>
      <c r="H4633" s="150">
        <f t="shared" si="160"/>
        <v>18</v>
      </c>
      <c r="I4633" s="149" t="s">
        <v>145</v>
      </c>
      <c r="J4633" s="151" t="str" cm="1">
        <f t="array" ref="J4633">_xlfn.XLOOKUP(D4633,justificativas_motivos,justificativas_texto,"",1,1)</f>
        <v>MOTORISTA CUMPRINDO HORÁRIO NA ESCALA ATUAL</v>
      </c>
    </row>
    <row r="4634" spans="1:10" ht="41.25" hidden="1" customHeight="1">
      <c r="A4634" s="152">
        <v>45722</v>
      </c>
      <c r="B4634" s="146" t="s">
        <v>137</v>
      </c>
      <c r="C4634" s="147" t="s">
        <v>137</v>
      </c>
      <c r="D4634" s="148" t="s">
        <v>137</v>
      </c>
      <c r="E4634" s="149" t="s">
        <v>86</v>
      </c>
      <c r="F4634" s="149"/>
      <c r="G4634" s="149" t="str">
        <f t="shared" si="159"/>
        <v>1</v>
      </c>
      <c r="H4634" s="150">
        <f t="shared" si="160"/>
        <v>18</v>
      </c>
      <c r="I4634" s="149" t="str" cm="1">
        <f t="array" ref="I4634">_xlfn.XLOOKUP(C4634,imp_horarios,imp_trechos_janta,"",-1,1)</f>
        <v>ESPERA</v>
      </c>
      <c r="J4634" s="151" t="str" cm="1">
        <f t="array" ref="J4634">_xlfn.XLOOKUP(D4634,justificativas_motivos,justificativas_texto,"",1,1)</f>
        <v>MOTORISTA NA GARAGEM EM ESPERA PARA DISPONIBILIDADE DE HORARIOS</v>
      </c>
    </row>
    <row r="4635" spans="1:10" ht="41.25" hidden="1" customHeight="1">
      <c r="A4635" s="152">
        <v>45722</v>
      </c>
      <c r="B4635" s="146" t="s">
        <v>137</v>
      </c>
      <c r="C4635" s="147" t="s">
        <v>137</v>
      </c>
      <c r="D4635" s="148" t="s">
        <v>137</v>
      </c>
      <c r="E4635" s="149" t="s">
        <v>96</v>
      </c>
      <c r="F4635" s="149"/>
      <c r="G4635" s="149" t="str">
        <f t="shared" si="159"/>
        <v>1</v>
      </c>
      <c r="H4635" s="150">
        <f t="shared" si="160"/>
        <v>18</v>
      </c>
      <c r="I4635" s="149" t="str" cm="1">
        <f t="array" ref="I4635">_xlfn.XLOOKUP(C4635,imp_horarios,imp_trechos_janta,"",-1,1)</f>
        <v>ESPERA</v>
      </c>
      <c r="J4635" s="151" t="str" cm="1">
        <f t="array" ref="J4635">_xlfn.XLOOKUP(D4635,justificativas_motivos,justificativas_texto,"",1,1)</f>
        <v>MOTORISTA NA GARAGEM EM ESPERA PARA DISPONIBILIDADE DE HORARIOS</v>
      </c>
    </row>
    <row r="4636" spans="1:10" ht="41.25" hidden="1" customHeight="1">
      <c r="A4636" s="152">
        <v>45722</v>
      </c>
      <c r="B4636" s="146">
        <v>19013</v>
      </c>
      <c r="C4636" s="147">
        <v>0.75</v>
      </c>
      <c r="D4636" s="148" t="s">
        <v>11</v>
      </c>
      <c r="E4636" s="149" t="s">
        <v>131</v>
      </c>
      <c r="F4636" s="149"/>
      <c r="G4636" s="149" t="str">
        <f t="shared" si="159"/>
        <v>1</v>
      </c>
      <c r="H4636" s="150">
        <f t="shared" si="160"/>
        <v>18</v>
      </c>
      <c r="I4636" s="149" t="str" cm="1">
        <f t="array" ref="I4636">_xlfn.XLOOKUP(C4636,imp_horarios,imp_trechos_janta,"",-1,1)</f>
        <v>GOIANIA X TERESINA 18:00</v>
      </c>
      <c r="J4636" s="151" t="str" cm="1">
        <f t="array" ref="J4636">_xlfn.XLOOKUP(D4636,justificativas_motivos,justificativas_texto,"",1,1)</f>
        <v>MOTORISTA CUMPRINDO HORÁRIO NA ESCALA ATUAL</v>
      </c>
    </row>
    <row r="4637" spans="1:10" ht="41.25" hidden="1" customHeight="1">
      <c r="A4637" s="152">
        <v>45722</v>
      </c>
      <c r="B4637" s="146">
        <v>19013</v>
      </c>
      <c r="C4637" s="147">
        <v>0.75</v>
      </c>
      <c r="D4637" s="148" t="s">
        <v>11</v>
      </c>
      <c r="E4637" s="149" t="s">
        <v>132</v>
      </c>
      <c r="F4637" s="149"/>
      <c r="G4637" s="149" t="str">
        <f t="shared" si="159"/>
        <v>1</v>
      </c>
      <c r="H4637" s="150">
        <f t="shared" si="160"/>
        <v>18</v>
      </c>
      <c r="I4637" s="149" t="str" cm="1">
        <f t="array" ref="I4637">_xlfn.XLOOKUP(C4637,imp_horarios,imp_trechos_janta,"",-1,1)</f>
        <v>GOIANIA X TERESINA 18:00</v>
      </c>
      <c r="J4637" s="151" t="str" cm="1">
        <f t="array" ref="J4637">_xlfn.XLOOKUP(D4637,justificativas_motivos,justificativas_texto,"",1,1)</f>
        <v>MOTORISTA CUMPRINDO HORÁRIO NA ESCALA ATUAL</v>
      </c>
    </row>
    <row r="4638" spans="1:10" ht="41.25" hidden="1" customHeight="1">
      <c r="A4638" s="152">
        <v>45722</v>
      </c>
      <c r="B4638" s="146">
        <v>24013</v>
      </c>
      <c r="C4638" s="147">
        <v>0.79166666666666663</v>
      </c>
      <c r="D4638" s="148" t="s">
        <v>11</v>
      </c>
      <c r="E4638" s="149" t="s">
        <v>26</v>
      </c>
      <c r="F4638" s="149"/>
      <c r="G4638" s="149" t="str">
        <f t="shared" si="159"/>
        <v>1</v>
      </c>
      <c r="H4638" s="150">
        <f t="shared" si="160"/>
        <v>18</v>
      </c>
      <c r="I4638" s="149" t="s">
        <v>79</v>
      </c>
      <c r="J4638" s="151" t="str" cm="1">
        <f t="array" ref="J4638">_xlfn.XLOOKUP(D4638,justificativas_motivos,justificativas_texto,"",1,1)</f>
        <v>MOTORISTA CUMPRINDO HORÁRIO NA ESCALA ATUAL</v>
      </c>
    </row>
    <row r="4639" spans="1:10" ht="41.25" hidden="1" customHeight="1">
      <c r="A4639" s="152">
        <v>45722</v>
      </c>
      <c r="B4639" s="146">
        <v>24013</v>
      </c>
      <c r="C4639" s="147">
        <v>0.79166666666666663</v>
      </c>
      <c r="D4639" s="148" t="s">
        <v>11</v>
      </c>
      <c r="E4639" s="149" t="s">
        <v>24</v>
      </c>
      <c r="F4639" s="149"/>
      <c r="G4639" s="149" t="str">
        <f t="shared" si="159"/>
        <v>1</v>
      </c>
      <c r="H4639" s="150">
        <f t="shared" si="160"/>
        <v>18</v>
      </c>
      <c r="I4639" s="149" t="s">
        <v>79</v>
      </c>
      <c r="J4639" s="151" t="str" cm="1">
        <f t="array" ref="J4639">_xlfn.XLOOKUP(D4639,justificativas_motivos,justificativas_texto,"",1,1)</f>
        <v>MOTORISTA CUMPRINDO HORÁRIO NA ESCALA ATUAL</v>
      </c>
    </row>
    <row r="4640" spans="1:10" ht="41.25" hidden="1" customHeight="1">
      <c r="A4640" s="152">
        <v>45722</v>
      </c>
      <c r="B4640" s="146">
        <v>24003</v>
      </c>
      <c r="C4640" s="147">
        <v>0.83333333333333337</v>
      </c>
      <c r="D4640" s="148" t="s">
        <v>11</v>
      </c>
      <c r="E4640" s="149" t="s">
        <v>13</v>
      </c>
      <c r="F4640" s="149"/>
      <c r="G4640" s="149" t="str">
        <f t="shared" si="159"/>
        <v>1</v>
      </c>
      <c r="H4640" s="150">
        <f t="shared" si="160"/>
        <v>18</v>
      </c>
      <c r="I4640" s="149" t="str" cm="1">
        <f t="array" ref="I4640">_xlfn.XLOOKUP(C4640,imp_horarios,imp_trechos_janta,"",-1,1)</f>
        <v>GOIANIA X SAO LUIS 20:00</v>
      </c>
      <c r="J4640" s="151" t="str" cm="1">
        <f t="array" ref="J4640">_xlfn.XLOOKUP(D4640,justificativas_motivos,justificativas_texto,"",1,1)</f>
        <v>MOTORISTA CUMPRINDO HORÁRIO NA ESCALA ATUAL</v>
      </c>
    </row>
    <row r="4641" spans="1:10" ht="41.25" hidden="1" customHeight="1">
      <c r="A4641" s="152">
        <v>45722</v>
      </c>
      <c r="B4641" s="146">
        <v>24003</v>
      </c>
      <c r="C4641" s="147">
        <v>0.83333333333333337</v>
      </c>
      <c r="D4641" s="148" t="s">
        <v>11</v>
      </c>
      <c r="E4641" s="153" t="s">
        <v>410</v>
      </c>
      <c r="F4641" s="149"/>
      <c r="G4641" s="149" t="str">
        <f t="shared" si="159"/>
        <v>1</v>
      </c>
      <c r="H4641" s="150">
        <f t="shared" si="160"/>
        <v>18</v>
      </c>
      <c r="I4641" s="149" t="str" cm="1">
        <f t="array" ref="I4641">_xlfn.XLOOKUP(C4641,imp_horarios,imp_trechos_janta,"",-1,1)</f>
        <v>GOIANIA X SAO LUIS 20:00</v>
      </c>
      <c r="J4641" s="151" t="str" cm="1">
        <f t="array" ref="J4641">_xlfn.XLOOKUP(D4641,justificativas_motivos,justificativas_texto,"",1,1)</f>
        <v>MOTORISTA CUMPRINDO HORÁRIO NA ESCALA ATUAL</v>
      </c>
    </row>
    <row r="4642" spans="1:10" ht="41.25" hidden="1" customHeight="1">
      <c r="A4642" s="152">
        <v>45723</v>
      </c>
      <c r="B4642" s="146">
        <v>19020</v>
      </c>
      <c r="C4642" s="147">
        <v>0.85416666666666663</v>
      </c>
      <c r="D4642" s="148" t="s">
        <v>11</v>
      </c>
      <c r="E4642" s="149" t="s">
        <v>131</v>
      </c>
      <c r="F4642" s="149"/>
      <c r="G4642" s="149" t="str">
        <f t="shared" si="159"/>
        <v>1</v>
      </c>
      <c r="H4642" s="150">
        <f t="shared" si="160"/>
        <v>18</v>
      </c>
      <c r="I4642" s="149" t="s">
        <v>635</v>
      </c>
      <c r="J4642" s="151" t="str" cm="1">
        <f t="array" ref="J4642">_xlfn.XLOOKUP(D4642,justificativas_motivos,justificativas_texto,"",1,1)</f>
        <v>MOTORISTA CUMPRINDO HORÁRIO NA ESCALA ATUAL</v>
      </c>
    </row>
    <row r="4643" spans="1:10" ht="41.25" hidden="1" customHeight="1">
      <c r="A4643" s="152">
        <v>45723</v>
      </c>
      <c r="B4643" s="146">
        <v>19020</v>
      </c>
      <c r="C4643" s="147">
        <v>0.85416666666666663</v>
      </c>
      <c r="D4643" s="148" t="s">
        <v>11</v>
      </c>
      <c r="E4643" s="149" t="s">
        <v>132</v>
      </c>
      <c r="F4643" s="149"/>
      <c r="G4643" s="149" t="str">
        <f t="shared" si="159"/>
        <v>1</v>
      </c>
      <c r="H4643" s="150">
        <f t="shared" si="160"/>
        <v>18</v>
      </c>
      <c r="I4643" s="149" t="s">
        <v>635</v>
      </c>
      <c r="J4643" s="151" t="str" cm="1">
        <f t="array" ref="J4643">_xlfn.XLOOKUP(D4643,justificativas_motivos,justificativas_texto,"",1,1)</f>
        <v>MOTORISTA CUMPRINDO HORÁRIO NA ESCALA ATUAL</v>
      </c>
    </row>
    <row r="4644" spans="1:10" ht="41.25" hidden="1" customHeight="1">
      <c r="A4644" s="152">
        <v>45723</v>
      </c>
      <c r="B4644" s="146">
        <v>20016</v>
      </c>
      <c r="C4644" s="147">
        <v>0.87847222222222221</v>
      </c>
      <c r="D4644" s="148" t="s">
        <v>11</v>
      </c>
      <c r="E4644" s="149" t="s">
        <v>26</v>
      </c>
      <c r="F4644" s="149"/>
      <c r="G4644" s="149" t="str">
        <f t="shared" si="159"/>
        <v>1</v>
      </c>
      <c r="H4644" s="150">
        <f t="shared" si="160"/>
        <v>18</v>
      </c>
      <c r="I4644" s="149" t="str" cm="1">
        <f t="array" ref="I4644">_xlfn.XLOOKUP(C4644,imp_horarios,imp_trechos_janta,"",-1,1)</f>
        <v>BELEM X GOIANIA 21:05</v>
      </c>
      <c r="J4644" s="151" t="str" cm="1">
        <f t="array" ref="J4644">_xlfn.XLOOKUP(D4644,justificativas_motivos,justificativas_texto,"",1,1)</f>
        <v>MOTORISTA CUMPRINDO HORÁRIO NA ESCALA ATUAL</v>
      </c>
    </row>
    <row r="4645" spans="1:10" ht="41.25" hidden="1" customHeight="1">
      <c r="A4645" s="152">
        <v>45723</v>
      </c>
      <c r="B4645" s="146">
        <v>20016</v>
      </c>
      <c r="C4645" s="147">
        <v>0.87847222222222221</v>
      </c>
      <c r="D4645" s="148" t="s">
        <v>11</v>
      </c>
      <c r="E4645" s="149" t="s">
        <v>24</v>
      </c>
      <c r="F4645" s="149"/>
      <c r="G4645" s="149" t="str">
        <f t="shared" si="159"/>
        <v>1</v>
      </c>
      <c r="H4645" s="150">
        <f t="shared" si="160"/>
        <v>18</v>
      </c>
      <c r="I4645" s="149" t="str" cm="1">
        <f t="array" ref="I4645">_xlfn.XLOOKUP(C4645,imp_horarios,imp_trechos_janta,"",-1,1)</f>
        <v>BELEM X GOIANIA 21:05</v>
      </c>
      <c r="J4645" s="151" t="str" cm="1">
        <f t="array" ref="J4645">_xlfn.XLOOKUP(D4645,justificativas_motivos,justificativas_texto,"",1,1)</f>
        <v>MOTORISTA CUMPRINDO HORÁRIO NA ESCALA ATUAL</v>
      </c>
    </row>
    <row r="4646" spans="1:10" ht="41.25" hidden="1" customHeight="1">
      <c r="A4646" s="152">
        <v>45723</v>
      </c>
      <c r="B4646" s="146">
        <v>24013</v>
      </c>
      <c r="C4646" s="147">
        <v>0.3</v>
      </c>
      <c r="D4646" s="148" t="s">
        <v>11</v>
      </c>
      <c r="E4646" s="149" t="s">
        <v>13</v>
      </c>
      <c r="F4646" s="149"/>
      <c r="G4646" s="149" t="str">
        <f t="shared" si="159"/>
        <v>1</v>
      </c>
      <c r="H4646" s="150">
        <f t="shared" si="160"/>
        <v>18</v>
      </c>
      <c r="I4646" s="149" t="str" cm="1">
        <f t="array" ref="I4646">_xlfn.XLOOKUP(C4646,imp_horarios,imp_trechos_janta,"",-1,1)</f>
        <v>BELEM X GOIANIA 07:12</v>
      </c>
      <c r="J4646" s="151" t="str" cm="1">
        <f t="array" ref="J4646">_xlfn.XLOOKUP(D4646,justificativas_motivos,justificativas_texto,"",1,1)</f>
        <v>MOTORISTA CUMPRINDO HORÁRIO NA ESCALA ATUAL</v>
      </c>
    </row>
    <row r="4647" spans="1:10" ht="41.25" hidden="1" customHeight="1">
      <c r="A4647" s="152">
        <v>45723</v>
      </c>
      <c r="B4647" s="146">
        <v>24013</v>
      </c>
      <c r="C4647" s="147">
        <v>0.3</v>
      </c>
      <c r="D4647" s="148" t="s">
        <v>11</v>
      </c>
      <c r="E4647" s="153" t="s">
        <v>410</v>
      </c>
      <c r="F4647" s="149"/>
      <c r="G4647" s="149" t="str">
        <f t="shared" si="159"/>
        <v>1</v>
      </c>
      <c r="H4647" s="150">
        <f t="shared" si="160"/>
        <v>18</v>
      </c>
      <c r="I4647" s="149" t="str" cm="1">
        <f t="array" ref="I4647">_xlfn.XLOOKUP(C4647,imp_horarios,imp_trechos_janta,"",-1,1)</f>
        <v>BELEM X GOIANIA 07:12</v>
      </c>
      <c r="J4647" s="151" t="str" cm="1">
        <f t="array" ref="J4647">_xlfn.XLOOKUP(D4647,justificativas_motivos,justificativas_texto,"",1,1)</f>
        <v>MOTORISTA CUMPRINDO HORÁRIO NA ESCALA ATUAL</v>
      </c>
    </row>
    <row r="4648" spans="1:10" ht="41.25" hidden="1" customHeight="1">
      <c r="A4648" s="152">
        <v>45723</v>
      </c>
      <c r="B4648" s="146">
        <v>24003</v>
      </c>
      <c r="C4648" s="147">
        <v>0.33333333333333331</v>
      </c>
      <c r="D4648" s="148" t="s">
        <v>11</v>
      </c>
      <c r="E4648" s="153" t="s">
        <v>103</v>
      </c>
      <c r="F4648" s="149"/>
      <c r="G4648" s="149" t="str">
        <f t="shared" si="159"/>
        <v>1</v>
      </c>
      <c r="H4648" s="150">
        <f t="shared" si="160"/>
        <v>18</v>
      </c>
      <c r="I4648" s="149" t="str" cm="1">
        <f t="array" ref="I4648">_xlfn.XLOOKUP(C4648,imp_horarios,imp_trechos_janta,"",-1,1)</f>
        <v>SAO LUIS X GOIANIA 08:00</v>
      </c>
      <c r="J4648" s="151" t="str" cm="1">
        <f t="array" ref="J4648">_xlfn.XLOOKUP(D4648,justificativas_motivos,justificativas_texto,"",1,1)</f>
        <v>MOTORISTA CUMPRINDO HORÁRIO NA ESCALA ATUAL</v>
      </c>
    </row>
    <row r="4649" spans="1:10" ht="41.25" hidden="1" customHeight="1">
      <c r="A4649" s="152">
        <v>45723</v>
      </c>
      <c r="B4649" s="146">
        <v>24003</v>
      </c>
      <c r="C4649" s="147">
        <v>0.33333333333333331</v>
      </c>
      <c r="D4649" s="148" t="s">
        <v>11</v>
      </c>
      <c r="E4649" s="153" t="s">
        <v>370</v>
      </c>
      <c r="F4649" s="149"/>
      <c r="G4649" s="149" t="str">
        <f t="shared" si="159"/>
        <v>1</v>
      </c>
      <c r="H4649" s="150">
        <f t="shared" si="160"/>
        <v>18</v>
      </c>
      <c r="I4649" s="149" t="str" cm="1">
        <f t="array" ref="I4649">_xlfn.XLOOKUP(C4649,imp_horarios,imp_trechos_janta,"",-1,1)</f>
        <v>SAO LUIS X GOIANIA 08:00</v>
      </c>
      <c r="J4649" s="151" t="str" cm="1">
        <f t="array" ref="J4649">_xlfn.XLOOKUP(D4649,justificativas_motivos,justificativas_texto,"",1,1)</f>
        <v>MOTORISTA CUMPRINDO HORÁRIO NA ESCALA ATUAL</v>
      </c>
    </row>
    <row r="4650" spans="1:10" ht="41.25" hidden="1" customHeight="1">
      <c r="A4650" s="152">
        <v>45723</v>
      </c>
      <c r="B4650" s="146">
        <v>19006</v>
      </c>
      <c r="C4650" s="147">
        <v>0.39583333333333331</v>
      </c>
      <c r="D4650" s="148" t="s">
        <v>11</v>
      </c>
      <c r="E4650" s="153" t="s">
        <v>307</v>
      </c>
      <c r="F4650" s="149"/>
      <c r="G4650" s="149" t="str">
        <f t="shared" si="159"/>
        <v>1</v>
      </c>
      <c r="H4650" s="150">
        <f t="shared" si="160"/>
        <v>18</v>
      </c>
      <c r="I4650" s="149" t="s">
        <v>145</v>
      </c>
      <c r="J4650" s="151" t="str" cm="1">
        <f t="array" ref="J4650">_xlfn.XLOOKUP(D4650,justificativas_motivos,justificativas_texto,"",1,1)</f>
        <v>MOTORISTA CUMPRINDO HORÁRIO NA ESCALA ATUAL</v>
      </c>
    </row>
    <row r="4651" spans="1:10" ht="41.25" hidden="1" customHeight="1">
      <c r="A4651" s="152">
        <v>45723</v>
      </c>
      <c r="B4651" s="146">
        <v>19006</v>
      </c>
      <c r="C4651" s="147">
        <v>0.39583333333333331</v>
      </c>
      <c r="D4651" s="148" t="s">
        <v>11</v>
      </c>
      <c r="E4651" s="153" t="s">
        <v>244</v>
      </c>
      <c r="F4651" s="149"/>
      <c r="G4651" s="149" t="str">
        <f t="shared" si="159"/>
        <v>1</v>
      </c>
      <c r="H4651" s="150">
        <f t="shared" si="160"/>
        <v>18</v>
      </c>
      <c r="I4651" s="149" t="s">
        <v>145</v>
      </c>
      <c r="J4651" s="151" t="str" cm="1">
        <f t="array" ref="J4651">_xlfn.XLOOKUP(D4651,justificativas_motivos,justificativas_texto,"",1,1)</f>
        <v>MOTORISTA CUMPRINDO HORÁRIO NA ESCALA ATUAL</v>
      </c>
    </row>
    <row r="4652" spans="1:10" ht="41.25" hidden="1" customHeight="1">
      <c r="A4652" s="152">
        <v>45723</v>
      </c>
      <c r="B4652" s="146" t="s">
        <v>137</v>
      </c>
      <c r="C4652" s="147" t="s">
        <v>137</v>
      </c>
      <c r="D4652" s="148" t="s">
        <v>137</v>
      </c>
      <c r="E4652" s="149" t="s">
        <v>118</v>
      </c>
      <c r="F4652" s="149"/>
      <c r="G4652" s="149" t="str">
        <f t="shared" si="159"/>
        <v>1</v>
      </c>
      <c r="H4652" s="150">
        <f t="shared" si="160"/>
        <v>18</v>
      </c>
      <c r="I4652" s="149" t="str" cm="1">
        <f t="array" ref="I4652">_xlfn.XLOOKUP(C4652,imp_horarios,imp_trechos_janta,"",-1,1)</f>
        <v>ESPERA</v>
      </c>
      <c r="J4652" s="151" t="str" cm="1">
        <f t="array" ref="J4652">_xlfn.XLOOKUP(D4652,justificativas_motivos,justificativas_texto,"",1,1)</f>
        <v>MOTORISTA NA GARAGEM EM ESPERA PARA DISPONIBILIDADE DE HORARIOS</v>
      </c>
    </row>
    <row r="4653" spans="1:10" ht="41.25" hidden="1" customHeight="1">
      <c r="A4653" s="152">
        <v>45723</v>
      </c>
      <c r="B4653" s="146" t="s">
        <v>137</v>
      </c>
      <c r="C4653" s="147" t="s">
        <v>137</v>
      </c>
      <c r="D4653" s="148" t="s">
        <v>137</v>
      </c>
      <c r="E4653" s="149" t="s">
        <v>83</v>
      </c>
      <c r="F4653" s="149"/>
      <c r="G4653" s="149" t="str">
        <f t="shared" si="159"/>
        <v>1</v>
      </c>
      <c r="H4653" s="150">
        <f t="shared" si="160"/>
        <v>18</v>
      </c>
      <c r="I4653" s="149" t="str" cm="1">
        <f t="array" ref="I4653">_xlfn.XLOOKUP(C4653,imp_horarios,imp_trechos_janta,"",-1,1)</f>
        <v>ESPERA</v>
      </c>
      <c r="J4653" s="151" t="str" cm="1">
        <f t="array" ref="J4653">_xlfn.XLOOKUP(D4653,justificativas_motivos,justificativas_texto,"",1,1)</f>
        <v>MOTORISTA NA GARAGEM EM ESPERA PARA DISPONIBILIDADE DE HORARIOS</v>
      </c>
    </row>
    <row r="4654" spans="1:10" ht="41.25" hidden="1" customHeight="1">
      <c r="A4654" s="152">
        <v>45723</v>
      </c>
      <c r="B4654" s="146" t="s">
        <v>285</v>
      </c>
      <c r="C4654" s="147" t="s">
        <v>285</v>
      </c>
      <c r="D4654" s="148" t="s">
        <v>285</v>
      </c>
      <c r="E4654" s="149" t="s">
        <v>164</v>
      </c>
      <c r="F4654" s="149"/>
      <c r="G4654" s="149" t="str">
        <f t="shared" si="159"/>
        <v>1</v>
      </c>
      <c r="H4654" s="150">
        <f t="shared" si="160"/>
        <v>18</v>
      </c>
      <c r="I4654" s="149" t="str" cm="1">
        <f t="array" ref="I4654">_xlfn.XLOOKUP(C4654,imp_horarios,imp_trechos_janta,"",-1,1)</f>
        <v>PASSE</v>
      </c>
      <c r="J4654" s="151" t="str" cm="1">
        <f t="array" ref="J4654">_xlfn.XLOOKUP(D4654,justificativas_motivos,justificativas_texto,"",1,1)</f>
        <v>MOTORISTA CHEGANDO/SAINDO DA GARAGEM DE PASSE</v>
      </c>
    </row>
    <row r="4655" spans="1:10" ht="41.25" hidden="1" customHeight="1">
      <c r="A4655" s="152">
        <v>45723</v>
      </c>
      <c r="B4655" s="146" t="s">
        <v>285</v>
      </c>
      <c r="C4655" s="147" t="s">
        <v>285</v>
      </c>
      <c r="D4655" s="148" t="s">
        <v>285</v>
      </c>
      <c r="E4655" s="149" t="s">
        <v>66</v>
      </c>
      <c r="F4655" s="149"/>
      <c r="G4655" s="149" t="str">
        <f t="shared" si="159"/>
        <v>1</v>
      </c>
      <c r="H4655" s="150">
        <f t="shared" si="160"/>
        <v>18</v>
      </c>
      <c r="I4655" s="149" t="str" cm="1">
        <f t="array" ref="I4655">_xlfn.XLOOKUP(C4655,imp_horarios,imp_trechos_janta,"",-1,1)</f>
        <v>PASSE</v>
      </c>
      <c r="J4655" s="151" t="str" cm="1">
        <f t="array" ref="J4655">_xlfn.XLOOKUP(D4655,justificativas_motivos,justificativas_texto,"",1,1)</f>
        <v>MOTORISTA CHEGANDO/SAINDO DA GARAGEM DE PASSE</v>
      </c>
    </row>
    <row r="4656" spans="1:10" ht="41.25" hidden="1" customHeight="1">
      <c r="A4656" s="152">
        <v>45723</v>
      </c>
      <c r="B4656" s="146">
        <v>24009</v>
      </c>
      <c r="C4656" s="147">
        <v>0.79166666666666663</v>
      </c>
      <c r="D4656" s="148" t="s">
        <v>11</v>
      </c>
      <c r="E4656" s="149" t="s">
        <v>180</v>
      </c>
      <c r="F4656" s="149"/>
      <c r="G4656" s="149" t="str">
        <f t="shared" si="159"/>
        <v>1</v>
      </c>
      <c r="H4656" s="150">
        <f t="shared" si="160"/>
        <v>18</v>
      </c>
      <c r="I4656" s="149" t="s">
        <v>79</v>
      </c>
      <c r="J4656" s="151" t="str" cm="1">
        <f t="array" ref="J4656">_xlfn.XLOOKUP(D4656,justificativas_motivos,justificativas_texto,"",1,1)</f>
        <v>MOTORISTA CUMPRINDO HORÁRIO NA ESCALA ATUAL</v>
      </c>
    </row>
    <row r="4657" spans="1:10" ht="41.25" hidden="1" customHeight="1">
      <c r="A4657" s="152">
        <v>45723</v>
      </c>
      <c r="B4657" s="146">
        <v>24009</v>
      </c>
      <c r="C4657" s="147">
        <v>0.79166666666666663</v>
      </c>
      <c r="D4657" s="148" t="s">
        <v>11</v>
      </c>
      <c r="E4657" s="149" t="s">
        <v>40</v>
      </c>
      <c r="F4657" s="149"/>
      <c r="G4657" s="149" t="str">
        <f t="shared" si="159"/>
        <v>1</v>
      </c>
      <c r="H4657" s="150">
        <f t="shared" si="160"/>
        <v>18</v>
      </c>
      <c r="I4657" s="149" t="s">
        <v>79</v>
      </c>
      <c r="J4657" s="151" t="str" cm="1">
        <f t="array" ref="J4657">_xlfn.XLOOKUP(D4657,justificativas_motivos,justificativas_texto,"",1,1)</f>
        <v>MOTORISTA CUMPRINDO HORÁRIO NA ESCALA ATUAL</v>
      </c>
    </row>
    <row r="4658" spans="1:10" ht="41.25" hidden="1" customHeight="1">
      <c r="A4658" s="152">
        <v>45723</v>
      </c>
      <c r="B4658" s="146">
        <v>24005</v>
      </c>
      <c r="C4658" s="147">
        <v>0.83333333333333337</v>
      </c>
      <c r="D4658" s="148" t="s">
        <v>11</v>
      </c>
      <c r="E4658" s="149" t="s">
        <v>78</v>
      </c>
      <c r="F4658" s="149"/>
      <c r="G4658" s="149" t="str">
        <f t="shared" si="159"/>
        <v>1</v>
      </c>
      <c r="H4658" s="150">
        <f t="shared" si="160"/>
        <v>18</v>
      </c>
      <c r="I4658" s="149" t="str" cm="1">
        <f t="array" ref="I4658">_xlfn.XLOOKUP(C4658,imp_horarios,imp_trechos_janta,"",-1,1)</f>
        <v>GOIANIA X SAO LUIS 20:00</v>
      </c>
      <c r="J4658" s="151" t="str" cm="1">
        <f t="array" ref="J4658">_xlfn.XLOOKUP(D4658,justificativas_motivos,justificativas_texto,"",1,1)</f>
        <v>MOTORISTA CUMPRINDO HORÁRIO NA ESCALA ATUAL</v>
      </c>
    </row>
    <row r="4659" spans="1:10" ht="41.25" hidden="1" customHeight="1">
      <c r="A4659" s="152">
        <v>45723</v>
      </c>
      <c r="B4659" s="146">
        <v>24005</v>
      </c>
      <c r="C4659" s="147">
        <v>0.83333333333333337</v>
      </c>
      <c r="D4659" s="148" t="s">
        <v>11</v>
      </c>
      <c r="E4659" s="149" t="s">
        <v>80</v>
      </c>
      <c r="F4659" s="149"/>
      <c r="G4659" s="149" t="str">
        <f t="shared" si="159"/>
        <v>1</v>
      </c>
      <c r="H4659" s="150">
        <f t="shared" si="160"/>
        <v>18</v>
      </c>
      <c r="I4659" s="149" t="str" cm="1">
        <f t="array" ref="I4659">_xlfn.XLOOKUP(C4659,imp_horarios,imp_trechos_janta,"",-1,1)</f>
        <v>GOIANIA X SAO LUIS 20:00</v>
      </c>
      <c r="J4659" s="151" t="str" cm="1">
        <f t="array" ref="J4659">_xlfn.XLOOKUP(D4659,justificativas_motivos,justificativas_texto,"",1,1)</f>
        <v>MOTORISTA CUMPRINDO HORÁRIO NA ESCALA ATUAL</v>
      </c>
    </row>
    <row r="4660" spans="1:10" ht="41.25" hidden="1" customHeight="1">
      <c r="A4660" s="152">
        <v>45724</v>
      </c>
      <c r="B4660" s="146">
        <v>19016</v>
      </c>
      <c r="C4660" s="147">
        <v>0.85416666666666663</v>
      </c>
      <c r="D4660" s="148" t="s">
        <v>11</v>
      </c>
      <c r="E4660" s="149" t="s">
        <v>164</v>
      </c>
      <c r="F4660" s="149"/>
      <c r="G4660" s="149" t="str">
        <f t="shared" si="159"/>
        <v>1</v>
      </c>
      <c r="H4660" s="150">
        <f t="shared" si="160"/>
        <v>18</v>
      </c>
      <c r="I4660" s="149" t="s">
        <v>635</v>
      </c>
      <c r="J4660" s="151" t="str" cm="1">
        <f t="array" ref="J4660">_xlfn.XLOOKUP(D4660,justificativas_motivos,justificativas_texto,"",1,1)</f>
        <v>MOTORISTA CUMPRINDO HORÁRIO NA ESCALA ATUAL</v>
      </c>
    </row>
    <row r="4661" spans="1:10" ht="41.25" hidden="1" customHeight="1">
      <c r="A4661" s="152">
        <v>45724</v>
      </c>
      <c r="B4661" s="146">
        <v>19016</v>
      </c>
      <c r="C4661" s="147">
        <v>0.85416666666666663</v>
      </c>
      <c r="D4661" s="148" t="s">
        <v>11</v>
      </c>
      <c r="E4661" s="149" t="s">
        <v>66</v>
      </c>
      <c r="F4661" s="149"/>
      <c r="G4661" s="149" t="str">
        <f t="shared" si="159"/>
        <v>1</v>
      </c>
      <c r="H4661" s="150">
        <f t="shared" si="160"/>
        <v>18</v>
      </c>
      <c r="I4661" s="149" t="s">
        <v>635</v>
      </c>
      <c r="J4661" s="151" t="str" cm="1">
        <f t="array" ref="J4661">_xlfn.XLOOKUP(D4661,justificativas_motivos,justificativas_texto,"",1,1)</f>
        <v>MOTORISTA CUMPRINDO HORÁRIO NA ESCALA ATUAL</v>
      </c>
    </row>
    <row r="4662" spans="1:10" ht="41.25" hidden="1" customHeight="1">
      <c r="A4662" s="152">
        <v>45724</v>
      </c>
      <c r="B4662" s="146">
        <v>20020</v>
      </c>
      <c r="C4662" s="147">
        <v>0.87847222222222221</v>
      </c>
      <c r="D4662" s="148" t="s">
        <v>11</v>
      </c>
      <c r="E4662" s="149" t="s">
        <v>180</v>
      </c>
      <c r="F4662" s="149"/>
      <c r="G4662" s="149" t="str">
        <f t="shared" si="159"/>
        <v>1</v>
      </c>
      <c r="H4662" s="150">
        <f t="shared" si="160"/>
        <v>18</v>
      </c>
      <c r="I4662" s="149" t="str" cm="1">
        <f t="array" ref="I4662">_xlfn.XLOOKUP(C4662,imp_horarios,imp_trechos_janta,"",-1,1)</f>
        <v>BELEM X GOIANIA 21:05</v>
      </c>
      <c r="J4662" s="151" t="str" cm="1">
        <f t="array" ref="J4662">_xlfn.XLOOKUP(D4662,justificativas_motivos,justificativas_texto,"",1,1)</f>
        <v>MOTORISTA CUMPRINDO HORÁRIO NA ESCALA ATUAL</v>
      </c>
    </row>
    <row r="4663" spans="1:10" ht="41.25" hidden="1" customHeight="1">
      <c r="A4663" s="152">
        <v>45724</v>
      </c>
      <c r="B4663" s="146">
        <v>20020</v>
      </c>
      <c r="C4663" s="147">
        <v>0.87847222222222221</v>
      </c>
      <c r="D4663" s="148" t="s">
        <v>11</v>
      </c>
      <c r="E4663" s="149" t="s">
        <v>40</v>
      </c>
      <c r="F4663" s="149"/>
      <c r="G4663" s="149" t="str">
        <f t="shared" si="159"/>
        <v>1</v>
      </c>
      <c r="H4663" s="150">
        <f t="shared" si="160"/>
        <v>18</v>
      </c>
      <c r="I4663" s="149" t="str" cm="1">
        <f t="array" ref="I4663">_xlfn.XLOOKUP(C4663,imp_horarios,imp_trechos_janta,"",-1,1)</f>
        <v>BELEM X GOIANIA 21:05</v>
      </c>
      <c r="J4663" s="151" t="str" cm="1">
        <f t="array" ref="J4663">_xlfn.XLOOKUP(D4663,justificativas_motivos,justificativas_texto,"",1,1)</f>
        <v>MOTORISTA CUMPRINDO HORÁRIO NA ESCALA ATUAL</v>
      </c>
    </row>
    <row r="4664" spans="1:10" ht="41.25" hidden="1" customHeight="1">
      <c r="A4664" s="152">
        <v>45724</v>
      </c>
      <c r="B4664" s="146">
        <v>24012</v>
      </c>
      <c r="C4664" s="147">
        <v>0.3</v>
      </c>
      <c r="D4664" s="148" t="s">
        <v>11</v>
      </c>
      <c r="E4664" s="149" t="s">
        <v>78</v>
      </c>
      <c r="F4664" s="149"/>
      <c r="G4664" s="149" t="str">
        <f t="shared" si="159"/>
        <v>1</v>
      </c>
      <c r="H4664" s="150">
        <f t="shared" si="160"/>
        <v>18</v>
      </c>
      <c r="I4664" s="149" t="str" cm="1">
        <f t="array" ref="I4664">_xlfn.XLOOKUP(C4664,imp_horarios,imp_trechos_janta,"",-1,1)</f>
        <v>BELEM X GOIANIA 07:12</v>
      </c>
      <c r="J4664" s="151" t="str" cm="1">
        <f t="array" ref="J4664">_xlfn.XLOOKUP(D4664,justificativas_motivos,justificativas_texto,"",1,1)</f>
        <v>MOTORISTA CUMPRINDO HORÁRIO NA ESCALA ATUAL</v>
      </c>
    </row>
    <row r="4665" spans="1:10" ht="41.25" hidden="1" customHeight="1">
      <c r="A4665" s="152">
        <v>45724</v>
      </c>
      <c r="B4665" s="146">
        <v>24012</v>
      </c>
      <c r="C4665" s="147">
        <v>0.3</v>
      </c>
      <c r="D4665" s="148" t="s">
        <v>11</v>
      </c>
      <c r="E4665" s="149" t="s">
        <v>80</v>
      </c>
      <c r="F4665" s="149"/>
      <c r="G4665" s="149" t="str">
        <f t="shared" si="159"/>
        <v>1</v>
      </c>
      <c r="H4665" s="150">
        <f t="shared" si="160"/>
        <v>18</v>
      </c>
      <c r="I4665" s="149" t="str" cm="1">
        <f t="array" ref="I4665">_xlfn.XLOOKUP(C4665,imp_horarios,imp_trechos_janta,"",-1,1)</f>
        <v>BELEM X GOIANIA 07:12</v>
      </c>
      <c r="J4665" s="151" t="str" cm="1">
        <f t="array" ref="J4665">_xlfn.XLOOKUP(D4665,justificativas_motivos,justificativas_texto,"",1,1)</f>
        <v>MOTORISTA CUMPRINDO HORÁRIO NA ESCALA ATUAL</v>
      </c>
    </row>
    <row r="4666" spans="1:10" ht="41.25" hidden="1" customHeight="1">
      <c r="A4666" s="152">
        <v>45724</v>
      </c>
      <c r="B4666" s="146">
        <v>15700</v>
      </c>
      <c r="C4666" s="147">
        <v>0.39583333333333331</v>
      </c>
      <c r="D4666" s="148" t="s">
        <v>11</v>
      </c>
      <c r="E4666" s="153" t="s">
        <v>144</v>
      </c>
      <c r="F4666" s="149"/>
      <c r="G4666" s="149" t="str">
        <f t="shared" si="159"/>
        <v>1</v>
      </c>
      <c r="H4666" s="150">
        <f t="shared" si="160"/>
        <v>18</v>
      </c>
      <c r="I4666" s="149" t="s">
        <v>145</v>
      </c>
      <c r="J4666" s="151" t="str" cm="1">
        <f t="array" ref="J4666">_xlfn.XLOOKUP(D4666,justificativas_motivos,justificativas_texto,"",1,1)</f>
        <v>MOTORISTA CUMPRINDO HORÁRIO NA ESCALA ATUAL</v>
      </c>
    </row>
    <row r="4667" spans="1:10" ht="41.25" hidden="1" customHeight="1">
      <c r="A4667" s="152">
        <v>45724</v>
      </c>
      <c r="B4667" s="146">
        <v>15700</v>
      </c>
      <c r="C4667" s="147">
        <v>0.39583333333333331</v>
      </c>
      <c r="D4667" s="148" t="s">
        <v>11</v>
      </c>
      <c r="E4667" s="153" t="s">
        <v>39</v>
      </c>
      <c r="F4667" s="149"/>
      <c r="G4667" s="149" t="str">
        <f t="shared" si="159"/>
        <v>1</v>
      </c>
      <c r="H4667" s="150">
        <f t="shared" si="160"/>
        <v>18</v>
      </c>
      <c r="I4667" s="149" t="s">
        <v>145</v>
      </c>
      <c r="J4667" s="151" t="str" cm="1">
        <f t="array" ref="J4667">_xlfn.XLOOKUP(D4667,justificativas_motivos,justificativas_texto,"",1,1)</f>
        <v>MOTORISTA CUMPRINDO HORÁRIO NA ESCALA ATUAL</v>
      </c>
    </row>
    <row r="4668" spans="1:10" ht="41.25" hidden="1" customHeight="1">
      <c r="A4668" s="152">
        <v>45724</v>
      </c>
      <c r="B4668" s="146" t="s">
        <v>137</v>
      </c>
      <c r="C4668" s="147" t="s">
        <v>137</v>
      </c>
      <c r="D4668" s="148" t="s">
        <v>137</v>
      </c>
      <c r="E4668" s="149" t="s">
        <v>188</v>
      </c>
      <c r="F4668" s="149"/>
      <c r="G4668" s="149" t="str">
        <f t="shared" si="159"/>
        <v>1</v>
      </c>
      <c r="H4668" s="150">
        <f t="shared" si="160"/>
        <v>18</v>
      </c>
      <c r="I4668" s="149" t="str" cm="1">
        <f t="array" ref="I4668">_xlfn.XLOOKUP(C4668,imp_horarios,imp_trechos_janta,"",-1,1)</f>
        <v>ESPERA</v>
      </c>
      <c r="J4668" s="151" t="str" cm="1">
        <f t="array" ref="J4668">_xlfn.XLOOKUP(D4668,justificativas_motivos,justificativas_texto,"",1,1)</f>
        <v>MOTORISTA NA GARAGEM EM ESPERA PARA DISPONIBILIDADE DE HORARIOS</v>
      </c>
    </row>
    <row r="4669" spans="1:10" ht="41.25" hidden="1" customHeight="1">
      <c r="A4669" s="152">
        <v>45724</v>
      </c>
      <c r="B4669" s="146" t="s">
        <v>137</v>
      </c>
      <c r="C4669" s="147" t="s">
        <v>137</v>
      </c>
      <c r="D4669" s="148" t="s">
        <v>137</v>
      </c>
      <c r="E4669" s="149" t="s">
        <v>115</v>
      </c>
      <c r="F4669" s="149"/>
      <c r="G4669" s="149" t="str">
        <f t="shared" si="159"/>
        <v>1</v>
      </c>
      <c r="H4669" s="150">
        <f t="shared" si="160"/>
        <v>18</v>
      </c>
      <c r="I4669" s="149" t="str" cm="1">
        <f t="array" ref="I4669">_xlfn.XLOOKUP(C4669,imp_horarios,imp_trechos_janta,"",-1,1)</f>
        <v>ESPERA</v>
      </c>
      <c r="J4669" s="151" t="str" cm="1">
        <f t="array" ref="J4669">_xlfn.XLOOKUP(D4669,justificativas_motivos,justificativas_texto,"",1,1)</f>
        <v>MOTORISTA NA GARAGEM EM ESPERA PARA DISPONIBILIDADE DE HORARIOS</v>
      </c>
    </row>
    <row r="4670" spans="1:10" ht="41.25" hidden="1" customHeight="1">
      <c r="A4670" s="152">
        <v>45724</v>
      </c>
      <c r="B4670" s="146">
        <v>19006</v>
      </c>
      <c r="C4670" s="147">
        <v>0.75</v>
      </c>
      <c r="D4670" s="148" t="s">
        <v>11</v>
      </c>
      <c r="E4670" s="149" t="s">
        <v>139</v>
      </c>
      <c r="F4670" s="149"/>
      <c r="G4670" s="149" t="str">
        <f t="shared" si="159"/>
        <v>1</v>
      </c>
      <c r="H4670" s="150">
        <f t="shared" si="160"/>
        <v>18</v>
      </c>
      <c r="I4670" s="149" t="str" cm="1">
        <f t="array" ref="I4670">_xlfn.XLOOKUP(C4670,imp_horarios,imp_trechos_janta,"",-1,1)</f>
        <v>GOIANIA X TERESINA 18:00</v>
      </c>
      <c r="J4670" s="151" t="str" cm="1">
        <f t="array" ref="J4670">_xlfn.XLOOKUP(D4670,justificativas_motivos,justificativas_texto,"",1,1)</f>
        <v>MOTORISTA CUMPRINDO HORÁRIO NA ESCALA ATUAL</v>
      </c>
    </row>
    <row r="4671" spans="1:10" ht="41.25" hidden="1" customHeight="1">
      <c r="A4671" s="152">
        <v>45724</v>
      </c>
      <c r="B4671" s="146">
        <v>19006</v>
      </c>
      <c r="C4671" s="147">
        <v>0.75</v>
      </c>
      <c r="D4671" s="148" t="s">
        <v>11</v>
      </c>
      <c r="E4671" s="149" t="s">
        <v>58</v>
      </c>
      <c r="F4671" s="149"/>
      <c r="G4671" s="149" t="str">
        <f t="shared" si="159"/>
        <v>1</v>
      </c>
      <c r="H4671" s="150">
        <f t="shared" si="160"/>
        <v>18</v>
      </c>
      <c r="I4671" s="149" t="str" cm="1">
        <f t="array" ref="I4671">_xlfn.XLOOKUP(C4671,imp_horarios,imp_trechos_janta,"",-1,1)</f>
        <v>GOIANIA X TERESINA 18:00</v>
      </c>
      <c r="J4671" s="151" t="str" cm="1">
        <f t="array" ref="J4671">_xlfn.XLOOKUP(D4671,justificativas_motivos,justificativas_texto,"",1,1)</f>
        <v>MOTORISTA CUMPRINDO HORÁRIO NA ESCALA ATUAL</v>
      </c>
    </row>
    <row r="4672" spans="1:10" ht="41.25" hidden="1" customHeight="1">
      <c r="A4672" s="152">
        <v>45724</v>
      </c>
      <c r="B4672" s="146">
        <v>24015</v>
      </c>
      <c r="C4672" s="147">
        <v>0.79166666666666663</v>
      </c>
      <c r="D4672" s="148" t="s">
        <v>11</v>
      </c>
      <c r="E4672" s="149" t="s">
        <v>62</v>
      </c>
      <c r="F4672" s="149"/>
      <c r="G4672" s="149" t="str">
        <f t="shared" si="159"/>
        <v>1</v>
      </c>
      <c r="H4672" s="150">
        <f t="shared" si="160"/>
        <v>18</v>
      </c>
      <c r="I4672" s="149" t="s">
        <v>79</v>
      </c>
      <c r="J4672" s="151" t="str" cm="1">
        <f t="array" ref="J4672">_xlfn.XLOOKUP(D4672,justificativas_motivos,justificativas_texto,"",1,1)</f>
        <v>MOTORISTA CUMPRINDO HORÁRIO NA ESCALA ATUAL</v>
      </c>
    </row>
    <row r="4673" spans="1:10" ht="41.25" hidden="1" customHeight="1">
      <c r="A4673" s="152">
        <v>45724</v>
      </c>
      <c r="B4673" s="146">
        <v>24015</v>
      </c>
      <c r="C4673" s="147">
        <v>0.79166666666666663</v>
      </c>
      <c r="D4673" s="148" t="s">
        <v>11</v>
      </c>
      <c r="E4673" s="149" t="s">
        <v>63</v>
      </c>
      <c r="F4673" s="149"/>
      <c r="G4673" s="149" t="str">
        <f t="shared" si="159"/>
        <v>1</v>
      </c>
      <c r="H4673" s="150">
        <f t="shared" si="160"/>
        <v>18</v>
      </c>
      <c r="I4673" s="149" t="s">
        <v>79</v>
      </c>
      <c r="J4673" s="151" t="str" cm="1">
        <f t="array" ref="J4673">_xlfn.XLOOKUP(D4673,justificativas_motivos,justificativas_texto,"",1,1)</f>
        <v>MOTORISTA CUMPRINDO HORÁRIO NA ESCALA ATUAL</v>
      </c>
    </row>
    <row r="4674" spans="1:10" ht="41.25" hidden="1" customHeight="1">
      <c r="A4674" s="152">
        <v>45724</v>
      </c>
      <c r="B4674" s="146">
        <v>24011</v>
      </c>
      <c r="C4674" s="147">
        <v>0.83333333333333337</v>
      </c>
      <c r="D4674" s="148" t="s">
        <v>11</v>
      </c>
      <c r="E4674" s="149" t="s">
        <v>117</v>
      </c>
      <c r="F4674" s="149"/>
      <c r="G4674" s="149" t="str">
        <f t="shared" si="159"/>
        <v>1</v>
      </c>
      <c r="H4674" s="150">
        <f t="shared" si="160"/>
        <v>18</v>
      </c>
      <c r="I4674" s="149" t="str" cm="1">
        <f t="array" ref="I4674">_xlfn.XLOOKUP(C4674,imp_horarios,imp_trechos_janta,"",-1,1)</f>
        <v>GOIANIA X SAO LUIS 20:00</v>
      </c>
      <c r="J4674" s="151" t="str" cm="1">
        <f t="array" ref="J4674">_xlfn.XLOOKUP(D4674,justificativas_motivos,justificativas_texto,"",1,1)</f>
        <v>MOTORISTA CUMPRINDO HORÁRIO NA ESCALA ATUAL</v>
      </c>
    </row>
    <row r="4675" spans="1:10" ht="41.25" hidden="1" customHeight="1">
      <c r="A4675" s="152">
        <v>45724</v>
      </c>
      <c r="B4675" s="146">
        <v>24011</v>
      </c>
      <c r="C4675" s="147">
        <v>0.83333333333333337</v>
      </c>
      <c r="D4675" s="148" t="s">
        <v>11</v>
      </c>
      <c r="E4675" s="149" t="s">
        <v>116</v>
      </c>
      <c r="F4675" s="149"/>
      <c r="G4675" s="149" t="str">
        <f t="shared" si="159"/>
        <v>1</v>
      </c>
      <c r="H4675" s="150">
        <f t="shared" si="160"/>
        <v>18</v>
      </c>
      <c r="I4675" s="149" t="str" cm="1">
        <f t="array" ref="I4675">_xlfn.XLOOKUP(C4675,imp_horarios,imp_trechos_janta,"",-1,1)</f>
        <v>GOIANIA X SAO LUIS 20:00</v>
      </c>
      <c r="J4675" s="151" t="str" cm="1">
        <f t="array" ref="J4675">_xlfn.XLOOKUP(D4675,justificativas_motivos,justificativas_texto,"",1,1)</f>
        <v>MOTORISTA CUMPRINDO HORÁRIO NA ESCALA ATUAL</v>
      </c>
    </row>
    <row r="4676" spans="1:10" ht="41.25" hidden="1" customHeight="1">
      <c r="A4676" s="152">
        <v>45725</v>
      </c>
      <c r="B4676" s="146" t="s">
        <v>137</v>
      </c>
      <c r="C4676" s="147" t="s">
        <v>137</v>
      </c>
      <c r="D4676" s="148" t="s">
        <v>137</v>
      </c>
      <c r="E4676" s="149" t="s">
        <v>62</v>
      </c>
      <c r="F4676" s="149"/>
      <c r="G4676" s="149" t="str">
        <f t="shared" si="159"/>
        <v>1</v>
      </c>
      <c r="H4676" s="150">
        <f t="shared" si="160"/>
        <v>18</v>
      </c>
      <c r="I4676" s="149" t="str" cm="1">
        <f t="array" ref="I4676">_xlfn.XLOOKUP(C4676,imp_horarios,imp_trechos_janta,"",-1,1)</f>
        <v>ESPERA</v>
      </c>
      <c r="J4676" s="151" t="str" cm="1">
        <f t="array" ref="J4676">_xlfn.XLOOKUP(D4676,justificativas_motivos,justificativas_texto,"",1,1)</f>
        <v>MOTORISTA NA GARAGEM EM ESPERA PARA DISPONIBILIDADE DE HORARIOS</v>
      </c>
    </row>
    <row r="4677" spans="1:10" ht="41.25" hidden="1" customHeight="1">
      <c r="A4677" s="152">
        <v>45725</v>
      </c>
      <c r="B4677" s="146" t="s">
        <v>137</v>
      </c>
      <c r="C4677" s="147" t="s">
        <v>137</v>
      </c>
      <c r="D4677" s="148" t="s">
        <v>137</v>
      </c>
      <c r="E4677" s="149" t="s">
        <v>63</v>
      </c>
      <c r="F4677" s="149"/>
      <c r="G4677" s="149" t="str">
        <f t="shared" ref="G4677:G4740" si="161">IF(E4677="MOTORISTA","","1")</f>
        <v>1</v>
      </c>
      <c r="H4677" s="150">
        <f t="shared" ref="H4677:H4740" si="162">IF(E4677="MOTORISTA","",18)</f>
        <v>18</v>
      </c>
      <c r="I4677" s="149" t="str" cm="1">
        <f t="array" ref="I4677">_xlfn.XLOOKUP(C4677,imp_horarios,imp_trechos_janta,"",-1,1)</f>
        <v>ESPERA</v>
      </c>
      <c r="J4677" s="151" t="str" cm="1">
        <f t="array" ref="J4677">_xlfn.XLOOKUP(D4677,justificativas_motivos,justificativas_texto,"",1,1)</f>
        <v>MOTORISTA NA GARAGEM EM ESPERA PARA DISPONIBILIDADE DE HORARIOS</v>
      </c>
    </row>
    <row r="4678" spans="1:10" ht="41.25" hidden="1" customHeight="1">
      <c r="A4678" s="152">
        <v>45725</v>
      </c>
      <c r="B4678" s="146" t="s">
        <v>137</v>
      </c>
      <c r="C4678" s="147" t="s">
        <v>137</v>
      </c>
      <c r="D4678" s="148" t="s">
        <v>137</v>
      </c>
      <c r="E4678" s="149" t="s">
        <v>117</v>
      </c>
      <c r="F4678" s="149"/>
      <c r="G4678" s="149" t="str">
        <f t="shared" si="161"/>
        <v>1</v>
      </c>
      <c r="H4678" s="150">
        <f t="shared" si="162"/>
        <v>18</v>
      </c>
      <c r="I4678" s="149" t="str" cm="1">
        <f t="array" ref="I4678">_xlfn.XLOOKUP(C4678,imp_horarios,imp_trechos_janta,"",-1,1)</f>
        <v>ESPERA</v>
      </c>
      <c r="J4678" s="151" t="str" cm="1">
        <f t="array" ref="J4678">_xlfn.XLOOKUP(D4678,justificativas_motivos,justificativas_texto,"",1,1)</f>
        <v>MOTORISTA NA GARAGEM EM ESPERA PARA DISPONIBILIDADE DE HORARIOS</v>
      </c>
    </row>
    <row r="4679" spans="1:10" ht="41.25" hidden="1" customHeight="1">
      <c r="A4679" s="152">
        <v>45725</v>
      </c>
      <c r="B4679" s="146" t="s">
        <v>137</v>
      </c>
      <c r="C4679" s="147" t="s">
        <v>137</v>
      </c>
      <c r="D4679" s="148" t="s">
        <v>137</v>
      </c>
      <c r="E4679" s="149" t="s">
        <v>116</v>
      </c>
      <c r="F4679" s="149"/>
      <c r="G4679" s="149" t="str">
        <f t="shared" si="161"/>
        <v>1</v>
      </c>
      <c r="H4679" s="150">
        <f t="shared" si="162"/>
        <v>18</v>
      </c>
      <c r="I4679" s="149" t="str" cm="1">
        <f t="array" ref="I4679">_xlfn.XLOOKUP(C4679,imp_horarios,imp_trechos_janta,"",-1,1)</f>
        <v>ESPERA</v>
      </c>
      <c r="J4679" s="151" t="str" cm="1">
        <f t="array" ref="J4679">_xlfn.XLOOKUP(D4679,justificativas_motivos,justificativas_texto,"",1,1)</f>
        <v>MOTORISTA NA GARAGEM EM ESPERA PARA DISPONIBILIDADE DE HORARIOS</v>
      </c>
    </row>
    <row r="4680" spans="1:10" ht="41.25" hidden="1" customHeight="1">
      <c r="A4680" s="152">
        <v>45725</v>
      </c>
      <c r="B4680" s="146">
        <v>221301</v>
      </c>
      <c r="C4680" s="147">
        <v>0.39583333333333331</v>
      </c>
      <c r="D4680" s="148" t="s">
        <v>11</v>
      </c>
      <c r="E4680" s="153" t="s">
        <v>165</v>
      </c>
      <c r="F4680" s="149"/>
      <c r="G4680" s="149" t="str">
        <f t="shared" si="161"/>
        <v>1</v>
      </c>
      <c r="H4680" s="150">
        <f t="shared" si="162"/>
        <v>18</v>
      </c>
      <c r="I4680" s="149" t="str" cm="1">
        <f t="array" ref="I4680">_xlfn.XLOOKUP(C4680,imp_horarios,imp_trechos_janta,"",-1,1)</f>
        <v>GOIANIA X BELEM 09:30</v>
      </c>
      <c r="J4680" s="151" t="str" cm="1">
        <f t="array" ref="J4680">_xlfn.XLOOKUP(D4680,justificativas_motivos,justificativas_texto,"",1,1)</f>
        <v>MOTORISTA CUMPRINDO HORÁRIO NA ESCALA ATUAL</v>
      </c>
    </row>
    <row r="4681" spans="1:10" ht="41.25" hidden="1" customHeight="1">
      <c r="A4681" s="152">
        <v>45725</v>
      </c>
      <c r="B4681" s="146">
        <v>221301</v>
      </c>
      <c r="C4681" s="147">
        <v>0.39583333333333331</v>
      </c>
      <c r="D4681" s="148" t="s">
        <v>11</v>
      </c>
      <c r="E4681" s="153" t="s">
        <v>55</v>
      </c>
      <c r="F4681" s="149"/>
      <c r="G4681" s="149" t="str">
        <f t="shared" si="161"/>
        <v>1</v>
      </c>
      <c r="H4681" s="150">
        <f t="shared" si="162"/>
        <v>18</v>
      </c>
      <c r="I4681" s="149" t="str" cm="1">
        <f t="array" ref="I4681">_xlfn.XLOOKUP(C4681,imp_horarios,imp_trechos_janta,"",-1,1)</f>
        <v>GOIANIA X BELEM 09:30</v>
      </c>
      <c r="J4681" s="151" t="str" cm="1">
        <f t="array" ref="J4681">_xlfn.XLOOKUP(D4681,justificativas_motivos,justificativas_texto,"",1,1)</f>
        <v>MOTORISTA CUMPRINDO HORÁRIO NA ESCALA ATUAL</v>
      </c>
    </row>
    <row r="4682" spans="1:10" ht="41.25" hidden="1" customHeight="1">
      <c r="A4682" s="152">
        <v>45725</v>
      </c>
      <c r="B4682" s="146">
        <v>19003</v>
      </c>
      <c r="C4682" s="147">
        <v>0.39583333333333331</v>
      </c>
      <c r="D4682" s="148" t="s">
        <v>11</v>
      </c>
      <c r="E4682" s="153" t="s">
        <v>315</v>
      </c>
      <c r="F4682" s="149"/>
      <c r="G4682" s="149" t="str">
        <f t="shared" si="161"/>
        <v>1</v>
      </c>
      <c r="H4682" s="150">
        <f t="shared" si="162"/>
        <v>18</v>
      </c>
      <c r="I4682" s="149" t="s">
        <v>145</v>
      </c>
      <c r="J4682" s="151" t="str" cm="1">
        <f t="array" ref="J4682">_xlfn.XLOOKUP(D4682,justificativas_motivos,justificativas_texto,"",1,1)</f>
        <v>MOTORISTA CUMPRINDO HORÁRIO NA ESCALA ATUAL</v>
      </c>
    </row>
    <row r="4683" spans="1:10" ht="41.25" hidden="1" customHeight="1">
      <c r="A4683" s="152">
        <v>45725</v>
      </c>
      <c r="B4683" s="146">
        <v>19003</v>
      </c>
      <c r="C4683" s="147">
        <v>0.39583333333333331</v>
      </c>
      <c r="D4683" s="148" t="s">
        <v>11</v>
      </c>
      <c r="E4683" s="153" t="s">
        <v>255</v>
      </c>
      <c r="F4683" s="149"/>
      <c r="G4683" s="149" t="str">
        <f t="shared" si="161"/>
        <v>1</v>
      </c>
      <c r="H4683" s="150">
        <f t="shared" si="162"/>
        <v>18</v>
      </c>
      <c r="I4683" s="149" t="s">
        <v>145</v>
      </c>
      <c r="J4683" s="151" t="str" cm="1">
        <f t="array" ref="J4683">_xlfn.XLOOKUP(D4683,justificativas_motivos,justificativas_texto,"",1,1)</f>
        <v>MOTORISTA CUMPRINDO HORÁRIO NA ESCALA ATUAL</v>
      </c>
    </row>
    <row r="4684" spans="1:10" ht="41.25" hidden="1" customHeight="1">
      <c r="A4684" s="152">
        <v>45725</v>
      </c>
      <c r="B4684" s="146" t="s">
        <v>137</v>
      </c>
      <c r="C4684" s="147" t="s">
        <v>137</v>
      </c>
      <c r="D4684" s="148" t="s">
        <v>137</v>
      </c>
      <c r="E4684" s="149" t="s">
        <v>135</v>
      </c>
      <c r="F4684" s="149"/>
      <c r="G4684" s="149" t="str">
        <f t="shared" si="161"/>
        <v>1</v>
      </c>
      <c r="H4684" s="150">
        <f t="shared" si="162"/>
        <v>18</v>
      </c>
      <c r="I4684" s="149" t="str" cm="1">
        <f t="array" ref="I4684">_xlfn.XLOOKUP(C4684,imp_horarios,imp_trechos_janta,"",-1,1)</f>
        <v>ESPERA</v>
      </c>
      <c r="J4684" s="151" t="str" cm="1">
        <f t="array" ref="J4684">_xlfn.XLOOKUP(D4684,justificativas_motivos,justificativas_texto,"",1,1)</f>
        <v>MOTORISTA NA GARAGEM EM ESPERA PARA DISPONIBILIDADE DE HORARIOS</v>
      </c>
    </row>
    <row r="4685" spans="1:10" ht="41.25" hidden="1" customHeight="1">
      <c r="A4685" s="152">
        <v>45725</v>
      </c>
      <c r="B4685" s="146" t="s">
        <v>137</v>
      </c>
      <c r="C4685" s="147" t="s">
        <v>137</v>
      </c>
      <c r="D4685" s="148" t="s">
        <v>137</v>
      </c>
      <c r="E4685" s="149" t="s">
        <v>174</v>
      </c>
      <c r="F4685" s="149"/>
      <c r="G4685" s="149" t="str">
        <f t="shared" si="161"/>
        <v>1</v>
      </c>
      <c r="H4685" s="150">
        <f t="shared" si="162"/>
        <v>18</v>
      </c>
      <c r="I4685" s="149" t="str" cm="1">
        <f t="array" ref="I4685">_xlfn.XLOOKUP(C4685,imp_horarios,imp_trechos_janta,"",-1,1)</f>
        <v>ESPERA</v>
      </c>
      <c r="J4685" s="151" t="str" cm="1">
        <f t="array" ref="J4685">_xlfn.XLOOKUP(D4685,justificativas_motivos,justificativas_texto,"",1,1)</f>
        <v>MOTORISTA NA GARAGEM EM ESPERA PARA DISPONIBILIDADE DE HORARIOS</v>
      </c>
    </row>
    <row r="4686" spans="1:10" ht="41.25" hidden="1" customHeight="1">
      <c r="A4686" s="152">
        <v>45725</v>
      </c>
      <c r="B4686" s="146">
        <v>221101</v>
      </c>
      <c r="C4686" s="147">
        <v>0.75</v>
      </c>
      <c r="D4686" s="148" t="s">
        <v>11</v>
      </c>
      <c r="E4686" s="149" t="s">
        <v>190</v>
      </c>
      <c r="F4686" s="149"/>
      <c r="G4686" s="149" t="str">
        <f t="shared" si="161"/>
        <v>1</v>
      </c>
      <c r="H4686" s="150">
        <f t="shared" si="162"/>
        <v>18</v>
      </c>
      <c r="I4686" s="149" t="str" cm="1">
        <f t="array" ref="I4686">_xlfn.XLOOKUP(C4686,imp_horarios,imp_trechos_janta,"",-1,1)</f>
        <v>GOIANIA X TERESINA 18:00</v>
      </c>
      <c r="J4686" s="151" t="str" cm="1">
        <f t="array" ref="J4686">_xlfn.XLOOKUP(D4686,justificativas_motivos,justificativas_texto,"",1,1)</f>
        <v>MOTORISTA CUMPRINDO HORÁRIO NA ESCALA ATUAL</v>
      </c>
    </row>
    <row r="4687" spans="1:10" ht="41.25" hidden="1" customHeight="1">
      <c r="A4687" s="152">
        <v>45725</v>
      </c>
      <c r="B4687" s="146">
        <v>221101</v>
      </c>
      <c r="C4687" s="147">
        <v>0.75</v>
      </c>
      <c r="D4687" s="148" t="s">
        <v>11</v>
      </c>
      <c r="E4687" s="149" t="s">
        <v>36</v>
      </c>
      <c r="F4687" s="149"/>
      <c r="G4687" s="149" t="str">
        <f t="shared" si="161"/>
        <v>1</v>
      </c>
      <c r="H4687" s="150">
        <f t="shared" si="162"/>
        <v>18</v>
      </c>
      <c r="I4687" s="149" t="str" cm="1">
        <f t="array" ref="I4687">_xlfn.XLOOKUP(C4687,imp_horarios,imp_trechos_janta,"",-1,1)</f>
        <v>GOIANIA X TERESINA 18:00</v>
      </c>
      <c r="J4687" s="151" t="str" cm="1">
        <f t="array" ref="J4687">_xlfn.XLOOKUP(D4687,justificativas_motivos,justificativas_texto,"",1,1)</f>
        <v>MOTORISTA CUMPRINDO HORÁRIO NA ESCALA ATUAL</v>
      </c>
    </row>
    <row r="4688" spans="1:10" ht="41.25" hidden="1" customHeight="1">
      <c r="A4688" s="152">
        <v>45725</v>
      </c>
      <c r="B4688" s="146">
        <v>24004</v>
      </c>
      <c r="C4688" s="147">
        <v>0.79166666666666663</v>
      </c>
      <c r="D4688" s="148" t="s">
        <v>11</v>
      </c>
      <c r="E4688" s="149" t="s">
        <v>19</v>
      </c>
      <c r="F4688" s="149"/>
      <c r="G4688" s="149" t="str">
        <f t="shared" si="161"/>
        <v>1</v>
      </c>
      <c r="H4688" s="150">
        <f t="shared" si="162"/>
        <v>18</v>
      </c>
      <c r="I4688" s="149" t="s">
        <v>79</v>
      </c>
      <c r="J4688" s="151" t="str" cm="1">
        <f t="array" ref="J4688">_xlfn.XLOOKUP(D4688,justificativas_motivos,justificativas_texto,"",1,1)</f>
        <v>MOTORISTA CUMPRINDO HORÁRIO NA ESCALA ATUAL</v>
      </c>
    </row>
    <row r="4689" spans="1:10" ht="41.25" hidden="1" customHeight="1">
      <c r="A4689" s="152">
        <v>45725</v>
      </c>
      <c r="B4689" s="146">
        <v>24004</v>
      </c>
      <c r="C4689" s="147">
        <v>0.79166666666666663</v>
      </c>
      <c r="D4689" s="148" t="s">
        <v>11</v>
      </c>
      <c r="E4689" s="149" t="s">
        <v>194</v>
      </c>
      <c r="F4689" s="149"/>
      <c r="G4689" s="149" t="str">
        <f t="shared" si="161"/>
        <v>1</v>
      </c>
      <c r="H4689" s="150">
        <f t="shared" si="162"/>
        <v>18</v>
      </c>
      <c r="I4689" s="149" t="s">
        <v>79</v>
      </c>
      <c r="J4689" s="151" t="str" cm="1">
        <f t="array" ref="J4689">_xlfn.XLOOKUP(D4689,justificativas_motivos,justificativas_texto,"",1,1)</f>
        <v>MOTORISTA CUMPRINDO HORÁRIO NA ESCALA ATUAL</v>
      </c>
    </row>
    <row r="4690" spans="1:10" ht="41.25" hidden="1" customHeight="1">
      <c r="A4690" s="152">
        <v>45725</v>
      </c>
      <c r="B4690" s="146">
        <v>24014</v>
      </c>
      <c r="C4690" s="147">
        <v>0.83333333333333337</v>
      </c>
      <c r="D4690" s="148" t="s">
        <v>11</v>
      </c>
      <c r="E4690" s="149" t="s">
        <v>92</v>
      </c>
      <c r="F4690" s="149"/>
      <c r="G4690" s="149" t="str">
        <f t="shared" si="161"/>
        <v>1</v>
      </c>
      <c r="H4690" s="150">
        <f t="shared" si="162"/>
        <v>18</v>
      </c>
      <c r="I4690" s="149" t="str" cm="1">
        <f t="array" ref="I4690">_xlfn.XLOOKUP(C4690,imp_horarios,imp_trechos_janta,"",-1,1)</f>
        <v>GOIANIA X SAO LUIS 20:00</v>
      </c>
      <c r="J4690" s="151" t="str" cm="1">
        <f t="array" ref="J4690">_xlfn.XLOOKUP(D4690,justificativas_motivos,justificativas_texto,"",1,1)</f>
        <v>MOTORISTA CUMPRINDO HORÁRIO NA ESCALA ATUAL</v>
      </c>
    </row>
    <row r="4691" spans="1:10" ht="41.25" hidden="1" customHeight="1">
      <c r="A4691" s="152">
        <v>45725</v>
      </c>
      <c r="B4691" s="146">
        <v>24014</v>
      </c>
      <c r="C4691" s="147">
        <v>0.83333333333333337</v>
      </c>
      <c r="D4691" s="148" t="s">
        <v>11</v>
      </c>
      <c r="E4691" s="149" t="s">
        <v>102</v>
      </c>
      <c r="F4691" s="149"/>
      <c r="G4691" s="149" t="str">
        <f t="shared" si="161"/>
        <v>1</v>
      </c>
      <c r="H4691" s="150">
        <f t="shared" si="162"/>
        <v>18</v>
      </c>
      <c r="I4691" s="149" t="str" cm="1">
        <f t="array" ref="I4691">_xlfn.XLOOKUP(C4691,imp_horarios,imp_trechos_janta,"",-1,1)</f>
        <v>GOIANIA X SAO LUIS 20:00</v>
      </c>
      <c r="J4691" s="151" t="str" cm="1">
        <f t="array" ref="J4691">_xlfn.XLOOKUP(D4691,justificativas_motivos,justificativas_texto,"",1,1)</f>
        <v>MOTORISTA CUMPRINDO HORÁRIO NA ESCALA ATUAL</v>
      </c>
    </row>
    <row r="4692" spans="1:10" ht="41.25" hidden="1" customHeight="1">
      <c r="A4692" s="152">
        <v>45726</v>
      </c>
      <c r="B4692" s="146">
        <v>19006</v>
      </c>
      <c r="C4692" s="147">
        <v>0.85416666666666663</v>
      </c>
      <c r="D4692" s="148" t="s">
        <v>11</v>
      </c>
      <c r="E4692" s="149" t="s">
        <v>135</v>
      </c>
      <c r="F4692" s="149"/>
      <c r="G4692" s="149" t="str">
        <f t="shared" si="161"/>
        <v>1</v>
      </c>
      <c r="H4692" s="150">
        <f t="shared" si="162"/>
        <v>18</v>
      </c>
      <c r="I4692" s="149" t="s">
        <v>635</v>
      </c>
      <c r="J4692" s="151" t="str" cm="1">
        <f t="array" ref="J4692">_xlfn.XLOOKUP(D4692,justificativas_motivos,justificativas_texto,"",1,1)</f>
        <v>MOTORISTA CUMPRINDO HORÁRIO NA ESCALA ATUAL</v>
      </c>
    </row>
    <row r="4693" spans="1:10" ht="41.25" hidden="1" customHeight="1">
      <c r="A4693" s="152">
        <v>45726</v>
      </c>
      <c r="B4693" s="146">
        <v>19006</v>
      </c>
      <c r="C4693" s="147">
        <v>0.85416666666666663</v>
      </c>
      <c r="D4693" s="148" t="s">
        <v>11</v>
      </c>
      <c r="E4693" s="149" t="s">
        <v>174</v>
      </c>
      <c r="F4693" s="149"/>
      <c r="G4693" s="149" t="str">
        <f t="shared" si="161"/>
        <v>1</v>
      </c>
      <c r="H4693" s="150">
        <f t="shared" si="162"/>
        <v>18</v>
      </c>
      <c r="I4693" s="149" t="s">
        <v>635</v>
      </c>
      <c r="J4693" s="151" t="str" cm="1">
        <f t="array" ref="J4693">_xlfn.XLOOKUP(D4693,justificativas_motivos,justificativas_texto,"",1,1)</f>
        <v>MOTORISTA CUMPRINDO HORÁRIO NA ESCALA ATUAL</v>
      </c>
    </row>
    <row r="4694" spans="1:10" ht="41.25" hidden="1" customHeight="1">
      <c r="A4694" s="152">
        <v>45726</v>
      </c>
      <c r="B4694" s="146">
        <v>16400</v>
      </c>
      <c r="C4694" s="147">
        <v>0.87847222222222221</v>
      </c>
      <c r="D4694" s="148" t="s">
        <v>11</v>
      </c>
      <c r="E4694" s="149" t="s">
        <v>190</v>
      </c>
      <c r="F4694" s="149"/>
      <c r="G4694" s="149" t="str">
        <f t="shared" si="161"/>
        <v>1</v>
      </c>
      <c r="H4694" s="150">
        <f t="shared" si="162"/>
        <v>18</v>
      </c>
      <c r="I4694" s="149" t="str" cm="1">
        <f t="array" ref="I4694">_xlfn.XLOOKUP(C4694,imp_horarios,imp_trechos_janta,"",-1,1)</f>
        <v>BELEM X GOIANIA 21:05</v>
      </c>
      <c r="J4694" s="151" t="str" cm="1">
        <f t="array" ref="J4694">_xlfn.XLOOKUP(D4694,justificativas_motivos,justificativas_texto,"",1,1)</f>
        <v>MOTORISTA CUMPRINDO HORÁRIO NA ESCALA ATUAL</v>
      </c>
    </row>
    <row r="4695" spans="1:10" ht="41.25" hidden="1" customHeight="1">
      <c r="A4695" s="152">
        <v>45726</v>
      </c>
      <c r="B4695" s="146">
        <v>16400</v>
      </c>
      <c r="C4695" s="147">
        <v>0.87847222222222221</v>
      </c>
      <c r="D4695" s="148" t="s">
        <v>11</v>
      </c>
      <c r="E4695" s="149" t="s">
        <v>36</v>
      </c>
      <c r="F4695" s="149"/>
      <c r="G4695" s="149" t="str">
        <f t="shared" si="161"/>
        <v>1</v>
      </c>
      <c r="H4695" s="150">
        <f t="shared" si="162"/>
        <v>18</v>
      </c>
      <c r="I4695" s="149" t="str" cm="1">
        <f t="array" ref="I4695">_xlfn.XLOOKUP(C4695,imp_horarios,imp_trechos_janta,"",-1,1)</f>
        <v>BELEM X GOIANIA 21:05</v>
      </c>
      <c r="J4695" s="151" t="str" cm="1">
        <f t="array" ref="J4695">_xlfn.XLOOKUP(D4695,justificativas_motivos,justificativas_texto,"",1,1)</f>
        <v>MOTORISTA CUMPRINDO HORÁRIO NA ESCALA ATUAL</v>
      </c>
    </row>
    <row r="4696" spans="1:10" ht="41.25" hidden="1" customHeight="1">
      <c r="A4696" s="152">
        <v>45726</v>
      </c>
      <c r="B4696" s="146">
        <v>24002</v>
      </c>
      <c r="C4696" s="147">
        <v>0.3</v>
      </c>
      <c r="D4696" s="148" t="s">
        <v>11</v>
      </c>
      <c r="E4696" s="149" t="s">
        <v>19</v>
      </c>
      <c r="F4696" s="149"/>
      <c r="G4696" s="149" t="str">
        <f t="shared" si="161"/>
        <v>1</v>
      </c>
      <c r="H4696" s="150">
        <f t="shared" si="162"/>
        <v>18</v>
      </c>
      <c r="I4696" s="149" t="str" cm="1">
        <f t="array" ref="I4696">_xlfn.XLOOKUP(C4696,imp_horarios,imp_trechos_janta,"",-1,1)</f>
        <v>BELEM X GOIANIA 07:12</v>
      </c>
      <c r="J4696" s="151" t="str" cm="1">
        <f t="array" ref="J4696">_xlfn.XLOOKUP(D4696,justificativas_motivos,justificativas_texto,"",1,1)</f>
        <v>MOTORISTA CUMPRINDO HORÁRIO NA ESCALA ATUAL</v>
      </c>
    </row>
    <row r="4697" spans="1:10" ht="41.25" hidden="1" customHeight="1">
      <c r="A4697" s="152">
        <v>45726</v>
      </c>
      <c r="B4697" s="146">
        <v>24002</v>
      </c>
      <c r="C4697" s="147">
        <v>0.3</v>
      </c>
      <c r="D4697" s="148" t="s">
        <v>11</v>
      </c>
      <c r="E4697" s="149" t="s">
        <v>194</v>
      </c>
      <c r="F4697" s="149"/>
      <c r="G4697" s="149" t="str">
        <f t="shared" si="161"/>
        <v>1</v>
      </c>
      <c r="H4697" s="150">
        <f t="shared" si="162"/>
        <v>18</v>
      </c>
      <c r="I4697" s="149" t="str" cm="1">
        <f t="array" ref="I4697">_xlfn.XLOOKUP(C4697,imp_horarios,imp_trechos_janta,"",-1,1)</f>
        <v>BELEM X GOIANIA 07:12</v>
      </c>
      <c r="J4697" s="151" t="str" cm="1">
        <f t="array" ref="J4697">_xlfn.XLOOKUP(D4697,justificativas_motivos,justificativas_texto,"",1,1)</f>
        <v>MOTORISTA CUMPRINDO HORÁRIO NA ESCALA ATUAL</v>
      </c>
    </row>
    <row r="4698" spans="1:10" ht="41.25" hidden="1" customHeight="1">
      <c r="A4698" s="152">
        <v>45726</v>
      </c>
      <c r="B4698" s="146">
        <v>24012</v>
      </c>
      <c r="C4698" s="147">
        <v>0.33333333333333331</v>
      </c>
      <c r="D4698" s="148" t="s">
        <v>11</v>
      </c>
      <c r="E4698" s="149" t="s">
        <v>92</v>
      </c>
      <c r="F4698" s="149"/>
      <c r="G4698" s="149" t="str">
        <f t="shared" si="161"/>
        <v>1</v>
      </c>
      <c r="H4698" s="150">
        <f t="shared" si="162"/>
        <v>18</v>
      </c>
      <c r="I4698" s="149" t="str" cm="1">
        <f t="array" ref="I4698">_xlfn.XLOOKUP(C4698,imp_horarios,imp_trechos_janta,"",-1,1)</f>
        <v>SAO LUIS X GOIANIA 08:00</v>
      </c>
      <c r="J4698" s="151" t="str" cm="1">
        <f t="array" ref="J4698">_xlfn.XLOOKUP(D4698,justificativas_motivos,justificativas_texto,"",1,1)</f>
        <v>MOTORISTA CUMPRINDO HORÁRIO NA ESCALA ATUAL</v>
      </c>
    </row>
    <row r="4699" spans="1:10" ht="41.25" hidden="1" customHeight="1">
      <c r="A4699" s="152">
        <v>45726</v>
      </c>
      <c r="B4699" s="146">
        <v>24012</v>
      </c>
      <c r="C4699" s="147">
        <v>0.33333333333333331</v>
      </c>
      <c r="D4699" s="148" t="s">
        <v>11</v>
      </c>
      <c r="E4699" s="149" t="s">
        <v>102</v>
      </c>
      <c r="F4699" s="149"/>
      <c r="G4699" s="149" t="str">
        <f t="shared" si="161"/>
        <v>1</v>
      </c>
      <c r="H4699" s="150">
        <f t="shared" si="162"/>
        <v>18</v>
      </c>
      <c r="I4699" s="149" t="str" cm="1">
        <f t="array" ref="I4699">_xlfn.XLOOKUP(C4699,imp_horarios,imp_trechos_janta,"",-1,1)</f>
        <v>SAO LUIS X GOIANIA 08:00</v>
      </c>
      <c r="J4699" s="151" t="str" cm="1">
        <f t="array" ref="J4699">_xlfn.XLOOKUP(D4699,justificativas_motivos,justificativas_texto,"",1,1)</f>
        <v>MOTORISTA CUMPRINDO HORÁRIO NA ESCALA ATUAL</v>
      </c>
    </row>
    <row r="4700" spans="1:10" ht="41.25" hidden="1" customHeight="1">
      <c r="A4700" s="152">
        <v>45726</v>
      </c>
      <c r="B4700" s="146">
        <v>15700</v>
      </c>
      <c r="C4700" s="147">
        <v>0.39583333333333331</v>
      </c>
      <c r="D4700" s="148" t="s">
        <v>11</v>
      </c>
      <c r="E4700" s="153" t="s">
        <v>38</v>
      </c>
      <c r="F4700" s="149"/>
      <c r="G4700" s="149" t="str">
        <f t="shared" si="161"/>
        <v>1</v>
      </c>
      <c r="H4700" s="150">
        <f t="shared" si="162"/>
        <v>18</v>
      </c>
      <c r="I4700" s="149" t="s">
        <v>145</v>
      </c>
      <c r="J4700" s="151" t="str" cm="1">
        <f t="array" ref="J4700">_xlfn.XLOOKUP(D4700,justificativas_motivos,justificativas_texto,"",1,1)</f>
        <v>MOTORISTA CUMPRINDO HORÁRIO NA ESCALA ATUAL</v>
      </c>
    </row>
    <row r="4701" spans="1:10" ht="41.25" hidden="1" customHeight="1">
      <c r="A4701" s="152">
        <v>45726</v>
      </c>
      <c r="B4701" s="146">
        <v>15700</v>
      </c>
      <c r="C4701" s="147">
        <v>0.39583333333333331</v>
      </c>
      <c r="D4701" s="148" t="s">
        <v>11</v>
      </c>
      <c r="E4701" s="153" t="s">
        <v>375</v>
      </c>
      <c r="F4701" s="149"/>
      <c r="G4701" s="149" t="str">
        <f t="shared" si="161"/>
        <v>1</v>
      </c>
      <c r="H4701" s="150">
        <f t="shared" si="162"/>
        <v>18</v>
      </c>
      <c r="I4701" s="149" t="s">
        <v>145</v>
      </c>
      <c r="J4701" s="151" t="str" cm="1">
        <f t="array" ref="J4701">_xlfn.XLOOKUP(D4701,justificativas_motivos,justificativas_texto,"",1,1)</f>
        <v>MOTORISTA CUMPRINDO HORÁRIO NA ESCALA ATUAL</v>
      </c>
    </row>
    <row r="4702" spans="1:10" ht="41.25" hidden="1" customHeight="1">
      <c r="A4702" s="152">
        <v>45726</v>
      </c>
      <c r="B4702" s="146">
        <v>19007</v>
      </c>
      <c r="C4702" s="147">
        <v>0.39583333333333331</v>
      </c>
      <c r="D4702" s="148" t="s">
        <v>11</v>
      </c>
      <c r="E4702" s="153" t="s">
        <v>119</v>
      </c>
      <c r="F4702" s="149"/>
      <c r="G4702" s="149" t="str">
        <f t="shared" si="161"/>
        <v>1</v>
      </c>
      <c r="H4702" s="150">
        <f t="shared" si="162"/>
        <v>18</v>
      </c>
      <c r="I4702" s="149" t="str" cm="1">
        <f t="array" ref="I4702">_xlfn.XLOOKUP(C4702,imp_horarios,imp_trechos_janta,"",-1,1)</f>
        <v>GOIANIA X BELEM 09:30</v>
      </c>
      <c r="J4702" s="151" t="str" cm="1">
        <f t="array" ref="J4702">_xlfn.XLOOKUP(D4702,justificativas_motivos,justificativas_texto,"",1,1)</f>
        <v>MOTORISTA CUMPRINDO HORÁRIO NA ESCALA ATUAL</v>
      </c>
    </row>
    <row r="4703" spans="1:10" ht="41.25" hidden="1" customHeight="1">
      <c r="A4703" s="152">
        <v>45726</v>
      </c>
      <c r="B4703" s="146">
        <v>19007</v>
      </c>
      <c r="C4703" s="147">
        <v>0.39583333333333331</v>
      </c>
      <c r="D4703" s="148" t="s">
        <v>11</v>
      </c>
      <c r="E4703" s="153" t="s">
        <v>397</v>
      </c>
      <c r="F4703" s="149"/>
      <c r="G4703" s="149" t="str">
        <f t="shared" si="161"/>
        <v>1</v>
      </c>
      <c r="H4703" s="150">
        <f t="shared" si="162"/>
        <v>18</v>
      </c>
      <c r="I4703" s="149" t="str" cm="1">
        <f t="array" ref="I4703">_xlfn.XLOOKUP(C4703,imp_horarios,imp_trechos_janta,"",-1,1)</f>
        <v>GOIANIA X BELEM 09:30</v>
      </c>
      <c r="J4703" s="151" t="str" cm="1">
        <f t="array" ref="J4703">_xlfn.XLOOKUP(D4703,justificativas_motivos,justificativas_texto,"",1,1)</f>
        <v>MOTORISTA CUMPRINDO HORÁRIO NA ESCALA ATUAL</v>
      </c>
    </row>
    <row r="4704" spans="1:10" ht="41.25" hidden="1" customHeight="1">
      <c r="A4704" s="152">
        <v>45726</v>
      </c>
      <c r="B4704" s="146">
        <v>19030</v>
      </c>
      <c r="C4704" s="147">
        <v>0.75</v>
      </c>
      <c r="D4704" s="148" t="s">
        <v>11</v>
      </c>
      <c r="E4704" s="149" t="s">
        <v>14</v>
      </c>
      <c r="F4704" s="149"/>
      <c r="G4704" s="149" t="str">
        <f t="shared" si="161"/>
        <v>1</v>
      </c>
      <c r="H4704" s="150">
        <f t="shared" si="162"/>
        <v>18</v>
      </c>
      <c r="I4704" s="149" t="str" cm="1">
        <f t="array" ref="I4704">_xlfn.XLOOKUP(C4704,imp_horarios,imp_trechos_janta,"",-1,1)</f>
        <v>GOIANIA X TERESINA 18:00</v>
      </c>
      <c r="J4704" s="151" t="str" cm="1">
        <f t="array" ref="J4704">_xlfn.XLOOKUP(D4704,justificativas_motivos,justificativas_texto,"",1,1)</f>
        <v>MOTORISTA CUMPRINDO HORÁRIO NA ESCALA ATUAL</v>
      </c>
    </row>
    <row r="4705" spans="1:10" ht="41.25" hidden="1" customHeight="1">
      <c r="A4705" s="152">
        <v>45726</v>
      </c>
      <c r="B4705" s="146">
        <v>19030</v>
      </c>
      <c r="C4705" s="147">
        <v>0.75</v>
      </c>
      <c r="D4705" s="148" t="s">
        <v>11</v>
      </c>
      <c r="E4705" s="153" t="s">
        <v>453</v>
      </c>
      <c r="F4705" s="149"/>
      <c r="G4705" s="149" t="str">
        <f t="shared" si="161"/>
        <v>1</v>
      </c>
      <c r="H4705" s="150">
        <f t="shared" si="162"/>
        <v>18</v>
      </c>
      <c r="I4705" s="149" t="str" cm="1">
        <f t="array" ref="I4705">_xlfn.XLOOKUP(C4705,imp_horarios,imp_trechos_janta,"",-1,1)</f>
        <v>GOIANIA X TERESINA 18:00</v>
      </c>
      <c r="J4705" s="151" t="str" cm="1">
        <f t="array" ref="J4705">_xlfn.XLOOKUP(D4705,justificativas_motivos,justificativas_texto,"",1,1)</f>
        <v>MOTORISTA CUMPRINDO HORÁRIO NA ESCALA ATUAL</v>
      </c>
    </row>
    <row r="4706" spans="1:10" ht="41.25" hidden="1" customHeight="1">
      <c r="A4706" s="152">
        <v>45726</v>
      </c>
      <c r="B4706" s="146">
        <v>24010</v>
      </c>
      <c r="C4706" s="147">
        <v>0.79166666666666663</v>
      </c>
      <c r="D4706" s="148" t="s">
        <v>11</v>
      </c>
      <c r="E4706" s="149" t="s">
        <v>61</v>
      </c>
      <c r="F4706" s="149"/>
      <c r="G4706" s="149" t="str">
        <f t="shared" si="161"/>
        <v>1</v>
      </c>
      <c r="H4706" s="150">
        <f t="shared" si="162"/>
        <v>18</v>
      </c>
      <c r="I4706" s="149" t="s">
        <v>79</v>
      </c>
      <c r="J4706" s="151" t="str" cm="1">
        <f t="array" ref="J4706">_xlfn.XLOOKUP(D4706,justificativas_motivos,justificativas_texto,"",1,1)</f>
        <v>MOTORISTA CUMPRINDO HORÁRIO NA ESCALA ATUAL</v>
      </c>
    </row>
    <row r="4707" spans="1:10" ht="41.25" hidden="1" customHeight="1">
      <c r="A4707" s="152">
        <v>45726</v>
      </c>
      <c r="B4707" s="146">
        <v>24010</v>
      </c>
      <c r="C4707" s="147">
        <v>0.79166666666666663</v>
      </c>
      <c r="D4707" s="148" t="s">
        <v>11</v>
      </c>
      <c r="E4707" s="149" t="s">
        <v>60</v>
      </c>
      <c r="F4707" s="149"/>
      <c r="G4707" s="149" t="str">
        <f t="shared" si="161"/>
        <v>1</v>
      </c>
      <c r="H4707" s="150">
        <f t="shared" si="162"/>
        <v>18</v>
      </c>
      <c r="I4707" s="149" t="s">
        <v>79</v>
      </c>
      <c r="J4707" s="151" t="str" cm="1">
        <f t="array" ref="J4707">_xlfn.XLOOKUP(D4707,justificativas_motivos,justificativas_texto,"",1,1)</f>
        <v>MOTORISTA CUMPRINDO HORÁRIO NA ESCALA ATUAL</v>
      </c>
    </row>
    <row r="4708" spans="1:10" ht="41.25" hidden="1" customHeight="1">
      <c r="A4708" s="152">
        <v>45726</v>
      </c>
      <c r="B4708" s="146">
        <v>24001</v>
      </c>
      <c r="C4708" s="147">
        <v>0.83333333333333337</v>
      </c>
      <c r="D4708" s="148" t="s">
        <v>11</v>
      </c>
      <c r="E4708" s="149" t="s">
        <v>64</v>
      </c>
      <c r="F4708" s="149"/>
      <c r="G4708" s="149" t="str">
        <f t="shared" si="161"/>
        <v>1</v>
      </c>
      <c r="H4708" s="150">
        <f t="shared" si="162"/>
        <v>18</v>
      </c>
      <c r="I4708" s="149" t="str" cm="1">
        <f t="array" ref="I4708">_xlfn.XLOOKUP(C4708,imp_horarios,imp_trechos_janta,"",-1,1)</f>
        <v>GOIANIA X SAO LUIS 20:00</v>
      </c>
      <c r="J4708" s="151" t="str" cm="1">
        <f t="array" ref="J4708">_xlfn.XLOOKUP(D4708,justificativas_motivos,justificativas_texto,"",1,1)</f>
        <v>MOTORISTA CUMPRINDO HORÁRIO NA ESCALA ATUAL</v>
      </c>
    </row>
    <row r="4709" spans="1:10" ht="41.25" hidden="1" customHeight="1">
      <c r="A4709" s="152">
        <v>45726</v>
      </c>
      <c r="B4709" s="146">
        <v>24001</v>
      </c>
      <c r="C4709" s="147">
        <v>0.83333333333333337</v>
      </c>
      <c r="D4709" s="148" t="s">
        <v>11</v>
      </c>
      <c r="E4709" s="149" t="s">
        <v>65</v>
      </c>
      <c r="F4709" s="149"/>
      <c r="G4709" s="149" t="str">
        <f t="shared" si="161"/>
        <v>1</v>
      </c>
      <c r="H4709" s="150">
        <f t="shared" si="162"/>
        <v>18</v>
      </c>
      <c r="I4709" s="149" t="str" cm="1">
        <f t="array" ref="I4709">_xlfn.XLOOKUP(C4709,imp_horarios,imp_trechos_janta,"",-1,1)</f>
        <v>GOIANIA X SAO LUIS 20:00</v>
      </c>
      <c r="J4709" s="151" t="str" cm="1">
        <f t="array" ref="J4709">_xlfn.XLOOKUP(D4709,justificativas_motivos,justificativas_texto,"",1,1)</f>
        <v>MOTORISTA CUMPRINDO HORÁRIO NA ESCALA ATUAL</v>
      </c>
    </row>
    <row r="4710" spans="1:10" ht="41.25" hidden="1" customHeight="1">
      <c r="A4710" s="152">
        <v>45727</v>
      </c>
      <c r="B4710" s="146">
        <v>19005</v>
      </c>
      <c r="C4710" s="147">
        <v>0.85416666666666663</v>
      </c>
      <c r="D4710" s="148" t="s">
        <v>11</v>
      </c>
      <c r="E4710" s="149" t="s">
        <v>14</v>
      </c>
      <c r="F4710" s="149"/>
      <c r="G4710" s="149" t="str">
        <f t="shared" si="161"/>
        <v>1</v>
      </c>
      <c r="H4710" s="150">
        <f t="shared" si="162"/>
        <v>18</v>
      </c>
      <c r="I4710" s="149" t="s">
        <v>635</v>
      </c>
      <c r="J4710" s="151" t="str" cm="1">
        <f t="array" ref="J4710">_xlfn.XLOOKUP(D4710,justificativas_motivos,justificativas_texto,"",1,1)</f>
        <v>MOTORISTA CUMPRINDO HORÁRIO NA ESCALA ATUAL</v>
      </c>
    </row>
    <row r="4711" spans="1:10" ht="41.25" hidden="1" customHeight="1">
      <c r="A4711" s="152">
        <v>45727</v>
      </c>
      <c r="B4711" s="146">
        <v>19005</v>
      </c>
      <c r="C4711" s="147">
        <v>0.85416666666666663</v>
      </c>
      <c r="D4711" s="148" t="s">
        <v>11</v>
      </c>
      <c r="E4711" s="153" t="s">
        <v>453</v>
      </c>
      <c r="F4711" s="149"/>
      <c r="G4711" s="149" t="str">
        <f t="shared" si="161"/>
        <v>1</v>
      </c>
      <c r="H4711" s="150">
        <f t="shared" si="162"/>
        <v>18</v>
      </c>
      <c r="I4711" s="149" t="s">
        <v>635</v>
      </c>
      <c r="J4711" s="151" t="str" cm="1">
        <f t="array" ref="J4711">_xlfn.XLOOKUP(D4711,justificativas_motivos,justificativas_texto,"",1,1)</f>
        <v>MOTORISTA CUMPRINDO HORÁRIO NA ESCALA ATUAL</v>
      </c>
    </row>
    <row r="4712" spans="1:10" ht="41.25" hidden="1" customHeight="1">
      <c r="A4712" s="152">
        <v>45727</v>
      </c>
      <c r="B4712" s="146">
        <v>12400</v>
      </c>
      <c r="C4712" s="147">
        <v>0.87847222222222221</v>
      </c>
      <c r="D4712" s="148" t="s">
        <v>11</v>
      </c>
      <c r="E4712" s="149" t="s">
        <v>61</v>
      </c>
      <c r="F4712" s="149"/>
      <c r="G4712" s="149" t="str">
        <f t="shared" si="161"/>
        <v>1</v>
      </c>
      <c r="H4712" s="150">
        <f t="shared" si="162"/>
        <v>18</v>
      </c>
      <c r="I4712" s="149" t="str" cm="1">
        <f t="array" ref="I4712">_xlfn.XLOOKUP(C4712,imp_horarios,imp_trechos_janta,"",-1,1)</f>
        <v>BELEM X GOIANIA 21:05</v>
      </c>
      <c r="J4712" s="151" t="str" cm="1">
        <f t="array" ref="J4712">_xlfn.XLOOKUP(D4712,justificativas_motivos,justificativas_texto,"",1,1)</f>
        <v>MOTORISTA CUMPRINDO HORÁRIO NA ESCALA ATUAL</v>
      </c>
    </row>
    <row r="4713" spans="1:10" ht="41.25" hidden="1" customHeight="1">
      <c r="A4713" s="152">
        <v>45727</v>
      </c>
      <c r="B4713" s="146">
        <v>12400</v>
      </c>
      <c r="C4713" s="147">
        <v>0.87847222222222221</v>
      </c>
      <c r="D4713" s="148" t="s">
        <v>11</v>
      </c>
      <c r="E4713" s="149" t="s">
        <v>60</v>
      </c>
      <c r="F4713" s="149"/>
      <c r="G4713" s="149" t="str">
        <f t="shared" si="161"/>
        <v>1</v>
      </c>
      <c r="H4713" s="150">
        <f t="shared" si="162"/>
        <v>18</v>
      </c>
      <c r="I4713" s="149" t="str" cm="1">
        <f t="array" ref="I4713">_xlfn.XLOOKUP(C4713,imp_horarios,imp_trechos_janta,"",-1,1)</f>
        <v>BELEM X GOIANIA 21:05</v>
      </c>
      <c r="J4713" s="151" t="str" cm="1">
        <f t="array" ref="J4713">_xlfn.XLOOKUP(D4713,justificativas_motivos,justificativas_texto,"",1,1)</f>
        <v>MOTORISTA CUMPRINDO HORÁRIO NA ESCALA ATUAL</v>
      </c>
    </row>
    <row r="4714" spans="1:10" ht="41.25" hidden="1" customHeight="1">
      <c r="A4714" s="152">
        <v>45727</v>
      </c>
      <c r="B4714" s="146">
        <v>24007</v>
      </c>
      <c r="C4714" s="147">
        <v>0.3</v>
      </c>
      <c r="D4714" s="148" t="s">
        <v>11</v>
      </c>
      <c r="E4714" s="149" t="s">
        <v>64</v>
      </c>
      <c r="F4714" s="149"/>
      <c r="G4714" s="149" t="str">
        <f t="shared" si="161"/>
        <v>1</v>
      </c>
      <c r="H4714" s="150">
        <f t="shared" si="162"/>
        <v>18</v>
      </c>
      <c r="I4714" s="149" t="str" cm="1">
        <f t="array" ref="I4714">_xlfn.XLOOKUP(C4714,imp_horarios,imp_trechos_janta,"",-1,1)</f>
        <v>BELEM X GOIANIA 07:12</v>
      </c>
      <c r="J4714" s="151" t="str" cm="1">
        <f t="array" ref="J4714">_xlfn.XLOOKUP(D4714,justificativas_motivos,justificativas_texto,"",1,1)</f>
        <v>MOTORISTA CUMPRINDO HORÁRIO NA ESCALA ATUAL</v>
      </c>
    </row>
    <row r="4715" spans="1:10" ht="41.25" hidden="1" customHeight="1">
      <c r="A4715" s="152">
        <v>45727</v>
      </c>
      <c r="B4715" s="146">
        <v>24007</v>
      </c>
      <c r="C4715" s="147">
        <v>0.3</v>
      </c>
      <c r="D4715" s="148" t="s">
        <v>11</v>
      </c>
      <c r="E4715" s="149" t="s">
        <v>65</v>
      </c>
      <c r="F4715" s="149"/>
      <c r="G4715" s="149" t="str">
        <f t="shared" si="161"/>
        <v>1</v>
      </c>
      <c r="H4715" s="150">
        <f t="shared" si="162"/>
        <v>18</v>
      </c>
      <c r="I4715" s="149" t="str" cm="1">
        <f t="array" ref="I4715">_xlfn.XLOOKUP(C4715,imp_horarios,imp_trechos_janta,"",-1,1)</f>
        <v>BELEM X GOIANIA 07:12</v>
      </c>
      <c r="J4715" s="151" t="str" cm="1">
        <f t="array" ref="J4715">_xlfn.XLOOKUP(D4715,justificativas_motivos,justificativas_texto,"",1,1)</f>
        <v>MOTORISTA CUMPRINDO HORÁRIO NA ESCALA ATUAL</v>
      </c>
    </row>
    <row r="4716" spans="1:10" ht="41.25" hidden="1" customHeight="1">
      <c r="A4716" s="152">
        <v>45727</v>
      </c>
      <c r="B4716" s="146">
        <v>15600</v>
      </c>
      <c r="C4716" s="147">
        <v>0.39583333333333331</v>
      </c>
      <c r="D4716" s="148" t="s">
        <v>11</v>
      </c>
      <c r="E4716" s="153" t="s">
        <v>354</v>
      </c>
      <c r="F4716" s="149"/>
      <c r="G4716" s="149" t="str">
        <f t="shared" si="161"/>
        <v>1</v>
      </c>
      <c r="H4716" s="150">
        <f t="shared" si="162"/>
        <v>18</v>
      </c>
      <c r="I4716" s="149" t="s">
        <v>145</v>
      </c>
      <c r="J4716" s="151" t="str" cm="1">
        <f t="array" ref="J4716">_xlfn.XLOOKUP(D4716,justificativas_motivos,justificativas_texto,"",1,1)</f>
        <v>MOTORISTA CUMPRINDO HORÁRIO NA ESCALA ATUAL</v>
      </c>
    </row>
    <row r="4717" spans="1:10" ht="41.25" hidden="1" customHeight="1">
      <c r="A4717" s="152">
        <v>45727</v>
      </c>
      <c r="B4717" s="146">
        <v>15600</v>
      </c>
      <c r="C4717" s="147">
        <v>0.39583333333333331</v>
      </c>
      <c r="D4717" s="148" t="s">
        <v>11</v>
      </c>
      <c r="E4717" s="153" t="s">
        <v>310</v>
      </c>
      <c r="F4717" s="149"/>
      <c r="G4717" s="149" t="str">
        <f t="shared" si="161"/>
        <v>1</v>
      </c>
      <c r="H4717" s="150">
        <f t="shared" si="162"/>
        <v>18</v>
      </c>
      <c r="I4717" s="149" t="s">
        <v>145</v>
      </c>
      <c r="J4717" s="151" t="str" cm="1">
        <f t="array" ref="J4717">_xlfn.XLOOKUP(D4717,justificativas_motivos,justificativas_texto,"",1,1)</f>
        <v>MOTORISTA CUMPRINDO HORÁRIO NA ESCALA ATUAL</v>
      </c>
    </row>
    <row r="4718" spans="1:10" ht="41.25" hidden="1" customHeight="1">
      <c r="A4718" s="152">
        <v>45727</v>
      </c>
      <c r="B4718" s="146" t="s">
        <v>137</v>
      </c>
      <c r="C4718" s="147" t="s">
        <v>137</v>
      </c>
      <c r="D4718" s="148" t="s">
        <v>137</v>
      </c>
      <c r="E4718" s="149" t="s">
        <v>121</v>
      </c>
      <c r="F4718" s="149"/>
      <c r="G4718" s="149" t="str">
        <f t="shared" si="161"/>
        <v>1</v>
      </c>
      <c r="H4718" s="150">
        <f t="shared" si="162"/>
        <v>18</v>
      </c>
      <c r="I4718" s="149" t="str" cm="1">
        <f t="array" ref="I4718">_xlfn.XLOOKUP(C4718,imp_horarios,imp_trechos_janta,"",-1,1)</f>
        <v>ESPERA</v>
      </c>
      <c r="J4718" s="151" t="str" cm="1">
        <f t="array" ref="J4718">_xlfn.XLOOKUP(D4718,justificativas_motivos,justificativas_texto,"",1,1)</f>
        <v>MOTORISTA NA GARAGEM EM ESPERA PARA DISPONIBILIDADE DE HORARIOS</v>
      </c>
    </row>
    <row r="4719" spans="1:10" ht="41.25" hidden="1" customHeight="1">
      <c r="A4719" s="152">
        <v>45727</v>
      </c>
      <c r="B4719" s="146" t="s">
        <v>137</v>
      </c>
      <c r="C4719" s="147" t="s">
        <v>137</v>
      </c>
      <c r="D4719" s="148" t="s">
        <v>137</v>
      </c>
      <c r="E4719" s="149" t="s">
        <v>109</v>
      </c>
      <c r="F4719" s="149"/>
      <c r="G4719" s="149" t="str">
        <f t="shared" si="161"/>
        <v>1</v>
      </c>
      <c r="H4719" s="150">
        <f t="shared" si="162"/>
        <v>18</v>
      </c>
      <c r="I4719" s="149" t="str" cm="1">
        <f t="array" ref="I4719">_xlfn.XLOOKUP(C4719,imp_horarios,imp_trechos_janta,"",-1,1)</f>
        <v>ESPERA</v>
      </c>
      <c r="J4719" s="151" t="str" cm="1">
        <f t="array" ref="J4719">_xlfn.XLOOKUP(D4719,justificativas_motivos,justificativas_texto,"",1,1)</f>
        <v>MOTORISTA NA GARAGEM EM ESPERA PARA DISPONIBILIDADE DE HORARIOS</v>
      </c>
    </row>
    <row r="4720" spans="1:10" ht="41.25" hidden="1" customHeight="1">
      <c r="A4720" s="152">
        <v>45727</v>
      </c>
      <c r="B4720" s="146">
        <v>20010</v>
      </c>
      <c r="C4720" s="147">
        <v>0.75</v>
      </c>
      <c r="D4720" s="148" t="s">
        <v>11</v>
      </c>
      <c r="E4720" s="153" t="s">
        <v>128</v>
      </c>
      <c r="F4720" s="149"/>
      <c r="G4720" s="149" t="str">
        <f t="shared" si="161"/>
        <v>1</v>
      </c>
      <c r="H4720" s="150">
        <f t="shared" si="162"/>
        <v>18</v>
      </c>
      <c r="I4720" s="149" t="str" cm="1">
        <f t="array" ref="I4720">_xlfn.XLOOKUP(C4720,imp_horarios,imp_trechos_janta,"",-1,1)</f>
        <v>GOIANIA X TERESINA 18:00</v>
      </c>
      <c r="J4720" s="151" t="str" cm="1">
        <f t="array" ref="J4720">_xlfn.XLOOKUP(D4720,justificativas_motivos,justificativas_texto,"",1,1)</f>
        <v>MOTORISTA CUMPRINDO HORÁRIO NA ESCALA ATUAL</v>
      </c>
    </row>
    <row r="4721" spans="1:10" ht="41.25" hidden="1" customHeight="1">
      <c r="A4721" s="152">
        <v>45727</v>
      </c>
      <c r="B4721" s="146">
        <v>20010</v>
      </c>
      <c r="C4721" s="147">
        <v>0.75</v>
      </c>
      <c r="D4721" s="148" t="s">
        <v>11</v>
      </c>
      <c r="E4721" s="149" t="s">
        <v>226</v>
      </c>
      <c r="F4721" s="149"/>
      <c r="G4721" s="149" t="str">
        <f t="shared" si="161"/>
        <v>1</v>
      </c>
      <c r="H4721" s="150">
        <f t="shared" si="162"/>
        <v>18</v>
      </c>
      <c r="I4721" s="149" t="str" cm="1">
        <f t="array" ref="I4721">_xlfn.XLOOKUP(C4721,imp_horarios,imp_trechos_janta,"",-1,1)</f>
        <v>GOIANIA X TERESINA 18:00</v>
      </c>
      <c r="J4721" s="151" t="str" cm="1">
        <f t="array" ref="J4721">_xlfn.XLOOKUP(D4721,justificativas_motivos,justificativas_texto,"",1,1)</f>
        <v>MOTORISTA CUMPRINDO HORÁRIO NA ESCALA ATUAL</v>
      </c>
    </row>
    <row r="4722" spans="1:10" ht="41.25" hidden="1" customHeight="1">
      <c r="A4722" s="152">
        <v>45727</v>
      </c>
      <c r="B4722" s="146">
        <v>24003</v>
      </c>
      <c r="C4722" s="147">
        <v>0.79166666666666663</v>
      </c>
      <c r="D4722" s="148" t="s">
        <v>11</v>
      </c>
      <c r="E4722" s="149" t="s">
        <v>131</v>
      </c>
      <c r="F4722" s="149"/>
      <c r="G4722" s="149" t="str">
        <f t="shared" si="161"/>
        <v>1</v>
      </c>
      <c r="H4722" s="150">
        <f t="shared" si="162"/>
        <v>18</v>
      </c>
      <c r="I4722" s="149" t="s">
        <v>79</v>
      </c>
      <c r="J4722" s="151" t="str" cm="1">
        <f t="array" ref="J4722">_xlfn.XLOOKUP(D4722,justificativas_motivos,justificativas_texto,"",1,1)</f>
        <v>MOTORISTA CUMPRINDO HORÁRIO NA ESCALA ATUAL</v>
      </c>
    </row>
    <row r="4723" spans="1:10" ht="41.25" hidden="1" customHeight="1">
      <c r="A4723" s="152">
        <v>45727</v>
      </c>
      <c r="B4723" s="146">
        <v>24003</v>
      </c>
      <c r="C4723" s="147">
        <v>0.79166666666666663</v>
      </c>
      <c r="D4723" s="148" t="s">
        <v>11</v>
      </c>
      <c r="E4723" s="149" t="s">
        <v>47</v>
      </c>
      <c r="F4723" s="149"/>
      <c r="G4723" s="149" t="str">
        <f t="shared" si="161"/>
        <v>1</v>
      </c>
      <c r="H4723" s="150">
        <f t="shared" si="162"/>
        <v>18</v>
      </c>
      <c r="I4723" s="149" t="s">
        <v>79</v>
      </c>
      <c r="J4723" s="151" t="str" cm="1">
        <f t="array" ref="J4723">_xlfn.XLOOKUP(D4723,justificativas_motivos,justificativas_texto,"",1,1)</f>
        <v>MOTORISTA CUMPRINDO HORÁRIO NA ESCALA ATUAL</v>
      </c>
    </row>
    <row r="4724" spans="1:10" ht="41.25" hidden="1" customHeight="1">
      <c r="A4724" s="152">
        <v>45727</v>
      </c>
      <c r="B4724" s="146">
        <v>24016</v>
      </c>
      <c r="C4724" s="147">
        <v>0.83333333333333337</v>
      </c>
      <c r="D4724" s="148" t="s">
        <v>11</v>
      </c>
      <c r="E4724" s="149" t="s">
        <v>243</v>
      </c>
      <c r="F4724" s="149"/>
      <c r="G4724" s="149" t="str">
        <f t="shared" si="161"/>
        <v>1</v>
      </c>
      <c r="H4724" s="150">
        <f t="shared" si="162"/>
        <v>18</v>
      </c>
      <c r="I4724" s="149" t="str" cm="1">
        <f t="array" ref="I4724">_xlfn.XLOOKUP(C4724,imp_horarios,imp_trechos_janta,"",-1,1)</f>
        <v>GOIANIA X SAO LUIS 20:00</v>
      </c>
      <c r="J4724" s="151" t="str" cm="1">
        <f t="array" ref="J4724">_xlfn.XLOOKUP(D4724,justificativas_motivos,justificativas_texto,"",1,1)</f>
        <v>MOTORISTA CUMPRINDO HORÁRIO NA ESCALA ATUAL</v>
      </c>
    </row>
    <row r="4725" spans="1:10" ht="41.25" hidden="1" customHeight="1">
      <c r="A4725" s="152">
        <v>45727</v>
      </c>
      <c r="B4725" s="146">
        <v>24016</v>
      </c>
      <c r="C4725" s="147">
        <v>0.83333333333333337</v>
      </c>
      <c r="D4725" s="148" t="s">
        <v>11</v>
      </c>
      <c r="E4725" s="149" t="s">
        <v>280</v>
      </c>
      <c r="F4725" s="149"/>
      <c r="G4725" s="149" t="str">
        <f t="shared" si="161"/>
        <v>1</v>
      </c>
      <c r="H4725" s="150">
        <f t="shared" si="162"/>
        <v>18</v>
      </c>
      <c r="I4725" s="149" t="str" cm="1">
        <f t="array" ref="I4725">_xlfn.XLOOKUP(C4725,imp_horarios,imp_trechos_janta,"",-1,1)</f>
        <v>GOIANIA X SAO LUIS 20:00</v>
      </c>
      <c r="J4725" s="151" t="str" cm="1">
        <f t="array" ref="J4725">_xlfn.XLOOKUP(D4725,justificativas_motivos,justificativas_texto,"",1,1)</f>
        <v>MOTORISTA CUMPRINDO HORÁRIO NA ESCALA ATUAL</v>
      </c>
    </row>
    <row r="4726" spans="1:10" ht="41.25" hidden="1" customHeight="1">
      <c r="A4726" s="152">
        <v>45728</v>
      </c>
      <c r="B4726" s="146">
        <v>19003</v>
      </c>
      <c r="C4726" s="147">
        <v>0.85416666666666663</v>
      </c>
      <c r="D4726" s="148" t="s">
        <v>11</v>
      </c>
      <c r="E4726" s="149" t="s">
        <v>131</v>
      </c>
      <c r="F4726" s="149"/>
      <c r="G4726" s="149" t="str">
        <f t="shared" si="161"/>
        <v>1</v>
      </c>
      <c r="H4726" s="150">
        <f t="shared" si="162"/>
        <v>18</v>
      </c>
      <c r="I4726" s="149" t="s">
        <v>635</v>
      </c>
      <c r="J4726" s="151" t="str" cm="1">
        <f t="array" ref="J4726">_xlfn.XLOOKUP(D4726,justificativas_motivos,justificativas_texto,"",1,1)</f>
        <v>MOTORISTA CUMPRINDO HORÁRIO NA ESCALA ATUAL</v>
      </c>
    </row>
    <row r="4727" spans="1:10" ht="41.25" hidden="1" customHeight="1">
      <c r="A4727" s="152">
        <v>45728</v>
      </c>
      <c r="B4727" s="146">
        <v>19003</v>
      </c>
      <c r="C4727" s="147">
        <v>0.85416666666666663</v>
      </c>
      <c r="D4727" s="148" t="s">
        <v>11</v>
      </c>
      <c r="E4727" s="149" t="s">
        <v>47</v>
      </c>
      <c r="F4727" s="149"/>
      <c r="G4727" s="149" t="str">
        <f t="shared" si="161"/>
        <v>1</v>
      </c>
      <c r="H4727" s="150">
        <f t="shared" si="162"/>
        <v>18</v>
      </c>
      <c r="I4727" s="149" t="s">
        <v>635</v>
      </c>
      <c r="J4727" s="151" t="str" cm="1">
        <f t="array" ref="J4727">_xlfn.XLOOKUP(D4727,justificativas_motivos,justificativas_texto,"",1,1)</f>
        <v>MOTORISTA CUMPRINDO HORÁRIO NA ESCALA ATUAL</v>
      </c>
    </row>
    <row r="4728" spans="1:10" ht="41.25" hidden="1" customHeight="1">
      <c r="A4728" s="152">
        <v>45728</v>
      </c>
      <c r="B4728" s="146">
        <v>20018</v>
      </c>
      <c r="C4728" s="147">
        <v>0.87847222222222221</v>
      </c>
      <c r="D4728" s="148" t="s">
        <v>11</v>
      </c>
      <c r="E4728" s="149" t="s">
        <v>243</v>
      </c>
      <c r="F4728" s="149"/>
      <c r="G4728" s="149" t="str">
        <f t="shared" si="161"/>
        <v>1</v>
      </c>
      <c r="H4728" s="150">
        <f t="shared" si="162"/>
        <v>18</v>
      </c>
      <c r="I4728" s="149" t="str" cm="1">
        <f t="array" ref="I4728">_xlfn.XLOOKUP(C4728,imp_horarios,imp_trechos_janta,"",-1,1)</f>
        <v>BELEM X GOIANIA 21:05</v>
      </c>
      <c r="J4728" s="151" t="str" cm="1">
        <f t="array" ref="J4728">_xlfn.XLOOKUP(D4728,justificativas_motivos,justificativas_texto,"",1,1)</f>
        <v>MOTORISTA CUMPRINDO HORÁRIO NA ESCALA ATUAL</v>
      </c>
    </row>
    <row r="4729" spans="1:10" ht="41.25" hidden="1" customHeight="1">
      <c r="A4729" s="152">
        <v>45728</v>
      </c>
      <c r="B4729" s="146">
        <v>20018</v>
      </c>
      <c r="C4729" s="147">
        <v>0.87847222222222221</v>
      </c>
      <c r="D4729" s="148" t="s">
        <v>11</v>
      </c>
      <c r="E4729" s="149" t="s">
        <v>280</v>
      </c>
      <c r="F4729" s="149"/>
      <c r="G4729" s="149" t="str">
        <f t="shared" si="161"/>
        <v>1</v>
      </c>
      <c r="H4729" s="150">
        <f t="shared" si="162"/>
        <v>18</v>
      </c>
      <c r="I4729" s="149" t="str" cm="1">
        <f t="array" ref="I4729">_xlfn.XLOOKUP(C4729,imp_horarios,imp_trechos_janta,"",-1,1)</f>
        <v>BELEM X GOIANIA 21:05</v>
      </c>
      <c r="J4729" s="151" t="str" cm="1">
        <f t="array" ref="J4729">_xlfn.XLOOKUP(D4729,justificativas_motivos,justificativas_texto,"",1,1)</f>
        <v>MOTORISTA CUMPRINDO HORÁRIO NA ESCALA ATUAL</v>
      </c>
    </row>
    <row r="4730" spans="1:10" ht="41.25" hidden="1" customHeight="1">
      <c r="A4730" s="152">
        <v>45728</v>
      </c>
      <c r="B4730" s="146">
        <v>19024</v>
      </c>
      <c r="C4730" s="147">
        <v>0.75</v>
      </c>
      <c r="D4730" s="148" t="s">
        <v>11</v>
      </c>
      <c r="E4730" s="153" t="s">
        <v>209</v>
      </c>
      <c r="F4730" s="149"/>
      <c r="G4730" s="149" t="str">
        <f t="shared" si="161"/>
        <v>1</v>
      </c>
      <c r="H4730" s="150">
        <f t="shared" si="162"/>
        <v>18</v>
      </c>
      <c r="I4730" s="149" t="str" cm="1">
        <f t="array" ref="I4730">_xlfn.XLOOKUP(C4730,imp_horarios,imp_trechos_janta,"",-1,1)</f>
        <v>GOIANIA X TERESINA 18:00</v>
      </c>
      <c r="J4730" s="151" t="str" cm="1">
        <f t="array" ref="J4730">_xlfn.XLOOKUP(D4730,justificativas_motivos,justificativas_texto,"",1,1)</f>
        <v>MOTORISTA CUMPRINDO HORÁRIO NA ESCALA ATUAL</v>
      </c>
    </row>
    <row r="4731" spans="1:10" ht="41.25" hidden="1" customHeight="1">
      <c r="A4731" s="152">
        <v>45728</v>
      </c>
      <c r="B4731" s="146">
        <v>19024</v>
      </c>
      <c r="C4731" s="147">
        <v>0.75</v>
      </c>
      <c r="D4731" s="148" t="s">
        <v>11</v>
      </c>
      <c r="E4731" s="153" t="s">
        <v>150</v>
      </c>
      <c r="F4731" s="149"/>
      <c r="G4731" s="149" t="str">
        <f t="shared" si="161"/>
        <v>1</v>
      </c>
      <c r="H4731" s="150">
        <f t="shared" si="162"/>
        <v>18</v>
      </c>
      <c r="I4731" s="149" t="str" cm="1">
        <f t="array" ref="I4731">_xlfn.XLOOKUP(C4731,imp_horarios,imp_trechos_janta,"",-1,1)</f>
        <v>GOIANIA X TERESINA 18:00</v>
      </c>
      <c r="J4731" s="151" t="str" cm="1">
        <f t="array" ref="J4731">_xlfn.XLOOKUP(D4731,justificativas_motivos,justificativas_texto,"",1,1)</f>
        <v>MOTORISTA CUMPRINDO HORÁRIO NA ESCALA ATUAL</v>
      </c>
    </row>
    <row r="4732" spans="1:10" ht="41.25" hidden="1" customHeight="1">
      <c r="A4732" s="152">
        <v>45728</v>
      </c>
      <c r="B4732" s="146">
        <v>24008</v>
      </c>
      <c r="C4732" s="147">
        <v>0.3</v>
      </c>
      <c r="D4732" s="148" t="s">
        <v>11</v>
      </c>
      <c r="E4732" s="153" t="s">
        <v>84</v>
      </c>
      <c r="F4732" s="149"/>
      <c r="G4732" s="149" t="str">
        <f t="shared" si="161"/>
        <v>1</v>
      </c>
      <c r="H4732" s="150">
        <f t="shared" si="162"/>
        <v>18</v>
      </c>
      <c r="I4732" s="149" t="str" cm="1">
        <f t="array" ref="I4732">_xlfn.XLOOKUP(C4732,imp_horarios,imp_trechos_janta,"",-1,1)</f>
        <v>BELEM X GOIANIA 07:12</v>
      </c>
      <c r="J4732" s="151" t="str" cm="1">
        <f t="array" ref="J4732">_xlfn.XLOOKUP(D4732,justificativas_motivos,justificativas_texto,"",1,1)</f>
        <v>MOTORISTA CUMPRINDO HORÁRIO NA ESCALA ATUAL</v>
      </c>
    </row>
    <row r="4733" spans="1:10" ht="41.25" hidden="1" customHeight="1">
      <c r="A4733" s="152">
        <v>45728</v>
      </c>
      <c r="B4733" s="146">
        <v>24008</v>
      </c>
      <c r="C4733" s="147">
        <v>0.3</v>
      </c>
      <c r="D4733" s="148" t="s">
        <v>11</v>
      </c>
      <c r="E4733" s="153" t="s">
        <v>339</v>
      </c>
      <c r="F4733" s="149"/>
      <c r="G4733" s="149" t="str">
        <f t="shared" si="161"/>
        <v>1</v>
      </c>
      <c r="H4733" s="150">
        <f t="shared" si="162"/>
        <v>18</v>
      </c>
      <c r="I4733" s="149" t="str" cm="1">
        <f t="array" ref="I4733">_xlfn.XLOOKUP(C4733,imp_horarios,imp_trechos_janta,"",-1,1)</f>
        <v>BELEM X GOIANIA 07:12</v>
      </c>
      <c r="J4733" s="151" t="str" cm="1">
        <f t="array" ref="J4733">_xlfn.XLOOKUP(D4733,justificativas_motivos,justificativas_texto,"",1,1)</f>
        <v>MOTORISTA CUMPRINDO HORÁRIO NA ESCALA ATUAL</v>
      </c>
    </row>
    <row r="4734" spans="1:10" ht="41.25" hidden="1" customHeight="1">
      <c r="A4734" s="152">
        <v>45728</v>
      </c>
      <c r="B4734" s="146">
        <v>19019</v>
      </c>
      <c r="C4734" s="147">
        <v>0.39583333333333331</v>
      </c>
      <c r="D4734" s="148" t="s">
        <v>11</v>
      </c>
      <c r="E4734" s="149" t="s">
        <v>377</v>
      </c>
      <c r="F4734" s="149"/>
      <c r="G4734" s="149" t="str">
        <f t="shared" si="161"/>
        <v>1</v>
      </c>
      <c r="H4734" s="150">
        <f t="shared" si="162"/>
        <v>18</v>
      </c>
      <c r="I4734" s="149" t="s">
        <v>145</v>
      </c>
      <c r="J4734" s="151" t="str" cm="1">
        <f t="array" ref="J4734">_xlfn.XLOOKUP(D4734,justificativas_motivos,justificativas_texto,"",1,1)</f>
        <v>MOTORISTA CUMPRINDO HORÁRIO NA ESCALA ATUAL</v>
      </c>
    </row>
    <row r="4735" spans="1:10" ht="41.25" hidden="1" customHeight="1">
      <c r="A4735" s="152">
        <v>45728</v>
      </c>
      <c r="B4735" s="146">
        <v>19019</v>
      </c>
      <c r="C4735" s="147">
        <v>0.39583333333333331</v>
      </c>
      <c r="D4735" s="148" t="s">
        <v>11</v>
      </c>
      <c r="E4735" s="149" t="s">
        <v>287</v>
      </c>
      <c r="F4735" s="149"/>
      <c r="G4735" s="149" t="str">
        <f t="shared" si="161"/>
        <v>1</v>
      </c>
      <c r="H4735" s="150">
        <f t="shared" si="162"/>
        <v>18</v>
      </c>
      <c r="I4735" s="149" t="s">
        <v>145</v>
      </c>
      <c r="J4735" s="151" t="str" cm="1">
        <f t="array" ref="J4735">_xlfn.XLOOKUP(D4735,justificativas_motivos,justificativas_texto,"",1,1)</f>
        <v>MOTORISTA CUMPRINDO HORÁRIO NA ESCALA ATUAL</v>
      </c>
    </row>
    <row r="4736" spans="1:10" ht="41.25" hidden="1" customHeight="1">
      <c r="A4736" s="152">
        <v>45728</v>
      </c>
      <c r="B4736" s="146">
        <v>24002</v>
      </c>
      <c r="C4736" s="147">
        <v>0.79166666666666663</v>
      </c>
      <c r="D4736" s="148" t="s">
        <v>11</v>
      </c>
      <c r="E4736" s="149" t="s">
        <v>66</v>
      </c>
      <c r="F4736" s="149"/>
      <c r="G4736" s="149" t="str">
        <f t="shared" si="161"/>
        <v>1</v>
      </c>
      <c r="H4736" s="150">
        <f t="shared" si="162"/>
        <v>18</v>
      </c>
      <c r="I4736" s="149" t="s">
        <v>79</v>
      </c>
      <c r="J4736" s="151" t="str" cm="1">
        <f t="array" ref="J4736">_xlfn.XLOOKUP(D4736,justificativas_motivos,justificativas_texto,"",1,1)</f>
        <v>MOTORISTA CUMPRINDO HORÁRIO NA ESCALA ATUAL</v>
      </c>
    </row>
    <row r="4737" spans="1:10" ht="41.25" hidden="1" customHeight="1">
      <c r="A4737" s="152">
        <v>45728</v>
      </c>
      <c r="B4737" s="146">
        <v>24002</v>
      </c>
      <c r="C4737" s="147">
        <v>0.79166666666666663</v>
      </c>
      <c r="D4737" s="148" t="s">
        <v>11</v>
      </c>
      <c r="E4737" s="149" t="s">
        <v>164</v>
      </c>
      <c r="F4737" s="149"/>
      <c r="G4737" s="149" t="str">
        <f t="shared" si="161"/>
        <v>1</v>
      </c>
      <c r="H4737" s="150">
        <f t="shared" si="162"/>
        <v>18</v>
      </c>
      <c r="I4737" s="149" t="s">
        <v>79</v>
      </c>
      <c r="J4737" s="151" t="str" cm="1">
        <f t="array" ref="J4737">_xlfn.XLOOKUP(D4737,justificativas_motivos,justificativas_texto,"",1,1)</f>
        <v>MOTORISTA CUMPRINDO HORÁRIO NA ESCALA ATUAL</v>
      </c>
    </row>
    <row r="4738" spans="1:10" ht="41.25" hidden="1" customHeight="1">
      <c r="A4738" s="152">
        <v>45728</v>
      </c>
      <c r="B4738" s="146">
        <v>24006</v>
      </c>
      <c r="C4738" s="147">
        <v>0.83333333333333337</v>
      </c>
      <c r="D4738" s="148" t="s">
        <v>11</v>
      </c>
      <c r="E4738" s="149" t="s">
        <v>13</v>
      </c>
      <c r="F4738" s="149"/>
      <c r="G4738" s="149" t="str">
        <f t="shared" si="161"/>
        <v>1</v>
      </c>
      <c r="H4738" s="150">
        <f t="shared" si="162"/>
        <v>18</v>
      </c>
      <c r="I4738" s="149" t="str" cm="1">
        <f t="array" ref="I4738">_xlfn.XLOOKUP(C4738,imp_horarios,imp_trechos_janta,"",-1,1)</f>
        <v>GOIANIA X SAO LUIS 20:00</v>
      </c>
      <c r="J4738" s="151" t="str" cm="1">
        <f t="array" ref="J4738">_xlfn.XLOOKUP(D4738,justificativas_motivos,justificativas_texto,"",1,1)</f>
        <v>MOTORISTA CUMPRINDO HORÁRIO NA ESCALA ATUAL</v>
      </c>
    </row>
    <row r="4739" spans="1:10" ht="41.25" hidden="1" customHeight="1">
      <c r="A4739" s="152">
        <v>45728</v>
      </c>
      <c r="B4739" s="146">
        <v>24006</v>
      </c>
      <c r="C4739" s="147">
        <v>0.83333333333333337</v>
      </c>
      <c r="D4739" s="148" t="s">
        <v>11</v>
      </c>
      <c r="E4739" s="149" t="s">
        <v>141</v>
      </c>
      <c r="F4739" s="149"/>
      <c r="G4739" s="149" t="str">
        <f t="shared" si="161"/>
        <v>1</v>
      </c>
      <c r="H4739" s="150">
        <f t="shared" si="162"/>
        <v>18</v>
      </c>
      <c r="I4739" s="149" t="str" cm="1">
        <f t="array" ref="I4739">_xlfn.XLOOKUP(C4739,imp_horarios,imp_trechos_janta,"",-1,1)</f>
        <v>GOIANIA X SAO LUIS 20:00</v>
      </c>
      <c r="J4739" s="151" t="str" cm="1">
        <f t="array" ref="J4739">_xlfn.XLOOKUP(D4739,justificativas_motivos,justificativas_texto,"",1,1)</f>
        <v>MOTORISTA CUMPRINDO HORÁRIO NA ESCALA ATUAL</v>
      </c>
    </row>
    <row r="4740" spans="1:10" ht="41.25" hidden="1" customHeight="1">
      <c r="A4740" s="152">
        <v>45728</v>
      </c>
      <c r="B4740" s="146" t="s">
        <v>137</v>
      </c>
      <c r="C4740" s="147" t="s">
        <v>137</v>
      </c>
      <c r="D4740" s="148" t="s">
        <v>137</v>
      </c>
      <c r="E4740" s="149" t="s">
        <v>85</v>
      </c>
      <c r="F4740" s="149"/>
      <c r="G4740" s="149" t="str">
        <f t="shared" si="161"/>
        <v>1</v>
      </c>
      <c r="H4740" s="150">
        <f t="shared" si="162"/>
        <v>18</v>
      </c>
      <c r="I4740" s="149" t="str" cm="1">
        <f t="array" ref="I4740">_xlfn.XLOOKUP(C4740,imp_horarios,imp_trechos_janta,"",-1,1)</f>
        <v>ESPERA</v>
      </c>
      <c r="J4740" s="151" t="str" cm="1">
        <f t="array" ref="J4740">_xlfn.XLOOKUP(D4740,justificativas_motivos,justificativas_texto,"",1,1)</f>
        <v>MOTORISTA NA GARAGEM EM ESPERA PARA DISPONIBILIDADE DE HORARIOS</v>
      </c>
    </row>
    <row r="4741" spans="1:10" ht="41.25" hidden="1" customHeight="1">
      <c r="A4741" s="152">
        <v>45728</v>
      </c>
      <c r="B4741" s="146" t="s">
        <v>137</v>
      </c>
      <c r="C4741" s="147" t="s">
        <v>137</v>
      </c>
      <c r="D4741" s="148" t="s">
        <v>137</v>
      </c>
      <c r="E4741" s="153" t="s">
        <v>642</v>
      </c>
      <c r="F4741" s="149"/>
      <c r="G4741" s="149" t="str">
        <f t="shared" ref="G4741:G4804" si="163">IF(E4741="MOTORISTA","","1")</f>
        <v>1</v>
      </c>
      <c r="H4741" s="150">
        <f t="shared" ref="H4741:H4804" si="164">IF(E4741="MOTORISTA","",18)</f>
        <v>18</v>
      </c>
      <c r="I4741" s="149" t="str" cm="1">
        <f t="array" ref="I4741">_xlfn.XLOOKUP(C4741,imp_horarios,imp_trechos_janta,"",-1,1)</f>
        <v>ESPERA</v>
      </c>
      <c r="J4741" s="151" t="str" cm="1">
        <f t="array" ref="J4741">_xlfn.XLOOKUP(D4741,justificativas_motivos,justificativas_texto,"",1,1)</f>
        <v>MOTORISTA NA GARAGEM EM ESPERA PARA DISPONIBILIDADE DE HORARIOS</v>
      </c>
    </row>
    <row r="4742" spans="1:10" ht="41.25" hidden="1" customHeight="1">
      <c r="A4742" s="152">
        <v>45729</v>
      </c>
      <c r="B4742" s="146">
        <v>19016</v>
      </c>
      <c r="C4742" s="147">
        <v>0.85416666666666663</v>
      </c>
      <c r="D4742" s="148" t="s">
        <v>11</v>
      </c>
      <c r="E4742" s="149" t="s">
        <v>66</v>
      </c>
      <c r="F4742" s="149"/>
      <c r="G4742" s="149" t="str">
        <f t="shared" si="163"/>
        <v>1</v>
      </c>
      <c r="H4742" s="150">
        <f t="shared" si="164"/>
        <v>18</v>
      </c>
      <c r="I4742" s="149" t="s">
        <v>635</v>
      </c>
      <c r="J4742" s="151" t="str" cm="1">
        <f t="array" ref="J4742">_xlfn.XLOOKUP(D4742,justificativas_motivos,justificativas_texto,"",1,1)</f>
        <v>MOTORISTA CUMPRINDO HORÁRIO NA ESCALA ATUAL</v>
      </c>
    </row>
    <row r="4743" spans="1:10" ht="41.25" hidden="1" customHeight="1">
      <c r="A4743" s="152">
        <v>45729</v>
      </c>
      <c r="B4743" s="146">
        <v>19016</v>
      </c>
      <c r="C4743" s="147">
        <v>0.85416666666666663</v>
      </c>
      <c r="D4743" s="148" t="s">
        <v>11</v>
      </c>
      <c r="E4743" s="149" t="s">
        <v>164</v>
      </c>
      <c r="F4743" s="149"/>
      <c r="G4743" s="149" t="str">
        <f t="shared" si="163"/>
        <v>1</v>
      </c>
      <c r="H4743" s="150">
        <f t="shared" si="164"/>
        <v>18</v>
      </c>
      <c r="I4743" s="149" t="s">
        <v>635</v>
      </c>
      <c r="J4743" s="151" t="str" cm="1">
        <f t="array" ref="J4743">_xlfn.XLOOKUP(D4743,justificativas_motivos,justificativas_texto,"",1,1)</f>
        <v>MOTORISTA CUMPRINDO HORÁRIO NA ESCALA ATUAL</v>
      </c>
    </row>
    <row r="4744" spans="1:10" ht="41.25" hidden="1" customHeight="1">
      <c r="A4744" s="152">
        <v>45729</v>
      </c>
      <c r="B4744" s="146">
        <v>19021</v>
      </c>
      <c r="C4744" s="147">
        <v>0.87847222222222221</v>
      </c>
      <c r="D4744" s="148" t="s">
        <v>11</v>
      </c>
      <c r="E4744" s="149" t="s">
        <v>13</v>
      </c>
      <c r="F4744" s="149"/>
      <c r="G4744" s="149" t="str">
        <f t="shared" si="163"/>
        <v>1</v>
      </c>
      <c r="H4744" s="150">
        <f t="shared" si="164"/>
        <v>18</v>
      </c>
      <c r="I4744" s="149" t="str" cm="1">
        <f t="array" ref="I4744">_xlfn.XLOOKUP(C4744,imp_horarios,imp_trechos_janta,"",-1,1)</f>
        <v>BELEM X GOIANIA 21:05</v>
      </c>
      <c r="J4744" s="151" t="str" cm="1">
        <f t="array" ref="J4744">_xlfn.XLOOKUP(D4744,justificativas_motivos,justificativas_texto,"",1,1)</f>
        <v>MOTORISTA CUMPRINDO HORÁRIO NA ESCALA ATUAL</v>
      </c>
    </row>
    <row r="4745" spans="1:10" ht="41.25" hidden="1" customHeight="1">
      <c r="A4745" s="152">
        <v>45729</v>
      </c>
      <c r="B4745" s="146">
        <v>19021</v>
      </c>
      <c r="C4745" s="147">
        <v>0.87847222222222221</v>
      </c>
      <c r="D4745" s="148" t="s">
        <v>11</v>
      </c>
      <c r="E4745" s="149" t="s">
        <v>141</v>
      </c>
      <c r="F4745" s="149"/>
      <c r="G4745" s="149" t="str">
        <f t="shared" si="163"/>
        <v>1</v>
      </c>
      <c r="H4745" s="150">
        <f t="shared" si="164"/>
        <v>18</v>
      </c>
      <c r="I4745" s="149" t="str" cm="1">
        <f t="array" ref="I4745">_xlfn.XLOOKUP(C4745,imp_horarios,imp_trechos_janta,"",-1,1)</f>
        <v>BELEM X GOIANIA 21:05</v>
      </c>
      <c r="J4745" s="151" t="str" cm="1">
        <f t="array" ref="J4745">_xlfn.XLOOKUP(D4745,justificativas_motivos,justificativas_texto,"",1,1)</f>
        <v>MOTORISTA CUMPRINDO HORÁRIO NA ESCALA ATUAL</v>
      </c>
    </row>
    <row r="4746" spans="1:10" ht="41.25" hidden="1" customHeight="1">
      <c r="A4746" s="152">
        <v>45729</v>
      </c>
      <c r="B4746" s="146">
        <v>15800</v>
      </c>
      <c r="C4746" s="147">
        <v>0.39583333333333331</v>
      </c>
      <c r="D4746" s="148" t="s">
        <v>11</v>
      </c>
      <c r="E4746" s="153" t="s">
        <v>352</v>
      </c>
      <c r="F4746" s="149"/>
      <c r="G4746" s="149" t="str">
        <f t="shared" si="163"/>
        <v>1</v>
      </c>
      <c r="H4746" s="150">
        <f t="shared" si="164"/>
        <v>18</v>
      </c>
      <c r="I4746" s="149" t="s">
        <v>145</v>
      </c>
      <c r="J4746" s="151" t="str" cm="1">
        <f t="array" ref="J4746">_xlfn.XLOOKUP(D4746,justificativas_motivos,justificativas_texto,"",1,1)</f>
        <v>MOTORISTA CUMPRINDO HORÁRIO NA ESCALA ATUAL</v>
      </c>
    </row>
    <row r="4747" spans="1:10" ht="41.25" hidden="1" customHeight="1">
      <c r="A4747" s="152">
        <v>45729</v>
      </c>
      <c r="B4747" s="146">
        <v>15800</v>
      </c>
      <c r="C4747" s="147">
        <v>0.39583333333333331</v>
      </c>
      <c r="D4747" s="148" t="s">
        <v>11</v>
      </c>
      <c r="E4747" s="153" t="s">
        <v>259</v>
      </c>
      <c r="F4747" s="149"/>
      <c r="G4747" s="149" t="str">
        <f t="shared" si="163"/>
        <v>1</v>
      </c>
      <c r="H4747" s="150">
        <f t="shared" si="164"/>
        <v>18</v>
      </c>
      <c r="I4747" s="149" t="s">
        <v>145</v>
      </c>
      <c r="J4747" s="151" t="str" cm="1">
        <f t="array" ref="J4747">_xlfn.XLOOKUP(D4747,justificativas_motivos,justificativas_texto,"",1,1)</f>
        <v>MOTORISTA CUMPRINDO HORÁRIO NA ESCALA ATUAL</v>
      </c>
    </row>
    <row r="4748" spans="1:10" ht="41.25" hidden="1" customHeight="1">
      <c r="A4748" s="152">
        <v>45729</v>
      </c>
      <c r="B4748" s="146" t="s">
        <v>285</v>
      </c>
      <c r="C4748" s="147" t="s">
        <v>285</v>
      </c>
      <c r="D4748" s="148" t="s">
        <v>285</v>
      </c>
      <c r="E4748" s="153" t="s">
        <v>201</v>
      </c>
      <c r="F4748" s="149"/>
      <c r="G4748" s="149" t="str">
        <f t="shared" si="163"/>
        <v>1</v>
      </c>
      <c r="H4748" s="150">
        <f t="shared" si="164"/>
        <v>18</v>
      </c>
      <c r="I4748" s="149" t="str" cm="1">
        <f t="array" ref="I4748">_xlfn.XLOOKUP(C4748,imp_horarios,imp_trechos_janta,"",-1,1)</f>
        <v>PASSE</v>
      </c>
      <c r="J4748" s="151" t="str" cm="1">
        <f t="array" ref="J4748">_xlfn.XLOOKUP(D4748,justificativas_motivos,justificativas_texto,"",1,1)</f>
        <v>MOTORISTA CHEGANDO/SAINDO DA GARAGEM DE PASSE</v>
      </c>
    </row>
    <row r="4749" spans="1:10" ht="41.25" hidden="1" customHeight="1">
      <c r="A4749" s="152">
        <v>45729</v>
      </c>
      <c r="B4749" s="146" t="s">
        <v>285</v>
      </c>
      <c r="C4749" s="147" t="s">
        <v>285</v>
      </c>
      <c r="D4749" s="148" t="s">
        <v>285</v>
      </c>
      <c r="E4749" s="153" t="s">
        <v>416</v>
      </c>
      <c r="F4749" s="149"/>
      <c r="G4749" s="149" t="str">
        <f t="shared" si="163"/>
        <v>1</v>
      </c>
      <c r="H4749" s="150">
        <f t="shared" si="164"/>
        <v>18</v>
      </c>
      <c r="I4749" s="149" t="str" cm="1">
        <f t="array" ref="I4749">_xlfn.XLOOKUP(C4749,imp_horarios,imp_trechos_janta,"",-1,1)</f>
        <v>PASSE</v>
      </c>
      <c r="J4749" s="151" t="str" cm="1">
        <f t="array" ref="J4749">_xlfn.XLOOKUP(D4749,justificativas_motivos,justificativas_texto,"",1,1)</f>
        <v>MOTORISTA CHEGANDO/SAINDO DA GARAGEM DE PASSE</v>
      </c>
    </row>
    <row r="4750" spans="1:10" ht="41.25" hidden="1" customHeight="1">
      <c r="A4750" s="152">
        <v>45729</v>
      </c>
      <c r="B4750" s="146" t="s">
        <v>285</v>
      </c>
      <c r="C4750" s="147" t="s">
        <v>285</v>
      </c>
      <c r="D4750" s="148" t="s">
        <v>285</v>
      </c>
      <c r="E4750" s="149" t="s">
        <v>40</v>
      </c>
      <c r="F4750" s="149"/>
      <c r="G4750" s="149" t="str">
        <f t="shared" si="163"/>
        <v>1</v>
      </c>
      <c r="H4750" s="150">
        <f t="shared" si="164"/>
        <v>18</v>
      </c>
      <c r="I4750" s="149" t="str" cm="1">
        <f t="array" ref="I4750">_xlfn.XLOOKUP(C4750,imp_horarios,imp_trechos_janta,"",-1,1)</f>
        <v>PASSE</v>
      </c>
      <c r="J4750" s="151" t="str" cm="1">
        <f t="array" ref="J4750">_xlfn.XLOOKUP(D4750,justificativas_motivos,justificativas_texto,"",1,1)</f>
        <v>MOTORISTA CHEGANDO/SAINDO DA GARAGEM DE PASSE</v>
      </c>
    </row>
    <row r="4751" spans="1:10" ht="41.25" hidden="1" customHeight="1">
      <c r="A4751" s="152">
        <v>45729</v>
      </c>
      <c r="B4751" s="146" t="s">
        <v>285</v>
      </c>
      <c r="C4751" s="147" t="s">
        <v>285</v>
      </c>
      <c r="D4751" s="148" t="s">
        <v>285</v>
      </c>
      <c r="E4751" s="149" t="s">
        <v>96</v>
      </c>
      <c r="F4751" s="149"/>
      <c r="G4751" s="149" t="str">
        <f t="shared" si="163"/>
        <v>1</v>
      </c>
      <c r="H4751" s="150">
        <f t="shared" si="164"/>
        <v>18</v>
      </c>
      <c r="I4751" s="149" t="str" cm="1">
        <f t="array" ref="I4751">_xlfn.XLOOKUP(C4751,imp_horarios,imp_trechos_janta,"",-1,1)</f>
        <v>PASSE</v>
      </c>
      <c r="J4751" s="151" t="str" cm="1">
        <f t="array" ref="J4751">_xlfn.XLOOKUP(D4751,justificativas_motivos,justificativas_texto,"",1,1)</f>
        <v>MOTORISTA CHEGANDO/SAINDO DA GARAGEM DE PASSE</v>
      </c>
    </row>
    <row r="4752" spans="1:10" ht="41.25" hidden="1" customHeight="1">
      <c r="A4752" s="152">
        <v>45729</v>
      </c>
      <c r="B4752" s="146">
        <v>24012</v>
      </c>
      <c r="C4752" s="147">
        <v>0.79166666666666663</v>
      </c>
      <c r="D4752" s="148" t="s">
        <v>11</v>
      </c>
      <c r="E4752" s="149" t="s">
        <v>138</v>
      </c>
      <c r="F4752" s="149"/>
      <c r="G4752" s="149" t="str">
        <f t="shared" si="163"/>
        <v>1</v>
      </c>
      <c r="H4752" s="150">
        <f t="shared" si="164"/>
        <v>18</v>
      </c>
      <c r="I4752" s="149" t="s">
        <v>79</v>
      </c>
      <c r="J4752" s="151" t="str" cm="1">
        <f t="array" ref="J4752">_xlfn.XLOOKUP(D4752,justificativas_motivos,justificativas_texto,"",1,1)</f>
        <v>MOTORISTA CUMPRINDO HORÁRIO NA ESCALA ATUAL</v>
      </c>
    </row>
    <row r="4753" spans="1:10" ht="41.25" hidden="1" customHeight="1">
      <c r="A4753" s="152">
        <v>45729</v>
      </c>
      <c r="B4753" s="146">
        <v>24012</v>
      </c>
      <c r="C4753" s="147">
        <v>0.79166666666666663</v>
      </c>
      <c r="D4753" s="148" t="s">
        <v>11</v>
      </c>
      <c r="E4753" s="153" t="s">
        <v>461</v>
      </c>
      <c r="F4753" s="149"/>
      <c r="G4753" s="149" t="str">
        <f t="shared" si="163"/>
        <v>1</v>
      </c>
      <c r="H4753" s="150">
        <f t="shared" si="164"/>
        <v>18</v>
      </c>
      <c r="I4753" s="149" t="s">
        <v>79</v>
      </c>
      <c r="J4753" s="151" t="str" cm="1">
        <f t="array" ref="J4753">_xlfn.XLOOKUP(D4753,justificativas_motivos,justificativas_texto,"",1,1)</f>
        <v>MOTORISTA CUMPRINDO HORÁRIO NA ESCALA ATUAL</v>
      </c>
    </row>
    <row r="4754" spans="1:10" ht="41.25" hidden="1" customHeight="1">
      <c r="A4754" s="152">
        <v>45729</v>
      </c>
      <c r="B4754" s="146">
        <v>24004</v>
      </c>
      <c r="C4754" s="147">
        <v>0.83333333333333337</v>
      </c>
      <c r="D4754" s="148" t="s">
        <v>11</v>
      </c>
      <c r="E4754" s="149" t="s">
        <v>203</v>
      </c>
      <c r="F4754" s="149"/>
      <c r="G4754" s="149" t="str">
        <f t="shared" si="163"/>
        <v>1</v>
      </c>
      <c r="H4754" s="150">
        <f t="shared" si="164"/>
        <v>18</v>
      </c>
      <c r="I4754" s="149" t="str" cm="1">
        <f t="array" ref="I4754">_xlfn.XLOOKUP(C4754,imp_horarios,imp_trechos_janta,"",-1,1)</f>
        <v>GOIANIA X SAO LUIS 20:00</v>
      </c>
      <c r="J4754" s="151" t="str" cm="1">
        <f t="array" ref="J4754">_xlfn.XLOOKUP(D4754,justificativas_motivos,justificativas_texto,"",1,1)</f>
        <v>MOTORISTA CUMPRINDO HORÁRIO NA ESCALA ATUAL</v>
      </c>
    </row>
    <row r="4755" spans="1:10" ht="41.25" hidden="1" customHeight="1">
      <c r="A4755" s="144">
        <v>45729</v>
      </c>
      <c r="B4755" s="135">
        <v>24004</v>
      </c>
      <c r="C4755" s="133">
        <v>0.83333333333333337</v>
      </c>
      <c r="D4755" s="136" t="s">
        <v>11</v>
      </c>
      <c r="E4755" s="132" t="s">
        <v>204</v>
      </c>
      <c r="F4755" s="132"/>
      <c r="G4755" s="132" t="str">
        <f t="shared" si="163"/>
        <v>1</v>
      </c>
      <c r="H4755" s="137">
        <f t="shared" si="164"/>
        <v>18</v>
      </c>
      <c r="I4755" s="132" t="str" cm="1">
        <f t="array" ref="I4755">_xlfn.XLOOKUP(C4755,imp_horarios,imp_trechos_janta,"",-1,1)</f>
        <v>GOIANIA X SAO LUIS 20:00</v>
      </c>
      <c r="J4755" s="145" t="str" cm="1">
        <f t="array" ref="J4755">_xlfn.XLOOKUP(D4755,justificativas_motivos,justificativas_texto,"",1,1)</f>
        <v>MOTORISTA CUMPRINDO HORÁRIO NA ESCALA ATUAL</v>
      </c>
    </row>
    <row r="4756" spans="1:10" ht="41.25" hidden="1" customHeight="1">
      <c r="A4756" s="144">
        <v>45729</v>
      </c>
      <c r="B4756" s="135" t="s">
        <v>137</v>
      </c>
      <c r="C4756" s="135" t="s">
        <v>137</v>
      </c>
      <c r="D4756" s="135" t="s">
        <v>137</v>
      </c>
      <c r="E4756" s="132" t="s">
        <v>104</v>
      </c>
      <c r="F4756" s="132"/>
      <c r="G4756" s="132" t="str">
        <f t="shared" si="163"/>
        <v>1</v>
      </c>
      <c r="H4756" s="137">
        <f t="shared" si="164"/>
        <v>18</v>
      </c>
      <c r="I4756" s="132" t="str" cm="1">
        <f t="array" ref="I4756">_xlfn.XLOOKUP(C4756,imp_horarios,imp_trechos_janta,"",-1,1)</f>
        <v>ESPERA</v>
      </c>
      <c r="J4756" s="145" t="str" cm="1">
        <f t="array" ref="J4756">_xlfn.XLOOKUP(D4756,justificativas_motivos,justificativas_texto,"",1,1)</f>
        <v>MOTORISTA NA GARAGEM EM ESPERA PARA DISPONIBILIDADE DE HORARIOS</v>
      </c>
    </row>
    <row r="4757" spans="1:10" ht="41.25" hidden="1" customHeight="1">
      <c r="A4757" s="152">
        <v>45729</v>
      </c>
      <c r="B4757" s="146" t="s">
        <v>137</v>
      </c>
      <c r="C4757" s="146" t="s">
        <v>137</v>
      </c>
      <c r="D4757" s="146" t="s">
        <v>137</v>
      </c>
      <c r="E4757" s="149" t="s">
        <v>472</v>
      </c>
      <c r="F4757" s="149"/>
      <c r="G4757" s="149" t="str">
        <f t="shared" si="163"/>
        <v>1</v>
      </c>
      <c r="H4757" s="150">
        <f t="shared" si="164"/>
        <v>18</v>
      </c>
      <c r="I4757" s="149" t="str" cm="1">
        <f t="array" ref="I4757">_xlfn.XLOOKUP(C4757,imp_horarios,imp_trechos_janta,"",-1,1)</f>
        <v>ESPERA</v>
      </c>
      <c r="J4757" s="151" t="str" cm="1">
        <f t="array" ref="J4757">_xlfn.XLOOKUP(D4757,justificativas_motivos,justificativas_texto,"",1,1)</f>
        <v>MOTORISTA NA GARAGEM EM ESPERA PARA DISPONIBILIDADE DE HORARIOS</v>
      </c>
    </row>
    <row r="4758" spans="1:10" ht="41.25" hidden="1" customHeight="1">
      <c r="A4758" s="152">
        <v>45730</v>
      </c>
      <c r="B4758" s="146">
        <v>19007</v>
      </c>
      <c r="C4758" s="147">
        <v>0.85416666666666663</v>
      </c>
      <c r="D4758" s="148" t="s">
        <v>11</v>
      </c>
      <c r="E4758" s="149" t="s">
        <v>138</v>
      </c>
      <c r="F4758" s="149"/>
      <c r="G4758" s="149" t="str">
        <f t="shared" si="163"/>
        <v>1</v>
      </c>
      <c r="H4758" s="150">
        <f t="shared" si="164"/>
        <v>18</v>
      </c>
      <c r="I4758" s="149" t="s">
        <v>635</v>
      </c>
      <c r="J4758" s="151" t="str" cm="1">
        <f t="array" ref="J4758">_xlfn.XLOOKUP(D4758,justificativas_motivos,justificativas_texto,"",1,1)</f>
        <v>MOTORISTA CUMPRINDO HORÁRIO NA ESCALA ATUAL</v>
      </c>
    </row>
    <row r="4759" spans="1:10" ht="41.25" hidden="1" customHeight="1">
      <c r="A4759" s="152">
        <v>45730</v>
      </c>
      <c r="B4759" s="146">
        <v>19007</v>
      </c>
      <c r="C4759" s="147">
        <v>0.85416666666666663</v>
      </c>
      <c r="D4759" s="148" t="s">
        <v>11</v>
      </c>
      <c r="E4759" s="153" t="s">
        <v>461</v>
      </c>
      <c r="F4759" s="149"/>
      <c r="G4759" s="149" t="str">
        <f t="shared" si="163"/>
        <v>1</v>
      </c>
      <c r="H4759" s="150">
        <f t="shared" si="164"/>
        <v>18</v>
      </c>
      <c r="I4759" s="149" t="s">
        <v>635</v>
      </c>
      <c r="J4759" s="151" t="str" cm="1">
        <f t="array" ref="J4759">_xlfn.XLOOKUP(D4759,justificativas_motivos,justificativas_texto,"",1,1)</f>
        <v>MOTORISTA CUMPRINDO HORÁRIO NA ESCALA ATUAL</v>
      </c>
    </row>
    <row r="4760" spans="1:10" ht="41.25" hidden="1" customHeight="1">
      <c r="A4760" s="152">
        <v>45730</v>
      </c>
      <c r="B4760" s="146">
        <v>19014</v>
      </c>
      <c r="C4760" s="147">
        <v>0.87847222222222221</v>
      </c>
      <c r="D4760" s="148" t="s">
        <v>11</v>
      </c>
      <c r="E4760" s="149" t="s">
        <v>203</v>
      </c>
      <c r="F4760" s="149"/>
      <c r="G4760" s="149" t="str">
        <f t="shared" si="163"/>
        <v>1</v>
      </c>
      <c r="H4760" s="150">
        <f t="shared" si="164"/>
        <v>18</v>
      </c>
      <c r="I4760" s="149" t="str" cm="1">
        <f t="array" ref="I4760">_xlfn.XLOOKUP(C4760,imp_horarios,imp_trechos_janta,"",-1,1)</f>
        <v>BELEM X GOIANIA 21:05</v>
      </c>
      <c r="J4760" s="151" t="str" cm="1">
        <f t="array" ref="J4760">_xlfn.XLOOKUP(D4760,justificativas_motivos,justificativas_texto,"",1,1)</f>
        <v>MOTORISTA CUMPRINDO HORÁRIO NA ESCALA ATUAL</v>
      </c>
    </row>
    <row r="4761" spans="1:10" ht="41.25" hidden="1" customHeight="1">
      <c r="A4761" s="152">
        <v>45730</v>
      </c>
      <c r="B4761" s="146">
        <v>19014</v>
      </c>
      <c r="C4761" s="147">
        <v>0.87847222222222221</v>
      </c>
      <c r="D4761" s="148" t="s">
        <v>11</v>
      </c>
      <c r="E4761" s="149" t="s">
        <v>204</v>
      </c>
      <c r="F4761" s="149"/>
      <c r="G4761" s="149" t="str">
        <f t="shared" si="163"/>
        <v>1</v>
      </c>
      <c r="H4761" s="150">
        <f t="shared" si="164"/>
        <v>18</v>
      </c>
      <c r="I4761" s="149" t="str" cm="1">
        <f t="array" ref="I4761">_xlfn.XLOOKUP(C4761,imp_horarios,imp_trechos_janta,"",-1,1)</f>
        <v>BELEM X GOIANIA 21:05</v>
      </c>
      <c r="J4761" s="151" t="str" cm="1">
        <f t="array" ref="J4761">_xlfn.XLOOKUP(D4761,justificativas_motivos,justificativas_texto,"",1,1)</f>
        <v>MOTORISTA CUMPRINDO HORÁRIO NA ESCALA ATUAL</v>
      </c>
    </row>
    <row r="4762" spans="1:10" ht="41.25" hidden="1" customHeight="1">
      <c r="A4762" s="152">
        <v>45730</v>
      </c>
      <c r="B4762" s="146">
        <v>19005</v>
      </c>
      <c r="C4762" s="147">
        <v>0.39583333333333331</v>
      </c>
      <c r="D4762" s="148" t="s">
        <v>11</v>
      </c>
      <c r="E4762" s="153" t="s">
        <v>38</v>
      </c>
      <c r="F4762" s="149"/>
      <c r="G4762" s="149" t="str">
        <f t="shared" si="163"/>
        <v>1</v>
      </c>
      <c r="H4762" s="150">
        <f t="shared" si="164"/>
        <v>18</v>
      </c>
      <c r="I4762" s="149" t="s">
        <v>145</v>
      </c>
      <c r="J4762" s="151" t="str" cm="1">
        <f t="array" ref="J4762">_xlfn.XLOOKUP(D4762,justificativas_motivos,justificativas_texto,"",1,1)</f>
        <v>MOTORISTA CUMPRINDO HORÁRIO NA ESCALA ATUAL</v>
      </c>
    </row>
    <row r="4763" spans="1:10" ht="41.25" hidden="1" customHeight="1">
      <c r="A4763" s="152">
        <v>45730</v>
      </c>
      <c r="B4763" s="146">
        <v>19005</v>
      </c>
      <c r="C4763" s="147">
        <v>0.39583333333333331</v>
      </c>
      <c r="D4763" s="148" t="s">
        <v>11</v>
      </c>
      <c r="E4763" s="153" t="s">
        <v>375</v>
      </c>
      <c r="F4763" s="149"/>
      <c r="G4763" s="149" t="str">
        <f t="shared" si="163"/>
        <v>1</v>
      </c>
      <c r="H4763" s="150">
        <f t="shared" si="164"/>
        <v>18</v>
      </c>
      <c r="I4763" s="149" t="s">
        <v>145</v>
      </c>
      <c r="J4763" s="151" t="str" cm="1">
        <f t="array" ref="J4763">_xlfn.XLOOKUP(D4763,justificativas_motivos,justificativas_texto,"",1,1)</f>
        <v>MOTORISTA CUMPRINDO HORÁRIO NA ESCALA ATUAL</v>
      </c>
    </row>
    <row r="4764" spans="1:10" ht="41.25" hidden="1" customHeight="1">
      <c r="A4764" s="152">
        <v>45730</v>
      </c>
      <c r="B4764" s="146" t="s">
        <v>285</v>
      </c>
      <c r="C4764" s="147" t="s">
        <v>285</v>
      </c>
      <c r="D4764" s="148" t="s">
        <v>285</v>
      </c>
      <c r="E4764" s="153" t="s">
        <v>126</v>
      </c>
      <c r="F4764" s="149"/>
      <c r="G4764" s="149" t="str">
        <f t="shared" si="163"/>
        <v>1</v>
      </c>
      <c r="H4764" s="150">
        <f t="shared" si="164"/>
        <v>18</v>
      </c>
      <c r="I4764" s="149" t="str" cm="1">
        <f t="array" ref="I4764">_xlfn.XLOOKUP(C4764,imp_horarios,imp_trechos_janta,"",-1,1)</f>
        <v>PASSE</v>
      </c>
      <c r="J4764" s="151" t="str" cm="1">
        <f t="array" ref="J4764">_xlfn.XLOOKUP(D4764,justificativas_motivos,justificativas_texto,"",1,1)</f>
        <v>MOTORISTA CHEGANDO/SAINDO DA GARAGEM DE PASSE</v>
      </c>
    </row>
    <row r="4765" spans="1:10" ht="41.25" hidden="1" customHeight="1">
      <c r="A4765" s="152">
        <v>45730</v>
      </c>
      <c r="B4765" s="146" t="s">
        <v>285</v>
      </c>
      <c r="C4765" s="147" t="s">
        <v>285</v>
      </c>
      <c r="D4765" s="148" t="s">
        <v>285</v>
      </c>
      <c r="E4765" s="153" t="s">
        <v>462</v>
      </c>
      <c r="F4765" s="149"/>
      <c r="G4765" s="149" t="str">
        <f t="shared" si="163"/>
        <v>1</v>
      </c>
      <c r="H4765" s="150">
        <f t="shared" si="164"/>
        <v>18</v>
      </c>
      <c r="I4765" s="149" t="str" cm="1">
        <f t="array" ref="I4765">_xlfn.XLOOKUP(C4765,imp_horarios,imp_trechos_janta,"",-1,1)</f>
        <v>PASSE</v>
      </c>
      <c r="J4765" s="151" t="str" cm="1">
        <f t="array" ref="J4765">_xlfn.XLOOKUP(D4765,justificativas_motivos,justificativas_texto,"",1,1)</f>
        <v>MOTORISTA CHEGANDO/SAINDO DA GARAGEM DE PASSE</v>
      </c>
    </row>
    <row r="4766" spans="1:10" ht="41.25" hidden="1" customHeight="1">
      <c r="A4766" s="152">
        <v>45730</v>
      </c>
      <c r="B4766" s="146" t="s">
        <v>137</v>
      </c>
      <c r="C4766" s="147" t="s">
        <v>137</v>
      </c>
      <c r="D4766" s="148" t="s">
        <v>137</v>
      </c>
      <c r="E4766" s="149" t="s">
        <v>224</v>
      </c>
      <c r="F4766" s="149"/>
      <c r="G4766" s="149" t="str">
        <f t="shared" si="163"/>
        <v>1</v>
      </c>
      <c r="H4766" s="150">
        <f t="shared" si="164"/>
        <v>18</v>
      </c>
      <c r="I4766" s="149" t="str" cm="1">
        <f t="array" ref="I4766">_xlfn.XLOOKUP(C4766,imp_horarios,imp_trechos_janta,"",-1,1)</f>
        <v>ESPERA</v>
      </c>
      <c r="J4766" s="151" t="str" cm="1">
        <f t="array" ref="J4766">_xlfn.XLOOKUP(D4766,justificativas_motivos,justificativas_texto,"",1,1)</f>
        <v>MOTORISTA NA GARAGEM EM ESPERA PARA DISPONIBILIDADE DE HORARIOS</v>
      </c>
    </row>
    <row r="4767" spans="1:10" ht="41.25" hidden="1" customHeight="1">
      <c r="A4767" s="152">
        <v>45730</v>
      </c>
      <c r="B4767" s="146" t="s">
        <v>137</v>
      </c>
      <c r="C4767" s="147" t="s">
        <v>137</v>
      </c>
      <c r="D4767" s="148" t="s">
        <v>137</v>
      </c>
      <c r="E4767" s="153" t="s">
        <v>267</v>
      </c>
      <c r="F4767" s="149"/>
      <c r="G4767" s="149" t="str">
        <f t="shared" si="163"/>
        <v>1</v>
      </c>
      <c r="H4767" s="150">
        <f t="shared" si="164"/>
        <v>18</v>
      </c>
      <c r="I4767" s="149" t="str" cm="1">
        <f t="array" ref="I4767">_xlfn.XLOOKUP(C4767,imp_horarios,imp_trechos_janta,"",-1,1)</f>
        <v>ESPERA</v>
      </c>
      <c r="J4767" s="151" t="str" cm="1">
        <f t="array" ref="J4767">_xlfn.XLOOKUP(D4767,justificativas_motivos,justificativas_texto,"",1,1)</f>
        <v>MOTORISTA NA GARAGEM EM ESPERA PARA DISPONIBILIDADE DE HORARIOS</v>
      </c>
    </row>
    <row r="4768" spans="1:10" ht="41.25" hidden="1" customHeight="1">
      <c r="A4768" s="152">
        <v>45730</v>
      </c>
      <c r="B4768" s="146">
        <v>19025</v>
      </c>
      <c r="C4768" s="147">
        <v>0.75</v>
      </c>
      <c r="D4768" s="148" t="s">
        <v>11</v>
      </c>
      <c r="E4768" s="149" t="s">
        <v>52</v>
      </c>
      <c r="F4768" s="149"/>
      <c r="G4768" s="149" t="str">
        <f t="shared" si="163"/>
        <v>1</v>
      </c>
      <c r="H4768" s="150">
        <f t="shared" si="164"/>
        <v>18</v>
      </c>
      <c r="I4768" s="149" t="str" cm="1">
        <f t="array" ref="I4768">_xlfn.XLOOKUP(C4768,imp_horarios,imp_trechos_janta,"",-1,1)</f>
        <v>GOIANIA X TERESINA 18:00</v>
      </c>
      <c r="J4768" s="151" t="str" cm="1">
        <f t="array" ref="J4768">_xlfn.XLOOKUP(D4768,justificativas_motivos,justificativas_texto,"",1,1)</f>
        <v>MOTORISTA CUMPRINDO HORÁRIO NA ESCALA ATUAL</v>
      </c>
    </row>
    <row r="4769" spans="1:10" ht="41.25" hidden="1" customHeight="1">
      <c r="A4769" s="152">
        <v>45730</v>
      </c>
      <c r="B4769" s="146">
        <v>19025</v>
      </c>
      <c r="C4769" s="147">
        <v>0.75</v>
      </c>
      <c r="D4769" s="148" t="s">
        <v>11</v>
      </c>
      <c r="E4769" s="153" t="s">
        <v>238</v>
      </c>
      <c r="F4769" s="149"/>
      <c r="G4769" s="149" t="str">
        <f t="shared" si="163"/>
        <v>1</v>
      </c>
      <c r="H4769" s="150">
        <f t="shared" si="164"/>
        <v>18</v>
      </c>
      <c r="I4769" s="149" t="str" cm="1">
        <f t="array" ref="I4769">_xlfn.XLOOKUP(C4769,imp_horarios,imp_trechos_janta,"",-1,1)</f>
        <v>GOIANIA X TERESINA 18:00</v>
      </c>
      <c r="J4769" s="151" t="str" cm="1">
        <f t="array" ref="J4769">_xlfn.XLOOKUP(D4769,justificativas_motivos,justificativas_texto,"",1,1)</f>
        <v>MOTORISTA CUMPRINDO HORÁRIO NA ESCALA ATUAL</v>
      </c>
    </row>
    <row r="4770" spans="1:10" ht="41.25" hidden="1" customHeight="1">
      <c r="A4770" s="152">
        <v>45730</v>
      </c>
      <c r="B4770" s="146">
        <v>24014</v>
      </c>
      <c r="C4770" s="147">
        <v>0.79166666666666663</v>
      </c>
      <c r="D4770" s="148" t="s">
        <v>11</v>
      </c>
      <c r="E4770" s="149" t="s">
        <v>407</v>
      </c>
      <c r="F4770" s="149"/>
      <c r="G4770" s="149" t="str">
        <f t="shared" si="163"/>
        <v>1</v>
      </c>
      <c r="H4770" s="150">
        <f t="shared" si="164"/>
        <v>18</v>
      </c>
      <c r="I4770" s="149" t="s">
        <v>79</v>
      </c>
      <c r="J4770" s="151" t="str" cm="1">
        <f t="array" ref="J4770">_xlfn.XLOOKUP(D4770,justificativas_motivos,justificativas_texto,"",1,1)</f>
        <v>MOTORISTA CUMPRINDO HORÁRIO NA ESCALA ATUAL</v>
      </c>
    </row>
    <row r="4771" spans="1:10" ht="41.25" hidden="1" customHeight="1">
      <c r="A4771" s="152">
        <v>45730</v>
      </c>
      <c r="B4771" s="146">
        <v>24014</v>
      </c>
      <c r="C4771" s="147">
        <v>0.79166666666666663</v>
      </c>
      <c r="D4771" s="148" t="s">
        <v>11</v>
      </c>
      <c r="E4771" s="149" t="s">
        <v>139</v>
      </c>
      <c r="F4771" s="149"/>
      <c r="G4771" s="149" t="str">
        <f t="shared" si="163"/>
        <v>1</v>
      </c>
      <c r="H4771" s="150">
        <f t="shared" si="164"/>
        <v>18</v>
      </c>
      <c r="I4771" s="149" t="s">
        <v>79</v>
      </c>
      <c r="J4771" s="151" t="str" cm="1">
        <f t="array" ref="J4771">_xlfn.XLOOKUP(D4771,justificativas_motivos,justificativas_texto,"",1,1)</f>
        <v>MOTORISTA CUMPRINDO HORÁRIO NA ESCALA ATUAL</v>
      </c>
    </row>
    <row r="4772" spans="1:10" ht="41.25" hidden="1" customHeight="1">
      <c r="A4772" s="152">
        <v>45730</v>
      </c>
      <c r="B4772" s="146">
        <v>24005</v>
      </c>
      <c r="C4772" s="147">
        <v>0.83333333333333337</v>
      </c>
      <c r="D4772" s="148" t="s">
        <v>11</v>
      </c>
      <c r="E4772" s="149" t="s">
        <v>171</v>
      </c>
      <c r="F4772" s="149"/>
      <c r="G4772" s="149" t="str">
        <f t="shared" si="163"/>
        <v>1</v>
      </c>
      <c r="H4772" s="150">
        <f t="shared" si="164"/>
        <v>18</v>
      </c>
      <c r="I4772" s="149" t="str" cm="1">
        <f t="array" ref="I4772">_xlfn.XLOOKUP(C4772,imp_horarios,imp_trechos_janta,"",-1,1)</f>
        <v>GOIANIA X SAO LUIS 20:00</v>
      </c>
      <c r="J4772" s="151" t="str" cm="1">
        <f t="array" ref="J4772">_xlfn.XLOOKUP(D4772,justificativas_motivos,justificativas_texto,"",1,1)</f>
        <v>MOTORISTA CUMPRINDO HORÁRIO NA ESCALA ATUAL</v>
      </c>
    </row>
    <row r="4773" spans="1:10" ht="41.25" hidden="1" customHeight="1">
      <c r="A4773" s="152">
        <v>45730</v>
      </c>
      <c r="B4773" s="146">
        <v>24005</v>
      </c>
      <c r="C4773" s="147">
        <v>0.83333333333333337</v>
      </c>
      <c r="D4773" s="148" t="s">
        <v>11</v>
      </c>
      <c r="E4773" s="149" t="s">
        <v>302</v>
      </c>
      <c r="F4773" s="149"/>
      <c r="G4773" s="149" t="str">
        <f t="shared" si="163"/>
        <v>1</v>
      </c>
      <c r="H4773" s="150">
        <f t="shared" si="164"/>
        <v>18</v>
      </c>
      <c r="I4773" s="149" t="str" cm="1">
        <f t="array" ref="I4773">_xlfn.XLOOKUP(C4773,imp_horarios,imp_trechos_janta,"",-1,1)</f>
        <v>GOIANIA X SAO LUIS 20:00</v>
      </c>
      <c r="J4773" s="151" t="str" cm="1">
        <f t="array" ref="J4773">_xlfn.XLOOKUP(D4773,justificativas_motivos,justificativas_texto,"",1,1)</f>
        <v>MOTORISTA CUMPRINDO HORÁRIO NA ESCALA ATUAL</v>
      </c>
    </row>
    <row r="4774" spans="1:10" ht="41.25" hidden="1" customHeight="1">
      <c r="A4774" s="152">
        <v>45731</v>
      </c>
      <c r="B4774" s="146">
        <v>19002</v>
      </c>
      <c r="C4774" s="147">
        <v>0.85416666666666663</v>
      </c>
      <c r="D4774" s="148" t="s">
        <v>11</v>
      </c>
      <c r="E4774" s="149" t="s">
        <v>407</v>
      </c>
      <c r="F4774" s="149"/>
      <c r="G4774" s="149" t="str">
        <f t="shared" si="163"/>
        <v>1</v>
      </c>
      <c r="H4774" s="150">
        <f t="shared" si="164"/>
        <v>18</v>
      </c>
      <c r="I4774" s="149" t="s">
        <v>635</v>
      </c>
      <c r="J4774" s="151" t="str" cm="1">
        <f t="array" ref="J4774">_xlfn.XLOOKUP(D4774,justificativas_motivos,justificativas_texto,"",1,1)</f>
        <v>MOTORISTA CUMPRINDO HORÁRIO NA ESCALA ATUAL</v>
      </c>
    </row>
    <row r="4775" spans="1:10" ht="41.25" hidden="1" customHeight="1">
      <c r="A4775" s="152">
        <v>45731</v>
      </c>
      <c r="B4775" s="146">
        <v>19002</v>
      </c>
      <c r="C4775" s="147">
        <v>0.85416666666666663</v>
      </c>
      <c r="D4775" s="148" t="s">
        <v>11</v>
      </c>
      <c r="E4775" s="149" t="s">
        <v>139</v>
      </c>
      <c r="F4775" s="149"/>
      <c r="G4775" s="149" t="str">
        <f t="shared" si="163"/>
        <v>1</v>
      </c>
      <c r="H4775" s="150">
        <f t="shared" si="164"/>
        <v>18</v>
      </c>
      <c r="I4775" s="149" t="s">
        <v>635</v>
      </c>
      <c r="J4775" s="151" t="str" cm="1">
        <f t="array" ref="J4775">_xlfn.XLOOKUP(D4775,justificativas_motivos,justificativas_texto,"",1,1)</f>
        <v>MOTORISTA CUMPRINDO HORÁRIO NA ESCALA ATUAL</v>
      </c>
    </row>
    <row r="4776" spans="1:10" ht="41.25" hidden="1" customHeight="1">
      <c r="A4776" s="152">
        <v>45731</v>
      </c>
      <c r="B4776" s="146">
        <v>19018</v>
      </c>
      <c r="C4776" s="147">
        <v>0.87847222222222221</v>
      </c>
      <c r="D4776" s="148" t="s">
        <v>11</v>
      </c>
      <c r="E4776" s="149" t="s">
        <v>171</v>
      </c>
      <c r="F4776" s="149"/>
      <c r="G4776" s="149" t="str">
        <f t="shared" si="163"/>
        <v>1</v>
      </c>
      <c r="H4776" s="150">
        <f t="shared" si="164"/>
        <v>18</v>
      </c>
      <c r="I4776" s="149" t="str" cm="1">
        <f t="array" ref="I4776">_xlfn.XLOOKUP(C4776,imp_horarios,imp_trechos_janta,"",-1,1)</f>
        <v>BELEM X GOIANIA 21:05</v>
      </c>
      <c r="J4776" s="151" t="str" cm="1">
        <f t="array" ref="J4776">_xlfn.XLOOKUP(D4776,justificativas_motivos,justificativas_texto,"",1,1)</f>
        <v>MOTORISTA CUMPRINDO HORÁRIO NA ESCALA ATUAL</v>
      </c>
    </row>
    <row r="4777" spans="1:10" ht="41.25" hidden="1" customHeight="1">
      <c r="A4777" s="152">
        <v>45731</v>
      </c>
      <c r="B4777" s="146">
        <v>19018</v>
      </c>
      <c r="C4777" s="147">
        <v>0.87847222222222221</v>
      </c>
      <c r="D4777" s="148" t="s">
        <v>11</v>
      </c>
      <c r="E4777" s="149" t="s">
        <v>302</v>
      </c>
      <c r="F4777" s="149"/>
      <c r="G4777" s="149" t="str">
        <f t="shared" si="163"/>
        <v>1</v>
      </c>
      <c r="H4777" s="150">
        <f t="shared" si="164"/>
        <v>18</v>
      </c>
      <c r="I4777" s="149" t="str" cm="1">
        <f t="array" ref="I4777">_xlfn.XLOOKUP(C4777,imp_horarios,imp_trechos_janta,"",-1,1)</f>
        <v>BELEM X GOIANIA 21:05</v>
      </c>
      <c r="J4777" s="151" t="str" cm="1">
        <f t="array" ref="J4777">_xlfn.XLOOKUP(D4777,justificativas_motivos,justificativas_texto,"",1,1)</f>
        <v>MOTORISTA CUMPRINDO HORÁRIO NA ESCALA ATUAL</v>
      </c>
    </row>
    <row r="4778" spans="1:10" ht="41.25" hidden="1" customHeight="1">
      <c r="A4778" s="152">
        <v>45731</v>
      </c>
      <c r="B4778" s="146">
        <v>19003</v>
      </c>
      <c r="C4778" s="147">
        <v>0.39583333333333331</v>
      </c>
      <c r="D4778" s="148" t="s">
        <v>11</v>
      </c>
      <c r="E4778" s="153" t="s">
        <v>240</v>
      </c>
      <c r="F4778" s="149"/>
      <c r="G4778" s="149" t="str">
        <f t="shared" si="163"/>
        <v>1</v>
      </c>
      <c r="H4778" s="150">
        <f t="shared" si="164"/>
        <v>18</v>
      </c>
      <c r="I4778" s="149" t="s">
        <v>145</v>
      </c>
      <c r="J4778" s="151" t="str" cm="1">
        <f t="array" ref="J4778">_xlfn.XLOOKUP(D4778,justificativas_motivos,justificativas_texto,"",1,1)</f>
        <v>MOTORISTA CUMPRINDO HORÁRIO NA ESCALA ATUAL</v>
      </c>
    </row>
    <row r="4779" spans="1:10" ht="41.25" hidden="1" customHeight="1">
      <c r="A4779" s="152">
        <v>45731</v>
      </c>
      <c r="B4779" s="146">
        <v>19003</v>
      </c>
      <c r="C4779" s="147">
        <v>0.39583333333333331</v>
      </c>
      <c r="D4779" s="148" t="s">
        <v>11</v>
      </c>
      <c r="E4779" s="153" t="s">
        <v>288</v>
      </c>
      <c r="F4779" s="149"/>
      <c r="G4779" s="149" t="str">
        <f t="shared" si="163"/>
        <v>1</v>
      </c>
      <c r="H4779" s="150">
        <f t="shared" si="164"/>
        <v>18</v>
      </c>
      <c r="I4779" s="149" t="s">
        <v>145</v>
      </c>
      <c r="J4779" s="151" t="str" cm="1">
        <f t="array" ref="J4779">_xlfn.XLOOKUP(D4779,justificativas_motivos,justificativas_texto,"",1,1)</f>
        <v>MOTORISTA CUMPRINDO HORÁRIO NA ESCALA ATUAL</v>
      </c>
    </row>
    <row r="4780" spans="1:10" ht="41.25" hidden="1" customHeight="1">
      <c r="A4780" s="152">
        <v>45731</v>
      </c>
      <c r="B4780" s="146">
        <v>24014</v>
      </c>
      <c r="C4780" s="147">
        <v>0.3</v>
      </c>
      <c r="D4780" s="148" t="s">
        <v>11</v>
      </c>
      <c r="E4780" s="153" t="s">
        <v>343</v>
      </c>
      <c r="F4780" s="149"/>
      <c r="G4780" s="149" t="str">
        <f t="shared" si="163"/>
        <v>1</v>
      </c>
      <c r="H4780" s="150">
        <f t="shared" si="164"/>
        <v>18</v>
      </c>
      <c r="I4780" s="149" t="str" cm="1">
        <f t="array" ref="I4780">_xlfn.XLOOKUP(C4780,imp_horarios,imp_trechos_janta,"",-1,1)</f>
        <v>BELEM X GOIANIA 07:12</v>
      </c>
      <c r="J4780" s="151" t="str" cm="1">
        <f t="array" ref="J4780">_xlfn.XLOOKUP(D4780,justificativas_motivos,justificativas_texto,"",1,1)</f>
        <v>MOTORISTA CUMPRINDO HORÁRIO NA ESCALA ATUAL</v>
      </c>
    </row>
    <row r="4781" spans="1:10" ht="41.25" hidden="1" customHeight="1">
      <c r="A4781" s="152">
        <v>45731</v>
      </c>
      <c r="B4781" s="146">
        <v>24014</v>
      </c>
      <c r="C4781" s="147">
        <v>0.3</v>
      </c>
      <c r="D4781" s="148" t="s">
        <v>11</v>
      </c>
      <c r="E4781" s="153" t="s">
        <v>463</v>
      </c>
      <c r="F4781" s="149"/>
      <c r="G4781" s="149" t="str">
        <f t="shared" si="163"/>
        <v>1</v>
      </c>
      <c r="H4781" s="150">
        <f t="shared" si="164"/>
        <v>18</v>
      </c>
      <c r="I4781" s="149" t="str" cm="1">
        <f t="array" ref="I4781">_xlfn.XLOOKUP(C4781,imp_horarios,imp_trechos_janta,"",-1,1)</f>
        <v>BELEM X GOIANIA 07:12</v>
      </c>
      <c r="J4781" s="151" t="str" cm="1">
        <f t="array" ref="J4781">_xlfn.XLOOKUP(D4781,justificativas_motivos,justificativas_texto,"",1,1)</f>
        <v>MOTORISTA CUMPRINDO HORÁRIO NA ESCALA ATUAL</v>
      </c>
    </row>
    <row r="4782" spans="1:10" ht="41.25" hidden="1" customHeight="1">
      <c r="A4782" s="152">
        <v>45731</v>
      </c>
      <c r="B4782" s="146" t="s">
        <v>137</v>
      </c>
      <c r="C4782" s="147" t="s">
        <v>137</v>
      </c>
      <c r="D4782" s="148" t="s">
        <v>137</v>
      </c>
      <c r="E4782" s="149" t="s">
        <v>45</v>
      </c>
      <c r="F4782" s="149"/>
      <c r="G4782" s="149" t="str">
        <f t="shared" si="163"/>
        <v>1</v>
      </c>
      <c r="H4782" s="150">
        <f t="shared" si="164"/>
        <v>18</v>
      </c>
      <c r="I4782" s="149" t="str" cm="1">
        <f t="array" ref="I4782">_xlfn.XLOOKUP(C4782,imp_horarios,imp_trechos_janta,"",-1,1)</f>
        <v>ESPERA</v>
      </c>
      <c r="J4782" s="151" t="str" cm="1">
        <f t="array" ref="J4782">_xlfn.XLOOKUP(D4782,justificativas_motivos,justificativas_texto,"",1,1)</f>
        <v>MOTORISTA NA GARAGEM EM ESPERA PARA DISPONIBILIDADE DE HORARIOS</v>
      </c>
    </row>
    <row r="4783" spans="1:10" ht="41.25" hidden="1" customHeight="1">
      <c r="A4783" s="152">
        <v>45731</v>
      </c>
      <c r="B4783" s="146" t="s">
        <v>137</v>
      </c>
      <c r="C4783" s="147" t="s">
        <v>137</v>
      </c>
      <c r="D4783" s="148" t="s">
        <v>137</v>
      </c>
      <c r="E4783" s="149" t="s">
        <v>368</v>
      </c>
      <c r="F4783" s="149"/>
      <c r="G4783" s="149" t="str">
        <f t="shared" si="163"/>
        <v>1</v>
      </c>
      <c r="H4783" s="150">
        <f t="shared" si="164"/>
        <v>18</v>
      </c>
      <c r="I4783" s="149" t="str" cm="1">
        <f t="array" ref="I4783">_xlfn.XLOOKUP(C4783,imp_horarios,imp_trechos_janta,"",-1,1)</f>
        <v>ESPERA</v>
      </c>
      <c r="J4783" s="151" t="str" cm="1">
        <f t="array" ref="J4783">_xlfn.XLOOKUP(D4783,justificativas_motivos,justificativas_texto,"",1,1)</f>
        <v>MOTORISTA NA GARAGEM EM ESPERA PARA DISPONIBILIDADE DE HORARIOS</v>
      </c>
    </row>
    <row r="4784" spans="1:10" ht="41.25" hidden="1" customHeight="1">
      <c r="A4784" s="152">
        <v>45731</v>
      </c>
      <c r="B4784" s="146">
        <v>15500</v>
      </c>
      <c r="C4784" s="147">
        <v>0.75</v>
      </c>
      <c r="D4784" s="148" t="s">
        <v>11</v>
      </c>
      <c r="E4784" s="153" t="s">
        <v>266</v>
      </c>
      <c r="F4784" s="149"/>
      <c r="G4784" s="149" t="str">
        <f t="shared" si="163"/>
        <v>1</v>
      </c>
      <c r="H4784" s="150">
        <f t="shared" si="164"/>
        <v>18</v>
      </c>
      <c r="I4784" s="149" t="str" cm="1">
        <f t="array" ref="I4784">_xlfn.XLOOKUP(C4784,imp_horarios,imp_trechos_janta,"",-1,1)</f>
        <v>GOIANIA X TERESINA 18:00</v>
      </c>
      <c r="J4784" s="151" t="str" cm="1">
        <f t="array" ref="J4784">_xlfn.XLOOKUP(D4784,justificativas_motivos,justificativas_texto,"",1,1)</f>
        <v>MOTORISTA CUMPRINDO HORÁRIO NA ESCALA ATUAL</v>
      </c>
    </row>
    <row r="4785" spans="1:10" ht="41.25" hidden="1" customHeight="1">
      <c r="A4785" s="152">
        <v>45731</v>
      </c>
      <c r="B4785" s="146">
        <v>15500</v>
      </c>
      <c r="C4785" s="147">
        <v>0.75</v>
      </c>
      <c r="D4785" s="148" t="s">
        <v>11</v>
      </c>
      <c r="E4785" s="153" t="s">
        <v>415</v>
      </c>
      <c r="F4785" s="149"/>
      <c r="G4785" s="149" t="str">
        <f t="shared" si="163"/>
        <v>1</v>
      </c>
      <c r="H4785" s="150">
        <f t="shared" si="164"/>
        <v>18</v>
      </c>
      <c r="I4785" s="149" t="str" cm="1">
        <f t="array" ref="I4785">_xlfn.XLOOKUP(C4785,imp_horarios,imp_trechos_janta,"",-1,1)</f>
        <v>GOIANIA X TERESINA 18:00</v>
      </c>
      <c r="J4785" s="151" t="str" cm="1">
        <f t="array" ref="J4785">_xlfn.XLOOKUP(D4785,justificativas_motivos,justificativas_texto,"",1,1)</f>
        <v>MOTORISTA CUMPRINDO HORÁRIO NA ESCALA ATUAL</v>
      </c>
    </row>
    <row r="4786" spans="1:10" ht="41.25" hidden="1" customHeight="1">
      <c r="A4786" s="152">
        <v>45731</v>
      </c>
      <c r="B4786" s="146">
        <v>24010</v>
      </c>
      <c r="C4786" s="147">
        <v>0.79166666666666663</v>
      </c>
      <c r="D4786" s="148" t="s">
        <v>11</v>
      </c>
      <c r="E4786" s="149" t="s">
        <v>190</v>
      </c>
      <c r="F4786" s="149"/>
      <c r="G4786" s="149" t="str">
        <f t="shared" si="163"/>
        <v>1</v>
      </c>
      <c r="H4786" s="150">
        <f t="shared" si="164"/>
        <v>18</v>
      </c>
      <c r="I4786" s="149" t="s">
        <v>79</v>
      </c>
      <c r="J4786" s="151" t="str" cm="1">
        <f t="array" ref="J4786">_xlfn.XLOOKUP(D4786,justificativas_motivos,justificativas_texto,"",1,1)</f>
        <v>MOTORISTA CUMPRINDO HORÁRIO NA ESCALA ATUAL</v>
      </c>
    </row>
    <row r="4787" spans="1:10" ht="41.25" hidden="1" customHeight="1">
      <c r="A4787" s="152">
        <v>45731</v>
      </c>
      <c r="B4787" s="146">
        <v>24010</v>
      </c>
      <c r="C4787" s="147">
        <v>0.79166666666666663</v>
      </c>
      <c r="D4787" s="148" t="s">
        <v>11</v>
      </c>
      <c r="E4787" s="149" t="s">
        <v>36</v>
      </c>
      <c r="F4787" s="149"/>
      <c r="G4787" s="149" t="str">
        <f t="shared" si="163"/>
        <v>1</v>
      </c>
      <c r="H4787" s="150">
        <f t="shared" si="164"/>
        <v>18</v>
      </c>
      <c r="I4787" s="149" t="s">
        <v>79</v>
      </c>
      <c r="J4787" s="151" t="str" cm="1">
        <f t="array" ref="J4787">_xlfn.XLOOKUP(D4787,justificativas_motivos,justificativas_texto,"",1,1)</f>
        <v>MOTORISTA CUMPRINDO HORÁRIO NA ESCALA ATUAL</v>
      </c>
    </row>
    <row r="4788" spans="1:10" ht="41.25" hidden="1" customHeight="1">
      <c r="A4788" s="152">
        <v>45731</v>
      </c>
      <c r="B4788" s="146">
        <v>24003</v>
      </c>
      <c r="C4788" s="147">
        <v>0.83333333333333337</v>
      </c>
      <c r="D4788" s="148" t="s">
        <v>11</v>
      </c>
      <c r="E4788" s="149" t="s">
        <v>219</v>
      </c>
      <c r="F4788" s="149"/>
      <c r="G4788" s="149" t="str">
        <f t="shared" si="163"/>
        <v>1</v>
      </c>
      <c r="H4788" s="150">
        <f t="shared" si="164"/>
        <v>18</v>
      </c>
      <c r="I4788" s="149" t="str" cm="1">
        <f t="array" ref="I4788">_xlfn.XLOOKUP(C4788,imp_horarios,imp_trechos_janta,"",-1,1)</f>
        <v>GOIANIA X SAO LUIS 20:00</v>
      </c>
      <c r="J4788" s="151" t="str" cm="1">
        <f t="array" ref="J4788">_xlfn.XLOOKUP(D4788,justificativas_motivos,justificativas_texto,"",1,1)</f>
        <v>MOTORISTA CUMPRINDO HORÁRIO NA ESCALA ATUAL</v>
      </c>
    </row>
    <row r="4789" spans="1:10" ht="41.25" hidden="1" customHeight="1">
      <c r="A4789" s="152">
        <v>45731</v>
      </c>
      <c r="B4789" s="146">
        <v>24003</v>
      </c>
      <c r="C4789" s="147">
        <v>0.83333333333333337</v>
      </c>
      <c r="D4789" s="148" t="s">
        <v>11</v>
      </c>
      <c r="E4789" s="149" t="s">
        <v>218</v>
      </c>
      <c r="F4789" s="149"/>
      <c r="G4789" s="149" t="str">
        <f t="shared" si="163"/>
        <v>1</v>
      </c>
      <c r="H4789" s="150">
        <f t="shared" si="164"/>
        <v>18</v>
      </c>
      <c r="I4789" s="149" t="str" cm="1">
        <f t="array" ref="I4789">_xlfn.XLOOKUP(C4789,imp_horarios,imp_trechos_janta,"",-1,1)</f>
        <v>GOIANIA X SAO LUIS 20:00</v>
      </c>
      <c r="J4789" s="151" t="str" cm="1">
        <f t="array" ref="J4789">_xlfn.XLOOKUP(D4789,justificativas_motivos,justificativas_texto,"",1,1)</f>
        <v>MOTORISTA CUMPRINDO HORÁRIO NA ESCALA ATUAL</v>
      </c>
    </row>
    <row r="4790" spans="1:10" ht="41.25" hidden="1" customHeight="1">
      <c r="A4790" s="152">
        <v>45732</v>
      </c>
      <c r="B4790" s="146">
        <v>24010</v>
      </c>
      <c r="C4790" s="147">
        <v>0.3</v>
      </c>
      <c r="D4790" s="148" t="s">
        <v>11</v>
      </c>
      <c r="E4790" s="149" t="s">
        <v>190</v>
      </c>
      <c r="F4790" s="149"/>
      <c r="G4790" s="149" t="str">
        <f t="shared" si="163"/>
        <v>1</v>
      </c>
      <c r="H4790" s="150">
        <f t="shared" si="164"/>
        <v>18</v>
      </c>
      <c r="I4790" s="149" t="str" cm="1">
        <f t="array" ref="I4790">_xlfn.XLOOKUP(C4790,imp_horarios,imp_trechos_janta,"",-1,1)</f>
        <v>BELEM X GOIANIA 07:12</v>
      </c>
      <c r="J4790" s="151" t="str" cm="1">
        <f t="array" ref="J4790">_xlfn.XLOOKUP(D4790,justificativas_motivos,justificativas_texto,"",1,1)</f>
        <v>MOTORISTA CUMPRINDO HORÁRIO NA ESCALA ATUAL</v>
      </c>
    </row>
    <row r="4791" spans="1:10" ht="41.25" hidden="1" customHeight="1">
      <c r="A4791" s="152">
        <v>45732</v>
      </c>
      <c r="B4791" s="146">
        <v>24010</v>
      </c>
      <c r="C4791" s="147">
        <v>0.3</v>
      </c>
      <c r="D4791" s="148" t="s">
        <v>11</v>
      </c>
      <c r="E4791" s="149" t="s">
        <v>36</v>
      </c>
      <c r="F4791" s="149"/>
      <c r="G4791" s="149" t="str">
        <f t="shared" si="163"/>
        <v>1</v>
      </c>
      <c r="H4791" s="150">
        <f t="shared" si="164"/>
        <v>18</v>
      </c>
      <c r="I4791" s="149" t="str" cm="1">
        <f t="array" ref="I4791">_xlfn.XLOOKUP(C4791,imp_horarios,imp_trechos_janta,"",-1,1)</f>
        <v>BELEM X GOIANIA 07:12</v>
      </c>
      <c r="J4791" s="151" t="str" cm="1">
        <f t="array" ref="J4791">_xlfn.XLOOKUP(D4791,justificativas_motivos,justificativas_texto,"",1,1)</f>
        <v>MOTORISTA CUMPRINDO HORÁRIO NA ESCALA ATUAL</v>
      </c>
    </row>
    <row r="4792" spans="1:10" ht="41.25" hidden="1" customHeight="1">
      <c r="A4792" s="152">
        <v>45732</v>
      </c>
      <c r="B4792" s="146">
        <v>24003</v>
      </c>
      <c r="C4792" s="147">
        <v>0.33333333333333331</v>
      </c>
      <c r="D4792" s="148" t="s">
        <v>11</v>
      </c>
      <c r="E4792" s="149" t="s">
        <v>219</v>
      </c>
      <c r="F4792" s="149"/>
      <c r="G4792" s="149" t="str">
        <f t="shared" si="163"/>
        <v>1</v>
      </c>
      <c r="H4792" s="150">
        <f t="shared" si="164"/>
        <v>18</v>
      </c>
      <c r="I4792" s="149" t="str" cm="1">
        <f t="array" ref="I4792">_xlfn.XLOOKUP(C4792,imp_horarios,imp_trechos_janta,"",-1,1)</f>
        <v>SAO LUIS X GOIANIA 08:00</v>
      </c>
      <c r="J4792" s="151" t="str" cm="1">
        <f t="array" ref="J4792">_xlfn.XLOOKUP(D4792,justificativas_motivos,justificativas_texto,"",1,1)</f>
        <v>MOTORISTA CUMPRINDO HORÁRIO NA ESCALA ATUAL</v>
      </c>
    </row>
    <row r="4793" spans="1:10" ht="41.25" hidden="1" customHeight="1">
      <c r="A4793" s="152">
        <v>45732</v>
      </c>
      <c r="B4793" s="146">
        <v>24003</v>
      </c>
      <c r="C4793" s="147">
        <v>0.33333333333333331</v>
      </c>
      <c r="D4793" s="148" t="s">
        <v>11</v>
      </c>
      <c r="E4793" s="149" t="s">
        <v>218</v>
      </c>
      <c r="F4793" s="149"/>
      <c r="G4793" s="149" t="str">
        <f t="shared" si="163"/>
        <v>1</v>
      </c>
      <c r="H4793" s="150">
        <f t="shared" si="164"/>
        <v>18</v>
      </c>
      <c r="I4793" s="149" t="str" cm="1">
        <f t="array" ref="I4793">_xlfn.XLOOKUP(C4793,imp_horarios,imp_trechos_janta,"",-1,1)</f>
        <v>SAO LUIS X GOIANIA 08:00</v>
      </c>
      <c r="J4793" s="151" t="str" cm="1">
        <f t="array" ref="J4793">_xlfn.XLOOKUP(D4793,justificativas_motivos,justificativas_texto,"",1,1)</f>
        <v>MOTORISTA CUMPRINDO HORÁRIO NA ESCALA ATUAL</v>
      </c>
    </row>
    <row r="4794" spans="1:10" ht="41.25" hidden="1" customHeight="1">
      <c r="A4794" s="152">
        <v>45732</v>
      </c>
      <c r="B4794" s="146" t="s">
        <v>137</v>
      </c>
      <c r="C4794" s="147" t="s">
        <v>137</v>
      </c>
      <c r="D4794" s="148" t="s">
        <v>137</v>
      </c>
      <c r="E4794" s="153" t="s">
        <v>27</v>
      </c>
      <c r="F4794" s="149"/>
      <c r="G4794" s="149" t="str">
        <f t="shared" si="163"/>
        <v>1</v>
      </c>
      <c r="H4794" s="150">
        <f t="shared" si="164"/>
        <v>18</v>
      </c>
      <c r="I4794" s="149" t="str" cm="1">
        <f t="array" ref="I4794">_xlfn.XLOOKUP(C4794,imp_horarios,imp_trechos_janta,"",-1,1)</f>
        <v>ESPERA</v>
      </c>
      <c r="J4794" s="151" t="str" cm="1">
        <f t="array" ref="J4794">_xlfn.XLOOKUP(D4794,justificativas_motivos,justificativas_texto,"",1,1)</f>
        <v>MOTORISTA NA GARAGEM EM ESPERA PARA DISPONIBILIDADE DE HORARIOS</v>
      </c>
    </row>
    <row r="4795" spans="1:10" ht="41.25" hidden="1" customHeight="1">
      <c r="A4795" s="152">
        <v>45732</v>
      </c>
      <c r="B4795" s="146" t="s">
        <v>137</v>
      </c>
      <c r="C4795" s="147" t="s">
        <v>137</v>
      </c>
      <c r="D4795" s="148" t="s">
        <v>137</v>
      </c>
      <c r="E4795" s="153" t="s">
        <v>37</v>
      </c>
      <c r="F4795" s="149"/>
      <c r="G4795" s="149" t="str">
        <f t="shared" si="163"/>
        <v>1</v>
      </c>
      <c r="H4795" s="150">
        <f t="shared" si="164"/>
        <v>18</v>
      </c>
      <c r="I4795" s="149" t="str" cm="1">
        <f t="array" ref="I4795">_xlfn.XLOOKUP(C4795,imp_horarios,imp_trechos_janta,"",-1,1)</f>
        <v>ESPERA</v>
      </c>
      <c r="J4795" s="151" t="str" cm="1">
        <f t="array" ref="J4795">_xlfn.XLOOKUP(D4795,justificativas_motivos,justificativas_texto,"",1,1)</f>
        <v>MOTORISTA NA GARAGEM EM ESPERA PARA DISPONIBILIDADE DE HORARIOS</v>
      </c>
    </row>
    <row r="4796" spans="1:10" ht="41.25" hidden="1" customHeight="1">
      <c r="A4796" s="152">
        <v>45732</v>
      </c>
      <c r="B4796" s="146">
        <v>16400</v>
      </c>
      <c r="C4796" s="147">
        <v>0.39583333333333331</v>
      </c>
      <c r="D4796" s="148" t="s">
        <v>11</v>
      </c>
      <c r="E4796" s="153" t="s">
        <v>304</v>
      </c>
      <c r="F4796" s="149"/>
      <c r="G4796" s="149" t="str">
        <f t="shared" si="163"/>
        <v>1</v>
      </c>
      <c r="H4796" s="150">
        <f t="shared" si="164"/>
        <v>18</v>
      </c>
      <c r="I4796" s="149" t="s">
        <v>145</v>
      </c>
      <c r="J4796" s="151" t="str" cm="1">
        <f t="array" ref="J4796">_xlfn.XLOOKUP(D4796,justificativas_motivos,justificativas_texto,"",1,1)</f>
        <v>MOTORISTA CUMPRINDO HORÁRIO NA ESCALA ATUAL</v>
      </c>
    </row>
    <row r="4797" spans="1:10" ht="41.25" hidden="1" customHeight="1">
      <c r="A4797" s="152">
        <v>45732</v>
      </c>
      <c r="B4797" s="146">
        <v>16400</v>
      </c>
      <c r="C4797" s="147">
        <v>0.39583333333333331</v>
      </c>
      <c r="D4797" s="148" t="s">
        <v>11</v>
      </c>
      <c r="E4797" s="153" t="s">
        <v>312</v>
      </c>
      <c r="F4797" s="149"/>
      <c r="G4797" s="149" t="str">
        <f t="shared" si="163"/>
        <v>1</v>
      </c>
      <c r="H4797" s="150">
        <f t="shared" si="164"/>
        <v>18</v>
      </c>
      <c r="I4797" s="149" t="s">
        <v>145</v>
      </c>
      <c r="J4797" s="151" t="str" cm="1">
        <f t="array" ref="J4797">_xlfn.XLOOKUP(D4797,justificativas_motivos,justificativas_texto,"",1,1)</f>
        <v>MOTORISTA CUMPRINDO HORÁRIO NA ESCALA ATUAL</v>
      </c>
    </row>
    <row r="4798" spans="1:10" ht="41.25" hidden="1" customHeight="1">
      <c r="A4798" s="152">
        <v>45732</v>
      </c>
      <c r="B4798" s="146" t="s">
        <v>137</v>
      </c>
      <c r="C4798" s="147" t="s">
        <v>137</v>
      </c>
      <c r="D4798" s="148" t="s">
        <v>137</v>
      </c>
      <c r="E4798" s="149" t="s">
        <v>42</v>
      </c>
      <c r="F4798" s="149"/>
      <c r="G4798" s="149" t="str">
        <f t="shared" si="163"/>
        <v>1</v>
      </c>
      <c r="H4798" s="150">
        <f t="shared" si="164"/>
        <v>18</v>
      </c>
      <c r="I4798" s="149" t="str" cm="1">
        <f t="array" ref="I4798">_xlfn.XLOOKUP(C4798,imp_horarios,imp_trechos_janta,"",-1,1)</f>
        <v>ESPERA</v>
      </c>
      <c r="J4798" s="151" t="str" cm="1">
        <f t="array" ref="J4798">_xlfn.XLOOKUP(D4798,justificativas_motivos,justificativas_texto,"",1,1)</f>
        <v>MOTORISTA NA GARAGEM EM ESPERA PARA DISPONIBILIDADE DE HORARIOS</v>
      </c>
    </row>
    <row r="4799" spans="1:10" ht="41.25" hidden="1" customHeight="1">
      <c r="A4799" s="152">
        <v>45732</v>
      </c>
      <c r="B4799" s="146" t="s">
        <v>137</v>
      </c>
      <c r="C4799" s="147" t="s">
        <v>137</v>
      </c>
      <c r="D4799" s="148" t="s">
        <v>137</v>
      </c>
      <c r="E4799" s="149" t="s">
        <v>43</v>
      </c>
      <c r="F4799" s="149"/>
      <c r="G4799" s="149" t="str">
        <f t="shared" si="163"/>
        <v>1</v>
      </c>
      <c r="H4799" s="150">
        <f t="shared" si="164"/>
        <v>18</v>
      </c>
      <c r="I4799" s="149" t="str" cm="1">
        <f t="array" ref="I4799">_xlfn.XLOOKUP(C4799,imp_horarios,imp_trechos_janta,"",-1,1)</f>
        <v>ESPERA</v>
      </c>
      <c r="J4799" s="151" t="str" cm="1">
        <f t="array" ref="J4799">_xlfn.XLOOKUP(D4799,justificativas_motivos,justificativas_texto,"",1,1)</f>
        <v>MOTORISTA NA GARAGEM EM ESPERA PARA DISPONIBILIDADE DE HORARIOS</v>
      </c>
    </row>
    <row r="4800" spans="1:10" ht="41.25" hidden="1" customHeight="1">
      <c r="A4800" s="152">
        <v>45732</v>
      </c>
      <c r="B4800" s="146">
        <v>19020</v>
      </c>
      <c r="C4800" s="147">
        <v>0.75</v>
      </c>
      <c r="D4800" s="148" t="s">
        <v>11</v>
      </c>
      <c r="E4800" s="149" t="s">
        <v>167</v>
      </c>
      <c r="F4800" s="149"/>
      <c r="G4800" s="149" t="str">
        <f t="shared" si="163"/>
        <v>1</v>
      </c>
      <c r="H4800" s="150">
        <f t="shared" si="164"/>
        <v>18</v>
      </c>
      <c r="I4800" s="149" t="str" cm="1">
        <f t="array" ref="I4800">_xlfn.XLOOKUP(C4800,imp_horarios,imp_trechos_janta,"",-1,1)</f>
        <v>GOIANIA X TERESINA 18:00</v>
      </c>
      <c r="J4800" s="151" t="str" cm="1">
        <f t="array" ref="J4800">_xlfn.XLOOKUP(D4800,justificativas_motivos,justificativas_texto,"",1,1)</f>
        <v>MOTORISTA CUMPRINDO HORÁRIO NA ESCALA ATUAL</v>
      </c>
    </row>
    <row r="4801" spans="1:10" ht="41.25" hidden="1" customHeight="1">
      <c r="A4801" s="152">
        <v>45732</v>
      </c>
      <c r="B4801" s="146">
        <v>19020</v>
      </c>
      <c r="C4801" s="147">
        <v>0.75</v>
      </c>
      <c r="D4801" s="148" t="s">
        <v>11</v>
      </c>
      <c r="E4801" s="153" t="s">
        <v>379</v>
      </c>
      <c r="F4801" s="149"/>
      <c r="G4801" s="149" t="str">
        <f t="shared" si="163"/>
        <v>1</v>
      </c>
      <c r="H4801" s="150">
        <f t="shared" si="164"/>
        <v>18</v>
      </c>
      <c r="I4801" s="149" t="str" cm="1">
        <f t="array" ref="I4801">_xlfn.XLOOKUP(C4801,imp_horarios,imp_trechos_janta,"",-1,1)</f>
        <v>GOIANIA X TERESINA 18:00</v>
      </c>
      <c r="J4801" s="151" t="str" cm="1">
        <f t="array" ref="J4801">_xlfn.XLOOKUP(D4801,justificativas_motivos,justificativas_texto,"",1,1)</f>
        <v>MOTORISTA CUMPRINDO HORÁRIO NA ESCALA ATUAL</v>
      </c>
    </row>
    <row r="4802" spans="1:10" ht="41.25" hidden="1" customHeight="1">
      <c r="A4802" s="152">
        <v>45732</v>
      </c>
      <c r="B4802" s="146">
        <v>24013</v>
      </c>
      <c r="C4802" s="147">
        <v>0.79166666666666663</v>
      </c>
      <c r="D4802" s="148" t="s">
        <v>11</v>
      </c>
      <c r="E4802" s="149" t="s">
        <v>14</v>
      </c>
      <c r="F4802" s="149"/>
      <c r="G4802" s="149" t="str">
        <f t="shared" si="163"/>
        <v>1</v>
      </c>
      <c r="H4802" s="150">
        <f t="shared" si="164"/>
        <v>18</v>
      </c>
      <c r="I4802" s="149" t="s">
        <v>79</v>
      </c>
      <c r="J4802" s="151" t="str" cm="1">
        <f t="array" ref="J4802">_xlfn.XLOOKUP(D4802,justificativas_motivos,justificativas_texto,"",1,1)</f>
        <v>MOTORISTA CUMPRINDO HORÁRIO NA ESCALA ATUAL</v>
      </c>
    </row>
    <row r="4803" spans="1:10" ht="41.25" hidden="1" customHeight="1">
      <c r="A4803" s="152">
        <v>45732</v>
      </c>
      <c r="B4803" s="146">
        <v>24013</v>
      </c>
      <c r="C4803" s="147">
        <v>0.79166666666666663</v>
      </c>
      <c r="D4803" s="148" t="s">
        <v>11</v>
      </c>
      <c r="E4803" s="153" t="s">
        <v>453</v>
      </c>
      <c r="F4803" s="149"/>
      <c r="G4803" s="149" t="str">
        <f t="shared" si="163"/>
        <v>1</v>
      </c>
      <c r="H4803" s="150">
        <f t="shared" si="164"/>
        <v>18</v>
      </c>
      <c r="I4803" s="149" t="s">
        <v>79</v>
      </c>
      <c r="J4803" s="151" t="str" cm="1">
        <f t="array" ref="J4803">_xlfn.XLOOKUP(D4803,justificativas_motivos,justificativas_texto,"",1,1)</f>
        <v>MOTORISTA CUMPRINDO HORÁRIO NA ESCALA ATUAL</v>
      </c>
    </row>
    <row r="4804" spans="1:10" ht="41.25" hidden="1" customHeight="1">
      <c r="A4804" s="152">
        <v>45732</v>
      </c>
      <c r="B4804" s="146">
        <v>24002</v>
      </c>
      <c r="C4804" s="147">
        <v>0.83333333333333337</v>
      </c>
      <c r="D4804" s="148" t="s">
        <v>11</v>
      </c>
      <c r="E4804" s="149" t="s">
        <v>89</v>
      </c>
      <c r="F4804" s="149"/>
      <c r="G4804" s="149" t="str">
        <f t="shared" si="163"/>
        <v>1</v>
      </c>
      <c r="H4804" s="150">
        <f t="shared" si="164"/>
        <v>18</v>
      </c>
      <c r="I4804" s="149" t="str" cm="1">
        <f t="array" ref="I4804">_xlfn.XLOOKUP(C4804,imp_horarios,imp_trechos_janta,"",-1,1)</f>
        <v>GOIANIA X SAO LUIS 20:00</v>
      </c>
      <c r="J4804" s="151" t="str" cm="1">
        <f t="array" ref="J4804">_xlfn.XLOOKUP(D4804,justificativas_motivos,justificativas_texto,"",1,1)</f>
        <v>MOTORISTA CUMPRINDO HORÁRIO NA ESCALA ATUAL</v>
      </c>
    </row>
    <row r="4805" spans="1:10" ht="41.25" hidden="1" customHeight="1">
      <c r="A4805" s="152">
        <v>45732</v>
      </c>
      <c r="B4805" s="146">
        <v>24002</v>
      </c>
      <c r="C4805" s="147">
        <v>0.83333333333333337</v>
      </c>
      <c r="D4805" s="148" t="s">
        <v>11</v>
      </c>
      <c r="E4805" s="149" t="s">
        <v>91</v>
      </c>
      <c r="F4805" s="149"/>
      <c r="G4805" s="149" t="str">
        <f t="shared" ref="G4805:G4868" si="165">IF(E4805="MOTORISTA","","1")</f>
        <v>1</v>
      </c>
      <c r="H4805" s="150">
        <f t="shared" ref="H4805:H4868" si="166">IF(E4805="MOTORISTA","",18)</f>
        <v>18</v>
      </c>
      <c r="I4805" s="149" t="str" cm="1">
        <f t="array" ref="I4805">_xlfn.XLOOKUP(C4805,imp_horarios,imp_trechos_janta,"",-1,1)</f>
        <v>GOIANIA X SAO LUIS 20:00</v>
      </c>
      <c r="J4805" s="151" t="str" cm="1">
        <f t="array" ref="J4805">_xlfn.XLOOKUP(D4805,justificativas_motivos,justificativas_texto,"",1,1)</f>
        <v>MOTORISTA CUMPRINDO HORÁRIO NA ESCALA ATUAL</v>
      </c>
    </row>
    <row r="4806" spans="1:10" ht="41.25" hidden="1" customHeight="1">
      <c r="A4806" s="152">
        <v>45733</v>
      </c>
      <c r="B4806" s="146">
        <v>19003</v>
      </c>
      <c r="C4806" s="147">
        <v>0.85416666666666663</v>
      </c>
      <c r="D4806" s="148" t="s">
        <v>11</v>
      </c>
      <c r="E4806" s="153" t="s">
        <v>27</v>
      </c>
      <c r="F4806" s="149"/>
      <c r="G4806" s="149" t="str">
        <f t="shared" si="165"/>
        <v>1</v>
      </c>
      <c r="H4806" s="150">
        <f t="shared" si="166"/>
        <v>18</v>
      </c>
      <c r="I4806" s="149" t="s">
        <v>635</v>
      </c>
      <c r="J4806" s="151" t="str" cm="1">
        <f t="array" ref="J4806">_xlfn.XLOOKUP(D4806,justificativas_motivos,justificativas_texto,"",1,1)</f>
        <v>MOTORISTA CUMPRINDO HORÁRIO NA ESCALA ATUAL</v>
      </c>
    </row>
    <row r="4807" spans="1:10" ht="41.25" hidden="1" customHeight="1">
      <c r="A4807" s="152">
        <v>45733</v>
      </c>
      <c r="B4807" s="146">
        <v>19003</v>
      </c>
      <c r="C4807" s="147">
        <v>0.85416666666666663</v>
      </c>
      <c r="D4807" s="148" t="s">
        <v>11</v>
      </c>
      <c r="E4807" s="153" t="s">
        <v>37</v>
      </c>
      <c r="F4807" s="149"/>
      <c r="G4807" s="149" t="str">
        <f t="shared" si="165"/>
        <v>1</v>
      </c>
      <c r="H4807" s="150">
        <f t="shared" si="166"/>
        <v>18</v>
      </c>
      <c r="I4807" s="149" t="s">
        <v>635</v>
      </c>
      <c r="J4807" s="151" t="str" cm="1">
        <f t="array" ref="J4807">_xlfn.XLOOKUP(D4807,justificativas_motivos,justificativas_texto,"",1,1)</f>
        <v>MOTORISTA CUMPRINDO HORÁRIO NA ESCALA ATUAL</v>
      </c>
    </row>
    <row r="4808" spans="1:10" ht="41.25" hidden="1" customHeight="1">
      <c r="A4808" s="152">
        <v>45733</v>
      </c>
      <c r="B4808" s="146">
        <v>20013</v>
      </c>
      <c r="C4808" s="147">
        <v>0.87847222222222221</v>
      </c>
      <c r="D4808" s="148" t="s">
        <v>11</v>
      </c>
      <c r="E4808" s="149" t="s">
        <v>42</v>
      </c>
      <c r="F4808" s="149"/>
      <c r="G4808" s="149" t="str">
        <f t="shared" si="165"/>
        <v>1</v>
      </c>
      <c r="H4808" s="150">
        <f t="shared" si="166"/>
        <v>18</v>
      </c>
      <c r="I4808" s="149" t="str" cm="1">
        <f t="array" ref="I4808">_xlfn.XLOOKUP(C4808,imp_horarios,imp_trechos_janta,"",-1,1)</f>
        <v>BELEM X GOIANIA 21:05</v>
      </c>
      <c r="J4808" s="151" t="str" cm="1">
        <f t="array" ref="J4808">_xlfn.XLOOKUP(D4808,justificativas_motivos,justificativas_texto,"",1,1)</f>
        <v>MOTORISTA CUMPRINDO HORÁRIO NA ESCALA ATUAL</v>
      </c>
    </row>
    <row r="4809" spans="1:10" ht="41.25" hidden="1" customHeight="1">
      <c r="A4809" s="152">
        <v>45733</v>
      </c>
      <c r="B4809" s="146">
        <v>20013</v>
      </c>
      <c r="C4809" s="147">
        <v>0.87847222222222221</v>
      </c>
      <c r="D4809" s="148" t="s">
        <v>11</v>
      </c>
      <c r="E4809" s="149" t="s">
        <v>43</v>
      </c>
      <c r="F4809" s="149"/>
      <c r="G4809" s="149" t="str">
        <f t="shared" si="165"/>
        <v>1</v>
      </c>
      <c r="H4809" s="150">
        <f t="shared" si="166"/>
        <v>18</v>
      </c>
      <c r="I4809" s="149" t="str" cm="1">
        <f t="array" ref="I4809">_xlfn.XLOOKUP(C4809,imp_horarios,imp_trechos_janta,"",-1,1)</f>
        <v>BELEM X GOIANIA 21:05</v>
      </c>
      <c r="J4809" s="151" t="str" cm="1">
        <f t="array" ref="J4809">_xlfn.XLOOKUP(D4809,justificativas_motivos,justificativas_texto,"",1,1)</f>
        <v>MOTORISTA CUMPRINDO HORÁRIO NA ESCALA ATUAL</v>
      </c>
    </row>
    <row r="4810" spans="1:10" ht="41.25" hidden="1" customHeight="1">
      <c r="A4810" s="152">
        <v>45733</v>
      </c>
      <c r="B4810" s="146">
        <v>24013</v>
      </c>
      <c r="C4810" s="147">
        <v>0.3</v>
      </c>
      <c r="D4810" s="148" t="s">
        <v>11</v>
      </c>
      <c r="E4810" s="149" t="s">
        <v>167</v>
      </c>
      <c r="F4810" s="149"/>
      <c r="G4810" s="149" t="str">
        <f t="shared" si="165"/>
        <v>1</v>
      </c>
      <c r="H4810" s="150">
        <f t="shared" si="166"/>
        <v>18</v>
      </c>
      <c r="I4810" s="149" t="str" cm="1">
        <f t="array" ref="I4810">_xlfn.XLOOKUP(C4810,imp_horarios,imp_trechos_janta,"",-1,1)</f>
        <v>BELEM X GOIANIA 07:12</v>
      </c>
      <c r="J4810" s="151" t="str" cm="1">
        <f t="array" ref="J4810">_xlfn.XLOOKUP(D4810,justificativas_motivos,justificativas_texto,"",1,1)</f>
        <v>MOTORISTA CUMPRINDO HORÁRIO NA ESCALA ATUAL</v>
      </c>
    </row>
    <row r="4811" spans="1:10" ht="41.25" hidden="1" customHeight="1">
      <c r="A4811" s="152">
        <v>45733</v>
      </c>
      <c r="B4811" s="146">
        <v>24013</v>
      </c>
      <c r="C4811" s="147">
        <v>0.3</v>
      </c>
      <c r="D4811" s="148" t="s">
        <v>11</v>
      </c>
      <c r="E4811" s="153" t="s">
        <v>379</v>
      </c>
      <c r="F4811" s="149"/>
      <c r="G4811" s="149" t="str">
        <f t="shared" si="165"/>
        <v>1</v>
      </c>
      <c r="H4811" s="150">
        <f t="shared" si="166"/>
        <v>18</v>
      </c>
      <c r="I4811" s="149" t="str" cm="1">
        <f t="array" ref="I4811">_xlfn.XLOOKUP(C4811,imp_horarios,imp_trechos_janta,"",-1,1)</f>
        <v>BELEM X GOIANIA 07:12</v>
      </c>
      <c r="J4811" s="151" t="str" cm="1">
        <f t="array" ref="J4811">_xlfn.XLOOKUP(D4811,justificativas_motivos,justificativas_texto,"",1,1)</f>
        <v>MOTORISTA CUMPRINDO HORÁRIO NA ESCALA ATUAL</v>
      </c>
    </row>
    <row r="4812" spans="1:10" ht="41.25" hidden="1" customHeight="1">
      <c r="A4812" s="152">
        <v>45733</v>
      </c>
      <c r="B4812" s="146">
        <v>24015</v>
      </c>
      <c r="C4812" s="147">
        <v>0.33333333333333331</v>
      </c>
      <c r="D4812" s="148" t="s">
        <v>11</v>
      </c>
      <c r="E4812" s="149" t="s">
        <v>14</v>
      </c>
      <c r="F4812" s="149"/>
      <c r="G4812" s="149" t="str">
        <f t="shared" si="165"/>
        <v>1</v>
      </c>
      <c r="H4812" s="150">
        <f t="shared" si="166"/>
        <v>18</v>
      </c>
      <c r="I4812" s="149" t="str" cm="1">
        <f t="array" ref="I4812">_xlfn.XLOOKUP(C4812,imp_horarios,imp_trechos_janta,"",-1,1)</f>
        <v>SAO LUIS X GOIANIA 08:00</v>
      </c>
      <c r="J4812" s="151" t="str" cm="1">
        <f t="array" ref="J4812">_xlfn.XLOOKUP(D4812,justificativas_motivos,justificativas_texto,"",1,1)</f>
        <v>MOTORISTA CUMPRINDO HORÁRIO NA ESCALA ATUAL</v>
      </c>
    </row>
    <row r="4813" spans="1:10" ht="41.25" hidden="1" customHeight="1">
      <c r="A4813" s="152">
        <v>45733</v>
      </c>
      <c r="B4813" s="146">
        <v>24015</v>
      </c>
      <c r="C4813" s="147">
        <v>0.33333333333333331</v>
      </c>
      <c r="D4813" s="148" t="s">
        <v>11</v>
      </c>
      <c r="E4813" s="153" t="s">
        <v>453</v>
      </c>
      <c r="F4813" s="149"/>
      <c r="G4813" s="149" t="str">
        <f t="shared" si="165"/>
        <v>1</v>
      </c>
      <c r="H4813" s="150">
        <f t="shared" si="166"/>
        <v>18</v>
      </c>
      <c r="I4813" s="149" t="str" cm="1">
        <f t="array" ref="I4813">_xlfn.XLOOKUP(C4813,imp_horarios,imp_trechos_janta,"",-1,1)</f>
        <v>SAO LUIS X GOIANIA 08:00</v>
      </c>
      <c r="J4813" s="151" t="str" cm="1">
        <f t="array" ref="J4813">_xlfn.XLOOKUP(D4813,justificativas_motivos,justificativas_texto,"",1,1)</f>
        <v>MOTORISTA CUMPRINDO HORÁRIO NA ESCALA ATUAL</v>
      </c>
    </row>
    <row r="4814" spans="1:10" ht="41.25" hidden="1" customHeight="1">
      <c r="A4814" s="152">
        <v>45733</v>
      </c>
      <c r="B4814" s="146">
        <v>15500</v>
      </c>
      <c r="C4814" s="147">
        <v>0.39583333333333331</v>
      </c>
      <c r="D4814" s="148" t="s">
        <v>11</v>
      </c>
      <c r="E4814" s="149" t="s">
        <v>89</v>
      </c>
      <c r="F4814" s="149"/>
      <c r="G4814" s="149" t="str">
        <f t="shared" si="165"/>
        <v>1</v>
      </c>
      <c r="H4814" s="150">
        <f t="shared" si="166"/>
        <v>18</v>
      </c>
      <c r="I4814" s="149" t="str" cm="1">
        <f t="array" ref="I4814">_xlfn.XLOOKUP(C4814,imp_horarios,imp_trechos_janta,"",-1,1)</f>
        <v>GOIANIA X BELEM 09:30</v>
      </c>
      <c r="J4814" s="151" t="str" cm="1">
        <f t="array" ref="J4814">_xlfn.XLOOKUP(D4814,justificativas_motivos,justificativas_texto,"",1,1)</f>
        <v>MOTORISTA CUMPRINDO HORÁRIO NA ESCALA ATUAL</v>
      </c>
    </row>
    <row r="4815" spans="1:10" ht="41.25" hidden="1" customHeight="1">
      <c r="A4815" s="152">
        <v>45733</v>
      </c>
      <c r="B4815" s="146">
        <v>15500</v>
      </c>
      <c r="C4815" s="147">
        <v>0.39583333333333331</v>
      </c>
      <c r="D4815" s="148" t="s">
        <v>11</v>
      </c>
      <c r="E4815" s="149" t="s">
        <v>91</v>
      </c>
      <c r="F4815" s="149"/>
      <c r="G4815" s="149" t="str">
        <f t="shared" si="165"/>
        <v>1</v>
      </c>
      <c r="H4815" s="150">
        <f t="shared" si="166"/>
        <v>18</v>
      </c>
      <c r="I4815" s="149" t="str" cm="1">
        <f t="array" ref="I4815">_xlfn.XLOOKUP(C4815,imp_horarios,imp_trechos_janta,"",-1,1)</f>
        <v>GOIANIA X BELEM 09:30</v>
      </c>
      <c r="J4815" s="151" t="str" cm="1">
        <f t="array" ref="J4815">_xlfn.XLOOKUP(D4815,justificativas_motivos,justificativas_texto,"",1,1)</f>
        <v>MOTORISTA CUMPRINDO HORÁRIO NA ESCALA ATUAL</v>
      </c>
    </row>
    <row r="4816" spans="1:10" ht="41.25" hidden="1" customHeight="1">
      <c r="A4816" s="152">
        <v>45733</v>
      </c>
      <c r="B4816" s="146">
        <v>15900</v>
      </c>
      <c r="C4816" s="147">
        <v>0.39583333333333331</v>
      </c>
      <c r="D4816" s="148" t="s">
        <v>11</v>
      </c>
      <c r="E4816" s="153" t="s">
        <v>431</v>
      </c>
      <c r="F4816" s="149"/>
      <c r="G4816" s="149" t="str">
        <f t="shared" si="165"/>
        <v>1</v>
      </c>
      <c r="H4816" s="150">
        <f t="shared" si="166"/>
        <v>18</v>
      </c>
      <c r="I4816" s="149" t="s">
        <v>145</v>
      </c>
      <c r="J4816" s="151" t="str" cm="1">
        <f t="array" ref="J4816">_xlfn.XLOOKUP(D4816,justificativas_motivos,justificativas_texto,"",1,1)</f>
        <v>MOTORISTA CUMPRINDO HORÁRIO NA ESCALA ATUAL</v>
      </c>
    </row>
    <row r="4817" spans="1:10" ht="41.25" hidden="1" customHeight="1">
      <c r="A4817" s="152">
        <v>45733</v>
      </c>
      <c r="B4817" s="146">
        <v>15900</v>
      </c>
      <c r="C4817" s="147">
        <v>0.39583333333333331</v>
      </c>
      <c r="D4817" s="148" t="s">
        <v>11</v>
      </c>
      <c r="E4817" s="153" t="s">
        <v>371</v>
      </c>
      <c r="F4817" s="149"/>
      <c r="G4817" s="149" t="str">
        <f t="shared" si="165"/>
        <v>1</v>
      </c>
      <c r="H4817" s="150">
        <f t="shared" si="166"/>
        <v>18</v>
      </c>
      <c r="I4817" s="149" t="s">
        <v>145</v>
      </c>
      <c r="J4817" s="151" t="str" cm="1">
        <f t="array" ref="J4817">_xlfn.XLOOKUP(D4817,justificativas_motivos,justificativas_texto,"",1,1)</f>
        <v>MOTORISTA CUMPRINDO HORÁRIO NA ESCALA ATUAL</v>
      </c>
    </row>
    <row r="4818" spans="1:10" ht="41.25" hidden="1" customHeight="1">
      <c r="A4818" s="152">
        <v>45733</v>
      </c>
      <c r="B4818" s="146" t="s">
        <v>137</v>
      </c>
      <c r="C4818" s="147" t="s">
        <v>137</v>
      </c>
      <c r="D4818" s="148" t="s">
        <v>137</v>
      </c>
      <c r="E4818" s="153" t="s">
        <v>290</v>
      </c>
      <c r="F4818" s="149"/>
      <c r="G4818" s="149" t="str">
        <f t="shared" si="165"/>
        <v>1</v>
      </c>
      <c r="H4818" s="150">
        <f t="shared" si="166"/>
        <v>18</v>
      </c>
      <c r="I4818" s="149" t="str" cm="1">
        <f t="array" ref="I4818">_xlfn.XLOOKUP(C4818,imp_horarios,imp_trechos_janta,"",-1,1)</f>
        <v>ESPERA</v>
      </c>
      <c r="J4818" s="151" t="str" cm="1">
        <f t="array" ref="J4818">_xlfn.XLOOKUP(D4818,justificativas_motivos,justificativas_texto,"",1,1)</f>
        <v>MOTORISTA NA GARAGEM EM ESPERA PARA DISPONIBILIDADE DE HORARIOS</v>
      </c>
    </row>
    <row r="4819" spans="1:10" ht="41.25" hidden="1" customHeight="1">
      <c r="A4819" s="152">
        <v>45733</v>
      </c>
      <c r="B4819" s="146" t="s">
        <v>137</v>
      </c>
      <c r="C4819" s="147" t="s">
        <v>137</v>
      </c>
      <c r="D4819" s="148" t="s">
        <v>137</v>
      </c>
      <c r="E4819" s="153" t="s">
        <v>148</v>
      </c>
      <c r="F4819" s="149"/>
      <c r="G4819" s="149" t="str">
        <f t="shared" si="165"/>
        <v>1</v>
      </c>
      <c r="H4819" s="150">
        <f t="shared" si="166"/>
        <v>18</v>
      </c>
      <c r="I4819" s="149" t="str" cm="1">
        <f t="array" ref="I4819">_xlfn.XLOOKUP(C4819,imp_horarios,imp_trechos_janta,"",-1,1)</f>
        <v>ESPERA</v>
      </c>
      <c r="J4819" s="151" t="str" cm="1">
        <f t="array" ref="J4819">_xlfn.XLOOKUP(D4819,justificativas_motivos,justificativas_texto,"",1,1)</f>
        <v>MOTORISTA NA GARAGEM EM ESPERA PARA DISPONIBILIDADE DE HORARIOS</v>
      </c>
    </row>
    <row r="4820" spans="1:10" ht="41.25" hidden="1" customHeight="1">
      <c r="A4820" s="152">
        <v>45733</v>
      </c>
      <c r="B4820" s="146">
        <v>19007</v>
      </c>
      <c r="C4820" s="147">
        <v>0.75</v>
      </c>
      <c r="D4820" s="148" t="s">
        <v>11</v>
      </c>
      <c r="E4820" s="149" t="s">
        <v>83</v>
      </c>
      <c r="F4820" s="149"/>
      <c r="G4820" s="149" t="str">
        <f t="shared" si="165"/>
        <v>1</v>
      </c>
      <c r="H4820" s="150">
        <f t="shared" si="166"/>
        <v>18</v>
      </c>
      <c r="I4820" s="149" t="str" cm="1">
        <f t="array" ref="I4820">_xlfn.XLOOKUP(C4820,imp_horarios,imp_trechos_janta,"",-1,1)</f>
        <v>GOIANIA X TERESINA 18:00</v>
      </c>
      <c r="J4820" s="151" t="str" cm="1">
        <f t="array" ref="J4820">_xlfn.XLOOKUP(D4820,justificativas_motivos,justificativas_texto,"",1,1)</f>
        <v>MOTORISTA CUMPRINDO HORÁRIO NA ESCALA ATUAL</v>
      </c>
    </row>
    <row r="4821" spans="1:10" ht="41.25" hidden="1" customHeight="1">
      <c r="A4821" s="152">
        <v>45733</v>
      </c>
      <c r="B4821" s="146">
        <v>19007</v>
      </c>
      <c r="C4821" s="147">
        <v>0.75</v>
      </c>
      <c r="D4821" s="148" t="s">
        <v>11</v>
      </c>
      <c r="E4821" s="149" t="s">
        <v>86</v>
      </c>
      <c r="F4821" s="149"/>
      <c r="G4821" s="149" t="str">
        <f t="shared" si="165"/>
        <v>1</v>
      </c>
      <c r="H4821" s="150">
        <f t="shared" si="166"/>
        <v>18</v>
      </c>
      <c r="I4821" s="149" t="str" cm="1">
        <f t="array" ref="I4821">_xlfn.XLOOKUP(C4821,imp_horarios,imp_trechos_janta,"",-1,1)</f>
        <v>GOIANIA X TERESINA 18:00</v>
      </c>
      <c r="J4821" s="151" t="str" cm="1">
        <f t="array" ref="J4821">_xlfn.XLOOKUP(D4821,justificativas_motivos,justificativas_texto,"",1,1)</f>
        <v>MOTORISTA CUMPRINDO HORÁRIO NA ESCALA ATUAL</v>
      </c>
    </row>
    <row r="4822" spans="1:10" ht="41.25" hidden="1" customHeight="1">
      <c r="A4822" s="152">
        <v>45733</v>
      </c>
      <c r="B4822" s="146">
        <v>24006</v>
      </c>
      <c r="C4822" s="147">
        <v>0.79166666666666663</v>
      </c>
      <c r="D4822" s="148" t="s">
        <v>11</v>
      </c>
      <c r="E4822" s="149" t="s">
        <v>209</v>
      </c>
      <c r="F4822" s="149"/>
      <c r="G4822" s="149" t="str">
        <f t="shared" si="165"/>
        <v>1</v>
      </c>
      <c r="H4822" s="150">
        <f t="shared" si="166"/>
        <v>18</v>
      </c>
      <c r="I4822" s="149" t="s">
        <v>79</v>
      </c>
      <c r="J4822" s="151" t="str" cm="1">
        <f t="array" ref="J4822">_xlfn.XLOOKUP(D4822,justificativas_motivos,justificativas_texto,"",1,1)</f>
        <v>MOTORISTA CUMPRINDO HORÁRIO NA ESCALA ATUAL</v>
      </c>
    </row>
    <row r="4823" spans="1:10" ht="41.25" hidden="1" customHeight="1">
      <c r="A4823" s="152">
        <v>45733</v>
      </c>
      <c r="B4823" s="146">
        <v>24006</v>
      </c>
      <c r="C4823" s="147">
        <v>0.79166666666666663</v>
      </c>
      <c r="D4823" s="148" t="s">
        <v>11</v>
      </c>
      <c r="E4823" s="149" t="s">
        <v>150</v>
      </c>
      <c r="F4823" s="149"/>
      <c r="G4823" s="149" t="str">
        <f t="shared" si="165"/>
        <v>1</v>
      </c>
      <c r="H4823" s="150">
        <f t="shared" si="166"/>
        <v>18</v>
      </c>
      <c r="I4823" s="149" t="s">
        <v>79</v>
      </c>
      <c r="J4823" s="151" t="str" cm="1">
        <f t="array" ref="J4823">_xlfn.XLOOKUP(D4823,justificativas_motivos,justificativas_texto,"",1,1)</f>
        <v>MOTORISTA CUMPRINDO HORÁRIO NA ESCALA ATUAL</v>
      </c>
    </row>
    <row r="4824" spans="1:10" ht="41.25" hidden="1" customHeight="1">
      <c r="A4824" s="152">
        <v>45733</v>
      </c>
      <c r="B4824" s="146">
        <v>24011</v>
      </c>
      <c r="C4824" s="147">
        <v>0.83333333333333337</v>
      </c>
      <c r="D4824" s="148" t="s">
        <v>11</v>
      </c>
      <c r="E4824" s="149" t="s">
        <v>118</v>
      </c>
      <c r="F4824" s="149"/>
      <c r="G4824" s="149" t="str">
        <f t="shared" si="165"/>
        <v>1</v>
      </c>
      <c r="H4824" s="150">
        <f t="shared" si="166"/>
        <v>18</v>
      </c>
      <c r="I4824" s="149" t="str" cm="1">
        <f t="array" ref="I4824">_xlfn.XLOOKUP(C4824,imp_horarios,imp_trechos_janta,"",-1,1)</f>
        <v>GOIANIA X SAO LUIS 20:00</v>
      </c>
      <c r="J4824" s="151" t="str" cm="1">
        <f t="array" ref="J4824">_xlfn.XLOOKUP(D4824,justificativas_motivos,justificativas_texto,"",1,1)</f>
        <v>MOTORISTA CUMPRINDO HORÁRIO NA ESCALA ATUAL</v>
      </c>
    </row>
    <row r="4825" spans="1:10" ht="41.25" hidden="1" customHeight="1">
      <c r="A4825" s="152">
        <v>45733</v>
      </c>
      <c r="B4825" s="146">
        <v>24011</v>
      </c>
      <c r="C4825" s="147">
        <v>0.83333333333333337</v>
      </c>
      <c r="D4825" s="148" t="s">
        <v>11</v>
      </c>
      <c r="E4825" s="149" t="s">
        <v>15</v>
      </c>
      <c r="F4825" s="149"/>
      <c r="G4825" s="149" t="str">
        <f t="shared" si="165"/>
        <v>1</v>
      </c>
      <c r="H4825" s="150">
        <f t="shared" si="166"/>
        <v>18</v>
      </c>
      <c r="I4825" s="149" t="str" cm="1">
        <f t="array" ref="I4825">_xlfn.XLOOKUP(C4825,imp_horarios,imp_trechos_janta,"",-1,1)</f>
        <v>GOIANIA X SAO LUIS 20:00</v>
      </c>
      <c r="J4825" s="151" t="str" cm="1">
        <f t="array" ref="J4825">_xlfn.XLOOKUP(D4825,justificativas_motivos,justificativas_texto,"",1,1)</f>
        <v>MOTORISTA CUMPRINDO HORÁRIO NA ESCALA ATUAL</v>
      </c>
    </row>
    <row r="4826" spans="1:10" ht="41.25" hidden="1" customHeight="1">
      <c r="A4826" s="152">
        <v>45734</v>
      </c>
      <c r="B4826" s="146">
        <v>19019</v>
      </c>
      <c r="C4826" s="147">
        <v>0.85416666666666663</v>
      </c>
      <c r="D4826" s="148" t="s">
        <v>11</v>
      </c>
      <c r="E4826" s="153" t="s">
        <v>290</v>
      </c>
      <c r="F4826" s="149"/>
      <c r="G4826" s="149" t="str">
        <f t="shared" si="165"/>
        <v>1</v>
      </c>
      <c r="H4826" s="150">
        <f t="shared" si="166"/>
        <v>18</v>
      </c>
      <c r="I4826" s="149" t="str" cm="1">
        <f t="array" ref="I4826">_xlfn.XLOOKUP(C4826,imp_horarios,imp_trechos_janta,"",-1,1)</f>
        <v>IMPERATRIZ X SÃO LUIS 20:15</v>
      </c>
      <c r="J4826" s="151" t="str" cm="1">
        <f t="array" ref="J4826">_xlfn.XLOOKUP(D4826,justificativas_motivos,justificativas_texto,"",1,1)</f>
        <v>MOTORISTA CUMPRINDO HORÁRIO NA ESCALA ATUAL</v>
      </c>
    </row>
    <row r="4827" spans="1:10" ht="41.25" hidden="1" customHeight="1">
      <c r="A4827" s="152">
        <v>45734</v>
      </c>
      <c r="B4827" s="146">
        <v>19019</v>
      </c>
      <c r="C4827" s="147">
        <v>0.85416666666666663</v>
      </c>
      <c r="D4827" s="148" t="s">
        <v>11</v>
      </c>
      <c r="E4827" s="153" t="s">
        <v>148</v>
      </c>
      <c r="F4827" s="149"/>
      <c r="G4827" s="149" t="str">
        <f t="shared" si="165"/>
        <v>1</v>
      </c>
      <c r="H4827" s="150">
        <f t="shared" si="166"/>
        <v>18</v>
      </c>
      <c r="I4827" s="149" t="str" cm="1">
        <f t="array" ref="I4827">_xlfn.XLOOKUP(C4827,imp_horarios,imp_trechos_janta,"",-1,1)</f>
        <v>IMPERATRIZ X SÃO LUIS 20:15</v>
      </c>
      <c r="J4827" s="151" t="str" cm="1">
        <f t="array" ref="J4827">_xlfn.XLOOKUP(D4827,justificativas_motivos,justificativas_texto,"",1,1)</f>
        <v>MOTORISTA CUMPRINDO HORÁRIO NA ESCALA ATUAL</v>
      </c>
    </row>
    <row r="4828" spans="1:10" ht="41.25" hidden="1" customHeight="1">
      <c r="A4828" s="152">
        <v>45734</v>
      </c>
      <c r="B4828" s="146">
        <v>20016</v>
      </c>
      <c r="C4828" s="147">
        <v>0.87847222222222221</v>
      </c>
      <c r="D4828" s="148" t="s">
        <v>11</v>
      </c>
      <c r="E4828" s="149" t="s">
        <v>83</v>
      </c>
      <c r="F4828" s="149"/>
      <c r="G4828" s="149" t="str">
        <f t="shared" si="165"/>
        <v>1</v>
      </c>
      <c r="H4828" s="150">
        <f t="shared" si="166"/>
        <v>18</v>
      </c>
      <c r="I4828" s="149" t="str" cm="1">
        <f t="array" ref="I4828">_xlfn.XLOOKUP(C4828,imp_horarios,imp_trechos_janta,"",-1,1)</f>
        <v>BELEM X GOIANIA 21:05</v>
      </c>
      <c r="J4828" s="151" t="str" cm="1">
        <f t="array" ref="J4828">_xlfn.XLOOKUP(D4828,justificativas_motivos,justificativas_texto,"",1,1)</f>
        <v>MOTORISTA CUMPRINDO HORÁRIO NA ESCALA ATUAL</v>
      </c>
    </row>
    <row r="4829" spans="1:10" ht="41.25" hidden="1" customHeight="1">
      <c r="A4829" s="152">
        <v>45734</v>
      </c>
      <c r="B4829" s="146">
        <v>20016</v>
      </c>
      <c r="C4829" s="147">
        <v>0.87847222222222221</v>
      </c>
      <c r="D4829" s="148" t="s">
        <v>11</v>
      </c>
      <c r="E4829" s="149" t="s">
        <v>86</v>
      </c>
      <c r="F4829" s="149"/>
      <c r="G4829" s="149" t="str">
        <f t="shared" si="165"/>
        <v>1</v>
      </c>
      <c r="H4829" s="150">
        <f t="shared" si="166"/>
        <v>18</v>
      </c>
      <c r="I4829" s="149" t="str" cm="1">
        <f t="array" ref="I4829">_xlfn.XLOOKUP(C4829,imp_horarios,imp_trechos_janta,"",-1,1)</f>
        <v>BELEM X GOIANIA 21:05</v>
      </c>
      <c r="J4829" s="151" t="str" cm="1">
        <f t="array" ref="J4829">_xlfn.XLOOKUP(D4829,justificativas_motivos,justificativas_texto,"",1,1)</f>
        <v>MOTORISTA CUMPRINDO HORÁRIO NA ESCALA ATUAL</v>
      </c>
    </row>
    <row r="4830" spans="1:10" ht="41.25" hidden="1" customHeight="1">
      <c r="A4830" s="152">
        <v>45734</v>
      </c>
      <c r="B4830" s="146">
        <v>24006</v>
      </c>
      <c r="C4830" s="147">
        <v>0.3</v>
      </c>
      <c r="D4830" s="148" t="s">
        <v>11</v>
      </c>
      <c r="E4830" s="149" t="s">
        <v>209</v>
      </c>
      <c r="F4830" s="149"/>
      <c r="G4830" s="149" t="str">
        <f t="shared" si="165"/>
        <v>1</v>
      </c>
      <c r="H4830" s="150">
        <f t="shared" si="166"/>
        <v>18</v>
      </c>
      <c r="I4830" s="149" t="str" cm="1">
        <f t="array" ref="I4830">_xlfn.XLOOKUP(C4830,imp_horarios,imp_trechos_janta,"",-1,1)</f>
        <v>BELEM X GOIANIA 07:12</v>
      </c>
      <c r="J4830" s="151" t="str" cm="1">
        <f t="array" ref="J4830">_xlfn.XLOOKUP(D4830,justificativas_motivos,justificativas_texto,"",1,1)</f>
        <v>MOTORISTA CUMPRINDO HORÁRIO NA ESCALA ATUAL</v>
      </c>
    </row>
    <row r="4831" spans="1:10" ht="41.25" hidden="1" customHeight="1">
      <c r="A4831" s="152">
        <v>45734</v>
      </c>
      <c r="B4831" s="146">
        <v>24006</v>
      </c>
      <c r="C4831" s="147">
        <v>0.3</v>
      </c>
      <c r="D4831" s="148" t="s">
        <v>11</v>
      </c>
      <c r="E4831" s="149" t="s">
        <v>150</v>
      </c>
      <c r="F4831" s="149"/>
      <c r="G4831" s="149" t="str">
        <f t="shared" si="165"/>
        <v>1</v>
      </c>
      <c r="H4831" s="150">
        <f t="shared" si="166"/>
        <v>18</v>
      </c>
      <c r="I4831" s="149" t="str" cm="1">
        <f t="array" ref="I4831">_xlfn.XLOOKUP(C4831,imp_horarios,imp_trechos_janta,"",-1,1)</f>
        <v>BELEM X GOIANIA 07:12</v>
      </c>
      <c r="J4831" s="151" t="str" cm="1">
        <f t="array" ref="J4831">_xlfn.XLOOKUP(D4831,justificativas_motivos,justificativas_texto,"",1,1)</f>
        <v>MOTORISTA CUMPRINDO HORÁRIO NA ESCALA ATUAL</v>
      </c>
    </row>
    <row r="4832" spans="1:10" ht="41.25" hidden="1" customHeight="1">
      <c r="A4832" s="152">
        <v>45734</v>
      </c>
      <c r="B4832" s="146">
        <v>24011</v>
      </c>
      <c r="C4832" s="147">
        <v>0.33333333333333331</v>
      </c>
      <c r="D4832" s="148" t="s">
        <v>11</v>
      </c>
      <c r="E4832" s="149" t="s">
        <v>118</v>
      </c>
      <c r="F4832" s="149"/>
      <c r="G4832" s="149" t="str">
        <f t="shared" si="165"/>
        <v>1</v>
      </c>
      <c r="H4832" s="150">
        <f t="shared" si="166"/>
        <v>18</v>
      </c>
      <c r="I4832" s="149" t="str" cm="1">
        <f t="array" ref="I4832">_xlfn.XLOOKUP(C4832,imp_horarios,imp_trechos_janta,"",-1,1)</f>
        <v>SAO LUIS X GOIANIA 08:00</v>
      </c>
      <c r="J4832" s="151" t="str" cm="1">
        <f t="array" ref="J4832">_xlfn.XLOOKUP(D4832,justificativas_motivos,justificativas_texto,"",1,1)</f>
        <v>MOTORISTA CUMPRINDO HORÁRIO NA ESCALA ATUAL</v>
      </c>
    </row>
    <row r="4833" spans="1:10" ht="41.25" hidden="1" customHeight="1">
      <c r="A4833" s="152">
        <v>45734</v>
      </c>
      <c r="B4833" s="146">
        <v>24011</v>
      </c>
      <c r="C4833" s="147">
        <v>0.33333333333333331</v>
      </c>
      <c r="D4833" s="148" t="s">
        <v>11</v>
      </c>
      <c r="E4833" s="149" t="s">
        <v>15</v>
      </c>
      <c r="F4833" s="149"/>
      <c r="G4833" s="149" t="str">
        <f t="shared" si="165"/>
        <v>1</v>
      </c>
      <c r="H4833" s="150">
        <f t="shared" si="166"/>
        <v>18</v>
      </c>
      <c r="I4833" s="149" t="str" cm="1">
        <f t="array" ref="I4833">_xlfn.XLOOKUP(C4833,imp_horarios,imp_trechos_janta,"",-1,1)</f>
        <v>SAO LUIS X GOIANIA 08:00</v>
      </c>
      <c r="J4833" s="151" t="str" cm="1">
        <f t="array" ref="J4833">_xlfn.XLOOKUP(D4833,justificativas_motivos,justificativas_texto,"",1,1)</f>
        <v>MOTORISTA CUMPRINDO HORÁRIO NA ESCALA ATUAL</v>
      </c>
    </row>
    <row r="4834" spans="1:10" ht="41.25" hidden="1" customHeight="1">
      <c r="A4834" s="152">
        <v>45734</v>
      </c>
      <c r="B4834" s="146">
        <v>16600</v>
      </c>
      <c r="C4834" s="147">
        <v>0.39583333333333331</v>
      </c>
      <c r="D4834" s="148" t="s">
        <v>11</v>
      </c>
      <c r="E4834" s="153" t="s">
        <v>361</v>
      </c>
      <c r="F4834" s="149"/>
      <c r="G4834" s="149" t="str">
        <f t="shared" si="165"/>
        <v>1</v>
      </c>
      <c r="H4834" s="150">
        <f t="shared" si="166"/>
        <v>18</v>
      </c>
      <c r="I4834" s="149" t="str" cm="1">
        <f t="array" ref="I4834">_xlfn.XLOOKUP(C4834,imp_horarios,imp_trechos_janta,"",-1,1)</f>
        <v>GOIANIA X BELEM 09:30</v>
      </c>
      <c r="J4834" s="151" t="str" cm="1">
        <f t="array" ref="J4834">_xlfn.XLOOKUP(D4834,justificativas_motivos,justificativas_texto,"",1,1)</f>
        <v>MOTORISTA CUMPRINDO HORÁRIO NA ESCALA ATUAL</v>
      </c>
    </row>
    <row r="4835" spans="1:10" ht="41.25" hidden="1" customHeight="1">
      <c r="A4835" s="152">
        <v>45734</v>
      </c>
      <c r="B4835" s="146">
        <v>16600</v>
      </c>
      <c r="C4835" s="147">
        <v>0.39583333333333331</v>
      </c>
      <c r="D4835" s="148" t="s">
        <v>11</v>
      </c>
      <c r="E4835" s="153" t="s">
        <v>251</v>
      </c>
      <c r="F4835" s="149"/>
      <c r="G4835" s="149" t="str">
        <f t="shared" si="165"/>
        <v>1</v>
      </c>
      <c r="H4835" s="150">
        <f t="shared" si="166"/>
        <v>18</v>
      </c>
      <c r="I4835" s="149" t="str" cm="1">
        <f t="array" ref="I4835">_xlfn.XLOOKUP(C4835,imp_horarios,imp_trechos_janta,"",-1,1)</f>
        <v>GOIANIA X BELEM 09:30</v>
      </c>
      <c r="J4835" s="151" t="str" cm="1">
        <f t="array" ref="J4835">_xlfn.XLOOKUP(D4835,justificativas_motivos,justificativas_texto,"",1,1)</f>
        <v>MOTORISTA CUMPRINDO HORÁRIO NA ESCALA ATUAL</v>
      </c>
    </row>
    <row r="4836" spans="1:10" ht="41.25" hidden="1" customHeight="1">
      <c r="A4836" s="152">
        <v>45734</v>
      </c>
      <c r="B4836" s="146" t="s">
        <v>137</v>
      </c>
      <c r="C4836" s="147" t="s">
        <v>137</v>
      </c>
      <c r="D4836" s="148" t="s">
        <v>137</v>
      </c>
      <c r="E4836" s="153" t="s">
        <v>143</v>
      </c>
      <c r="F4836" s="149"/>
      <c r="G4836" s="149" t="str">
        <f t="shared" si="165"/>
        <v>1</v>
      </c>
      <c r="H4836" s="150">
        <f t="shared" si="166"/>
        <v>18</v>
      </c>
      <c r="I4836" s="149" t="str" cm="1">
        <f t="array" ref="I4836">_xlfn.XLOOKUP(C4836,imp_horarios,imp_trechos_janta,"",-1,1)</f>
        <v>ESPERA</v>
      </c>
      <c r="J4836" s="151" t="str" cm="1">
        <f t="array" ref="J4836">_xlfn.XLOOKUP(D4836,justificativas_motivos,justificativas_texto,"",1,1)</f>
        <v>MOTORISTA NA GARAGEM EM ESPERA PARA DISPONIBILIDADE DE HORARIOS</v>
      </c>
    </row>
    <row r="4837" spans="1:10" ht="41.25" hidden="1" customHeight="1">
      <c r="A4837" s="152">
        <v>45734</v>
      </c>
      <c r="B4837" s="146" t="s">
        <v>137</v>
      </c>
      <c r="C4837" s="147" t="s">
        <v>137</v>
      </c>
      <c r="D4837" s="148" t="s">
        <v>137</v>
      </c>
      <c r="E4837" s="153" t="s">
        <v>373</v>
      </c>
      <c r="F4837" s="149"/>
      <c r="G4837" s="149" t="str">
        <f t="shared" si="165"/>
        <v>1</v>
      </c>
      <c r="H4837" s="150">
        <f t="shared" si="166"/>
        <v>18</v>
      </c>
      <c r="I4837" s="149" t="str" cm="1">
        <f t="array" ref="I4837">_xlfn.XLOOKUP(C4837,imp_horarios,imp_trechos_janta,"",-1,1)</f>
        <v>ESPERA</v>
      </c>
      <c r="J4837" s="151" t="str" cm="1">
        <f t="array" ref="J4837">_xlfn.XLOOKUP(D4837,justificativas_motivos,justificativas_texto,"",1,1)</f>
        <v>MOTORISTA NA GARAGEM EM ESPERA PARA DISPONIBILIDADE DE HORARIOS</v>
      </c>
    </row>
    <row r="4838" spans="1:10" ht="41.25" hidden="1" customHeight="1">
      <c r="A4838" s="152">
        <v>45734</v>
      </c>
      <c r="B4838" s="146">
        <v>24012</v>
      </c>
      <c r="C4838" s="147">
        <v>0.79166666666666663</v>
      </c>
      <c r="D4838" s="148" t="s">
        <v>11</v>
      </c>
      <c r="E4838" s="149" t="s">
        <v>40</v>
      </c>
      <c r="F4838" s="149"/>
      <c r="G4838" s="149" t="str">
        <f t="shared" si="165"/>
        <v>1</v>
      </c>
      <c r="H4838" s="150">
        <f t="shared" si="166"/>
        <v>18</v>
      </c>
      <c r="I4838" s="149" t="str" cm="1">
        <f t="array" ref="I4838">_xlfn.XLOOKUP(C4838,imp_horarios,imp_trechos_janta,"",-1,1)</f>
        <v>GOIANIA X TERESINA 18:00</v>
      </c>
      <c r="J4838" s="151" t="str" cm="1">
        <f t="array" ref="J4838">_xlfn.XLOOKUP(D4838,justificativas_motivos,justificativas_texto,"",1,1)</f>
        <v>MOTORISTA CUMPRINDO HORÁRIO NA ESCALA ATUAL</v>
      </c>
    </row>
    <row r="4839" spans="1:10" ht="41.25" hidden="1" customHeight="1">
      <c r="A4839" s="152">
        <v>45734</v>
      </c>
      <c r="B4839" s="146">
        <v>24012</v>
      </c>
      <c r="C4839" s="147">
        <v>0.79166666666666663</v>
      </c>
      <c r="D4839" s="148" t="s">
        <v>11</v>
      </c>
      <c r="E4839" s="149" t="s">
        <v>96</v>
      </c>
      <c r="F4839" s="149"/>
      <c r="G4839" s="149" t="str">
        <f t="shared" si="165"/>
        <v>1</v>
      </c>
      <c r="H4839" s="150">
        <f t="shared" si="166"/>
        <v>18</v>
      </c>
      <c r="I4839" s="149" t="str" cm="1">
        <f t="array" ref="I4839">_xlfn.XLOOKUP(C4839,imp_horarios,imp_trechos_janta,"",-1,1)</f>
        <v>GOIANIA X TERESINA 18:00</v>
      </c>
      <c r="J4839" s="151" t="str" cm="1">
        <f t="array" ref="J4839">_xlfn.XLOOKUP(D4839,justificativas_motivos,justificativas_texto,"",1,1)</f>
        <v>MOTORISTA CUMPRINDO HORÁRIO NA ESCALA ATUAL</v>
      </c>
    </row>
    <row r="4840" spans="1:10" ht="41.25" hidden="1" customHeight="1">
      <c r="A4840" s="152">
        <v>45734</v>
      </c>
      <c r="B4840" s="146">
        <v>24001</v>
      </c>
      <c r="C4840" s="147">
        <v>0.83333333333333337</v>
      </c>
      <c r="D4840" s="148" t="s">
        <v>11</v>
      </c>
      <c r="E4840" s="149" t="s">
        <v>78</v>
      </c>
      <c r="F4840" s="149"/>
      <c r="G4840" s="149" t="str">
        <f t="shared" si="165"/>
        <v>1</v>
      </c>
      <c r="H4840" s="150">
        <f t="shared" si="166"/>
        <v>18</v>
      </c>
      <c r="I4840" s="149" t="str" cm="1">
        <f t="array" ref="I4840">_xlfn.XLOOKUP(C4840,imp_horarios,imp_trechos_janta,"",-1,1)</f>
        <v>GOIANIA X SAO LUIS 20:00</v>
      </c>
      <c r="J4840" s="151" t="str" cm="1">
        <f t="array" ref="J4840">_xlfn.XLOOKUP(D4840,justificativas_motivos,justificativas_texto,"",1,1)</f>
        <v>MOTORISTA CUMPRINDO HORÁRIO NA ESCALA ATUAL</v>
      </c>
    </row>
    <row r="4841" spans="1:10" ht="41.25" hidden="1" customHeight="1">
      <c r="A4841" s="152">
        <v>45734</v>
      </c>
      <c r="B4841" s="146">
        <v>24001</v>
      </c>
      <c r="C4841" s="147">
        <v>0.83333333333333337</v>
      </c>
      <c r="D4841" s="148" t="s">
        <v>11</v>
      </c>
      <c r="E4841" s="149" t="s">
        <v>80</v>
      </c>
      <c r="F4841" s="149"/>
      <c r="G4841" s="149" t="str">
        <f t="shared" si="165"/>
        <v>1</v>
      </c>
      <c r="H4841" s="150">
        <f t="shared" si="166"/>
        <v>18</v>
      </c>
      <c r="I4841" s="149" t="str" cm="1">
        <f t="array" ref="I4841">_xlfn.XLOOKUP(C4841,imp_horarios,imp_trechos_janta,"",-1,1)</f>
        <v>GOIANIA X SAO LUIS 20:00</v>
      </c>
      <c r="J4841" s="151" t="str" cm="1">
        <f t="array" ref="J4841">_xlfn.XLOOKUP(D4841,justificativas_motivos,justificativas_texto,"",1,1)</f>
        <v>MOTORISTA CUMPRINDO HORÁRIO NA ESCALA ATUAL</v>
      </c>
    </row>
    <row r="4842" spans="1:10" ht="41.25" hidden="1" customHeight="1">
      <c r="A4842" s="152">
        <v>45734</v>
      </c>
      <c r="B4842" s="146" t="s">
        <v>137</v>
      </c>
      <c r="C4842" s="147" t="s">
        <v>137</v>
      </c>
      <c r="D4842" s="148" t="s">
        <v>137</v>
      </c>
      <c r="E4842" s="153" t="s">
        <v>431</v>
      </c>
      <c r="F4842" s="149"/>
      <c r="G4842" s="149" t="str">
        <f t="shared" si="165"/>
        <v>1</v>
      </c>
      <c r="H4842" s="150">
        <f t="shared" si="166"/>
        <v>18</v>
      </c>
      <c r="I4842" s="149" t="str" cm="1">
        <f t="array" ref="I4842">_xlfn.XLOOKUP(C4842,imp_horarios,imp_trechos_janta,"",-1,1)</f>
        <v>ESPERA</v>
      </c>
      <c r="J4842" s="151" t="str" cm="1">
        <f t="array" ref="J4842">_xlfn.XLOOKUP(D4842,justificativas_motivos,justificativas_texto,"",1,1)</f>
        <v>MOTORISTA NA GARAGEM EM ESPERA PARA DISPONIBILIDADE DE HORARIOS</v>
      </c>
    </row>
    <row r="4843" spans="1:10" ht="41.25" hidden="1" customHeight="1">
      <c r="A4843" s="152">
        <v>45734</v>
      </c>
      <c r="B4843" s="146" t="s">
        <v>137</v>
      </c>
      <c r="C4843" s="147" t="s">
        <v>137</v>
      </c>
      <c r="D4843" s="148" t="s">
        <v>137</v>
      </c>
      <c r="E4843" s="153" t="s">
        <v>371</v>
      </c>
      <c r="F4843" s="149"/>
      <c r="G4843" s="149" t="str">
        <f t="shared" si="165"/>
        <v>1</v>
      </c>
      <c r="H4843" s="150">
        <f t="shared" si="166"/>
        <v>18</v>
      </c>
      <c r="I4843" s="149" t="str" cm="1">
        <f t="array" ref="I4843">_xlfn.XLOOKUP(C4843,imp_horarios,imp_trechos_janta,"",-1,1)</f>
        <v>ESPERA</v>
      </c>
      <c r="J4843" s="151" t="str" cm="1">
        <f t="array" ref="J4843">_xlfn.XLOOKUP(D4843,justificativas_motivos,justificativas_texto,"",1,1)</f>
        <v>MOTORISTA NA GARAGEM EM ESPERA PARA DISPONIBILIDADE DE HORARIOS</v>
      </c>
    </row>
    <row r="4844" spans="1:10" ht="41.25" hidden="1" customHeight="1">
      <c r="A4844" s="152">
        <v>45734</v>
      </c>
      <c r="B4844" s="146" t="s">
        <v>137</v>
      </c>
      <c r="C4844" s="147" t="s">
        <v>137</v>
      </c>
      <c r="D4844" s="148" t="s">
        <v>137</v>
      </c>
      <c r="E4844" s="149" t="s">
        <v>229</v>
      </c>
      <c r="F4844" s="149"/>
      <c r="G4844" s="149" t="str">
        <f t="shared" si="165"/>
        <v>1</v>
      </c>
      <c r="H4844" s="150">
        <f t="shared" si="166"/>
        <v>18</v>
      </c>
      <c r="I4844" s="149" t="str" cm="1">
        <f t="array" ref="I4844">_xlfn.XLOOKUP(C4844,imp_horarios,imp_trechos_janta,"",-1,1)</f>
        <v>ESPERA</v>
      </c>
      <c r="J4844" s="151" t="str" cm="1">
        <f t="array" ref="J4844">_xlfn.XLOOKUP(D4844,justificativas_motivos,justificativas_texto,"",1,1)</f>
        <v>MOTORISTA NA GARAGEM EM ESPERA PARA DISPONIBILIDADE DE HORARIOS</v>
      </c>
    </row>
    <row r="4845" spans="1:10" ht="41.25" hidden="1" customHeight="1">
      <c r="A4845" s="152">
        <v>45734</v>
      </c>
      <c r="B4845" s="146" t="s">
        <v>137</v>
      </c>
      <c r="C4845" s="147" t="s">
        <v>137</v>
      </c>
      <c r="D4845" s="148" t="s">
        <v>137</v>
      </c>
      <c r="E4845" s="149" t="s">
        <v>313</v>
      </c>
      <c r="F4845" s="149"/>
      <c r="G4845" s="149" t="str">
        <f t="shared" si="165"/>
        <v>1</v>
      </c>
      <c r="H4845" s="150">
        <f t="shared" si="166"/>
        <v>18</v>
      </c>
      <c r="I4845" s="149" t="str" cm="1">
        <f t="array" ref="I4845">_xlfn.XLOOKUP(C4845,imp_horarios,imp_trechos_janta,"",-1,1)</f>
        <v>ESPERA</v>
      </c>
      <c r="J4845" s="151" t="str" cm="1">
        <f t="array" ref="J4845">_xlfn.XLOOKUP(D4845,justificativas_motivos,justificativas_texto,"",1,1)</f>
        <v>MOTORISTA NA GARAGEM EM ESPERA PARA DISPONIBILIDADE DE HORARIOS</v>
      </c>
    </row>
    <row r="4846" spans="1:10" ht="41.25" hidden="1" customHeight="1">
      <c r="A4846" s="152">
        <v>45735</v>
      </c>
      <c r="B4846" s="146" t="s">
        <v>285</v>
      </c>
      <c r="C4846" s="147" t="s">
        <v>285</v>
      </c>
      <c r="D4846" s="148" t="s">
        <v>285</v>
      </c>
      <c r="E4846" s="153" t="s">
        <v>143</v>
      </c>
      <c r="F4846" s="149"/>
      <c r="G4846" s="149" t="str">
        <f t="shared" si="165"/>
        <v>1</v>
      </c>
      <c r="H4846" s="150">
        <f t="shared" si="166"/>
        <v>18</v>
      </c>
      <c r="I4846" s="149" t="str" cm="1">
        <f t="array" ref="I4846">_xlfn.XLOOKUP(C4846,imp_horarios,imp_trechos_janta,"",-1,1)</f>
        <v>PASSE</v>
      </c>
      <c r="J4846" s="151" t="str" cm="1">
        <f t="array" ref="J4846">_xlfn.XLOOKUP(D4846,justificativas_motivos,justificativas_texto,"",1,1)</f>
        <v>MOTORISTA CHEGANDO/SAINDO DA GARAGEM DE PASSE</v>
      </c>
    </row>
    <row r="4847" spans="1:10" ht="41.25" hidden="1" customHeight="1">
      <c r="A4847" s="152">
        <v>45735</v>
      </c>
      <c r="B4847" s="146" t="s">
        <v>285</v>
      </c>
      <c r="C4847" s="147" t="s">
        <v>285</v>
      </c>
      <c r="D4847" s="148" t="s">
        <v>285</v>
      </c>
      <c r="E4847" s="153" t="s">
        <v>373</v>
      </c>
      <c r="F4847" s="149"/>
      <c r="G4847" s="149" t="str">
        <f t="shared" si="165"/>
        <v>1</v>
      </c>
      <c r="H4847" s="150">
        <f t="shared" si="166"/>
        <v>18</v>
      </c>
      <c r="I4847" s="149" t="str" cm="1">
        <f t="array" ref="I4847">_xlfn.XLOOKUP(C4847,imp_horarios,imp_trechos_janta,"",-1,1)</f>
        <v>PASSE</v>
      </c>
      <c r="J4847" s="151" t="str" cm="1">
        <f t="array" ref="J4847">_xlfn.XLOOKUP(D4847,justificativas_motivos,justificativas_texto,"",1,1)</f>
        <v>MOTORISTA CHEGANDO/SAINDO DA GARAGEM DE PASSE</v>
      </c>
    </row>
    <row r="4848" spans="1:10" ht="41.25" hidden="1" customHeight="1">
      <c r="A4848" s="152">
        <v>45735</v>
      </c>
      <c r="B4848" s="146">
        <v>19007</v>
      </c>
      <c r="C4848" s="147">
        <v>0.85416666666666663</v>
      </c>
      <c r="D4848" s="148" t="s">
        <v>11</v>
      </c>
      <c r="E4848" s="149" t="s">
        <v>40</v>
      </c>
      <c r="F4848" s="149"/>
      <c r="G4848" s="149" t="str">
        <f t="shared" si="165"/>
        <v>1</v>
      </c>
      <c r="H4848" s="150">
        <f t="shared" si="166"/>
        <v>18</v>
      </c>
      <c r="I4848" s="149" t="s">
        <v>635</v>
      </c>
      <c r="J4848" s="151" t="str" cm="1">
        <f t="array" ref="J4848">_xlfn.XLOOKUP(D4848,justificativas_motivos,justificativas_texto,"",1,1)</f>
        <v>MOTORISTA CUMPRINDO HORÁRIO NA ESCALA ATUAL</v>
      </c>
    </row>
    <row r="4849" spans="1:10" ht="41.25" hidden="1" customHeight="1">
      <c r="A4849" s="152">
        <v>45735</v>
      </c>
      <c r="B4849" s="146">
        <v>19007</v>
      </c>
      <c r="C4849" s="147">
        <v>0.85416666666666663</v>
      </c>
      <c r="D4849" s="148" t="s">
        <v>11</v>
      </c>
      <c r="E4849" s="149" t="s">
        <v>96</v>
      </c>
      <c r="F4849" s="149"/>
      <c r="G4849" s="149" t="str">
        <f t="shared" si="165"/>
        <v>1</v>
      </c>
      <c r="H4849" s="150">
        <f t="shared" si="166"/>
        <v>18</v>
      </c>
      <c r="I4849" s="149" t="s">
        <v>635</v>
      </c>
      <c r="J4849" s="151" t="str" cm="1">
        <f t="array" ref="J4849">_xlfn.XLOOKUP(D4849,justificativas_motivos,justificativas_texto,"",1,1)</f>
        <v>MOTORISTA CUMPRINDO HORÁRIO NA ESCALA ATUAL</v>
      </c>
    </row>
    <row r="4850" spans="1:10" ht="41.25" hidden="1" customHeight="1">
      <c r="A4850" s="152">
        <v>45735</v>
      </c>
      <c r="B4850" s="146">
        <v>19001</v>
      </c>
      <c r="C4850" s="147">
        <v>0.87847222222222221</v>
      </c>
      <c r="D4850" s="148" t="s">
        <v>11</v>
      </c>
      <c r="E4850" s="149" t="s">
        <v>78</v>
      </c>
      <c r="F4850" s="149"/>
      <c r="G4850" s="149" t="str">
        <f t="shared" si="165"/>
        <v>1</v>
      </c>
      <c r="H4850" s="150">
        <f t="shared" si="166"/>
        <v>18</v>
      </c>
      <c r="I4850" s="149" t="str" cm="1">
        <f t="array" ref="I4850">_xlfn.XLOOKUP(C4850,imp_horarios,imp_trechos_janta,"",-1,1)</f>
        <v>BELEM X GOIANIA 21:05</v>
      </c>
      <c r="J4850" s="151" t="str" cm="1">
        <f t="array" ref="J4850">_xlfn.XLOOKUP(D4850,justificativas_motivos,justificativas_texto,"",1,1)</f>
        <v>MOTORISTA CUMPRINDO HORÁRIO NA ESCALA ATUAL</v>
      </c>
    </row>
    <row r="4851" spans="1:10" ht="41.25" hidden="1" customHeight="1">
      <c r="A4851" s="152">
        <v>45735</v>
      </c>
      <c r="B4851" s="146">
        <v>19001</v>
      </c>
      <c r="C4851" s="147">
        <v>0.87847222222222221</v>
      </c>
      <c r="D4851" s="148" t="s">
        <v>11</v>
      </c>
      <c r="E4851" s="149" t="s">
        <v>80</v>
      </c>
      <c r="F4851" s="149"/>
      <c r="G4851" s="149" t="str">
        <f t="shared" si="165"/>
        <v>1</v>
      </c>
      <c r="H4851" s="150">
        <f t="shared" si="166"/>
        <v>18</v>
      </c>
      <c r="I4851" s="149" t="str" cm="1">
        <f t="array" ref="I4851">_xlfn.XLOOKUP(C4851,imp_horarios,imp_trechos_janta,"",-1,1)</f>
        <v>BELEM X GOIANIA 21:05</v>
      </c>
      <c r="J4851" s="151" t="str" cm="1">
        <f t="array" ref="J4851">_xlfn.XLOOKUP(D4851,justificativas_motivos,justificativas_texto,"",1,1)</f>
        <v>MOTORISTA CUMPRINDO HORÁRIO NA ESCALA ATUAL</v>
      </c>
    </row>
    <row r="4852" spans="1:10" ht="41.25" hidden="1" customHeight="1">
      <c r="A4852" s="152">
        <v>45735</v>
      </c>
      <c r="B4852" s="146">
        <v>19015</v>
      </c>
      <c r="C4852" s="147">
        <v>0.39583333333333331</v>
      </c>
      <c r="D4852" s="148" t="s">
        <v>11</v>
      </c>
      <c r="E4852" s="153" t="s">
        <v>375</v>
      </c>
      <c r="F4852" s="149"/>
      <c r="G4852" s="149" t="str">
        <f t="shared" si="165"/>
        <v>1</v>
      </c>
      <c r="H4852" s="150">
        <f t="shared" si="166"/>
        <v>18</v>
      </c>
      <c r="I4852" s="149" t="s">
        <v>145</v>
      </c>
      <c r="J4852" s="151" t="str" cm="1">
        <f t="array" ref="J4852">_xlfn.XLOOKUP(D4852,justificativas_motivos,justificativas_texto,"",1,1)</f>
        <v>MOTORISTA CUMPRINDO HORÁRIO NA ESCALA ATUAL</v>
      </c>
    </row>
    <row r="4853" spans="1:10" ht="41.25" hidden="1" customHeight="1">
      <c r="A4853" s="152">
        <v>45735</v>
      </c>
      <c r="B4853" s="146">
        <v>19015</v>
      </c>
      <c r="C4853" s="147">
        <v>0.39583333333333331</v>
      </c>
      <c r="D4853" s="148" t="s">
        <v>11</v>
      </c>
      <c r="E4853" s="153" t="s">
        <v>38</v>
      </c>
      <c r="F4853" s="149"/>
      <c r="G4853" s="149" t="str">
        <f t="shared" si="165"/>
        <v>1</v>
      </c>
      <c r="H4853" s="150">
        <f t="shared" si="166"/>
        <v>18</v>
      </c>
      <c r="I4853" s="149" t="s">
        <v>145</v>
      </c>
      <c r="J4853" s="151" t="str" cm="1">
        <f t="array" ref="J4853">_xlfn.XLOOKUP(D4853,justificativas_motivos,justificativas_texto,"",1,1)</f>
        <v>MOTORISTA CUMPRINDO HORÁRIO NA ESCALA ATUAL</v>
      </c>
    </row>
    <row r="4854" spans="1:10" ht="41.25" hidden="1" customHeight="1">
      <c r="A4854" s="152">
        <v>45735</v>
      </c>
      <c r="B4854" s="146" t="s">
        <v>137</v>
      </c>
      <c r="C4854" s="147" t="s">
        <v>137</v>
      </c>
      <c r="D4854" s="148" t="s">
        <v>137</v>
      </c>
      <c r="E4854" s="149" t="s">
        <v>108</v>
      </c>
      <c r="F4854" s="149"/>
      <c r="G4854" s="149" t="str">
        <f t="shared" si="165"/>
        <v>1</v>
      </c>
      <c r="H4854" s="150">
        <f t="shared" si="166"/>
        <v>18</v>
      </c>
      <c r="I4854" s="149" t="str" cm="1">
        <f t="array" ref="I4854">_xlfn.XLOOKUP(C4854,imp_horarios,imp_trechos_janta,"",-1,1)</f>
        <v>ESPERA</v>
      </c>
      <c r="J4854" s="151" t="str" cm="1">
        <f t="array" ref="J4854">_xlfn.XLOOKUP(D4854,justificativas_motivos,justificativas_texto,"",1,1)</f>
        <v>MOTORISTA NA GARAGEM EM ESPERA PARA DISPONIBILIDADE DE HORARIOS</v>
      </c>
    </row>
    <row r="4855" spans="1:10" ht="41.25" hidden="1" customHeight="1">
      <c r="A4855" s="152">
        <v>45735</v>
      </c>
      <c r="B4855" s="146" t="s">
        <v>137</v>
      </c>
      <c r="C4855" s="147" t="s">
        <v>137</v>
      </c>
      <c r="D4855" s="148" t="s">
        <v>137</v>
      </c>
      <c r="E4855" s="149" t="s">
        <v>110</v>
      </c>
      <c r="F4855" s="149"/>
      <c r="G4855" s="149" t="str">
        <f t="shared" si="165"/>
        <v>1</v>
      </c>
      <c r="H4855" s="150">
        <f t="shared" si="166"/>
        <v>18</v>
      </c>
      <c r="I4855" s="149" t="str" cm="1">
        <f t="array" ref="I4855">_xlfn.XLOOKUP(C4855,imp_horarios,imp_trechos_janta,"",-1,1)</f>
        <v>ESPERA</v>
      </c>
      <c r="J4855" s="151" t="str" cm="1">
        <f t="array" ref="J4855">_xlfn.XLOOKUP(D4855,justificativas_motivos,justificativas_texto,"",1,1)</f>
        <v>MOTORISTA NA GARAGEM EM ESPERA PARA DISPONIBILIDADE DE HORARIOS</v>
      </c>
    </row>
    <row r="4856" spans="1:10" ht="41.25" hidden="1" customHeight="1">
      <c r="A4856" s="152">
        <v>45735</v>
      </c>
      <c r="B4856" s="146">
        <v>19011</v>
      </c>
      <c r="C4856" s="147">
        <v>0.39583333333333331</v>
      </c>
      <c r="D4856" s="148" t="s">
        <v>11</v>
      </c>
      <c r="E4856" s="149" t="s">
        <v>211</v>
      </c>
      <c r="F4856" s="149"/>
      <c r="G4856" s="149" t="str">
        <f t="shared" si="165"/>
        <v>1</v>
      </c>
      <c r="H4856" s="150">
        <f t="shared" si="166"/>
        <v>18</v>
      </c>
      <c r="I4856" s="149" t="str" cm="1">
        <f t="array" ref="I4856">_xlfn.XLOOKUP(C4856,imp_horarios,imp_trechos_janta,"",-1,1)</f>
        <v>GOIANIA X BELEM 09:30</v>
      </c>
      <c r="J4856" s="151" t="str" cm="1">
        <f t="array" ref="J4856">_xlfn.XLOOKUP(D4856,justificativas_motivos,justificativas_texto,"",1,1)</f>
        <v>MOTORISTA CUMPRINDO HORÁRIO NA ESCALA ATUAL</v>
      </c>
    </row>
    <row r="4857" spans="1:10" ht="41.25" hidden="1" customHeight="1">
      <c r="A4857" s="152">
        <v>45735</v>
      </c>
      <c r="B4857" s="146">
        <v>19011</v>
      </c>
      <c r="C4857" s="147">
        <v>0.39583333333333331</v>
      </c>
      <c r="D4857" s="148" t="s">
        <v>11</v>
      </c>
      <c r="E4857" s="153" t="s">
        <v>208</v>
      </c>
      <c r="F4857" s="149"/>
      <c r="G4857" s="149" t="str">
        <f t="shared" si="165"/>
        <v>1</v>
      </c>
      <c r="H4857" s="150">
        <f t="shared" si="166"/>
        <v>18</v>
      </c>
      <c r="I4857" s="149" t="str" cm="1">
        <f t="array" ref="I4857">_xlfn.XLOOKUP(C4857,imp_horarios,imp_trechos_janta,"",-1,1)</f>
        <v>GOIANIA X BELEM 09:30</v>
      </c>
      <c r="J4857" s="151" t="str" cm="1">
        <f t="array" ref="J4857">_xlfn.XLOOKUP(D4857,justificativas_motivos,justificativas_texto,"",1,1)</f>
        <v>MOTORISTA CUMPRINDO HORÁRIO NA ESCALA ATUAL</v>
      </c>
    </row>
    <row r="4858" spans="1:10" ht="41.25" hidden="1" customHeight="1">
      <c r="A4858" s="152">
        <v>45735</v>
      </c>
      <c r="B4858" s="146">
        <v>15700</v>
      </c>
      <c r="C4858" s="147">
        <v>0.75</v>
      </c>
      <c r="D4858" s="148" t="s">
        <v>11</v>
      </c>
      <c r="E4858" s="149" t="s">
        <v>115</v>
      </c>
      <c r="F4858" s="149"/>
      <c r="G4858" s="149" t="str">
        <f t="shared" si="165"/>
        <v>1</v>
      </c>
      <c r="H4858" s="150">
        <f t="shared" si="166"/>
        <v>18</v>
      </c>
      <c r="I4858" s="149" t="str" cm="1">
        <f t="array" ref="I4858">_xlfn.XLOOKUP(C4858,imp_horarios,imp_trechos_janta,"",-1,1)</f>
        <v>GOIANIA X TERESINA 18:00</v>
      </c>
      <c r="J4858" s="151" t="str" cm="1">
        <f t="array" ref="J4858">_xlfn.XLOOKUP(D4858,justificativas_motivos,justificativas_texto,"",1,1)</f>
        <v>MOTORISTA CUMPRINDO HORÁRIO NA ESCALA ATUAL</v>
      </c>
    </row>
    <row r="4859" spans="1:10" ht="41.25" hidden="1" customHeight="1">
      <c r="A4859" s="152">
        <v>45735</v>
      </c>
      <c r="B4859" s="146">
        <v>15700</v>
      </c>
      <c r="C4859" s="147">
        <v>0.75</v>
      </c>
      <c r="D4859" s="148" t="s">
        <v>11</v>
      </c>
      <c r="E4859" s="149" t="s">
        <v>188</v>
      </c>
      <c r="F4859" s="149"/>
      <c r="G4859" s="149" t="str">
        <f t="shared" si="165"/>
        <v>1</v>
      </c>
      <c r="H4859" s="150">
        <f t="shared" si="166"/>
        <v>18</v>
      </c>
      <c r="I4859" s="149" t="str" cm="1">
        <f t="array" ref="I4859">_xlfn.XLOOKUP(C4859,imp_horarios,imp_trechos_janta,"",-1,1)</f>
        <v>GOIANIA X TERESINA 18:00</v>
      </c>
      <c r="J4859" s="151" t="str" cm="1">
        <f t="array" ref="J4859">_xlfn.XLOOKUP(D4859,justificativas_motivos,justificativas_texto,"",1,1)</f>
        <v>MOTORISTA CUMPRINDO HORÁRIO NA ESCALA ATUAL</v>
      </c>
    </row>
    <row r="4860" spans="1:10" ht="41.25" hidden="1" customHeight="1">
      <c r="A4860" s="152">
        <v>45735</v>
      </c>
      <c r="B4860" s="146">
        <v>24005</v>
      </c>
      <c r="C4860" s="147">
        <v>0.79166666666666663</v>
      </c>
      <c r="D4860" s="148" t="s">
        <v>11</v>
      </c>
      <c r="E4860" s="149" t="s">
        <v>52</v>
      </c>
      <c r="F4860" s="149"/>
      <c r="G4860" s="149" t="str">
        <f t="shared" si="165"/>
        <v>1</v>
      </c>
      <c r="H4860" s="150">
        <f t="shared" si="166"/>
        <v>18</v>
      </c>
      <c r="I4860" s="149" t="s">
        <v>79</v>
      </c>
      <c r="J4860" s="151" t="str" cm="1">
        <f t="array" ref="J4860">_xlfn.XLOOKUP(D4860,justificativas_motivos,justificativas_texto,"",1,1)</f>
        <v>MOTORISTA CUMPRINDO HORÁRIO NA ESCALA ATUAL</v>
      </c>
    </row>
    <row r="4861" spans="1:10" ht="41.25" hidden="1" customHeight="1">
      <c r="A4861" s="152">
        <v>45735</v>
      </c>
      <c r="B4861" s="146">
        <v>24005</v>
      </c>
      <c r="C4861" s="147">
        <v>0.79166666666666663</v>
      </c>
      <c r="D4861" s="148" t="s">
        <v>11</v>
      </c>
      <c r="E4861" s="153" t="s">
        <v>238</v>
      </c>
      <c r="F4861" s="149"/>
      <c r="G4861" s="149" t="str">
        <f t="shared" si="165"/>
        <v>1</v>
      </c>
      <c r="H4861" s="150">
        <f t="shared" si="166"/>
        <v>18</v>
      </c>
      <c r="I4861" s="149" t="s">
        <v>79</v>
      </c>
      <c r="J4861" s="151" t="str" cm="1">
        <f t="array" ref="J4861">_xlfn.XLOOKUP(D4861,justificativas_motivos,justificativas_texto,"",1,1)</f>
        <v>MOTORISTA CUMPRINDO HORÁRIO NA ESCALA ATUAL</v>
      </c>
    </row>
    <row r="4862" spans="1:10" ht="41.25" hidden="1" customHeight="1">
      <c r="A4862" s="152">
        <v>45735</v>
      </c>
      <c r="B4862" s="146">
        <v>24016</v>
      </c>
      <c r="C4862" s="147">
        <v>0.83333333333333337</v>
      </c>
      <c r="D4862" s="148" t="s">
        <v>11</v>
      </c>
      <c r="E4862" s="149" t="s">
        <v>12</v>
      </c>
      <c r="F4862" s="149"/>
      <c r="G4862" s="149" t="str">
        <f t="shared" si="165"/>
        <v>1</v>
      </c>
      <c r="H4862" s="150">
        <f t="shared" si="166"/>
        <v>18</v>
      </c>
      <c r="I4862" s="149" t="str" cm="1">
        <f t="array" ref="I4862">_xlfn.XLOOKUP(C4862,imp_horarios,imp_trechos_janta,"",-1,1)</f>
        <v>GOIANIA X SAO LUIS 20:00</v>
      </c>
      <c r="J4862" s="151" t="str" cm="1">
        <f t="array" ref="J4862">_xlfn.XLOOKUP(D4862,justificativas_motivos,justificativas_texto,"",1,1)</f>
        <v>MOTORISTA CUMPRINDO HORÁRIO NA ESCALA ATUAL</v>
      </c>
    </row>
    <row r="4863" spans="1:10" ht="41.25" hidden="1" customHeight="1">
      <c r="A4863" s="144">
        <v>45735</v>
      </c>
      <c r="B4863" s="146">
        <v>24016</v>
      </c>
      <c r="C4863" s="147">
        <v>0.83333333333333337</v>
      </c>
      <c r="D4863" s="148" t="s">
        <v>11</v>
      </c>
      <c r="E4863" s="149" t="s">
        <v>23</v>
      </c>
      <c r="F4863" s="132"/>
      <c r="G4863" s="132" t="str">
        <f t="shared" si="165"/>
        <v>1</v>
      </c>
      <c r="H4863" s="137">
        <f t="shared" si="166"/>
        <v>18</v>
      </c>
      <c r="I4863" s="132" t="str" cm="1">
        <f t="array" ref="I4863">_xlfn.XLOOKUP(C4863,imp_horarios,imp_trechos_janta,"",-1,1)</f>
        <v>GOIANIA X SAO LUIS 20:00</v>
      </c>
      <c r="J4863" s="151" t="str" cm="1">
        <f t="array" ref="J4863">_xlfn.XLOOKUP(D4863,justificativas_motivos,justificativas_texto,"",1,1)</f>
        <v>MOTORISTA CUMPRINDO HORÁRIO NA ESCALA ATUAL</v>
      </c>
    </row>
    <row r="4864" spans="1:10" ht="41.25" hidden="1" customHeight="1">
      <c r="A4864" s="144">
        <v>45735</v>
      </c>
      <c r="B4864" s="132" t="s">
        <v>71</v>
      </c>
      <c r="C4864" s="133" t="s">
        <v>71</v>
      </c>
      <c r="D4864" s="132" t="s">
        <v>107</v>
      </c>
      <c r="E4864" s="153" t="s">
        <v>210</v>
      </c>
      <c r="F4864" s="132"/>
      <c r="G4864" s="132" t="str">
        <f t="shared" si="165"/>
        <v>1</v>
      </c>
      <c r="H4864" s="137">
        <f t="shared" si="166"/>
        <v>18</v>
      </c>
      <c r="I4864" s="132" t="s">
        <v>107</v>
      </c>
      <c r="J4864" s="151" t="s">
        <v>465</v>
      </c>
    </row>
    <row r="4865" spans="1:10" ht="41.25" hidden="1" customHeight="1">
      <c r="A4865" s="152">
        <v>45735</v>
      </c>
      <c r="B4865" s="146" t="s">
        <v>71</v>
      </c>
      <c r="C4865" s="147" t="s">
        <v>71</v>
      </c>
      <c r="D4865" s="148" t="s">
        <v>107</v>
      </c>
      <c r="E4865" s="153" t="s">
        <v>466</v>
      </c>
      <c r="F4865" s="149"/>
      <c r="G4865" s="149" t="str">
        <f t="shared" si="165"/>
        <v>1</v>
      </c>
      <c r="H4865" s="150">
        <f t="shared" si="166"/>
        <v>18</v>
      </c>
      <c r="I4865" s="149" t="s">
        <v>107</v>
      </c>
      <c r="J4865" s="151" t="s">
        <v>467</v>
      </c>
    </row>
    <row r="4866" spans="1:10" ht="41.25" hidden="1" customHeight="1">
      <c r="A4866" s="152">
        <v>45736</v>
      </c>
      <c r="B4866" s="146">
        <v>19014</v>
      </c>
      <c r="C4866" s="147">
        <v>0.85416666666666663</v>
      </c>
      <c r="D4866" s="148" t="s">
        <v>11</v>
      </c>
      <c r="E4866" s="149" t="s">
        <v>108</v>
      </c>
      <c r="F4866" s="149"/>
      <c r="G4866" s="149" t="str">
        <f t="shared" si="165"/>
        <v>1</v>
      </c>
      <c r="H4866" s="150">
        <f t="shared" si="166"/>
        <v>18</v>
      </c>
      <c r="I4866" s="149" t="s">
        <v>635</v>
      </c>
      <c r="J4866" s="151" t="str" cm="1">
        <f t="array" ref="J4866">_xlfn.XLOOKUP(D4866,justificativas_motivos,justificativas_texto,"",1,1)</f>
        <v>MOTORISTA CUMPRINDO HORÁRIO NA ESCALA ATUAL</v>
      </c>
    </row>
    <row r="4867" spans="1:10" ht="41.25" hidden="1" customHeight="1">
      <c r="A4867" s="152">
        <v>45736</v>
      </c>
      <c r="B4867" s="146">
        <v>19014</v>
      </c>
      <c r="C4867" s="147">
        <v>0.85416666666666663</v>
      </c>
      <c r="D4867" s="148" t="s">
        <v>11</v>
      </c>
      <c r="E4867" s="149" t="s">
        <v>110</v>
      </c>
      <c r="F4867" s="149"/>
      <c r="G4867" s="149" t="str">
        <f t="shared" si="165"/>
        <v>1</v>
      </c>
      <c r="H4867" s="150">
        <f t="shared" si="166"/>
        <v>18</v>
      </c>
      <c r="I4867" s="149" t="s">
        <v>635</v>
      </c>
      <c r="J4867" s="151" t="str" cm="1">
        <f t="array" ref="J4867">_xlfn.XLOOKUP(D4867,justificativas_motivos,justificativas_texto,"",1,1)</f>
        <v>MOTORISTA CUMPRINDO HORÁRIO NA ESCALA ATUAL</v>
      </c>
    </row>
    <row r="4868" spans="1:10" ht="41.25" hidden="1" customHeight="1">
      <c r="A4868" s="152">
        <v>45736</v>
      </c>
      <c r="B4868" s="146">
        <v>19006</v>
      </c>
      <c r="C4868" s="147">
        <v>0.87847222222222221</v>
      </c>
      <c r="D4868" s="148" t="s">
        <v>11</v>
      </c>
      <c r="E4868" s="149" t="s">
        <v>115</v>
      </c>
      <c r="F4868" s="149"/>
      <c r="G4868" s="149" t="str">
        <f t="shared" si="165"/>
        <v>1</v>
      </c>
      <c r="H4868" s="150">
        <f t="shared" si="166"/>
        <v>18</v>
      </c>
      <c r="I4868" s="149" t="str" cm="1">
        <f t="array" ref="I4868">_xlfn.XLOOKUP(C4868,imp_horarios,imp_trechos_janta,"",-1,1)</f>
        <v>BELEM X GOIANIA 21:05</v>
      </c>
      <c r="J4868" s="151" t="str" cm="1">
        <f t="array" ref="J4868">_xlfn.XLOOKUP(D4868,justificativas_motivos,justificativas_texto,"",1,1)</f>
        <v>MOTORISTA CUMPRINDO HORÁRIO NA ESCALA ATUAL</v>
      </c>
    </row>
    <row r="4869" spans="1:10" ht="41.25" hidden="1" customHeight="1">
      <c r="A4869" s="152">
        <v>45736</v>
      </c>
      <c r="B4869" s="146">
        <v>19006</v>
      </c>
      <c r="C4869" s="147">
        <v>0.87847222222222221</v>
      </c>
      <c r="D4869" s="148" t="s">
        <v>11</v>
      </c>
      <c r="E4869" s="149" t="s">
        <v>188</v>
      </c>
      <c r="F4869" s="149"/>
      <c r="G4869" s="149" t="str">
        <f t="shared" ref="G4869:G4932" si="167">IF(E4869="MOTORISTA","","1")</f>
        <v>1</v>
      </c>
      <c r="H4869" s="150">
        <f t="shared" ref="H4869:H4932" si="168">IF(E4869="MOTORISTA","",18)</f>
        <v>18</v>
      </c>
      <c r="I4869" s="149" t="str" cm="1">
        <f t="array" ref="I4869">_xlfn.XLOOKUP(C4869,imp_horarios,imp_trechos_janta,"",-1,1)</f>
        <v>BELEM X GOIANIA 21:05</v>
      </c>
      <c r="J4869" s="151" t="str" cm="1">
        <f t="array" ref="J4869">_xlfn.XLOOKUP(D4869,justificativas_motivos,justificativas_texto,"",1,1)</f>
        <v>MOTORISTA CUMPRINDO HORÁRIO NA ESCALA ATUAL</v>
      </c>
    </row>
    <row r="4870" spans="1:10" ht="41.25" hidden="1" customHeight="1">
      <c r="A4870" s="152">
        <v>45736</v>
      </c>
      <c r="B4870" s="146">
        <v>24005</v>
      </c>
      <c r="C4870" s="147">
        <v>0.3</v>
      </c>
      <c r="D4870" s="148" t="s">
        <v>11</v>
      </c>
      <c r="E4870" s="149" t="s">
        <v>52</v>
      </c>
      <c r="F4870" s="149"/>
      <c r="G4870" s="149" t="str">
        <f t="shared" si="167"/>
        <v>1</v>
      </c>
      <c r="H4870" s="150">
        <f t="shared" si="168"/>
        <v>18</v>
      </c>
      <c r="I4870" s="149" t="str" cm="1">
        <f t="array" ref="I4870">_xlfn.XLOOKUP(C4870,imp_horarios,imp_trechos_janta,"",-1,1)</f>
        <v>BELEM X GOIANIA 07:12</v>
      </c>
      <c r="J4870" s="151" t="str" cm="1">
        <f t="array" ref="J4870">_xlfn.XLOOKUP(D4870,justificativas_motivos,justificativas_texto,"",1,1)</f>
        <v>MOTORISTA CUMPRINDO HORÁRIO NA ESCALA ATUAL</v>
      </c>
    </row>
    <row r="4871" spans="1:10" ht="41.25" hidden="1" customHeight="1">
      <c r="A4871" s="152">
        <v>45736</v>
      </c>
      <c r="B4871" s="146">
        <v>24005</v>
      </c>
      <c r="C4871" s="147">
        <v>0.3</v>
      </c>
      <c r="D4871" s="148" t="s">
        <v>11</v>
      </c>
      <c r="E4871" s="153" t="s">
        <v>238</v>
      </c>
      <c r="F4871" s="149"/>
      <c r="G4871" s="149" t="str">
        <f t="shared" si="167"/>
        <v>1</v>
      </c>
      <c r="H4871" s="150">
        <f t="shared" si="168"/>
        <v>18</v>
      </c>
      <c r="I4871" s="149" t="str" cm="1">
        <f t="array" ref="I4871">_xlfn.XLOOKUP(C4871,imp_horarios,imp_trechos_janta,"",-1,1)</f>
        <v>BELEM X GOIANIA 07:12</v>
      </c>
      <c r="J4871" s="151" t="str" cm="1">
        <f t="array" ref="J4871">_xlfn.XLOOKUP(D4871,justificativas_motivos,justificativas_texto,"",1,1)</f>
        <v>MOTORISTA CUMPRINDO HORÁRIO NA ESCALA ATUAL</v>
      </c>
    </row>
    <row r="4872" spans="1:10" ht="41.25" hidden="1" customHeight="1">
      <c r="A4872" s="152">
        <v>45736</v>
      </c>
      <c r="B4872" s="146">
        <v>24016</v>
      </c>
      <c r="C4872" s="147">
        <v>0.33333333333333331</v>
      </c>
      <c r="D4872" s="148" t="s">
        <v>11</v>
      </c>
      <c r="E4872" s="149" t="s">
        <v>12</v>
      </c>
      <c r="F4872" s="149"/>
      <c r="G4872" s="149" t="str">
        <f t="shared" si="167"/>
        <v>1</v>
      </c>
      <c r="H4872" s="150">
        <f t="shared" si="168"/>
        <v>18</v>
      </c>
      <c r="I4872" s="149" t="str" cm="1">
        <f t="array" ref="I4872">_xlfn.XLOOKUP(C4872,imp_horarios,imp_trechos_janta,"",-1,1)</f>
        <v>SAO LUIS X GOIANIA 08:00</v>
      </c>
      <c r="J4872" s="151" t="str" cm="1">
        <f t="array" ref="J4872">_xlfn.XLOOKUP(D4872,justificativas_motivos,justificativas_texto,"",1,1)</f>
        <v>MOTORISTA CUMPRINDO HORÁRIO NA ESCALA ATUAL</v>
      </c>
    </row>
    <row r="4873" spans="1:10" ht="41.25" hidden="1" customHeight="1">
      <c r="A4873" s="152">
        <v>45736</v>
      </c>
      <c r="B4873" s="146">
        <v>24016</v>
      </c>
      <c r="C4873" s="147">
        <v>0.33333333333333331</v>
      </c>
      <c r="D4873" s="148" t="s">
        <v>11</v>
      </c>
      <c r="E4873" s="149" t="s">
        <v>23</v>
      </c>
      <c r="F4873" s="149"/>
      <c r="G4873" s="149" t="str">
        <f t="shared" si="167"/>
        <v>1</v>
      </c>
      <c r="H4873" s="150">
        <f t="shared" si="168"/>
        <v>18</v>
      </c>
      <c r="I4873" s="149" t="str" cm="1">
        <f t="array" ref="I4873">_xlfn.XLOOKUP(C4873,imp_horarios,imp_trechos_janta,"",-1,1)</f>
        <v>SAO LUIS X GOIANIA 08:00</v>
      </c>
      <c r="J4873" s="151" t="str" cm="1">
        <f t="array" ref="J4873">_xlfn.XLOOKUP(D4873,justificativas_motivos,justificativas_texto,"",1,1)</f>
        <v>MOTORISTA CUMPRINDO HORÁRIO NA ESCALA ATUAL</v>
      </c>
    </row>
    <row r="4874" spans="1:10" ht="41.25" hidden="1" customHeight="1">
      <c r="A4874" s="152">
        <v>45736</v>
      </c>
      <c r="B4874" s="146" t="s">
        <v>137</v>
      </c>
      <c r="C4874" s="147" t="s">
        <v>137</v>
      </c>
      <c r="D4874" s="148" t="s">
        <v>137</v>
      </c>
      <c r="E4874" s="153" t="s">
        <v>226</v>
      </c>
      <c r="F4874" s="149"/>
      <c r="G4874" s="149" t="str">
        <f t="shared" si="167"/>
        <v>1</v>
      </c>
      <c r="H4874" s="150">
        <f t="shared" si="168"/>
        <v>18</v>
      </c>
      <c r="I4874" s="149" t="str" cm="1">
        <f t="array" ref="I4874">_xlfn.XLOOKUP(C4874,imp_horarios,imp_trechos_janta,"",-1,1)</f>
        <v>ESPERA</v>
      </c>
      <c r="J4874" s="151" t="str" cm="1">
        <f t="array" ref="J4874">_xlfn.XLOOKUP(D4874,justificativas_motivos,justificativas_texto,"",1,1)</f>
        <v>MOTORISTA NA GARAGEM EM ESPERA PARA DISPONIBILIDADE DE HORARIOS</v>
      </c>
    </row>
    <row r="4875" spans="1:10" ht="41.25" hidden="1" customHeight="1">
      <c r="A4875" s="152">
        <v>45736</v>
      </c>
      <c r="B4875" s="146" t="s">
        <v>137</v>
      </c>
      <c r="C4875" s="147" t="s">
        <v>137</v>
      </c>
      <c r="D4875" s="148" t="s">
        <v>137</v>
      </c>
      <c r="E4875" s="153" t="s">
        <v>67</v>
      </c>
      <c r="F4875" s="149"/>
      <c r="G4875" s="149" t="str">
        <f t="shared" si="167"/>
        <v>1</v>
      </c>
      <c r="H4875" s="150">
        <f t="shared" si="168"/>
        <v>18</v>
      </c>
      <c r="I4875" s="149" t="str" cm="1">
        <f t="array" ref="I4875">_xlfn.XLOOKUP(C4875,imp_horarios,imp_trechos_janta,"",-1,1)</f>
        <v>ESPERA</v>
      </c>
      <c r="J4875" s="151" t="str" cm="1">
        <f t="array" ref="J4875">_xlfn.XLOOKUP(D4875,justificativas_motivos,justificativas_texto,"",1,1)</f>
        <v>MOTORISTA NA GARAGEM EM ESPERA PARA DISPONIBILIDADE DE HORARIOS</v>
      </c>
    </row>
    <row r="4876" spans="1:10" ht="41.25" hidden="1" customHeight="1">
      <c r="A4876" s="152">
        <v>45736</v>
      </c>
      <c r="B4876" s="146">
        <v>15900</v>
      </c>
      <c r="C4876" s="147">
        <v>0.39583333333333331</v>
      </c>
      <c r="D4876" s="148" t="s">
        <v>11</v>
      </c>
      <c r="E4876" s="149" t="s">
        <v>103</v>
      </c>
      <c r="F4876" s="149"/>
      <c r="G4876" s="149" t="str">
        <f t="shared" si="167"/>
        <v>1</v>
      </c>
      <c r="H4876" s="150">
        <f t="shared" si="168"/>
        <v>18</v>
      </c>
      <c r="I4876" s="149" t="str" cm="1">
        <f t="array" ref="I4876">_xlfn.XLOOKUP(C4876,imp_horarios,imp_trechos_janta,"",-1,1)</f>
        <v>GOIANIA X BELEM 09:30</v>
      </c>
      <c r="J4876" s="151" t="str" cm="1">
        <f t="array" ref="J4876">_xlfn.XLOOKUP(D4876,justificativas_motivos,justificativas_texto,"",1,1)</f>
        <v>MOTORISTA CUMPRINDO HORÁRIO NA ESCALA ATUAL</v>
      </c>
    </row>
    <row r="4877" spans="1:10" ht="41.25" hidden="1" customHeight="1">
      <c r="A4877" s="152">
        <v>45736</v>
      </c>
      <c r="B4877" s="146">
        <v>15900</v>
      </c>
      <c r="C4877" s="147">
        <v>0.39583333333333331</v>
      </c>
      <c r="D4877" s="148" t="s">
        <v>11</v>
      </c>
      <c r="E4877" s="149" t="s">
        <v>370</v>
      </c>
      <c r="F4877" s="149"/>
      <c r="G4877" s="149" t="str">
        <f t="shared" si="167"/>
        <v>1</v>
      </c>
      <c r="H4877" s="150">
        <f t="shared" si="168"/>
        <v>18</v>
      </c>
      <c r="I4877" s="149" t="str" cm="1">
        <f t="array" ref="I4877">_xlfn.XLOOKUP(C4877,imp_horarios,imp_trechos_janta,"",-1,1)</f>
        <v>GOIANIA X BELEM 09:30</v>
      </c>
      <c r="J4877" s="151" t="str" cm="1">
        <f t="array" ref="J4877">_xlfn.XLOOKUP(D4877,justificativas_motivos,justificativas_texto,"",1,1)</f>
        <v>MOTORISTA CUMPRINDO HORÁRIO NA ESCALA ATUAL</v>
      </c>
    </row>
    <row r="4878" spans="1:10" ht="41.25" hidden="1" customHeight="1">
      <c r="A4878" s="152">
        <v>45736</v>
      </c>
      <c r="B4878" s="146" t="s">
        <v>137</v>
      </c>
      <c r="C4878" s="147" t="s">
        <v>137</v>
      </c>
      <c r="D4878" s="148" t="s">
        <v>137</v>
      </c>
      <c r="E4878" s="149" t="s">
        <v>119</v>
      </c>
      <c r="F4878" s="149"/>
      <c r="G4878" s="149" t="str">
        <f t="shared" si="167"/>
        <v>1</v>
      </c>
      <c r="H4878" s="150">
        <f t="shared" si="168"/>
        <v>18</v>
      </c>
      <c r="I4878" s="149" t="str" cm="1">
        <f t="array" ref="I4878">_xlfn.XLOOKUP(C4878,imp_horarios,imp_trechos_janta,"",-1,1)</f>
        <v>ESPERA</v>
      </c>
      <c r="J4878" s="151" t="str" cm="1">
        <f t="array" ref="J4878">_xlfn.XLOOKUP(D4878,justificativas_motivos,justificativas_texto,"",1,1)</f>
        <v>MOTORISTA NA GARAGEM EM ESPERA PARA DISPONIBILIDADE DE HORARIOS</v>
      </c>
    </row>
    <row r="4879" spans="1:10" ht="41.25" hidden="1" customHeight="1">
      <c r="A4879" s="152">
        <v>45736</v>
      </c>
      <c r="B4879" s="146" t="s">
        <v>137</v>
      </c>
      <c r="C4879" s="147" t="s">
        <v>137</v>
      </c>
      <c r="D4879" s="148" t="s">
        <v>137</v>
      </c>
      <c r="E4879" s="153" t="s">
        <v>470</v>
      </c>
      <c r="F4879" s="149"/>
      <c r="G4879" s="149" t="str">
        <f t="shared" si="167"/>
        <v>1</v>
      </c>
      <c r="H4879" s="150">
        <f t="shared" si="168"/>
        <v>18</v>
      </c>
      <c r="I4879" s="149" t="str" cm="1">
        <f t="array" ref="I4879">_xlfn.XLOOKUP(C4879,imp_horarios,imp_trechos_janta,"",-1,1)</f>
        <v>ESPERA</v>
      </c>
      <c r="J4879" s="151" t="str" cm="1">
        <f t="array" ref="J4879">_xlfn.XLOOKUP(D4879,justificativas_motivos,justificativas_texto,"",1,1)</f>
        <v>MOTORISTA NA GARAGEM EM ESPERA PARA DISPONIBILIDADE DE HORARIOS</v>
      </c>
    </row>
    <row r="4880" spans="1:10" ht="41.25" hidden="1" customHeight="1">
      <c r="A4880" s="152">
        <v>45736</v>
      </c>
      <c r="B4880" s="146" t="s">
        <v>285</v>
      </c>
      <c r="C4880" s="147" t="s">
        <v>285</v>
      </c>
      <c r="D4880" s="148" t="s">
        <v>285</v>
      </c>
      <c r="E4880" s="149" t="s">
        <v>168</v>
      </c>
      <c r="F4880" s="149"/>
      <c r="G4880" s="149" t="str">
        <f t="shared" si="167"/>
        <v>1</v>
      </c>
      <c r="H4880" s="150">
        <f t="shared" si="168"/>
        <v>18</v>
      </c>
      <c r="I4880" s="149" t="str" cm="1">
        <f t="array" ref="I4880">_xlfn.XLOOKUP(C4880,imp_horarios,imp_trechos_janta,"",-1,1)</f>
        <v>PASSE</v>
      </c>
      <c r="J4880" s="151" t="str" cm="1">
        <f t="array" ref="J4880">_xlfn.XLOOKUP(D4880,justificativas_motivos,justificativas_texto,"",1,1)</f>
        <v>MOTORISTA CHEGANDO/SAINDO DA GARAGEM DE PASSE</v>
      </c>
    </row>
    <row r="4881" spans="1:10" ht="41.25" hidden="1" customHeight="1">
      <c r="A4881" s="152">
        <v>45736</v>
      </c>
      <c r="B4881" s="146" t="s">
        <v>285</v>
      </c>
      <c r="C4881" s="147" t="s">
        <v>285</v>
      </c>
      <c r="D4881" s="148" t="s">
        <v>285</v>
      </c>
      <c r="E4881" s="149" t="s">
        <v>193</v>
      </c>
      <c r="F4881" s="149"/>
      <c r="G4881" s="149" t="str">
        <f t="shared" si="167"/>
        <v>1</v>
      </c>
      <c r="H4881" s="150">
        <f t="shared" si="168"/>
        <v>18</v>
      </c>
      <c r="I4881" s="149" t="str" cm="1">
        <f t="array" ref="I4881">_xlfn.XLOOKUP(C4881,imp_horarios,imp_trechos_janta,"",-1,1)</f>
        <v>PASSE</v>
      </c>
      <c r="J4881" s="151" t="str" cm="1">
        <f t="array" ref="J4881">_xlfn.XLOOKUP(D4881,justificativas_motivos,justificativas_texto,"",1,1)</f>
        <v>MOTORISTA CHEGANDO/SAINDO DA GARAGEM DE PASSE</v>
      </c>
    </row>
    <row r="4882" spans="1:10" ht="41.25" hidden="1" customHeight="1">
      <c r="A4882" s="152">
        <v>45736</v>
      </c>
      <c r="B4882" s="146">
        <v>24015</v>
      </c>
      <c r="C4882" s="147">
        <v>0.83333333333333337</v>
      </c>
      <c r="D4882" s="148" t="s">
        <v>11</v>
      </c>
      <c r="E4882" s="149" t="s">
        <v>92</v>
      </c>
      <c r="F4882" s="149"/>
      <c r="G4882" s="149" t="str">
        <f t="shared" si="167"/>
        <v>1</v>
      </c>
      <c r="H4882" s="150">
        <f t="shared" si="168"/>
        <v>18</v>
      </c>
      <c r="I4882" s="149" t="str" cm="1">
        <f t="array" ref="I4882">_xlfn.XLOOKUP(C4882,imp_horarios,imp_trechos_janta,"",-1,1)</f>
        <v>GOIANIA X SAO LUIS 20:00</v>
      </c>
      <c r="J4882" s="151" t="str" cm="1">
        <f t="array" ref="J4882">_xlfn.XLOOKUP(D4882,justificativas_motivos,justificativas_texto,"",1,1)</f>
        <v>MOTORISTA CUMPRINDO HORÁRIO NA ESCALA ATUAL</v>
      </c>
    </row>
    <row r="4883" spans="1:10" ht="41.25" hidden="1" customHeight="1">
      <c r="A4883" s="152">
        <v>45736</v>
      </c>
      <c r="B4883" s="146">
        <v>24015</v>
      </c>
      <c r="C4883" s="147">
        <v>0.83333333333333337</v>
      </c>
      <c r="D4883" s="148" t="s">
        <v>11</v>
      </c>
      <c r="E4883" s="149" t="s">
        <v>102</v>
      </c>
      <c r="F4883" s="149"/>
      <c r="G4883" s="149" t="str">
        <f t="shared" si="167"/>
        <v>1</v>
      </c>
      <c r="H4883" s="150">
        <f t="shared" si="168"/>
        <v>18</v>
      </c>
      <c r="I4883" s="132" t="str" cm="1">
        <f t="array" ref="I4883">_xlfn.XLOOKUP(C4883,imp_horarios,imp_trechos_janta,"",-1,1)</f>
        <v>GOIANIA X SAO LUIS 20:00</v>
      </c>
      <c r="J4883" s="151" t="str" cm="1">
        <f t="array" ref="J4883">_xlfn.XLOOKUP(D4883,justificativas_motivos,justificativas_texto,"",1,1)</f>
        <v>MOTORISTA CUMPRINDO HORÁRIO NA ESCALA ATUAL</v>
      </c>
    </row>
    <row r="4884" spans="1:10" ht="41.25" hidden="1" customHeight="1">
      <c r="A4884" s="152">
        <v>45736</v>
      </c>
      <c r="B4884" s="132" t="s">
        <v>71</v>
      </c>
      <c r="C4884" s="133" t="s">
        <v>71</v>
      </c>
      <c r="D4884" s="132" t="s">
        <v>107</v>
      </c>
      <c r="E4884" s="153" t="s">
        <v>210</v>
      </c>
      <c r="F4884" s="149"/>
      <c r="G4884" s="149" t="str">
        <f t="shared" si="167"/>
        <v>1</v>
      </c>
      <c r="H4884" s="150">
        <f t="shared" si="168"/>
        <v>18</v>
      </c>
      <c r="I4884" s="132" t="s">
        <v>107</v>
      </c>
      <c r="J4884" s="151" t="s">
        <v>465</v>
      </c>
    </row>
    <row r="4885" spans="1:10" ht="41.25" hidden="1" customHeight="1">
      <c r="A4885" s="152">
        <v>45736</v>
      </c>
      <c r="B4885" s="146" t="s">
        <v>71</v>
      </c>
      <c r="C4885" s="147" t="s">
        <v>71</v>
      </c>
      <c r="D4885" s="148" t="s">
        <v>107</v>
      </c>
      <c r="E4885" s="153" t="s">
        <v>466</v>
      </c>
      <c r="F4885" s="149"/>
      <c r="G4885" s="149" t="str">
        <f t="shared" si="167"/>
        <v>1</v>
      </c>
      <c r="H4885" s="150">
        <f t="shared" si="168"/>
        <v>18</v>
      </c>
      <c r="I4885" s="149" t="s">
        <v>107</v>
      </c>
      <c r="J4885" s="151" t="s">
        <v>467</v>
      </c>
    </row>
    <row r="4886" spans="1:10" ht="41.25" hidden="1" customHeight="1">
      <c r="A4886" s="162">
        <v>45737</v>
      </c>
      <c r="B4886" s="146">
        <v>16300</v>
      </c>
      <c r="C4886" s="147">
        <v>0.87847222222222221</v>
      </c>
      <c r="D4886" s="148" t="s">
        <v>11</v>
      </c>
      <c r="E4886" s="153" t="s">
        <v>226</v>
      </c>
      <c r="F4886" s="149"/>
      <c r="G4886" s="149" t="str">
        <f t="shared" si="167"/>
        <v>1</v>
      </c>
      <c r="H4886" s="150">
        <f t="shared" si="168"/>
        <v>18</v>
      </c>
      <c r="I4886" s="149" t="str" cm="1">
        <f t="array" ref="I4886">_xlfn.XLOOKUP(C4886,imp_horarios,imp_trechos_janta,"",-1,1)</f>
        <v>BELEM X GOIANIA 21:05</v>
      </c>
      <c r="J4886" s="151" t="str" cm="1">
        <f t="array" ref="J4886">_xlfn.XLOOKUP(D4886,justificativas_motivos,justificativas_texto,"",1,1)</f>
        <v>MOTORISTA CUMPRINDO HORÁRIO NA ESCALA ATUAL</v>
      </c>
    </row>
    <row r="4887" spans="1:10" ht="41.25" hidden="1" customHeight="1">
      <c r="A4887" s="162">
        <v>45737</v>
      </c>
      <c r="B4887" s="146">
        <v>16300</v>
      </c>
      <c r="C4887" s="147">
        <v>0.87847222222222221</v>
      </c>
      <c r="D4887" s="148" t="s">
        <v>11</v>
      </c>
      <c r="E4887" s="153" t="s">
        <v>67</v>
      </c>
      <c r="F4887" s="149"/>
      <c r="G4887" s="149" t="str">
        <f t="shared" si="167"/>
        <v>1</v>
      </c>
      <c r="H4887" s="150">
        <f t="shared" si="168"/>
        <v>18</v>
      </c>
      <c r="I4887" s="149" t="str" cm="1">
        <f t="array" ref="I4887">_xlfn.XLOOKUP(C4887,imp_horarios,imp_trechos_janta,"",-1,1)</f>
        <v>BELEM X GOIANIA 21:05</v>
      </c>
      <c r="J4887" s="151" t="str" cm="1">
        <f t="array" ref="J4887">_xlfn.XLOOKUP(D4887,justificativas_motivos,justificativas_texto,"",1,1)</f>
        <v>MOTORISTA CUMPRINDO HORÁRIO NA ESCALA ATUAL</v>
      </c>
    </row>
    <row r="4888" spans="1:10" ht="41.25" hidden="1" customHeight="1">
      <c r="A4888" s="162">
        <v>45737</v>
      </c>
      <c r="B4888" s="146">
        <v>15700</v>
      </c>
      <c r="C4888" s="147">
        <v>0.39583333333333331</v>
      </c>
      <c r="D4888" s="148" t="s">
        <v>11</v>
      </c>
      <c r="E4888" s="149" t="s">
        <v>92</v>
      </c>
      <c r="F4888" s="149"/>
      <c r="G4888" s="149" t="str">
        <f t="shared" si="167"/>
        <v>1</v>
      </c>
      <c r="H4888" s="150">
        <f t="shared" si="168"/>
        <v>18</v>
      </c>
      <c r="I4888" s="149" t="str" cm="1">
        <f t="array" ref="I4888">_xlfn.XLOOKUP(C4888,imp_horarios,imp_trechos_janta,"",-1,1)</f>
        <v>GOIANIA X BELEM 09:30</v>
      </c>
      <c r="J4888" s="151" t="str" cm="1">
        <f t="array" ref="J4888">_xlfn.XLOOKUP(D4888,justificativas_motivos,justificativas_texto,"",1,1)</f>
        <v>MOTORISTA CUMPRINDO HORÁRIO NA ESCALA ATUAL</v>
      </c>
    </row>
    <row r="4889" spans="1:10" ht="41.25" hidden="1" customHeight="1">
      <c r="A4889" s="162">
        <v>45737</v>
      </c>
      <c r="B4889" s="146">
        <v>15700</v>
      </c>
      <c r="C4889" s="147">
        <v>0.39583333333333331</v>
      </c>
      <c r="D4889" s="148" t="s">
        <v>11</v>
      </c>
      <c r="E4889" s="149" t="s">
        <v>102</v>
      </c>
      <c r="F4889" s="149"/>
      <c r="G4889" s="149" t="str">
        <f t="shared" si="167"/>
        <v>1</v>
      </c>
      <c r="H4889" s="150">
        <f t="shared" si="168"/>
        <v>18</v>
      </c>
      <c r="I4889" s="149" t="str" cm="1">
        <f t="array" ref="I4889">_xlfn.XLOOKUP(C4889,imp_horarios,imp_trechos_janta,"",-1,1)</f>
        <v>GOIANIA X BELEM 09:30</v>
      </c>
      <c r="J4889" s="151" t="str" cm="1">
        <f t="array" ref="J4889">_xlfn.XLOOKUP(D4889,justificativas_motivos,justificativas_texto,"",1,1)</f>
        <v>MOTORISTA CUMPRINDO HORÁRIO NA ESCALA ATUAL</v>
      </c>
    </row>
    <row r="4890" spans="1:10" ht="41.25" hidden="1" customHeight="1">
      <c r="A4890" s="162">
        <v>45737</v>
      </c>
      <c r="B4890" s="146">
        <v>24002</v>
      </c>
      <c r="C4890" s="147">
        <v>0.33333333333333331</v>
      </c>
      <c r="D4890" s="148" t="s">
        <v>11</v>
      </c>
      <c r="E4890" s="149" t="s">
        <v>119</v>
      </c>
      <c r="F4890" s="149"/>
      <c r="G4890" s="149" t="str">
        <f t="shared" si="167"/>
        <v>1</v>
      </c>
      <c r="H4890" s="150">
        <f t="shared" si="168"/>
        <v>18</v>
      </c>
      <c r="I4890" s="149" t="str" cm="1">
        <f t="array" ref="I4890">_xlfn.XLOOKUP(C4890,imp_horarios,imp_trechos_janta,"",-1,1)</f>
        <v>SAO LUIS X GOIANIA 08:00</v>
      </c>
      <c r="J4890" s="151" t="str" cm="1">
        <f t="array" ref="J4890">_xlfn.XLOOKUP(D4890,justificativas_motivos,justificativas_texto,"",1,1)</f>
        <v>MOTORISTA CUMPRINDO HORÁRIO NA ESCALA ATUAL</v>
      </c>
    </row>
    <row r="4891" spans="1:10" ht="41.25" hidden="1" customHeight="1">
      <c r="A4891" s="162">
        <v>45737</v>
      </c>
      <c r="B4891" s="146">
        <v>24002</v>
      </c>
      <c r="C4891" s="147">
        <v>0.33333333333333331</v>
      </c>
      <c r="D4891" s="148" t="s">
        <v>11</v>
      </c>
      <c r="E4891" s="153" t="s">
        <v>470</v>
      </c>
      <c r="F4891" s="149"/>
      <c r="G4891" s="149" t="str">
        <f t="shared" si="167"/>
        <v>1</v>
      </c>
      <c r="H4891" s="150">
        <f t="shared" si="168"/>
        <v>18</v>
      </c>
      <c r="I4891" s="149" t="str" cm="1">
        <f t="array" ref="I4891">_xlfn.XLOOKUP(C4891,imp_horarios,imp_trechos_janta,"",-1,1)</f>
        <v>SAO LUIS X GOIANIA 08:00</v>
      </c>
      <c r="J4891" s="151" t="str" cm="1">
        <f t="array" ref="J4891">_xlfn.XLOOKUP(D4891,justificativas_motivos,justificativas_texto,"",1,1)</f>
        <v>MOTORISTA CUMPRINDO HORÁRIO NA ESCALA ATUAL</v>
      </c>
    </row>
    <row r="4892" spans="1:10" ht="41.25" hidden="1" customHeight="1">
      <c r="A4892" s="162">
        <v>45737</v>
      </c>
      <c r="B4892" s="146" t="s">
        <v>137</v>
      </c>
      <c r="C4892" s="147" t="s">
        <v>137</v>
      </c>
      <c r="D4892" s="148" t="s">
        <v>137</v>
      </c>
      <c r="E4892" s="149" t="s">
        <v>168</v>
      </c>
      <c r="F4892" s="149"/>
      <c r="G4892" s="149" t="str">
        <f t="shared" si="167"/>
        <v>1</v>
      </c>
      <c r="H4892" s="150">
        <f t="shared" si="168"/>
        <v>18</v>
      </c>
      <c r="I4892" s="149" t="str" cm="1">
        <f t="array" ref="I4892">_xlfn.XLOOKUP(C4892,imp_horarios,imp_trechos_janta,"",-1,1)</f>
        <v>ESPERA</v>
      </c>
      <c r="J4892" s="151" t="str" cm="1">
        <f t="array" ref="J4892">_xlfn.XLOOKUP(D4892,justificativas_motivos,justificativas_texto,"",1,1)</f>
        <v>MOTORISTA NA GARAGEM EM ESPERA PARA DISPONIBILIDADE DE HORARIOS</v>
      </c>
    </row>
    <row r="4893" spans="1:10" ht="41.25" hidden="1" customHeight="1">
      <c r="A4893" s="162">
        <v>45737</v>
      </c>
      <c r="B4893" s="146" t="s">
        <v>137</v>
      </c>
      <c r="C4893" s="147" t="s">
        <v>137</v>
      </c>
      <c r="D4893" s="148" t="s">
        <v>137</v>
      </c>
      <c r="E4893" s="149" t="s">
        <v>193</v>
      </c>
      <c r="F4893" s="149"/>
      <c r="G4893" s="149" t="str">
        <f t="shared" si="167"/>
        <v>1</v>
      </c>
      <c r="H4893" s="150">
        <f t="shared" si="168"/>
        <v>18</v>
      </c>
      <c r="I4893" s="149" t="str" cm="1">
        <f t="array" ref="I4893">_xlfn.XLOOKUP(C4893,imp_horarios,imp_trechos_janta,"",-1,1)</f>
        <v>ESPERA</v>
      </c>
      <c r="J4893" s="151" t="str" cm="1">
        <f t="array" ref="J4893">_xlfn.XLOOKUP(D4893,justificativas_motivos,justificativas_texto,"",1,1)</f>
        <v>MOTORISTA NA GARAGEM EM ESPERA PARA DISPONIBILIDADE DE HORARIOS</v>
      </c>
    </row>
    <row r="4894" spans="1:10" ht="41.25" hidden="1" customHeight="1">
      <c r="A4894" s="162">
        <v>45737</v>
      </c>
      <c r="B4894" s="146">
        <v>16500</v>
      </c>
      <c r="C4894" s="147">
        <v>0.75</v>
      </c>
      <c r="D4894" s="148" t="s">
        <v>11</v>
      </c>
      <c r="E4894" s="149" t="s">
        <v>174</v>
      </c>
      <c r="F4894" s="149"/>
      <c r="G4894" s="149" t="str">
        <f t="shared" si="167"/>
        <v>1</v>
      </c>
      <c r="H4894" s="150">
        <f t="shared" si="168"/>
        <v>18</v>
      </c>
      <c r="I4894" s="149" t="str" cm="1">
        <f t="array" ref="I4894">_xlfn.XLOOKUP(C4894,imp_horarios,imp_trechos_janta,"",-1,1)</f>
        <v>GOIANIA X TERESINA 18:00</v>
      </c>
      <c r="J4894" s="151" t="str" cm="1">
        <f t="array" ref="J4894">_xlfn.XLOOKUP(D4894,justificativas_motivos,justificativas_texto,"",1,1)</f>
        <v>MOTORISTA CUMPRINDO HORÁRIO NA ESCALA ATUAL</v>
      </c>
    </row>
    <row r="4895" spans="1:10" ht="41.25" hidden="1" customHeight="1">
      <c r="A4895" s="162">
        <v>45737</v>
      </c>
      <c r="B4895" s="146">
        <v>16500</v>
      </c>
      <c r="C4895" s="147">
        <v>0.75</v>
      </c>
      <c r="D4895" s="148" t="s">
        <v>11</v>
      </c>
      <c r="E4895" s="149" t="s">
        <v>135</v>
      </c>
      <c r="F4895" s="149"/>
      <c r="G4895" s="149" t="str">
        <f t="shared" si="167"/>
        <v>1</v>
      </c>
      <c r="H4895" s="150">
        <f t="shared" si="168"/>
        <v>18</v>
      </c>
      <c r="I4895" s="149" t="str" cm="1">
        <f t="array" ref="I4895">_xlfn.XLOOKUP(C4895,imp_horarios,imp_trechos_janta,"",-1,1)</f>
        <v>GOIANIA X TERESINA 18:00</v>
      </c>
      <c r="J4895" s="151" t="str" cm="1">
        <f t="array" ref="J4895">_xlfn.XLOOKUP(D4895,justificativas_motivos,justificativas_texto,"",1,1)</f>
        <v>MOTORISTA CUMPRINDO HORÁRIO NA ESCALA ATUAL</v>
      </c>
    </row>
    <row r="4896" spans="1:10" ht="41.25" hidden="1" customHeight="1">
      <c r="A4896" s="162">
        <v>45737</v>
      </c>
      <c r="B4896" s="146">
        <v>24010</v>
      </c>
      <c r="C4896" s="147">
        <v>0.79166666666666663</v>
      </c>
      <c r="D4896" s="148" t="s">
        <v>11</v>
      </c>
      <c r="E4896" s="153" t="s">
        <v>109</v>
      </c>
      <c r="F4896" s="149"/>
      <c r="G4896" s="149" t="str">
        <f t="shared" si="167"/>
        <v>1</v>
      </c>
      <c r="H4896" s="150">
        <f t="shared" si="168"/>
        <v>18</v>
      </c>
      <c r="I4896" s="149" t="s">
        <v>79</v>
      </c>
      <c r="J4896" s="151" t="str" cm="1">
        <f t="array" ref="J4896">_xlfn.XLOOKUP(D4896,justificativas_motivos,justificativas_texto,"",1,1)</f>
        <v>MOTORISTA CUMPRINDO HORÁRIO NA ESCALA ATUAL</v>
      </c>
    </row>
    <row r="4897" spans="1:10" ht="41.25" hidden="1" customHeight="1">
      <c r="A4897" s="162">
        <v>45737</v>
      </c>
      <c r="B4897" s="146">
        <v>24010</v>
      </c>
      <c r="C4897" s="147">
        <v>0.79166666666666663</v>
      </c>
      <c r="D4897" s="148" t="s">
        <v>11</v>
      </c>
      <c r="E4897" s="153" t="s">
        <v>164</v>
      </c>
      <c r="F4897" s="149"/>
      <c r="G4897" s="149" t="str">
        <f t="shared" si="167"/>
        <v>1</v>
      </c>
      <c r="H4897" s="150">
        <f t="shared" si="168"/>
        <v>18</v>
      </c>
      <c r="I4897" s="149" t="s">
        <v>79</v>
      </c>
      <c r="J4897" s="151" t="str" cm="1">
        <f t="array" ref="J4897">_xlfn.XLOOKUP(D4897,justificativas_motivos,justificativas_texto,"",1,1)</f>
        <v>MOTORISTA CUMPRINDO HORÁRIO NA ESCALA ATUAL</v>
      </c>
    </row>
    <row r="4898" spans="1:10" ht="41.25" hidden="1" customHeight="1">
      <c r="A4898" s="162">
        <v>45737</v>
      </c>
      <c r="B4898" s="146">
        <v>24006</v>
      </c>
      <c r="C4898" s="147">
        <v>0.83333333333333337</v>
      </c>
      <c r="D4898" s="148" t="s">
        <v>11</v>
      </c>
      <c r="E4898" s="149" t="s">
        <v>65</v>
      </c>
      <c r="F4898" s="149"/>
      <c r="G4898" s="149" t="str">
        <f t="shared" si="167"/>
        <v>1</v>
      </c>
      <c r="H4898" s="150">
        <f t="shared" si="168"/>
        <v>18</v>
      </c>
      <c r="I4898" s="149" t="str" cm="1">
        <f t="array" ref="I4898">_xlfn.XLOOKUP(C4898,imp_horarios,imp_trechos_janta,"",-1,1)</f>
        <v>GOIANIA X SAO LUIS 20:00</v>
      </c>
      <c r="J4898" s="151" t="str" cm="1">
        <f t="array" ref="J4898">_xlfn.XLOOKUP(D4898,justificativas_motivos,justificativas_texto,"",1,1)</f>
        <v>MOTORISTA CUMPRINDO HORÁRIO NA ESCALA ATUAL</v>
      </c>
    </row>
    <row r="4899" spans="1:10" ht="41.25" hidden="1" customHeight="1">
      <c r="A4899" s="162">
        <v>45737</v>
      </c>
      <c r="B4899" s="146">
        <v>24006</v>
      </c>
      <c r="C4899" s="147">
        <v>0.83333333333333337</v>
      </c>
      <c r="D4899" s="148" t="s">
        <v>11</v>
      </c>
      <c r="E4899" s="149" t="s">
        <v>64</v>
      </c>
      <c r="F4899" s="149"/>
      <c r="G4899" s="149" t="str">
        <f t="shared" si="167"/>
        <v>1</v>
      </c>
      <c r="H4899" s="150">
        <f t="shared" si="168"/>
        <v>18</v>
      </c>
      <c r="I4899" s="149" t="str" cm="1">
        <f t="array" ref="I4899">_xlfn.XLOOKUP(C4899,imp_horarios,imp_trechos_janta,"",-1,1)</f>
        <v>GOIANIA X SAO LUIS 20:00</v>
      </c>
      <c r="J4899" s="151" t="str" cm="1">
        <f t="array" ref="J4899">_xlfn.XLOOKUP(D4899,justificativas_motivos,justificativas_texto,"",1,1)</f>
        <v>MOTORISTA CUMPRINDO HORÁRIO NA ESCALA ATUAL</v>
      </c>
    </row>
    <row r="4900" spans="1:10" ht="41.25" hidden="1" customHeight="1">
      <c r="A4900" s="162">
        <v>45737</v>
      </c>
      <c r="B4900" s="132" t="s">
        <v>71</v>
      </c>
      <c r="C4900" s="133" t="s">
        <v>71</v>
      </c>
      <c r="D4900" s="132" t="s">
        <v>107</v>
      </c>
      <c r="E4900" s="153" t="s">
        <v>210</v>
      </c>
      <c r="F4900" s="149"/>
      <c r="G4900" s="149" t="str">
        <f t="shared" si="167"/>
        <v>1</v>
      </c>
      <c r="H4900" s="150">
        <f t="shared" si="168"/>
        <v>18</v>
      </c>
      <c r="I4900" s="149" t="str" cm="1">
        <f t="array" ref="I4900">_xlfn.XLOOKUP(C4900,imp_horarios,imp_trechos_janta,"",-1,1)</f>
        <v>FRETAMENTO</v>
      </c>
      <c r="J4900" s="184" t="s">
        <v>465</v>
      </c>
    </row>
    <row r="4901" spans="1:10" ht="41.25" hidden="1" customHeight="1">
      <c r="A4901" s="162">
        <v>45737</v>
      </c>
      <c r="B4901" s="146" t="s">
        <v>71</v>
      </c>
      <c r="C4901" s="147" t="s">
        <v>71</v>
      </c>
      <c r="D4901" s="148" t="s">
        <v>107</v>
      </c>
      <c r="E4901" s="153" t="s">
        <v>466</v>
      </c>
      <c r="F4901" s="149"/>
      <c r="G4901" s="149" t="str">
        <f t="shared" si="167"/>
        <v>1</v>
      </c>
      <c r="H4901" s="150">
        <f t="shared" si="168"/>
        <v>18</v>
      </c>
      <c r="I4901" s="149" t="str" cm="1">
        <f t="array" ref="I4901">_xlfn.XLOOKUP(C4901,imp_horarios,imp_trechos_janta,"",-1,1)</f>
        <v>FRETAMENTO</v>
      </c>
      <c r="J4901" s="184" t="s">
        <v>467</v>
      </c>
    </row>
    <row r="4902" spans="1:10" ht="41.25" hidden="1" customHeight="1">
      <c r="A4902" s="152">
        <v>45737</v>
      </c>
      <c r="B4902" s="146">
        <v>19022</v>
      </c>
      <c r="C4902" s="147">
        <v>0.39583333333333331</v>
      </c>
      <c r="D4902" s="148" t="s">
        <v>11</v>
      </c>
      <c r="E4902" s="149" t="s">
        <v>244</v>
      </c>
      <c r="F4902" s="149"/>
      <c r="G4902" s="149" t="str">
        <f t="shared" si="167"/>
        <v>1</v>
      </c>
      <c r="H4902" s="150">
        <f t="shared" si="168"/>
        <v>18</v>
      </c>
      <c r="I4902" s="149" t="str" cm="1">
        <f t="array" ref="I4902">_xlfn.XLOOKUP(C4902,imp_horarios,imp_trechos_janta,"",-1,1)</f>
        <v>GOIANIA X BELEM 09:30</v>
      </c>
      <c r="J4902" s="151" t="str" cm="1">
        <f t="array" ref="J4902">_xlfn.XLOOKUP(D4902,justificativas_motivos,justificativas_texto,"",1,1)</f>
        <v>MOTORISTA CUMPRINDO HORÁRIO NA ESCALA ATUAL</v>
      </c>
    </row>
    <row r="4903" spans="1:10" ht="41.25" hidden="1" customHeight="1">
      <c r="A4903" s="152">
        <v>45737</v>
      </c>
      <c r="B4903" s="146">
        <v>19022</v>
      </c>
      <c r="C4903" s="147">
        <v>0.39583333333333331</v>
      </c>
      <c r="D4903" s="148" t="s">
        <v>11</v>
      </c>
      <c r="E4903" s="149" t="s">
        <v>366</v>
      </c>
      <c r="F4903" s="149"/>
      <c r="G4903" s="149" t="str">
        <f t="shared" si="167"/>
        <v>1</v>
      </c>
      <c r="H4903" s="150">
        <f t="shared" si="168"/>
        <v>18</v>
      </c>
      <c r="I4903" s="149" t="str" cm="1">
        <f t="array" ref="I4903">_xlfn.XLOOKUP(C4903,imp_horarios,imp_trechos_janta,"",-1,1)</f>
        <v>GOIANIA X BELEM 09:30</v>
      </c>
      <c r="J4903" s="151" t="str" cm="1">
        <f t="array" ref="J4903">_xlfn.XLOOKUP(D4903,justificativas_motivos,justificativas_texto,"",1,1)</f>
        <v>MOTORISTA CUMPRINDO HORÁRIO NA ESCALA ATUAL</v>
      </c>
    </row>
    <row r="4904" spans="1:10" ht="41.25" hidden="1" customHeight="1">
      <c r="A4904" s="152">
        <v>45737</v>
      </c>
      <c r="B4904" s="146" t="s">
        <v>137</v>
      </c>
      <c r="C4904" s="147" t="s">
        <v>137</v>
      </c>
      <c r="D4904" s="148" t="s">
        <v>137</v>
      </c>
      <c r="E4904" s="149" t="s">
        <v>70</v>
      </c>
      <c r="F4904" s="149"/>
      <c r="G4904" s="149" t="str">
        <f t="shared" si="167"/>
        <v>1</v>
      </c>
      <c r="H4904" s="150">
        <f t="shared" si="168"/>
        <v>18</v>
      </c>
      <c r="I4904" s="149" t="str" cm="1">
        <f t="array" ref="I4904">_xlfn.XLOOKUP(C4904,imp_horarios,imp_trechos_janta,"",-1,1)</f>
        <v>ESPERA</v>
      </c>
      <c r="J4904" s="151" t="str" cm="1">
        <f t="array" ref="J4904">_xlfn.XLOOKUP(D4904,justificativas_motivos,justificativas_texto,"",1,1)</f>
        <v>MOTORISTA NA GARAGEM EM ESPERA PARA DISPONIBILIDADE DE HORARIOS</v>
      </c>
    </row>
    <row r="4905" spans="1:10" ht="41.25" hidden="1" customHeight="1">
      <c r="A4905" s="152">
        <v>45737</v>
      </c>
      <c r="B4905" s="146" t="s">
        <v>137</v>
      </c>
      <c r="C4905" s="147" t="s">
        <v>137</v>
      </c>
      <c r="D4905" s="148" t="s">
        <v>137</v>
      </c>
      <c r="E4905" s="149" t="s">
        <v>121</v>
      </c>
      <c r="F4905" s="149"/>
      <c r="G4905" s="149" t="str">
        <f t="shared" si="167"/>
        <v>1</v>
      </c>
      <c r="H4905" s="150">
        <f t="shared" si="168"/>
        <v>18</v>
      </c>
      <c r="I4905" s="149" t="str" cm="1">
        <f t="array" ref="I4905">_xlfn.XLOOKUP(C4905,imp_horarios,imp_trechos_janta,"",-1,1)</f>
        <v>ESPERA</v>
      </c>
      <c r="J4905" s="151" t="str" cm="1">
        <f t="array" ref="J4905">_xlfn.XLOOKUP(D4905,justificativas_motivos,justificativas_texto,"",1,1)</f>
        <v>MOTORISTA NA GARAGEM EM ESPERA PARA DISPONIBILIDADE DE HORARIOS</v>
      </c>
    </row>
    <row r="4906" spans="1:10" ht="41.25" hidden="1" customHeight="1">
      <c r="A4906" s="152">
        <v>45738</v>
      </c>
      <c r="B4906" s="146">
        <v>221301</v>
      </c>
      <c r="C4906" s="147">
        <v>0.87847222222222221</v>
      </c>
      <c r="D4906" s="148" t="s">
        <v>11</v>
      </c>
      <c r="E4906" s="149" t="s">
        <v>174</v>
      </c>
      <c r="F4906" s="149"/>
      <c r="G4906" s="149" t="str">
        <f t="shared" si="167"/>
        <v>1</v>
      </c>
      <c r="H4906" s="150">
        <f t="shared" si="168"/>
        <v>18</v>
      </c>
      <c r="I4906" s="149" t="str" cm="1">
        <f t="array" ref="I4906">_xlfn.XLOOKUP(C4906,imp_horarios,imp_trechos_janta,"",-1,1)</f>
        <v>BELEM X GOIANIA 21:05</v>
      </c>
      <c r="J4906" s="151" t="str" cm="1">
        <f t="array" ref="J4906">_xlfn.XLOOKUP(D4906,justificativas_motivos,justificativas_texto,"",1,1)</f>
        <v>MOTORISTA CUMPRINDO HORÁRIO NA ESCALA ATUAL</v>
      </c>
    </row>
    <row r="4907" spans="1:10" ht="41.25" hidden="1" customHeight="1">
      <c r="A4907" s="152">
        <v>45738</v>
      </c>
      <c r="B4907" s="146">
        <v>221301</v>
      </c>
      <c r="C4907" s="147">
        <v>0.87847222222222221</v>
      </c>
      <c r="D4907" s="148" t="s">
        <v>11</v>
      </c>
      <c r="E4907" s="149" t="s">
        <v>135</v>
      </c>
      <c r="F4907" s="149"/>
      <c r="G4907" s="149" t="str">
        <f t="shared" si="167"/>
        <v>1</v>
      </c>
      <c r="H4907" s="150">
        <f t="shared" si="168"/>
        <v>18</v>
      </c>
      <c r="I4907" s="149" t="str" cm="1">
        <f t="array" ref="I4907">_xlfn.XLOOKUP(C4907,imp_horarios,imp_trechos_janta,"",-1,1)</f>
        <v>BELEM X GOIANIA 21:05</v>
      </c>
      <c r="J4907" s="151" t="str" cm="1">
        <f t="array" ref="J4907">_xlfn.XLOOKUP(D4907,justificativas_motivos,justificativas_texto,"",1,1)</f>
        <v>MOTORISTA CUMPRINDO HORÁRIO NA ESCALA ATUAL</v>
      </c>
    </row>
    <row r="4908" spans="1:10" ht="41.25" hidden="1" customHeight="1">
      <c r="A4908" s="152">
        <v>45738</v>
      </c>
      <c r="B4908" s="146">
        <v>24010</v>
      </c>
      <c r="C4908" s="147">
        <v>0.3</v>
      </c>
      <c r="D4908" s="148" t="s">
        <v>11</v>
      </c>
      <c r="E4908" s="153" t="s">
        <v>109</v>
      </c>
      <c r="F4908" s="149"/>
      <c r="G4908" s="149" t="str">
        <f t="shared" si="167"/>
        <v>1</v>
      </c>
      <c r="H4908" s="150">
        <f t="shared" si="168"/>
        <v>18</v>
      </c>
      <c r="I4908" s="149" t="str" cm="1">
        <f t="array" ref="I4908">_xlfn.XLOOKUP(C4908,imp_horarios,imp_trechos_janta,"",-1,1)</f>
        <v>BELEM X GOIANIA 07:12</v>
      </c>
      <c r="J4908" s="151" t="str" cm="1">
        <f t="array" ref="J4908">_xlfn.XLOOKUP(D4908,justificativas_motivos,justificativas_texto,"",1,1)</f>
        <v>MOTORISTA CUMPRINDO HORÁRIO NA ESCALA ATUAL</v>
      </c>
    </row>
    <row r="4909" spans="1:10" ht="41.25" hidden="1" customHeight="1">
      <c r="A4909" s="152">
        <v>45738</v>
      </c>
      <c r="B4909" s="146">
        <v>24010</v>
      </c>
      <c r="C4909" s="147">
        <v>0.3</v>
      </c>
      <c r="D4909" s="148" t="s">
        <v>11</v>
      </c>
      <c r="E4909" s="153" t="s">
        <v>164</v>
      </c>
      <c r="F4909" s="149"/>
      <c r="G4909" s="149" t="str">
        <f t="shared" si="167"/>
        <v>1</v>
      </c>
      <c r="H4909" s="150">
        <f t="shared" si="168"/>
        <v>18</v>
      </c>
      <c r="I4909" s="149" t="str" cm="1">
        <f t="array" ref="I4909">_xlfn.XLOOKUP(C4909,imp_horarios,imp_trechos_janta,"",-1,1)</f>
        <v>BELEM X GOIANIA 07:12</v>
      </c>
      <c r="J4909" s="151" t="str" cm="1">
        <f t="array" ref="J4909">_xlfn.XLOOKUP(D4909,justificativas_motivos,justificativas_texto,"",1,1)</f>
        <v>MOTORISTA CUMPRINDO HORÁRIO NA ESCALA ATUAL</v>
      </c>
    </row>
    <row r="4910" spans="1:10" ht="41.25" hidden="1" customHeight="1">
      <c r="A4910" s="152">
        <v>45738</v>
      </c>
      <c r="B4910" s="146">
        <v>24006</v>
      </c>
      <c r="C4910" s="147">
        <v>0.33333333333333331</v>
      </c>
      <c r="D4910" s="148" t="s">
        <v>11</v>
      </c>
      <c r="E4910" s="149" t="s">
        <v>65</v>
      </c>
      <c r="F4910" s="149"/>
      <c r="G4910" s="149" t="str">
        <f t="shared" si="167"/>
        <v>1</v>
      </c>
      <c r="H4910" s="150">
        <f t="shared" si="168"/>
        <v>18</v>
      </c>
      <c r="I4910" s="149" t="str" cm="1">
        <f t="array" ref="I4910">_xlfn.XLOOKUP(C4910,imp_horarios,imp_trechos_janta,"",-1,1)</f>
        <v>SAO LUIS X GOIANIA 08:00</v>
      </c>
      <c r="J4910" s="151" t="str" cm="1">
        <f t="array" ref="J4910">_xlfn.XLOOKUP(D4910,justificativas_motivos,justificativas_texto,"",1,1)</f>
        <v>MOTORISTA CUMPRINDO HORÁRIO NA ESCALA ATUAL</v>
      </c>
    </row>
    <row r="4911" spans="1:10" ht="41.25" hidden="1" customHeight="1">
      <c r="A4911" s="152">
        <v>45738</v>
      </c>
      <c r="B4911" s="146">
        <v>24006</v>
      </c>
      <c r="C4911" s="147">
        <v>0.33333333333333331</v>
      </c>
      <c r="D4911" s="148" t="s">
        <v>11</v>
      </c>
      <c r="E4911" s="149" t="s">
        <v>64</v>
      </c>
      <c r="F4911" s="149"/>
      <c r="G4911" s="149" t="str">
        <f t="shared" si="167"/>
        <v>1</v>
      </c>
      <c r="H4911" s="150">
        <f t="shared" si="168"/>
        <v>18</v>
      </c>
      <c r="I4911" s="149" t="str" cm="1">
        <f t="array" ref="I4911">_xlfn.XLOOKUP(C4911,imp_horarios,imp_trechos_janta,"",-1,1)</f>
        <v>SAO LUIS X GOIANIA 08:00</v>
      </c>
      <c r="J4911" s="151" t="str" cm="1">
        <f t="array" ref="J4911">_xlfn.XLOOKUP(D4911,justificativas_motivos,justificativas_texto,"",1,1)</f>
        <v>MOTORISTA CUMPRINDO HORÁRIO NA ESCALA ATUAL</v>
      </c>
    </row>
    <row r="4912" spans="1:10" ht="41.25" hidden="1" customHeight="1">
      <c r="A4912" s="152">
        <v>45738</v>
      </c>
      <c r="B4912" s="146">
        <v>17300</v>
      </c>
      <c r="C4912" s="147">
        <v>0.39583333333333331</v>
      </c>
      <c r="D4912" s="148" t="s">
        <v>11</v>
      </c>
      <c r="E4912" s="153" t="s">
        <v>133</v>
      </c>
      <c r="F4912" s="149"/>
      <c r="G4912" s="149" t="str">
        <f t="shared" si="167"/>
        <v>1</v>
      </c>
      <c r="H4912" s="150">
        <f t="shared" si="168"/>
        <v>18</v>
      </c>
      <c r="I4912" s="149" t="str" cm="1">
        <f t="array" ref="I4912">_xlfn.XLOOKUP(C4912,imp_horarios,imp_trechos_janta,"",-1,1)</f>
        <v>GOIANIA X BELEM 09:30</v>
      </c>
      <c r="J4912" s="151" t="str" cm="1">
        <f t="array" ref="J4912">_xlfn.XLOOKUP(D4912,justificativas_motivos,justificativas_texto,"",1,1)</f>
        <v>MOTORISTA CUMPRINDO HORÁRIO NA ESCALA ATUAL</v>
      </c>
    </row>
    <row r="4913" spans="1:10" ht="41.25" hidden="1" customHeight="1">
      <c r="A4913" s="152">
        <v>45738</v>
      </c>
      <c r="B4913" s="146">
        <v>17300</v>
      </c>
      <c r="C4913" s="147">
        <v>0.39583333333333331</v>
      </c>
      <c r="D4913" s="148" t="s">
        <v>11</v>
      </c>
      <c r="E4913" s="153" t="s">
        <v>189</v>
      </c>
      <c r="F4913" s="149"/>
      <c r="G4913" s="149" t="str">
        <f t="shared" si="167"/>
        <v>1</v>
      </c>
      <c r="H4913" s="150">
        <f t="shared" si="168"/>
        <v>18</v>
      </c>
      <c r="I4913" s="149" t="str" cm="1">
        <f t="array" ref="I4913">_xlfn.XLOOKUP(C4913,imp_horarios,imp_trechos_janta,"",-1,1)</f>
        <v>GOIANIA X BELEM 09:30</v>
      </c>
      <c r="J4913" s="151" t="str" cm="1">
        <f t="array" ref="J4913">_xlfn.XLOOKUP(D4913,justificativas_motivos,justificativas_texto,"",1,1)</f>
        <v>MOTORISTA CUMPRINDO HORÁRIO NA ESCALA ATUAL</v>
      </c>
    </row>
    <row r="4914" spans="1:10" ht="41.25" hidden="1" customHeight="1">
      <c r="A4914" s="152">
        <v>45738</v>
      </c>
      <c r="B4914" s="146">
        <v>19018</v>
      </c>
      <c r="C4914" s="147">
        <v>0.85416666666666663</v>
      </c>
      <c r="D4914" s="148" t="s">
        <v>11</v>
      </c>
      <c r="E4914" s="149" t="s">
        <v>70</v>
      </c>
      <c r="F4914" s="149"/>
      <c r="G4914" s="149" t="str">
        <f t="shared" si="167"/>
        <v>1</v>
      </c>
      <c r="H4914" s="150">
        <f t="shared" si="168"/>
        <v>18</v>
      </c>
      <c r="I4914" s="149" t="s">
        <v>635</v>
      </c>
      <c r="J4914" s="151" t="str" cm="1">
        <f t="array" ref="J4914">_xlfn.XLOOKUP(D4914,justificativas_motivos,justificativas_texto,"",1,1)</f>
        <v>MOTORISTA CUMPRINDO HORÁRIO NA ESCALA ATUAL</v>
      </c>
    </row>
    <row r="4915" spans="1:10" ht="41.25" hidden="1" customHeight="1">
      <c r="A4915" s="152">
        <v>45738</v>
      </c>
      <c r="B4915" s="146">
        <v>19018</v>
      </c>
      <c r="C4915" s="147">
        <v>0.85416666666666663</v>
      </c>
      <c r="D4915" s="148" t="s">
        <v>11</v>
      </c>
      <c r="E4915" s="149" t="s">
        <v>121</v>
      </c>
      <c r="F4915" s="149"/>
      <c r="G4915" s="149" t="str">
        <f t="shared" si="167"/>
        <v>1</v>
      </c>
      <c r="H4915" s="150">
        <f t="shared" si="168"/>
        <v>18</v>
      </c>
      <c r="I4915" s="149" t="s">
        <v>635</v>
      </c>
      <c r="J4915" s="151" t="str" cm="1">
        <f t="array" ref="J4915">_xlfn.XLOOKUP(D4915,justificativas_motivos,justificativas_texto,"",1,1)</f>
        <v>MOTORISTA CUMPRINDO HORÁRIO NA ESCALA ATUAL</v>
      </c>
    </row>
    <row r="4916" spans="1:10" ht="41.25" hidden="1" customHeight="1">
      <c r="A4916" s="152">
        <v>45738</v>
      </c>
      <c r="B4916" s="146">
        <v>19007</v>
      </c>
      <c r="C4916" s="147">
        <v>0.39583333333333331</v>
      </c>
      <c r="D4916" s="148" t="s">
        <v>11</v>
      </c>
      <c r="E4916" s="153" t="s">
        <v>361</v>
      </c>
      <c r="F4916" s="149"/>
      <c r="G4916" s="149" t="str">
        <f t="shared" si="167"/>
        <v>1</v>
      </c>
      <c r="H4916" s="150">
        <f t="shared" si="168"/>
        <v>18</v>
      </c>
      <c r="I4916" s="149" t="s">
        <v>145</v>
      </c>
      <c r="J4916" s="151" t="str" cm="1">
        <f t="array" ref="J4916">_xlfn.XLOOKUP(D4916,justificativas_motivos,justificativas_texto,"",1,1)</f>
        <v>MOTORISTA CUMPRINDO HORÁRIO NA ESCALA ATUAL</v>
      </c>
    </row>
    <row r="4917" spans="1:10" ht="41.25" hidden="1" customHeight="1">
      <c r="A4917" s="152">
        <v>45738</v>
      </c>
      <c r="B4917" s="146">
        <v>19007</v>
      </c>
      <c r="C4917" s="147">
        <v>0.39583333333333331</v>
      </c>
      <c r="D4917" s="148" t="s">
        <v>11</v>
      </c>
      <c r="E4917" s="153" t="s">
        <v>251</v>
      </c>
      <c r="F4917" s="149"/>
      <c r="G4917" s="149" t="str">
        <f t="shared" si="167"/>
        <v>1</v>
      </c>
      <c r="H4917" s="150">
        <f t="shared" si="168"/>
        <v>18</v>
      </c>
      <c r="I4917" s="149" t="s">
        <v>145</v>
      </c>
      <c r="J4917" s="151" t="str" cm="1">
        <f t="array" ref="J4917">_xlfn.XLOOKUP(D4917,justificativas_motivos,justificativas_texto,"",1,1)</f>
        <v>MOTORISTA CUMPRINDO HORÁRIO NA ESCALA ATUAL</v>
      </c>
    </row>
    <row r="4918" spans="1:10" ht="41.25" hidden="1" customHeight="1">
      <c r="A4918" s="152">
        <v>45738</v>
      </c>
      <c r="B4918" s="146">
        <v>19001</v>
      </c>
      <c r="C4918" s="147">
        <v>0.75</v>
      </c>
      <c r="D4918" s="148" t="s">
        <v>11</v>
      </c>
      <c r="E4918" s="153" t="s">
        <v>461</v>
      </c>
      <c r="F4918" s="149"/>
      <c r="G4918" s="149" t="str">
        <f t="shared" si="167"/>
        <v>1</v>
      </c>
      <c r="H4918" s="150">
        <f t="shared" si="168"/>
        <v>18</v>
      </c>
      <c r="I4918" s="149" t="str" cm="1">
        <f t="array" ref="I4918">_xlfn.XLOOKUP(C4918,imp_horarios,imp_trechos_janta,"",-1,1)</f>
        <v>GOIANIA X TERESINA 18:00</v>
      </c>
      <c r="J4918" s="151" t="str" cm="1">
        <f t="array" ref="J4918">_xlfn.XLOOKUP(D4918,justificativas_motivos,justificativas_texto,"",1,1)</f>
        <v>MOTORISTA CUMPRINDO HORÁRIO NA ESCALA ATUAL</v>
      </c>
    </row>
    <row r="4919" spans="1:10" ht="41.25" hidden="1" customHeight="1">
      <c r="A4919" s="152">
        <v>45738</v>
      </c>
      <c r="B4919" s="146">
        <v>19001</v>
      </c>
      <c r="C4919" s="147">
        <v>0.75</v>
      </c>
      <c r="D4919" s="148" t="s">
        <v>11</v>
      </c>
      <c r="E4919" s="153" t="s">
        <v>126</v>
      </c>
      <c r="F4919" s="149"/>
      <c r="G4919" s="149" t="str">
        <f t="shared" si="167"/>
        <v>1</v>
      </c>
      <c r="H4919" s="150">
        <f t="shared" si="168"/>
        <v>18</v>
      </c>
      <c r="I4919" s="149" t="str" cm="1">
        <f t="array" ref="I4919">_xlfn.XLOOKUP(C4919,imp_horarios,imp_trechos_janta,"",-1,1)</f>
        <v>GOIANIA X TERESINA 18:00</v>
      </c>
      <c r="J4919" s="151" t="str" cm="1">
        <f t="array" ref="J4919">_xlfn.XLOOKUP(D4919,justificativas_motivos,justificativas_texto,"",1,1)</f>
        <v>MOTORISTA CUMPRINDO HORÁRIO NA ESCALA ATUAL</v>
      </c>
    </row>
    <row r="4920" spans="1:10" ht="41.25" hidden="1" customHeight="1">
      <c r="A4920" s="152">
        <v>45738</v>
      </c>
      <c r="B4920" s="146">
        <v>24001</v>
      </c>
      <c r="C4920" s="147">
        <v>0.79166666666666663</v>
      </c>
      <c r="D4920" s="148" t="s">
        <v>11</v>
      </c>
      <c r="E4920" s="149" t="s">
        <v>167</v>
      </c>
      <c r="F4920" s="149"/>
      <c r="G4920" s="149" t="str">
        <f t="shared" si="167"/>
        <v>1</v>
      </c>
      <c r="H4920" s="150">
        <f t="shared" si="168"/>
        <v>18</v>
      </c>
      <c r="I4920" s="149" t="s">
        <v>79</v>
      </c>
      <c r="J4920" s="151" t="str" cm="1">
        <f t="array" ref="J4920">_xlfn.XLOOKUP(D4920,justificativas_motivos,justificativas_texto,"",1,1)</f>
        <v>MOTORISTA CUMPRINDO HORÁRIO NA ESCALA ATUAL</v>
      </c>
    </row>
    <row r="4921" spans="1:10" ht="41.25" hidden="1" customHeight="1">
      <c r="A4921" s="144">
        <v>45738</v>
      </c>
      <c r="B4921" s="135">
        <v>24001</v>
      </c>
      <c r="C4921" s="147">
        <v>0.79166666666666663</v>
      </c>
      <c r="D4921" s="136" t="s">
        <v>11</v>
      </c>
      <c r="E4921" s="129" t="s">
        <v>379</v>
      </c>
      <c r="F4921" s="132"/>
      <c r="G4921" s="132" t="str">
        <f t="shared" si="167"/>
        <v>1</v>
      </c>
      <c r="H4921" s="137">
        <f t="shared" si="168"/>
        <v>18</v>
      </c>
      <c r="I4921" s="132" t="s">
        <v>79</v>
      </c>
      <c r="J4921" s="145" t="str" cm="1">
        <f t="array" ref="J4921">_xlfn.XLOOKUP(D4921,justificativas_motivos,justificativas_texto,"",1,1)</f>
        <v>MOTORISTA CUMPRINDO HORÁRIO NA ESCALA ATUAL</v>
      </c>
    </row>
    <row r="4922" spans="1:10" ht="41.25" hidden="1" customHeight="1">
      <c r="A4922" s="152">
        <v>45738</v>
      </c>
      <c r="B4922" s="146">
        <v>24012</v>
      </c>
      <c r="C4922" s="147">
        <v>0.83333333333333337</v>
      </c>
      <c r="D4922" s="148" t="s">
        <v>11</v>
      </c>
      <c r="E4922" s="149" t="s">
        <v>326</v>
      </c>
      <c r="F4922" s="149"/>
      <c r="G4922" s="149" t="str">
        <f t="shared" si="167"/>
        <v>1</v>
      </c>
      <c r="H4922" s="150">
        <f t="shared" si="168"/>
        <v>18</v>
      </c>
      <c r="I4922" s="149" t="str" cm="1">
        <f t="array" ref="I4922">_xlfn.XLOOKUP(C4922,imp_horarios,imp_trechos_janta,"",-1,1)</f>
        <v>GOIANIA X SAO LUIS 20:00</v>
      </c>
      <c r="J4922" s="151" t="str" cm="1">
        <f t="array" ref="J4922">_xlfn.XLOOKUP(D4922,justificativas_motivos,justificativas_texto,"",1,1)</f>
        <v>MOTORISTA CUMPRINDO HORÁRIO NA ESCALA ATUAL</v>
      </c>
    </row>
    <row r="4923" spans="1:10" ht="41.25" hidden="1" customHeight="1">
      <c r="A4923" s="152">
        <v>45738</v>
      </c>
      <c r="B4923" s="146">
        <v>24012</v>
      </c>
      <c r="C4923" s="147">
        <v>0.83333333333333337</v>
      </c>
      <c r="D4923" s="148" t="s">
        <v>11</v>
      </c>
      <c r="E4923" s="149" t="s">
        <v>141</v>
      </c>
      <c r="F4923" s="149"/>
      <c r="G4923" s="149" t="str">
        <f t="shared" si="167"/>
        <v>1</v>
      </c>
      <c r="H4923" s="150">
        <f t="shared" si="168"/>
        <v>18</v>
      </c>
      <c r="I4923" s="149" t="str" cm="1">
        <f t="array" ref="I4923">_xlfn.XLOOKUP(C4923,imp_horarios,imp_trechos_janta,"",-1,1)</f>
        <v>GOIANIA X SAO LUIS 20:00</v>
      </c>
      <c r="J4923" s="151" t="str" cm="1">
        <f t="array" ref="J4923">_xlfn.XLOOKUP(D4923,justificativas_motivos,justificativas_texto,"",1,1)</f>
        <v>MOTORISTA CUMPRINDO HORÁRIO NA ESCALA ATUAL</v>
      </c>
    </row>
    <row r="4924" spans="1:10" ht="41.25" hidden="1" customHeight="1">
      <c r="A4924" s="152">
        <v>45739</v>
      </c>
      <c r="B4924" s="146">
        <v>24015</v>
      </c>
      <c r="C4924" s="147">
        <v>0.3</v>
      </c>
      <c r="D4924" s="148" t="s">
        <v>11</v>
      </c>
      <c r="E4924" s="153" t="s">
        <v>461</v>
      </c>
      <c r="F4924" s="149"/>
      <c r="G4924" s="149" t="str">
        <f t="shared" si="167"/>
        <v>1</v>
      </c>
      <c r="H4924" s="150">
        <f t="shared" si="168"/>
        <v>18</v>
      </c>
      <c r="I4924" s="149" t="str" cm="1">
        <f t="array" ref="I4924">_xlfn.XLOOKUP(C4924,imp_horarios,imp_trechos_janta,"",-1,1)</f>
        <v>BELEM X GOIANIA 07:12</v>
      </c>
      <c r="J4924" s="151" t="str" cm="1">
        <f t="array" ref="J4924">_xlfn.XLOOKUP(D4924,justificativas_motivos,justificativas_texto,"",1,1)</f>
        <v>MOTORISTA CUMPRINDO HORÁRIO NA ESCALA ATUAL</v>
      </c>
    </row>
    <row r="4925" spans="1:10" ht="41.25" hidden="1" customHeight="1">
      <c r="A4925" s="152">
        <v>45739</v>
      </c>
      <c r="B4925" s="146">
        <v>24015</v>
      </c>
      <c r="C4925" s="147">
        <v>0.3</v>
      </c>
      <c r="D4925" s="148" t="s">
        <v>11</v>
      </c>
      <c r="E4925" s="153" t="s">
        <v>126</v>
      </c>
      <c r="F4925" s="149"/>
      <c r="G4925" s="149" t="str">
        <f t="shared" si="167"/>
        <v>1</v>
      </c>
      <c r="H4925" s="150">
        <f t="shared" si="168"/>
        <v>18</v>
      </c>
      <c r="I4925" s="149" t="str" cm="1">
        <f t="array" ref="I4925">_xlfn.XLOOKUP(C4925,imp_horarios,imp_trechos_janta,"",-1,1)</f>
        <v>BELEM X GOIANIA 07:12</v>
      </c>
      <c r="J4925" s="151" t="str" cm="1">
        <f t="array" ref="J4925">_xlfn.XLOOKUP(D4925,justificativas_motivos,justificativas_texto,"",1,1)</f>
        <v>MOTORISTA CUMPRINDO HORÁRIO NA ESCALA ATUAL</v>
      </c>
    </row>
    <row r="4926" spans="1:10" ht="41.25" hidden="1" customHeight="1">
      <c r="A4926" s="152">
        <v>45739</v>
      </c>
      <c r="B4926" s="146">
        <v>24007</v>
      </c>
      <c r="C4926" s="147">
        <v>0.33333333333333331</v>
      </c>
      <c r="D4926" s="148" t="s">
        <v>11</v>
      </c>
      <c r="E4926" s="149" t="s">
        <v>167</v>
      </c>
      <c r="F4926" s="149"/>
      <c r="G4926" s="149" t="str">
        <f t="shared" si="167"/>
        <v>1</v>
      </c>
      <c r="H4926" s="150">
        <f t="shared" si="168"/>
        <v>18</v>
      </c>
      <c r="I4926" s="149" t="str" cm="1">
        <f t="array" ref="I4926">_xlfn.XLOOKUP(C4926,imp_horarios,imp_trechos_janta,"",-1,1)</f>
        <v>SAO LUIS X GOIANIA 08:00</v>
      </c>
      <c r="J4926" s="151" t="str" cm="1">
        <f t="array" ref="J4926">_xlfn.XLOOKUP(D4926,justificativas_motivos,justificativas_texto,"",1,1)</f>
        <v>MOTORISTA CUMPRINDO HORÁRIO NA ESCALA ATUAL</v>
      </c>
    </row>
    <row r="4927" spans="1:10" ht="41.25" hidden="1" customHeight="1">
      <c r="A4927" s="152">
        <v>45739</v>
      </c>
      <c r="B4927" s="146">
        <v>24007</v>
      </c>
      <c r="C4927" s="147">
        <v>0.33333333333333331</v>
      </c>
      <c r="D4927" s="148" t="s">
        <v>11</v>
      </c>
      <c r="E4927" s="129" t="s">
        <v>379</v>
      </c>
      <c r="F4927" s="149"/>
      <c r="G4927" s="149" t="str">
        <f t="shared" si="167"/>
        <v>1</v>
      </c>
      <c r="H4927" s="150">
        <f t="shared" si="168"/>
        <v>18</v>
      </c>
      <c r="I4927" s="149" t="str" cm="1">
        <f t="array" ref="I4927">_xlfn.XLOOKUP(C4927,imp_horarios,imp_trechos_janta,"",-1,1)</f>
        <v>SAO LUIS X GOIANIA 08:00</v>
      </c>
      <c r="J4927" s="151" t="str" cm="1">
        <f t="array" ref="J4927">_xlfn.XLOOKUP(D4927,justificativas_motivos,justificativas_texto,"",1,1)</f>
        <v>MOTORISTA CUMPRINDO HORÁRIO NA ESCALA ATUAL</v>
      </c>
    </row>
    <row r="4928" spans="1:10" ht="41.25" hidden="1" customHeight="1">
      <c r="A4928" s="152">
        <v>45739</v>
      </c>
      <c r="B4928" s="146">
        <v>19011</v>
      </c>
      <c r="C4928" s="147">
        <v>0.39583333333333331</v>
      </c>
      <c r="D4928" s="148" t="s">
        <v>11</v>
      </c>
      <c r="E4928" s="149" t="s">
        <v>326</v>
      </c>
      <c r="F4928" s="149"/>
      <c r="G4928" s="149" t="str">
        <f t="shared" si="167"/>
        <v>1</v>
      </c>
      <c r="H4928" s="150">
        <f t="shared" si="168"/>
        <v>18</v>
      </c>
      <c r="I4928" s="149" t="str" cm="1">
        <f t="array" ref="I4928">_xlfn.XLOOKUP(C4928,imp_horarios,imp_trechos_janta,"",-1,1)</f>
        <v>GOIANIA X BELEM 09:30</v>
      </c>
      <c r="J4928" s="151" t="str" cm="1">
        <f t="array" ref="J4928">_xlfn.XLOOKUP(D4928,justificativas_motivos,justificativas_texto,"",1,1)</f>
        <v>MOTORISTA CUMPRINDO HORÁRIO NA ESCALA ATUAL</v>
      </c>
    </row>
    <row r="4929" spans="1:10" ht="41.25" hidden="1" customHeight="1">
      <c r="A4929" s="152">
        <v>45739</v>
      </c>
      <c r="B4929" s="146">
        <v>19011</v>
      </c>
      <c r="C4929" s="147">
        <v>0.39583333333333331</v>
      </c>
      <c r="D4929" s="148" t="s">
        <v>11</v>
      </c>
      <c r="E4929" s="149" t="s">
        <v>141</v>
      </c>
      <c r="F4929" s="149"/>
      <c r="G4929" s="149" t="str">
        <f t="shared" si="167"/>
        <v>1</v>
      </c>
      <c r="H4929" s="150">
        <f t="shared" si="168"/>
        <v>18</v>
      </c>
      <c r="I4929" s="149" t="str" cm="1">
        <f t="array" ref="I4929">_xlfn.XLOOKUP(C4929,imp_horarios,imp_trechos_janta,"",-1,1)</f>
        <v>GOIANIA X BELEM 09:30</v>
      </c>
      <c r="J4929" s="151" t="str" cm="1">
        <f t="array" ref="J4929">_xlfn.XLOOKUP(D4929,justificativas_motivos,justificativas_texto,"",1,1)</f>
        <v>MOTORISTA CUMPRINDO HORÁRIO NA ESCALA ATUAL</v>
      </c>
    </row>
    <row r="4930" spans="1:10" ht="41.25" hidden="1" customHeight="1">
      <c r="A4930" s="152">
        <v>45739</v>
      </c>
      <c r="B4930" s="146" t="s">
        <v>137</v>
      </c>
      <c r="C4930" s="147" t="s">
        <v>137</v>
      </c>
      <c r="D4930" s="148" t="s">
        <v>137</v>
      </c>
      <c r="E4930" s="153" t="s">
        <v>30</v>
      </c>
      <c r="F4930" s="149"/>
      <c r="G4930" s="149" t="str">
        <f t="shared" si="167"/>
        <v>1</v>
      </c>
      <c r="H4930" s="150">
        <f t="shared" si="168"/>
        <v>18</v>
      </c>
      <c r="I4930" s="149" t="str" cm="1">
        <f t="array" ref="I4930">_xlfn.XLOOKUP(C4930,imp_horarios,imp_trechos_janta,"",-1,1)</f>
        <v>ESPERA</v>
      </c>
      <c r="J4930" s="151" t="str" cm="1">
        <f t="array" ref="J4930">_xlfn.XLOOKUP(D4930,justificativas_motivos,justificativas_texto,"",1,1)</f>
        <v>MOTORISTA NA GARAGEM EM ESPERA PARA DISPONIBILIDADE DE HORARIOS</v>
      </c>
    </row>
    <row r="4931" spans="1:10" ht="41.25" hidden="1" customHeight="1">
      <c r="A4931" s="152">
        <v>45739</v>
      </c>
      <c r="B4931" s="146" t="s">
        <v>137</v>
      </c>
      <c r="C4931" s="147" t="s">
        <v>137</v>
      </c>
      <c r="D4931" s="148" t="s">
        <v>137</v>
      </c>
      <c r="E4931" s="153" t="s">
        <v>150</v>
      </c>
      <c r="F4931" s="149"/>
      <c r="G4931" s="149" t="str">
        <f t="shared" si="167"/>
        <v>1</v>
      </c>
      <c r="H4931" s="150">
        <f t="shared" si="168"/>
        <v>18</v>
      </c>
      <c r="I4931" s="149" t="str" cm="1">
        <f t="array" ref="I4931">_xlfn.XLOOKUP(C4931,imp_horarios,imp_trechos_janta,"",-1,1)</f>
        <v>ESPERA</v>
      </c>
      <c r="J4931" s="151" t="str" cm="1">
        <f t="array" ref="J4931">_xlfn.XLOOKUP(D4931,justificativas_motivos,justificativas_texto,"",1,1)</f>
        <v>MOTORISTA NA GARAGEM EM ESPERA PARA DISPONIBILIDADE DE HORARIOS</v>
      </c>
    </row>
    <row r="4932" spans="1:10" ht="41.25" hidden="1" customHeight="1">
      <c r="A4932" s="152">
        <v>45739</v>
      </c>
      <c r="B4932" s="146">
        <v>24003</v>
      </c>
      <c r="C4932" s="147">
        <v>0.79166666666666663</v>
      </c>
      <c r="D4932" s="148" t="s">
        <v>11</v>
      </c>
      <c r="E4932" s="149" t="s">
        <v>83</v>
      </c>
      <c r="F4932" s="149"/>
      <c r="G4932" s="149" t="str">
        <f t="shared" si="167"/>
        <v>1</v>
      </c>
      <c r="H4932" s="150">
        <f t="shared" si="168"/>
        <v>18</v>
      </c>
      <c r="I4932" s="149" t="s">
        <v>79</v>
      </c>
      <c r="J4932" s="151" t="str" cm="1">
        <f t="array" ref="J4932">_xlfn.XLOOKUP(D4932,justificativas_motivos,justificativas_texto,"",1,1)</f>
        <v>MOTORISTA CUMPRINDO HORÁRIO NA ESCALA ATUAL</v>
      </c>
    </row>
    <row r="4933" spans="1:10" ht="41.25" hidden="1" customHeight="1">
      <c r="A4933" s="152">
        <v>45739</v>
      </c>
      <c r="B4933" s="146">
        <v>24003</v>
      </c>
      <c r="C4933" s="147">
        <v>0.79166666666666663</v>
      </c>
      <c r="D4933" s="148" t="s">
        <v>11</v>
      </c>
      <c r="E4933" s="149" t="s">
        <v>86</v>
      </c>
      <c r="F4933" s="149"/>
      <c r="G4933" s="149" t="str">
        <f t="shared" ref="G4933:G4996" si="169">IF(E4933="MOTORISTA","","1")</f>
        <v>1</v>
      </c>
      <c r="H4933" s="150">
        <f t="shared" ref="H4933:H4996" si="170">IF(E4933="MOTORISTA","",18)</f>
        <v>18</v>
      </c>
      <c r="I4933" s="149" t="s">
        <v>79</v>
      </c>
      <c r="J4933" s="151" t="str" cm="1">
        <f t="array" ref="J4933">_xlfn.XLOOKUP(D4933,justificativas_motivos,justificativas_texto,"",1,1)</f>
        <v>MOTORISTA CUMPRINDO HORÁRIO NA ESCALA ATUAL</v>
      </c>
    </row>
    <row r="4934" spans="1:10" ht="41.25" hidden="1" customHeight="1">
      <c r="A4934" s="152">
        <v>45739</v>
      </c>
      <c r="B4934" s="146">
        <v>24005</v>
      </c>
      <c r="C4934" s="147">
        <v>0.83333333333333337</v>
      </c>
      <c r="D4934" s="148" t="s">
        <v>11</v>
      </c>
      <c r="E4934" s="149" t="s">
        <v>203</v>
      </c>
      <c r="F4934" s="149"/>
      <c r="G4934" s="149" t="str">
        <f t="shared" si="169"/>
        <v>1</v>
      </c>
      <c r="H4934" s="150">
        <f t="shared" si="170"/>
        <v>18</v>
      </c>
      <c r="I4934" s="149" t="str" cm="1">
        <f t="array" ref="I4934">_xlfn.XLOOKUP(C4934,imp_horarios,imp_trechos_janta,"",-1,1)</f>
        <v>GOIANIA X SAO LUIS 20:00</v>
      </c>
      <c r="J4934" s="151" t="str" cm="1">
        <f t="array" ref="J4934">_xlfn.XLOOKUP(D4934,justificativas_motivos,justificativas_texto,"",1,1)</f>
        <v>MOTORISTA CUMPRINDO HORÁRIO NA ESCALA ATUAL</v>
      </c>
    </row>
    <row r="4935" spans="1:10" ht="41.25" hidden="1" customHeight="1">
      <c r="A4935" s="152">
        <v>45739</v>
      </c>
      <c r="B4935" s="146">
        <v>24005</v>
      </c>
      <c r="C4935" s="147">
        <v>0.83333333333333337</v>
      </c>
      <c r="D4935" s="148" t="s">
        <v>11</v>
      </c>
      <c r="E4935" s="149" t="s">
        <v>204</v>
      </c>
      <c r="F4935" s="149"/>
      <c r="G4935" s="149" t="str">
        <f t="shared" si="169"/>
        <v>1</v>
      </c>
      <c r="H4935" s="150">
        <f t="shared" si="170"/>
        <v>18</v>
      </c>
      <c r="I4935" s="149" t="str" cm="1">
        <f t="array" ref="I4935">_xlfn.XLOOKUP(C4935,imp_horarios,imp_trechos_janta,"",-1,1)</f>
        <v>GOIANIA X SAO LUIS 20:00</v>
      </c>
      <c r="J4935" s="151" t="str" cm="1">
        <f t="array" ref="J4935">_xlfn.XLOOKUP(D4935,justificativas_motivos,justificativas_texto,"",1,1)</f>
        <v>MOTORISTA CUMPRINDO HORÁRIO NA ESCALA ATUAL</v>
      </c>
    </row>
    <row r="4936" spans="1:10" ht="41.25" hidden="1" customHeight="1">
      <c r="A4936" s="152">
        <v>45739</v>
      </c>
      <c r="B4936" s="146">
        <v>17300</v>
      </c>
      <c r="C4936" s="147">
        <v>0.79166666666666663</v>
      </c>
      <c r="D4936" s="148" t="s">
        <v>11</v>
      </c>
      <c r="E4936" s="149" t="s">
        <v>240</v>
      </c>
      <c r="F4936" s="149"/>
      <c r="G4936" s="149" t="str">
        <f t="shared" si="169"/>
        <v>1</v>
      </c>
      <c r="H4936" s="150">
        <f t="shared" si="170"/>
        <v>18</v>
      </c>
      <c r="I4936" s="149" t="s">
        <v>359</v>
      </c>
      <c r="J4936" s="151" t="str" cm="1">
        <f t="array" ref="J4936">_xlfn.XLOOKUP(D4936,justificativas_motivos,justificativas_texto,"",1,1)</f>
        <v>MOTORISTA CUMPRINDO HORÁRIO NA ESCALA ATUAL</v>
      </c>
    </row>
    <row r="4937" spans="1:10" ht="41.25" hidden="1" customHeight="1">
      <c r="A4937" s="152">
        <v>45739</v>
      </c>
      <c r="B4937" s="146">
        <v>17300</v>
      </c>
      <c r="C4937" s="147">
        <v>0.79166666666666663</v>
      </c>
      <c r="D4937" s="148" t="s">
        <v>11</v>
      </c>
      <c r="E4937" s="149" t="s">
        <v>288</v>
      </c>
      <c r="F4937" s="149"/>
      <c r="G4937" s="149" t="str">
        <f t="shared" si="169"/>
        <v>1</v>
      </c>
      <c r="H4937" s="150">
        <f t="shared" si="170"/>
        <v>18</v>
      </c>
      <c r="I4937" s="149" t="s">
        <v>359</v>
      </c>
      <c r="J4937" s="151" t="str" cm="1">
        <f t="array" ref="J4937">_xlfn.XLOOKUP(D4937,justificativas_motivos,justificativas_texto,"",1,1)</f>
        <v>MOTORISTA CUMPRINDO HORÁRIO NA ESCALA ATUAL</v>
      </c>
    </row>
    <row r="4938" spans="1:10" ht="41.25" hidden="1" customHeight="1">
      <c r="A4938" s="152">
        <v>45740</v>
      </c>
      <c r="B4938" s="146">
        <v>15800</v>
      </c>
      <c r="C4938" s="147">
        <v>0.87847222222222221</v>
      </c>
      <c r="D4938" s="148" t="s">
        <v>11</v>
      </c>
      <c r="E4938" s="153" t="s">
        <v>30</v>
      </c>
      <c r="F4938" s="149"/>
      <c r="G4938" s="149" t="str">
        <f t="shared" si="169"/>
        <v>1</v>
      </c>
      <c r="H4938" s="150">
        <f t="shared" si="170"/>
        <v>18</v>
      </c>
      <c r="I4938" s="149" t="str" cm="1">
        <f t="array" ref="I4938">_xlfn.XLOOKUP(C4938,imp_horarios,imp_trechos_janta,"",-1,1)</f>
        <v>BELEM X GOIANIA 21:05</v>
      </c>
      <c r="J4938" s="151" t="str" cm="1">
        <f t="array" ref="J4938">_xlfn.XLOOKUP(D4938,justificativas_motivos,justificativas_texto,"",1,1)</f>
        <v>MOTORISTA CUMPRINDO HORÁRIO NA ESCALA ATUAL</v>
      </c>
    </row>
    <row r="4939" spans="1:10" ht="41.25" hidden="1" customHeight="1">
      <c r="A4939" s="152">
        <v>45740</v>
      </c>
      <c r="B4939" s="146">
        <v>15800</v>
      </c>
      <c r="C4939" s="147">
        <v>0.87847222222222221</v>
      </c>
      <c r="D4939" s="148" t="s">
        <v>11</v>
      </c>
      <c r="E4939" s="153" t="s">
        <v>150</v>
      </c>
      <c r="F4939" s="149"/>
      <c r="G4939" s="149" t="str">
        <f t="shared" si="169"/>
        <v>1</v>
      </c>
      <c r="H4939" s="150">
        <f t="shared" si="170"/>
        <v>18</v>
      </c>
      <c r="I4939" s="149" t="str" cm="1">
        <f t="array" ref="I4939">_xlfn.XLOOKUP(C4939,imp_horarios,imp_trechos_janta,"",-1,1)</f>
        <v>BELEM X GOIANIA 21:05</v>
      </c>
      <c r="J4939" s="151" t="str" cm="1">
        <f t="array" ref="J4939">_xlfn.XLOOKUP(D4939,justificativas_motivos,justificativas_texto,"",1,1)</f>
        <v>MOTORISTA CUMPRINDO HORÁRIO NA ESCALA ATUAL</v>
      </c>
    </row>
    <row r="4940" spans="1:10" ht="41.25" hidden="1" customHeight="1">
      <c r="A4940" s="152">
        <v>45740</v>
      </c>
      <c r="B4940" s="146">
        <v>24003</v>
      </c>
      <c r="C4940" s="147">
        <v>0.3</v>
      </c>
      <c r="D4940" s="148" t="s">
        <v>11</v>
      </c>
      <c r="E4940" s="149" t="s">
        <v>83</v>
      </c>
      <c r="F4940" s="149"/>
      <c r="G4940" s="149" t="str">
        <f t="shared" si="169"/>
        <v>1</v>
      </c>
      <c r="H4940" s="150">
        <f t="shared" si="170"/>
        <v>18</v>
      </c>
      <c r="I4940" s="149" t="str" cm="1">
        <f t="array" ref="I4940">_xlfn.XLOOKUP(C4940,imp_horarios,imp_trechos_janta,"",-1,1)</f>
        <v>BELEM X GOIANIA 07:12</v>
      </c>
      <c r="J4940" s="151" t="str" cm="1">
        <f t="array" ref="J4940">_xlfn.XLOOKUP(D4940,justificativas_motivos,justificativas_texto,"",1,1)</f>
        <v>MOTORISTA CUMPRINDO HORÁRIO NA ESCALA ATUAL</v>
      </c>
    </row>
    <row r="4941" spans="1:10" ht="41.25" hidden="1" customHeight="1">
      <c r="A4941" s="152">
        <v>45740</v>
      </c>
      <c r="B4941" s="146">
        <v>24003</v>
      </c>
      <c r="C4941" s="147">
        <v>0.3</v>
      </c>
      <c r="D4941" s="148" t="s">
        <v>11</v>
      </c>
      <c r="E4941" s="149" t="s">
        <v>86</v>
      </c>
      <c r="F4941" s="149"/>
      <c r="G4941" s="149" t="str">
        <f t="shared" si="169"/>
        <v>1</v>
      </c>
      <c r="H4941" s="150">
        <f t="shared" si="170"/>
        <v>18</v>
      </c>
      <c r="I4941" s="149" t="str" cm="1">
        <f t="array" ref="I4941">_xlfn.XLOOKUP(C4941,imp_horarios,imp_trechos_janta,"",-1,1)</f>
        <v>BELEM X GOIANIA 07:12</v>
      </c>
      <c r="J4941" s="151" t="str" cm="1">
        <f t="array" ref="J4941">_xlfn.XLOOKUP(D4941,justificativas_motivos,justificativas_texto,"",1,1)</f>
        <v>MOTORISTA CUMPRINDO HORÁRIO NA ESCALA ATUAL</v>
      </c>
    </row>
    <row r="4942" spans="1:10" ht="41.25" hidden="1" customHeight="1">
      <c r="A4942" s="152">
        <v>45740</v>
      </c>
      <c r="B4942" s="146">
        <v>24005</v>
      </c>
      <c r="C4942" s="147">
        <v>0.33333333333333331</v>
      </c>
      <c r="D4942" s="148" t="s">
        <v>11</v>
      </c>
      <c r="E4942" s="149" t="s">
        <v>203</v>
      </c>
      <c r="F4942" s="149"/>
      <c r="G4942" s="149" t="str">
        <f t="shared" si="169"/>
        <v>1</v>
      </c>
      <c r="H4942" s="150">
        <f t="shared" si="170"/>
        <v>18</v>
      </c>
      <c r="I4942" s="149" t="str" cm="1">
        <f t="array" ref="I4942">_xlfn.XLOOKUP(C4942,imp_horarios,imp_trechos_janta,"",-1,1)</f>
        <v>SAO LUIS X GOIANIA 08:00</v>
      </c>
      <c r="J4942" s="151" t="str" cm="1">
        <f t="array" ref="J4942">_xlfn.XLOOKUP(D4942,justificativas_motivos,justificativas_texto,"",1,1)</f>
        <v>MOTORISTA CUMPRINDO HORÁRIO NA ESCALA ATUAL</v>
      </c>
    </row>
    <row r="4943" spans="1:10" ht="41.25" hidden="1" customHeight="1">
      <c r="A4943" s="152">
        <v>45740</v>
      </c>
      <c r="B4943" s="146">
        <v>24005</v>
      </c>
      <c r="C4943" s="147">
        <v>0.33333333333333331</v>
      </c>
      <c r="D4943" s="148" t="s">
        <v>11</v>
      </c>
      <c r="E4943" s="149" t="s">
        <v>204</v>
      </c>
      <c r="F4943" s="149"/>
      <c r="G4943" s="149" t="str">
        <f t="shared" si="169"/>
        <v>1</v>
      </c>
      <c r="H4943" s="150">
        <f t="shared" si="170"/>
        <v>18</v>
      </c>
      <c r="I4943" s="149" t="str" cm="1">
        <f t="array" ref="I4943">_xlfn.XLOOKUP(C4943,imp_horarios,imp_trechos_janta,"",-1,1)</f>
        <v>SAO LUIS X GOIANIA 08:00</v>
      </c>
      <c r="J4943" s="151" t="str" cm="1">
        <f t="array" ref="J4943">_xlfn.XLOOKUP(D4943,justificativas_motivos,justificativas_texto,"",1,1)</f>
        <v>MOTORISTA CUMPRINDO HORÁRIO NA ESCALA ATUAL</v>
      </c>
    </row>
    <row r="4944" spans="1:10" ht="41.25" hidden="1" customHeight="1">
      <c r="A4944" s="152">
        <v>45740</v>
      </c>
      <c r="B4944" s="146">
        <v>19019</v>
      </c>
      <c r="C4944" s="147">
        <v>0.39583333333333331</v>
      </c>
      <c r="D4944" s="148" t="s">
        <v>11</v>
      </c>
      <c r="E4944" s="153" t="s">
        <v>104</v>
      </c>
      <c r="F4944" s="149"/>
      <c r="G4944" s="149" t="str">
        <f t="shared" si="169"/>
        <v>1</v>
      </c>
      <c r="H4944" s="150">
        <f t="shared" si="170"/>
        <v>18</v>
      </c>
      <c r="I4944" s="149" t="str" cm="1">
        <f t="array" ref="I4944">_xlfn.XLOOKUP(C4944,imp_horarios,imp_trechos_janta,"",-1,1)</f>
        <v>GOIANIA X BELEM 09:30</v>
      </c>
      <c r="J4944" s="151" t="str" cm="1">
        <f t="array" ref="J4944">_xlfn.XLOOKUP(D4944,justificativas_motivos,justificativas_texto,"",1,1)</f>
        <v>MOTORISTA CUMPRINDO HORÁRIO NA ESCALA ATUAL</v>
      </c>
    </row>
    <row r="4945" spans="1:10" ht="41.25" hidden="1" customHeight="1">
      <c r="A4945" s="152">
        <v>45740</v>
      </c>
      <c r="B4945" s="146">
        <v>19019</v>
      </c>
      <c r="C4945" s="147">
        <v>0.39583333333333331</v>
      </c>
      <c r="D4945" s="148" t="s">
        <v>11</v>
      </c>
      <c r="E4945" s="153" t="s">
        <v>410</v>
      </c>
      <c r="F4945" s="149"/>
      <c r="G4945" s="149" t="str">
        <f t="shared" si="169"/>
        <v>1</v>
      </c>
      <c r="H4945" s="150">
        <f t="shared" si="170"/>
        <v>18</v>
      </c>
      <c r="I4945" s="149" t="str" cm="1">
        <f t="array" ref="I4945">_xlfn.XLOOKUP(C4945,imp_horarios,imp_trechos_janta,"",-1,1)</f>
        <v>GOIANIA X BELEM 09:30</v>
      </c>
      <c r="J4945" s="151" t="str" cm="1">
        <f t="array" ref="J4945">_xlfn.XLOOKUP(D4945,justificativas_motivos,justificativas_texto,"",1,1)</f>
        <v>MOTORISTA CUMPRINDO HORÁRIO NA ESCALA ATUAL</v>
      </c>
    </row>
    <row r="4946" spans="1:10" ht="41.25" hidden="1" customHeight="1">
      <c r="A4946" s="152">
        <v>45740</v>
      </c>
      <c r="B4946" s="146">
        <v>24004</v>
      </c>
      <c r="C4946" s="147">
        <v>0.79166666666666663</v>
      </c>
      <c r="D4946" s="148" t="s">
        <v>11</v>
      </c>
      <c r="E4946" s="149" t="s">
        <v>115</v>
      </c>
      <c r="F4946" s="149"/>
      <c r="G4946" s="149" t="str">
        <f t="shared" si="169"/>
        <v>1</v>
      </c>
      <c r="H4946" s="150">
        <f t="shared" si="170"/>
        <v>18</v>
      </c>
      <c r="I4946" s="149" t="str" cm="1">
        <f t="array" ref="I4946">_xlfn.XLOOKUP(C4946,imp_horarios,imp_trechos_janta,"",-1,1)</f>
        <v>GOIANIA X TERESINA 18:00</v>
      </c>
      <c r="J4946" s="151" t="str" cm="1">
        <f t="array" ref="J4946">_xlfn.XLOOKUP(D4946,justificativas_motivos,justificativas_texto,"",1,1)</f>
        <v>MOTORISTA CUMPRINDO HORÁRIO NA ESCALA ATUAL</v>
      </c>
    </row>
    <row r="4947" spans="1:10" ht="41.25" hidden="1" customHeight="1">
      <c r="A4947" s="152">
        <v>45740</v>
      </c>
      <c r="B4947" s="146">
        <v>24004</v>
      </c>
      <c r="C4947" s="147">
        <v>0.79166666666666663</v>
      </c>
      <c r="D4947" s="148" t="s">
        <v>11</v>
      </c>
      <c r="E4947" s="149" t="s">
        <v>188</v>
      </c>
      <c r="F4947" s="149"/>
      <c r="G4947" s="149" t="str">
        <f t="shared" si="169"/>
        <v>1</v>
      </c>
      <c r="H4947" s="150">
        <f t="shared" si="170"/>
        <v>18</v>
      </c>
      <c r="I4947" s="149" t="str" cm="1">
        <f t="array" ref="I4947">_xlfn.XLOOKUP(C4947,imp_horarios,imp_trechos_janta,"",-1,1)</f>
        <v>GOIANIA X TERESINA 18:00</v>
      </c>
      <c r="J4947" s="151" t="str" cm="1">
        <f t="array" ref="J4947">_xlfn.XLOOKUP(D4947,justificativas_motivos,justificativas_texto,"",1,1)</f>
        <v>MOTORISTA CUMPRINDO HORÁRIO NA ESCALA ATUAL</v>
      </c>
    </row>
    <row r="4948" spans="1:10" ht="41.25" hidden="1" customHeight="1">
      <c r="A4948" s="152">
        <v>45740</v>
      </c>
      <c r="B4948" s="146">
        <v>24009</v>
      </c>
      <c r="C4948" s="147">
        <v>0.83333333333333337</v>
      </c>
      <c r="D4948" s="148" t="s">
        <v>11</v>
      </c>
      <c r="E4948" s="149" t="s">
        <v>280</v>
      </c>
      <c r="F4948" s="149"/>
      <c r="G4948" s="149" t="str">
        <f t="shared" si="169"/>
        <v>1</v>
      </c>
      <c r="H4948" s="150">
        <f t="shared" si="170"/>
        <v>18</v>
      </c>
      <c r="I4948" s="149" t="str" cm="1">
        <f t="array" ref="I4948">_xlfn.XLOOKUP(C4948,imp_horarios,imp_trechos_janta,"",-1,1)</f>
        <v>GOIANIA X SAO LUIS 20:00</v>
      </c>
      <c r="J4948" s="151" t="str" cm="1">
        <f t="array" ref="J4948">_xlfn.XLOOKUP(D4948,justificativas_motivos,justificativas_texto,"",1,1)</f>
        <v>MOTORISTA CUMPRINDO HORÁRIO NA ESCALA ATUAL</v>
      </c>
    </row>
    <row r="4949" spans="1:10" ht="41.25" hidden="1" customHeight="1">
      <c r="A4949" s="152">
        <v>45740</v>
      </c>
      <c r="B4949" s="146">
        <v>24009</v>
      </c>
      <c r="C4949" s="147">
        <v>0.83333333333333337</v>
      </c>
      <c r="D4949" s="148" t="s">
        <v>11</v>
      </c>
      <c r="E4949" s="149" t="s">
        <v>243</v>
      </c>
      <c r="F4949" s="149"/>
      <c r="G4949" s="149" t="str">
        <f t="shared" si="169"/>
        <v>1</v>
      </c>
      <c r="H4949" s="150">
        <f t="shared" si="170"/>
        <v>18</v>
      </c>
      <c r="I4949" s="149" t="str" cm="1">
        <f t="array" ref="I4949">_xlfn.XLOOKUP(C4949,imp_horarios,imp_trechos_janta,"",-1,1)</f>
        <v>GOIANIA X SAO LUIS 20:00</v>
      </c>
      <c r="J4949" s="151" t="str" cm="1">
        <f t="array" ref="J4949">_xlfn.XLOOKUP(D4949,justificativas_motivos,justificativas_texto,"",1,1)</f>
        <v>MOTORISTA CUMPRINDO HORÁRIO NA ESCALA ATUAL</v>
      </c>
    </row>
    <row r="4950" spans="1:10" ht="41.25" hidden="1" customHeight="1">
      <c r="A4950" s="152">
        <v>45740</v>
      </c>
      <c r="B4950" s="146">
        <v>16700</v>
      </c>
      <c r="C4950" s="147">
        <v>0.79166666666666663</v>
      </c>
      <c r="D4950" s="148" t="s">
        <v>11</v>
      </c>
      <c r="E4950" s="149" t="s">
        <v>431</v>
      </c>
      <c r="F4950" s="149"/>
      <c r="G4950" s="149" t="str">
        <f t="shared" si="169"/>
        <v>1</v>
      </c>
      <c r="H4950" s="150">
        <f t="shared" si="170"/>
        <v>18</v>
      </c>
      <c r="I4950" s="149" t="str" cm="1">
        <f t="array" ref="I4950">_xlfn.XLOOKUP(C4950,imp_horarios,imp_trechos_janta,"",-1,1)</f>
        <v>GOIANIA X TERESINA 18:00</v>
      </c>
      <c r="J4950" s="151" t="str" cm="1">
        <f t="array" ref="J4950">_xlfn.XLOOKUP(D4950,justificativas_motivos,justificativas_texto,"",1,1)</f>
        <v>MOTORISTA CUMPRINDO HORÁRIO NA ESCALA ATUAL</v>
      </c>
    </row>
    <row r="4951" spans="1:10" ht="41.25" hidden="1" customHeight="1">
      <c r="A4951" s="152">
        <v>45740</v>
      </c>
      <c r="B4951" s="146">
        <v>16700</v>
      </c>
      <c r="C4951" s="147">
        <v>0.79166666666666663</v>
      </c>
      <c r="D4951" s="148" t="s">
        <v>11</v>
      </c>
      <c r="E4951" s="149" t="s">
        <v>366</v>
      </c>
      <c r="F4951" s="149"/>
      <c r="G4951" s="149" t="str">
        <f t="shared" si="169"/>
        <v>1</v>
      </c>
      <c r="H4951" s="150">
        <f t="shared" si="170"/>
        <v>18</v>
      </c>
      <c r="I4951" s="149" t="str" cm="1">
        <f t="array" ref="I4951">_xlfn.XLOOKUP(C4951,imp_horarios,imp_trechos_janta,"",-1,1)</f>
        <v>GOIANIA X TERESINA 18:00</v>
      </c>
      <c r="J4951" s="151" t="str" cm="1">
        <f t="array" ref="J4951">_xlfn.XLOOKUP(D4951,justificativas_motivos,justificativas_texto,"",1,1)</f>
        <v>MOTORISTA CUMPRINDO HORÁRIO NA ESCALA ATUAL</v>
      </c>
    </row>
    <row r="4952" spans="1:10" ht="41.25" hidden="1" customHeight="1">
      <c r="A4952" s="152">
        <v>45741</v>
      </c>
      <c r="B4952" s="146">
        <v>12400</v>
      </c>
      <c r="C4952" s="147">
        <v>0.87847222222222221</v>
      </c>
      <c r="D4952" s="148" t="s">
        <v>11</v>
      </c>
      <c r="E4952" s="149" t="s">
        <v>115</v>
      </c>
      <c r="F4952" s="149"/>
      <c r="G4952" s="149" t="str">
        <f t="shared" si="169"/>
        <v>1</v>
      </c>
      <c r="H4952" s="150">
        <f t="shared" si="170"/>
        <v>18</v>
      </c>
      <c r="I4952" s="149" t="str" cm="1">
        <f t="array" ref="I4952">_xlfn.XLOOKUP(C4952,imp_horarios,imp_trechos_janta,"",-1,1)</f>
        <v>BELEM X GOIANIA 21:05</v>
      </c>
      <c r="J4952" s="151" t="str" cm="1">
        <f t="array" ref="J4952">_xlfn.XLOOKUP(D4952,justificativas_motivos,justificativas_texto,"",1,1)</f>
        <v>MOTORISTA CUMPRINDO HORÁRIO NA ESCALA ATUAL</v>
      </c>
    </row>
    <row r="4953" spans="1:10" ht="41.25" hidden="1" customHeight="1">
      <c r="A4953" s="152">
        <v>45741</v>
      </c>
      <c r="B4953" s="146">
        <v>12400</v>
      </c>
      <c r="C4953" s="147">
        <v>0.87847222222222221</v>
      </c>
      <c r="D4953" s="148" t="s">
        <v>11</v>
      </c>
      <c r="E4953" s="149" t="s">
        <v>188</v>
      </c>
      <c r="F4953" s="149"/>
      <c r="G4953" s="149" t="str">
        <f t="shared" si="169"/>
        <v>1</v>
      </c>
      <c r="H4953" s="150">
        <f t="shared" si="170"/>
        <v>18</v>
      </c>
      <c r="I4953" s="149" t="str" cm="1">
        <f t="array" ref="I4953">_xlfn.XLOOKUP(C4953,imp_horarios,imp_trechos_janta,"",-1,1)</f>
        <v>BELEM X GOIANIA 21:05</v>
      </c>
      <c r="J4953" s="151" t="str" cm="1">
        <f t="array" ref="J4953">_xlfn.XLOOKUP(D4953,justificativas_motivos,justificativas_texto,"",1,1)</f>
        <v>MOTORISTA CUMPRINDO HORÁRIO NA ESCALA ATUAL</v>
      </c>
    </row>
    <row r="4954" spans="1:10" ht="41.25" hidden="1" customHeight="1">
      <c r="A4954" s="152">
        <v>45741</v>
      </c>
      <c r="B4954" s="146">
        <v>24004</v>
      </c>
      <c r="C4954" s="147">
        <v>0.3</v>
      </c>
      <c r="D4954" s="148" t="s">
        <v>11</v>
      </c>
      <c r="E4954" s="149" t="s">
        <v>280</v>
      </c>
      <c r="F4954" s="149"/>
      <c r="G4954" s="149" t="str">
        <f t="shared" si="169"/>
        <v>1</v>
      </c>
      <c r="H4954" s="150">
        <f t="shared" si="170"/>
        <v>18</v>
      </c>
      <c r="I4954" s="149" t="str" cm="1">
        <f t="array" ref="I4954">_xlfn.XLOOKUP(C4954,imp_horarios,imp_trechos_janta,"",-1,1)</f>
        <v>BELEM X GOIANIA 07:12</v>
      </c>
      <c r="J4954" s="151" t="str" cm="1">
        <f t="array" ref="J4954">_xlfn.XLOOKUP(D4954,justificativas_motivos,justificativas_texto,"",1,1)</f>
        <v>MOTORISTA CUMPRINDO HORÁRIO NA ESCALA ATUAL</v>
      </c>
    </row>
    <row r="4955" spans="1:10" ht="41.25" hidden="1" customHeight="1">
      <c r="A4955" s="152">
        <v>45741</v>
      </c>
      <c r="B4955" s="146">
        <v>24004</v>
      </c>
      <c r="C4955" s="147">
        <v>0.3</v>
      </c>
      <c r="D4955" s="148" t="s">
        <v>11</v>
      </c>
      <c r="E4955" s="149" t="s">
        <v>243</v>
      </c>
      <c r="F4955" s="149"/>
      <c r="G4955" s="149" t="str">
        <f t="shared" si="169"/>
        <v>1</v>
      </c>
      <c r="H4955" s="150">
        <f t="shared" si="170"/>
        <v>18</v>
      </c>
      <c r="I4955" s="149" t="str" cm="1">
        <f t="array" ref="I4955">_xlfn.XLOOKUP(C4955,imp_horarios,imp_trechos_janta,"",-1,1)</f>
        <v>BELEM X GOIANIA 07:12</v>
      </c>
      <c r="J4955" s="151" t="str" cm="1">
        <f t="array" ref="J4955">_xlfn.XLOOKUP(D4955,justificativas_motivos,justificativas_texto,"",1,1)</f>
        <v>MOTORISTA CUMPRINDO HORÁRIO NA ESCALA ATUAL</v>
      </c>
    </row>
    <row r="4956" spans="1:10" ht="41.25" hidden="1" customHeight="1">
      <c r="A4956" s="152">
        <v>45741</v>
      </c>
      <c r="B4956" s="146">
        <v>15600</v>
      </c>
      <c r="C4956" s="147">
        <v>0.75</v>
      </c>
      <c r="D4956" s="148" t="s">
        <v>11</v>
      </c>
      <c r="E4956" s="149" t="s">
        <v>173</v>
      </c>
      <c r="F4956" s="149"/>
      <c r="G4956" s="149" t="str">
        <f t="shared" si="169"/>
        <v>1</v>
      </c>
      <c r="H4956" s="150">
        <f t="shared" si="170"/>
        <v>18</v>
      </c>
      <c r="I4956" s="149" t="str" cm="1">
        <f t="array" ref="I4956">_xlfn.XLOOKUP(C4956,imp_horarios,imp_trechos_janta,"",-1,1)</f>
        <v>GOIANIA X TERESINA 18:00</v>
      </c>
      <c r="J4956" s="151" t="str" cm="1">
        <f t="array" ref="J4956">_xlfn.XLOOKUP(D4956,justificativas_motivos,justificativas_texto,"",1,1)</f>
        <v>MOTORISTA CUMPRINDO HORÁRIO NA ESCALA ATUAL</v>
      </c>
    </row>
    <row r="4957" spans="1:10" ht="41.25" hidden="1" customHeight="1">
      <c r="A4957" s="152">
        <v>45741</v>
      </c>
      <c r="B4957" s="146">
        <v>15600</v>
      </c>
      <c r="C4957" s="147">
        <v>0.75</v>
      </c>
      <c r="D4957" s="148" t="s">
        <v>11</v>
      </c>
      <c r="E4957" s="149" t="s">
        <v>130</v>
      </c>
      <c r="F4957" s="149"/>
      <c r="G4957" s="149" t="str">
        <f t="shared" si="169"/>
        <v>1</v>
      </c>
      <c r="H4957" s="150">
        <f t="shared" si="170"/>
        <v>18</v>
      </c>
      <c r="I4957" s="149" t="str" cm="1">
        <f t="array" ref="I4957">_xlfn.XLOOKUP(C4957,imp_horarios,imp_trechos_janta,"",-1,1)</f>
        <v>GOIANIA X TERESINA 18:00</v>
      </c>
      <c r="J4957" s="151" t="str" cm="1">
        <f t="array" ref="J4957">_xlfn.XLOOKUP(D4957,justificativas_motivos,justificativas_texto,"",1,1)</f>
        <v>MOTORISTA CUMPRINDO HORÁRIO NA ESCALA ATUAL</v>
      </c>
    </row>
    <row r="4958" spans="1:10" ht="41.25" hidden="1" customHeight="1">
      <c r="A4958" s="152">
        <v>45741</v>
      </c>
      <c r="B4958" s="146">
        <v>24011</v>
      </c>
      <c r="C4958" s="147">
        <v>0.79166666666666663</v>
      </c>
      <c r="D4958" s="148" t="s">
        <v>11</v>
      </c>
      <c r="E4958" s="149" t="s">
        <v>103</v>
      </c>
      <c r="F4958" s="149"/>
      <c r="G4958" s="149" t="str">
        <f t="shared" si="169"/>
        <v>1</v>
      </c>
      <c r="H4958" s="150">
        <f t="shared" si="170"/>
        <v>18</v>
      </c>
      <c r="I4958" s="163" t="s">
        <v>79</v>
      </c>
      <c r="J4958" s="151" t="str" cm="1">
        <f t="array" ref="J4958">_xlfn.XLOOKUP(D4958,justificativas_motivos,justificativas_texto,"",1,1)</f>
        <v>MOTORISTA CUMPRINDO HORÁRIO NA ESCALA ATUAL</v>
      </c>
    </row>
    <row r="4959" spans="1:10" ht="41.25" hidden="1" customHeight="1">
      <c r="A4959" s="152">
        <v>45741</v>
      </c>
      <c r="B4959" s="146">
        <v>24011</v>
      </c>
      <c r="C4959" s="147">
        <v>0.79166666666666663</v>
      </c>
      <c r="D4959" s="148" t="s">
        <v>11</v>
      </c>
      <c r="E4959" s="149" t="s">
        <v>370</v>
      </c>
      <c r="F4959" s="149"/>
      <c r="G4959" s="149" t="str">
        <f t="shared" si="169"/>
        <v>1</v>
      </c>
      <c r="H4959" s="150">
        <f t="shared" si="170"/>
        <v>18</v>
      </c>
      <c r="I4959" s="163" t="s">
        <v>79</v>
      </c>
      <c r="J4959" s="151" t="str" cm="1">
        <f t="array" ref="J4959">_xlfn.XLOOKUP(D4959,justificativas_motivos,justificativas_texto,"",1,1)</f>
        <v>MOTORISTA CUMPRINDO HORÁRIO NA ESCALA ATUAL</v>
      </c>
    </row>
    <row r="4960" spans="1:10" ht="41.25" hidden="1" customHeight="1">
      <c r="A4960" s="152">
        <v>45741</v>
      </c>
      <c r="B4960" s="146">
        <v>24002</v>
      </c>
      <c r="C4960" s="147">
        <v>0.83333333333333337</v>
      </c>
      <c r="D4960" s="148" t="s">
        <v>11</v>
      </c>
      <c r="E4960" s="149" t="s">
        <v>171</v>
      </c>
      <c r="F4960" s="149"/>
      <c r="G4960" s="149" t="str">
        <f t="shared" si="169"/>
        <v>1</v>
      </c>
      <c r="H4960" s="150">
        <f t="shared" si="170"/>
        <v>18</v>
      </c>
      <c r="I4960" s="149" t="str" cm="1">
        <f t="array" ref="I4960">_xlfn.XLOOKUP(C4960,imp_horarios,imp_trechos_janta,"",-1,1)</f>
        <v>GOIANIA X SAO LUIS 20:00</v>
      </c>
      <c r="J4960" s="151" t="str" cm="1">
        <f t="array" ref="J4960">_xlfn.XLOOKUP(D4960,justificativas_motivos,justificativas_texto,"",1,1)</f>
        <v>MOTORISTA CUMPRINDO HORÁRIO NA ESCALA ATUAL</v>
      </c>
    </row>
    <row r="4961" spans="1:11" ht="41.25" hidden="1" customHeight="1">
      <c r="A4961" s="152">
        <v>45741</v>
      </c>
      <c r="B4961" s="135">
        <v>24002</v>
      </c>
      <c r="C4961" s="133">
        <v>0.83333333333333337</v>
      </c>
      <c r="D4961" s="136" t="s">
        <v>11</v>
      </c>
      <c r="E4961" s="132" t="s">
        <v>302</v>
      </c>
      <c r="F4961" s="132"/>
      <c r="G4961" s="132" t="str">
        <f t="shared" si="169"/>
        <v>1</v>
      </c>
      <c r="H4961" s="137">
        <f t="shared" si="170"/>
        <v>18</v>
      </c>
      <c r="I4961" s="132" t="str" cm="1">
        <f t="array" ref="I4961">_xlfn.XLOOKUP(C4961,imp_horarios,imp_trechos_janta,"",-1,1)</f>
        <v>GOIANIA X SAO LUIS 20:00</v>
      </c>
      <c r="J4961" s="145" t="str" cm="1">
        <f t="array" ref="J4961">_xlfn.XLOOKUP(D4961,justificativas_motivos,justificativas_texto,"",1,1)</f>
        <v>MOTORISTA CUMPRINDO HORÁRIO NA ESCALA ATUAL</v>
      </c>
      <c r="K4961" s="119" t="s">
        <v>643</v>
      </c>
    </row>
    <row r="4962" spans="1:11" ht="41.25" hidden="1" customHeight="1">
      <c r="A4962" s="152">
        <v>45741</v>
      </c>
      <c r="B4962" s="135">
        <v>19019</v>
      </c>
      <c r="C4962" s="133">
        <v>0.79166666666666663</v>
      </c>
      <c r="D4962" s="136" t="s">
        <v>11</v>
      </c>
      <c r="E4962" s="132" t="s">
        <v>242</v>
      </c>
      <c r="F4962" s="132"/>
      <c r="G4962" s="132" t="str">
        <f t="shared" si="169"/>
        <v>1</v>
      </c>
      <c r="H4962" s="137">
        <f t="shared" si="170"/>
        <v>18</v>
      </c>
      <c r="I4962" s="132" t="str" cm="1">
        <f t="array" ref="I4962">_xlfn.XLOOKUP(C4962,imp_horarios,imp_trechos_janta,"",-1,1)</f>
        <v>GOIANIA X TERESINA 18:00</v>
      </c>
      <c r="J4962" s="145" t="str" cm="1">
        <f t="array" ref="J4962">_xlfn.XLOOKUP(D4962,justificativas_motivos,justificativas_texto,"",1,1)</f>
        <v>MOTORISTA CUMPRINDO HORÁRIO NA ESCALA ATUAL</v>
      </c>
      <c r="K4962" s="119" t="s">
        <v>643</v>
      </c>
    </row>
    <row r="4963" spans="1:11" ht="41.25" hidden="1" customHeight="1">
      <c r="A4963" s="152">
        <v>45741</v>
      </c>
      <c r="B4963" s="146">
        <v>19019</v>
      </c>
      <c r="C4963" s="147">
        <v>0.79166666666666663</v>
      </c>
      <c r="D4963" s="148" t="s">
        <v>11</v>
      </c>
      <c r="E4963" s="149" t="s">
        <v>144</v>
      </c>
      <c r="F4963" s="149"/>
      <c r="G4963" s="149" t="str">
        <f t="shared" si="169"/>
        <v>1</v>
      </c>
      <c r="H4963" s="150">
        <f t="shared" si="170"/>
        <v>18</v>
      </c>
      <c r="I4963" s="149" t="str" cm="1">
        <f t="array" ref="I4963">_xlfn.XLOOKUP(C4963,imp_horarios,imp_trechos_janta,"",-1,1)</f>
        <v>GOIANIA X TERESINA 18:00</v>
      </c>
      <c r="J4963" s="151" t="str" cm="1">
        <f t="array" ref="J4963">_xlfn.XLOOKUP(D4963,justificativas_motivos,justificativas_texto,"",1,1)</f>
        <v>MOTORISTA CUMPRINDO HORÁRIO NA ESCALA ATUAL</v>
      </c>
    </row>
    <row r="4964" spans="1:11" ht="41.25" hidden="1" customHeight="1">
      <c r="A4964" s="152">
        <v>45742</v>
      </c>
      <c r="B4964" s="146">
        <v>24011</v>
      </c>
      <c r="C4964" s="147">
        <v>0.3</v>
      </c>
      <c r="D4964" s="148" t="s">
        <v>11</v>
      </c>
      <c r="E4964" s="149" t="s">
        <v>173</v>
      </c>
      <c r="F4964" s="149"/>
      <c r="G4964" s="149" t="str">
        <f t="shared" si="169"/>
        <v>1</v>
      </c>
      <c r="H4964" s="150">
        <f t="shared" si="170"/>
        <v>18</v>
      </c>
      <c r="I4964" s="149" t="str" cm="1">
        <f t="array" ref="I4964">_xlfn.XLOOKUP(C4964,imp_horarios,imp_trechos_janta,"",-1,1)</f>
        <v>BELEM X GOIANIA 07:12</v>
      </c>
      <c r="J4964" s="151" t="str" cm="1">
        <f t="array" ref="J4964">_xlfn.XLOOKUP(D4964,justificativas_motivos,justificativas_texto,"",1,1)</f>
        <v>MOTORISTA CUMPRINDO HORÁRIO NA ESCALA ATUAL</v>
      </c>
    </row>
    <row r="4965" spans="1:11" ht="41.25" hidden="1" customHeight="1">
      <c r="A4965" s="152">
        <v>45742</v>
      </c>
      <c r="B4965" s="146">
        <v>24011</v>
      </c>
      <c r="C4965" s="147">
        <v>0.3</v>
      </c>
      <c r="D4965" s="148" t="s">
        <v>11</v>
      </c>
      <c r="E4965" s="149" t="s">
        <v>130</v>
      </c>
      <c r="F4965" s="149"/>
      <c r="G4965" s="149" t="str">
        <f t="shared" si="169"/>
        <v>1</v>
      </c>
      <c r="H4965" s="150">
        <f t="shared" si="170"/>
        <v>18</v>
      </c>
      <c r="I4965" s="149" t="str" cm="1">
        <f t="array" ref="I4965">_xlfn.XLOOKUP(C4965,imp_horarios,imp_trechos_janta,"",-1,1)</f>
        <v>BELEM X GOIANIA 07:12</v>
      </c>
      <c r="J4965" s="151" t="str" cm="1">
        <f t="array" ref="J4965">_xlfn.XLOOKUP(D4965,justificativas_motivos,justificativas_texto,"",1,1)</f>
        <v>MOTORISTA CUMPRINDO HORÁRIO NA ESCALA ATUAL</v>
      </c>
    </row>
    <row r="4966" spans="1:11" ht="41.25" hidden="1" customHeight="1">
      <c r="A4966" s="152">
        <v>45742</v>
      </c>
      <c r="B4966" s="146">
        <v>221301</v>
      </c>
      <c r="C4966" s="147">
        <v>0.87847222222222221</v>
      </c>
      <c r="D4966" s="148" t="s">
        <v>11</v>
      </c>
      <c r="E4966" s="149" t="s">
        <v>171</v>
      </c>
      <c r="F4966" s="149"/>
      <c r="G4966" s="149" t="str">
        <f t="shared" si="169"/>
        <v>1</v>
      </c>
      <c r="H4966" s="150">
        <f t="shared" si="170"/>
        <v>18</v>
      </c>
      <c r="I4966" s="149" t="str" cm="1">
        <f t="array" ref="I4966">_xlfn.XLOOKUP(C4966,imp_horarios,imp_trechos_janta,"",-1,1)</f>
        <v>BELEM X GOIANIA 21:05</v>
      </c>
      <c r="J4966" s="151" t="str" cm="1">
        <f t="array" ref="J4966">_xlfn.XLOOKUP(D4966,justificativas_motivos,justificativas_texto,"",1,1)</f>
        <v>MOTORISTA CUMPRINDO HORÁRIO NA ESCALA ATUAL</v>
      </c>
    </row>
    <row r="4967" spans="1:11" ht="41.25" hidden="1" customHeight="1">
      <c r="A4967" s="152">
        <v>45742</v>
      </c>
      <c r="B4967" s="146">
        <v>221301</v>
      </c>
      <c r="C4967" s="147">
        <v>0.87847222222222221</v>
      </c>
      <c r="D4967" s="148" t="s">
        <v>11</v>
      </c>
      <c r="E4967" s="149" t="s">
        <v>302</v>
      </c>
      <c r="F4967" s="149"/>
      <c r="G4967" s="149" t="str">
        <f t="shared" si="169"/>
        <v>1</v>
      </c>
      <c r="H4967" s="150">
        <f t="shared" si="170"/>
        <v>18</v>
      </c>
      <c r="I4967" s="149" t="str" cm="1">
        <f t="array" ref="I4967">_xlfn.XLOOKUP(C4967,imp_horarios,imp_trechos_janta,"",-1,1)</f>
        <v>BELEM X GOIANIA 21:05</v>
      </c>
      <c r="J4967" s="151" t="str" cm="1">
        <f t="array" ref="J4967">_xlfn.XLOOKUP(D4967,justificativas_motivos,justificativas_texto,"",1,1)</f>
        <v>MOTORISTA CUMPRINDO HORÁRIO NA ESCALA ATUAL</v>
      </c>
    </row>
    <row r="4968" spans="1:11" ht="41.25" hidden="1" customHeight="1">
      <c r="A4968" s="152">
        <v>45742</v>
      </c>
      <c r="B4968" s="146">
        <v>19005</v>
      </c>
      <c r="C4968" s="147">
        <v>0.33333333333333331</v>
      </c>
      <c r="D4968" s="148" t="s">
        <v>11</v>
      </c>
      <c r="E4968" s="153" t="s">
        <v>116</v>
      </c>
      <c r="F4968" s="149"/>
      <c r="G4968" s="149" t="str">
        <f t="shared" si="169"/>
        <v>1</v>
      </c>
      <c r="H4968" s="150">
        <f t="shared" si="170"/>
        <v>18</v>
      </c>
      <c r="I4968" s="149" t="str" cm="1">
        <f t="array" ref="I4968">_xlfn.XLOOKUP(C4968,imp_horarios,imp_trechos_janta,"",-1,1)</f>
        <v>SAO LUIS X GOIANIA 08:00</v>
      </c>
      <c r="J4968" s="151" t="str" cm="1">
        <f t="array" ref="J4968">_xlfn.XLOOKUP(D4968,justificativas_motivos,justificativas_texto,"",1,1)</f>
        <v>MOTORISTA CUMPRINDO HORÁRIO NA ESCALA ATUAL</v>
      </c>
    </row>
    <row r="4969" spans="1:11" ht="41.25" hidden="1" customHeight="1">
      <c r="A4969" s="152">
        <v>45742</v>
      </c>
      <c r="B4969" s="146">
        <v>19005</v>
      </c>
      <c r="C4969" s="147">
        <v>0.33333333333333331</v>
      </c>
      <c r="D4969" s="148" t="s">
        <v>11</v>
      </c>
      <c r="E4969" s="153" t="s">
        <v>117</v>
      </c>
      <c r="F4969" s="149"/>
      <c r="G4969" s="149" t="str">
        <f t="shared" si="169"/>
        <v>1</v>
      </c>
      <c r="H4969" s="150">
        <f t="shared" si="170"/>
        <v>18</v>
      </c>
      <c r="I4969" s="149" t="str" cm="1">
        <f t="array" ref="I4969">_xlfn.XLOOKUP(C4969,imp_horarios,imp_trechos_janta,"",-1,1)</f>
        <v>SAO LUIS X GOIANIA 08:00</v>
      </c>
      <c r="J4969" s="151" t="str" cm="1">
        <f t="array" ref="J4969">_xlfn.XLOOKUP(D4969,justificativas_motivos,justificativas_texto,"",1,1)</f>
        <v>MOTORISTA CUMPRINDO HORÁRIO NA ESCALA ATUAL</v>
      </c>
    </row>
    <row r="4970" spans="1:11" ht="41.25" hidden="1" customHeight="1">
      <c r="A4970" s="152">
        <v>45742</v>
      </c>
      <c r="B4970" s="146">
        <v>20022</v>
      </c>
      <c r="C4970" s="147">
        <v>0.39583333333333331</v>
      </c>
      <c r="D4970" s="148" t="s">
        <v>11</v>
      </c>
      <c r="E4970" s="153" t="s">
        <v>315</v>
      </c>
      <c r="F4970" s="149"/>
      <c r="G4970" s="149" t="str">
        <f t="shared" si="169"/>
        <v>1</v>
      </c>
      <c r="H4970" s="150">
        <f t="shared" si="170"/>
        <v>18</v>
      </c>
      <c r="I4970" s="163" t="s">
        <v>145</v>
      </c>
      <c r="J4970" s="151" t="str" cm="1">
        <f t="array" ref="J4970">_xlfn.XLOOKUP(D4970,justificativas_motivos,justificativas_texto,"",1,1)</f>
        <v>MOTORISTA CUMPRINDO HORÁRIO NA ESCALA ATUAL</v>
      </c>
    </row>
    <row r="4971" spans="1:11" ht="41.25" hidden="1" customHeight="1">
      <c r="A4971" s="152">
        <v>45742</v>
      </c>
      <c r="B4971" s="146">
        <v>20022</v>
      </c>
      <c r="C4971" s="147">
        <v>0.39583333333333331</v>
      </c>
      <c r="D4971" s="148" t="s">
        <v>11</v>
      </c>
      <c r="E4971" s="153" t="s">
        <v>255</v>
      </c>
      <c r="F4971" s="149"/>
      <c r="G4971" s="149" t="str">
        <f t="shared" si="169"/>
        <v>1</v>
      </c>
      <c r="H4971" s="150">
        <f t="shared" si="170"/>
        <v>18</v>
      </c>
      <c r="I4971" s="163" t="s">
        <v>145</v>
      </c>
      <c r="J4971" s="151" t="str" cm="1">
        <f t="array" ref="J4971">_xlfn.XLOOKUP(D4971,justificativas_motivos,justificativas_texto,"",1,1)</f>
        <v>MOTORISTA CUMPRINDO HORÁRIO NA ESCALA ATUAL</v>
      </c>
    </row>
    <row r="4972" spans="1:11" ht="41.25" hidden="1" customHeight="1">
      <c r="A4972" s="152">
        <v>45742</v>
      </c>
      <c r="B4972" s="146">
        <v>16500</v>
      </c>
      <c r="C4972" s="147">
        <v>0.75</v>
      </c>
      <c r="D4972" s="148" t="s">
        <v>11</v>
      </c>
      <c r="E4972" s="149" t="s">
        <v>224</v>
      </c>
      <c r="F4972" s="149"/>
      <c r="G4972" s="149" t="str">
        <f t="shared" si="169"/>
        <v>1</v>
      </c>
      <c r="H4972" s="150">
        <f t="shared" si="170"/>
        <v>18</v>
      </c>
      <c r="I4972" s="149" t="str" cm="1">
        <f t="array" ref="I4972">_xlfn.XLOOKUP(C4972,imp_horarios,imp_trechos_janta,"",-1,1)</f>
        <v>GOIANIA X TERESINA 18:00</v>
      </c>
      <c r="J4972" s="151" t="str" cm="1">
        <f t="array" ref="J4972">_xlfn.XLOOKUP(D4972,justificativas_motivos,justificativas_texto,"",1,1)</f>
        <v>MOTORISTA CUMPRINDO HORÁRIO NA ESCALA ATUAL</v>
      </c>
    </row>
    <row r="4973" spans="1:11" ht="41.25" hidden="1" customHeight="1">
      <c r="A4973" s="152">
        <v>45742</v>
      </c>
      <c r="B4973" s="146">
        <v>16500</v>
      </c>
      <c r="C4973" s="147">
        <v>0.75</v>
      </c>
      <c r="D4973" s="148" t="s">
        <v>11</v>
      </c>
      <c r="E4973" s="153" t="s">
        <v>267</v>
      </c>
      <c r="F4973" s="149"/>
      <c r="G4973" s="149" t="str">
        <f t="shared" si="169"/>
        <v>1</v>
      </c>
      <c r="H4973" s="150">
        <f t="shared" si="170"/>
        <v>18</v>
      </c>
      <c r="I4973" s="149" t="str" cm="1">
        <f t="array" ref="I4973">_xlfn.XLOOKUP(C4973,imp_horarios,imp_trechos_janta,"",-1,1)</f>
        <v>GOIANIA X TERESINA 18:00</v>
      </c>
      <c r="J4973" s="151" t="str" cm="1">
        <f t="array" ref="J4973">_xlfn.XLOOKUP(D4973,justificativas_motivos,justificativas_texto,"",1,1)</f>
        <v>MOTORISTA CUMPRINDO HORÁRIO NA ESCALA ATUAL</v>
      </c>
    </row>
    <row r="4974" spans="1:11" ht="41.25" hidden="1" customHeight="1">
      <c r="A4974" s="152">
        <v>45742</v>
      </c>
      <c r="B4974" s="146">
        <v>24006</v>
      </c>
      <c r="C4974" s="147">
        <v>0.79166666666666663</v>
      </c>
      <c r="D4974" s="148" t="s">
        <v>11</v>
      </c>
      <c r="E4974" s="149" t="s">
        <v>174</v>
      </c>
      <c r="F4974" s="149"/>
      <c r="G4974" s="149" t="str">
        <f t="shared" si="169"/>
        <v>1</v>
      </c>
      <c r="H4974" s="150">
        <f t="shared" si="170"/>
        <v>18</v>
      </c>
      <c r="I4974" s="163" t="s">
        <v>79</v>
      </c>
      <c r="J4974" s="151" t="str" cm="1">
        <f t="array" ref="J4974">_xlfn.XLOOKUP(D4974,justificativas_motivos,justificativas_texto,"",1,1)</f>
        <v>MOTORISTA CUMPRINDO HORÁRIO NA ESCALA ATUAL</v>
      </c>
    </row>
    <row r="4975" spans="1:11" ht="41.25" hidden="1" customHeight="1">
      <c r="A4975" s="152">
        <v>45742</v>
      </c>
      <c r="B4975" s="146">
        <v>24006</v>
      </c>
      <c r="C4975" s="147">
        <v>0.79166666666666663</v>
      </c>
      <c r="D4975" s="148" t="s">
        <v>11</v>
      </c>
      <c r="E4975" s="149" t="s">
        <v>135</v>
      </c>
      <c r="F4975" s="149"/>
      <c r="G4975" s="149" t="str">
        <f t="shared" si="169"/>
        <v>1</v>
      </c>
      <c r="H4975" s="150">
        <f t="shared" si="170"/>
        <v>18</v>
      </c>
      <c r="I4975" s="163" t="s">
        <v>79</v>
      </c>
      <c r="J4975" s="151" t="str" cm="1">
        <f t="array" ref="J4975">_xlfn.XLOOKUP(D4975,justificativas_motivos,justificativas_texto,"",1,1)</f>
        <v>MOTORISTA CUMPRINDO HORÁRIO NA ESCALA ATUAL</v>
      </c>
    </row>
    <row r="4976" spans="1:11" ht="41.25" hidden="1" customHeight="1">
      <c r="A4976" s="152">
        <v>45742</v>
      </c>
      <c r="B4976" s="146">
        <v>24001</v>
      </c>
      <c r="C4976" s="147">
        <v>0.83333333333333337</v>
      </c>
      <c r="D4976" s="148" t="s">
        <v>11</v>
      </c>
      <c r="E4976" s="149" t="s">
        <v>219</v>
      </c>
      <c r="F4976" s="149"/>
      <c r="G4976" s="149" t="str">
        <f t="shared" si="169"/>
        <v>1</v>
      </c>
      <c r="H4976" s="150">
        <f t="shared" si="170"/>
        <v>18</v>
      </c>
      <c r="I4976" s="149" t="str" cm="1">
        <f t="array" ref="I4976">_xlfn.XLOOKUP(C4976,imp_horarios,imp_trechos_janta,"",-1,1)</f>
        <v>GOIANIA X SAO LUIS 20:00</v>
      </c>
      <c r="J4976" s="151" t="str" cm="1">
        <f t="array" ref="J4976">_xlfn.XLOOKUP(D4976,justificativas_motivos,justificativas_texto,"",1,1)</f>
        <v>MOTORISTA CUMPRINDO HORÁRIO NA ESCALA ATUAL</v>
      </c>
    </row>
    <row r="4977" spans="1:10" ht="41.25" hidden="1" customHeight="1">
      <c r="A4977" s="152">
        <v>45742</v>
      </c>
      <c r="B4977" s="146">
        <v>24001</v>
      </c>
      <c r="C4977" s="147">
        <v>0.83333333333333337</v>
      </c>
      <c r="D4977" s="148" t="s">
        <v>11</v>
      </c>
      <c r="E4977" s="149" t="s">
        <v>218</v>
      </c>
      <c r="F4977" s="149"/>
      <c r="G4977" s="149" t="str">
        <f t="shared" si="169"/>
        <v>1</v>
      </c>
      <c r="H4977" s="150">
        <f t="shared" si="170"/>
        <v>18</v>
      </c>
      <c r="I4977" s="149" t="str" cm="1">
        <f t="array" ref="I4977">_xlfn.XLOOKUP(C4977,imp_horarios,imp_trechos_janta,"",-1,1)</f>
        <v>GOIANIA X SAO LUIS 20:00</v>
      </c>
      <c r="J4977" s="151" t="str" cm="1">
        <f t="array" ref="J4977">_xlfn.XLOOKUP(D4977,justificativas_motivos,justificativas_texto,"",1,1)</f>
        <v>MOTORISTA CUMPRINDO HORÁRIO NA ESCALA ATUAL</v>
      </c>
    </row>
    <row r="4978" spans="1:10" ht="41.25" hidden="1" customHeight="1">
      <c r="A4978" s="152">
        <v>45743</v>
      </c>
      <c r="B4978" s="146">
        <v>15900</v>
      </c>
      <c r="C4978" s="147">
        <v>0.87847222222222221</v>
      </c>
      <c r="D4978" s="148" t="s">
        <v>11</v>
      </c>
      <c r="E4978" s="149" t="s">
        <v>174</v>
      </c>
      <c r="F4978" s="149"/>
      <c r="G4978" s="149" t="str">
        <f t="shared" si="169"/>
        <v>1</v>
      </c>
      <c r="H4978" s="150">
        <f t="shared" si="170"/>
        <v>18</v>
      </c>
      <c r="I4978" s="149" t="str" cm="1">
        <f t="array" ref="I4978">_xlfn.XLOOKUP(C4978,imp_horarios,imp_trechos_janta,"",-1,1)</f>
        <v>BELEM X GOIANIA 21:05</v>
      </c>
      <c r="J4978" s="151" t="str" cm="1">
        <f t="array" ref="J4978">_xlfn.XLOOKUP(D4978,justificativas_motivos,justificativas_texto,"",1,1)</f>
        <v>MOTORISTA CUMPRINDO HORÁRIO NA ESCALA ATUAL</v>
      </c>
    </row>
    <row r="4979" spans="1:10" ht="41.25" hidden="1" customHeight="1">
      <c r="A4979" s="152">
        <v>45743</v>
      </c>
      <c r="B4979" s="146">
        <v>15900</v>
      </c>
      <c r="C4979" s="147">
        <v>0.87847222222222221</v>
      </c>
      <c r="D4979" s="148" t="s">
        <v>11</v>
      </c>
      <c r="E4979" s="149" t="s">
        <v>135</v>
      </c>
      <c r="F4979" s="149"/>
      <c r="G4979" s="149" t="str">
        <f t="shared" si="169"/>
        <v>1</v>
      </c>
      <c r="H4979" s="150">
        <f t="shared" si="170"/>
        <v>18</v>
      </c>
      <c r="I4979" s="149" t="str" cm="1">
        <f t="array" ref="I4979">_xlfn.XLOOKUP(C4979,imp_horarios,imp_trechos_janta,"",-1,1)</f>
        <v>BELEM X GOIANIA 21:05</v>
      </c>
      <c r="J4979" s="151" t="str" cm="1">
        <f t="array" ref="J4979">_xlfn.XLOOKUP(D4979,justificativas_motivos,justificativas_texto,"",1,1)</f>
        <v>MOTORISTA CUMPRINDO HORÁRIO NA ESCALA ATUAL</v>
      </c>
    </row>
    <row r="4980" spans="1:10" ht="41.25" hidden="1" customHeight="1">
      <c r="A4980" s="152">
        <v>45743</v>
      </c>
      <c r="B4980" s="146">
        <v>24006</v>
      </c>
      <c r="C4980" s="147">
        <v>0.3</v>
      </c>
      <c r="D4980" s="148" t="s">
        <v>11</v>
      </c>
      <c r="E4980" s="149" t="s">
        <v>219</v>
      </c>
      <c r="F4980" s="149"/>
      <c r="G4980" s="149" t="str">
        <f t="shared" si="169"/>
        <v>1</v>
      </c>
      <c r="H4980" s="150">
        <f t="shared" si="170"/>
        <v>18</v>
      </c>
      <c r="I4980" s="149" t="str" cm="1">
        <f t="array" ref="I4980">_xlfn.XLOOKUP(C4980,imp_horarios,imp_trechos_janta,"",-1,1)</f>
        <v>BELEM X GOIANIA 07:12</v>
      </c>
      <c r="J4980" s="151" t="str" cm="1">
        <f t="array" ref="J4980">_xlfn.XLOOKUP(D4980,justificativas_motivos,justificativas_texto,"",1,1)</f>
        <v>MOTORISTA CUMPRINDO HORÁRIO NA ESCALA ATUAL</v>
      </c>
    </row>
    <row r="4981" spans="1:10" ht="41.25" hidden="1" customHeight="1">
      <c r="A4981" s="152">
        <v>45743</v>
      </c>
      <c r="B4981" s="146">
        <v>24006</v>
      </c>
      <c r="C4981" s="147">
        <v>0.3</v>
      </c>
      <c r="D4981" s="148" t="s">
        <v>11</v>
      </c>
      <c r="E4981" s="149" t="s">
        <v>218</v>
      </c>
      <c r="F4981" s="149"/>
      <c r="G4981" s="149" t="str">
        <f t="shared" si="169"/>
        <v>1</v>
      </c>
      <c r="H4981" s="150">
        <f t="shared" si="170"/>
        <v>18</v>
      </c>
      <c r="I4981" s="149" t="str" cm="1">
        <f t="array" ref="I4981">_xlfn.XLOOKUP(C4981,imp_horarios,imp_trechos_janta,"",-1,1)</f>
        <v>BELEM X GOIANIA 07:12</v>
      </c>
      <c r="J4981" s="151" t="str" cm="1">
        <f t="array" ref="J4981">_xlfn.XLOOKUP(D4981,justificativas_motivos,justificativas_texto,"",1,1)</f>
        <v>MOTORISTA CUMPRINDO HORÁRIO NA ESCALA ATUAL</v>
      </c>
    </row>
    <row r="4982" spans="1:10" ht="41.25" hidden="1" customHeight="1">
      <c r="A4982" s="152">
        <v>45743</v>
      </c>
      <c r="B4982" s="149" t="s">
        <v>285</v>
      </c>
      <c r="C4982" s="147" t="s">
        <v>285</v>
      </c>
      <c r="D4982" s="149" t="s">
        <v>285</v>
      </c>
      <c r="E4982" s="153" t="s">
        <v>26</v>
      </c>
      <c r="F4982" s="149"/>
      <c r="G4982" s="149" t="str">
        <f t="shared" si="169"/>
        <v>1</v>
      </c>
      <c r="H4982" s="150">
        <f t="shared" si="170"/>
        <v>18</v>
      </c>
      <c r="I4982" s="149" t="str" cm="1">
        <f t="array" ref="I4982">_xlfn.XLOOKUP(C4982,imp_horarios,imp_trechos_janta,"",-1,1)</f>
        <v>PASSE</v>
      </c>
      <c r="J4982" s="151" t="str" cm="1">
        <f t="array" ref="J4982">_xlfn.XLOOKUP(D4982,justificativas_motivos,justificativas_texto,"",1,1)</f>
        <v>MOTORISTA CHEGANDO/SAINDO DA GARAGEM DE PASSE</v>
      </c>
    </row>
    <row r="4983" spans="1:10" ht="41.25" hidden="1" customHeight="1">
      <c r="A4983" s="152">
        <v>45743</v>
      </c>
      <c r="B4983" s="149" t="s">
        <v>285</v>
      </c>
      <c r="C4983" s="147" t="s">
        <v>285</v>
      </c>
      <c r="D4983" s="149" t="s">
        <v>285</v>
      </c>
      <c r="E4983" s="153" t="s">
        <v>24</v>
      </c>
      <c r="F4983" s="149"/>
      <c r="G4983" s="149" t="str">
        <f t="shared" si="169"/>
        <v>1</v>
      </c>
      <c r="H4983" s="150">
        <f t="shared" si="170"/>
        <v>18</v>
      </c>
      <c r="I4983" s="149" t="str" cm="1">
        <f t="array" ref="I4983">_xlfn.XLOOKUP(C4983,imp_horarios,imp_trechos_janta,"",-1,1)</f>
        <v>PASSE</v>
      </c>
      <c r="J4983" s="151" t="str" cm="1">
        <f t="array" ref="J4983">_xlfn.XLOOKUP(D4983,justificativas_motivos,justificativas_texto,"",1,1)</f>
        <v>MOTORISTA CHEGANDO/SAINDO DA GARAGEM DE PASSE</v>
      </c>
    </row>
    <row r="4984" spans="1:10" ht="41.25" hidden="1" customHeight="1">
      <c r="A4984" s="152">
        <v>45743</v>
      </c>
      <c r="B4984" s="149" t="s">
        <v>285</v>
      </c>
      <c r="C4984" s="147" t="s">
        <v>285</v>
      </c>
      <c r="D4984" s="149" t="s">
        <v>285</v>
      </c>
      <c r="E4984" s="153" t="s">
        <v>251</v>
      </c>
      <c r="F4984" s="149"/>
      <c r="G4984" s="149" t="str">
        <f t="shared" si="169"/>
        <v>1</v>
      </c>
      <c r="H4984" s="150">
        <f t="shared" si="170"/>
        <v>18</v>
      </c>
      <c r="I4984" s="149" t="str" cm="1">
        <f t="array" ref="I4984">_xlfn.XLOOKUP(C4984,imp_horarios,imp_trechos_janta,"",-1,1)</f>
        <v>PASSE</v>
      </c>
      <c r="J4984" s="151" t="str" cm="1">
        <f t="array" ref="J4984">_xlfn.XLOOKUP(D4984,justificativas_motivos,justificativas_texto,"",1,1)</f>
        <v>MOTORISTA CHEGANDO/SAINDO DA GARAGEM DE PASSE</v>
      </c>
    </row>
    <row r="4985" spans="1:10" ht="41.25" hidden="1" customHeight="1">
      <c r="A4985" s="152">
        <v>45743</v>
      </c>
      <c r="B4985" s="149" t="s">
        <v>285</v>
      </c>
      <c r="C4985" s="147" t="s">
        <v>285</v>
      </c>
      <c r="D4985" s="149" t="s">
        <v>285</v>
      </c>
      <c r="E4985" s="153" t="s">
        <v>361</v>
      </c>
      <c r="F4985" s="149"/>
      <c r="G4985" s="149" t="str">
        <f t="shared" si="169"/>
        <v>1</v>
      </c>
      <c r="H4985" s="150">
        <f t="shared" si="170"/>
        <v>18</v>
      </c>
      <c r="I4985" s="149" t="str" cm="1">
        <f t="array" ref="I4985">_xlfn.XLOOKUP(C4985,imp_horarios,imp_trechos_janta,"",-1,1)</f>
        <v>PASSE</v>
      </c>
      <c r="J4985" s="151" t="str" cm="1">
        <f t="array" ref="J4985">_xlfn.XLOOKUP(D4985,justificativas_motivos,justificativas_texto,"",1,1)</f>
        <v>MOTORISTA CHEGANDO/SAINDO DA GARAGEM DE PASSE</v>
      </c>
    </row>
    <row r="4986" spans="1:10" ht="41.25" hidden="1" customHeight="1">
      <c r="A4986" s="152">
        <v>45743</v>
      </c>
      <c r="B4986" s="146">
        <v>19002</v>
      </c>
      <c r="C4986" s="147">
        <v>0.8125</v>
      </c>
      <c r="D4986" s="148" t="s">
        <v>11</v>
      </c>
      <c r="E4986" s="153" t="s">
        <v>371</v>
      </c>
      <c r="F4986" s="149"/>
      <c r="G4986" s="149" t="str">
        <f t="shared" si="169"/>
        <v>1</v>
      </c>
      <c r="H4986" s="150">
        <f t="shared" si="170"/>
        <v>18</v>
      </c>
      <c r="I4986" s="149" t="s">
        <v>638</v>
      </c>
      <c r="J4986" s="151" t="str" cm="1">
        <f t="array" ref="J4986">_xlfn.XLOOKUP(D4986,justificativas_motivos,justificativas_texto,"",1,1)</f>
        <v>MOTORISTA CUMPRINDO HORÁRIO NA ESCALA ATUAL</v>
      </c>
    </row>
    <row r="4987" spans="1:10" ht="41.25" hidden="1" customHeight="1">
      <c r="A4987" s="152">
        <v>45743</v>
      </c>
      <c r="B4987" s="146">
        <v>19002</v>
      </c>
      <c r="C4987" s="147">
        <v>0.8125</v>
      </c>
      <c r="D4987" s="148" t="s">
        <v>11</v>
      </c>
      <c r="E4987" s="153" t="s">
        <v>354</v>
      </c>
      <c r="F4987" s="149"/>
      <c r="G4987" s="149" t="str">
        <f t="shared" si="169"/>
        <v>1</v>
      </c>
      <c r="H4987" s="150">
        <f t="shared" si="170"/>
        <v>18</v>
      </c>
      <c r="I4987" s="149" t="s">
        <v>638</v>
      </c>
      <c r="J4987" s="151" t="str" cm="1">
        <f t="array" ref="J4987">_xlfn.XLOOKUP(D4987,justificativas_motivos,justificativas_texto,"",1,1)</f>
        <v>MOTORISTA CUMPRINDO HORÁRIO NA ESCALA ATUAL</v>
      </c>
    </row>
    <row r="4988" spans="1:10" ht="41.25" hidden="1" customHeight="1">
      <c r="A4988" s="152">
        <v>45743</v>
      </c>
      <c r="B4988" s="146">
        <v>15800</v>
      </c>
      <c r="C4988" s="147">
        <v>0.75</v>
      </c>
      <c r="D4988" s="148" t="s">
        <v>11</v>
      </c>
      <c r="E4988" s="149" t="s">
        <v>232</v>
      </c>
      <c r="F4988" s="149"/>
      <c r="G4988" s="149" t="str">
        <f t="shared" si="169"/>
        <v>1</v>
      </c>
      <c r="H4988" s="150">
        <f t="shared" si="170"/>
        <v>18</v>
      </c>
      <c r="I4988" s="149" t="str" cm="1">
        <f t="array" ref="I4988">_xlfn.XLOOKUP(C4988,imp_horarios,imp_trechos_janta,"",-1,1)</f>
        <v>GOIANIA X TERESINA 18:00</v>
      </c>
      <c r="J4988" s="151" t="str" cm="1">
        <f t="array" ref="J4988">_xlfn.XLOOKUP(D4988,justificativas_motivos,justificativas_texto,"",1,1)</f>
        <v>MOTORISTA CUMPRINDO HORÁRIO NA ESCALA ATUAL</v>
      </c>
    </row>
    <row r="4989" spans="1:10" ht="41.25" hidden="1" customHeight="1">
      <c r="A4989" s="152">
        <v>45743</v>
      </c>
      <c r="B4989" s="146">
        <v>15800</v>
      </c>
      <c r="C4989" s="147">
        <v>0.75</v>
      </c>
      <c r="D4989" s="148" t="s">
        <v>11</v>
      </c>
      <c r="E4989" s="153" t="s">
        <v>472</v>
      </c>
      <c r="F4989" s="149"/>
      <c r="G4989" s="149" t="str">
        <f t="shared" si="169"/>
        <v>1</v>
      </c>
      <c r="H4989" s="150">
        <f t="shared" si="170"/>
        <v>18</v>
      </c>
      <c r="I4989" s="149" t="str" cm="1">
        <f t="array" ref="I4989">_xlfn.XLOOKUP(C4989,imp_horarios,imp_trechos_janta,"",-1,1)</f>
        <v>GOIANIA X TERESINA 18:00</v>
      </c>
      <c r="J4989" s="151" t="str" cm="1">
        <f t="array" ref="J4989">_xlfn.XLOOKUP(D4989,justificativas_motivos,justificativas_texto,"",1,1)</f>
        <v>MOTORISTA CUMPRINDO HORÁRIO NA ESCALA ATUAL</v>
      </c>
    </row>
    <row r="4990" spans="1:10" ht="41.25" hidden="1" customHeight="1">
      <c r="A4990" s="152">
        <v>45743</v>
      </c>
      <c r="B4990" s="146">
        <v>24013</v>
      </c>
      <c r="C4990" s="147">
        <v>0.79166666666666663</v>
      </c>
      <c r="D4990" s="148" t="s">
        <v>11</v>
      </c>
      <c r="E4990" s="149" t="s">
        <v>85</v>
      </c>
      <c r="F4990" s="149"/>
      <c r="G4990" s="149" t="str">
        <f t="shared" si="169"/>
        <v>1</v>
      </c>
      <c r="H4990" s="150">
        <f t="shared" si="170"/>
        <v>18</v>
      </c>
      <c r="I4990" s="149" t="str" cm="1">
        <f t="array" ref="I4990">_xlfn.XLOOKUP(C4990,imp_horarios,imp_trechos_janta,"",-1,1)</f>
        <v>GOIANIA X TERESINA 18:00</v>
      </c>
      <c r="J4990" s="151" t="str" cm="1">
        <f t="array" ref="J4990">_xlfn.XLOOKUP(D4990,justificativas_motivos,justificativas_texto,"",1,1)</f>
        <v>MOTORISTA CUMPRINDO HORÁRIO NA ESCALA ATUAL</v>
      </c>
    </row>
    <row r="4991" spans="1:10" ht="41.25" hidden="1" customHeight="1">
      <c r="A4991" s="152">
        <v>45743</v>
      </c>
      <c r="B4991" s="146">
        <v>24013</v>
      </c>
      <c r="C4991" s="147">
        <v>0.79166666666666663</v>
      </c>
      <c r="D4991" s="148" t="s">
        <v>11</v>
      </c>
      <c r="E4991" s="149" t="s">
        <v>368</v>
      </c>
      <c r="F4991" s="149"/>
      <c r="G4991" s="149" t="str">
        <f t="shared" si="169"/>
        <v>1</v>
      </c>
      <c r="H4991" s="150">
        <f t="shared" si="170"/>
        <v>18</v>
      </c>
      <c r="I4991" s="149" t="str" cm="1">
        <f t="array" ref="I4991">_xlfn.XLOOKUP(C4991,imp_horarios,imp_trechos_janta,"",-1,1)</f>
        <v>GOIANIA X TERESINA 18:00</v>
      </c>
      <c r="J4991" s="151" t="str" cm="1">
        <f t="array" ref="J4991">_xlfn.XLOOKUP(D4991,justificativas_motivos,justificativas_texto,"",1,1)</f>
        <v>MOTORISTA CUMPRINDO HORÁRIO NA ESCALA ATUAL</v>
      </c>
    </row>
    <row r="4992" spans="1:10" ht="41.25" hidden="1" customHeight="1">
      <c r="A4992" s="152">
        <v>45743</v>
      </c>
      <c r="B4992" s="146">
        <v>24012</v>
      </c>
      <c r="C4992" s="147">
        <v>0.83333333333333337</v>
      </c>
      <c r="D4992" s="148" t="s">
        <v>11</v>
      </c>
      <c r="E4992" s="149" t="s">
        <v>91</v>
      </c>
      <c r="F4992" s="149"/>
      <c r="G4992" s="149" t="str">
        <f t="shared" si="169"/>
        <v>1</v>
      </c>
      <c r="H4992" s="150">
        <f t="shared" si="170"/>
        <v>18</v>
      </c>
      <c r="I4992" s="149" t="str" cm="1">
        <f t="array" ref="I4992">_xlfn.XLOOKUP(C4992,imp_horarios,imp_trechos_janta,"",-1,1)</f>
        <v>GOIANIA X SAO LUIS 20:00</v>
      </c>
      <c r="J4992" s="151" t="str" cm="1">
        <f t="array" ref="J4992">_xlfn.XLOOKUP(D4992,justificativas_motivos,justificativas_texto,"",1,1)</f>
        <v>MOTORISTA CUMPRINDO HORÁRIO NA ESCALA ATUAL</v>
      </c>
    </row>
    <row r="4993" spans="1:10" ht="41.25" hidden="1" customHeight="1">
      <c r="A4993" s="152">
        <v>45743</v>
      </c>
      <c r="B4993" s="146">
        <v>24012</v>
      </c>
      <c r="C4993" s="147">
        <v>0.83333333333333337</v>
      </c>
      <c r="D4993" s="148" t="s">
        <v>11</v>
      </c>
      <c r="E4993" s="149" t="s">
        <v>89</v>
      </c>
      <c r="F4993" s="149"/>
      <c r="G4993" s="149" t="str">
        <f t="shared" si="169"/>
        <v>1</v>
      </c>
      <c r="H4993" s="150">
        <f t="shared" si="170"/>
        <v>18</v>
      </c>
      <c r="I4993" s="149" t="str" cm="1">
        <f t="array" ref="I4993">_xlfn.XLOOKUP(C4993,imp_horarios,imp_trechos_janta,"",-1,1)</f>
        <v>GOIANIA X SAO LUIS 20:00</v>
      </c>
      <c r="J4993" s="151" t="str" cm="1">
        <f t="array" ref="J4993">_xlfn.XLOOKUP(D4993,justificativas_motivos,justificativas_texto,"",1,1)</f>
        <v>MOTORISTA CUMPRINDO HORÁRIO NA ESCALA ATUAL</v>
      </c>
    </row>
    <row r="4994" spans="1:10" ht="41.25" hidden="1" customHeight="1">
      <c r="A4994" s="152">
        <v>45744</v>
      </c>
      <c r="B4994" s="146">
        <v>19017</v>
      </c>
      <c r="C4994" s="147">
        <v>0.87847222222222221</v>
      </c>
      <c r="D4994" s="148" t="s">
        <v>11</v>
      </c>
      <c r="E4994" s="149" t="s">
        <v>85</v>
      </c>
      <c r="F4994" s="149"/>
      <c r="G4994" s="149" t="str">
        <f t="shared" si="169"/>
        <v>1</v>
      </c>
      <c r="H4994" s="150">
        <f t="shared" si="170"/>
        <v>18</v>
      </c>
      <c r="I4994" s="149" t="str" cm="1">
        <f t="array" ref="I4994">_xlfn.XLOOKUP(C4994,imp_horarios,imp_trechos_janta,"",-1,1)</f>
        <v>BELEM X GOIANIA 21:05</v>
      </c>
      <c r="J4994" s="151" t="str" cm="1">
        <f t="array" ref="J4994">_xlfn.XLOOKUP(D4994,justificativas_motivos,justificativas_texto,"",1,1)</f>
        <v>MOTORISTA CUMPRINDO HORÁRIO NA ESCALA ATUAL</v>
      </c>
    </row>
    <row r="4995" spans="1:10" ht="41.25" hidden="1" customHeight="1">
      <c r="A4995" s="152">
        <v>45744</v>
      </c>
      <c r="B4995" s="146">
        <v>19017</v>
      </c>
      <c r="C4995" s="147">
        <v>0.87847222222222221</v>
      </c>
      <c r="D4995" s="148" t="s">
        <v>11</v>
      </c>
      <c r="E4995" s="149" t="s">
        <v>368</v>
      </c>
      <c r="F4995" s="149"/>
      <c r="G4995" s="149" t="str">
        <f t="shared" si="169"/>
        <v>1</v>
      </c>
      <c r="H4995" s="150">
        <f t="shared" si="170"/>
        <v>18</v>
      </c>
      <c r="I4995" s="149" t="str" cm="1">
        <f t="array" ref="I4995">_xlfn.XLOOKUP(C4995,imp_horarios,imp_trechos_janta,"",-1,1)</f>
        <v>BELEM X GOIANIA 21:05</v>
      </c>
      <c r="J4995" s="151" t="str" cm="1">
        <f t="array" ref="J4995">_xlfn.XLOOKUP(D4995,justificativas_motivos,justificativas_texto,"",1,1)</f>
        <v>MOTORISTA CUMPRINDO HORÁRIO NA ESCALA ATUAL</v>
      </c>
    </row>
    <row r="4996" spans="1:10" ht="41.25" hidden="1" customHeight="1">
      <c r="A4996" s="152">
        <v>45744</v>
      </c>
      <c r="B4996" s="146">
        <v>24013</v>
      </c>
      <c r="C4996" s="147">
        <v>0.3</v>
      </c>
      <c r="D4996" s="148" t="s">
        <v>11</v>
      </c>
      <c r="E4996" s="149" t="s">
        <v>91</v>
      </c>
      <c r="F4996" s="149"/>
      <c r="G4996" s="149" t="str">
        <f t="shared" si="169"/>
        <v>1</v>
      </c>
      <c r="H4996" s="150">
        <f t="shared" si="170"/>
        <v>18</v>
      </c>
      <c r="I4996" s="149" t="str" cm="1">
        <f t="array" ref="I4996">_xlfn.XLOOKUP(C4996,imp_horarios,imp_trechos_janta,"",-1,1)</f>
        <v>BELEM X GOIANIA 07:12</v>
      </c>
      <c r="J4996" s="151" t="str" cm="1">
        <f t="array" ref="J4996">_xlfn.XLOOKUP(D4996,justificativas_motivos,justificativas_texto,"",1,1)</f>
        <v>MOTORISTA CUMPRINDO HORÁRIO NA ESCALA ATUAL</v>
      </c>
    </row>
    <row r="4997" spans="1:10" ht="41.25" hidden="1" customHeight="1">
      <c r="A4997" s="152">
        <v>45744</v>
      </c>
      <c r="B4997" s="146">
        <v>24013</v>
      </c>
      <c r="C4997" s="147">
        <v>0.3</v>
      </c>
      <c r="D4997" s="148" t="s">
        <v>11</v>
      </c>
      <c r="E4997" s="149" t="s">
        <v>89</v>
      </c>
      <c r="F4997" s="149"/>
      <c r="G4997" s="149" t="str">
        <f t="shared" ref="G4997:G5060" si="171">IF(E4997="MOTORISTA","","1")</f>
        <v>1</v>
      </c>
      <c r="H4997" s="150">
        <f t="shared" ref="H4997:H5060" si="172">IF(E4997="MOTORISTA","",18)</f>
        <v>18</v>
      </c>
      <c r="I4997" s="149" t="str" cm="1">
        <f t="array" ref="I4997">_xlfn.XLOOKUP(C4997,imp_horarios,imp_trechos_janta,"",-1,1)</f>
        <v>BELEM X GOIANIA 07:12</v>
      </c>
      <c r="J4997" s="151" t="str" cm="1">
        <f t="array" ref="J4997">_xlfn.XLOOKUP(D4997,justificativas_motivos,justificativas_texto,"",1,1)</f>
        <v>MOTORISTA CUMPRINDO HORÁRIO NA ESCALA ATUAL</v>
      </c>
    </row>
    <row r="4998" spans="1:10" ht="41.25" hidden="1" customHeight="1">
      <c r="A4998" s="152">
        <v>45744</v>
      </c>
      <c r="B4998" s="149" t="s">
        <v>285</v>
      </c>
      <c r="C4998" s="147" t="s">
        <v>285</v>
      </c>
      <c r="D4998" s="149" t="s">
        <v>285</v>
      </c>
      <c r="E4998" s="153" t="s">
        <v>61</v>
      </c>
      <c r="F4998" s="149"/>
      <c r="G4998" s="149" t="str">
        <f t="shared" si="171"/>
        <v>1</v>
      </c>
      <c r="H4998" s="150">
        <f t="shared" si="172"/>
        <v>18</v>
      </c>
      <c r="I4998" s="149" t="str" cm="1">
        <f t="array" ref="I4998">_xlfn.XLOOKUP(C4998,imp_horarios,imp_trechos_janta,"",-1,1)</f>
        <v>PASSE</v>
      </c>
      <c r="J4998" s="151" t="str" cm="1">
        <f t="array" ref="J4998">_xlfn.XLOOKUP(D4998,justificativas_motivos,justificativas_texto,"",1,1)</f>
        <v>MOTORISTA CHEGANDO/SAINDO DA GARAGEM DE PASSE</v>
      </c>
    </row>
    <row r="4999" spans="1:10" ht="41.25" hidden="1" customHeight="1">
      <c r="A4999" s="152">
        <v>45744</v>
      </c>
      <c r="B4999" s="149" t="s">
        <v>285</v>
      </c>
      <c r="C4999" s="147" t="s">
        <v>285</v>
      </c>
      <c r="D4999" s="149" t="s">
        <v>285</v>
      </c>
      <c r="E4999" s="153" t="s">
        <v>60</v>
      </c>
      <c r="F4999" s="149"/>
      <c r="G4999" s="149" t="str">
        <f t="shared" si="171"/>
        <v>1</v>
      </c>
      <c r="H4999" s="150">
        <f t="shared" si="172"/>
        <v>18</v>
      </c>
      <c r="I4999" s="149" t="str" cm="1">
        <f t="array" ref="I4999">_xlfn.XLOOKUP(C4999,imp_horarios,imp_trechos_janta,"",-1,1)</f>
        <v>PASSE</v>
      </c>
      <c r="J4999" s="151" t="str" cm="1">
        <f t="array" ref="J4999">_xlfn.XLOOKUP(D4999,justificativas_motivos,justificativas_texto,"",1,1)</f>
        <v>MOTORISTA CHEGANDO/SAINDO DA GARAGEM DE PASSE</v>
      </c>
    </row>
    <row r="5000" spans="1:10" ht="41.25" hidden="1" customHeight="1">
      <c r="A5000" s="152">
        <v>45744</v>
      </c>
      <c r="B5000" s="146">
        <v>19005</v>
      </c>
      <c r="C5000" s="147">
        <v>0.8125</v>
      </c>
      <c r="D5000" s="148" t="s">
        <v>11</v>
      </c>
      <c r="E5000" s="153" t="s">
        <v>431</v>
      </c>
      <c r="F5000" s="149"/>
      <c r="G5000" s="149" t="str">
        <f t="shared" si="171"/>
        <v>1</v>
      </c>
      <c r="H5000" s="150">
        <f t="shared" si="172"/>
        <v>18</v>
      </c>
      <c r="I5000" s="149" t="s">
        <v>638</v>
      </c>
      <c r="J5000" s="151" t="str" cm="1">
        <f t="array" ref="J5000">_xlfn.XLOOKUP(D5000,justificativas_motivos,justificativas_texto,"",1,1)</f>
        <v>MOTORISTA CUMPRINDO HORÁRIO NA ESCALA ATUAL</v>
      </c>
    </row>
    <row r="5001" spans="1:10" ht="41.25" hidden="1" customHeight="1">
      <c r="A5001" s="152">
        <v>45744</v>
      </c>
      <c r="B5001" s="146">
        <v>19005</v>
      </c>
      <c r="C5001" s="147">
        <v>0.8125</v>
      </c>
      <c r="D5001" s="148" t="s">
        <v>11</v>
      </c>
      <c r="E5001" s="153" t="s">
        <v>366</v>
      </c>
      <c r="F5001" s="149"/>
      <c r="G5001" s="149" t="str">
        <f t="shared" si="171"/>
        <v>1</v>
      </c>
      <c r="H5001" s="150">
        <f t="shared" si="172"/>
        <v>18</v>
      </c>
      <c r="I5001" s="149" t="s">
        <v>638</v>
      </c>
      <c r="J5001" s="151" t="str" cm="1">
        <f t="array" ref="J5001">_xlfn.XLOOKUP(D5001,justificativas_motivos,justificativas_texto,"",1,1)</f>
        <v>MOTORISTA CUMPRINDO HORÁRIO NA ESCALA ATUAL</v>
      </c>
    </row>
    <row r="5002" spans="1:10" ht="41.25" hidden="1" customHeight="1">
      <c r="A5002" s="152">
        <v>45744</v>
      </c>
      <c r="B5002" s="146" t="s">
        <v>137</v>
      </c>
      <c r="C5002" s="147" t="s">
        <v>137</v>
      </c>
      <c r="D5002" s="148" t="s">
        <v>137</v>
      </c>
      <c r="E5002" s="149" t="s">
        <v>310</v>
      </c>
      <c r="F5002" s="149"/>
      <c r="G5002" s="149" t="str">
        <f t="shared" si="171"/>
        <v>1</v>
      </c>
      <c r="H5002" s="150">
        <f t="shared" si="172"/>
        <v>18</v>
      </c>
      <c r="I5002" s="149" t="str" cm="1">
        <f t="array" ref="I5002">_xlfn.XLOOKUP(C5002,imp_horarios,imp_trechos_janta,"",-1,1)</f>
        <v>ESPERA</v>
      </c>
      <c r="J5002" s="151" t="str" cm="1">
        <f t="array" ref="J5002">_xlfn.XLOOKUP(D5002,justificativas_motivos,justificativas_texto,"",1,1)</f>
        <v>MOTORISTA NA GARAGEM EM ESPERA PARA DISPONIBILIDADE DE HORARIOS</v>
      </c>
    </row>
    <row r="5003" spans="1:10" ht="41.25" hidden="1" customHeight="1">
      <c r="A5003" s="152">
        <v>45744</v>
      </c>
      <c r="B5003" s="146" t="s">
        <v>137</v>
      </c>
      <c r="C5003" s="147" t="s">
        <v>137</v>
      </c>
      <c r="D5003" s="148" t="s">
        <v>137</v>
      </c>
      <c r="E5003" s="149" t="s">
        <v>244</v>
      </c>
      <c r="F5003" s="149"/>
      <c r="G5003" s="149" t="str">
        <f t="shared" si="171"/>
        <v>1</v>
      </c>
      <c r="H5003" s="150">
        <f t="shared" si="172"/>
        <v>18</v>
      </c>
      <c r="I5003" s="149" t="str" cm="1">
        <f t="array" ref="I5003">_xlfn.XLOOKUP(C5003,imp_horarios,imp_trechos_janta,"",-1,1)</f>
        <v>ESPERA</v>
      </c>
      <c r="J5003" s="151" t="str" cm="1">
        <f t="array" ref="J5003">_xlfn.XLOOKUP(D5003,justificativas_motivos,justificativas_texto,"",1,1)</f>
        <v>MOTORISTA NA GARAGEM EM ESPERA PARA DISPONIBILIDADE DE HORARIOS</v>
      </c>
    </row>
    <row r="5004" spans="1:10" ht="41.25" hidden="1" customHeight="1">
      <c r="A5004" s="152">
        <v>45744</v>
      </c>
      <c r="B5004" s="146">
        <v>19010</v>
      </c>
      <c r="C5004" s="147">
        <v>0.75</v>
      </c>
      <c r="D5004" s="148" t="s">
        <v>11</v>
      </c>
      <c r="E5004" s="149" t="s">
        <v>42</v>
      </c>
      <c r="F5004" s="149"/>
      <c r="G5004" s="149" t="str">
        <f t="shared" si="171"/>
        <v>1</v>
      </c>
      <c r="H5004" s="150">
        <f t="shared" si="172"/>
        <v>18</v>
      </c>
      <c r="I5004" s="149" t="str" cm="1">
        <f t="array" ref="I5004">_xlfn.XLOOKUP(C5004,imp_horarios,imp_trechos_janta,"",-1,1)</f>
        <v>GOIANIA X TERESINA 18:00</v>
      </c>
      <c r="J5004" s="151" t="str" cm="1">
        <f t="array" ref="J5004">_xlfn.XLOOKUP(D5004,justificativas_motivos,justificativas_texto,"",1,1)</f>
        <v>MOTORISTA CUMPRINDO HORÁRIO NA ESCALA ATUAL</v>
      </c>
    </row>
    <row r="5005" spans="1:10" ht="41.25" hidden="1" customHeight="1">
      <c r="A5005" s="152">
        <v>45744</v>
      </c>
      <c r="B5005" s="146">
        <v>19010</v>
      </c>
      <c r="C5005" s="147">
        <v>0.75</v>
      </c>
      <c r="D5005" s="148" t="s">
        <v>11</v>
      </c>
      <c r="E5005" s="149" t="s">
        <v>43</v>
      </c>
      <c r="F5005" s="149"/>
      <c r="G5005" s="149" t="str">
        <f t="shared" si="171"/>
        <v>1</v>
      </c>
      <c r="H5005" s="150">
        <f t="shared" si="172"/>
        <v>18</v>
      </c>
      <c r="I5005" s="149" t="str" cm="1">
        <f t="array" ref="I5005">_xlfn.XLOOKUP(C5005,imp_horarios,imp_trechos_janta,"",-1,1)</f>
        <v>GOIANIA X TERESINA 18:00</v>
      </c>
      <c r="J5005" s="151" t="str" cm="1">
        <f t="array" ref="J5005">_xlfn.XLOOKUP(D5005,justificativas_motivos,justificativas_texto,"",1,1)</f>
        <v>MOTORISTA CUMPRINDO HORÁRIO NA ESCALA ATUAL</v>
      </c>
    </row>
    <row r="5006" spans="1:10" ht="41.25" hidden="1" customHeight="1">
      <c r="A5006" s="152">
        <v>45744</v>
      </c>
      <c r="B5006" s="146">
        <v>24003</v>
      </c>
      <c r="C5006" s="147">
        <v>0.79166666666666663</v>
      </c>
      <c r="D5006" s="148" t="s">
        <v>11</v>
      </c>
      <c r="E5006" s="149" t="s">
        <v>30</v>
      </c>
      <c r="F5006" s="149"/>
      <c r="G5006" s="149" t="str">
        <f t="shared" si="171"/>
        <v>1</v>
      </c>
      <c r="H5006" s="150">
        <f t="shared" si="172"/>
        <v>18</v>
      </c>
      <c r="I5006" s="149" t="s">
        <v>79</v>
      </c>
      <c r="J5006" s="151" t="str" cm="1">
        <f t="array" ref="J5006">_xlfn.XLOOKUP(D5006,justificativas_motivos,justificativas_texto,"",1,1)</f>
        <v>MOTORISTA CUMPRINDO HORÁRIO NA ESCALA ATUAL</v>
      </c>
    </row>
    <row r="5007" spans="1:10" ht="41.25" hidden="1" customHeight="1">
      <c r="A5007" s="152">
        <v>45744</v>
      </c>
      <c r="B5007" s="146">
        <v>24003</v>
      </c>
      <c r="C5007" s="147">
        <v>0.79166666666666663</v>
      </c>
      <c r="D5007" s="148" t="s">
        <v>11</v>
      </c>
      <c r="E5007" s="149" t="s">
        <v>150</v>
      </c>
      <c r="F5007" s="149"/>
      <c r="G5007" s="149" t="str">
        <f t="shared" si="171"/>
        <v>1</v>
      </c>
      <c r="H5007" s="150">
        <f t="shared" si="172"/>
        <v>18</v>
      </c>
      <c r="I5007" s="149" t="s">
        <v>79</v>
      </c>
      <c r="J5007" s="151" t="str" cm="1">
        <f t="array" ref="J5007">_xlfn.XLOOKUP(D5007,justificativas_motivos,justificativas_texto,"",1,1)</f>
        <v>MOTORISTA CUMPRINDO HORÁRIO NA ESCALA ATUAL</v>
      </c>
    </row>
    <row r="5008" spans="1:10" ht="41.25" hidden="1" customHeight="1">
      <c r="A5008" s="152">
        <v>45744</v>
      </c>
      <c r="B5008" s="146">
        <v>24004</v>
      </c>
      <c r="C5008" s="147">
        <v>0.83333333333333337</v>
      </c>
      <c r="D5008" s="148" t="s">
        <v>11</v>
      </c>
      <c r="E5008" s="149" t="s">
        <v>118</v>
      </c>
      <c r="F5008" s="149"/>
      <c r="G5008" s="149" t="str">
        <f t="shared" si="171"/>
        <v>1</v>
      </c>
      <c r="H5008" s="150">
        <f t="shared" si="172"/>
        <v>18</v>
      </c>
      <c r="I5008" s="149" t="str" cm="1">
        <f t="array" ref="I5008">_xlfn.XLOOKUP(C5008,imp_horarios,imp_trechos_janta,"",-1,1)</f>
        <v>GOIANIA X SAO LUIS 20:00</v>
      </c>
      <c r="J5008" s="151" t="str" cm="1">
        <f t="array" ref="J5008">_xlfn.XLOOKUP(D5008,justificativas_motivos,justificativas_texto,"",1,1)</f>
        <v>MOTORISTA CUMPRINDO HORÁRIO NA ESCALA ATUAL</v>
      </c>
    </row>
    <row r="5009" spans="1:10" ht="41.25" hidden="1" customHeight="1">
      <c r="A5009" s="152">
        <v>45744</v>
      </c>
      <c r="B5009" s="146">
        <v>24004</v>
      </c>
      <c r="C5009" s="147">
        <v>0.83333333333333337</v>
      </c>
      <c r="D5009" s="148" t="s">
        <v>11</v>
      </c>
      <c r="E5009" s="149" t="s">
        <v>15</v>
      </c>
      <c r="F5009" s="149"/>
      <c r="G5009" s="149" t="str">
        <f t="shared" si="171"/>
        <v>1</v>
      </c>
      <c r="H5009" s="150">
        <f t="shared" si="172"/>
        <v>18</v>
      </c>
      <c r="I5009" s="149" t="str" cm="1">
        <f t="array" ref="I5009">_xlfn.XLOOKUP(C5009,imp_horarios,imp_trechos_janta,"",-1,1)</f>
        <v>GOIANIA X SAO LUIS 20:00</v>
      </c>
      <c r="J5009" s="151" t="str" cm="1">
        <f t="array" ref="J5009">_xlfn.XLOOKUP(D5009,justificativas_motivos,justificativas_texto,"",1,1)</f>
        <v>MOTORISTA CUMPRINDO HORÁRIO NA ESCALA ATUAL</v>
      </c>
    </row>
    <row r="5010" spans="1:10" ht="41.25" hidden="1" customHeight="1">
      <c r="A5010" s="152">
        <v>45745</v>
      </c>
      <c r="B5010" s="146">
        <v>15600</v>
      </c>
      <c r="C5010" s="147">
        <v>0.87847222222222221</v>
      </c>
      <c r="D5010" s="148" t="s">
        <v>11</v>
      </c>
      <c r="E5010" s="149" t="s">
        <v>30</v>
      </c>
      <c r="F5010" s="149"/>
      <c r="G5010" s="149" t="str">
        <f t="shared" si="171"/>
        <v>1</v>
      </c>
      <c r="H5010" s="150">
        <f t="shared" si="172"/>
        <v>18</v>
      </c>
      <c r="I5010" s="149" t="str" cm="1">
        <f t="array" ref="I5010">_xlfn.XLOOKUP(C5010,imp_horarios,imp_trechos_janta,"",-1,1)</f>
        <v>BELEM X GOIANIA 21:05</v>
      </c>
      <c r="J5010" s="151" t="str" cm="1">
        <f t="array" ref="J5010">_xlfn.XLOOKUP(D5010,justificativas_motivos,justificativas_texto,"",1,1)</f>
        <v>MOTORISTA CUMPRINDO HORÁRIO NA ESCALA ATUAL</v>
      </c>
    </row>
    <row r="5011" spans="1:10" ht="41.25" hidden="1" customHeight="1">
      <c r="A5011" s="152">
        <v>45745</v>
      </c>
      <c r="B5011" s="146">
        <v>15600</v>
      </c>
      <c r="C5011" s="147">
        <v>0.87847222222222221</v>
      </c>
      <c r="D5011" s="148" t="s">
        <v>11</v>
      </c>
      <c r="E5011" s="149" t="s">
        <v>150</v>
      </c>
      <c r="F5011" s="149"/>
      <c r="G5011" s="149" t="str">
        <f t="shared" si="171"/>
        <v>1</v>
      </c>
      <c r="H5011" s="150">
        <f t="shared" si="172"/>
        <v>18</v>
      </c>
      <c r="I5011" s="149" t="str" cm="1">
        <f t="array" ref="I5011">_xlfn.XLOOKUP(C5011,imp_horarios,imp_trechos_janta,"",-1,1)</f>
        <v>BELEM X GOIANIA 21:05</v>
      </c>
      <c r="J5011" s="151" t="str" cm="1">
        <f t="array" ref="J5011">_xlfn.XLOOKUP(D5011,justificativas_motivos,justificativas_texto,"",1,1)</f>
        <v>MOTORISTA CUMPRINDO HORÁRIO NA ESCALA ATUAL</v>
      </c>
    </row>
    <row r="5012" spans="1:10" ht="41.25" hidden="1" customHeight="1">
      <c r="A5012" s="152">
        <v>45745</v>
      </c>
      <c r="B5012" s="146">
        <v>24003</v>
      </c>
      <c r="C5012" s="147">
        <v>0.3</v>
      </c>
      <c r="D5012" s="148" t="s">
        <v>11</v>
      </c>
      <c r="E5012" s="149" t="s">
        <v>118</v>
      </c>
      <c r="F5012" s="149"/>
      <c r="G5012" s="149" t="str">
        <f t="shared" si="171"/>
        <v>1</v>
      </c>
      <c r="H5012" s="150">
        <f t="shared" si="172"/>
        <v>18</v>
      </c>
      <c r="I5012" s="149" t="str" cm="1">
        <f t="array" ref="I5012">_xlfn.XLOOKUP(C5012,imp_horarios,imp_trechos_janta,"",-1,1)</f>
        <v>BELEM X GOIANIA 07:12</v>
      </c>
      <c r="J5012" s="151" t="str" cm="1">
        <f t="array" ref="J5012">_xlfn.XLOOKUP(D5012,justificativas_motivos,justificativas_texto,"",1,1)</f>
        <v>MOTORISTA CUMPRINDO HORÁRIO NA ESCALA ATUAL</v>
      </c>
    </row>
    <row r="5013" spans="1:10" ht="41.25" hidden="1" customHeight="1">
      <c r="A5013" s="152">
        <v>45745</v>
      </c>
      <c r="B5013" s="146">
        <v>24003</v>
      </c>
      <c r="C5013" s="147">
        <v>0.3</v>
      </c>
      <c r="D5013" s="148" t="s">
        <v>11</v>
      </c>
      <c r="E5013" s="149" t="s">
        <v>15</v>
      </c>
      <c r="F5013" s="149"/>
      <c r="G5013" s="149" t="str">
        <f t="shared" si="171"/>
        <v>1</v>
      </c>
      <c r="H5013" s="150">
        <f t="shared" si="172"/>
        <v>18</v>
      </c>
      <c r="I5013" s="149" t="str" cm="1">
        <f t="array" ref="I5013">_xlfn.XLOOKUP(C5013,imp_horarios,imp_trechos_janta,"",-1,1)</f>
        <v>BELEM X GOIANIA 07:12</v>
      </c>
      <c r="J5013" s="151" t="str" cm="1">
        <f t="array" ref="J5013">_xlfn.XLOOKUP(D5013,justificativas_motivos,justificativas_texto,"",1,1)</f>
        <v>MOTORISTA CUMPRINDO HORÁRIO NA ESCALA ATUAL</v>
      </c>
    </row>
    <row r="5014" spans="1:10" ht="41.25" hidden="1" customHeight="1">
      <c r="A5014" s="152">
        <v>45745</v>
      </c>
      <c r="B5014" s="149" t="s">
        <v>285</v>
      </c>
      <c r="C5014" s="147" t="s">
        <v>285</v>
      </c>
      <c r="D5014" s="149" t="s">
        <v>285</v>
      </c>
      <c r="E5014" s="149" t="s">
        <v>303</v>
      </c>
      <c r="F5014" s="149"/>
      <c r="G5014" s="149" t="str">
        <f t="shared" si="171"/>
        <v>1</v>
      </c>
      <c r="H5014" s="150">
        <f t="shared" si="172"/>
        <v>18</v>
      </c>
      <c r="I5014" s="149" t="str" cm="1">
        <f t="array" ref="I5014">_xlfn.XLOOKUP(C5014,imp_horarios,imp_trechos_janta,"",-1,1)</f>
        <v>PASSE</v>
      </c>
      <c r="J5014" s="151" t="str" cm="1">
        <f t="array" ref="J5014">_xlfn.XLOOKUP(D5014,justificativas_motivos,justificativas_texto,"",1,1)</f>
        <v>MOTORISTA CHEGANDO/SAINDO DA GARAGEM DE PASSE</v>
      </c>
    </row>
    <row r="5015" spans="1:10" ht="41.25" hidden="1" customHeight="1">
      <c r="A5015" s="152">
        <v>45745</v>
      </c>
      <c r="B5015" s="149" t="s">
        <v>285</v>
      </c>
      <c r="C5015" s="147" t="s">
        <v>285</v>
      </c>
      <c r="D5015" s="149" t="s">
        <v>285</v>
      </c>
      <c r="E5015" s="149" t="s">
        <v>348</v>
      </c>
      <c r="F5015" s="149"/>
      <c r="G5015" s="149" t="str">
        <f t="shared" si="171"/>
        <v>1</v>
      </c>
      <c r="H5015" s="150">
        <f t="shared" si="172"/>
        <v>18</v>
      </c>
      <c r="I5015" s="149" t="str" cm="1">
        <f t="array" ref="I5015">_xlfn.XLOOKUP(C5015,imp_horarios,imp_trechos_janta,"",-1,1)</f>
        <v>PASSE</v>
      </c>
      <c r="J5015" s="151" t="str" cm="1">
        <f t="array" ref="J5015">_xlfn.XLOOKUP(D5015,justificativas_motivos,justificativas_texto,"",1,1)</f>
        <v>MOTORISTA CHEGANDO/SAINDO DA GARAGEM DE PASSE</v>
      </c>
    </row>
    <row r="5016" spans="1:10" ht="41.25" hidden="1" customHeight="1">
      <c r="A5016" s="152">
        <v>45745</v>
      </c>
      <c r="B5016" s="146">
        <v>16700</v>
      </c>
      <c r="C5016" s="147">
        <v>0.39583333333333331</v>
      </c>
      <c r="D5016" s="148" t="s">
        <v>11</v>
      </c>
      <c r="E5016" s="149" t="s">
        <v>39</v>
      </c>
      <c r="F5016" s="149"/>
      <c r="G5016" s="149" t="str">
        <f t="shared" si="171"/>
        <v>1</v>
      </c>
      <c r="H5016" s="150">
        <f t="shared" si="172"/>
        <v>18</v>
      </c>
      <c r="I5016" s="149" t="s">
        <v>145</v>
      </c>
      <c r="J5016" s="151" t="str" cm="1">
        <f t="array" ref="J5016">_xlfn.XLOOKUP(D5016,justificativas_motivos,justificativas_texto,"",1,1)</f>
        <v>MOTORISTA CUMPRINDO HORÁRIO NA ESCALA ATUAL</v>
      </c>
    </row>
    <row r="5017" spans="1:10" ht="41.25" hidden="1" customHeight="1">
      <c r="A5017" s="152">
        <v>45745</v>
      </c>
      <c r="B5017" s="146">
        <v>16700</v>
      </c>
      <c r="C5017" s="147">
        <v>0.39583333333333331</v>
      </c>
      <c r="D5017" s="148" t="s">
        <v>11</v>
      </c>
      <c r="E5017" s="149" t="s">
        <v>227</v>
      </c>
      <c r="F5017" s="149"/>
      <c r="G5017" s="149" t="str">
        <f t="shared" si="171"/>
        <v>1</v>
      </c>
      <c r="H5017" s="150">
        <f t="shared" si="172"/>
        <v>18</v>
      </c>
      <c r="I5017" s="149" t="s">
        <v>145</v>
      </c>
      <c r="J5017" s="151" t="str" cm="1">
        <f t="array" ref="J5017">_xlfn.XLOOKUP(D5017,justificativas_motivos,justificativas_texto,"",1,1)</f>
        <v>MOTORISTA CUMPRINDO HORÁRIO NA ESCALA ATUAL</v>
      </c>
    </row>
    <row r="5018" spans="1:10" ht="41.25" hidden="1" customHeight="1">
      <c r="A5018" s="152">
        <v>45745</v>
      </c>
      <c r="B5018" s="146">
        <v>19022</v>
      </c>
      <c r="C5018" s="147">
        <v>0.75</v>
      </c>
      <c r="D5018" s="148" t="s">
        <v>11</v>
      </c>
      <c r="E5018" s="149" t="s">
        <v>85</v>
      </c>
      <c r="F5018" s="149"/>
      <c r="G5018" s="149" t="str">
        <f t="shared" si="171"/>
        <v>1</v>
      </c>
      <c r="H5018" s="150">
        <f t="shared" si="172"/>
        <v>18</v>
      </c>
      <c r="I5018" s="149" t="str" cm="1">
        <f t="array" ref="I5018">_xlfn.XLOOKUP(C5018,imp_horarios,imp_trechos_janta,"",-1,1)</f>
        <v>GOIANIA X TERESINA 18:00</v>
      </c>
      <c r="J5018" s="151" t="str" cm="1">
        <f t="array" ref="J5018">_xlfn.XLOOKUP(D5018,justificativas_motivos,justificativas_texto,"",1,1)</f>
        <v>MOTORISTA CUMPRINDO HORÁRIO NA ESCALA ATUAL</v>
      </c>
    </row>
    <row r="5019" spans="1:10" ht="41.25" hidden="1" customHeight="1">
      <c r="A5019" s="152">
        <v>45745</v>
      </c>
      <c r="B5019" s="146">
        <v>19022</v>
      </c>
      <c r="C5019" s="147">
        <v>0.75</v>
      </c>
      <c r="D5019" s="148" t="s">
        <v>11</v>
      </c>
      <c r="E5019" s="153" t="s">
        <v>473</v>
      </c>
      <c r="F5019" s="149"/>
      <c r="G5019" s="149" t="str">
        <f t="shared" si="171"/>
        <v>1</v>
      </c>
      <c r="H5019" s="150">
        <f t="shared" si="172"/>
        <v>18</v>
      </c>
      <c r="I5019" s="149" t="str" cm="1">
        <f t="array" ref="I5019">_xlfn.XLOOKUP(C5019,imp_horarios,imp_trechos_janta,"",-1,1)</f>
        <v>GOIANIA X TERESINA 18:00</v>
      </c>
      <c r="J5019" s="151" t="str" cm="1">
        <f t="array" ref="J5019">_xlfn.XLOOKUP(D5019,justificativas_motivos,justificativas_texto,"",1,1)</f>
        <v>MOTORISTA CUMPRINDO HORÁRIO NA ESCALA ATUAL</v>
      </c>
    </row>
    <row r="5020" spans="1:10" ht="41.25" hidden="1" customHeight="1">
      <c r="A5020" s="152">
        <v>45745</v>
      </c>
      <c r="B5020" s="146">
        <v>24015</v>
      </c>
      <c r="C5020" s="147">
        <v>0.79166666666666663</v>
      </c>
      <c r="D5020" s="148" t="s">
        <v>11</v>
      </c>
      <c r="E5020" s="153" t="s">
        <v>474</v>
      </c>
      <c r="F5020" s="149"/>
      <c r="G5020" s="149" t="str">
        <f t="shared" si="171"/>
        <v>1</v>
      </c>
      <c r="H5020" s="150">
        <f t="shared" si="172"/>
        <v>18</v>
      </c>
      <c r="I5020" s="149" t="s">
        <v>79</v>
      </c>
      <c r="J5020" s="151" t="str" cm="1">
        <f t="array" ref="J5020">_xlfn.XLOOKUP(D5020,justificativas_motivos,justificativas_texto,"",1,1)</f>
        <v>MOTORISTA CUMPRINDO HORÁRIO NA ESCALA ATUAL</v>
      </c>
    </row>
    <row r="5021" spans="1:10" ht="41.25" hidden="1" customHeight="1">
      <c r="A5021" s="152">
        <v>45745</v>
      </c>
      <c r="B5021" s="146">
        <v>24015</v>
      </c>
      <c r="C5021" s="147">
        <v>0.79166666666666663</v>
      </c>
      <c r="D5021" s="148" t="s">
        <v>11</v>
      </c>
      <c r="E5021" s="153" t="s">
        <v>391</v>
      </c>
      <c r="F5021" s="149"/>
      <c r="G5021" s="149" t="str">
        <f t="shared" si="171"/>
        <v>1</v>
      </c>
      <c r="H5021" s="150">
        <f t="shared" si="172"/>
        <v>18</v>
      </c>
      <c r="I5021" s="149" t="s">
        <v>79</v>
      </c>
      <c r="J5021" s="151" t="str" cm="1">
        <f t="array" ref="J5021">_xlfn.XLOOKUP(D5021,justificativas_motivos,justificativas_texto,"",1,1)</f>
        <v>MOTORISTA CUMPRINDO HORÁRIO NA ESCALA ATUAL</v>
      </c>
    </row>
    <row r="5022" spans="1:10" ht="41.25" hidden="1" customHeight="1">
      <c r="A5022" s="152">
        <v>45745</v>
      </c>
      <c r="B5022" s="146">
        <v>24010</v>
      </c>
      <c r="C5022" s="147">
        <v>0.83333333333333337</v>
      </c>
      <c r="D5022" s="148" t="s">
        <v>11</v>
      </c>
      <c r="E5022" s="149" t="s">
        <v>78</v>
      </c>
      <c r="F5022" s="149"/>
      <c r="G5022" s="149" t="str">
        <f t="shared" si="171"/>
        <v>1</v>
      </c>
      <c r="H5022" s="150">
        <f t="shared" si="172"/>
        <v>18</v>
      </c>
      <c r="I5022" s="149" t="str" cm="1">
        <f t="array" ref="I5022">_xlfn.XLOOKUP(C5022,imp_horarios,imp_trechos_janta,"",-1,1)</f>
        <v>GOIANIA X SAO LUIS 20:00</v>
      </c>
      <c r="J5022" s="151" t="str" cm="1">
        <f t="array" ref="J5022">_xlfn.XLOOKUP(D5022,justificativas_motivos,justificativas_texto,"",1,1)</f>
        <v>MOTORISTA CUMPRINDO HORÁRIO NA ESCALA ATUAL</v>
      </c>
    </row>
    <row r="5023" spans="1:10" ht="41.25" hidden="1" customHeight="1">
      <c r="A5023" s="152">
        <v>45745</v>
      </c>
      <c r="B5023" s="146">
        <v>24010</v>
      </c>
      <c r="C5023" s="147">
        <v>0.83333333333333337</v>
      </c>
      <c r="D5023" s="148" t="s">
        <v>11</v>
      </c>
      <c r="E5023" s="149" t="s">
        <v>80</v>
      </c>
      <c r="F5023" s="149"/>
      <c r="G5023" s="149" t="str">
        <f t="shared" si="171"/>
        <v>1</v>
      </c>
      <c r="H5023" s="150">
        <f t="shared" si="172"/>
        <v>18</v>
      </c>
      <c r="I5023" s="149" t="str" cm="1">
        <f t="array" ref="I5023">_xlfn.XLOOKUP(C5023,imp_horarios,imp_trechos_janta,"",-1,1)</f>
        <v>GOIANIA X SAO LUIS 20:00</v>
      </c>
      <c r="J5023" s="151" t="str" cm="1">
        <f t="array" ref="J5023">_xlfn.XLOOKUP(D5023,justificativas_motivos,justificativas_texto,"",1,1)</f>
        <v>MOTORISTA CUMPRINDO HORÁRIO NA ESCALA ATUAL</v>
      </c>
    </row>
    <row r="5024" spans="1:10" ht="41.25" hidden="1" customHeight="1">
      <c r="A5024" s="152">
        <v>45746</v>
      </c>
      <c r="B5024" s="146">
        <v>24001</v>
      </c>
      <c r="C5024" s="147">
        <v>0.3</v>
      </c>
      <c r="D5024" s="148" t="s">
        <v>11</v>
      </c>
      <c r="E5024" s="149" t="s">
        <v>78</v>
      </c>
      <c r="F5024" s="149"/>
      <c r="G5024" s="149" t="str">
        <f t="shared" si="171"/>
        <v>1</v>
      </c>
      <c r="H5024" s="150">
        <f t="shared" si="172"/>
        <v>18</v>
      </c>
      <c r="I5024" s="149" t="str" cm="1">
        <f t="array" ref="I5024">_xlfn.XLOOKUP(C5024,imp_horarios,imp_trechos_janta,"",-1,1)</f>
        <v>BELEM X GOIANIA 07:12</v>
      </c>
      <c r="J5024" s="151" t="str" cm="1">
        <f t="array" ref="J5024">_xlfn.XLOOKUP(D5024,justificativas_motivos,justificativas_texto,"",1,1)</f>
        <v>MOTORISTA CUMPRINDO HORÁRIO NA ESCALA ATUAL</v>
      </c>
    </row>
    <row r="5025" spans="1:10" ht="41.25" hidden="1" customHeight="1">
      <c r="A5025" s="152">
        <v>45746</v>
      </c>
      <c r="B5025" s="146">
        <v>24001</v>
      </c>
      <c r="C5025" s="147">
        <v>0.3</v>
      </c>
      <c r="D5025" s="148" t="s">
        <v>11</v>
      </c>
      <c r="E5025" s="149" t="s">
        <v>80</v>
      </c>
      <c r="F5025" s="149"/>
      <c r="G5025" s="149" t="str">
        <f t="shared" si="171"/>
        <v>1</v>
      </c>
      <c r="H5025" s="150">
        <f t="shared" si="172"/>
        <v>18</v>
      </c>
      <c r="I5025" s="149" t="str" cm="1">
        <f t="array" ref="I5025">_xlfn.XLOOKUP(C5025,imp_horarios,imp_trechos_janta,"",-1,1)</f>
        <v>BELEM X GOIANIA 07:12</v>
      </c>
      <c r="J5025" s="151" t="str" cm="1">
        <f t="array" ref="J5025">_xlfn.XLOOKUP(D5025,justificativas_motivos,justificativas_texto,"",1,1)</f>
        <v>MOTORISTA CUMPRINDO HORÁRIO NA ESCALA ATUAL</v>
      </c>
    </row>
    <row r="5026" spans="1:10" ht="41.25" hidden="1" customHeight="1">
      <c r="A5026" s="152">
        <v>45746</v>
      </c>
      <c r="B5026" s="146">
        <v>24016</v>
      </c>
      <c r="C5026" s="147">
        <v>0.33333333333333331</v>
      </c>
      <c r="D5026" s="148" t="s">
        <v>11</v>
      </c>
      <c r="E5026" s="153" t="s">
        <v>124</v>
      </c>
      <c r="F5026" s="149"/>
      <c r="G5026" s="149" t="str">
        <f t="shared" si="171"/>
        <v>1</v>
      </c>
      <c r="H5026" s="150">
        <f t="shared" si="172"/>
        <v>18</v>
      </c>
      <c r="I5026" s="149" t="str" cm="1">
        <f t="array" ref="I5026">_xlfn.XLOOKUP(C5026,imp_horarios,imp_trechos_janta,"",-1,1)</f>
        <v>SAO LUIS X GOIANIA 08:00</v>
      </c>
      <c r="J5026" s="151" t="str" cm="1">
        <f t="array" ref="J5026">_xlfn.XLOOKUP(D5026,justificativas_motivos,justificativas_texto,"",1,1)</f>
        <v>MOTORISTA CUMPRINDO HORÁRIO NA ESCALA ATUAL</v>
      </c>
    </row>
    <row r="5027" spans="1:10" ht="41.25" hidden="1" customHeight="1">
      <c r="A5027" s="152">
        <v>45746</v>
      </c>
      <c r="B5027" s="146">
        <v>24016</v>
      </c>
      <c r="C5027" s="147">
        <v>0.33333333333333331</v>
      </c>
      <c r="D5027" s="148" t="s">
        <v>11</v>
      </c>
      <c r="E5027" s="153" t="s">
        <v>143</v>
      </c>
      <c r="F5027" s="149"/>
      <c r="G5027" s="149" t="str">
        <f t="shared" si="171"/>
        <v>1</v>
      </c>
      <c r="H5027" s="150">
        <f t="shared" si="172"/>
        <v>18</v>
      </c>
      <c r="I5027" s="149" t="str" cm="1">
        <f t="array" ref="I5027">_xlfn.XLOOKUP(C5027,imp_horarios,imp_trechos_janta,"",-1,1)</f>
        <v>SAO LUIS X GOIANIA 08:00</v>
      </c>
      <c r="J5027" s="151" t="str" cm="1">
        <f t="array" ref="J5027">_xlfn.XLOOKUP(D5027,justificativas_motivos,justificativas_texto,"",1,1)</f>
        <v>MOTORISTA CUMPRINDO HORÁRIO NA ESCALA ATUAL</v>
      </c>
    </row>
    <row r="5028" spans="1:10" ht="41.25" hidden="1" customHeight="1">
      <c r="A5028" s="152">
        <v>45746</v>
      </c>
      <c r="B5028" s="146">
        <v>15500</v>
      </c>
      <c r="C5028" s="147">
        <v>0.39583333333333331</v>
      </c>
      <c r="D5028" s="148" t="s">
        <v>11</v>
      </c>
      <c r="E5028" s="149" t="s">
        <v>229</v>
      </c>
      <c r="F5028" s="149"/>
      <c r="G5028" s="149" t="str">
        <f t="shared" si="171"/>
        <v>1</v>
      </c>
      <c r="H5028" s="150">
        <f t="shared" si="172"/>
        <v>18</v>
      </c>
      <c r="I5028" s="149" t="s">
        <v>145</v>
      </c>
      <c r="J5028" s="151" t="str" cm="1">
        <f t="array" ref="J5028">_xlfn.XLOOKUP(D5028,justificativas_motivos,justificativas_texto,"",1,1)</f>
        <v>MOTORISTA CUMPRINDO HORÁRIO NA ESCALA ATUAL</v>
      </c>
    </row>
    <row r="5029" spans="1:10" ht="41.25" hidden="1" customHeight="1">
      <c r="A5029" s="152">
        <v>45746</v>
      </c>
      <c r="B5029" s="146">
        <v>15500</v>
      </c>
      <c r="C5029" s="147">
        <v>0.39583333333333331</v>
      </c>
      <c r="D5029" s="148" t="s">
        <v>11</v>
      </c>
      <c r="E5029" s="149" t="s">
        <v>354</v>
      </c>
      <c r="F5029" s="149"/>
      <c r="G5029" s="149" t="str">
        <f t="shared" si="171"/>
        <v>1</v>
      </c>
      <c r="H5029" s="150">
        <f t="shared" si="172"/>
        <v>18</v>
      </c>
      <c r="I5029" s="149" t="s">
        <v>145</v>
      </c>
      <c r="J5029" s="151" t="str" cm="1">
        <f t="array" ref="J5029">_xlfn.XLOOKUP(D5029,justificativas_motivos,justificativas_texto,"",1,1)</f>
        <v>MOTORISTA CUMPRINDO HORÁRIO NA ESCALA ATUAL</v>
      </c>
    </row>
    <row r="5030" spans="1:10" ht="41.25" hidden="1" customHeight="1">
      <c r="A5030" s="152">
        <v>45746</v>
      </c>
      <c r="B5030" s="146">
        <v>20017</v>
      </c>
      <c r="C5030" s="147">
        <v>0.75</v>
      </c>
      <c r="D5030" s="148" t="s">
        <v>11</v>
      </c>
      <c r="E5030" s="149" t="s">
        <v>452</v>
      </c>
      <c r="F5030" s="149"/>
      <c r="G5030" s="149" t="str">
        <f t="shared" si="171"/>
        <v>1</v>
      </c>
      <c r="H5030" s="150">
        <f t="shared" si="172"/>
        <v>18</v>
      </c>
      <c r="I5030" s="149" t="str" cm="1">
        <f t="array" ref="I5030">_xlfn.XLOOKUP(C5030,imp_horarios,imp_trechos_janta,"",-1,1)</f>
        <v>GOIANIA X TERESINA 18:00</v>
      </c>
      <c r="J5030" s="151" t="str" cm="1">
        <f t="array" ref="J5030">_xlfn.XLOOKUP(D5030,justificativas_motivos,justificativas_texto,"",1,1)</f>
        <v>MOTORISTA CUMPRINDO HORÁRIO NA ESCALA ATUAL</v>
      </c>
    </row>
    <row r="5031" spans="1:10" ht="41.25" hidden="1" customHeight="1">
      <c r="A5031" s="152">
        <v>45746</v>
      </c>
      <c r="B5031" s="146">
        <v>20017</v>
      </c>
      <c r="C5031" s="147">
        <v>0.75</v>
      </c>
      <c r="D5031" s="148" t="s">
        <v>11</v>
      </c>
      <c r="E5031" s="149" t="s">
        <v>320</v>
      </c>
      <c r="F5031" s="149"/>
      <c r="G5031" s="149" t="str">
        <f t="shared" si="171"/>
        <v>1</v>
      </c>
      <c r="H5031" s="150">
        <f t="shared" si="172"/>
        <v>18</v>
      </c>
      <c r="I5031" s="149" t="str" cm="1">
        <f t="array" ref="I5031">_xlfn.XLOOKUP(C5031,imp_horarios,imp_trechos_janta,"",-1,1)</f>
        <v>GOIANIA X TERESINA 18:00</v>
      </c>
      <c r="J5031" s="151" t="str" cm="1">
        <f t="array" ref="J5031">_xlfn.XLOOKUP(D5031,justificativas_motivos,justificativas_texto,"",1,1)</f>
        <v>MOTORISTA CUMPRINDO HORÁRIO NA ESCALA ATUAL</v>
      </c>
    </row>
    <row r="5032" spans="1:10" ht="41.25" hidden="1" customHeight="1">
      <c r="A5032" s="152">
        <v>45746</v>
      </c>
      <c r="B5032" s="146">
        <v>24002</v>
      </c>
      <c r="C5032" s="147">
        <v>0.79166666666666663</v>
      </c>
      <c r="D5032" s="148" t="s">
        <v>11</v>
      </c>
      <c r="E5032" s="149" t="s">
        <v>224</v>
      </c>
      <c r="F5032" s="149"/>
      <c r="G5032" s="149" t="str">
        <f t="shared" si="171"/>
        <v>1</v>
      </c>
      <c r="H5032" s="150">
        <f t="shared" si="172"/>
        <v>18</v>
      </c>
      <c r="I5032" s="149" t="s">
        <v>79</v>
      </c>
      <c r="J5032" s="151" t="str" cm="1">
        <f t="array" ref="J5032">_xlfn.XLOOKUP(D5032,justificativas_motivos,justificativas_texto,"",1,1)</f>
        <v>MOTORISTA CUMPRINDO HORÁRIO NA ESCALA ATUAL</v>
      </c>
    </row>
    <row r="5033" spans="1:10" ht="41.25" hidden="1" customHeight="1">
      <c r="A5033" s="152">
        <v>45746</v>
      </c>
      <c r="B5033" s="146">
        <v>24002</v>
      </c>
      <c r="C5033" s="147">
        <v>0.79166666666666663</v>
      </c>
      <c r="D5033" s="148" t="s">
        <v>11</v>
      </c>
      <c r="E5033" s="153" t="s">
        <v>267</v>
      </c>
      <c r="F5033" s="149"/>
      <c r="G5033" s="149" t="str">
        <f t="shared" si="171"/>
        <v>1</v>
      </c>
      <c r="H5033" s="150">
        <f t="shared" si="172"/>
        <v>18</v>
      </c>
      <c r="I5033" s="149" t="s">
        <v>79</v>
      </c>
      <c r="J5033" s="151" t="str" cm="1">
        <f t="array" ref="J5033">_xlfn.XLOOKUP(D5033,justificativas_motivos,justificativas_texto,"",1,1)</f>
        <v>MOTORISTA CUMPRINDO HORÁRIO NA ESCALA ATUAL</v>
      </c>
    </row>
    <row r="5034" spans="1:10" ht="41.25" hidden="1" customHeight="1">
      <c r="A5034" s="152">
        <v>45746</v>
      </c>
      <c r="B5034" s="146">
        <v>24014</v>
      </c>
      <c r="C5034" s="147">
        <v>0.83333333333333337</v>
      </c>
      <c r="D5034" s="148" t="s">
        <v>11</v>
      </c>
      <c r="E5034" s="149" t="s">
        <v>12</v>
      </c>
      <c r="F5034" s="149"/>
      <c r="G5034" s="149" t="str">
        <f t="shared" si="171"/>
        <v>1</v>
      </c>
      <c r="H5034" s="150">
        <f t="shared" si="172"/>
        <v>18</v>
      </c>
      <c r="I5034" s="149" t="str" cm="1">
        <f t="array" ref="I5034">_xlfn.XLOOKUP(C5034,imp_horarios,imp_trechos_janta,"",-1,1)</f>
        <v>GOIANIA X SAO LUIS 20:00</v>
      </c>
      <c r="J5034" s="151" t="str" cm="1">
        <f t="array" ref="J5034">_xlfn.XLOOKUP(D5034,justificativas_motivos,justificativas_texto,"",1,1)</f>
        <v>MOTORISTA CUMPRINDO HORÁRIO NA ESCALA ATUAL</v>
      </c>
    </row>
    <row r="5035" spans="1:10" ht="41.25" hidden="1" customHeight="1">
      <c r="A5035" s="152">
        <v>45746</v>
      </c>
      <c r="B5035" s="146">
        <v>24014</v>
      </c>
      <c r="C5035" s="147">
        <v>0.83333333333333337</v>
      </c>
      <c r="D5035" s="148" t="s">
        <v>11</v>
      </c>
      <c r="E5035" s="149" t="s">
        <v>13</v>
      </c>
      <c r="F5035" s="149"/>
      <c r="G5035" s="149" t="str">
        <f t="shared" si="171"/>
        <v>1</v>
      </c>
      <c r="H5035" s="150">
        <f t="shared" si="172"/>
        <v>18</v>
      </c>
      <c r="I5035" s="149" t="str" cm="1">
        <f t="array" ref="I5035">_xlfn.XLOOKUP(C5035,imp_horarios,imp_trechos_janta,"",-1,1)</f>
        <v>GOIANIA X SAO LUIS 20:00</v>
      </c>
      <c r="J5035" s="151" t="str" cm="1">
        <f t="array" ref="J5035">_xlfn.XLOOKUP(D5035,justificativas_motivos,justificativas_texto,"",1,1)</f>
        <v>MOTORISTA CUMPRINDO HORÁRIO NA ESCALA ATUAL</v>
      </c>
    </row>
    <row r="5036" spans="1:10" ht="41.25" hidden="1" customHeight="1">
      <c r="A5036" s="152">
        <v>45747</v>
      </c>
      <c r="B5036" s="146">
        <v>19025</v>
      </c>
      <c r="C5036" s="147">
        <v>0.87847222222222221</v>
      </c>
      <c r="D5036" s="148" t="s">
        <v>11</v>
      </c>
      <c r="E5036" s="149" t="s">
        <v>224</v>
      </c>
      <c r="F5036" s="149"/>
      <c r="G5036" s="149" t="str">
        <f t="shared" si="171"/>
        <v>1</v>
      </c>
      <c r="H5036" s="150">
        <f t="shared" si="172"/>
        <v>18</v>
      </c>
      <c r="I5036" s="149" t="str" cm="1">
        <f t="array" ref="I5036">_xlfn.XLOOKUP(C5036,imp_horarios,imp_trechos_janta,"",-1,1)</f>
        <v>BELEM X GOIANIA 21:05</v>
      </c>
      <c r="J5036" s="151" t="str" cm="1">
        <f t="array" ref="J5036">_xlfn.XLOOKUP(D5036,justificativas_motivos,justificativas_texto,"",1,1)</f>
        <v>MOTORISTA CUMPRINDO HORÁRIO NA ESCALA ATUAL</v>
      </c>
    </row>
    <row r="5037" spans="1:10" ht="41.25" hidden="1" customHeight="1">
      <c r="A5037" s="152">
        <v>45747</v>
      </c>
      <c r="B5037" s="146">
        <v>19025</v>
      </c>
      <c r="C5037" s="147">
        <v>0.87847222222222221</v>
      </c>
      <c r="D5037" s="148" t="s">
        <v>11</v>
      </c>
      <c r="E5037" s="153" t="s">
        <v>267</v>
      </c>
      <c r="F5037" s="149"/>
      <c r="G5037" s="149" t="str">
        <f t="shared" si="171"/>
        <v>1</v>
      </c>
      <c r="H5037" s="150">
        <f t="shared" si="172"/>
        <v>18</v>
      </c>
      <c r="I5037" s="149" t="str" cm="1">
        <f t="array" ref="I5037">_xlfn.XLOOKUP(C5037,imp_horarios,imp_trechos_janta,"",-1,1)</f>
        <v>BELEM X GOIANIA 21:05</v>
      </c>
      <c r="J5037" s="151" t="str" cm="1">
        <f t="array" ref="J5037">_xlfn.XLOOKUP(D5037,justificativas_motivos,justificativas_texto,"",1,1)</f>
        <v>MOTORISTA CUMPRINDO HORÁRIO NA ESCALA ATUAL</v>
      </c>
    </row>
    <row r="5038" spans="1:10" ht="41.25" hidden="1" customHeight="1">
      <c r="A5038" s="152">
        <v>45747</v>
      </c>
      <c r="B5038" s="146">
        <v>24002</v>
      </c>
      <c r="C5038" s="147">
        <v>0.3</v>
      </c>
      <c r="D5038" s="148" t="s">
        <v>11</v>
      </c>
      <c r="E5038" s="149" t="s">
        <v>12</v>
      </c>
      <c r="F5038" s="149"/>
      <c r="G5038" s="149" t="str">
        <f t="shared" si="171"/>
        <v>1</v>
      </c>
      <c r="H5038" s="150">
        <f t="shared" si="172"/>
        <v>18</v>
      </c>
      <c r="I5038" s="149" t="str" cm="1">
        <f t="array" ref="I5038">_xlfn.XLOOKUP(C5038,imp_horarios,imp_trechos_janta,"",-1,1)</f>
        <v>BELEM X GOIANIA 07:12</v>
      </c>
      <c r="J5038" s="151" t="str" cm="1">
        <f t="array" ref="J5038">_xlfn.XLOOKUP(D5038,justificativas_motivos,justificativas_texto,"",1,1)</f>
        <v>MOTORISTA CUMPRINDO HORÁRIO NA ESCALA ATUAL</v>
      </c>
    </row>
    <row r="5039" spans="1:10" ht="41.25" hidden="1" customHeight="1">
      <c r="A5039" s="152">
        <v>45747</v>
      </c>
      <c r="B5039" s="146">
        <v>24002</v>
      </c>
      <c r="C5039" s="147">
        <v>0.3</v>
      </c>
      <c r="D5039" s="148" t="s">
        <v>11</v>
      </c>
      <c r="E5039" s="149" t="s">
        <v>13</v>
      </c>
      <c r="F5039" s="149"/>
      <c r="G5039" s="149" t="str">
        <f t="shared" si="171"/>
        <v>1</v>
      </c>
      <c r="H5039" s="150">
        <f t="shared" si="172"/>
        <v>18</v>
      </c>
      <c r="I5039" s="149" t="str" cm="1">
        <f t="array" ref="I5039">_xlfn.XLOOKUP(C5039,imp_horarios,imp_trechos_janta,"",-1,1)</f>
        <v>BELEM X GOIANIA 07:12</v>
      </c>
      <c r="J5039" s="151" t="str" cm="1">
        <f t="array" ref="J5039">_xlfn.XLOOKUP(D5039,justificativas_motivos,justificativas_texto,"",1,1)</f>
        <v>MOTORISTA CUMPRINDO HORÁRIO NA ESCALA ATUAL</v>
      </c>
    </row>
    <row r="5040" spans="1:10" ht="41.25" hidden="1" customHeight="1">
      <c r="A5040" s="152">
        <v>45747</v>
      </c>
      <c r="B5040" s="146">
        <v>24014</v>
      </c>
      <c r="C5040" s="147">
        <v>0.33333333333333331</v>
      </c>
      <c r="D5040" s="148" t="s">
        <v>11</v>
      </c>
      <c r="E5040" s="153" t="s">
        <v>139</v>
      </c>
      <c r="F5040" s="149"/>
      <c r="G5040" s="149" t="str">
        <f t="shared" si="171"/>
        <v>1</v>
      </c>
      <c r="H5040" s="150">
        <f t="shared" si="172"/>
        <v>18</v>
      </c>
      <c r="I5040" s="149" t="str" cm="1">
        <f t="array" ref="I5040">_xlfn.XLOOKUP(C5040,imp_horarios,imp_trechos_janta,"",-1,1)</f>
        <v>SAO LUIS X GOIANIA 08:00</v>
      </c>
      <c r="J5040" s="151" t="str" cm="1">
        <f t="array" ref="J5040">_xlfn.XLOOKUP(D5040,justificativas_motivos,justificativas_texto,"",1,1)</f>
        <v>MOTORISTA CUMPRINDO HORÁRIO NA ESCALA ATUAL</v>
      </c>
    </row>
    <row r="5041" spans="1:10" ht="41.25" hidden="1" customHeight="1">
      <c r="A5041" s="152">
        <v>45747</v>
      </c>
      <c r="B5041" s="146">
        <v>24014</v>
      </c>
      <c r="C5041" s="147">
        <v>0.33333333333333331</v>
      </c>
      <c r="D5041" s="148" t="s">
        <v>11</v>
      </c>
      <c r="E5041" s="153" t="s">
        <v>130</v>
      </c>
      <c r="F5041" s="149"/>
      <c r="G5041" s="149" t="str">
        <f t="shared" si="171"/>
        <v>1</v>
      </c>
      <c r="H5041" s="150">
        <f t="shared" si="172"/>
        <v>18</v>
      </c>
      <c r="I5041" s="149" t="str" cm="1">
        <f t="array" ref="I5041">_xlfn.XLOOKUP(C5041,imp_horarios,imp_trechos_janta,"",-1,1)</f>
        <v>SAO LUIS X GOIANIA 08:00</v>
      </c>
      <c r="J5041" s="151" t="str" cm="1">
        <f t="array" ref="J5041">_xlfn.XLOOKUP(D5041,justificativas_motivos,justificativas_texto,"",1,1)</f>
        <v>MOTORISTA CUMPRINDO HORÁRIO NA ESCALA ATUAL</v>
      </c>
    </row>
    <row r="5042" spans="1:10" ht="41.25" hidden="1" customHeight="1">
      <c r="A5042" s="152">
        <v>45747</v>
      </c>
      <c r="B5042" s="146">
        <v>16500</v>
      </c>
      <c r="C5042" s="147">
        <v>0.39583333333333331</v>
      </c>
      <c r="D5042" s="148" t="s">
        <v>11</v>
      </c>
      <c r="E5042" s="149" t="s">
        <v>304</v>
      </c>
      <c r="F5042" s="149"/>
      <c r="G5042" s="149" t="str">
        <f t="shared" si="171"/>
        <v>1</v>
      </c>
      <c r="H5042" s="150">
        <f t="shared" si="172"/>
        <v>18</v>
      </c>
      <c r="I5042" s="149" t="s">
        <v>145</v>
      </c>
      <c r="J5042" s="151" t="str" cm="1">
        <f t="array" ref="J5042">_xlfn.XLOOKUP(D5042,justificativas_motivos,justificativas_texto,"",1,1)</f>
        <v>MOTORISTA CUMPRINDO HORÁRIO NA ESCALA ATUAL</v>
      </c>
    </row>
    <row r="5043" spans="1:10" ht="41.25" hidden="1" customHeight="1">
      <c r="A5043" s="152">
        <v>45747</v>
      </c>
      <c r="B5043" s="146">
        <v>16500</v>
      </c>
      <c r="C5043" s="147">
        <v>0.39583333333333331</v>
      </c>
      <c r="D5043" s="148" t="s">
        <v>11</v>
      </c>
      <c r="E5043" s="149" t="s">
        <v>247</v>
      </c>
      <c r="F5043" s="149"/>
      <c r="G5043" s="149" t="str">
        <f t="shared" si="171"/>
        <v>1</v>
      </c>
      <c r="H5043" s="150">
        <f t="shared" si="172"/>
        <v>18</v>
      </c>
      <c r="I5043" s="149" t="s">
        <v>145</v>
      </c>
      <c r="J5043" s="151" t="str" cm="1">
        <f t="array" ref="J5043">_xlfn.XLOOKUP(D5043,justificativas_motivos,justificativas_texto,"",1,1)</f>
        <v>MOTORISTA CUMPRINDO HORÁRIO NA ESCALA ATUAL</v>
      </c>
    </row>
    <row r="5044" spans="1:10" ht="41.25" hidden="1" customHeight="1">
      <c r="A5044" s="152">
        <v>45747</v>
      </c>
      <c r="B5044" s="146">
        <v>19006</v>
      </c>
      <c r="C5044" s="147">
        <v>0.75</v>
      </c>
      <c r="D5044" s="148" t="s">
        <v>11</v>
      </c>
      <c r="E5044" s="149" t="s">
        <v>133</v>
      </c>
      <c r="F5044" s="149"/>
      <c r="G5044" s="149" t="str">
        <f t="shared" si="171"/>
        <v>1</v>
      </c>
      <c r="H5044" s="150">
        <f t="shared" si="172"/>
        <v>18</v>
      </c>
      <c r="I5044" s="149" t="str" cm="1">
        <f t="array" ref="I5044">_xlfn.XLOOKUP(C5044,imp_horarios,imp_trechos_janta,"",-1,1)</f>
        <v>GOIANIA X TERESINA 18:00</v>
      </c>
      <c r="J5044" s="151" t="str" cm="1">
        <f t="array" ref="J5044">_xlfn.XLOOKUP(D5044,justificativas_motivos,justificativas_texto,"",1,1)</f>
        <v>MOTORISTA CUMPRINDO HORÁRIO NA ESCALA ATUAL</v>
      </c>
    </row>
    <row r="5045" spans="1:10" ht="41.25" hidden="1" customHeight="1">
      <c r="A5045" s="152">
        <v>45747</v>
      </c>
      <c r="B5045" s="146">
        <v>19006</v>
      </c>
      <c r="C5045" s="147">
        <v>0.75</v>
      </c>
      <c r="D5045" s="148" t="s">
        <v>11</v>
      </c>
      <c r="E5045" s="149" t="s">
        <v>189</v>
      </c>
      <c r="F5045" s="149"/>
      <c r="G5045" s="149" t="str">
        <f t="shared" si="171"/>
        <v>1</v>
      </c>
      <c r="H5045" s="150">
        <f t="shared" si="172"/>
        <v>18</v>
      </c>
      <c r="I5045" s="149" t="str" cm="1">
        <f t="array" ref="I5045">_xlfn.XLOOKUP(C5045,imp_horarios,imp_trechos_janta,"",-1,1)</f>
        <v>GOIANIA X TERESINA 18:00</v>
      </c>
      <c r="J5045" s="151" t="str" cm="1">
        <f t="array" ref="J5045">_xlfn.XLOOKUP(D5045,justificativas_motivos,justificativas_texto,"",1,1)</f>
        <v>MOTORISTA CUMPRINDO HORÁRIO NA ESCALA ATUAL</v>
      </c>
    </row>
    <row r="5046" spans="1:10" ht="41.25" hidden="1" customHeight="1">
      <c r="A5046" s="152">
        <v>45747</v>
      </c>
      <c r="B5046" s="146">
        <v>24001</v>
      </c>
      <c r="C5046" s="147">
        <v>0.79166666666666663</v>
      </c>
      <c r="D5046" s="148" t="s">
        <v>11</v>
      </c>
      <c r="E5046" s="149" t="s">
        <v>148</v>
      </c>
      <c r="F5046" s="149"/>
      <c r="G5046" s="149" t="str">
        <f t="shared" si="171"/>
        <v>1</v>
      </c>
      <c r="H5046" s="150">
        <f t="shared" si="172"/>
        <v>18</v>
      </c>
      <c r="I5046" s="149" t="s">
        <v>79</v>
      </c>
      <c r="J5046" s="151" t="str" cm="1">
        <f t="array" ref="J5046">_xlfn.XLOOKUP(D5046,justificativas_motivos,justificativas_texto,"",1,1)</f>
        <v>MOTORISTA CUMPRINDO HORÁRIO NA ESCALA ATUAL</v>
      </c>
    </row>
    <row r="5047" spans="1:10" ht="41.25" hidden="1" customHeight="1">
      <c r="A5047" s="152">
        <v>45747</v>
      </c>
      <c r="B5047" s="146">
        <v>24001</v>
      </c>
      <c r="C5047" s="147">
        <v>0.79166666666666663</v>
      </c>
      <c r="D5047" s="148" t="s">
        <v>11</v>
      </c>
      <c r="E5047" s="149" t="s">
        <v>58</v>
      </c>
      <c r="F5047" s="149"/>
      <c r="G5047" s="149" t="str">
        <f t="shared" si="171"/>
        <v>1</v>
      </c>
      <c r="H5047" s="150">
        <f t="shared" si="172"/>
        <v>18</v>
      </c>
      <c r="I5047" s="149" t="s">
        <v>79</v>
      </c>
      <c r="J5047" s="151" t="str" cm="1">
        <f t="array" ref="J5047">_xlfn.XLOOKUP(D5047,justificativas_motivos,justificativas_texto,"",1,1)</f>
        <v>MOTORISTA CUMPRINDO HORÁRIO NA ESCALA ATUAL</v>
      </c>
    </row>
    <row r="5048" spans="1:10" ht="41.25" hidden="1" customHeight="1">
      <c r="A5048" s="152">
        <v>45747</v>
      </c>
      <c r="B5048" s="146">
        <v>24013</v>
      </c>
      <c r="C5048" s="147">
        <v>0.83333333333333337</v>
      </c>
      <c r="D5048" s="148" t="s">
        <v>11</v>
      </c>
      <c r="E5048" s="149" t="s">
        <v>92</v>
      </c>
      <c r="F5048" s="149"/>
      <c r="G5048" s="149" t="str">
        <f t="shared" si="171"/>
        <v>1</v>
      </c>
      <c r="H5048" s="150">
        <f t="shared" si="172"/>
        <v>18</v>
      </c>
      <c r="I5048" s="149" t="str" cm="1">
        <f t="array" ref="I5048">_xlfn.XLOOKUP(C5048,imp_horarios,imp_trechos_janta,"",-1,1)</f>
        <v>GOIANIA X SAO LUIS 20:00</v>
      </c>
      <c r="J5048" s="151" t="str" cm="1">
        <f t="array" ref="J5048">_xlfn.XLOOKUP(D5048,justificativas_motivos,justificativas_texto,"",1,1)</f>
        <v>MOTORISTA CUMPRINDO HORÁRIO NA ESCALA ATUAL</v>
      </c>
    </row>
    <row r="5049" spans="1:10" ht="41.25" hidden="1" customHeight="1">
      <c r="A5049" s="152">
        <v>45747</v>
      </c>
      <c r="B5049" s="146">
        <v>24013</v>
      </c>
      <c r="C5049" s="147">
        <v>0.83333333333333337</v>
      </c>
      <c r="D5049" s="148" t="s">
        <v>11</v>
      </c>
      <c r="E5049" s="149" t="s">
        <v>102</v>
      </c>
      <c r="F5049" s="149"/>
      <c r="G5049" s="149" t="str">
        <f t="shared" si="171"/>
        <v>1</v>
      </c>
      <c r="H5049" s="150">
        <f t="shared" si="172"/>
        <v>18</v>
      </c>
      <c r="I5049" s="149" t="str" cm="1">
        <f t="array" ref="I5049">_xlfn.XLOOKUP(C5049,imp_horarios,imp_trechos_janta,"",-1,1)</f>
        <v>GOIANIA X SAO LUIS 20:00</v>
      </c>
      <c r="J5049" s="151" t="str" cm="1">
        <f t="array" ref="J5049">_xlfn.XLOOKUP(D5049,justificativas_motivos,justificativas_texto,"",1,1)</f>
        <v>MOTORISTA CUMPRINDO HORÁRIO NA ESCALA ATUAL</v>
      </c>
    </row>
    <row r="5050" spans="1:10" ht="41.25" hidden="1" customHeight="1">
      <c r="A5050" s="152">
        <v>45747</v>
      </c>
      <c r="B5050" s="146" t="s">
        <v>137</v>
      </c>
      <c r="C5050" s="147" t="s">
        <v>137</v>
      </c>
      <c r="D5050" s="148" t="s">
        <v>137</v>
      </c>
      <c r="E5050" s="149" t="s">
        <v>452</v>
      </c>
      <c r="F5050" s="149"/>
      <c r="G5050" s="149" t="str">
        <f t="shared" si="171"/>
        <v>1</v>
      </c>
      <c r="H5050" s="150">
        <f t="shared" si="172"/>
        <v>18</v>
      </c>
      <c r="I5050" s="149" t="str" cm="1">
        <f t="array" ref="I5050">_xlfn.XLOOKUP(C5050,imp_horarios,imp_trechos_janta,"",-1,1)</f>
        <v>ESPERA</v>
      </c>
      <c r="J5050" s="151" t="str" cm="1">
        <f t="array" ref="J5050">_xlfn.XLOOKUP(D5050,justificativas_motivos,justificativas_texto,"",1,1)</f>
        <v>MOTORISTA NA GARAGEM EM ESPERA PARA DISPONIBILIDADE DE HORARIOS</v>
      </c>
    </row>
    <row r="5051" spans="1:10" ht="41.25" hidden="1" customHeight="1">
      <c r="A5051" s="152">
        <v>45747</v>
      </c>
      <c r="B5051" s="146" t="s">
        <v>137</v>
      </c>
      <c r="C5051" s="147" t="s">
        <v>137</v>
      </c>
      <c r="D5051" s="148" t="s">
        <v>137</v>
      </c>
      <c r="E5051" s="149" t="s">
        <v>320</v>
      </c>
      <c r="F5051" s="149"/>
      <c r="G5051" s="149" t="str">
        <f t="shared" si="171"/>
        <v>1</v>
      </c>
      <c r="H5051" s="150">
        <f t="shared" si="172"/>
        <v>18</v>
      </c>
      <c r="I5051" s="149" t="str" cm="1">
        <f t="array" ref="I5051">_xlfn.XLOOKUP(C5051,imp_horarios,imp_trechos_janta,"",-1,1)</f>
        <v>ESPERA</v>
      </c>
      <c r="J5051" s="151" t="str" cm="1">
        <f t="array" ref="J5051">_xlfn.XLOOKUP(D5051,justificativas_motivos,justificativas_texto,"",1,1)</f>
        <v>MOTORISTA NA GARAGEM EM ESPERA PARA DISPONIBILIDADE DE HORARIOS</v>
      </c>
    </row>
    <row r="5052" spans="1:10" ht="41.25" hidden="1" customHeight="1">
      <c r="A5052" s="152">
        <v>45748</v>
      </c>
      <c r="B5052" s="146">
        <v>16300</v>
      </c>
      <c r="C5052" s="147">
        <v>0.87847222222222221</v>
      </c>
      <c r="D5052" s="148" t="s">
        <v>11</v>
      </c>
      <c r="E5052" s="149" t="s">
        <v>133</v>
      </c>
      <c r="F5052" s="149"/>
      <c r="G5052" s="149" t="str">
        <f t="shared" si="171"/>
        <v>1</v>
      </c>
      <c r="H5052" s="150">
        <f t="shared" si="172"/>
        <v>18</v>
      </c>
      <c r="I5052" s="149" t="str" cm="1">
        <f t="array" ref="I5052">_xlfn.XLOOKUP(C5052,imp_horarios,imp_trechos_janta,"",-1,1)</f>
        <v>BELEM X GOIANIA 21:05</v>
      </c>
      <c r="J5052" s="151" t="str" cm="1">
        <f t="array" ref="J5052">_xlfn.XLOOKUP(D5052,justificativas_motivos,justificativas_texto,"",1,1)</f>
        <v>MOTORISTA CUMPRINDO HORÁRIO NA ESCALA ATUAL</v>
      </c>
    </row>
    <row r="5053" spans="1:10" ht="41.25" hidden="1" customHeight="1">
      <c r="A5053" s="152">
        <v>45748</v>
      </c>
      <c r="B5053" s="146">
        <v>16300</v>
      </c>
      <c r="C5053" s="147">
        <v>0.87847222222222221</v>
      </c>
      <c r="D5053" s="148" t="s">
        <v>11</v>
      </c>
      <c r="E5053" s="149" t="s">
        <v>189</v>
      </c>
      <c r="F5053" s="149"/>
      <c r="G5053" s="149" t="str">
        <f t="shared" si="171"/>
        <v>1</v>
      </c>
      <c r="H5053" s="150">
        <f t="shared" si="172"/>
        <v>18</v>
      </c>
      <c r="I5053" s="149" t="str" cm="1">
        <f t="array" ref="I5053">_xlfn.XLOOKUP(C5053,imp_horarios,imp_trechos_janta,"",-1,1)</f>
        <v>BELEM X GOIANIA 21:05</v>
      </c>
      <c r="J5053" s="151" t="str" cm="1">
        <f t="array" ref="J5053">_xlfn.XLOOKUP(D5053,justificativas_motivos,justificativas_texto,"",1,1)</f>
        <v>MOTORISTA CUMPRINDO HORÁRIO NA ESCALA ATUAL</v>
      </c>
    </row>
    <row r="5054" spans="1:10" ht="41.25" hidden="1" customHeight="1">
      <c r="A5054" s="152">
        <v>45748</v>
      </c>
      <c r="B5054" s="146">
        <v>24001</v>
      </c>
      <c r="C5054" s="147">
        <v>0.3</v>
      </c>
      <c r="D5054" s="148" t="s">
        <v>11</v>
      </c>
      <c r="E5054" s="149" t="s">
        <v>148</v>
      </c>
      <c r="F5054" s="149"/>
      <c r="G5054" s="149" t="str">
        <f t="shared" si="171"/>
        <v>1</v>
      </c>
      <c r="H5054" s="150">
        <f t="shared" si="172"/>
        <v>18</v>
      </c>
      <c r="I5054" s="149" t="str" cm="1">
        <f t="array" ref="I5054">_xlfn.XLOOKUP(C5054,imp_horarios,imp_trechos_janta,"",-1,1)</f>
        <v>BELEM X GOIANIA 07:12</v>
      </c>
      <c r="J5054" s="151" t="str" cm="1">
        <f t="array" ref="J5054">_xlfn.XLOOKUP(D5054,justificativas_motivos,justificativas_texto,"",1,1)</f>
        <v>MOTORISTA CUMPRINDO HORÁRIO NA ESCALA ATUAL</v>
      </c>
    </row>
    <row r="5055" spans="1:10" ht="41.25" hidden="1" customHeight="1">
      <c r="A5055" s="152">
        <v>45748</v>
      </c>
      <c r="B5055" s="146">
        <v>24001</v>
      </c>
      <c r="C5055" s="147">
        <v>0.3</v>
      </c>
      <c r="D5055" s="148" t="s">
        <v>11</v>
      </c>
      <c r="E5055" s="149" t="s">
        <v>58</v>
      </c>
      <c r="F5055" s="149"/>
      <c r="G5055" s="149" t="str">
        <f t="shared" si="171"/>
        <v>1</v>
      </c>
      <c r="H5055" s="150">
        <f t="shared" si="172"/>
        <v>18</v>
      </c>
      <c r="I5055" s="149" t="str" cm="1">
        <f t="array" ref="I5055">_xlfn.XLOOKUP(C5055,imp_horarios,imp_trechos_janta,"",-1,1)</f>
        <v>BELEM X GOIANIA 07:12</v>
      </c>
      <c r="J5055" s="151" t="str" cm="1">
        <f t="array" ref="J5055">_xlfn.XLOOKUP(D5055,justificativas_motivos,justificativas_texto,"",1,1)</f>
        <v>MOTORISTA CUMPRINDO HORÁRIO NA ESCALA ATUAL</v>
      </c>
    </row>
    <row r="5056" spans="1:10" ht="41.25" hidden="1" customHeight="1">
      <c r="A5056" s="152">
        <v>45748</v>
      </c>
      <c r="B5056" s="146">
        <v>24013</v>
      </c>
      <c r="C5056" s="147">
        <v>0.33333333333333331</v>
      </c>
      <c r="D5056" s="148" t="s">
        <v>11</v>
      </c>
      <c r="E5056" s="149" t="s">
        <v>92</v>
      </c>
      <c r="F5056" s="149"/>
      <c r="G5056" s="149" t="str">
        <f t="shared" si="171"/>
        <v>1</v>
      </c>
      <c r="H5056" s="150">
        <f t="shared" si="172"/>
        <v>18</v>
      </c>
      <c r="I5056" s="149" t="str" cm="1">
        <f t="array" ref="I5056">_xlfn.XLOOKUP(C5056,imp_horarios,imp_trechos_janta,"",-1,1)</f>
        <v>SAO LUIS X GOIANIA 08:00</v>
      </c>
      <c r="J5056" s="151" t="str" cm="1">
        <f t="array" ref="J5056">_xlfn.XLOOKUP(D5056,justificativas_motivos,justificativas_texto,"",1,1)</f>
        <v>MOTORISTA CUMPRINDO HORÁRIO NA ESCALA ATUAL</v>
      </c>
    </row>
    <row r="5057" spans="1:10" ht="41.25" hidden="1" customHeight="1">
      <c r="A5057" s="152">
        <v>45748</v>
      </c>
      <c r="B5057" s="146">
        <v>24013</v>
      </c>
      <c r="C5057" s="147">
        <v>0.33333333333333331</v>
      </c>
      <c r="D5057" s="148" t="s">
        <v>11</v>
      </c>
      <c r="E5057" s="149" t="s">
        <v>102</v>
      </c>
      <c r="F5057" s="149"/>
      <c r="G5057" s="149" t="str">
        <f t="shared" si="171"/>
        <v>1</v>
      </c>
      <c r="H5057" s="150">
        <f t="shared" si="172"/>
        <v>18</v>
      </c>
      <c r="I5057" s="149" t="str" cm="1">
        <f t="array" ref="I5057">_xlfn.XLOOKUP(C5057,imp_horarios,imp_trechos_janta,"",-1,1)</f>
        <v>SAO LUIS X GOIANIA 08:00</v>
      </c>
      <c r="J5057" s="151" t="str" cm="1">
        <f t="array" ref="J5057">_xlfn.XLOOKUP(D5057,justificativas_motivos,justificativas_texto,"",1,1)</f>
        <v>MOTORISTA CUMPRINDO HORÁRIO NA ESCALA ATUAL</v>
      </c>
    </row>
    <row r="5058" spans="1:10" ht="41.25" hidden="1" customHeight="1">
      <c r="A5058" s="152">
        <v>45748</v>
      </c>
      <c r="B5058" s="146">
        <v>221301</v>
      </c>
      <c r="C5058" s="147">
        <v>0.39583333333333331</v>
      </c>
      <c r="D5058" s="148" t="s">
        <v>11</v>
      </c>
      <c r="E5058" s="153" t="s">
        <v>39</v>
      </c>
      <c r="F5058" s="149"/>
      <c r="G5058" s="149" t="str">
        <f t="shared" si="171"/>
        <v>1</v>
      </c>
      <c r="H5058" s="150">
        <f t="shared" si="172"/>
        <v>18</v>
      </c>
      <c r="I5058" s="149" t="s">
        <v>145</v>
      </c>
      <c r="J5058" s="151" t="str" cm="1">
        <f t="array" ref="J5058">_xlfn.XLOOKUP(D5058,justificativas_motivos,justificativas_texto,"",1,1)</f>
        <v>MOTORISTA CUMPRINDO HORÁRIO NA ESCALA ATUAL</v>
      </c>
    </row>
    <row r="5059" spans="1:10" ht="41.25" hidden="1" customHeight="1">
      <c r="A5059" s="152">
        <v>45748</v>
      </c>
      <c r="B5059" s="146">
        <v>221301</v>
      </c>
      <c r="C5059" s="147">
        <v>0.39583333333333331</v>
      </c>
      <c r="D5059" s="148" t="s">
        <v>11</v>
      </c>
      <c r="E5059" s="153" t="s">
        <v>227</v>
      </c>
      <c r="F5059" s="149"/>
      <c r="G5059" s="149" t="str">
        <f t="shared" si="171"/>
        <v>1</v>
      </c>
      <c r="H5059" s="150">
        <f t="shared" si="172"/>
        <v>18</v>
      </c>
      <c r="I5059" s="149" t="s">
        <v>145</v>
      </c>
      <c r="J5059" s="151" t="str" cm="1">
        <f t="array" ref="J5059">_xlfn.XLOOKUP(D5059,justificativas_motivos,justificativas_texto,"",1,1)</f>
        <v>MOTORISTA CUMPRINDO HORÁRIO NA ESCALA ATUAL</v>
      </c>
    </row>
    <row r="5060" spans="1:10" ht="41.25" hidden="1" customHeight="1">
      <c r="A5060" s="152">
        <v>45748</v>
      </c>
      <c r="B5060" s="146">
        <v>19009</v>
      </c>
      <c r="C5060" s="147">
        <v>0.75</v>
      </c>
      <c r="D5060" s="148" t="s">
        <v>11</v>
      </c>
      <c r="E5060" s="149" t="s">
        <v>119</v>
      </c>
      <c r="F5060" s="149"/>
      <c r="G5060" s="149" t="str">
        <f t="shared" si="171"/>
        <v>1</v>
      </c>
      <c r="H5060" s="150">
        <f t="shared" si="172"/>
        <v>18</v>
      </c>
      <c r="I5060" s="149" t="str" cm="1">
        <f t="array" ref="I5060">_xlfn.XLOOKUP(C5060,imp_horarios,imp_trechos_janta,"",-1,1)</f>
        <v>GOIANIA X TERESINA 18:00</v>
      </c>
      <c r="J5060" s="151" t="str" cm="1">
        <f t="array" ref="J5060">_xlfn.XLOOKUP(D5060,justificativas_motivos,justificativas_texto,"",1,1)</f>
        <v>MOTORISTA CUMPRINDO HORÁRIO NA ESCALA ATUAL</v>
      </c>
    </row>
    <row r="5061" spans="1:10" ht="41.25" hidden="1" customHeight="1">
      <c r="A5061" s="152">
        <v>45748</v>
      </c>
      <c r="B5061" s="146">
        <v>19009</v>
      </c>
      <c r="C5061" s="147">
        <v>0.75</v>
      </c>
      <c r="D5061" s="148" t="s">
        <v>11</v>
      </c>
      <c r="E5061" s="153" t="s">
        <v>397</v>
      </c>
      <c r="F5061" s="149"/>
      <c r="G5061" s="149" t="str">
        <f t="shared" ref="G5061:G5124" si="173">IF(E5061="MOTORISTA","","1")</f>
        <v>1</v>
      </c>
      <c r="H5061" s="150">
        <f t="shared" ref="H5061:H5124" si="174">IF(E5061="MOTORISTA","",18)</f>
        <v>18</v>
      </c>
      <c r="I5061" s="149" t="str" cm="1">
        <f t="array" ref="I5061">_xlfn.XLOOKUP(C5061,imp_horarios,imp_trechos_janta,"",-1,1)</f>
        <v>GOIANIA X TERESINA 18:00</v>
      </c>
      <c r="J5061" s="151" t="str" cm="1">
        <f t="array" ref="J5061">_xlfn.XLOOKUP(D5061,justificativas_motivos,justificativas_texto,"",1,1)</f>
        <v>MOTORISTA CUMPRINDO HORÁRIO NA ESCALA ATUAL</v>
      </c>
    </row>
    <row r="5062" spans="1:10" ht="41.25" hidden="1" customHeight="1">
      <c r="A5062" s="152">
        <v>45748</v>
      </c>
      <c r="B5062" s="146">
        <v>24012</v>
      </c>
      <c r="C5062" s="147">
        <v>0.79166666666666663</v>
      </c>
      <c r="D5062" s="148" t="s">
        <v>11</v>
      </c>
      <c r="E5062" s="149" t="s">
        <v>232</v>
      </c>
      <c r="F5062" s="149"/>
      <c r="G5062" s="149" t="str">
        <f t="shared" si="173"/>
        <v>1</v>
      </c>
      <c r="H5062" s="150">
        <f t="shared" si="174"/>
        <v>18</v>
      </c>
      <c r="I5062" s="149" t="s">
        <v>79</v>
      </c>
      <c r="J5062" s="151" t="str" cm="1">
        <f t="array" ref="J5062">_xlfn.XLOOKUP(D5062,justificativas_motivos,justificativas_texto,"",1,1)</f>
        <v>MOTORISTA CUMPRINDO HORÁRIO NA ESCALA ATUAL</v>
      </c>
    </row>
    <row r="5063" spans="1:10" ht="41.25" hidden="1" customHeight="1">
      <c r="A5063" s="152">
        <v>45748</v>
      </c>
      <c r="B5063" s="146">
        <v>24012</v>
      </c>
      <c r="C5063" s="147">
        <v>0.79166666666666663</v>
      </c>
      <c r="D5063" s="148" t="s">
        <v>11</v>
      </c>
      <c r="E5063" s="149" t="s">
        <v>472</v>
      </c>
      <c r="F5063" s="149"/>
      <c r="G5063" s="149" t="str">
        <f t="shared" si="173"/>
        <v>1</v>
      </c>
      <c r="H5063" s="150">
        <f t="shared" si="174"/>
        <v>18</v>
      </c>
      <c r="I5063" s="149" t="s">
        <v>79</v>
      </c>
      <c r="J5063" s="151" t="str" cm="1">
        <f t="array" ref="J5063">_xlfn.XLOOKUP(D5063,justificativas_motivos,justificativas_texto,"",1,1)</f>
        <v>MOTORISTA CUMPRINDO HORÁRIO NA ESCALA ATUAL</v>
      </c>
    </row>
    <row r="5064" spans="1:10" ht="41.25" hidden="1" customHeight="1">
      <c r="A5064" s="152">
        <v>45748</v>
      </c>
      <c r="B5064" s="146">
        <v>24009</v>
      </c>
      <c r="C5064" s="147">
        <v>0.83333333333333337</v>
      </c>
      <c r="D5064" s="148" t="s">
        <v>11</v>
      </c>
      <c r="E5064" s="149" t="s">
        <v>64</v>
      </c>
      <c r="F5064" s="149"/>
      <c r="G5064" s="149" t="str">
        <f t="shared" si="173"/>
        <v>1</v>
      </c>
      <c r="H5064" s="150">
        <f t="shared" si="174"/>
        <v>18</v>
      </c>
      <c r="I5064" s="149" t="str" cm="1">
        <f t="array" ref="I5064">_xlfn.XLOOKUP(C5064,imp_horarios,imp_trechos_janta,"",-1,1)</f>
        <v>GOIANIA X SAO LUIS 20:00</v>
      </c>
      <c r="J5064" s="151" t="str" cm="1">
        <f t="array" ref="J5064">_xlfn.XLOOKUP(D5064,justificativas_motivos,justificativas_texto,"",1,1)</f>
        <v>MOTORISTA CUMPRINDO HORÁRIO NA ESCALA ATUAL</v>
      </c>
    </row>
    <row r="5065" spans="1:10" ht="41.25" hidden="1" customHeight="1">
      <c r="A5065" s="152">
        <v>45748</v>
      </c>
      <c r="B5065" s="146">
        <v>24009</v>
      </c>
      <c r="C5065" s="147">
        <v>0.83333333333333337</v>
      </c>
      <c r="D5065" s="148" t="s">
        <v>11</v>
      </c>
      <c r="E5065" s="149" t="s">
        <v>65</v>
      </c>
      <c r="F5065" s="149"/>
      <c r="G5065" s="149" t="str">
        <f t="shared" si="173"/>
        <v>1</v>
      </c>
      <c r="H5065" s="150">
        <f t="shared" si="174"/>
        <v>18</v>
      </c>
      <c r="I5065" s="149" t="str" cm="1">
        <f t="array" ref="I5065">_xlfn.XLOOKUP(C5065,imp_horarios,imp_trechos_janta,"",-1,1)</f>
        <v>GOIANIA X SAO LUIS 20:00</v>
      </c>
      <c r="J5065" s="151" t="str" cm="1">
        <f t="array" ref="J5065">_xlfn.XLOOKUP(D5065,justificativas_motivos,justificativas_texto,"",1,1)</f>
        <v>MOTORISTA CUMPRINDO HORÁRIO NA ESCALA ATUAL</v>
      </c>
    </row>
    <row r="5066" spans="1:10" ht="41.25" hidden="1" customHeight="1">
      <c r="A5066" s="152">
        <v>45749</v>
      </c>
      <c r="B5066" s="146">
        <v>19002</v>
      </c>
      <c r="C5066" s="147">
        <v>0.87847222222222221</v>
      </c>
      <c r="D5066" s="148" t="s">
        <v>11</v>
      </c>
      <c r="E5066" s="149" t="s">
        <v>232</v>
      </c>
      <c r="F5066" s="149"/>
      <c r="G5066" s="149" t="str">
        <f t="shared" si="173"/>
        <v>1</v>
      </c>
      <c r="H5066" s="150">
        <f t="shared" si="174"/>
        <v>18</v>
      </c>
      <c r="I5066" s="149" t="str" cm="1">
        <f t="array" ref="I5066">_xlfn.XLOOKUP(C5066,imp_horarios,imp_trechos_janta,"",-1,1)</f>
        <v>BELEM X GOIANIA 21:05</v>
      </c>
      <c r="J5066" s="151" t="str" cm="1">
        <f t="array" ref="J5066">_xlfn.XLOOKUP(D5066,justificativas_motivos,justificativas_texto,"",1,1)</f>
        <v>MOTORISTA CUMPRINDO HORÁRIO NA ESCALA ATUAL</v>
      </c>
    </row>
    <row r="5067" spans="1:10" ht="41.25" hidden="1" customHeight="1">
      <c r="A5067" s="152">
        <v>45749</v>
      </c>
      <c r="B5067" s="146">
        <v>19002</v>
      </c>
      <c r="C5067" s="147">
        <v>0.87847222222222221</v>
      </c>
      <c r="D5067" s="148" t="s">
        <v>11</v>
      </c>
      <c r="E5067" s="149" t="s">
        <v>472</v>
      </c>
      <c r="F5067" s="149"/>
      <c r="G5067" s="149" t="str">
        <f t="shared" si="173"/>
        <v>1</v>
      </c>
      <c r="H5067" s="150">
        <f t="shared" si="174"/>
        <v>18</v>
      </c>
      <c r="I5067" s="149" t="str" cm="1">
        <f t="array" ref="I5067">_xlfn.XLOOKUP(C5067,imp_horarios,imp_trechos_janta,"",-1,1)</f>
        <v>BELEM X GOIANIA 21:05</v>
      </c>
      <c r="J5067" s="151" t="str" cm="1">
        <f t="array" ref="J5067">_xlfn.XLOOKUP(D5067,justificativas_motivos,justificativas_texto,"",1,1)</f>
        <v>MOTORISTA CUMPRINDO HORÁRIO NA ESCALA ATUAL</v>
      </c>
    </row>
    <row r="5068" spans="1:10" ht="41.25" hidden="1" customHeight="1">
      <c r="A5068" s="152">
        <v>45749</v>
      </c>
      <c r="B5068" s="146">
        <v>24012</v>
      </c>
      <c r="C5068" s="147">
        <v>0.3</v>
      </c>
      <c r="D5068" s="148" t="s">
        <v>11</v>
      </c>
      <c r="E5068" s="149" t="s">
        <v>64</v>
      </c>
      <c r="F5068" s="149"/>
      <c r="G5068" s="149" t="str">
        <f t="shared" si="173"/>
        <v>1</v>
      </c>
      <c r="H5068" s="150">
        <f t="shared" si="174"/>
        <v>18</v>
      </c>
      <c r="I5068" s="149" t="str" cm="1">
        <f t="array" ref="I5068">_xlfn.XLOOKUP(C5068,imp_horarios,imp_trechos_janta,"",-1,1)</f>
        <v>BELEM X GOIANIA 07:12</v>
      </c>
      <c r="J5068" s="151" t="str" cm="1">
        <f t="array" ref="J5068">_xlfn.XLOOKUP(D5068,justificativas_motivos,justificativas_texto,"",1,1)</f>
        <v>MOTORISTA CUMPRINDO HORÁRIO NA ESCALA ATUAL</v>
      </c>
    </row>
    <row r="5069" spans="1:10" ht="41.25" hidden="1" customHeight="1">
      <c r="A5069" s="152">
        <v>45749</v>
      </c>
      <c r="B5069" s="146">
        <v>24012</v>
      </c>
      <c r="C5069" s="147">
        <v>0.3</v>
      </c>
      <c r="D5069" s="148" t="s">
        <v>11</v>
      </c>
      <c r="E5069" s="149" t="s">
        <v>65</v>
      </c>
      <c r="F5069" s="149"/>
      <c r="G5069" s="149" t="str">
        <f t="shared" si="173"/>
        <v>1</v>
      </c>
      <c r="H5069" s="150">
        <f t="shared" si="174"/>
        <v>18</v>
      </c>
      <c r="I5069" s="149" t="str" cm="1">
        <f t="array" ref="I5069">_xlfn.XLOOKUP(C5069,imp_horarios,imp_trechos_janta,"",-1,1)</f>
        <v>BELEM X GOIANIA 07:12</v>
      </c>
      <c r="J5069" s="151" t="str" cm="1">
        <f t="array" ref="J5069">_xlfn.XLOOKUP(D5069,justificativas_motivos,justificativas_texto,"",1,1)</f>
        <v>MOTORISTA CUMPRINDO HORÁRIO NA ESCALA ATUAL</v>
      </c>
    </row>
    <row r="5070" spans="1:10" ht="41.25" hidden="1" customHeight="1">
      <c r="A5070" s="152">
        <v>45749</v>
      </c>
      <c r="B5070" s="146">
        <v>24009</v>
      </c>
      <c r="C5070" s="147">
        <v>0.33333333333333331</v>
      </c>
      <c r="D5070" s="148" t="s">
        <v>11</v>
      </c>
      <c r="E5070" s="153" t="s">
        <v>173</v>
      </c>
      <c r="F5070" s="149"/>
      <c r="G5070" s="149" t="str">
        <f t="shared" si="173"/>
        <v>1</v>
      </c>
      <c r="H5070" s="150">
        <f t="shared" si="174"/>
        <v>18</v>
      </c>
      <c r="I5070" s="149" t="str" cm="1">
        <f t="array" ref="I5070">_xlfn.XLOOKUP(C5070,imp_horarios,imp_trechos_janta,"",-1,1)</f>
        <v>SAO LUIS X GOIANIA 08:00</v>
      </c>
      <c r="J5070" s="151" t="str" cm="1">
        <f t="array" ref="J5070">_xlfn.XLOOKUP(D5070,justificativas_motivos,justificativas_texto,"",1,1)</f>
        <v>MOTORISTA CUMPRINDO HORÁRIO NA ESCALA ATUAL</v>
      </c>
    </row>
    <row r="5071" spans="1:10" ht="41.25" hidden="1" customHeight="1">
      <c r="A5071" s="152">
        <v>45749</v>
      </c>
      <c r="B5071" s="146">
        <v>24009</v>
      </c>
      <c r="C5071" s="147">
        <v>0.33333333333333331</v>
      </c>
      <c r="D5071" s="148" t="s">
        <v>11</v>
      </c>
      <c r="E5071" s="153" t="s">
        <v>131</v>
      </c>
      <c r="F5071" s="149"/>
      <c r="G5071" s="149" t="str">
        <f t="shared" si="173"/>
        <v>1</v>
      </c>
      <c r="H5071" s="150">
        <f t="shared" si="174"/>
        <v>18</v>
      </c>
      <c r="I5071" s="149" t="str" cm="1">
        <f t="array" ref="I5071">_xlfn.XLOOKUP(C5071,imp_horarios,imp_trechos_janta,"",-1,1)</f>
        <v>SAO LUIS X GOIANIA 08:00</v>
      </c>
      <c r="J5071" s="151" t="str" cm="1">
        <f t="array" ref="J5071">_xlfn.XLOOKUP(D5071,justificativas_motivos,justificativas_texto,"",1,1)</f>
        <v>MOTORISTA CUMPRINDO HORÁRIO NA ESCALA ATUAL</v>
      </c>
    </row>
    <row r="5072" spans="1:10" ht="41.25" hidden="1" customHeight="1">
      <c r="A5072" s="152">
        <v>45749</v>
      </c>
      <c r="B5072" s="146">
        <v>221101</v>
      </c>
      <c r="C5072" s="147">
        <v>0.39583333333333331</v>
      </c>
      <c r="D5072" s="148" t="s">
        <v>11</v>
      </c>
      <c r="E5072" s="153" t="s">
        <v>476</v>
      </c>
      <c r="F5072" s="149"/>
      <c r="G5072" s="149" t="str">
        <f t="shared" si="173"/>
        <v>1</v>
      </c>
      <c r="H5072" s="150">
        <f t="shared" si="174"/>
        <v>18</v>
      </c>
      <c r="I5072" s="149" t="s">
        <v>145</v>
      </c>
      <c r="J5072" s="151" t="str" cm="1">
        <f t="array" ref="J5072">_xlfn.XLOOKUP(D5072,justificativas_motivos,justificativas_texto,"",1,1)</f>
        <v>MOTORISTA CUMPRINDO HORÁRIO NA ESCALA ATUAL</v>
      </c>
    </row>
    <row r="5073" spans="1:10" ht="41.25" hidden="1" customHeight="1">
      <c r="A5073" s="152">
        <v>45749</v>
      </c>
      <c r="B5073" s="146">
        <v>221101</v>
      </c>
      <c r="C5073" s="147">
        <v>0.39583333333333331</v>
      </c>
      <c r="D5073" s="148" t="s">
        <v>11</v>
      </c>
      <c r="E5073" s="153" t="s">
        <v>375</v>
      </c>
      <c r="F5073" s="149"/>
      <c r="G5073" s="149" t="str">
        <f t="shared" si="173"/>
        <v>1</v>
      </c>
      <c r="H5073" s="150">
        <f t="shared" si="174"/>
        <v>18</v>
      </c>
      <c r="I5073" s="149" t="s">
        <v>145</v>
      </c>
      <c r="J5073" s="151" t="str" cm="1">
        <f t="array" ref="J5073">_xlfn.XLOOKUP(D5073,justificativas_motivos,justificativas_texto,"",1,1)</f>
        <v>MOTORISTA CUMPRINDO HORÁRIO NA ESCALA ATUAL</v>
      </c>
    </row>
    <row r="5074" spans="1:10" ht="41.25" hidden="1" customHeight="1">
      <c r="A5074" s="152">
        <v>45749</v>
      </c>
      <c r="B5074" s="146">
        <v>16500</v>
      </c>
      <c r="C5074" s="147">
        <v>0.39583333333333331</v>
      </c>
      <c r="D5074" s="148" t="s">
        <v>11</v>
      </c>
      <c r="E5074" s="149" t="s">
        <v>84</v>
      </c>
      <c r="F5074" s="149"/>
      <c r="G5074" s="149" t="str">
        <f t="shared" si="173"/>
        <v>1</v>
      </c>
      <c r="H5074" s="150">
        <f t="shared" si="174"/>
        <v>18</v>
      </c>
      <c r="I5074" s="149" t="str" cm="1">
        <f t="array" ref="I5074">_xlfn.XLOOKUP(C5074,imp_horarios,imp_trechos_janta,"",-1,1)</f>
        <v>GOIANIA X BELEM 09:30</v>
      </c>
      <c r="J5074" s="151" t="str" cm="1">
        <f t="array" ref="J5074">_xlfn.XLOOKUP(D5074,justificativas_motivos,justificativas_texto,"",1,1)</f>
        <v>MOTORISTA CUMPRINDO HORÁRIO NA ESCALA ATUAL</v>
      </c>
    </row>
    <row r="5075" spans="1:10" ht="41.25" hidden="1" customHeight="1">
      <c r="A5075" s="152">
        <v>45749</v>
      </c>
      <c r="B5075" s="146">
        <v>16500</v>
      </c>
      <c r="C5075" s="147">
        <v>0.39583333333333331</v>
      </c>
      <c r="D5075" s="148" t="s">
        <v>11</v>
      </c>
      <c r="E5075" s="149" t="s">
        <v>339</v>
      </c>
      <c r="F5075" s="149"/>
      <c r="G5075" s="149" t="str">
        <f t="shared" si="173"/>
        <v>1</v>
      </c>
      <c r="H5075" s="150">
        <f t="shared" si="174"/>
        <v>18</v>
      </c>
      <c r="I5075" s="149" t="str" cm="1">
        <f t="array" ref="I5075">_xlfn.XLOOKUP(C5075,imp_horarios,imp_trechos_janta,"",-1,1)</f>
        <v>GOIANIA X BELEM 09:30</v>
      </c>
      <c r="J5075" s="151" t="str" cm="1">
        <f t="array" ref="J5075">_xlfn.XLOOKUP(D5075,justificativas_motivos,justificativas_texto,"",1,1)</f>
        <v>MOTORISTA CUMPRINDO HORÁRIO NA ESCALA ATUAL</v>
      </c>
    </row>
    <row r="5076" spans="1:10" ht="41.25" hidden="1" customHeight="1">
      <c r="A5076" s="152">
        <v>45749</v>
      </c>
      <c r="B5076" s="146">
        <v>24015</v>
      </c>
      <c r="C5076" s="147">
        <v>0.79166666666666663</v>
      </c>
      <c r="D5076" s="148" t="s">
        <v>11</v>
      </c>
      <c r="E5076" s="149" t="s">
        <v>42</v>
      </c>
      <c r="F5076" s="149"/>
      <c r="G5076" s="149" t="str">
        <f t="shared" si="173"/>
        <v>1</v>
      </c>
      <c r="H5076" s="150">
        <f t="shared" si="174"/>
        <v>18</v>
      </c>
      <c r="I5076" s="149" t="s">
        <v>79</v>
      </c>
      <c r="J5076" s="151" t="str" cm="1">
        <f t="array" ref="J5076">_xlfn.XLOOKUP(D5076,justificativas_motivos,justificativas_texto,"",1,1)</f>
        <v>MOTORISTA CUMPRINDO HORÁRIO NA ESCALA ATUAL</v>
      </c>
    </row>
    <row r="5077" spans="1:10" ht="41.25" hidden="1" customHeight="1">
      <c r="A5077" s="152">
        <v>45749</v>
      </c>
      <c r="B5077" s="146">
        <v>24015</v>
      </c>
      <c r="C5077" s="147">
        <v>0.79166666666666663</v>
      </c>
      <c r="D5077" s="148" t="s">
        <v>11</v>
      </c>
      <c r="E5077" s="149" t="s">
        <v>43</v>
      </c>
      <c r="F5077" s="149"/>
      <c r="G5077" s="149" t="str">
        <f t="shared" si="173"/>
        <v>1</v>
      </c>
      <c r="H5077" s="150">
        <f t="shared" si="174"/>
        <v>18</v>
      </c>
      <c r="I5077" s="149" t="s">
        <v>79</v>
      </c>
      <c r="J5077" s="151" t="str" cm="1">
        <f t="array" ref="J5077">_xlfn.XLOOKUP(D5077,justificativas_motivos,justificativas_texto,"",1,1)</f>
        <v>MOTORISTA CUMPRINDO HORÁRIO NA ESCALA ATUAL</v>
      </c>
    </row>
    <row r="5078" spans="1:10" ht="41.25" hidden="1" customHeight="1">
      <c r="A5078" s="152">
        <v>45749</v>
      </c>
      <c r="B5078" s="146">
        <v>24003</v>
      </c>
      <c r="C5078" s="147">
        <v>0.83333333333333337</v>
      </c>
      <c r="D5078" s="148" t="s">
        <v>11</v>
      </c>
      <c r="E5078" s="149" t="s">
        <v>326</v>
      </c>
      <c r="F5078" s="149"/>
      <c r="G5078" s="149" t="str">
        <f t="shared" si="173"/>
        <v>1</v>
      </c>
      <c r="H5078" s="150">
        <f t="shared" si="174"/>
        <v>18</v>
      </c>
      <c r="I5078" s="149" t="str" cm="1">
        <f t="array" ref="I5078">_xlfn.XLOOKUP(C5078,imp_horarios,imp_trechos_janta,"",-1,1)</f>
        <v>GOIANIA X SAO LUIS 20:00</v>
      </c>
      <c r="J5078" s="151" t="str" cm="1">
        <f t="array" ref="J5078">_xlfn.XLOOKUP(D5078,justificativas_motivos,justificativas_texto,"",1,1)</f>
        <v>MOTORISTA CUMPRINDO HORÁRIO NA ESCALA ATUAL</v>
      </c>
    </row>
    <row r="5079" spans="1:10" ht="41.25" hidden="1" customHeight="1">
      <c r="A5079" s="152">
        <v>45749</v>
      </c>
      <c r="B5079" s="146">
        <v>24003</v>
      </c>
      <c r="C5079" s="147">
        <v>0.83333333333333337</v>
      </c>
      <c r="D5079" s="148" t="s">
        <v>11</v>
      </c>
      <c r="E5079" s="149" t="s">
        <v>141</v>
      </c>
      <c r="F5079" s="149"/>
      <c r="G5079" s="149" t="str">
        <f t="shared" si="173"/>
        <v>1</v>
      </c>
      <c r="H5079" s="150">
        <f t="shared" si="174"/>
        <v>18</v>
      </c>
      <c r="I5079" s="149" t="str" cm="1">
        <f t="array" ref="I5079">_xlfn.XLOOKUP(C5079,imp_horarios,imp_trechos_janta,"",-1,1)</f>
        <v>GOIANIA X SAO LUIS 20:00</v>
      </c>
      <c r="J5079" s="151" t="str" cm="1">
        <f t="array" ref="J5079">_xlfn.XLOOKUP(D5079,justificativas_motivos,justificativas_texto,"",1,1)</f>
        <v>MOTORISTA CUMPRINDO HORÁRIO NA ESCALA ATUAL</v>
      </c>
    </row>
    <row r="5080" spans="1:10" ht="41.25" hidden="1" customHeight="1">
      <c r="A5080" s="152">
        <v>45750</v>
      </c>
      <c r="B5080" s="146">
        <v>16700</v>
      </c>
      <c r="C5080" s="147">
        <v>0.75</v>
      </c>
      <c r="D5080" s="148" t="s">
        <v>11</v>
      </c>
      <c r="E5080" s="149" t="s">
        <v>121</v>
      </c>
      <c r="F5080" s="149"/>
      <c r="G5080" s="149" t="str">
        <f t="shared" si="173"/>
        <v>1</v>
      </c>
      <c r="H5080" s="150">
        <f t="shared" si="174"/>
        <v>18</v>
      </c>
      <c r="I5080" s="149" t="str" cm="1">
        <f t="array" ref="I5080">_xlfn.XLOOKUP(C5080,imp_horarios,imp_trechos_janta,"",-1,1)</f>
        <v>GOIANIA X TERESINA 18:00</v>
      </c>
      <c r="J5080" s="151" t="str" cm="1">
        <f t="array" ref="J5080">_xlfn.XLOOKUP(D5080,justificativas_motivos,justificativas_texto,"",1,1)</f>
        <v>MOTORISTA CUMPRINDO HORÁRIO NA ESCALA ATUAL</v>
      </c>
    </row>
    <row r="5081" spans="1:10" ht="41.25" hidden="1" customHeight="1">
      <c r="A5081" s="152">
        <v>45750</v>
      </c>
      <c r="B5081" s="146">
        <v>16700</v>
      </c>
      <c r="C5081" s="147">
        <v>0.75</v>
      </c>
      <c r="D5081" s="148" t="s">
        <v>11</v>
      </c>
      <c r="E5081" s="149" t="s">
        <v>70</v>
      </c>
      <c r="F5081" s="149"/>
      <c r="G5081" s="149" t="str">
        <f t="shared" si="173"/>
        <v>1</v>
      </c>
      <c r="H5081" s="150">
        <f t="shared" si="174"/>
        <v>18</v>
      </c>
      <c r="I5081" s="149" t="str" cm="1">
        <f t="array" ref="I5081">_xlfn.XLOOKUP(C5081,imp_horarios,imp_trechos_janta,"",-1,1)</f>
        <v>GOIANIA X TERESINA 18:00</v>
      </c>
      <c r="J5081" s="151" t="str" cm="1">
        <f t="array" ref="J5081">_xlfn.XLOOKUP(D5081,justificativas_motivos,justificativas_texto,"",1,1)</f>
        <v>MOTORISTA CUMPRINDO HORÁRIO NA ESCALA ATUAL</v>
      </c>
    </row>
    <row r="5082" spans="1:10" ht="41.25" hidden="1" customHeight="1">
      <c r="A5082" s="152">
        <v>45750</v>
      </c>
      <c r="B5082" s="146">
        <v>24006</v>
      </c>
      <c r="C5082" s="147">
        <v>0.79166666666666663</v>
      </c>
      <c r="D5082" s="148" t="s">
        <v>11</v>
      </c>
      <c r="E5082" s="149" t="s">
        <v>349</v>
      </c>
      <c r="F5082" s="149"/>
      <c r="G5082" s="149" t="str">
        <f t="shared" si="173"/>
        <v>1</v>
      </c>
      <c r="H5082" s="150">
        <f t="shared" si="174"/>
        <v>18</v>
      </c>
      <c r="I5082" s="149" t="s">
        <v>79</v>
      </c>
      <c r="J5082" s="151" t="str" cm="1">
        <f t="array" ref="J5082">_xlfn.XLOOKUP(D5082,justificativas_motivos,justificativas_texto,"",1,1)</f>
        <v>MOTORISTA CUMPRINDO HORÁRIO NA ESCALA ATUAL</v>
      </c>
    </row>
    <row r="5083" spans="1:10" ht="41.25" hidden="1" customHeight="1">
      <c r="A5083" s="152">
        <v>45750</v>
      </c>
      <c r="B5083" s="146">
        <v>24006</v>
      </c>
      <c r="C5083" s="147">
        <v>0.79166666666666663</v>
      </c>
      <c r="D5083" s="148" t="s">
        <v>11</v>
      </c>
      <c r="E5083" s="149" t="s">
        <v>477</v>
      </c>
      <c r="F5083" s="149"/>
      <c r="G5083" s="149" t="str">
        <f t="shared" si="173"/>
        <v>1</v>
      </c>
      <c r="H5083" s="150">
        <f t="shared" si="174"/>
        <v>18</v>
      </c>
      <c r="I5083" s="149" t="s">
        <v>79</v>
      </c>
      <c r="J5083" s="151" t="str" cm="1">
        <f t="array" ref="J5083">_xlfn.XLOOKUP(D5083,justificativas_motivos,justificativas_texto,"",1,1)</f>
        <v>MOTORISTA CUMPRINDO HORÁRIO NA ESCALA ATUAL</v>
      </c>
    </row>
    <row r="5084" spans="1:10" ht="41.25" hidden="1" customHeight="1">
      <c r="A5084" s="152">
        <v>45750</v>
      </c>
      <c r="B5084" s="146">
        <v>24002</v>
      </c>
      <c r="C5084" s="147">
        <v>0.83333333333333337</v>
      </c>
      <c r="D5084" s="148" t="s">
        <v>11</v>
      </c>
      <c r="E5084" s="149" t="s">
        <v>203</v>
      </c>
      <c r="F5084" s="149"/>
      <c r="G5084" s="149" t="str">
        <f t="shared" si="173"/>
        <v>1</v>
      </c>
      <c r="H5084" s="150">
        <f t="shared" si="174"/>
        <v>18</v>
      </c>
      <c r="I5084" s="149" t="str" cm="1">
        <f t="array" ref="I5084">_xlfn.XLOOKUP(C5084,imp_horarios,imp_trechos_janta,"",-1,1)</f>
        <v>GOIANIA X SAO LUIS 20:00</v>
      </c>
      <c r="J5084" s="151" t="str" cm="1">
        <f t="array" ref="J5084">_xlfn.XLOOKUP(D5084,justificativas_motivos,justificativas_texto,"",1,1)</f>
        <v>MOTORISTA CUMPRINDO HORÁRIO NA ESCALA ATUAL</v>
      </c>
    </row>
    <row r="5085" spans="1:10" ht="41.25" hidden="1" customHeight="1">
      <c r="A5085" s="152">
        <v>45750</v>
      </c>
      <c r="B5085" s="146">
        <v>24002</v>
      </c>
      <c r="C5085" s="147">
        <v>0.83333333333333337</v>
      </c>
      <c r="D5085" s="148" t="s">
        <v>11</v>
      </c>
      <c r="E5085" s="149" t="s">
        <v>204</v>
      </c>
      <c r="F5085" s="149"/>
      <c r="G5085" s="149" t="str">
        <f t="shared" si="173"/>
        <v>1</v>
      </c>
      <c r="H5085" s="150">
        <f t="shared" si="174"/>
        <v>18</v>
      </c>
      <c r="I5085" s="149" t="str" cm="1">
        <f t="array" ref="I5085">_xlfn.XLOOKUP(C5085,imp_horarios,imp_trechos_janta,"",-1,1)</f>
        <v>GOIANIA X SAO LUIS 20:00</v>
      </c>
      <c r="J5085" s="151" t="str" cm="1">
        <f t="array" ref="J5085">_xlfn.XLOOKUP(D5085,justificativas_motivos,justificativas_texto,"",1,1)</f>
        <v>MOTORISTA CUMPRINDO HORÁRIO NA ESCALA ATUAL</v>
      </c>
    </row>
    <row r="5086" spans="1:10" ht="41.25" hidden="1" customHeight="1">
      <c r="A5086" s="152">
        <v>45750</v>
      </c>
      <c r="B5086" s="146">
        <v>19008</v>
      </c>
      <c r="C5086" s="147">
        <v>0.39583333333333331</v>
      </c>
      <c r="D5086" s="148" t="s">
        <v>11</v>
      </c>
      <c r="E5086" s="153" t="s">
        <v>257</v>
      </c>
      <c r="F5086" s="149"/>
      <c r="G5086" s="149" t="str">
        <f t="shared" si="173"/>
        <v>1</v>
      </c>
      <c r="H5086" s="150">
        <f t="shared" si="174"/>
        <v>18</v>
      </c>
      <c r="I5086" s="149" t="s">
        <v>145</v>
      </c>
      <c r="J5086" s="151" t="str" cm="1">
        <f t="array" ref="J5086">_xlfn.XLOOKUP(D5086,justificativas_motivos,justificativas_texto,"",1,1)</f>
        <v>MOTORISTA CUMPRINDO HORÁRIO NA ESCALA ATUAL</v>
      </c>
    </row>
    <row r="5087" spans="1:10" ht="41.25" hidden="1" customHeight="1">
      <c r="A5087" s="152">
        <v>45750</v>
      </c>
      <c r="B5087" s="146">
        <v>19008</v>
      </c>
      <c r="C5087" s="147">
        <v>0.39583333333333331</v>
      </c>
      <c r="D5087" s="148" t="s">
        <v>11</v>
      </c>
      <c r="E5087" s="153" t="s">
        <v>248</v>
      </c>
      <c r="F5087" s="149"/>
      <c r="G5087" s="149" t="str">
        <f t="shared" si="173"/>
        <v>1</v>
      </c>
      <c r="H5087" s="150">
        <f t="shared" si="174"/>
        <v>18</v>
      </c>
      <c r="I5087" s="149" t="s">
        <v>145</v>
      </c>
      <c r="J5087" s="151" t="str" cm="1">
        <f t="array" ref="J5087">_xlfn.XLOOKUP(D5087,justificativas_motivos,justificativas_texto,"",1,1)</f>
        <v>MOTORISTA CUMPRINDO HORÁRIO NA ESCALA ATUAL</v>
      </c>
    </row>
    <row r="5088" spans="1:10" ht="41.25" hidden="1" customHeight="1">
      <c r="A5088" s="152">
        <v>45750</v>
      </c>
      <c r="B5088" s="146">
        <v>16900</v>
      </c>
      <c r="C5088" s="147">
        <v>0.87847222222222221</v>
      </c>
      <c r="D5088" s="148" t="s">
        <v>11</v>
      </c>
      <c r="E5088" s="149" t="s">
        <v>42</v>
      </c>
      <c r="F5088" s="149"/>
      <c r="G5088" s="149" t="str">
        <f t="shared" si="173"/>
        <v>1</v>
      </c>
      <c r="H5088" s="150">
        <f t="shared" si="174"/>
        <v>18</v>
      </c>
      <c r="I5088" s="149" t="str" cm="1">
        <f t="array" ref="I5088">_xlfn.XLOOKUP(C5088,imp_horarios,imp_trechos_janta,"",-1,1)</f>
        <v>BELEM X GOIANIA 21:05</v>
      </c>
      <c r="J5088" s="151" t="str" cm="1">
        <f t="array" ref="J5088">_xlfn.XLOOKUP(D5088,justificativas_motivos,justificativas_texto,"",1,1)</f>
        <v>MOTORISTA CUMPRINDO HORÁRIO NA ESCALA ATUAL</v>
      </c>
    </row>
    <row r="5089" spans="1:10" ht="41.25" hidden="1" customHeight="1">
      <c r="A5089" s="152">
        <v>45750</v>
      </c>
      <c r="B5089" s="146">
        <v>16900</v>
      </c>
      <c r="C5089" s="147">
        <v>0.87847222222222221</v>
      </c>
      <c r="D5089" s="148" t="s">
        <v>11</v>
      </c>
      <c r="E5089" s="149" t="s">
        <v>43</v>
      </c>
      <c r="F5089" s="149"/>
      <c r="G5089" s="149" t="str">
        <f t="shared" si="173"/>
        <v>1</v>
      </c>
      <c r="H5089" s="150">
        <f t="shared" si="174"/>
        <v>18</v>
      </c>
      <c r="I5089" s="149" t="str" cm="1">
        <f t="array" ref="I5089">_xlfn.XLOOKUP(C5089,imp_horarios,imp_trechos_janta,"",-1,1)</f>
        <v>BELEM X GOIANIA 21:05</v>
      </c>
      <c r="J5089" s="151" t="str" cm="1">
        <f t="array" ref="J5089">_xlfn.XLOOKUP(D5089,justificativas_motivos,justificativas_texto,"",1,1)</f>
        <v>MOTORISTA CUMPRINDO HORÁRIO NA ESCALA ATUAL</v>
      </c>
    </row>
    <row r="5090" spans="1:10" ht="41.25" hidden="1" customHeight="1">
      <c r="A5090" s="152">
        <v>45750</v>
      </c>
      <c r="B5090" s="146">
        <v>24015</v>
      </c>
      <c r="C5090" s="147">
        <v>0.3</v>
      </c>
      <c r="D5090" s="148" t="s">
        <v>11</v>
      </c>
      <c r="E5090" s="149" t="s">
        <v>326</v>
      </c>
      <c r="F5090" s="149"/>
      <c r="G5090" s="149" t="str">
        <f t="shared" si="173"/>
        <v>1</v>
      </c>
      <c r="H5090" s="150">
        <f t="shared" si="174"/>
        <v>18</v>
      </c>
      <c r="I5090" s="149" t="str" cm="1">
        <f t="array" ref="I5090">_xlfn.XLOOKUP(C5090,imp_horarios,imp_trechos_janta,"",-1,1)</f>
        <v>BELEM X GOIANIA 07:12</v>
      </c>
      <c r="J5090" s="151" t="str" cm="1">
        <f t="array" ref="J5090">_xlfn.XLOOKUP(D5090,justificativas_motivos,justificativas_texto,"",1,1)</f>
        <v>MOTORISTA CUMPRINDO HORÁRIO NA ESCALA ATUAL</v>
      </c>
    </row>
    <row r="5091" spans="1:10" ht="41.25" hidden="1" customHeight="1">
      <c r="A5091" s="152">
        <v>45750</v>
      </c>
      <c r="B5091" s="135">
        <v>24015</v>
      </c>
      <c r="C5091" s="133">
        <v>0.3</v>
      </c>
      <c r="D5091" s="148" t="s">
        <v>11</v>
      </c>
      <c r="E5091" s="132" t="s">
        <v>141</v>
      </c>
      <c r="F5091" s="132"/>
      <c r="G5091" s="132" t="str">
        <f t="shared" si="173"/>
        <v>1</v>
      </c>
      <c r="H5091" s="137">
        <f t="shared" si="174"/>
        <v>18</v>
      </c>
      <c r="I5091" s="132" t="str" cm="1">
        <f t="array" ref="I5091">_xlfn.XLOOKUP(C5091,imp_horarios,imp_trechos_janta,"",-1,1)</f>
        <v>BELEM X GOIANIA 07:12</v>
      </c>
      <c r="J5091" s="145" t="str" cm="1">
        <f t="array" ref="J5091">_xlfn.XLOOKUP(D5091,justificativas_motivos,justificativas_texto,"",1,1)</f>
        <v>MOTORISTA CUMPRINDO HORÁRIO NA ESCALA ATUAL</v>
      </c>
    </row>
    <row r="5092" spans="1:10" ht="41.25" hidden="1" customHeight="1">
      <c r="A5092" s="152">
        <v>45750</v>
      </c>
      <c r="B5092" s="135">
        <v>24006</v>
      </c>
      <c r="C5092" s="133">
        <v>0.79166666666666663</v>
      </c>
      <c r="D5092" s="148" t="s">
        <v>285</v>
      </c>
      <c r="E5092" s="132" t="s">
        <v>407</v>
      </c>
      <c r="F5092" s="132"/>
      <c r="G5092" s="132" t="str">
        <f t="shared" si="173"/>
        <v>1</v>
      </c>
      <c r="H5092" s="137">
        <f t="shared" si="174"/>
        <v>18</v>
      </c>
      <c r="I5092" s="132" t="str" cm="1">
        <f t="array" ref="I5092">_xlfn.XLOOKUP(C5092,imp_horarios,imp_trechos_janta,"",-1,1)</f>
        <v>GOIANIA X TERESINA 18:00</v>
      </c>
      <c r="J5092" s="145" t="str" cm="1">
        <f t="array" ref="J5092">_xlfn.XLOOKUP(D5092,justificativas_motivos,justificativas_texto,"",1,1)</f>
        <v>MOTORISTA CHEGANDO/SAINDO DA GARAGEM DE PASSE</v>
      </c>
    </row>
    <row r="5093" spans="1:10" ht="41.25" hidden="1" customHeight="1">
      <c r="A5093" s="152">
        <v>45750</v>
      </c>
      <c r="B5093" s="146">
        <v>24006</v>
      </c>
      <c r="C5093" s="147">
        <v>0.79166666666666663</v>
      </c>
      <c r="D5093" s="148" t="s">
        <v>285</v>
      </c>
      <c r="E5093" s="149" t="s">
        <v>373</v>
      </c>
      <c r="F5093" s="149"/>
      <c r="G5093" s="149" t="str">
        <f t="shared" si="173"/>
        <v>1</v>
      </c>
      <c r="H5093" s="150">
        <f t="shared" si="174"/>
        <v>18</v>
      </c>
      <c r="I5093" s="149" t="str" cm="1">
        <f t="array" ref="I5093">_xlfn.XLOOKUP(C5093,imp_horarios,imp_trechos_janta,"",-1,1)</f>
        <v>GOIANIA X TERESINA 18:00</v>
      </c>
      <c r="J5093" s="151" t="str" cm="1">
        <f t="array" ref="J5093">_xlfn.XLOOKUP(D5093,justificativas_motivos,justificativas_texto,"",1,1)</f>
        <v>MOTORISTA CHEGANDO/SAINDO DA GARAGEM DE PASSE</v>
      </c>
    </row>
    <row r="5094" spans="1:10" ht="41.25" hidden="1" customHeight="1">
      <c r="A5094" s="152">
        <v>45751</v>
      </c>
      <c r="B5094" s="146">
        <v>12400</v>
      </c>
      <c r="C5094" s="147">
        <v>0.87847222222222221</v>
      </c>
      <c r="D5094" s="148" t="s">
        <v>11</v>
      </c>
      <c r="E5094" s="149" t="s">
        <v>349</v>
      </c>
      <c r="F5094" s="149"/>
      <c r="G5094" s="149" t="str">
        <f t="shared" si="173"/>
        <v>1</v>
      </c>
      <c r="H5094" s="150">
        <f t="shared" si="174"/>
        <v>18</v>
      </c>
      <c r="I5094" s="149" t="str" cm="1">
        <f t="array" ref="I5094">_xlfn.XLOOKUP(C5094,imp_horarios,imp_trechos_janta,"",-1,1)</f>
        <v>BELEM X GOIANIA 21:05</v>
      </c>
      <c r="J5094" s="151" t="str" cm="1">
        <f t="array" ref="J5094">_xlfn.XLOOKUP(D5094,justificativas_motivos,justificativas_texto,"",1,1)</f>
        <v>MOTORISTA CUMPRINDO HORÁRIO NA ESCALA ATUAL</v>
      </c>
    </row>
    <row r="5095" spans="1:10" ht="41.25" hidden="1" customHeight="1">
      <c r="A5095" s="152">
        <v>45751</v>
      </c>
      <c r="B5095" s="146">
        <v>12400</v>
      </c>
      <c r="C5095" s="147">
        <v>0.87847222222222221</v>
      </c>
      <c r="D5095" s="148" t="s">
        <v>11</v>
      </c>
      <c r="E5095" s="149" t="s">
        <v>477</v>
      </c>
      <c r="F5095" s="149"/>
      <c r="G5095" s="149" t="str">
        <f t="shared" si="173"/>
        <v>1</v>
      </c>
      <c r="H5095" s="150">
        <f t="shared" si="174"/>
        <v>18</v>
      </c>
      <c r="I5095" s="149" t="str" cm="1">
        <f t="array" ref="I5095">_xlfn.XLOOKUP(C5095,imp_horarios,imp_trechos_janta,"",-1,1)</f>
        <v>BELEM X GOIANIA 21:05</v>
      </c>
      <c r="J5095" s="151" t="str" cm="1">
        <f t="array" ref="J5095">_xlfn.XLOOKUP(D5095,justificativas_motivos,justificativas_texto,"",1,1)</f>
        <v>MOTORISTA CUMPRINDO HORÁRIO NA ESCALA ATUAL</v>
      </c>
    </row>
    <row r="5096" spans="1:10" ht="41.25" hidden="1" customHeight="1">
      <c r="A5096" s="152">
        <v>45751</v>
      </c>
      <c r="B5096" s="146">
        <v>24006</v>
      </c>
      <c r="C5096" s="147">
        <v>0.3</v>
      </c>
      <c r="D5096" s="148" t="s">
        <v>11</v>
      </c>
      <c r="E5096" s="149" t="s">
        <v>203</v>
      </c>
      <c r="F5096" s="149"/>
      <c r="G5096" s="149" t="str">
        <f t="shared" si="173"/>
        <v>1</v>
      </c>
      <c r="H5096" s="150">
        <f t="shared" si="174"/>
        <v>18</v>
      </c>
      <c r="I5096" s="149" t="str" cm="1">
        <f t="array" ref="I5096">_xlfn.XLOOKUP(C5096,imp_horarios,imp_trechos_janta,"",-1,1)</f>
        <v>BELEM X GOIANIA 07:12</v>
      </c>
      <c r="J5096" s="151" t="str" cm="1">
        <f t="array" ref="J5096">_xlfn.XLOOKUP(D5096,justificativas_motivos,justificativas_texto,"",1,1)</f>
        <v>MOTORISTA CUMPRINDO HORÁRIO NA ESCALA ATUAL</v>
      </c>
    </row>
    <row r="5097" spans="1:10" ht="41.25" hidden="1" customHeight="1">
      <c r="A5097" s="152">
        <v>45751</v>
      </c>
      <c r="B5097" s="146">
        <v>24006</v>
      </c>
      <c r="C5097" s="147">
        <v>0.3</v>
      </c>
      <c r="D5097" s="148" t="s">
        <v>11</v>
      </c>
      <c r="E5097" s="149" t="s">
        <v>204</v>
      </c>
      <c r="F5097" s="149"/>
      <c r="G5097" s="149" t="str">
        <f t="shared" si="173"/>
        <v>1</v>
      </c>
      <c r="H5097" s="150">
        <f t="shared" si="174"/>
        <v>18</v>
      </c>
      <c r="I5097" s="149" t="str" cm="1">
        <f t="array" ref="I5097">_xlfn.XLOOKUP(C5097,imp_horarios,imp_trechos_janta,"",-1,1)</f>
        <v>BELEM X GOIANIA 07:12</v>
      </c>
      <c r="J5097" s="151" t="str" cm="1">
        <f t="array" ref="J5097">_xlfn.XLOOKUP(D5097,justificativas_motivos,justificativas_texto,"",1,1)</f>
        <v>MOTORISTA CUMPRINDO HORÁRIO NA ESCALA ATUAL</v>
      </c>
    </row>
    <row r="5098" spans="1:10" ht="41.25" hidden="1" customHeight="1">
      <c r="A5098" s="152">
        <v>45751</v>
      </c>
      <c r="B5098" s="146">
        <v>15800</v>
      </c>
      <c r="C5098" s="147">
        <v>0.39583333333333331</v>
      </c>
      <c r="D5098" s="148" t="s">
        <v>11</v>
      </c>
      <c r="E5098" s="153" t="s">
        <v>344</v>
      </c>
      <c r="F5098" s="149"/>
      <c r="G5098" s="149" t="str">
        <f t="shared" si="173"/>
        <v>1</v>
      </c>
      <c r="H5098" s="150">
        <f t="shared" si="174"/>
        <v>18</v>
      </c>
      <c r="I5098" s="149" t="s">
        <v>145</v>
      </c>
      <c r="J5098" s="151" t="str" cm="1">
        <f t="array" ref="J5098">_xlfn.XLOOKUP(D5098,justificativas_motivos,justificativas_texto,"",1,1)</f>
        <v>MOTORISTA CUMPRINDO HORÁRIO NA ESCALA ATUAL</v>
      </c>
    </row>
    <row r="5099" spans="1:10" ht="41.25" hidden="1" customHeight="1">
      <c r="A5099" s="152">
        <v>45751</v>
      </c>
      <c r="B5099" s="146">
        <v>15800</v>
      </c>
      <c r="C5099" s="147">
        <v>0.39583333333333331</v>
      </c>
      <c r="D5099" s="148" t="s">
        <v>11</v>
      </c>
      <c r="E5099" s="153" t="s">
        <v>287</v>
      </c>
      <c r="F5099" s="149"/>
      <c r="G5099" s="149" t="str">
        <f t="shared" si="173"/>
        <v>1</v>
      </c>
      <c r="H5099" s="150">
        <f t="shared" si="174"/>
        <v>18</v>
      </c>
      <c r="I5099" s="149" t="s">
        <v>145</v>
      </c>
      <c r="J5099" s="151" t="str" cm="1">
        <f t="array" ref="J5099">_xlfn.XLOOKUP(D5099,justificativas_motivos,justificativas_texto,"",1,1)</f>
        <v>MOTORISTA CUMPRINDO HORÁRIO NA ESCALA ATUAL</v>
      </c>
    </row>
    <row r="5100" spans="1:10" ht="41.25" hidden="1" customHeight="1">
      <c r="A5100" s="152">
        <v>45751</v>
      </c>
      <c r="B5100" s="146">
        <v>19007</v>
      </c>
      <c r="C5100" s="147">
        <v>0.75</v>
      </c>
      <c r="D5100" s="148" t="s">
        <v>11</v>
      </c>
      <c r="E5100" s="149" t="s">
        <v>166</v>
      </c>
      <c r="F5100" s="149"/>
      <c r="G5100" s="149" t="str">
        <f t="shared" si="173"/>
        <v>1</v>
      </c>
      <c r="H5100" s="150">
        <f t="shared" si="174"/>
        <v>18</v>
      </c>
      <c r="I5100" s="149" t="str" cm="1">
        <f t="array" ref="I5100">_xlfn.XLOOKUP(C5100,imp_horarios,imp_trechos_janta,"",-1,1)</f>
        <v>GOIANIA X TERESINA 18:00</v>
      </c>
      <c r="J5100" s="151" t="str" cm="1">
        <f t="array" ref="J5100">_xlfn.XLOOKUP(D5100,justificativas_motivos,justificativas_texto,"",1,1)</f>
        <v>MOTORISTA CUMPRINDO HORÁRIO NA ESCALA ATUAL</v>
      </c>
    </row>
    <row r="5101" spans="1:10" ht="41.25" hidden="1" customHeight="1">
      <c r="A5101" s="152">
        <v>45751</v>
      </c>
      <c r="B5101" s="146">
        <v>19007</v>
      </c>
      <c r="C5101" s="147">
        <v>0.75</v>
      </c>
      <c r="D5101" s="148" t="s">
        <v>11</v>
      </c>
      <c r="E5101" s="149" t="s">
        <v>40</v>
      </c>
      <c r="F5101" s="149"/>
      <c r="G5101" s="149" t="str">
        <f t="shared" si="173"/>
        <v>1</v>
      </c>
      <c r="H5101" s="150">
        <f t="shared" si="174"/>
        <v>18</v>
      </c>
      <c r="I5101" s="149" t="str" cm="1">
        <f t="array" ref="I5101">_xlfn.XLOOKUP(C5101,imp_horarios,imp_trechos_janta,"",-1,1)</f>
        <v>GOIANIA X TERESINA 18:00</v>
      </c>
      <c r="J5101" s="151" t="str" cm="1">
        <f t="array" ref="J5101">_xlfn.XLOOKUP(D5101,justificativas_motivos,justificativas_texto,"",1,1)</f>
        <v>MOTORISTA CUMPRINDO HORÁRIO NA ESCALA ATUAL</v>
      </c>
    </row>
    <row r="5102" spans="1:10" ht="41.25" hidden="1" customHeight="1">
      <c r="A5102" s="152">
        <v>45751</v>
      </c>
      <c r="B5102" s="146">
        <v>24016</v>
      </c>
      <c r="C5102" s="147">
        <v>0.79166666666666663</v>
      </c>
      <c r="D5102" s="148" t="s">
        <v>11</v>
      </c>
      <c r="E5102" s="149" t="s">
        <v>452</v>
      </c>
      <c r="F5102" s="149"/>
      <c r="G5102" s="149" t="str">
        <f t="shared" si="173"/>
        <v>1</v>
      </c>
      <c r="H5102" s="150">
        <f t="shared" si="174"/>
        <v>18</v>
      </c>
      <c r="I5102" s="149" t="s">
        <v>79</v>
      </c>
      <c r="J5102" s="151" t="str" cm="1">
        <f t="array" ref="J5102">_xlfn.XLOOKUP(D5102,justificativas_motivos,justificativas_texto,"",1,1)</f>
        <v>MOTORISTA CUMPRINDO HORÁRIO NA ESCALA ATUAL</v>
      </c>
    </row>
    <row r="5103" spans="1:10" ht="41.25" hidden="1" customHeight="1">
      <c r="A5103" s="152">
        <v>45751</v>
      </c>
      <c r="B5103" s="146">
        <v>24016</v>
      </c>
      <c r="C5103" s="147">
        <v>0.79166666666666663</v>
      </c>
      <c r="D5103" s="148" t="s">
        <v>11</v>
      </c>
      <c r="E5103" s="149" t="s">
        <v>320</v>
      </c>
      <c r="F5103" s="149"/>
      <c r="G5103" s="149" t="str">
        <f t="shared" si="173"/>
        <v>1</v>
      </c>
      <c r="H5103" s="150">
        <f t="shared" si="174"/>
        <v>18</v>
      </c>
      <c r="I5103" s="149" t="s">
        <v>79</v>
      </c>
      <c r="J5103" s="151" t="str" cm="1">
        <f t="array" ref="J5103">_xlfn.XLOOKUP(D5103,justificativas_motivos,justificativas_texto,"",1,1)</f>
        <v>MOTORISTA CUMPRINDO HORÁRIO NA ESCALA ATUAL</v>
      </c>
    </row>
    <row r="5104" spans="1:10" ht="41.25" hidden="1" customHeight="1">
      <c r="A5104" s="152">
        <v>45751</v>
      </c>
      <c r="B5104" s="146">
        <v>24001</v>
      </c>
      <c r="C5104" s="147">
        <v>0.83333333333333337</v>
      </c>
      <c r="D5104" s="148" t="s">
        <v>11</v>
      </c>
      <c r="E5104" s="149" t="s">
        <v>280</v>
      </c>
      <c r="F5104" s="149"/>
      <c r="G5104" s="149" t="str">
        <f t="shared" si="173"/>
        <v>1</v>
      </c>
      <c r="H5104" s="150">
        <f t="shared" si="174"/>
        <v>18</v>
      </c>
      <c r="I5104" s="149" t="str" cm="1">
        <f t="array" ref="I5104">_xlfn.XLOOKUP(C5104,imp_horarios,imp_trechos_janta,"",-1,1)</f>
        <v>GOIANIA X SAO LUIS 20:00</v>
      </c>
      <c r="J5104" s="151" t="str" cm="1">
        <f t="array" ref="J5104">_xlfn.XLOOKUP(D5104,justificativas_motivos,justificativas_texto,"",1,1)</f>
        <v>MOTORISTA CUMPRINDO HORÁRIO NA ESCALA ATUAL</v>
      </c>
    </row>
    <row r="5105" spans="1:10" ht="41.25" hidden="1" customHeight="1">
      <c r="A5105" s="152">
        <v>45751</v>
      </c>
      <c r="B5105" s="146">
        <v>24001</v>
      </c>
      <c r="C5105" s="147">
        <v>0.83333333333333337</v>
      </c>
      <c r="D5105" s="148" t="s">
        <v>11</v>
      </c>
      <c r="E5105" s="149" t="s">
        <v>243</v>
      </c>
      <c r="F5105" s="149"/>
      <c r="G5105" s="149" t="str">
        <f t="shared" si="173"/>
        <v>1</v>
      </c>
      <c r="H5105" s="150">
        <f t="shared" si="174"/>
        <v>18</v>
      </c>
      <c r="I5105" s="149" t="str" cm="1">
        <f t="array" ref="I5105">_xlfn.XLOOKUP(C5105,imp_horarios,imp_trechos_janta,"",-1,1)</f>
        <v>GOIANIA X SAO LUIS 20:00</v>
      </c>
      <c r="J5105" s="151" t="str" cm="1">
        <f t="array" ref="J5105">_xlfn.XLOOKUP(D5105,justificativas_motivos,justificativas_texto,"",1,1)</f>
        <v>MOTORISTA CUMPRINDO HORÁRIO NA ESCALA ATUAL</v>
      </c>
    </row>
    <row r="5106" spans="1:10" ht="41.25" hidden="1" customHeight="1">
      <c r="A5106" s="152">
        <v>45752</v>
      </c>
      <c r="B5106" s="146">
        <v>15900</v>
      </c>
      <c r="C5106" s="147">
        <v>0.87847222222222221</v>
      </c>
      <c r="D5106" s="148" t="s">
        <v>11</v>
      </c>
      <c r="E5106" s="149" t="s">
        <v>280</v>
      </c>
      <c r="F5106" s="149"/>
      <c r="G5106" s="149" t="str">
        <f t="shared" si="173"/>
        <v>1</v>
      </c>
      <c r="H5106" s="150">
        <f t="shared" si="174"/>
        <v>18</v>
      </c>
      <c r="I5106" s="149" t="str" cm="1">
        <f t="array" ref="I5106">_xlfn.XLOOKUP(C5106,imp_horarios,imp_trechos_janta,"",-1,1)</f>
        <v>BELEM X GOIANIA 21:05</v>
      </c>
      <c r="J5106" s="151" t="str" cm="1">
        <f t="array" ref="J5106">_xlfn.XLOOKUP(D5106,justificativas_motivos,justificativas_texto,"",1,1)</f>
        <v>MOTORISTA CUMPRINDO HORÁRIO NA ESCALA ATUAL</v>
      </c>
    </row>
    <row r="5107" spans="1:10" ht="41.25" hidden="1" customHeight="1">
      <c r="A5107" s="152">
        <v>45752</v>
      </c>
      <c r="B5107" s="146">
        <v>15900</v>
      </c>
      <c r="C5107" s="147">
        <v>0.87847222222222221</v>
      </c>
      <c r="D5107" s="148" t="s">
        <v>11</v>
      </c>
      <c r="E5107" s="149" t="s">
        <v>243</v>
      </c>
      <c r="F5107" s="149"/>
      <c r="G5107" s="149" t="str">
        <f t="shared" si="173"/>
        <v>1</v>
      </c>
      <c r="H5107" s="150">
        <f t="shared" si="174"/>
        <v>18</v>
      </c>
      <c r="I5107" s="149" t="str" cm="1">
        <f t="array" ref="I5107">_xlfn.XLOOKUP(C5107,imp_horarios,imp_trechos_janta,"",-1,1)</f>
        <v>BELEM X GOIANIA 21:05</v>
      </c>
      <c r="J5107" s="151" t="str" cm="1">
        <f t="array" ref="J5107">_xlfn.XLOOKUP(D5107,justificativas_motivos,justificativas_texto,"",1,1)</f>
        <v>MOTORISTA CUMPRINDO HORÁRIO NA ESCALA ATUAL</v>
      </c>
    </row>
    <row r="5108" spans="1:10" ht="41.25" hidden="1" customHeight="1">
      <c r="A5108" s="152">
        <v>45752</v>
      </c>
      <c r="B5108" s="146">
        <v>24016</v>
      </c>
      <c r="C5108" s="147">
        <v>0.3</v>
      </c>
      <c r="D5108" s="148" t="s">
        <v>11</v>
      </c>
      <c r="E5108" s="153" t="s">
        <v>343</v>
      </c>
      <c r="F5108" s="149"/>
      <c r="G5108" s="149" t="str">
        <f t="shared" si="173"/>
        <v>1</v>
      </c>
      <c r="H5108" s="150">
        <f t="shared" si="174"/>
        <v>18</v>
      </c>
      <c r="I5108" s="149" t="str" cm="1">
        <f t="array" ref="I5108">_xlfn.XLOOKUP(C5108,imp_horarios,imp_trechos_janta,"",-1,1)</f>
        <v>BELEM X GOIANIA 07:12</v>
      </c>
      <c r="J5108" s="151" t="str" cm="1">
        <f t="array" ref="J5108">_xlfn.XLOOKUP(D5108,justificativas_motivos,justificativas_texto,"",1,1)</f>
        <v>MOTORISTA CUMPRINDO HORÁRIO NA ESCALA ATUAL</v>
      </c>
    </row>
    <row r="5109" spans="1:10" ht="41.25" hidden="1" customHeight="1">
      <c r="A5109" s="152">
        <v>45752</v>
      </c>
      <c r="B5109" s="146">
        <v>24016</v>
      </c>
      <c r="C5109" s="147">
        <v>0.3</v>
      </c>
      <c r="D5109" s="148" t="s">
        <v>11</v>
      </c>
      <c r="E5109" s="153" t="s">
        <v>443</v>
      </c>
      <c r="F5109" s="149"/>
      <c r="G5109" s="149" t="str">
        <f t="shared" si="173"/>
        <v>1</v>
      </c>
      <c r="H5109" s="150">
        <f t="shared" si="174"/>
        <v>18</v>
      </c>
      <c r="I5109" s="149" t="str" cm="1">
        <f t="array" ref="I5109">_xlfn.XLOOKUP(C5109,imp_horarios,imp_trechos_janta,"",-1,1)</f>
        <v>BELEM X GOIANIA 07:12</v>
      </c>
      <c r="J5109" s="151" t="str" cm="1">
        <f t="array" ref="J5109">_xlfn.XLOOKUP(D5109,justificativas_motivos,justificativas_texto,"",1,1)</f>
        <v>MOTORISTA CUMPRINDO HORÁRIO NA ESCALA ATUAL</v>
      </c>
    </row>
    <row r="5110" spans="1:10" ht="41.25" hidden="1" customHeight="1">
      <c r="A5110" s="152">
        <v>45752</v>
      </c>
      <c r="B5110" s="146">
        <v>15600</v>
      </c>
      <c r="C5110" s="147">
        <v>0.39583333333333331</v>
      </c>
      <c r="D5110" s="148" t="s">
        <v>11</v>
      </c>
      <c r="E5110" s="153" t="s">
        <v>259</v>
      </c>
      <c r="F5110" s="149"/>
      <c r="G5110" s="149" t="str">
        <f t="shared" si="173"/>
        <v>1</v>
      </c>
      <c r="H5110" s="150">
        <f t="shared" si="174"/>
        <v>18</v>
      </c>
      <c r="I5110" s="149" t="s">
        <v>145</v>
      </c>
      <c r="J5110" s="151" t="str" cm="1">
        <f t="array" ref="J5110">_xlfn.XLOOKUP(D5110,justificativas_motivos,justificativas_texto,"",1,1)</f>
        <v>MOTORISTA CUMPRINDO HORÁRIO NA ESCALA ATUAL</v>
      </c>
    </row>
    <row r="5111" spans="1:10" ht="41.25" hidden="1" customHeight="1">
      <c r="A5111" s="152">
        <v>45752</v>
      </c>
      <c r="B5111" s="146">
        <v>15600</v>
      </c>
      <c r="C5111" s="147">
        <v>0.39583333333333331</v>
      </c>
      <c r="D5111" s="148" t="s">
        <v>11</v>
      </c>
      <c r="E5111" s="153" t="s">
        <v>242</v>
      </c>
      <c r="F5111" s="149"/>
      <c r="G5111" s="149" t="str">
        <f t="shared" si="173"/>
        <v>1</v>
      </c>
      <c r="H5111" s="150">
        <f t="shared" si="174"/>
        <v>18</v>
      </c>
      <c r="I5111" s="149" t="s">
        <v>145</v>
      </c>
      <c r="J5111" s="151" t="str" cm="1">
        <f t="array" ref="J5111">_xlfn.XLOOKUP(D5111,justificativas_motivos,justificativas_texto,"",1,1)</f>
        <v>MOTORISTA CUMPRINDO HORÁRIO NA ESCALA ATUAL</v>
      </c>
    </row>
    <row r="5112" spans="1:10" ht="41.25" hidden="1" customHeight="1">
      <c r="A5112" s="152">
        <v>45752</v>
      </c>
      <c r="B5112" s="146">
        <v>16500</v>
      </c>
      <c r="C5112" s="147">
        <v>0.75</v>
      </c>
      <c r="D5112" s="148" t="s">
        <v>11</v>
      </c>
      <c r="E5112" s="149" t="s">
        <v>63</v>
      </c>
      <c r="F5112" s="149"/>
      <c r="G5112" s="149" t="str">
        <f t="shared" si="173"/>
        <v>1</v>
      </c>
      <c r="H5112" s="150">
        <f t="shared" si="174"/>
        <v>18</v>
      </c>
      <c r="I5112" s="149" t="str" cm="1">
        <f t="array" ref="I5112">_xlfn.XLOOKUP(C5112,imp_horarios,imp_trechos_janta,"",-1,1)</f>
        <v>GOIANIA X TERESINA 18:00</v>
      </c>
      <c r="J5112" s="151" t="str" cm="1">
        <f t="array" ref="J5112">_xlfn.XLOOKUP(D5112,justificativas_motivos,justificativas_texto,"",1,1)</f>
        <v>MOTORISTA CUMPRINDO HORÁRIO NA ESCALA ATUAL</v>
      </c>
    </row>
    <row r="5113" spans="1:10" ht="41.25" hidden="1" customHeight="1">
      <c r="A5113" s="152">
        <v>45752</v>
      </c>
      <c r="B5113" s="146">
        <v>16500</v>
      </c>
      <c r="C5113" s="147">
        <v>0.75</v>
      </c>
      <c r="D5113" s="148" t="s">
        <v>11</v>
      </c>
      <c r="E5113" s="149" t="s">
        <v>62</v>
      </c>
      <c r="F5113" s="149"/>
      <c r="G5113" s="149" t="str">
        <f t="shared" si="173"/>
        <v>1</v>
      </c>
      <c r="H5113" s="150">
        <f t="shared" si="174"/>
        <v>18</v>
      </c>
      <c r="I5113" s="149" t="str" cm="1">
        <f t="array" ref="I5113">_xlfn.XLOOKUP(C5113,imp_horarios,imp_trechos_janta,"",-1,1)</f>
        <v>GOIANIA X TERESINA 18:00</v>
      </c>
      <c r="J5113" s="151" t="str" cm="1">
        <f t="array" ref="J5113">_xlfn.XLOOKUP(D5113,justificativas_motivos,justificativas_texto,"",1,1)</f>
        <v>MOTORISTA CUMPRINDO HORÁRIO NA ESCALA ATUAL</v>
      </c>
    </row>
    <row r="5114" spans="1:10" ht="41.25" hidden="1" customHeight="1">
      <c r="A5114" s="152">
        <v>45752</v>
      </c>
      <c r="B5114" s="146">
        <v>24012</v>
      </c>
      <c r="C5114" s="147">
        <v>0.79166666666666663</v>
      </c>
      <c r="D5114" s="148" t="s">
        <v>11</v>
      </c>
      <c r="E5114" s="149" t="s">
        <v>211</v>
      </c>
      <c r="F5114" s="149"/>
      <c r="G5114" s="149" t="str">
        <f t="shared" si="173"/>
        <v>1</v>
      </c>
      <c r="H5114" s="150">
        <f t="shared" si="174"/>
        <v>18</v>
      </c>
      <c r="I5114" s="149" t="s">
        <v>79</v>
      </c>
      <c r="J5114" s="151" t="str" cm="1">
        <f t="array" ref="J5114">_xlfn.XLOOKUP(D5114,justificativas_motivos,justificativas_texto,"",1,1)</f>
        <v>MOTORISTA CUMPRINDO HORÁRIO NA ESCALA ATUAL</v>
      </c>
    </row>
    <row r="5115" spans="1:10" ht="41.25" hidden="1" customHeight="1">
      <c r="A5115" s="152">
        <v>45752</v>
      </c>
      <c r="B5115" s="146">
        <v>24012</v>
      </c>
      <c r="C5115" s="147">
        <v>0.79166666666666663</v>
      </c>
      <c r="D5115" s="148" t="s">
        <v>11</v>
      </c>
      <c r="E5115" s="153" t="s">
        <v>208</v>
      </c>
      <c r="F5115" s="149"/>
      <c r="G5115" s="149" t="str">
        <f t="shared" si="173"/>
        <v>1</v>
      </c>
      <c r="H5115" s="150">
        <f t="shared" si="174"/>
        <v>18</v>
      </c>
      <c r="I5115" s="149" t="s">
        <v>79</v>
      </c>
      <c r="J5115" s="151" t="str" cm="1">
        <f t="array" ref="J5115">_xlfn.XLOOKUP(D5115,justificativas_motivos,justificativas_texto,"",1,1)</f>
        <v>MOTORISTA CUMPRINDO HORÁRIO NA ESCALA ATUAL</v>
      </c>
    </row>
    <row r="5116" spans="1:10" ht="41.25" hidden="1" customHeight="1">
      <c r="A5116" s="152">
        <v>45752</v>
      </c>
      <c r="B5116" s="146">
        <v>24009</v>
      </c>
      <c r="C5116" s="147">
        <v>0.83333333333333337</v>
      </c>
      <c r="D5116" s="148" t="s">
        <v>11</v>
      </c>
      <c r="E5116" s="149" t="s">
        <v>171</v>
      </c>
      <c r="F5116" s="149"/>
      <c r="G5116" s="149" t="str">
        <f t="shared" si="173"/>
        <v>1</v>
      </c>
      <c r="H5116" s="150">
        <f t="shared" si="174"/>
        <v>18</v>
      </c>
      <c r="I5116" s="149" t="str" cm="1">
        <f t="array" ref="I5116">_xlfn.XLOOKUP(C5116,imp_horarios,imp_trechos_janta,"",-1,1)</f>
        <v>GOIANIA X SAO LUIS 20:00</v>
      </c>
      <c r="J5116" s="151" t="str" cm="1">
        <f t="array" ref="J5116">_xlfn.XLOOKUP(D5116,justificativas_motivos,justificativas_texto,"",1,1)</f>
        <v>MOTORISTA CUMPRINDO HORÁRIO NA ESCALA ATUAL</v>
      </c>
    </row>
    <row r="5117" spans="1:10" ht="41.25" hidden="1" customHeight="1">
      <c r="A5117" s="152">
        <v>45752</v>
      </c>
      <c r="B5117" s="146">
        <v>24009</v>
      </c>
      <c r="C5117" s="147">
        <v>0.83333333333333337</v>
      </c>
      <c r="D5117" s="148" t="s">
        <v>11</v>
      </c>
      <c r="E5117" s="149" t="s">
        <v>302</v>
      </c>
      <c r="F5117" s="149"/>
      <c r="G5117" s="149" t="str">
        <f t="shared" si="173"/>
        <v>1</v>
      </c>
      <c r="H5117" s="150">
        <f t="shared" si="174"/>
        <v>18</v>
      </c>
      <c r="I5117" s="149" t="str" cm="1">
        <f t="array" ref="I5117">_xlfn.XLOOKUP(C5117,imp_horarios,imp_trechos_janta,"",-1,1)</f>
        <v>GOIANIA X SAO LUIS 20:00</v>
      </c>
      <c r="J5117" s="151" t="str" cm="1">
        <f t="array" ref="J5117">_xlfn.XLOOKUP(D5117,justificativas_motivos,justificativas_texto,"",1,1)</f>
        <v>MOTORISTA CUMPRINDO HORÁRIO NA ESCALA ATUAL</v>
      </c>
    </row>
    <row r="5118" spans="1:10" ht="41.25" hidden="1" customHeight="1">
      <c r="A5118" s="144">
        <v>45753</v>
      </c>
      <c r="B5118" s="135">
        <v>24012</v>
      </c>
      <c r="C5118" s="133">
        <v>0.3</v>
      </c>
      <c r="D5118" s="148" t="s">
        <v>11</v>
      </c>
      <c r="E5118" s="132" t="s">
        <v>171</v>
      </c>
      <c r="F5118" s="132"/>
      <c r="G5118" s="132" t="str">
        <f t="shared" si="173"/>
        <v>1</v>
      </c>
      <c r="H5118" s="137">
        <f t="shared" si="174"/>
        <v>18</v>
      </c>
      <c r="I5118" s="132" t="str" cm="1">
        <f t="array" ref="I5118">_xlfn.XLOOKUP(C5118,imp_horarios,imp_trechos_janta,"",-1,1)</f>
        <v>BELEM X GOIANIA 07:12</v>
      </c>
      <c r="J5118" s="145" t="str" cm="1">
        <f t="array" ref="J5118">_xlfn.XLOOKUP(D5118,justificativas_motivos,justificativas_texto,"",1,1)</f>
        <v>MOTORISTA CUMPRINDO HORÁRIO NA ESCALA ATUAL</v>
      </c>
    </row>
    <row r="5119" spans="1:10" ht="41.25" hidden="1" customHeight="1">
      <c r="A5119" s="144">
        <v>45753</v>
      </c>
      <c r="B5119" s="135">
        <v>24012</v>
      </c>
      <c r="C5119" s="133">
        <v>0.3</v>
      </c>
      <c r="D5119" s="148" t="s">
        <v>11</v>
      </c>
      <c r="E5119" s="132" t="s">
        <v>302</v>
      </c>
      <c r="F5119" s="132"/>
      <c r="G5119" s="132" t="str">
        <f t="shared" si="173"/>
        <v>1</v>
      </c>
      <c r="H5119" s="137">
        <f t="shared" si="174"/>
        <v>18</v>
      </c>
      <c r="I5119" s="132" t="str" cm="1">
        <f t="array" ref="I5119">_xlfn.XLOOKUP(C5119,imp_horarios,imp_trechos_janta,"",-1,1)</f>
        <v>BELEM X GOIANIA 07:12</v>
      </c>
      <c r="J5119" s="145" t="str" cm="1">
        <f t="array" ref="J5119">_xlfn.XLOOKUP(D5119,justificativas_motivos,justificativas_texto,"",1,1)</f>
        <v>MOTORISTA CUMPRINDO HORÁRIO NA ESCALA ATUAL</v>
      </c>
    </row>
    <row r="5120" spans="1:10" ht="41.25" hidden="1" customHeight="1">
      <c r="A5120" s="144">
        <v>45753</v>
      </c>
      <c r="B5120" s="135">
        <v>24009</v>
      </c>
      <c r="C5120" s="133">
        <v>0.33333333333333331</v>
      </c>
      <c r="D5120" s="148" t="s">
        <v>11</v>
      </c>
      <c r="E5120" s="132" t="s">
        <v>209</v>
      </c>
      <c r="F5120" s="132"/>
      <c r="G5120" s="132" t="str">
        <f t="shared" si="173"/>
        <v>1</v>
      </c>
      <c r="H5120" s="137">
        <f t="shared" si="174"/>
        <v>18</v>
      </c>
      <c r="I5120" s="132" t="str" cm="1">
        <f t="array" ref="I5120">_xlfn.XLOOKUP(C5120,imp_horarios,imp_trechos_janta,"",-1,1)</f>
        <v>SAO LUIS X GOIANIA 08:00</v>
      </c>
      <c r="J5120" s="145" t="str" cm="1">
        <f t="array" ref="J5120">_xlfn.XLOOKUP(D5120,justificativas_motivos,justificativas_texto,"",1,1)</f>
        <v>MOTORISTA CUMPRINDO HORÁRIO NA ESCALA ATUAL</v>
      </c>
    </row>
    <row r="5121" spans="1:10" ht="41.25" hidden="1" customHeight="1">
      <c r="A5121" s="144">
        <v>45753</v>
      </c>
      <c r="B5121" s="135">
        <v>24009</v>
      </c>
      <c r="C5121" s="133">
        <v>0.33333333333333331</v>
      </c>
      <c r="D5121" s="148" t="s">
        <v>11</v>
      </c>
      <c r="E5121" s="132" t="s">
        <v>138</v>
      </c>
      <c r="F5121" s="132"/>
      <c r="G5121" s="132" t="str">
        <f t="shared" si="173"/>
        <v>1</v>
      </c>
      <c r="H5121" s="137">
        <f t="shared" si="174"/>
        <v>18</v>
      </c>
      <c r="I5121" s="132" t="str" cm="1">
        <f t="array" ref="I5121">_xlfn.XLOOKUP(C5121,imp_horarios,imp_trechos_janta,"",-1,1)</f>
        <v>SAO LUIS X GOIANIA 08:00</v>
      </c>
      <c r="J5121" s="145" t="str" cm="1">
        <f t="array" ref="J5121">_xlfn.XLOOKUP(D5121,justificativas_motivos,justificativas_texto,"",1,1)</f>
        <v>MOTORISTA CUMPRINDO HORÁRIO NA ESCALA ATUAL</v>
      </c>
    </row>
    <row r="5122" spans="1:10" ht="41.25" hidden="1" customHeight="1">
      <c r="A5122" s="144">
        <v>45753</v>
      </c>
      <c r="B5122" s="135">
        <v>19018</v>
      </c>
      <c r="C5122" s="133">
        <v>0.75</v>
      </c>
      <c r="D5122" s="148" t="s">
        <v>11</v>
      </c>
      <c r="E5122" s="132" t="s">
        <v>67</v>
      </c>
      <c r="F5122" s="132"/>
      <c r="G5122" s="132" t="str">
        <f t="shared" si="173"/>
        <v>1</v>
      </c>
      <c r="H5122" s="137">
        <f t="shared" si="174"/>
        <v>18</v>
      </c>
      <c r="I5122" s="132" t="str" cm="1">
        <f t="array" ref="I5122">_xlfn.XLOOKUP(C5122,imp_horarios,imp_trechos_janta,"",-1,1)</f>
        <v>GOIANIA X TERESINA 18:00</v>
      </c>
      <c r="J5122" s="145" t="str" cm="1">
        <f t="array" ref="J5122">_xlfn.XLOOKUP(D5122,justificativas_motivos,justificativas_texto,"",1,1)</f>
        <v>MOTORISTA CUMPRINDO HORÁRIO NA ESCALA ATUAL</v>
      </c>
    </row>
    <row r="5123" spans="1:10" ht="41.25" hidden="1" customHeight="1">
      <c r="A5123" s="144">
        <v>45753</v>
      </c>
      <c r="B5123" s="135">
        <v>19018</v>
      </c>
      <c r="C5123" s="133">
        <v>0.75</v>
      </c>
      <c r="D5123" s="148" t="s">
        <v>11</v>
      </c>
      <c r="E5123" s="132" t="s">
        <v>23</v>
      </c>
      <c r="F5123" s="132"/>
      <c r="G5123" s="132" t="str">
        <f t="shared" si="173"/>
        <v>1</v>
      </c>
      <c r="H5123" s="137">
        <f t="shared" si="174"/>
        <v>18</v>
      </c>
      <c r="I5123" s="132" t="str" cm="1">
        <f t="array" ref="I5123">_xlfn.XLOOKUP(C5123,imp_horarios,imp_trechos_janta,"",-1,1)</f>
        <v>GOIANIA X TERESINA 18:00</v>
      </c>
      <c r="J5123" s="145" t="str" cm="1">
        <f t="array" ref="J5123">_xlfn.XLOOKUP(D5123,justificativas_motivos,justificativas_texto,"",1,1)</f>
        <v>MOTORISTA CUMPRINDO HORÁRIO NA ESCALA ATUAL</v>
      </c>
    </row>
    <row r="5124" spans="1:10" ht="41.25" hidden="1" customHeight="1">
      <c r="A5124" s="144">
        <v>45753</v>
      </c>
      <c r="B5124" s="135">
        <v>16300</v>
      </c>
      <c r="C5124" s="133">
        <v>0.39583333333333331</v>
      </c>
      <c r="D5124" s="148" t="s">
        <v>11</v>
      </c>
      <c r="E5124" s="132" t="s">
        <v>245</v>
      </c>
      <c r="F5124" s="132"/>
      <c r="G5124" s="132" t="str">
        <f t="shared" si="173"/>
        <v>1</v>
      </c>
      <c r="H5124" s="137">
        <f t="shared" si="174"/>
        <v>18</v>
      </c>
      <c r="I5124" s="132" t="s">
        <v>145</v>
      </c>
      <c r="J5124" s="145" t="str" cm="1">
        <f t="array" ref="J5124">_xlfn.XLOOKUP(D5124,justificativas_motivos,justificativas_texto,"",1,1)</f>
        <v>MOTORISTA CUMPRINDO HORÁRIO NA ESCALA ATUAL</v>
      </c>
    </row>
    <row r="5125" spans="1:10" ht="41.25" hidden="1" customHeight="1">
      <c r="A5125" s="144">
        <v>45753</v>
      </c>
      <c r="B5125" s="135">
        <v>16300</v>
      </c>
      <c r="C5125" s="133">
        <v>0.39583333333333331</v>
      </c>
      <c r="D5125" s="148" t="s">
        <v>11</v>
      </c>
      <c r="E5125" s="132" t="s">
        <v>315</v>
      </c>
      <c r="F5125" s="132"/>
      <c r="G5125" s="132" t="str">
        <f t="shared" ref="G5125:G5188" si="175">IF(E5125="MOTORISTA","","1")</f>
        <v>1</v>
      </c>
      <c r="H5125" s="137">
        <f t="shared" ref="H5125:H5188" si="176">IF(E5125="MOTORISTA","",18)</f>
        <v>18</v>
      </c>
      <c r="I5125" s="132" t="s">
        <v>145</v>
      </c>
      <c r="J5125" s="145" t="str" cm="1">
        <f t="array" ref="J5125">_xlfn.XLOOKUP(D5125,justificativas_motivos,justificativas_texto,"",1,1)</f>
        <v>MOTORISTA CUMPRINDO HORÁRIO NA ESCALA ATUAL</v>
      </c>
    </row>
    <row r="5126" spans="1:10" ht="41.25" hidden="1" customHeight="1">
      <c r="A5126" s="144">
        <v>45753</v>
      </c>
      <c r="B5126" s="135">
        <v>24012</v>
      </c>
      <c r="C5126" s="133">
        <v>0.79166666666666663</v>
      </c>
      <c r="D5126" s="148" t="s">
        <v>11</v>
      </c>
      <c r="E5126" s="132" t="s">
        <v>119</v>
      </c>
      <c r="F5126" s="132"/>
      <c r="G5126" s="132" t="str">
        <f t="shared" si="175"/>
        <v>1</v>
      </c>
      <c r="H5126" s="137">
        <f t="shared" si="176"/>
        <v>18</v>
      </c>
      <c r="I5126" s="132" t="s">
        <v>79</v>
      </c>
      <c r="J5126" s="145" t="str" cm="1">
        <f t="array" ref="J5126">_xlfn.XLOOKUP(D5126,justificativas_motivos,justificativas_texto,"",1,1)</f>
        <v>MOTORISTA CUMPRINDO HORÁRIO NA ESCALA ATUAL</v>
      </c>
    </row>
    <row r="5127" spans="1:10" ht="41.25" hidden="1" customHeight="1">
      <c r="A5127" s="152">
        <v>45753</v>
      </c>
      <c r="B5127" s="146">
        <v>24012</v>
      </c>
      <c r="C5127" s="147">
        <v>0.79166666666666663</v>
      </c>
      <c r="D5127" s="148" t="s">
        <v>11</v>
      </c>
      <c r="E5127" s="149" t="s">
        <v>397</v>
      </c>
      <c r="F5127" s="149"/>
      <c r="G5127" s="149" t="str">
        <f t="shared" si="175"/>
        <v>1</v>
      </c>
      <c r="H5127" s="150">
        <f t="shared" si="176"/>
        <v>18</v>
      </c>
      <c r="I5127" s="149" t="s">
        <v>79</v>
      </c>
      <c r="J5127" s="151" t="str" cm="1">
        <f t="array" ref="J5127">_xlfn.XLOOKUP(D5127,justificativas_motivos,justificativas_texto,"",1,1)</f>
        <v>MOTORISTA CUMPRINDO HORÁRIO NA ESCALA ATUAL</v>
      </c>
    </row>
    <row r="5128" spans="1:10" ht="41.25" hidden="1" customHeight="1">
      <c r="A5128" s="152">
        <v>45753</v>
      </c>
      <c r="B5128" s="146">
        <v>24009</v>
      </c>
      <c r="C5128" s="147">
        <v>0.83333333333333337</v>
      </c>
      <c r="D5128" s="148" t="s">
        <v>11</v>
      </c>
      <c r="E5128" s="149" t="s">
        <v>219</v>
      </c>
      <c r="F5128" s="149"/>
      <c r="G5128" s="149" t="str">
        <f t="shared" si="175"/>
        <v>1</v>
      </c>
      <c r="H5128" s="150">
        <f t="shared" si="176"/>
        <v>18</v>
      </c>
      <c r="I5128" s="149" t="str" cm="1">
        <f t="array" ref="I5128">_xlfn.XLOOKUP(C5128,imp_horarios,imp_trechos_janta,"",-1,1)</f>
        <v>GOIANIA X SAO LUIS 20:00</v>
      </c>
      <c r="J5128" s="151" t="str" cm="1">
        <f t="array" ref="J5128">_xlfn.XLOOKUP(D5128,justificativas_motivos,justificativas_texto,"",1,1)</f>
        <v>MOTORISTA CUMPRINDO HORÁRIO NA ESCALA ATUAL</v>
      </c>
    </row>
    <row r="5129" spans="1:10" ht="41.25" hidden="1" customHeight="1">
      <c r="A5129" s="152">
        <v>45753</v>
      </c>
      <c r="B5129" s="146">
        <v>24009</v>
      </c>
      <c r="C5129" s="147">
        <v>0.83333333333333337</v>
      </c>
      <c r="D5129" s="148" t="s">
        <v>11</v>
      </c>
      <c r="E5129" s="132" t="s">
        <v>218</v>
      </c>
      <c r="F5129" s="149"/>
      <c r="G5129" s="149" t="str">
        <f t="shared" si="175"/>
        <v>1</v>
      </c>
      <c r="H5129" s="150">
        <f t="shared" si="176"/>
        <v>18</v>
      </c>
      <c r="I5129" s="149" t="str" cm="1">
        <f t="array" ref="I5129">_xlfn.XLOOKUP(C5129,imp_horarios,imp_trechos_janta,"",-1,1)</f>
        <v>GOIANIA X SAO LUIS 20:00</v>
      </c>
      <c r="J5129" s="151" t="str" cm="1">
        <f t="array" ref="J5129">_xlfn.XLOOKUP(D5129,justificativas_motivos,justificativas_texto,"",1,1)</f>
        <v>MOTORISTA CUMPRINDO HORÁRIO NA ESCALA ATUAL</v>
      </c>
    </row>
    <row r="5130" spans="1:10" ht="41.25" hidden="1" customHeight="1">
      <c r="A5130" s="152">
        <v>45754</v>
      </c>
      <c r="B5130" s="146">
        <v>15500</v>
      </c>
      <c r="C5130" s="147">
        <v>0.87847222222222221</v>
      </c>
      <c r="D5130" s="148" t="s">
        <v>11</v>
      </c>
      <c r="E5130" s="132" t="s">
        <v>119</v>
      </c>
      <c r="F5130" s="149"/>
      <c r="G5130" s="149" t="str">
        <f t="shared" si="175"/>
        <v>1</v>
      </c>
      <c r="H5130" s="150">
        <f t="shared" si="176"/>
        <v>18</v>
      </c>
      <c r="I5130" s="149" t="str" cm="1">
        <f t="array" ref="I5130">_xlfn.XLOOKUP(C5130,imp_horarios,imp_trechos_janta,"",-1,1)</f>
        <v>BELEM X GOIANIA 21:05</v>
      </c>
      <c r="J5130" s="151" t="str" cm="1">
        <f t="array" ref="J5130">_xlfn.XLOOKUP(D5130,justificativas_motivos,justificativas_texto,"",1,1)</f>
        <v>MOTORISTA CUMPRINDO HORÁRIO NA ESCALA ATUAL</v>
      </c>
    </row>
    <row r="5131" spans="1:10" ht="41.25" hidden="1" customHeight="1">
      <c r="A5131" s="152">
        <v>45754</v>
      </c>
      <c r="B5131" s="146">
        <v>15500</v>
      </c>
      <c r="C5131" s="147">
        <v>0.87847222222222221</v>
      </c>
      <c r="D5131" s="148" t="s">
        <v>11</v>
      </c>
      <c r="E5131" s="149" t="s">
        <v>397</v>
      </c>
      <c r="F5131" s="149"/>
      <c r="G5131" s="149" t="str">
        <f t="shared" si="175"/>
        <v>1</v>
      </c>
      <c r="H5131" s="150">
        <f t="shared" si="176"/>
        <v>18</v>
      </c>
      <c r="I5131" s="149" t="str" cm="1">
        <f t="array" ref="I5131">_xlfn.XLOOKUP(C5131,imp_horarios,imp_trechos_janta,"",-1,1)</f>
        <v>BELEM X GOIANIA 21:05</v>
      </c>
      <c r="J5131" s="151" t="str" cm="1">
        <f t="array" ref="J5131">_xlfn.XLOOKUP(D5131,justificativas_motivos,justificativas_texto,"",1,1)</f>
        <v>MOTORISTA CUMPRINDO HORÁRIO NA ESCALA ATUAL</v>
      </c>
    </row>
    <row r="5132" spans="1:10" ht="41.25" hidden="1" customHeight="1">
      <c r="A5132" s="152">
        <v>45754</v>
      </c>
      <c r="B5132" s="146">
        <v>24003</v>
      </c>
      <c r="C5132" s="147">
        <v>0.3</v>
      </c>
      <c r="D5132" s="148" t="s">
        <v>11</v>
      </c>
      <c r="E5132" s="149" t="s">
        <v>219</v>
      </c>
      <c r="F5132" s="149"/>
      <c r="G5132" s="149" t="str">
        <f t="shared" si="175"/>
        <v>1</v>
      </c>
      <c r="H5132" s="150">
        <f t="shared" si="176"/>
        <v>18</v>
      </c>
      <c r="I5132" s="149" t="str" cm="1">
        <f t="array" ref="I5132">_xlfn.XLOOKUP(C5132,imp_horarios,imp_trechos_janta,"",-1,1)</f>
        <v>BELEM X GOIANIA 07:12</v>
      </c>
      <c r="J5132" s="151" t="str" cm="1">
        <f t="array" ref="J5132">_xlfn.XLOOKUP(D5132,justificativas_motivos,justificativas_texto,"",1,1)</f>
        <v>MOTORISTA CUMPRINDO HORÁRIO NA ESCALA ATUAL</v>
      </c>
    </row>
    <row r="5133" spans="1:10" ht="41.25" hidden="1" customHeight="1">
      <c r="A5133" s="152">
        <v>45754</v>
      </c>
      <c r="B5133" s="146">
        <v>24003</v>
      </c>
      <c r="C5133" s="147">
        <v>0.3</v>
      </c>
      <c r="D5133" s="148" t="s">
        <v>11</v>
      </c>
      <c r="E5133" s="149" t="s">
        <v>218</v>
      </c>
      <c r="F5133" s="149"/>
      <c r="G5133" s="149" t="str">
        <f t="shared" si="175"/>
        <v>1</v>
      </c>
      <c r="H5133" s="150">
        <f t="shared" si="176"/>
        <v>18</v>
      </c>
      <c r="I5133" s="149" t="str" cm="1">
        <f t="array" ref="I5133">_xlfn.XLOOKUP(C5133,imp_horarios,imp_trechos_janta,"",-1,1)</f>
        <v>BELEM X GOIANIA 07:12</v>
      </c>
      <c r="J5133" s="151" t="str" cm="1">
        <f t="array" ref="J5133">_xlfn.XLOOKUP(D5133,justificativas_motivos,justificativas_texto,"",1,1)</f>
        <v>MOTORISTA CUMPRINDO HORÁRIO NA ESCALA ATUAL</v>
      </c>
    </row>
    <row r="5134" spans="1:10" ht="41.25" hidden="1" customHeight="1">
      <c r="A5134" s="152">
        <v>45754</v>
      </c>
      <c r="B5134" s="146">
        <v>24015</v>
      </c>
      <c r="C5134" s="147">
        <v>0.33333333333333331</v>
      </c>
      <c r="D5134" s="148" t="s">
        <v>11</v>
      </c>
      <c r="E5134" s="153" t="s">
        <v>193</v>
      </c>
      <c r="F5134" s="149"/>
      <c r="G5134" s="149" t="str">
        <f t="shared" si="175"/>
        <v>1</v>
      </c>
      <c r="H5134" s="150">
        <f t="shared" si="176"/>
        <v>18</v>
      </c>
      <c r="I5134" s="149" t="str" cm="1">
        <f t="array" ref="I5134">_xlfn.XLOOKUP(C5134,imp_horarios,imp_trechos_janta,"",-1,1)</f>
        <v>SAO LUIS X GOIANIA 08:00</v>
      </c>
      <c r="J5134" s="151" t="str" cm="1">
        <f t="array" ref="J5134">_xlfn.XLOOKUP(D5134,justificativas_motivos,justificativas_texto,"",1,1)</f>
        <v>MOTORISTA CUMPRINDO HORÁRIO NA ESCALA ATUAL</v>
      </c>
    </row>
    <row r="5135" spans="1:10" ht="41.25" hidden="1" customHeight="1">
      <c r="A5135" s="152">
        <v>45754</v>
      </c>
      <c r="B5135" s="146">
        <v>24015</v>
      </c>
      <c r="C5135" s="147">
        <v>0.33333333333333331</v>
      </c>
      <c r="D5135" s="148" t="s">
        <v>11</v>
      </c>
      <c r="E5135" s="153" t="s">
        <v>104</v>
      </c>
      <c r="F5135" s="149"/>
      <c r="G5135" s="149" t="str">
        <f t="shared" si="175"/>
        <v>1</v>
      </c>
      <c r="H5135" s="150">
        <f t="shared" si="176"/>
        <v>18</v>
      </c>
      <c r="I5135" s="132" t="str" cm="1">
        <f t="array" ref="I5135">_xlfn.XLOOKUP(C5135,imp_horarios,imp_trechos_janta,"",-1,1)</f>
        <v>SAO LUIS X GOIANIA 08:00</v>
      </c>
      <c r="J5135" s="151" t="str" cm="1">
        <f t="array" ref="J5135">_xlfn.XLOOKUP(D5135,justificativas_motivos,justificativas_texto,"",1,1)</f>
        <v>MOTORISTA CUMPRINDO HORÁRIO NA ESCALA ATUAL</v>
      </c>
    </row>
    <row r="5136" spans="1:10" ht="41.25" hidden="1" customHeight="1">
      <c r="A5136" s="152">
        <v>45754</v>
      </c>
      <c r="B5136" s="146">
        <v>19021</v>
      </c>
      <c r="C5136" s="147">
        <v>0.39583333333333331</v>
      </c>
      <c r="D5136" s="148" t="s">
        <v>11</v>
      </c>
      <c r="E5136" s="153" t="s">
        <v>38</v>
      </c>
      <c r="F5136" s="149"/>
      <c r="G5136" s="149" t="str">
        <f t="shared" si="175"/>
        <v>1</v>
      </c>
      <c r="H5136" s="150">
        <f t="shared" si="176"/>
        <v>18</v>
      </c>
      <c r="I5136" s="132" t="s">
        <v>145</v>
      </c>
      <c r="J5136" s="151" t="str" cm="1">
        <f t="array" ref="J5136">_xlfn.XLOOKUP(D5136,justificativas_motivos,justificativas_texto,"",1,1)</f>
        <v>MOTORISTA CUMPRINDO HORÁRIO NA ESCALA ATUAL</v>
      </c>
    </row>
    <row r="5137" spans="1:10" ht="41.25" hidden="1" customHeight="1">
      <c r="A5137" s="152">
        <v>45754</v>
      </c>
      <c r="B5137" s="146">
        <v>19021</v>
      </c>
      <c r="C5137" s="147">
        <v>0.39583333333333331</v>
      </c>
      <c r="D5137" s="148" t="s">
        <v>11</v>
      </c>
      <c r="E5137" s="153" t="s">
        <v>366</v>
      </c>
      <c r="F5137" s="149"/>
      <c r="G5137" s="149" t="str">
        <f t="shared" si="175"/>
        <v>1</v>
      </c>
      <c r="H5137" s="150">
        <f t="shared" si="176"/>
        <v>18</v>
      </c>
      <c r="I5137" s="149" t="s">
        <v>145</v>
      </c>
      <c r="J5137" s="151" t="str" cm="1">
        <f t="array" ref="J5137">_xlfn.XLOOKUP(D5137,justificativas_motivos,justificativas_texto,"",1,1)</f>
        <v>MOTORISTA CUMPRINDO HORÁRIO NA ESCALA ATUAL</v>
      </c>
    </row>
    <row r="5138" spans="1:10" ht="41.25" hidden="1" customHeight="1">
      <c r="A5138" s="152">
        <v>45754</v>
      </c>
      <c r="B5138" s="146">
        <v>19019</v>
      </c>
      <c r="C5138" s="147">
        <v>0.75</v>
      </c>
      <c r="D5138" s="148" t="s">
        <v>11</v>
      </c>
      <c r="E5138" s="149" t="s">
        <v>70</v>
      </c>
      <c r="F5138" s="149"/>
      <c r="G5138" s="149" t="str">
        <f t="shared" si="175"/>
        <v>1</v>
      </c>
      <c r="H5138" s="150">
        <f t="shared" si="176"/>
        <v>18</v>
      </c>
      <c r="I5138" s="149" t="str" cm="1">
        <f t="array" ref="I5138">_xlfn.XLOOKUP(C5138,imp_horarios,imp_trechos_janta,"",-1,1)</f>
        <v>GOIANIA X TERESINA 18:00</v>
      </c>
      <c r="J5138" s="151" t="str" cm="1">
        <f t="array" ref="J5138">_xlfn.XLOOKUP(D5138,justificativas_motivos,justificativas_texto,"",1,1)</f>
        <v>MOTORISTA CUMPRINDO HORÁRIO NA ESCALA ATUAL</v>
      </c>
    </row>
    <row r="5139" spans="1:10" ht="41.25" hidden="1" customHeight="1">
      <c r="A5139" s="152">
        <v>45754</v>
      </c>
      <c r="B5139" s="146">
        <v>19019</v>
      </c>
      <c r="C5139" s="147">
        <v>0.75</v>
      </c>
      <c r="D5139" s="148" t="s">
        <v>11</v>
      </c>
      <c r="E5139" s="149" t="s">
        <v>108</v>
      </c>
      <c r="F5139" s="149"/>
      <c r="G5139" s="149" t="str">
        <f t="shared" si="175"/>
        <v>1</v>
      </c>
      <c r="H5139" s="150">
        <f t="shared" si="176"/>
        <v>18</v>
      </c>
      <c r="I5139" s="132" t="str" cm="1">
        <f t="array" ref="I5139">_xlfn.XLOOKUP(C5139,imp_horarios,imp_trechos_janta,"",-1,1)</f>
        <v>GOIANIA X TERESINA 18:00</v>
      </c>
      <c r="J5139" s="151" t="str" cm="1">
        <f t="array" ref="J5139">_xlfn.XLOOKUP(D5139,justificativas_motivos,justificativas_texto,"",1,1)</f>
        <v>MOTORISTA CUMPRINDO HORÁRIO NA ESCALA ATUAL</v>
      </c>
    </row>
    <row r="5140" spans="1:10" ht="41.25" hidden="1" customHeight="1">
      <c r="A5140" s="152">
        <v>45754</v>
      </c>
      <c r="B5140" s="146">
        <v>24002</v>
      </c>
      <c r="C5140" s="147">
        <v>0.79166666666666663</v>
      </c>
      <c r="D5140" s="148" t="s">
        <v>11</v>
      </c>
      <c r="E5140" s="149" t="s">
        <v>84</v>
      </c>
      <c r="F5140" s="149"/>
      <c r="G5140" s="149" t="str">
        <f t="shared" si="175"/>
        <v>1</v>
      </c>
      <c r="H5140" s="150">
        <f t="shared" si="176"/>
        <v>18</v>
      </c>
      <c r="I5140" s="132" t="s">
        <v>79</v>
      </c>
      <c r="J5140" s="151" t="str" cm="1">
        <f t="array" ref="J5140">_xlfn.XLOOKUP(D5140,justificativas_motivos,justificativas_texto,"",1,1)</f>
        <v>MOTORISTA CUMPRINDO HORÁRIO NA ESCALA ATUAL</v>
      </c>
    </row>
    <row r="5141" spans="1:10" ht="41.25" hidden="1" customHeight="1">
      <c r="A5141" s="152">
        <v>45754</v>
      </c>
      <c r="B5141" s="146">
        <v>24002</v>
      </c>
      <c r="C5141" s="147">
        <v>0.79166666666666663</v>
      </c>
      <c r="D5141" s="148" t="s">
        <v>11</v>
      </c>
      <c r="E5141" s="149" t="s">
        <v>339</v>
      </c>
      <c r="F5141" s="149"/>
      <c r="G5141" s="149" t="str">
        <f t="shared" si="175"/>
        <v>1</v>
      </c>
      <c r="H5141" s="150">
        <f t="shared" si="176"/>
        <v>18</v>
      </c>
      <c r="I5141" s="149" t="s">
        <v>79</v>
      </c>
      <c r="J5141" s="151" t="str" cm="1">
        <f t="array" ref="J5141">_xlfn.XLOOKUP(D5141,justificativas_motivos,justificativas_texto,"",1,1)</f>
        <v>MOTORISTA CUMPRINDO HORÁRIO NA ESCALA ATUAL</v>
      </c>
    </row>
    <row r="5142" spans="1:10" ht="41.25" hidden="1" customHeight="1">
      <c r="A5142" s="152">
        <v>45754</v>
      </c>
      <c r="B5142" s="146">
        <v>24006</v>
      </c>
      <c r="C5142" s="147">
        <v>0.83333333333333337</v>
      </c>
      <c r="D5142" s="148" t="s">
        <v>11</v>
      </c>
      <c r="E5142" s="149" t="s">
        <v>91</v>
      </c>
      <c r="F5142" s="149"/>
      <c r="G5142" s="149" t="str">
        <f t="shared" si="175"/>
        <v>1</v>
      </c>
      <c r="H5142" s="150">
        <f t="shared" si="176"/>
        <v>18</v>
      </c>
      <c r="I5142" s="149" t="str" cm="1">
        <f t="array" ref="I5142">_xlfn.XLOOKUP(C5142,imp_horarios,imp_trechos_janta,"",-1,1)</f>
        <v>GOIANIA X SAO LUIS 20:00</v>
      </c>
      <c r="J5142" s="151" t="str" cm="1">
        <f t="array" ref="J5142">_xlfn.XLOOKUP(D5142,justificativas_motivos,justificativas_texto,"",1,1)</f>
        <v>MOTORISTA CUMPRINDO HORÁRIO NA ESCALA ATUAL</v>
      </c>
    </row>
    <row r="5143" spans="1:10" ht="41.25" hidden="1" customHeight="1">
      <c r="A5143" s="152">
        <v>45754</v>
      </c>
      <c r="B5143" s="146">
        <v>24006</v>
      </c>
      <c r="C5143" s="147">
        <v>0.83333333333333337</v>
      </c>
      <c r="D5143" s="148" t="s">
        <v>11</v>
      </c>
      <c r="E5143" s="149" t="s">
        <v>89</v>
      </c>
      <c r="F5143" s="149"/>
      <c r="G5143" s="149" t="str">
        <f t="shared" si="175"/>
        <v>1</v>
      </c>
      <c r="H5143" s="150">
        <f t="shared" si="176"/>
        <v>18</v>
      </c>
      <c r="I5143" s="149" t="str" cm="1">
        <f t="array" ref="I5143">_xlfn.XLOOKUP(C5143,imp_horarios,imp_trechos_janta,"",-1,1)</f>
        <v>GOIANIA X SAO LUIS 20:00</v>
      </c>
      <c r="J5143" s="151" t="str" cm="1">
        <f t="array" ref="J5143">_xlfn.XLOOKUP(D5143,justificativas_motivos,justificativas_texto,"",1,1)</f>
        <v>MOTORISTA CUMPRINDO HORÁRIO NA ESCALA ATUAL</v>
      </c>
    </row>
    <row r="5144" spans="1:10" ht="41.25" hidden="1" customHeight="1">
      <c r="A5144" s="152">
        <v>45755</v>
      </c>
      <c r="B5144" s="146">
        <v>19026</v>
      </c>
      <c r="C5144" s="147">
        <v>0.87847222222222221</v>
      </c>
      <c r="D5144" s="148" t="s">
        <v>11</v>
      </c>
      <c r="E5144" s="149" t="s">
        <v>84</v>
      </c>
      <c r="F5144" s="149"/>
      <c r="G5144" s="149" t="str">
        <f t="shared" si="175"/>
        <v>1</v>
      </c>
      <c r="H5144" s="150">
        <f t="shared" si="176"/>
        <v>18</v>
      </c>
      <c r="I5144" s="149" t="str" cm="1">
        <f t="array" ref="I5144">_xlfn.XLOOKUP(C5144,imp_horarios,imp_trechos_janta,"",-1,1)</f>
        <v>BELEM X GOIANIA 21:05</v>
      </c>
      <c r="J5144" s="151" t="str" cm="1">
        <f t="array" ref="J5144">_xlfn.XLOOKUP(D5144,justificativas_motivos,justificativas_texto,"",1,1)</f>
        <v>MOTORISTA CUMPRINDO HORÁRIO NA ESCALA ATUAL</v>
      </c>
    </row>
    <row r="5145" spans="1:10" ht="41.25" hidden="1" customHeight="1">
      <c r="A5145" s="152">
        <v>45755</v>
      </c>
      <c r="B5145" s="146">
        <v>19026</v>
      </c>
      <c r="C5145" s="147">
        <v>0.87847222222222221</v>
      </c>
      <c r="D5145" s="148" t="s">
        <v>11</v>
      </c>
      <c r="E5145" s="149" t="s">
        <v>339</v>
      </c>
      <c r="F5145" s="149"/>
      <c r="G5145" s="149" t="str">
        <f t="shared" si="175"/>
        <v>1</v>
      </c>
      <c r="H5145" s="150">
        <f t="shared" si="176"/>
        <v>18</v>
      </c>
      <c r="I5145" s="149" t="str" cm="1">
        <f t="array" ref="I5145">_xlfn.XLOOKUP(C5145,imp_horarios,imp_trechos_janta,"",-1,1)</f>
        <v>BELEM X GOIANIA 21:05</v>
      </c>
      <c r="J5145" s="151" t="str" cm="1">
        <f t="array" ref="J5145">_xlfn.XLOOKUP(D5145,justificativas_motivos,justificativas_texto,"",1,1)</f>
        <v>MOTORISTA CUMPRINDO HORÁRIO NA ESCALA ATUAL</v>
      </c>
    </row>
    <row r="5146" spans="1:10" ht="41.25" hidden="1" customHeight="1">
      <c r="A5146" s="152">
        <v>45755</v>
      </c>
      <c r="B5146" s="146">
        <v>24002</v>
      </c>
      <c r="C5146" s="147">
        <v>0.3</v>
      </c>
      <c r="D5146" s="148" t="s">
        <v>11</v>
      </c>
      <c r="E5146" s="149" t="s">
        <v>91</v>
      </c>
      <c r="F5146" s="149"/>
      <c r="G5146" s="149" t="str">
        <f t="shared" si="175"/>
        <v>1</v>
      </c>
      <c r="H5146" s="150">
        <f t="shared" si="176"/>
        <v>18</v>
      </c>
      <c r="I5146" s="149" t="str" cm="1">
        <f t="array" ref="I5146">_xlfn.XLOOKUP(C5146,imp_horarios,imp_trechos_janta,"",-1,1)</f>
        <v>BELEM X GOIANIA 07:12</v>
      </c>
      <c r="J5146" s="151" t="str" cm="1">
        <f t="array" ref="J5146">_xlfn.XLOOKUP(D5146,justificativas_motivos,justificativas_texto,"",1,1)</f>
        <v>MOTORISTA CUMPRINDO HORÁRIO NA ESCALA ATUAL</v>
      </c>
    </row>
    <row r="5147" spans="1:10" ht="41.25" hidden="1" customHeight="1">
      <c r="A5147" s="152">
        <v>45755</v>
      </c>
      <c r="B5147" s="146">
        <v>24002</v>
      </c>
      <c r="C5147" s="147">
        <v>0.3</v>
      </c>
      <c r="D5147" s="148" t="s">
        <v>11</v>
      </c>
      <c r="E5147" s="149" t="s">
        <v>89</v>
      </c>
      <c r="F5147" s="149"/>
      <c r="G5147" s="149" t="str">
        <f t="shared" si="175"/>
        <v>1</v>
      </c>
      <c r="H5147" s="150">
        <f t="shared" si="176"/>
        <v>18</v>
      </c>
      <c r="I5147" s="149" t="str" cm="1">
        <f t="array" ref="I5147">_xlfn.XLOOKUP(C5147,imp_horarios,imp_trechos_janta,"",-1,1)</f>
        <v>BELEM X GOIANIA 07:12</v>
      </c>
      <c r="J5147" s="151" t="str" cm="1">
        <f t="array" ref="J5147">_xlfn.XLOOKUP(D5147,justificativas_motivos,justificativas_texto,"",1,1)</f>
        <v>MOTORISTA CUMPRINDO HORÁRIO NA ESCALA ATUAL</v>
      </c>
    </row>
    <row r="5148" spans="1:10" ht="41.25" hidden="1" customHeight="1">
      <c r="A5148" s="152">
        <v>45755</v>
      </c>
      <c r="B5148" s="146">
        <v>16700</v>
      </c>
      <c r="C5148" s="147">
        <v>0.39583333333333331</v>
      </c>
      <c r="D5148" s="148" t="s">
        <v>11</v>
      </c>
      <c r="E5148" s="153" t="s">
        <v>39</v>
      </c>
      <c r="F5148" s="149"/>
      <c r="G5148" s="149" t="str">
        <f t="shared" si="175"/>
        <v>1</v>
      </c>
      <c r="H5148" s="150">
        <f t="shared" si="176"/>
        <v>18</v>
      </c>
      <c r="I5148" s="149" t="str" cm="1">
        <f t="array" ref="I5148">_xlfn.XLOOKUP(C5148,imp_horarios,imp_trechos_janta,"",-1,1)</f>
        <v>GOIANIA X BELEM 09:30</v>
      </c>
      <c r="J5148" s="151" t="str" cm="1">
        <f t="array" ref="J5148">_xlfn.XLOOKUP(D5148,justificativas_motivos,justificativas_texto,"",1,1)</f>
        <v>MOTORISTA CUMPRINDO HORÁRIO NA ESCALA ATUAL</v>
      </c>
    </row>
    <row r="5149" spans="1:10" ht="41.25" hidden="1" customHeight="1">
      <c r="A5149" s="152">
        <v>45755</v>
      </c>
      <c r="B5149" s="146">
        <v>16700</v>
      </c>
      <c r="C5149" s="147">
        <v>0.39583333333333331</v>
      </c>
      <c r="D5149" s="148" t="s">
        <v>11</v>
      </c>
      <c r="E5149" s="153" t="s">
        <v>227</v>
      </c>
      <c r="F5149" s="149"/>
      <c r="G5149" s="149" t="str">
        <f t="shared" si="175"/>
        <v>1</v>
      </c>
      <c r="H5149" s="150">
        <f t="shared" si="176"/>
        <v>18</v>
      </c>
      <c r="I5149" s="149" t="str" cm="1">
        <f t="array" ref="I5149">_xlfn.XLOOKUP(C5149,imp_horarios,imp_trechos_janta,"",-1,1)</f>
        <v>GOIANIA X BELEM 09:30</v>
      </c>
      <c r="J5149" s="151" t="str" cm="1">
        <f t="array" ref="J5149">_xlfn.XLOOKUP(D5149,justificativas_motivos,justificativas_texto,"",1,1)</f>
        <v>MOTORISTA CUMPRINDO HORÁRIO NA ESCALA ATUAL</v>
      </c>
    </row>
    <row r="5150" spans="1:10" ht="41.25" hidden="1" customHeight="1">
      <c r="A5150" s="152">
        <v>45755</v>
      </c>
      <c r="B5150" s="146">
        <v>15900</v>
      </c>
      <c r="C5150" s="147">
        <v>0.75</v>
      </c>
      <c r="D5150" s="148" t="s">
        <v>11</v>
      </c>
      <c r="E5150" s="149" t="s">
        <v>86</v>
      </c>
      <c r="F5150" s="149"/>
      <c r="G5150" s="149" t="str">
        <f t="shared" si="175"/>
        <v>1</v>
      </c>
      <c r="H5150" s="150">
        <f t="shared" si="176"/>
        <v>18</v>
      </c>
      <c r="I5150" s="149" t="str" cm="1">
        <f t="array" ref="I5150">_xlfn.XLOOKUP(C5150,imp_horarios,imp_trechos_janta,"",-1,1)</f>
        <v>GOIANIA X TERESINA 18:00</v>
      </c>
      <c r="J5150" s="151" t="str" cm="1">
        <f t="array" ref="J5150">_xlfn.XLOOKUP(D5150,justificativas_motivos,justificativas_texto,"",1,1)</f>
        <v>MOTORISTA CUMPRINDO HORÁRIO NA ESCALA ATUAL</v>
      </c>
    </row>
    <row r="5151" spans="1:10" ht="41.25" hidden="1" customHeight="1">
      <c r="A5151" s="152">
        <v>45755</v>
      </c>
      <c r="B5151" s="146">
        <v>15900</v>
      </c>
      <c r="C5151" s="147">
        <v>0.75</v>
      </c>
      <c r="D5151" s="148" t="s">
        <v>11</v>
      </c>
      <c r="E5151" s="149" t="s">
        <v>168</v>
      </c>
      <c r="F5151" s="149"/>
      <c r="G5151" s="149" t="str">
        <f t="shared" si="175"/>
        <v>1</v>
      </c>
      <c r="H5151" s="150">
        <f t="shared" si="176"/>
        <v>18</v>
      </c>
      <c r="I5151" s="149" t="str" cm="1">
        <f t="array" ref="I5151">_xlfn.XLOOKUP(C5151,imp_horarios,imp_trechos_janta,"",-1,1)</f>
        <v>GOIANIA X TERESINA 18:00</v>
      </c>
      <c r="J5151" s="151" t="str" cm="1">
        <f t="array" ref="J5151">_xlfn.XLOOKUP(D5151,justificativas_motivos,justificativas_texto,"",1,1)</f>
        <v>MOTORISTA CUMPRINDO HORÁRIO NA ESCALA ATUAL</v>
      </c>
    </row>
    <row r="5152" spans="1:10" ht="41.25" hidden="1" customHeight="1">
      <c r="A5152" s="152">
        <v>45755</v>
      </c>
      <c r="B5152" s="146">
        <v>24016</v>
      </c>
      <c r="C5152" s="147">
        <v>0.79166666666666663</v>
      </c>
      <c r="D5152" s="148" t="s">
        <v>11</v>
      </c>
      <c r="E5152" s="149" t="s">
        <v>157</v>
      </c>
      <c r="F5152" s="149"/>
      <c r="G5152" s="149" t="str">
        <f t="shared" si="175"/>
        <v>1</v>
      </c>
      <c r="H5152" s="150">
        <f t="shared" si="176"/>
        <v>18</v>
      </c>
      <c r="I5152" s="149" t="str" cm="1">
        <f t="array" ref="I5152">_xlfn.XLOOKUP(C5152,imp_horarios,imp_trechos_janta,"",-1,1)</f>
        <v>GOIANIA X TERESINA 18:00</v>
      </c>
      <c r="J5152" s="151" t="str" cm="1">
        <f t="array" ref="J5152">_xlfn.XLOOKUP(D5152,justificativas_motivos,justificativas_texto,"",1,1)</f>
        <v>MOTORISTA CUMPRINDO HORÁRIO NA ESCALA ATUAL</v>
      </c>
    </row>
    <row r="5153" spans="1:10" ht="41.25" hidden="1" customHeight="1">
      <c r="A5153" s="152">
        <v>45755</v>
      </c>
      <c r="B5153" s="146">
        <v>24016</v>
      </c>
      <c r="C5153" s="147">
        <v>0.79166666666666663</v>
      </c>
      <c r="D5153" s="148" t="s">
        <v>11</v>
      </c>
      <c r="E5153" s="149" t="s">
        <v>216</v>
      </c>
      <c r="F5153" s="149"/>
      <c r="G5153" s="149" t="str">
        <f t="shared" si="175"/>
        <v>1</v>
      </c>
      <c r="H5153" s="150">
        <f t="shared" si="176"/>
        <v>18</v>
      </c>
      <c r="I5153" s="149" t="str" cm="1">
        <f t="array" ref="I5153">_xlfn.XLOOKUP(C5153,imp_horarios,imp_trechos_janta,"",-1,1)</f>
        <v>GOIANIA X TERESINA 18:00</v>
      </c>
      <c r="J5153" s="151" t="str" cm="1">
        <f t="array" ref="J5153">_xlfn.XLOOKUP(D5153,justificativas_motivos,justificativas_texto,"",1,1)</f>
        <v>MOTORISTA CUMPRINDO HORÁRIO NA ESCALA ATUAL</v>
      </c>
    </row>
    <row r="5154" spans="1:10" ht="41.25" hidden="1" customHeight="1">
      <c r="A5154" s="152">
        <v>45755</v>
      </c>
      <c r="B5154" s="146">
        <v>24001</v>
      </c>
      <c r="C5154" s="147">
        <v>0.83333333333333337</v>
      </c>
      <c r="D5154" s="148" t="s">
        <v>11</v>
      </c>
      <c r="E5154" s="149" t="s">
        <v>15</v>
      </c>
      <c r="F5154" s="149"/>
      <c r="G5154" s="149" t="str">
        <f t="shared" si="175"/>
        <v>1</v>
      </c>
      <c r="H5154" s="150">
        <f t="shared" si="176"/>
        <v>18</v>
      </c>
      <c r="I5154" s="149" t="str" cm="1">
        <f t="array" ref="I5154">_xlfn.XLOOKUP(C5154,imp_horarios,imp_trechos_janta,"",-1,1)</f>
        <v>GOIANIA X SAO LUIS 20:00</v>
      </c>
      <c r="J5154" s="151" t="str" cm="1">
        <f t="array" ref="J5154">_xlfn.XLOOKUP(D5154,justificativas_motivos,justificativas_texto,"",1,1)</f>
        <v>MOTORISTA CUMPRINDO HORÁRIO NA ESCALA ATUAL</v>
      </c>
    </row>
    <row r="5155" spans="1:10" ht="41.25" hidden="1" customHeight="1">
      <c r="A5155" s="152">
        <v>45755</v>
      </c>
      <c r="B5155" s="146">
        <v>24001</v>
      </c>
      <c r="C5155" s="147">
        <v>0.83333333333333337</v>
      </c>
      <c r="D5155" s="148" t="s">
        <v>11</v>
      </c>
      <c r="E5155" s="149" t="s">
        <v>373</v>
      </c>
      <c r="F5155" s="149"/>
      <c r="G5155" s="149" t="str">
        <f t="shared" si="175"/>
        <v>1</v>
      </c>
      <c r="H5155" s="150">
        <f t="shared" si="176"/>
        <v>18</v>
      </c>
      <c r="I5155" s="149" t="str" cm="1">
        <f t="array" ref="I5155">_xlfn.XLOOKUP(C5155,imp_horarios,imp_trechos_janta,"",-1,1)</f>
        <v>GOIANIA X SAO LUIS 20:00</v>
      </c>
      <c r="J5155" s="151" t="str" cm="1">
        <f t="array" ref="J5155">_xlfn.XLOOKUP(D5155,justificativas_motivos,justificativas_texto,"",1,1)</f>
        <v>MOTORISTA CUMPRINDO HORÁRIO NA ESCALA ATUAL</v>
      </c>
    </row>
    <row r="5156" spans="1:10" ht="41.25" hidden="1" customHeight="1">
      <c r="A5156" s="152">
        <v>45756</v>
      </c>
      <c r="B5156" s="146">
        <v>16900</v>
      </c>
      <c r="C5156" s="147">
        <v>0.87847222222222221</v>
      </c>
      <c r="D5156" s="148" t="s">
        <v>11</v>
      </c>
      <c r="E5156" s="149" t="s">
        <v>15</v>
      </c>
      <c r="F5156" s="149"/>
      <c r="G5156" s="149" t="str">
        <f t="shared" si="175"/>
        <v>1</v>
      </c>
      <c r="H5156" s="150">
        <f t="shared" si="176"/>
        <v>18</v>
      </c>
      <c r="I5156" s="149" t="str" cm="1">
        <f t="array" ref="I5156">_xlfn.XLOOKUP(C5156,imp_horarios,imp_trechos_janta,"",-1,1)</f>
        <v>BELEM X GOIANIA 21:05</v>
      </c>
      <c r="J5156" s="151" t="str" cm="1">
        <f t="array" ref="J5156">_xlfn.XLOOKUP(D5156,justificativas_motivos,justificativas_texto,"",1,1)</f>
        <v>MOTORISTA CUMPRINDO HORÁRIO NA ESCALA ATUAL</v>
      </c>
    </row>
    <row r="5157" spans="1:10" ht="41.25" hidden="1" customHeight="1">
      <c r="A5157" s="152">
        <v>45756</v>
      </c>
      <c r="B5157" s="146">
        <v>16900</v>
      </c>
      <c r="C5157" s="147">
        <v>0.87847222222222221</v>
      </c>
      <c r="D5157" s="148" t="s">
        <v>11</v>
      </c>
      <c r="E5157" s="149" t="s">
        <v>373</v>
      </c>
      <c r="F5157" s="149"/>
      <c r="G5157" s="149" t="str">
        <f t="shared" si="175"/>
        <v>1</v>
      </c>
      <c r="H5157" s="150">
        <f t="shared" si="176"/>
        <v>18</v>
      </c>
      <c r="I5157" s="149" t="str" cm="1">
        <f t="array" ref="I5157">_xlfn.XLOOKUP(C5157,imp_horarios,imp_trechos_janta,"",-1,1)</f>
        <v>BELEM X GOIANIA 21:05</v>
      </c>
      <c r="J5157" s="151" t="str" cm="1">
        <f t="array" ref="J5157">_xlfn.XLOOKUP(D5157,justificativas_motivos,justificativas_texto,"",1,1)</f>
        <v>MOTORISTA CUMPRINDO HORÁRIO NA ESCALA ATUAL</v>
      </c>
    </row>
    <row r="5158" spans="1:10" ht="41.25" hidden="1" customHeight="1">
      <c r="A5158" s="152">
        <v>45756</v>
      </c>
      <c r="B5158" s="146">
        <v>24016</v>
      </c>
      <c r="C5158" s="147">
        <v>0.3</v>
      </c>
      <c r="D5158" s="148" t="s">
        <v>11</v>
      </c>
      <c r="E5158" s="153" t="s">
        <v>226</v>
      </c>
      <c r="F5158" s="149"/>
      <c r="G5158" s="149" t="str">
        <f t="shared" si="175"/>
        <v>1</v>
      </c>
      <c r="H5158" s="150">
        <f t="shared" si="176"/>
        <v>18</v>
      </c>
      <c r="I5158" s="149" t="str" cm="1">
        <f t="array" ref="I5158">_xlfn.XLOOKUP(C5158,imp_horarios,imp_trechos_janta,"",-1,1)</f>
        <v>BELEM X GOIANIA 07:12</v>
      </c>
      <c r="J5158" s="151" t="str" cm="1">
        <f t="array" ref="J5158">_xlfn.XLOOKUP(D5158,justificativas_motivos,justificativas_texto,"",1,1)</f>
        <v>MOTORISTA CUMPRINDO HORÁRIO NA ESCALA ATUAL</v>
      </c>
    </row>
    <row r="5159" spans="1:10" ht="41.25" hidden="1" customHeight="1">
      <c r="A5159" s="152">
        <v>45756</v>
      </c>
      <c r="B5159" s="146">
        <v>24016</v>
      </c>
      <c r="C5159" s="147">
        <v>0.3</v>
      </c>
      <c r="D5159" s="148" t="s">
        <v>11</v>
      </c>
      <c r="E5159" s="153" t="s">
        <v>66</v>
      </c>
      <c r="F5159" s="149"/>
      <c r="G5159" s="149" t="str">
        <f t="shared" si="175"/>
        <v>1</v>
      </c>
      <c r="H5159" s="150">
        <f t="shared" si="176"/>
        <v>18</v>
      </c>
      <c r="I5159" s="149" t="str" cm="1">
        <f t="array" ref="I5159">_xlfn.XLOOKUP(C5159,imp_horarios,imp_trechos_janta,"",-1,1)</f>
        <v>BELEM X GOIANIA 07:12</v>
      </c>
      <c r="J5159" s="151" t="str" cm="1">
        <f t="array" ref="J5159">_xlfn.XLOOKUP(D5159,justificativas_motivos,justificativas_texto,"",1,1)</f>
        <v>MOTORISTA CUMPRINDO HORÁRIO NA ESCALA ATUAL</v>
      </c>
    </row>
    <row r="5160" spans="1:10" ht="41.25" hidden="1" customHeight="1">
      <c r="A5160" s="152">
        <v>45756</v>
      </c>
      <c r="B5160" s="146">
        <v>16300</v>
      </c>
      <c r="C5160" s="147">
        <v>0.39583333333333331</v>
      </c>
      <c r="D5160" s="148" t="s">
        <v>11</v>
      </c>
      <c r="E5160" s="153" t="s">
        <v>361</v>
      </c>
      <c r="F5160" s="149"/>
      <c r="G5160" s="149" t="str">
        <f t="shared" si="175"/>
        <v>1</v>
      </c>
      <c r="H5160" s="150">
        <f t="shared" si="176"/>
        <v>18</v>
      </c>
      <c r="I5160" s="149" t="str" cm="1">
        <f t="array" ref="I5160">_xlfn.XLOOKUP(C5160,imp_horarios,imp_trechos_janta,"",-1,1)</f>
        <v>GOIANIA X BELEM 09:30</v>
      </c>
      <c r="J5160" s="151" t="str" cm="1">
        <f t="array" ref="J5160">_xlfn.XLOOKUP(D5160,justificativas_motivos,justificativas_texto,"",1,1)</f>
        <v>MOTORISTA CUMPRINDO HORÁRIO NA ESCALA ATUAL</v>
      </c>
    </row>
    <row r="5161" spans="1:10" ht="41.25" hidden="1" customHeight="1">
      <c r="A5161" s="152">
        <v>45756</v>
      </c>
      <c r="B5161" s="146">
        <v>16300</v>
      </c>
      <c r="C5161" s="147">
        <v>0.39583333333333331</v>
      </c>
      <c r="D5161" s="148" t="s">
        <v>11</v>
      </c>
      <c r="E5161" s="153" t="s">
        <v>307</v>
      </c>
      <c r="F5161" s="149"/>
      <c r="G5161" s="149" t="str">
        <f t="shared" si="175"/>
        <v>1</v>
      </c>
      <c r="H5161" s="150">
        <f t="shared" si="176"/>
        <v>18</v>
      </c>
      <c r="I5161" s="149" t="str" cm="1">
        <f t="array" ref="I5161">_xlfn.XLOOKUP(C5161,imp_horarios,imp_trechos_janta,"",-1,1)</f>
        <v>GOIANIA X BELEM 09:30</v>
      </c>
      <c r="J5161" s="151" t="str" cm="1">
        <f t="array" ref="J5161">_xlfn.XLOOKUP(D5161,justificativas_motivos,justificativas_texto,"",1,1)</f>
        <v>MOTORISTA CUMPRINDO HORÁRIO NA ESCALA ATUAL</v>
      </c>
    </row>
    <row r="5162" spans="1:10" ht="41.25" hidden="1" customHeight="1">
      <c r="A5162" s="152">
        <v>45756</v>
      </c>
      <c r="B5162" s="146">
        <v>20014</v>
      </c>
      <c r="C5162" s="147">
        <v>0.75</v>
      </c>
      <c r="D5162" s="148" t="s">
        <v>11</v>
      </c>
      <c r="E5162" s="149" t="s">
        <v>416</v>
      </c>
      <c r="F5162" s="149"/>
      <c r="G5162" s="149" t="str">
        <f t="shared" si="175"/>
        <v>1</v>
      </c>
      <c r="H5162" s="150">
        <f t="shared" si="176"/>
        <v>18</v>
      </c>
      <c r="I5162" s="149" t="str" cm="1">
        <f t="array" ref="I5162">_xlfn.XLOOKUP(C5162,imp_horarios,imp_trechos_janta,"",-1,1)</f>
        <v>GOIANIA X TERESINA 18:00</v>
      </c>
      <c r="J5162" s="151" t="str" cm="1">
        <f t="array" ref="J5162">_xlfn.XLOOKUP(D5162,justificativas_motivos,justificativas_texto,"",1,1)</f>
        <v>MOTORISTA CUMPRINDO HORÁRIO NA ESCALA ATUAL</v>
      </c>
    </row>
    <row r="5163" spans="1:10" ht="41.25" hidden="1" customHeight="1">
      <c r="A5163" s="152">
        <v>45756</v>
      </c>
      <c r="B5163" s="146">
        <v>20014</v>
      </c>
      <c r="C5163" s="147">
        <v>0.75</v>
      </c>
      <c r="D5163" s="148" t="s">
        <v>11</v>
      </c>
      <c r="E5163" s="149" t="s">
        <v>201</v>
      </c>
      <c r="F5163" s="149"/>
      <c r="G5163" s="149" t="str">
        <f t="shared" si="175"/>
        <v>1</v>
      </c>
      <c r="H5163" s="150">
        <f t="shared" si="176"/>
        <v>18</v>
      </c>
      <c r="I5163" s="149" t="str" cm="1">
        <f t="array" ref="I5163">_xlfn.XLOOKUP(C5163,imp_horarios,imp_trechos_janta,"",-1,1)</f>
        <v>GOIANIA X TERESINA 18:00</v>
      </c>
      <c r="J5163" s="151" t="str" cm="1">
        <f t="array" ref="J5163">_xlfn.XLOOKUP(D5163,justificativas_motivos,justificativas_texto,"",1,1)</f>
        <v>MOTORISTA CUMPRINDO HORÁRIO NA ESCALA ATUAL</v>
      </c>
    </row>
    <row r="5164" spans="1:10" ht="41.25" hidden="1" customHeight="1">
      <c r="A5164" s="152">
        <v>45756</v>
      </c>
      <c r="B5164" s="146">
        <v>24012</v>
      </c>
      <c r="C5164" s="147">
        <v>0.79166666666666663</v>
      </c>
      <c r="D5164" s="148" t="s">
        <v>11</v>
      </c>
      <c r="E5164" s="149" t="s">
        <v>40</v>
      </c>
      <c r="F5164" s="149"/>
      <c r="G5164" s="149" t="str">
        <f t="shared" si="175"/>
        <v>1</v>
      </c>
      <c r="H5164" s="150">
        <f t="shared" si="176"/>
        <v>18</v>
      </c>
      <c r="I5164" s="149" t="s">
        <v>79</v>
      </c>
      <c r="J5164" s="151" t="str" cm="1">
        <f t="array" ref="J5164">_xlfn.XLOOKUP(D5164,justificativas_motivos,justificativas_texto,"",1,1)</f>
        <v>MOTORISTA CUMPRINDO HORÁRIO NA ESCALA ATUAL</v>
      </c>
    </row>
    <row r="5165" spans="1:10" ht="41.25" hidden="1" customHeight="1">
      <c r="A5165" s="152">
        <v>45756</v>
      </c>
      <c r="B5165" s="146">
        <v>24012</v>
      </c>
      <c r="C5165" s="147">
        <v>0.79166666666666663</v>
      </c>
      <c r="D5165" s="148" t="s">
        <v>11</v>
      </c>
      <c r="E5165" s="149" t="s">
        <v>117</v>
      </c>
      <c r="F5165" s="149"/>
      <c r="G5165" s="149" t="str">
        <f t="shared" si="175"/>
        <v>1</v>
      </c>
      <c r="H5165" s="150">
        <f t="shared" si="176"/>
        <v>18</v>
      </c>
      <c r="I5165" s="149" t="s">
        <v>79</v>
      </c>
      <c r="J5165" s="151" t="str" cm="1">
        <f t="array" ref="J5165">_xlfn.XLOOKUP(D5165,justificativas_motivos,justificativas_texto,"",1,1)</f>
        <v>MOTORISTA CUMPRINDO HORÁRIO NA ESCALA ATUAL</v>
      </c>
    </row>
    <row r="5166" spans="1:10" ht="41.25" hidden="1" customHeight="1">
      <c r="A5166" s="152">
        <v>45756</v>
      </c>
      <c r="B5166" s="146">
        <v>24009</v>
      </c>
      <c r="C5166" s="147">
        <v>0.83333333333333337</v>
      </c>
      <c r="D5166" s="148" t="s">
        <v>11</v>
      </c>
      <c r="E5166" s="149" t="s">
        <v>78</v>
      </c>
      <c r="F5166" s="149"/>
      <c r="G5166" s="149" t="str">
        <f t="shared" si="175"/>
        <v>1</v>
      </c>
      <c r="H5166" s="150">
        <f t="shared" si="176"/>
        <v>18</v>
      </c>
      <c r="I5166" s="149" t="str" cm="1">
        <f t="array" ref="I5166">_xlfn.XLOOKUP(C5166,imp_horarios,imp_trechos_janta,"",-1,1)</f>
        <v>GOIANIA X SAO LUIS 20:00</v>
      </c>
      <c r="J5166" s="151" t="str" cm="1">
        <f t="array" ref="J5166">_xlfn.XLOOKUP(D5166,justificativas_motivos,justificativas_texto,"",1,1)</f>
        <v>MOTORISTA CUMPRINDO HORÁRIO NA ESCALA ATUAL</v>
      </c>
    </row>
    <row r="5167" spans="1:10" ht="41.25" hidden="1" customHeight="1">
      <c r="A5167" s="152">
        <v>45756</v>
      </c>
      <c r="B5167" s="146">
        <v>24009</v>
      </c>
      <c r="C5167" s="147">
        <v>0.83333333333333337</v>
      </c>
      <c r="D5167" s="148" t="s">
        <v>11</v>
      </c>
      <c r="E5167" s="149" t="s">
        <v>80</v>
      </c>
      <c r="F5167" s="149"/>
      <c r="G5167" s="149" t="str">
        <f t="shared" si="175"/>
        <v>1</v>
      </c>
      <c r="H5167" s="150">
        <f t="shared" si="176"/>
        <v>18</v>
      </c>
      <c r="I5167" s="149" t="str" cm="1">
        <f t="array" ref="I5167">_xlfn.XLOOKUP(C5167,imp_horarios,imp_trechos_janta,"",-1,1)</f>
        <v>GOIANIA X SAO LUIS 20:00</v>
      </c>
      <c r="J5167" s="151" t="str" cm="1">
        <f t="array" ref="J5167">_xlfn.XLOOKUP(D5167,justificativas_motivos,justificativas_texto,"",1,1)</f>
        <v>MOTORISTA CUMPRINDO HORÁRIO NA ESCALA ATUAL</v>
      </c>
    </row>
    <row r="5168" spans="1:10" ht="41.25" hidden="1" customHeight="1">
      <c r="A5168" s="152">
        <v>45757</v>
      </c>
      <c r="B5168" s="146">
        <v>16500</v>
      </c>
      <c r="C5168" s="147">
        <v>0.87847222222222221</v>
      </c>
      <c r="D5168" s="148" t="s">
        <v>11</v>
      </c>
      <c r="E5168" s="149" t="s">
        <v>416</v>
      </c>
      <c r="F5168" s="149"/>
      <c r="G5168" s="149" t="str">
        <f t="shared" si="175"/>
        <v>1</v>
      </c>
      <c r="H5168" s="150">
        <f t="shared" si="176"/>
        <v>18</v>
      </c>
      <c r="I5168" s="149" t="str" cm="1">
        <f t="array" ref="I5168">_xlfn.XLOOKUP(C5168,imp_horarios,imp_trechos_janta,"",-1,1)</f>
        <v>BELEM X GOIANIA 21:05</v>
      </c>
      <c r="J5168" s="151" t="str" cm="1">
        <f t="array" ref="J5168">_xlfn.XLOOKUP(D5168,justificativas_motivos,justificativas_texto,"",1,1)</f>
        <v>MOTORISTA CUMPRINDO HORÁRIO NA ESCALA ATUAL</v>
      </c>
    </row>
    <row r="5169" spans="1:10" ht="41.25" hidden="1" customHeight="1">
      <c r="A5169" s="152">
        <v>45757</v>
      </c>
      <c r="B5169" s="146">
        <v>16500</v>
      </c>
      <c r="C5169" s="147">
        <v>0.87847222222222221</v>
      </c>
      <c r="D5169" s="148" t="s">
        <v>11</v>
      </c>
      <c r="E5169" s="149" t="s">
        <v>201</v>
      </c>
      <c r="F5169" s="149"/>
      <c r="G5169" s="149" t="str">
        <f t="shared" si="175"/>
        <v>1</v>
      </c>
      <c r="H5169" s="150">
        <f t="shared" si="176"/>
        <v>18</v>
      </c>
      <c r="I5169" s="149" t="str" cm="1">
        <f t="array" ref="I5169">_xlfn.XLOOKUP(C5169,imp_horarios,imp_trechos_janta,"",-1,1)</f>
        <v>BELEM X GOIANIA 21:05</v>
      </c>
      <c r="J5169" s="151" t="str" cm="1">
        <f t="array" ref="J5169">_xlfn.XLOOKUP(D5169,justificativas_motivos,justificativas_texto,"",1,1)</f>
        <v>MOTORISTA CUMPRINDO HORÁRIO NA ESCALA ATUAL</v>
      </c>
    </row>
    <row r="5170" spans="1:10" ht="41.25" hidden="1" customHeight="1">
      <c r="A5170" s="152">
        <v>45757</v>
      </c>
      <c r="B5170" s="146">
        <v>24012</v>
      </c>
      <c r="C5170" s="147">
        <v>0.3</v>
      </c>
      <c r="D5170" s="148" t="s">
        <v>11</v>
      </c>
      <c r="E5170" s="153" t="s">
        <v>14</v>
      </c>
      <c r="F5170" s="149"/>
      <c r="G5170" s="149" t="str">
        <f t="shared" si="175"/>
        <v>1</v>
      </c>
      <c r="H5170" s="150">
        <f t="shared" si="176"/>
        <v>18</v>
      </c>
      <c r="I5170" s="149" t="str" cm="1">
        <f t="array" ref="I5170">_xlfn.XLOOKUP(C5170,imp_horarios,imp_trechos_janta,"",-1,1)</f>
        <v>BELEM X GOIANIA 07:12</v>
      </c>
      <c r="J5170" s="151" t="str" cm="1">
        <f t="array" ref="J5170">_xlfn.XLOOKUP(D5170,justificativas_motivos,justificativas_texto,"",1,1)</f>
        <v>MOTORISTA CUMPRINDO HORÁRIO NA ESCALA ATUAL</v>
      </c>
    </row>
    <row r="5171" spans="1:10" ht="41.25" hidden="1" customHeight="1">
      <c r="A5171" s="152">
        <v>45757</v>
      </c>
      <c r="B5171" s="146">
        <v>24012</v>
      </c>
      <c r="C5171" s="147">
        <v>0.3</v>
      </c>
      <c r="D5171" s="148" t="s">
        <v>11</v>
      </c>
      <c r="E5171" s="153" t="s">
        <v>453</v>
      </c>
      <c r="F5171" s="149"/>
      <c r="G5171" s="149" t="str">
        <f t="shared" si="175"/>
        <v>1</v>
      </c>
      <c r="H5171" s="150">
        <f t="shared" si="176"/>
        <v>18</v>
      </c>
      <c r="I5171" s="149" t="str" cm="1">
        <f t="array" ref="I5171">_xlfn.XLOOKUP(C5171,imp_horarios,imp_trechos_janta,"",-1,1)</f>
        <v>BELEM X GOIANIA 07:12</v>
      </c>
      <c r="J5171" s="151" t="str" cm="1">
        <f t="array" ref="J5171">_xlfn.XLOOKUP(D5171,justificativas_motivos,justificativas_texto,"",1,1)</f>
        <v>MOTORISTA CUMPRINDO HORÁRIO NA ESCALA ATUAL</v>
      </c>
    </row>
    <row r="5172" spans="1:10" ht="41.25" hidden="1" customHeight="1">
      <c r="A5172" s="152">
        <v>45757</v>
      </c>
      <c r="B5172" s="146">
        <v>15500</v>
      </c>
      <c r="C5172" s="147">
        <v>0.39583333333333331</v>
      </c>
      <c r="D5172" s="148" t="s">
        <v>11</v>
      </c>
      <c r="E5172" s="153" t="s">
        <v>248</v>
      </c>
      <c r="F5172" s="149"/>
      <c r="G5172" s="149" t="str">
        <f t="shared" si="175"/>
        <v>1</v>
      </c>
      <c r="H5172" s="150">
        <f t="shared" si="176"/>
        <v>18</v>
      </c>
      <c r="I5172" s="149" t="s">
        <v>145</v>
      </c>
      <c r="J5172" s="151" t="str" cm="1">
        <f t="array" ref="J5172">_xlfn.XLOOKUP(D5172,justificativas_motivos,justificativas_texto,"",1,1)</f>
        <v>MOTORISTA CUMPRINDO HORÁRIO NA ESCALA ATUAL</v>
      </c>
    </row>
    <row r="5173" spans="1:10" ht="41.25" hidden="1" customHeight="1">
      <c r="A5173" s="152">
        <v>45757</v>
      </c>
      <c r="B5173" s="146">
        <v>15500</v>
      </c>
      <c r="C5173" s="147">
        <v>0.39583333333333331</v>
      </c>
      <c r="D5173" s="148" t="s">
        <v>11</v>
      </c>
      <c r="E5173" s="153" t="s">
        <v>287</v>
      </c>
      <c r="F5173" s="149"/>
      <c r="G5173" s="149" t="str">
        <f t="shared" si="175"/>
        <v>1</v>
      </c>
      <c r="H5173" s="150">
        <f t="shared" si="176"/>
        <v>18</v>
      </c>
      <c r="I5173" s="149" t="s">
        <v>145</v>
      </c>
      <c r="J5173" s="151" t="str" cm="1">
        <f t="array" ref="J5173">_xlfn.XLOOKUP(D5173,justificativas_motivos,justificativas_texto,"",1,1)</f>
        <v>MOTORISTA CUMPRINDO HORÁRIO NA ESCALA ATUAL</v>
      </c>
    </row>
    <row r="5174" spans="1:10" ht="41.25" hidden="1" customHeight="1">
      <c r="A5174" s="152">
        <v>45757</v>
      </c>
      <c r="B5174" s="146" t="s">
        <v>285</v>
      </c>
      <c r="C5174" s="147" t="s">
        <v>285</v>
      </c>
      <c r="D5174" s="148" t="s">
        <v>285</v>
      </c>
      <c r="E5174" s="149" t="s">
        <v>290</v>
      </c>
      <c r="F5174" s="149"/>
      <c r="G5174" s="149" t="str">
        <f t="shared" si="175"/>
        <v>1</v>
      </c>
      <c r="H5174" s="150">
        <f t="shared" si="176"/>
        <v>18</v>
      </c>
      <c r="I5174" s="149" t="str" cm="1">
        <f t="array" ref="I5174">_xlfn.XLOOKUP(C5174,imp_horarios,imp_trechos_janta,"",-1,1)</f>
        <v>PASSE</v>
      </c>
      <c r="J5174" s="151" t="str" cm="1">
        <f t="array" ref="J5174">_xlfn.XLOOKUP(D5174,justificativas_motivos,justificativas_texto,"",1,1)</f>
        <v>MOTORISTA CHEGANDO/SAINDO DA GARAGEM DE PASSE</v>
      </c>
    </row>
    <row r="5175" spans="1:10" ht="41.25" hidden="1" customHeight="1">
      <c r="A5175" s="152">
        <v>45757</v>
      </c>
      <c r="B5175" s="146" t="s">
        <v>285</v>
      </c>
      <c r="C5175" s="147" t="s">
        <v>285</v>
      </c>
      <c r="D5175" s="148" t="s">
        <v>285</v>
      </c>
      <c r="E5175" s="149" t="s">
        <v>148</v>
      </c>
      <c r="F5175" s="149"/>
      <c r="G5175" s="149" t="str">
        <f t="shared" si="175"/>
        <v>1</v>
      </c>
      <c r="H5175" s="150">
        <f t="shared" si="176"/>
        <v>18</v>
      </c>
      <c r="I5175" s="149" t="str" cm="1">
        <f t="array" ref="I5175">_xlfn.XLOOKUP(C5175,imp_horarios,imp_trechos_janta,"",-1,1)</f>
        <v>PASSE</v>
      </c>
      <c r="J5175" s="151" t="str" cm="1">
        <f t="array" ref="J5175">_xlfn.XLOOKUP(D5175,justificativas_motivos,justificativas_texto,"",1,1)</f>
        <v>MOTORISTA CHEGANDO/SAINDO DA GARAGEM DE PASSE</v>
      </c>
    </row>
    <row r="5176" spans="1:10" ht="41.25" hidden="1" customHeight="1">
      <c r="A5176" s="152">
        <v>45757</v>
      </c>
      <c r="B5176" s="146">
        <v>24015</v>
      </c>
      <c r="C5176" s="147">
        <v>0.79166666666666663</v>
      </c>
      <c r="D5176" s="148" t="s">
        <v>11</v>
      </c>
      <c r="E5176" s="149" t="s">
        <v>63</v>
      </c>
      <c r="F5176" s="149"/>
      <c r="G5176" s="149" t="str">
        <f t="shared" si="175"/>
        <v>1</v>
      </c>
      <c r="H5176" s="150">
        <f t="shared" si="176"/>
        <v>18</v>
      </c>
      <c r="I5176" s="149" t="s">
        <v>79</v>
      </c>
      <c r="J5176" s="151" t="str" cm="1">
        <f t="array" ref="J5176">_xlfn.XLOOKUP(D5176,justificativas_motivos,justificativas_texto,"",1,1)</f>
        <v>MOTORISTA CUMPRINDO HORÁRIO NA ESCALA ATUAL</v>
      </c>
    </row>
    <row r="5177" spans="1:10" ht="41.25" hidden="1" customHeight="1">
      <c r="A5177" s="152">
        <v>45757</v>
      </c>
      <c r="B5177" s="146">
        <v>24015</v>
      </c>
      <c r="C5177" s="147">
        <v>0.79166666666666663</v>
      </c>
      <c r="D5177" s="148" t="s">
        <v>11</v>
      </c>
      <c r="E5177" s="149" t="s">
        <v>62</v>
      </c>
      <c r="F5177" s="149"/>
      <c r="G5177" s="149" t="str">
        <f t="shared" si="175"/>
        <v>1</v>
      </c>
      <c r="H5177" s="150">
        <f t="shared" si="176"/>
        <v>18</v>
      </c>
      <c r="I5177" s="149" t="s">
        <v>79</v>
      </c>
      <c r="J5177" s="151" t="str" cm="1">
        <f t="array" ref="J5177">_xlfn.XLOOKUP(D5177,justificativas_motivos,justificativas_texto,"",1,1)</f>
        <v>MOTORISTA CUMPRINDO HORÁRIO NA ESCALA ATUAL</v>
      </c>
    </row>
    <row r="5178" spans="1:10" ht="41.25" hidden="1" customHeight="1">
      <c r="A5178" s="152">
        <v>45757</v>
      </c>
      <c r="B5178" s="146">
        <v>24005</v>
      </c>
      <c r="C5178" s="147">
        <v>0.83333333333333337</v>
      </c>
      <c r="D5178" s="148" t="s">
        <v>11</v>
      </c>
      <c r="E5178" s="149" t="s">
        <v>12</v>
      </c>
      <c r="F5178" s="149"/>
      <c r="G5178" s="149" t="str">
        <f t="shared" si="175"/>
        <v>1</v>
      </c>
      <c r="H5178" s="150">
        <f t="shared" si="176"/>
        <v>18</v>
      </c>
      <c r="I5178" s="149" t="str" cm="1">
        <f t="array" ref="I5178">_xlfn.XLOOKUP(C5178,imp_horarios,imp_trechos_janta,"",-1,1)</f>
        <v>GOIANIA X SAO LUIS 20:00</v>
      </c>
      <c r="J5178" s="151" t="str" cm="1">
        <f t="array" ref="J5178">_xlfn.XLOOKUP(D5178,justificativas_motivos,justificativas_texto,"",1,1)</f>
        <v>MOTORISTA CUMPRINDO HORÁRIO NA ESCALA ATUAL</v>
      </c>
    </row>
    <row r="5179" spans="1:10" ht="41.25" hidden="1" customHeight="1">
      <c r="A5179" s="152">
        <v>45757</v>
      </c>
      <c r="B5179" s="146">
        <v>24005</v>
      </c>
      <c r="C5179" s="147">
        <v>0.83333333333333337</v>
      </c>
      <c r="D5179" s="148" t="s">
        <v>11</v>
      </c>
      <c r="E5179" s="149" t="s">
        <v>13</v>
      </c>
      <c r="F5179" s="149"/>
      <c r="G5179" s="149" t="str">
        <f t="shared" si="175"/>
        <v>1</v>
      </c>
      <c r="H5179" s="150">
        <f t="shared" si="176"/>
        <v>18</v>
      </c>
      <c r="I5179" s="149" t="str" cm="1">
        <f t="array" ref="I5179">_xlfn.XLOOKUP(C5179,imp_horarios,imp_trechos_janta,"",-1,1)</f>
        <v>GOIANIA X SAO LUIS 20:00</v>
      </c>
      <c r="J5179" s="151" t="str" cm="1">
        <f t="array" ref="J5179">_xlfn.XLOOKUP(D5179,justificativas_motivos,justificativas_texto,"",1,1)</f>
        <v>MOTORISTA CUMPRINDO HORÁRIO NA ESCALA ATUAL</v>
      </c>
    </row>
    <row r="5180" spans="1:10" ht="41.25" hidden="1" customHeight="1">
      <c r="A5180" s="152">
        <v>45758</v>
      </c>
      <c r="B5180" s="146">
        <v>19002</v>
      </c>
      <c r="C5180" s="147">
        <v>0.87847222222222221</v>
      </c>
      <c r="D5180" s="148" t="s">
        <v>11</v>
      </c>
      <c r="E5180" s="149" t="s">
        <v>12</v>
      </c>
      <c r="F5180" s="149"/>
      <c r="G5180" s="149" t="str">
        <f t="shared" si="175"/>
        <v>1</v>
      </c>
      <c r="H5180" s="150">
        <f t="shared" si="176"/>
        <v>18</v>
      </c>
      <c r="I5180" s="149" t="str" cm="1">
        <f t="array" ref="I5180">_xlfn.XLOOKUP(C5180,imp_horarios,imp_trechos_janta,"",-1,1)</f>
        <v>BELEM X GOIANIA 21:05</v>
      </c>
      <c r="J5180" s="151" t="str" cm="1">
        <f t="array" ref="J5180">_xlfn.XLOOKUP(D5180,justificativas_motivos,justificativas_texto,"",1,1)</f>
        <v>MOTORISTA CUMPRINDO HORÁRIO NA ESCALA ATUAL</v>
      </c>
    </row>
    <row r="5181" spans="1:10" ht="41.25" hidden="1" customHeight="1">
      <c r="A5181" s="152">
        <v>45758</v>
      </c>
      <c r="B5181" s="146">
        <v>19002</v>
      </c>
      <c r="C5181" s="147">
        <v>0.87847222222222221</v>
      </c>
      <c r="D5181" s="148" t="s">
        <v>11</v>
      </c>
      <c r="E5181" s="149" t="s">
        <v>13</v>
      </c>
      <c r="F5181" s="149"/>
      <c r="G5181" s="149" t="str">
        <f t="shared" si="175"/>
        <v>1</v>
      </c>
      <c r="H5181" s="150">
        <f t="shared" si="176"/>
        <v>18</v>
      </c>
      <c r="I5181" s="149" t="str" cm="1">
        <f t="array" ref="I5181">_xlfn.XLOOKUP(C5181,imp_horarios,imp_trechos_janta,"",-1,1)</f>
        <v>BELEM X GOIANIA 21:05</v>
      </c>
      <c r="J5181" s="151" t="str" cm="1">
        <f t="array" ref="J5181">_xlfn.XLOOKUP(D5181,justificativas_motivos,justificativas_texto,"",1,1)</f>
        <v>MOTORISTA CUMPRINDO HORÁRIO NA ESCALA ATUAL</v>
      </c>
    </row>
    <row r="5182" spans="1:10" ht="41.25" hidden="1" customHeight="1">
      <c r="A5182" s="152">
        <v>45758</v>
      </c>
      <c r="B5182" s="146">
        <v>20020</v>
      </c>
      <c r="C5182" s="147">
        <v>0.39583333333333331</v>
      </c>
      <c r="D5182" s="148" t="s">
        <v>11</v>
      </c>
      <c r="E5182" s="153" t="s">
        <v>244</v>
      </c>
      <c r="F5182" s="149"/>
      <c r="G5182" s="149" t="str">
        <f t="shared" si="175"/>
        <v>1</v>
      </c>
      <c r="H5182" s="150">
        <f t="shared" si="176"/>
        <v>18</v>
      </c>
      <c r="I5182" s="149" t="s">
        <v>145</v>
      </c>
      <c r="J5182" s="151" t="str" cm="1">
        <f t="array" ref="J5182">_xlfn.XLOOKUP(D5182,justificativas_motivos,justificativas_texto,"",1,1)</f>
        <v>MOTORISTA CUMPRINDO HORÁRIO NA ESCALA ATUAL</v>
      </c>
    </row>
    <row r="5183" spans="1:10" ht="41.25" hidden="1" customHeight="1">
      <c r="A5183" s="152">
        <v>45758</v>
      </c>
      <c r="B5183" s="146">
        <v>20020</v>
      </c>
      <c r="C5183" s="147">
        <v>0.39583333333333331</v>
      </c>
      <c r="D5183" s="148" t="s">
        <v>11</v>
      </c>
      <c r="E5183" s="153" t="s">
        <v>310</v>
      </c>
      <c r="F5183" s="149"/>
      <c r="G5183" s="149" t="str">
        <f t="shared" si="175"/>
        <v>1</v>
      </c>
      <c r="H5183" s="150">
        <f t="shared" si="176"/>
        <v>18</v>
      </c>
      <c r="I5183" s="149" t="s">
        <v>145</v>
      </c>
      <c r="J5183" s="151" t="str" cm="1">
        <f t="array" ref="J5183">_xlfn.XLOOKUP(D5183,justificativas_motivos,justificativas_texto,"",1,1)</f>
        <v>MOTORISTA CUMPRINDO HORÁRIO NA ESCALA ATUAL</v>
      </c>
    </row>
    <row r="5184" spans="1:10" ht="41.25" hidden="1" customHeight="1">
      <c r="A5184" s="152">
        <v>45758</v>
      </c>
      <c r="B5184" s="146">
        <v>24015</v>
      </c>
      <c r="C5184" s="147">
        <v>0.3</v>
      </c>
      <c r="D5184" s="148" t="s">
        <v>11</v>
      </c>
      <c r="E5184" s="153" t="s">
        <v>52</v>
      </c>
      <c r="F5184" s="149"/>
      <c r="G5184" s="149" t="str">
        <f t="shared" si="175"/>
        <v>1</v>
      </c>
      <c r="H5184" s="150">
        <f t="shared" si="176"/>
        <v>18</v>
      </c>
      <c r="I5184" s="149" t="str" cm="1">
        <f t="array" ref="I5184">_xlfn.XLOOKUP(C5184,imp_horarios,imp_trechos_janta,"",-1,1)</f>
        <v>BELEM X GOIANIA 07:12</v>
      </c>
      <c r="J5184" s="151" t="str" cm="1">
        <f t="array" ref="J5184">_xlfn.XLOOKUP(D5184,justificativas_motivos,justificativas_texto,"",1,1)</f>
        <v>MOTORISTA CUMPRINDO HORÁRIO NA ESCALA ATUAL</v>
      </c>
    </row>
    <row r="5185" spans="1:10" ht="41.25" hidden="1" customHeight="1">
      <c r="A5185" s="152">
        <v>45758</v>
      </c>
      <c r="B5185" s="146">
        <v>24015</v>
      </c>
      <c r="C5185" s="147">
        <v>0.3</v>
      </c>
      <c r="D5185" s="148" t="s">
        <v>11</v>
      </c>
      <c r="E5185" s="153" t="s">
        <v>318</v>
      </c>
      <c r="F5185" s="149"/>
      <c r="G5185" s="149" t="str">
        <f t="shared" si="175"/>
        <v>1</v>
      </c>
      <c r="H5185" s="150">
        <f t="shared" si="176"/>
        <v>18</v>
      </c>
      <c r="I5185" s="149" t="str" cm="1">
        <f t="array" ref="I5185">_xlfn.XLOOKUP(C5185,imp_horarios,imp_trechos_janta,"",-1,1)</f>
        <v>BELEM X GOIANIA 07:12</v>
      </c>
      <c r="J5185" s="151" t="str" cm="1">
        <f t="array" ref="J5185">_xlfn.XLOOKUP(D5185,justificativas_motivos,justificativas_texto,"",1,1)</f>
        <v>MOTORISTA CUMPRINDO HORÁRIO NA ESCALA ATUAL</v>
      </c>
    </row>
    <row r="5186" spans="1:10" ht="41.25" hidden="1" customHeight="1">
      <c r="A5186" s="152">
        <v>45758</v>
      </c>
      <c r="B5186" s="146">
        <v>19007</v>
      </c>
      <c r="C5186" s="147">
        <v>0.75</v>
      </c>
      <c r="D5186" s="148" t="s">
        <v>11</v>
      </c>
      <c r="E5186" s="149" t="s">
        <v>47</v>
      </c>
      <c r="F5186" s="149"/>
      <c r="G5186" s="149" t="str">
        <f t="shared" si="175"/>
        <v>1</v>
      </c>
      <c r="H5186" s="150">
        <f t="shared" si="176"/>
        <v>18</v>
      </c>
      <c r="I5186" s="149" t="str" cm="1">
        <f t="array" ref="I5186">_xlfn.XLOOKUP(C5186,imp_horarios,imp_trechos_janta,"",-1,1)</f>
        <v>GOIANIA X TERESINA 18:00</v>
      </c>
      <c r="J5186" s="151" t="str" cm="1">
        <f t="array" ref="J5186">_xlfn.XLOOKUP(D5186,justificativas_motivos,justificativas_texto,"",1,1)</f>
        <v>MOTORISTA CUMPRINDO HORÁRIO NA ESCALA ATUAL</v>
      </c>
    </row>
    <row r="5187" spans="1:10" ht="41.25" hidden="1" customHeight="1">
      <c r="A5187" s="152">
        <v>45758</v>
      </c>
      <c r="B5187" s="146">
        <v>19007</v>
      </c>
      <c r="C5187" s="147">
        <v>0.75</v>
      </c>
      <c r="D5187" s="148" t="s">
        <v>11</v>
      </c>
      <c r="E5187" s="149" t="s">
        <v>93</v>
      </c>
      <c r="F5187" s="149"/>
      <c r="G5187" s="149" t="str">
        <f t="shared" si="175"/>
        <v>1</v>
      </c>
      <c r="H5187" s="150">
        <f t="shared" si="176"/>
        <v>18</v>
      </c>
      <c r="I5187" s="149" t="str" cm="1">
        <f t="array" ref="I5187">_xlfn.XLOOKUP(C5187,imp_horarios,imp_trechos_janta,"",-1,1)</f>
        <v>GOIANIA X TERESINA 18:00</v>
      </c>
      <c r="J5187" s="151" t="str" cm="1">
        <f t="array" ref="J5187">_xlfn.XLOOKUP(D5187,justificativas_motivos,justificativas_texto,"",1,1)</f>
        <v>MOTORISTA CUMPRINDO HORÁRIO NA ESCALA ATUAL</v>
      </c>
    </row>
    <row r="5188" spans="1:10" ht="41.25" hidden="1" customHeight="1">
      <c r="A5188" s="152">
        <v>45758</v>
      </c>
      <c r="B5188" s="146">
        <v>24006</v>
      </c>
      <c r="C5188" s="147">
        <v>0.79166666666666663</v>
      </c>
      <c r="D5188" s="148" t="s">
        <v>11</v>
      </c>
      <c r="E5188" s="149" t="s">
        <v>55</v>
      </c>
      <c r="F5188" s="149"/>
      <c r="G5188" s="149" t="str">
        <f t="shared" si="175"/>
        <v>1</v>
      </c>
      <c r="H5188" s="150">
        <f t="shared" si="176"/>
        <v>18</v>
      </c>
      <c r="I5188" s="149" t="s">
        <v>79</v>
      </c>
      <c r="J5188" s="151" t="str" cm="1">
        <f t="array" ref="J5188">_xlfn.XLOOKUP(D5188,justificativas_motivos,justificativas_texto,"",1,1)</f>
        <v>MOTORISTA CUMPRINDO HORÁRIO NA ESCALA ATUAL</v>
      </c>
    </row>
    <row r="5189" spans="1:10" ht="41.25" hidden="1" customHeight="1">
      <c r="A5189" s="152">
        <v>45758</v>
      </c>
      <c r="B5189" s="146">
        <v>24006</v>
      </c>
      <c r="C5189" s="147">
        <v>0.79166666666666663</v>
      </c>
      <c r="D5189" s="148" t="s">
        <v>11</v>
      </c>
      <c r="E5189" s="149" t="s">
        <v>23</v>
      </c>
      <c r="F5189" s="149"/>
      <c r="G5189" s="149" t="str">
        <f t="shared" ref="G5189:G5252" si="177">IF(E5189="MOTORISTA","","1")</f>
        <v>1</v>
      </c>
      <c r="H5189" s="150">
        <f t="shared" ref="H5189:H5252" si="178">IF(E5189="MOTORISTA","",18)</f>
        <v>18</v>
      </c>
      <c r="I5189" s="149" t="s">
        <v>79</v>
      </c>
      <c r="J5189" s="151" t="str" cm="1">
        <f t="array" ref="J5189">_xlfn.XLOOKUP(D5189,justificativas_motivos,justificativas_texto,"",1,1)</f>
        <v>MOTORISTA CUMPRINDO HORÁRIO NA ESCALA ATUAL</v>
      </c>
    </row>
    <row r="5190" spans="1:10" ht="41.25" hidden="1" customHeight="1">
      <c r="A5190" s="152">
        <v>45758</v>
      </c>
      <c r="B5190" s="146">
        <v>24002</v>
      </c>
      <c r="C5190" s="147">
        <v>0.83333333333333337</v>
      </c>
      <c r="D5190" s="148" t="s">
        <v>11</v>
      </c>
      <c r="E5190" s="149" t="s">
        <v>102</v>
      </c>
      <c r="F5190" s="149"/>
      <c r="G5190" s="149" t="str">
        <f t="shared" si="177"/>
        <v>1</v>
      </c>
      <c r="H5190" s="150">
        <f t="shared" si="178"/>
        <v>18</v>
      </c>
      <c r="I5190" s="149" t="str" cm="1">
        <f t="array" ref="I5190">_xlfn.XLOOKUP(C5190,imp_horarios,imp_trechos_janta,"",-1,1)</f>
        <v>GOIANIA X SAO LUIS 20:00</v>
      </c>
      <c r="J5190" s="151" t="str" cm="1">
        <f t="array" ref="J5190">_xlfn.XLOOKUP(D5190,justificativas_motivos,justificativas_texto,"",1,1)</f>
        <v>MOTORISTA CUMPRINDO HORÁRIO NA ESCALA ATUAL</v>
      </c>
    </row>
    <row r="5191" spans="1:10" ht="41.25" hidden="1" customHeight="1">
      <c r="A5191" s="152">
        <v>45758</v>
      </c>
      <c r="B5191" s="146">
        <v>24002</v>
      </c>
      <c r="C5191" s="147">
        <v>0.83333333333333337</v>
      </c>
      <c r="D5191" s="148" t="s">
        <v>11</v>
      </c>
      <c r="E5191" s="149" t="s">
        <v>92</v>
      </c>
      <c r="F5191" s="149"/>
      <c r="G5191" s="149" t="str">
        <f t="shared" si="177"/>
        <v>1</v>
      </c>
      <c r="H5191" s="150">
        <f t="shared" si="178"/>
        <v>18</v>
      </c>
      <c r="I5191" s="149" t="str" cm="1">
        <f t="array" ref="I5191">_xlfn.XLOOKUP(C5191,imp_horarios,imp_trechos_janta,"",-1,1)</f>
        <v>GOIANIA X SAO LUIS 20:00</v>
      </c>
      <c r="J5191" s="151" t="str" cm="1">
        <f t="array" ref="J5191">_xlfn.XLOOKUP(D5191,justificativas_motivos,justificativas_texto,"",1,1)</f>
        <v>MOTORISTA CUMPRINDO HORÁRIO NA ESCALA ATUAL</v>
      </c>
    </row>
    <row r="5192" spans="1:10" ht="41.25" hidden="1" customHeight="1">
      <c r="A5192" s="152">
        <v>45759</v>
      </c>
      <c r="B5192" s="146">
        <v>16400</v>
      </c>
      <c r="C5192" s="147">
        <v>0.87847222222222221</v>
      </c>
      <c r="D5192" s="148" t="s">
        <v>11</v>
      </c>
      <c r="E5192" s="149" t="s">
        <v>102</v>
      </c>
      <c r="F5192" s="149"/>
      <c r="G5192" s="149" t="str">
        <f t="shared" si="177"/>
        <v>1</v>
      </c>
      <c r="H5192" s="150">
        <f t="shared" si="178"/>
        <v>18</v>
      </c>
      <c r="I5192" s="149" t="str" cm="1">
        <f t="array" ref="I5192">_xlfn.XLOOKUP(C5192,imp_horarios,imp_trechos_janta,"",-1,1)</f>
        <v>BELEM X GOIANIA 21:05</v>
      </c>
      <c r="J5192" s="151" t="str" cm="1">
        <f t="array" ref="J5192">_xlfn.XLOOKUP(D5192,justificativas_motivos,justificativas_texto,"",1,1)</f>
        <v>MOTORISTA CUMPRINDO HORÁRIO NA ESCALA ATUAL</v>
      </c>
    </row>
    <row r="5193" spans="1:10" ht="41.25" hidden="1" customHeight="1">
      <c r="A5193" s="152">
        <v>45759</v>
      </c>
      <c r="B5193" s="146">
        <v>16400</v>
      </c>
      <c r="C5193" s="147">
        <v>0.87847222222222221</v>
      </c>
      <c r="D5193" s="148" t="s">
        <v>11</v>
      </c>
      <c r="E5193" s="149" t="s">
        <v>92</v>
      </c>
      <c r="F5193" s="149"/>
      <c r="G5193" s="149" t="str">
        <f t="shared" si="177"/>
        <v>1</v>
      </c>
      <c r="H5193" s="150">
        <f t="shared" si="178"/>
        <v>18</v>
      </c>
      <c r="I5193" s="149" t="str" cm="1">
        <f t="array" ref="I5193">_xlfn.XLOOKUP(C5193,imp_horarios,imp_trechos_janta,"",-1,1)</f>
        <v>BELEM X GOIANIA 21:05</v>
      </c>
      <c r="J5193" s="151" t="str" cm="1">
        <f t="array" ref="J5193">_xlfn.XLOOKUP(D5193,justificativas_motivos,justificativas_texto,"",1,1)</f>
        <v>MOTORISTA CUMPRINDO HORÁRIO NA ESCALA ATUAL</v>
      </c>
    </row>
    <row r="5194" spans="1:10" ht="41.25" hidden="1" customHeight="1">
      <c r="A5194" s="152">
        <v>45759</v>
      </c>
      <c r="B5194" s="146">
        <v>24006</v>
      </c>
      <c r="C5194" s="147">
        <v>0.3</v>
      </c>
      <c r="D5194" s="148" t="s">
        <v>11</v>
      </c>
      <c r="E5194" s="153" t="s">
        <v>174</v>
      </c>
      <c r="F5194" s="149"/>
      <c r="G5194" s="149" t="str">
        <f t="shared" si="177"/>
        <v>1</v>
      </c>
      <c r="H5194" s="150">
        <f t="shared" si="178"/>
        <v>18</v>
      </c>
      <c r="I5194" s="149" t="str" cm="1">
        <f t="array" ref="I5194">_xlfn.XLOOKUP(C5194,imp_horarios,imp_trechos_janta,"",-1,1)</f>
        <v>BELEM X GOIANIA 07:12</v>
      </c>
      <c r="J5194" s="151" t="str" cm="1">
        <f t="array" ref="J5194">_xlfn.XLOOKUP(D5194,justificativas_motivos,justificativas_texto,"",1,1)</f>
        <v>MOTORISTA CUMPRINDO HORÁRIO NA ESCALA ATUAL</v>
      </c>
    </row>
    <row r="5195" spans="1:10" ht="41.25" hidden="1" customHeight="1">
      <c r="A5195" s="152">
        <v>45759</v>
      </c>
      <c r="B5195" s="146">
        <v>24006</v>
      </c>
      <c r="C5195" s="147">
        <v>0.3</v>
      </c>
      <c r="D5195" s="148" t="s">
        <v>11</v>
      </c>
      <c r="E5195" s="153" t="s">
        <v>135</v>
      </c>
      <c r="F5195" s="149"/>
      <c r="G5195" s="149" t="str">
        <f t="shared" si="177"/>
        <v>1</v>
      </c>
      <c r="H5195" s="150">
        <f t="shared" si="178"/>
        <v>18</v>
      </c>
      <c r="I5195" s="149" t="str" cm="1">
        <f t="array" ref="I5195">_xlfn.XLOOKUP(C5195,imp_horarios,imp_trechos_janta,"",-1,1)</f>
        <v>BELEM X GOIANIA 07:12</v>
      </c>
      <c r="J5195" s="151" t="str" cm="1">
        <f t="array" ref="J5195">_xlfn.XLOOKUP(D5195,justificativas_motivos,justificativas_texto,"",1,1)</f>
        <v>MOTORISTA CUMPRINDO HORÁRIO NA ESCALA ATUAL</v>
      </c>
    </row>
    <row r="5196" spans="1:10" ht="41.25" hidden="1" customHeight="1">
      <c r="A5196" s="152">
        <v>45759</v>
      </c>
      <c r="B5196" s="146">
        <v>221301</v>
      </c>
      <c r="C5196" s="147">
        <v>0.39583333333333331</v>
      </c>
      <c r="D5196" s="148" t="s">
        <v>11</v>
      </c>
      <c r="E5196" s="153" t="s">
        <v>248</v>
      </c>
      <c r="F5196" s="149"/>
      <c r="G5196" s="149" t="str">
        <f t="shared" si="177"/>
        <v>1</v>
      </c>
      <c r="H5196" s="150">
        <f t="shared" si="178"/>
        <v>18</v>
      </c>
      <c r="I5196" s="149" t="s">
        <v>145</v>
      </c>
      <c r="J5196" s="151" t="str" cm="1">
        <f t="array" ref="J5196">_xlfn.XLOOKUP(D5196,justificativas_motivos,justificativas_texto,"",1,1)</f>
        <v>MOTORISTA CUMPRINDO HORÁRIO NA ESCALA ATUAL</v>
      </c>
    </row>
    <row r="5197" spans="1:10" ht="41.25" hidden="1" customHeight="1">
      <c r="A5197" s="152">
        <v>45759</v>
      </c>
      <c r="B5197" s="146">
        <v>221301</v>
      </c>
      <c r="C5197" s="147">
        <v>0.39583333333333331</v>
      </c>
      <c r="D5197" s="148" t="s">
        <v>11</v>
      </c>
      <c r="E5197" s="153" t="s">
        <v>257</v>
      </c>
      <c r="F5197" s="149"/>
      <c r="G5197" s="149" t="str">
        <f t="shared" si="177"/>
        <v>1</v>
      </c>
      <c r="H5197" s="150">
        <f t="shared" si="178"/>
        <v>18</v>
      </c>
      <c r="I5197" s="149" t="s">
        <v>145</v>
      </c>
      <c r="J5197" s="151" t="str" cm="1">
        <f t="array" ref="J5197">_xlfn.XLOOKUP(D5197,justificativas_motivos,justificativas_texto,"",1,1)</f>
        <v>MOTORISTA CUMPRINDO HORÁRIO NA ESCALA ATUAL</v>
      </c>
    </row>
    <row r="5198" spans="1:10" ht="41.25" hidden="1" customHeight="1">
      <c r="A5198" s="152">
        <v>45759</v>
      </c>
      <c r="B5198" s="146">
        <v>19006</v>
      </c>
      <c r="C5198" s="147">
        <v>0.75</v>
      </c>
      <c r="D5198" s="148" t="s">
        <v>11</v>
      </c>
      <c r="E5198" s="149" t="s">
        <v>190</v>
      </c>
      <c r="F5198" s="149"/>
      <c r="G5198" s="149" t="str">
        <f t="shared" si="177"/>
        <v>1</v>
      </c>
      <c r="H5198" s="150">
        <f t="shared" si="178"/>
        <v>18</v>
      </c>
      <c r="I5198" s="149" t="str" cm="1">
        <f t="array" ref="I5198">_xlfn.XLOOKUP(C5198,imp_horarios,imp_trechos_janta,"",-1,1)</f>
        <v>GOIANIA X TERESINA 18:00</v>
      </c>
      <c r="J5198" s="151" t="str" cm="1">
        <f t="array" ref="J5198">_xlfn.XLOOKUP(D5198,justificativas_motivos,justificativas_texto,"",1,1)</f>
        <v>MOTORISTA CUMPRINDO HORÁRIO NA ESCALA ATUAL</v>
      </c>
    </row>
    <row r="5199" spans="1:10" ht="41.25" hidden="1" customHeight="1">
      <c r="A5199" s="152">
        <v>45759</v>
      </c>
      <c r="B5199" s="146">
        <v>19006</v>
      </c>
      <c r="C5199" s="147">
        <v>0.75</v>
      </c>
      <c r="D5199" s="148" t="s">
        <v>11</v>
      </c>
      <c r="E5199" s="149" t="s">
        <v>96</v>
      </c>
      <c r="F5199" s="149"/>
      <c r="G5199" s="149" t="str">
        <f t="shared" si="177"/>
        <v>1</v>
      </c>
      <c r="H5199" s="150">
        <f t="shared" si="178"/>
        <v>18</v>
      </c>
      <c r="I5199" s="149" t="str" cm="1">
        <f t="array" ref="I5199">_xlfn.XLOOKUP(C5199,imp_horarios,imp_trechos_janta,"",-1,1)</f>
        <v>GOIANIA X TERESINA 18:00</v>
      </c>
      <c r="J5199" s="151" t="str" cm="1">
        <f t="array" ref="J5199">_xlfn.XLOOKUP(D5199,justificativas_motivos,justificativas_texto,"",1,1)</f>
        <v>MOTORISTA CUMPRINDO HORÁRIO NA ESCALA ATUAL</v>
      </c>
    </row>
    <row r="5200" spans="1:10" ht="41.25" hidden="1" customHeight="1">
      <c r="A5200" s="152">
        <v>45759</v>
      </c>
      <c r="B5200" s="146">
        <v>24016</v>
      </c>
      <c r="C5200" s="147">
        <v>0.79166666666666663</v>
      </c>
      <c r="D5200" s="148" t="s">
        <v>11</v>
      </c>
      <c r="E5200" s="149" t="s">
        <v>128</v>
      </c>
      <c r="F5200" s="149"/>
      <c r="G5200" s="149" t="str">
        <f t="shared" si="177"/>
        <v>1</v>
      </c>
      <c r="H5200" s="150">
        <f t="shared" si="178"/>
        <v>18</v>
      </c>
      <c r="I5200" s="149" t="s">
        <v>79</v>
      </c>
      <c r="J5200" s="151" t="str" cm="1">
        <f t="array" ref="J5200">_xlfn.XLOOKUP(D5200,justificativas_motivos,justificativas_texto,"",1,1)</f>
        <v>MOTORISTA CUMPRINDO HORÁRIO NA ESCALA ATUAL</v>
      </c>
    </row>
    <row r="5201" spans="1:10" ht="41.25" hidden="1" customHeight="1">
      <c r="A5201" s="152">
        <v>45759</v>
      </c>
      <c r="B5201" s="146">
        <v>24016</v>
      </c>
      <c r="C5201" s="147">
        <v>0.79166666666666663</v>
      </c>
      <c r="D5201" s="148" t="s">
        <v>11</v>
      </c>
      <c r="E5201" s="149" t="s">
        <v>127</v>
      </c>
      <c r="F5201" s="149"/>
      <c r="G5201" s="149" t="str">
        <f t="shared" si="177"/>
        <v>1</v>
      </c>
      <c r="H5201" s="150">
        <f t="shared" si="178"/>
        <v>18</v>
      </c>
      <c r="I5201" s="149" t="s">
        <v>79</v>
      </c>
      <c r="J5201" s="151" t="str" cm="1">
        <f t="array" ref="J5201">_xlfn.XLOOKUP(D5201,justificativas_motivos,justificativas_texto,"",1,1)</f>
        <v>MOTORISTA CUMPRINDO HORÁRIO NA ESCALA ATUAL</v>
      </c>
    </row>
    <row r="5202" spans="1:10" ht="41.25" hidden="1" customHeight="1">
      <c r="A5202" s="152">
        <v>45759</v>
      </c>
      <c r="B5202" s="146">
        <v>24001</v>
      </c>
      <c r="C5202" s="147">
        <v>0.83333333333333337</v>
      </c>
      <c r="D5202" s="148" t="s">
        <v>11</v>
      </c>
      <c r="E5202" s="149" t="s">
        <v>64</v>
      </c>
      <c r="F5202" s="149"/>
      <c r="G5202" s="149" t="str">
        <f t="shared" si="177"/>
        <v>1</v>
      </c>
      <c r="H5202" s="150">
        <f t="shared" si="178"/>
        <v>18</v>
      </c>
      <c r="I5202" s="149" t="str" cm="1">
        <f t="array" ref="I5202">_xlfn.XLOOKUP(C5202,imp_horarios,imp_trechos_janta,"",-1,1)</f>
        <v>GOIANIA X SAO LUIS 20:00</v>
      </c>
      <c r="J5202" s="151" t="str" cm="1">
        <f t="array" ref="J5202">_xlfn.XLOOKUP(D5202,justificativas_motivos,justificativas_texto,"",1,1)</f>
        <v>MOTORISTA CUMPRINDO HORÁRIO NA ESCALA ATUAL</v>
      </c>
    </row>
    <row r="5203" spans="1:10" ht="41.25" hidden="1" customHeight="1">
      <c r="A5203" s="152">
        <v>45759</v>
      </c>
      <c r="B5203" s="146">
        <v>24001</v>
      </c>
      <c r="C5203" s="147">
        <v>0.83333333333333337</v>
      </c>
      <c r="D5203" s="148" t="s">
        <v>11</v>
      </c>
      <c r="E5203" s="149" t="s">
        <v>83</v>
      </c>
      <c r="F5203" s="149"/>
      <c r="G5203" s="149" t="str">
        <f t="shared" si="177"/>
        <v>1</v>
      </c>
      <c r="H5203" s="150">
        <f t="shared" si="178"/>
        <v>18</v>
      </c>
      <c r="I5203" s="149" t="str" cm="1">
        <f t="array" ref="I5203">_xlfn.XLOOKUP(C5203,imp_horarios,imp_trechos_janta,"",-1,1)</f>
        <v>GOIANIA X SAO LUIS 20:00</v>
      </c>
      <c r="J5203" s="151" t="str" cm="1">
        <f t="array" ref="J5203">_xlfn.XLOOKUP(D5203,justificativas_motivos,justificativas_texto,"",1,1)</f>
        <v>MOTORISTA CUMPRINDO HORÁRIO NA ESCALA ATUAL</v>
      </c>
    </row>
    <row r="5204" spans="1:10" ht="41.25" hidden="1" customHeight="1">
      <c r="A5204" s="152">
        <v>45759</v>
      </c>
      <c r="B5204" s="146" t="s">
        <v>71</v>
      </c>
      <c r="C5204" s="147" t="s">
        <v>74</v>
      </c>
      <c r="D5204" s="148" t="s">
        <v>105</v>
      </c>
      <c r="E5204" s="149" t="s">
        <v>73</v>
      </c>
      <c r="F5204" s="149"/>
      <c r="G5204" s="149" t="str">
        <f t="shared" si="177"/>
        <v>1</v>
      </c>
      <c r="H5204" s="150">
        <f t="shared" si="178"/>
        <v>18</v>
      </c>
      <c r="I5204" s="149" t="str" cm="1">
        <f t="array" ref="I5204">_xlfn.XLOOKUP(C5204,imp_horarios,imp_trechos_janta,"",-1,1)</f>
        <v>PASSE</v>
      </c>
      <c r="J5204" s="151" t="str" cm="1">
        <f t="array" ref="J5204">_xlfn.XLOOKUP(D5204,justificativas_motivos,justificativas_texto,"",1,1)</f>
        <v>MOTORISTA PRESTANDO SERVICO DE PLANTAO NA GARAGEM</v>
      </c>
    </row>
    <row r="5205" spans="1:10" ht="41.25" hidden="1" customHeight="1">
      <c r="A5205" s="152">
        <v>45760</v>
      </c>
      <c r="B5205" s="146">
        <v>221101</v>
      </c>
      <c r="C5205" s="147">
        <v>0.3</v>
      </c>
      <c r="D5205" s="148" t="s">
        <v>11</v>
      </c>
      <c r="E5205" s="149" t="s">
        <v>127</v>
      </c>
      <c r="F5205" s="149"/>
      <c r="G5205" s="149" t="str">
        <f t="shared" si="177"/>
        <v>1</v>
      </c>
      <c r="H5205" s="150">
        <f t="shared" si="178"/>
        <v>18</v>
      </c>
      <c r="I5205" s="149" t="str" cm="1">
        <f t="array" ref="I5205">_xlfn.XLOOKUP(C5205,imp_horarios,imp_trechos_janta,"",-1,1)</f>
        <v>BELEM X GOIANIA 07:12</v>
      </c>
      <c r="J5205" s="151" t="str" cm="1">
        <f t="array" ref="J5205">_xlfn.XLOOKUP(D5205,justificativas_motivos,justificativas_texto,"",1,1)</f>
        <v>MOTORISTA CUMPRINDO HORÁRIO NA ESCALA ATUAL</v>
      </c>
    </row>
    <row r="5206" spans="1:10" ht="41.25" hidden="1" customHeight="1">
      <c r="A5206" s="152">
        <v>45760</v>
      </c>
      <c r="B5206" s="146">
        <v>221101</v>
      </c>
      <c r="C5206" s="147">
        <v>0.3</v>
      </c>
      <c r="D5206" s="148" t="s">
        <v>11</v>
      </c>
      <c r="E5206" s="149" t="s">
        <v>234</v>
      </c>
      <c r="F5206" s="149"/>
      <c r="G5206" s="149" t="str">
        <f t="shared" si="177"/>
        <v>1</v>
      </c>
      <c r="H5206" s="150">
        <f t="shared" si="178"/>
        <v>18</v>
      </c>
      <c r="I5206" s="149" t="str" cm="1">
        <f t="array" ref="I5206">_xlfn.XLOOKUP(C5206,imp_horarios,imp_trechos_janta,"",-1,1)</f>
        <v>BELEM X GOIANIA 07:12</v>
      </c>
      <c r="J5206" s="151" t="str" cm="1">
        <f t="array" ref="J5206">_xlfn.XLOOKUP(D5206,justificativas_motivos,justificativas_texto,"",1,1)</f>
        <v>MOTORISTA CUMPRINDO HORÁRIO NA ESCALA ATUAL</v>
      </c>
    </row>
    <row r="5207" spans="1:10" ht="41.25" hidden="1" customHeight="1">
      <c r="A5207" s="152">
        <v>45760</v>
      </c>
      <c r="B5207" s="146">
        <v>19003</v>
      </c>
      <c r="C5207" s="147">
        <v>0.33333333333333331</v>
      </c>
      <c r="D5207" s="148" t="s">
        <v>11</v>
      </c>
      <c r="E5207" s="149" t="s">
        <v>48</v>
      </c>
      <c r="F5207" s="149"/>
      <c r="G5207" s="149" t="str">
        <f t="shared" si="177"/>
        <v>1</v>
      </c>
      <c r="H5207" s="150">
        <f t="shared" si="178"/>
        <v>18</v>
      </c>
      <c r="I5207" s="149" t="str" cm="1">
        <f t="array" ref="I5207">_xlfn.XLOOKUP(C5207,imp_horarios,imp_trechos_janta,"",-1,1)</f>
        <v>SAO LUIS X GOIANIA 08:00</v>
      </c>
      <c r="J5207" s="151" t="str" cm="1">
        <f t="array" ref="J5207">_xlfn.XLOOKUP(D5207,justificativas_motivos,justificativas_texto,"",1,1)</f>
        <v>MOTORISTA CUMPRINDO HORÁRIO NA ESCALA ATUAL</v>
      </c>
    </row>
    <row r="5208" spans="1:10" ht="41.25" hidden="1" customHeight="1">
      <c r="A5208" s="152">
        <v>45760</v>
      </c>
      <c r="B5208" s="146">
        <v>19003</v>
      </c>
      <c r="C5208" s="147">
        <v>0.33333333333333331</v>
      </c>
      <c r="D5208" s="148" t="s">
        <v>11</v>
      </c>
      <c r="E5208" s="149" t="s">
        <v>36</v>
      </c>
      <c r="F5208" s="149"/>
      <c r="G5208" s="149" t="str">
        <f t="shared" si="177"/>
        <v>1</v>
      </c>
      <c r="H5208" s="150">
        <f t="shared" si="178"/>
        <v>18</v>
      </c>
      <c r="I5208" s="149" t="str" cm="1">
        <f t="array" ref="I5208">_xlfn.XLOOKUP(C5208,imp_horarios,imp_trechos_janta,"",-1,1)</f>
        <v>SAO LUIS X GOIANIA 08:00</v>
      </c>
      <c r="J5208" s="151" t="str" cm="1">
        <f t="array" ref="J5208">_xlfn.XLOOKUP(D5208,justificativas_motivos,justificativas_texto,"",1,1)</f>
        <v>MOTORISTA CUMPRINDO HORÁRIO NA ESCALA ATUAL</v>
      </c>
    </row>
    <row r="5209" spans="1:10" ht="41.25" hidden="1" customHeight="1">
      <c r="A5209" s="152">
        <v>45760</v>
      </c>
      <c r="B5209" s="146">
        <v>19012</v>
      </c>
      <c r="C5209" s="147">
        <v>0.39583333333333331</v>
      </c>
      <c r="D5209" s="148" t="s">
        <v>11</v>
      </c>
      <c r="E5209" s="149" t="s">
        <v>344</v>
      </c>
      <c r="F5209" s="149"/>
      <c r="G5209" s="149" t="str">
        <f t="shared" si="177"/>
        <v>1</v>
      </c>
      <c r="H5209" s="150">
        <f t="shared" si="178"/>
        <v>18</v>
      </c>
      <c r="I5209" s="149" t="s">
        <v>145</v>
      </c>
      <c r="J5209" s="151" t="str" cm="1">
        <f t="array" ref="J5209">_xlfn.XLOOKUP(D5209,justificativas_motivos,justificativas_texto,"",1,1)</f>
        <v>MOTORISTA CUMPRINDO HORÁRIO NA ESCALA ATUAL</v>
      </c>
    </row>
    <row r="5210" spans="1:10" ht="41.25" hidden="1" customHeight="1">
      <c r="A5210" s="152">
        <v>45760</v>
      </c>
      <c r="B5210" s="146">
        <v>19012</v>
      </c>
      <c r="C5210" s="147">
        <v>0.39583333333333331</v>
      </c>
      <c r="D5210" s="148" t="s">
        <v>11</v>
      </c>
      <c r="E5210" s="149" t="s">
        <v>375</v>
      </c>
      <c r="F5210" s="149"/>
      <c r="G5210" s="149" t="str">
        <f t="shared" si="177"/>
        <v>1</v>
      </c>
      <c r="H5210" s="150">
        <f t="shared" si="178"/>
        <v>18</v>
      </c>
      <c r="I5210" s="149" t="s">
        <v>145</v>
      </c>
      <c r="J5210" s="151" t="str" cm="1">
        <f t="array" ref="J5210">_xlfn.XLOOKUP(D5210,justificativas_motivos,justificativas_texto,"",1,1)</f>
        <v>MOTORISTA CUMPRINDO HORÁRIO NA ESCALA ATUAL</v>
      </c>
    </row>
    <row r="5211" spans="1:10" ht="41.25" hidden="1" customHeight="1">
      <c r="A5211" s="152">
        <v>45760</v>
      </c>
      <c r="B5211" s="146">
        <v>15900</v>
      </c>
      <c r="C5211" s="147">
        <v>0.75</v>
      </c>
      <c r="D5211" s="148" t="s">
        <v>11</v>
      </c>
      <c r="E5211" s="149" t="s">
        <v>472</v>
      </c>
      <c r="F5211" s="149"/>
      <c r="G5211" s="149" t="str">
        <f t="shared" si="177"/>
        <v>1</v>
      </c>
      <c r="H5211" s="150">
        <f t="shared" si="178"/>
        <v>18</v>
      </c>
      <c r="I5211" s="149" t="str" cm="1">
        <f t="array" ref="I5211">_xlfn.XLOOKUP(C5211,imp_horarios,imp_trechos_janta,"",-1,1)</f>
        <v>GOIANIA X TERESINA 18:00</v>
      </c>
      <c r="J5211" s="151" t="str" cm="1">
        <f t="array" ref="J5211">_xlfn.XLOOKUP(D5211,justificativas_motivos,justificativas_texto,"",1,1)</f>
        <v>MOTORISTA CUMPRINDO HORÁRIO NA ESCALA ATUAL</v>
      </c>
    </row>
    <row r="5212" spans="1:10" ht="41.25" hidden="1" customHeight="1">
      <c r="A5212" s="152">
        <v>45760</v>
      </c>
      <c r="B5212" s="146">
        <v>15900</v>
      </c>
      <c r="C5212" s="147">
        <v>0.75</v>
      </c>
      <c r="D5212" s="148" t="s">
        <v>11</v>
      </c>
      <c r="E5212" s="149" t="s">
        <v>141</v>
      </c>
      <c r="F5212" s="149"/>
      <c r="G5212" s="149" t="str">
        <f t="shared" si="177"/>
        <v>1</v>
      </c>
      <c r="H5212" s="150">
        <f t="shared" si="178"/>
        <v>18</v>
      </c>
      <c r="I5212" s="149" t="str" cm="1">
        <f t="array" ref="I5212">_xlfn.XLOOKUP(C5212,imp_horarios,imp_trechos_janta,"",-1,1)</f>
        <v>GOIANIA X TERESINA 18:00</v>
      </c>
      <c r="J5212" s="151" t="str" cm="1">
        <f t="array" ref="J5212">_xlfn.XLOOKUP(D5212,justificativas_motivos,justificativas_texto,"",1,1)</f>
        <v>MOTORISTA CUMPRINDO HORÁRIO NA ESCALA ATUAL</v>
      </c>
    </row>
    <row r="5213" spans="1:10" ht="41.25" hidden="1" customHeight="1">
      <c r="A5213" s="152">
        <v>45760</v>
      </c>
      <c r="B5213" s="146">
        <v>24012</v>
      </c>
      <c r="C5213" s="147">
        <v>0.79166666666666663</v>
      </c>
      <c r="D5213" s="148" t="s">
        <v>11</v>
      </c>
      <c r="E5213" s="149" t="s">
        <v>67</v>
      </c>
      <c r="F5213" s="149"/>
      <c r="G5213" s="149" t="str">
        <f t="shared" si="177"/>
        <v>1</v>
      </c>
      <c r="H5213" s="150">
        <f t="shared" si="178"/>
        <v>18</v>
      </c>
      <c r="I5213" s="149" t="s">
        <v>79</v>
      </c>
      <c r="J5213" s="151" t="str" cm="1">
        <f t="array" ref="J5213">_xlfn.XLOOKUP(D5213,justificativas_motivos,justificativas_texto,"",1,1)</f>
        <v>MOTORISTA CUMPRINDO HORÁRIO NA ESCALA ATUAL</v>
      </c>
    </row>
    <row r="5214" spans="1:10" ht="41.25" hidden="1" customHeight="1">
      <c r="A5214" s="152">
        <v>45760</v>
      </c>
      <c r="B5214" s="146">
        <v>24012</v>
      </c>
      <c r="C5214" s="147">
        <v>0.79166666666666663</v>
      </c>
      <c r="D5214" s="148" t="s">
        <v>11</v>
      </c>
      <c r="E5214" s="149" t="s">
        <v>168</v>
      </c>
      <c r="F5214" s="149"/>
      <c r="G5214" s="149" t="str">
        <f t="shared" si="177"/>
        <v>1</v>
      </c>
      <c r="H5214" s="150">
        <f t="shared" si="178"/>
        <v>18</v>
      </c>
      <c r="I5214" s="149" t="s">
        <v>79</v>
      </c>
      <c r="J5214" s="151" t="str" cm="1">
        <f t="array" ref="J5214">_xlfn.XLOOKUP(D5214,justificativas_motivos,justificativas_texto,"",1,1)</f>
        <v>MOTORISTA CUMPRINDO HORÁRIO NA ESCALA ATUAL</v>
      </c>
    </row>
    <row r="5215" spans="1:10" ht="41.25" hidden="1" customHeight="1">
      <c r="A5215" s="152">
        <v>45760</v>
      </c>
      <c r="B5215" s="146">
        <v>24009</v>
      </c>
      <c r="C5215" s="147">
        <v>0.83333333333333337</v>
      </c>
      <c r="D5215" s="148" t="s">
        <v>11</v>
      </c>
      <c r="E5215" s="149" t="s">
        <v>163</v>
      </c>
      <c r="F5215" s="149"/>
      <c r="G5215" s="149" t="str">
        <f t="shared" si="177"/>
        <v>1</v>
      </c>
      <c r="H5215" s="150">
        <f t="shared" si="178"/>
        <v>18</v>
      </c>
      <c r="I5215" s="149" t="str" cm="1">
        <f t="array" ref="I5215">_xlfn.XLOOKUP(C5215,imp_horarios,imp_trechos_janta,"",-1,1)</f>
        <v>GOIANIA X SAO LUIS 20:00</v>
      </c>
      <c r="J5215" s="151" t="str" cm="1">
        <f t="array" ref="J5215">_xlfn.XLOOKUP(D5215,justificativas_motivos,justificativas_texto,"",1,1)</f>
        <v>MOTORISTA CUMPRINDO HORÁRIO NA ESCALA ATUAL</v>
      </c>
    </row>
    <row r="5216" spans="1:10" ht="41.25" hidden="1" customHeight="1">
      <c r="A5216" s="152">
        <v>45760</v>
      </c>
      <c r="B5216" s="146">
        <v>24009</v>
      </c>
      <c r="C5216" s="147">
        <v>0.83333333333333337</v>
      </c>
      <c r="D5216" s="148" t="s">
        <v>11</v>
      </c>
      <c r="E5216" s="149" t="s">
        <v>121</v>
      </c>
      <c r="F5216" s="149"/>
      <c r="G5216" s="149" t="str">
        <f t="shared" si="177"/>
        <v>1</v>
      </c>
      <c r="H5216" s="150">
        <f t="shared" si="178"/>
        <v>18</v>
      </c>
      <c r="I5216" s="149" t="str" cm="1">
        <f t="array" ref="I5216">_xlfn.XLOOKUP(C5216,imp_horarios,imp_trechos_janta,"",-1,1)</f>
        <v>GOIANIA X SAO LUIS 20:00</v>
      </c>
      <c r="J5216" s="151" t="str" cm="1">
        <f t="array" ref="J5216">_xlfn.XLOOKUP(D5216,justificativas_motivos,justificativas_texto,"",1,1)</f>
        <v>MOTORISTA CUMPRINDO HORÁRIO NA ESCALA ATUAL</v>
      </c>
    </row>
    <row r="5217" spans="1:10" ht="41.25" hidden="1" customHeight="1">
      <c r="A5217" s="152">
        <v>45761</v>
      </c>
      <c r="B5217" s="146">
        <v>221101</v>
      </c>
      <c r="C5217" s="147">
        <v>0.87847222222222221</v>
      </c>
      <c r="D5217" s="148" t="s">
        <v>11</v>
      </c>
      <c r="E5217" s="149" t="s">
        <v>67</v>
      </c>
      <c r="F5217" s="149"/>
      <c r="G5217" s="149" t="str">
        <f t="shared" si="177"/>
        <v>1</v>
      </c>
      <c r="H5217" s="150">
        <f t="shared" si="178"/>
        <v>18</v>
      </c>
      <c r="I5217" s="149" t="str" cm="1">
        <f t="array" ref="I5217">_xlfn.XLOOKUP(C5217,imp_horarios,imp_trechos_janta,"",-1,1)</f>
        <v>BELEM X GOIANIA 21:05</v>
      </c>
      <c r="J5217" s="151" t="str" cm="1">
        <f t="array" ref="J5217">_xlfn.XLOOKUP(D5217,justificativas_motivos,justificativas_texto,"",1,1)</f>
        <v>MOTORISTA CUMPRINDO HORÁRIO NA ESCALA ATUAL</v>
      </c>
    </row>
    <row r="5218" spans="1:10" ht="41.25" hidden="1" customHeight="1">
      <c r="A5218" s="152">
        <v>45761</v>
      </c>
      <c r="B5218" s="146">
        <v>221101</v>
      </c>
      <c r="C5218" s="147">
        <v>0.87847222222222221</v>
      </c>
      <c r="D5218" s="148" t="s">
        <v>11</v>
      </c>
      <c r="E5218" s="149" t="s">
        <v>168</v>
      </c>
      <c r="F5218" s="149"/>
      <c r="G5218" s="149" t="str">
        <f t="shared" si="177"/>
        <v>1</v>
      </c>
      <c r="H5218" s="150">
        <f t="shared" si="178"/>
        <v>18</v>
      </c>
      <c r="I5218" s="149" t="str" cm="1">
        <f t="array" ref="I5218">_xlfn.XLOOKUP(C5218,imp_horarios,imp_trechos_janta,"",-1,1)</f>
        <v>BELEM X GOIANIA 21:05</v>
      </c>
      <c r="J5218" s="151" t="str" cm="1">
        <f t="array" ref="J5218">_xlfn.XLOOKUP(D5218,justificativas_motivos,justificativas_texto,"",1,1)</f>
        <v>MOTORISTA CUMPRINDO HORÁRIO NA ESCALA ATUAL</v>
      </c>
    </row>
    <row r="5219" spans="1:10" ht="41.25" hidden="1" customHeight="1">
      <c r="A5219" s="152">
        <v>45761</v>
      </c>
      <c r="B5219" s="146">
        <v>24012</v>
      </c>
      <c r="C5219" s="147">
        <v>0.3</v>
      </c>
      <c r="D5219" s="148" t="s">
        <v>11</v>
      </c>
      <c r="E5219" s="149" t="s">
        <v>163</v>
      </c>
      <c r="F5219" s="149"/>
      <c r="G5219" s="149" t="str">
        <f t="shared" si="177"/>
        <v>1</v>
      </c>
      <c r="H5219" s="150">
        <f t="shared" si="178"/>
        <v>18</v>
      </c>
      <c r="I5219" s="149" t="str" cm="1">
        <f t="array" ref="I5219">_xlfn.XLOOKUP(C5219,imp_horarios,imp_trechos_janta,"",-1,1)</f>
        <v>BELEM X GOIANIA 07:12</v>
      </c>
      <c r="J5219" s="151" t="str" cm="1">
        <f t="array" ref="J5219">_xlfn.XLOOKUP(D5219,justificativas_motivos,justificativas_texto,"",1,1)</f>
        <v>MOTORISTA CUMPRINDO HORÁRIO NA ESCALA ATUAL</v>
      </c>
    </row>
    <row r="5220" spans="1:10" ht="41.25" hidden="1" customHeight="1">
      <c r="A5220" s="152">
        <v>45761</v>
      </c>
      <c r="B5220" s="146">
        <v>24012</v>
      </c>
      <c r="C5220" s="147">
        <v>0.3</v>
      </c>
      <c r="D5220" s="148" t="s">
        <v>11</v>
      </c>
      <c r="E5220" s="149" t="s">
        <v>121</v>
      </c>
      <c r="F5220" s="149"/>
      <c r="G5220" s="149" t="str">
        <f t="shared" si="177"/>
        <v>1</v>
      </c>
      <c r="H5220" s="150">
        <f t="shared" si="178"/>
        <v>18</v>
      </c>
      <c r="I5220" s="149" t="str" cm="1">
        <f t="array" ref="I5220">_xlfn.XLOOKUP(C5220,imp_horarios,imp_trechos_janta,"",-1,1)</f>
        <v>BELEM X GOIANIA 07:12</v>
      </c>
      <c r="J5220" s="151" t="str" cm="1">
        <f t="array" ref="J5220">_xlfn.XLOOKUP(D5220,justificativas_motivos,justificativas_texto,"",1,1)</f>
        <v>MOTORISTA CUMPRINDO HORÁRIO NA ESCALA ATUAL</v>
      </c>
    </row>
    <row r="5221" spans="1:10" ht="41.25" hidden="1" customHeight="1">
      <c r="A5221" s="152">
        <v>45761</v>
      </c>
      <c r="B5221" s="146">
        <v>24009</v>
      </c>
      <c r="C5221" s="147">
        <v>0.33333333333333331</v>
      </c>
      <c r="D5221" s="148" t="s">
        <v>11</v>
      </c>
      <c r="E5221" s="153" t="s">
        <v>109</v>
      </c>
      <c r="F5221" s="149"/>
      <c r="G5221" s="149" t="str">
        <f t="shared" si="177"/>
        <v>1</v>
      </c>
      <c r="H5221" s="150">
        <f t="shared" si="178"/>
        <v>18</v>
      </c>
      <c r="I5221" s="149" t="str" cm="1">
        <f t="array" ref="I5221">_xlfn.XLOOKUP(C5221,imp_horarios,imp_trechos_janta,"",-1,1)</f>
        <v>SAO LUIS X GOIANIA 08:00</v>
      </c>
      <c r="J5221" s="151" t="str" cm="1">
        <f t="array" ref="J5221">_xlfn.XLOOKUP(D5221,justificativas_motivos,justificativas_texto,"",1,1)</f>
        <v>MOTORISTA CUMPRINDO HORÁRIO NA ESCALA ATUAL</v>
      </c>
    </row>
    <row r="5222" spans="1:10" ht="41.25" hidden="1" customHeight="1">
      <c r="A5222" s="152">
        <v>45761</v>
      </c>
      <c r="B5222" s="146">
        <v>24009</v>
      </c>
      <c r="C5222" s="147">
        <v>0.33333333333333331</v>
      </c>
      <c r="D5222" s="148" t="s">
        <v>11</v>
      </c>
      <c r="E5222" s="153" t="s">
        <v>126</v>
      </c>
      <c r="F5222" s="149"/>
      <c r="G5222" s="149" t="str">
        <f t="shared" si="177"/>
        <v>1</v>
      </c>
      <c r="H5222" s="150">
        <f t="shared" si="178"/>
        <v>18</v>
      </c>
      <c r="I5222" s="149" t="str" cm="1">
        <f t="array" ref="I5222">_xlfn.XLOOKUP(C5222,imp_horarios,imp_trechos_janta,"",-1,1)</f>
        <v>SAO LUIS X GOIANIA 08:00</v>
      </c>
      <c r="J5222" s="151" t="str" cm="1">
        <f t="array" ref="J5222">_xlfn.XLOOKUP(D5222,justificativas_motivos,justificativas_texto,"",1,1)</f>
        <v>MOTORISTA CUMPRINDO HORÁRIO NA ESCALA ATUAL</v>
      </c>
    </row>
    <row r="5223" spans="1:10" ht="41.25" hidden="1" customHeight="1">
      <c r="A5223" s="152">
        <v>45761</v>
      </c>
      <c r="B5223" s="146">
        <v>19002</v>
      </c>
      <c r="C5223" s="147">
        <v>0.39583333333333331</v>
      </c>
      <c r="D5223" s="148" t="s">
        <v>11</v>
      </c>
      <c r="E5223" s="153" t="s">
        <v>259</v>
      </c>
      <c r="F5223" s="149"/>
      <c r="G5223" s="149" t="str">
        <f t="shared" si="177"/>
        <v>1</v>
      </c>
      <c r="H5223" s="150">
        <f t="shared" si="178"/>
        <v>18</v>
      </c>
      <c r="I5223" s="149" t="s">
        <v>145</v>
      </c>
      <c r="J5223" s="151" t="str" cm="1">
        <f t="array" ref="J5223">_xlfn.XLOOKUP(D5223,justificativas_motivos,justificativas_texto,"",1,1)</f>
        <v>MOTORISTA CUMPRINDO HORÁRIO NA ESCALA ATUAL</v>
      </c>
    </row>
    <row r="5224" spans="1:10" ht="41.25" hidden="1" customHeight="1">
      <c r="A5224" s="152">
        <v>45761</v>
      </c>
      <c r="B5224" s="146">
        <v>19002</v>
      </c>
      <c r="C5224" s="147">
        <v>0.39583333333333331</v>
      </c>
      <c r="D5224" s="148" t="s">
        <v>11</v>
      </c>
      <c r="E5224" s="153" t="s">
        <v>242</v>
      </c>
      <c r="F5224" s="149"/>
      <c r="G5224" s="149" t="str">
        <f t="shared" si="177"/>
        <v>1</v>
      </c>
      <c r="H5224" s="150">
        <f t="shared" si="178"/>
        <v>18</v>
      </c>
      <c r="I5224" s="149" t="s">
        <v>145</v>
      </c>
      <c r="J5224" s="151" t="str" cm="1">
        <f t="array" ref="J5224">_xlfn.XLOOKUP(D5224,justificativas_motivos,justificativas_texto,"",1,1)</f>
        <v>MOTORISTA CUMPRINDO HORÁRIO NA ESCALA ATUAL</v>
      </c>
    </row>
    <row r="5225" spans="1:10" ht="41.25" hidden="1" customHeight="1">
      <c r="A5225" s="152">
        <v>45761</v>
      </c>
      <c r="B5225" s="146">
        <v>19022</v>
      </c>
      <c r="C5225" s="147">
        <v>0.75</v>
      </c>
      <c r="D5225" s="148" t="s">
        <v>11</v>
      </c>
      <c r="E5225" s="149" t="s">
        <v>86</v>
      </c>
      <c r="F5225" s="149"/>
      <c r="G5225" s="149" t="str">
        <f t="shared" si="177"/>
        <v>1</v>
      </c>
      <c r="H5225" s="150">
        <f t="shared" si="178"/>
        <v>18</v>
      </c>
      <c r="I5225" s="149" t="str" cm="1">
        <f t="array" ref="I5225">_xlfn.XLOOKUP(C5225,imp_horarios,imp_trechos_janta,"",-1,1)</f>
        <v>GOIANIA X TERESINA 18:00</v>
      </c>
      <c r="J5225" s="151" t="str" cm="1">
        <f t="array" ref="J5225">_xlfn.XLOOKUP(D5225,justificativas_motivos,justificativas_texto,"",1,1)</f>
        <v>MOTORISTA CUMPRINDO HORÁRIO NA ESCALA ATUAL</v>
      </c>
    </row>
    <row r="5226" spans="1:10" ht="41.25" hidden="1" customHeight="1">
      <c r="A5226" s="152">
        <v>45761</v>
      </c>
      <c r="B5226" s="146">
        <v>19022</v>
      </c>
      <c r="C5226" s="147">
        <v>0.75</v>
      </c>
      <c r="D5226" s="148" t="s">
        <v>11</v>
      </c>
      <c r="E5226" s="149" t="s">
        <v>18</v>
      </c>
      <c r="F5226" s="149"/>
      <c r="G5226" s="149" t="str">
        <f t="shared" si="177"/>
        <v>1</v>
      </c>
      <c r="H5226" s="150">
        <f t="shared" si="178"/>
        <v>18</v>
      </c>
      <c r="I5226" s="149" t="str" cm="1">
        <f t="array" ref="I5226">_xlfn.XLOOKUP(C5226,imp_horarios,imp_trechos_janta,"",-1,1)</f>
        <v>GOIANIA X TERESINA 18:00</v>
      </c>
      <c r="J5226" s="151" t="str" cm="1">
        <f t="array" ref="J5226">_xlfn.XLOOKUP(D5226,justificativas_motivos,justificativas_texto,"",1,1)</f>
        <v>MOTORISTA CUMPRINDO HORÁRIO NA ESCALA ATUAL</v>
      </c>
    </row>
    <row r="5227" spans="1:10" ht="41.25" hidden="1" customHeight="1">
      <c r="A5227" s="152">
        <v>45761</v>
      </c>
      <c r="B5227" s="146">
        <v>24015</v>
      </c>
      <c r="C5227" s="147">
        <v>0.79166666666666663</v>
      </c>
      <c r="D5227" s="148" t="s">
        <v>11</v>
      </c>
      <c r="E5227" s="149" t="s">
        <v>416</v>
      </c>
      <c r="F5227" s="149"/>
      <c r="G5227" s="149" t="str">
        <f t="shared" si="177"/>
        <v>1</v>
      </c>
      <c r="H5227" s="150">
        <f t="shared" si="178"/>
        <v>18</v>
      </c>
      <c r="I5227" s="149" t="s">
        <v>79</v>
      </c>
      <c r="J5227" s="151" t="str" cm="1">
        <f t="array" ref="J5227">_xlfn.XLOOKUP(D5227,justificativas_motivos,justificativas_texto,"",1,1)</f>
        <v>MOTORISTA CUMPRINDO HORÁRIO NA ESCALA ATUAL</v>
      </c>
    </row>
    <row r="5228" spans="1:10" ht="41.25" hidden="1" customHeight="1">
      <c r="A5228" s="152">
        <v>45761</v>
      </c>
      <c r="B5228" s="146">
        <v>24015</v>
      </c>
      <c r="C5228" s="147">
        <v>0.79166666666666663</v>
      </c>
      <c r="D5228" s="148" t="s">
        <v>11</v>
      </c>
      <c r="E5228" s="149" t="s">
        <v>201</v>
      </c>
      <c r="F5228" s="149"/>
      <c r="G5228" s="149" t="str">
        <f t="shared" si="177"/>
        <v>1</v>
      </c>
      <c r="H5228" s="150">
        <f t="shared" si="178"/>
        <v>18</v>
      </c>
      <c r="I5228" s="149" t="s">
        <v>79</v>
      </c>
      <c r="J5228" s="151" t="str" cm="1">
        <f t="array" ref="J5228">_xlfn.XLOOKUP(D5228,justificativas_motivos,justificativas_texto,"",1,1)</f>
        <v>MOTORISTA CUMPRINDO HORÁRIO NA ESCALA ATUAL</v>
      </c>
    </row>
    <row r="5229" spans="1:10" ht="41.25" hidden="1" customHeight="1">
      <c r="A5229" s="152">
        <v>45761</v>
      </c>
      <c r="B5229" s="146">
        <v>24005</v>
      </c>
      <c r="C5229" s="147">
        <v>0.83333333333333337</v>
      </c>
      <c r="D5229" s="148" t="s">
        <v>11</v>
      </c>
      <c r="E5229" s="149" t="s">
        <v>280</v>
      </c>
      <c r="F5229" s="149"/>
      <c r="G5229" s="149" t="str">
        <f t="shared" si="177"/>
        <v>1</v>
      </c>
      <c r="H5229" s="150">
        <f t="shared" si="178"/>
        <v>18</v>
      </c>
      <c r="I5229" s="149" t="str" cm="1">
        <f t="array" ref="I5229">_xlfn.XLOOKUP(C5229,imp_horarios,imp_trechos_janta,"",-1,1)</f>
        <v>GOIANIA X SAO LUIS 20:00</v>
      </c>
      <c r="J5229" s="151" t="str" cm="1">
        <f t="array" ref="J5229">_xlfn.XLOOKUP(D5229,justificativas_motivos,justificativas_texto,"",1,1)</f>
        <v>MOTORISTA CUMPRINDO HORÁRIO NA ESCALA ATUAL</v>
      </c>
    </row>
    <row r="5230" spans="1:10" ht="41.25" hidden="1" customHeight="1">
      <c r="A5230" s="152">
        <v>45761</v>
      </c>
      <c r="B5230" s="146">
        <v>24005</v>
      </c>
      <c r="C5230" s="147">
        <v>0.83333333333333337</v>
      </c>
      <c r="D5230" s="148" t="s">
        <v>11</v>
      </c>
      <c r="E5230" s="149" t="s">
        <v>243</v>
      </c>
      <c r="F5230" s="149"/>
      <c r="G5230" s="149" t="str">
        <f t="shared" si="177"/>
        <v>1</v>
      </c>
      <c r="H5230" s="150">
        <f t="shared" si="178"/>
        <v>18</v>
      </c>
      <c r="I5230" s="149" t="str" cm="1">
        <f t="array" ref="I5230">_xlfn.XLOOKUP(C5230,imp_horarios,imp_trechos_janta,"",-1,1)</f>
        <v>GOIANIA X SAO LUIS 20:00</v>
      </c>
      <c r="J5230" s="151" t="str" cm="1">
        <f t="array" ref="J5230">_xlfn.XLOOKUP(D5230,justificativas_motivos,justificativas_texto,"",1,1)</f>
        <v>MOTORISTA CUMPRINDO HORÁRIO NA ESCALA ATUAL</v>
      </c>
    </row>
    <row r="5231" spans="1:10" ht="41.25" hidden="1" customHeight="1">
      <c r="A5231" s="152">
        <v>45762</v>
      </c>
      <c r="B5231" s="146">
        <v>19013</v>
      </c>
      <c r="C5231" s="147">
        <v>0.87847222222222221</v>
      </c>
      <c r="D5231" s="148" t="s">
        <v>11</v>
      </c>
      <c r="E5231" s="149" t="s">
        <v>416</v>
      </c>
      <c r="F5231" s="149"/>
      <c r="G5231" s="149" t="str">
        <f t="shared" si="177"/>
        <v>1</v>
      </c>
      <c r="H5231" s="150">
        <f t="shared" si="178"/>
        <v>18</v>
      </c>
      <c r="I5231" s="149" t="str" cm="1">
        <f t="array" ref="I5231">_xlfn.XLOOKUP(C5231,imp_horarios,imp_trechos_janta,"",-1,1)</f>
        <v>BELEM X GOIANIA 21:05</v>
      </c>
      <c r="J5231" s="151" t="str" cm="1">
        <f t="array" ref="J5231">_xlfn.XLOOKUP(D5231,justificativas_motivos,justificativas_texto,"",1,1)</f>
        <v>MOTORISTA CUMPRINDO HORÁRIO NA ESCALA ATUAL</v>
      </c>
    </row>
    <row r="5232" spans="1:10" ht="41.25" hidden="1" customHeight="1">
      <c r="A5232" s="152">
        <v>45762</v>
      </c>
      <c r="B5232" s="146">
        <v>19013</v>
      </c>
      <c r="C5232" s="147">
        <v>0.87847222222222221</v>
      </c>
      <c r="D5232" s="148" t="s">
        <v>11</v>
      </c>
      <c r="E5232" s="149" t="s">
        <v>201</v>
      </c>
      <c r="F5232" s="149"/>
      <c r="G5232" s="149" t="str">
        <f t="shared" si="177"/>
        <v>1</v>
      </c>
      <c r="H5232" s="150">
        <f t="shared" si="178"/>
        <v>18</v>
      </c>
      <c r="I5232" s="149" t="str" cm="1">
        <f t="array" ref="I5232">_xlfn.XLOOKUP(C5232,imp_horarios,imp_trechos_janta,"",-1,1)</f>
        <v>BELEM X GOIANIA 21:05</v>
      </c>
      <c r="J5232" s="151" t="str" cm="1">
        <f t="array" ref="J5232">_xlfn.XLOOKUP(D5232,justificativas_motivos,justificativas_texto,"",1,1)</f>
        <v>MOTORISTA CUMPRINDO HORÁRIO NA ESCALA ATUAL</v>
      </c>
    </row>
    <row r="5233" spans="1:10" ht="41.25" hidden="1" customHeight="1">
      <c r="A5233" s="152">
        <v>45762</v>
      </c>
      <c r="B5233" s="146">
        <v>24015</v>
      </c>
      <c r="C5233" s="147">
        <v>0.3</v>
      </c>
      <c r="D5233" s="148" t="s">
        <v>11</v>
      </c>
      <c r="E5233" s="149" t="s">
        <v>280</v>
      </c>
      <c r="F5233" s="149"/>
      <c r="G5233" s="149" t="str">
        <f t="shared" si="177"/>
        <v>1</v>
      </c>
      <c r="H5233" s="150">
        <f t="shared" si="178"/>
        <v>18</v>
      </c>
      <c r="I5233" s="149" t="str" cm="1">
        <f t="array" ref="I5233">_xlfn.XLOOKUP(C5233,imp_horarios,imp_trechos_janta,"",-1,1)</f>
        <v>BELEM X GOIANIA 07:12</v>
      </c>
      <c r="J5233" s="151" t="str" cm="1">
        <f t="array" ref="J5233">_xlfn.XLOOKUP(D5233,justificativas_motivos,justificativas_texto,"",1,1)</f>
        <v>MOTORISTA CUMPRINDO HORÁRIO NA ESCALA ATUAL</v>
      </c>
    </row>
    <row r="5234" spans="1:10" ht="41.25" hidden="1" customHeight="1">
      <c r="A5234" s="152">
        <v>45762</v>
      </c>
      <c r="B5234" s="146">
        <v>24015</v>
      </c>
      <c r="C5234" s="147">
        <v>0.3</v>
      </c>
      <c r="D5234" s="148" t="s">
        <v>11</v>
      </c>
      <c r="E5234" s="149" t="s">
        <v>243</v>
      </c>
      <c r="F5234" s="149"/>
      <c r="G5234" s="149" t="str">
        <f t="shared" si="177"/>
        <v>1</v>
      </c>
      <c r="H5234" s="150">
        <f t="shared" si="178"/>
        <v>18</v>
      </c>
      <c r="I5234" s="149" t="str" cm="1">
        <f t="array" ref="I5234">_xlfn.XLOOKUP(C5234,imp_horarios,imp_trechos_janta,"",-1,1)</f>
        <v>BELEM X GOIANIA 07:12</v>
      </c>
      <c r="J5234" s="151" t="str" cm="1">
        <f t="array" ref="J5234">_xlfn.XLOOKUP(D5234,justificativas_motivos,justificativas_texto,"",1,1)</f>
        <v>MOTORISTA CUMPRINDO HORÁRIO NA ESCALA ATUAL</v>
      </c>
    </row>
    <row r="5235" spans="1:10" ht="41.25" hidden="1" customHeight="1">
      <c r="A5235" s="152">
        <v>45762</v>
      </c>
      <c r="B5235" s="146">
        <v>17400</v>
      </c>
      <c r="C5235" s="147">
        <v>0.39583333333333331</v>
      </c>
      <c r="D5235" s="148" t="s">
        <v>11</v>
      </c>
      <c r="E5235" s="153" t="s">
        <v>315</v>
      </c>
      <c r="F5235" s="149"/>
      <c r="G5235" s="149" t="str">
        <f t="shared" si="177"/>
        <v>1</v>
      </c>
      <c r="H5235" s="150">
        <f t="shared" si="178"/>
        <v>18</v>
      </c>
      <c r="I5235" s="149" t="s">
        <v>145</v>
      </c>
      <c r="J5235" s="151" t="str" cm="1">
        <f t="array" ref="J5235">_xlfn.XLOOKUP(D5235,justificativas_motivos,justificativas_texto,"",1,1)</f>
        <v>MOTORISTA CUMPRINDO HORÁRIO NA ESCALA ATUAL</v>
      </c>
    </row>
    <row r="5236" spans="1:10" ht="41.25" hidden="1" customHeight="1">
      <c r="A5236" s="152">
        <v>45762</v>
      </c>
      <c r="B5236" s="146">
        <v>17400</v>
      </c>
      <c r="C5236" s="147">
        <v>0.39583333333333331</v>
      </c>
      <c r="D5236" s="148" t="s">
        <v>11</v>
      </c>
      <c r="E5236" s="153" t="s">
        <v>255</v>
      </c>
      <c r="F5236" s="149"/>
      <c r="G5236" s="149" t="str">
        <f t="shared" si="177"/>
        <v>1</v>
      </c>
      <c r="H5236" s="150">
        <f t="shared" si="178"/>
        <v>18</v>
      </c>
      <c r="I5236" s="149" t="s">
        <v>145</v>
      </c>
      <c r="J5236" s="151" t="str" cm="1">
        <f t="array" ref="J5236">_xlfn.XLOOKUP(D5236,justificativas_motivos,justificativas_texto,"",1,1)</f>
        <v>MOTORISTA CUMPRINDO HORÁRIO NA ESCALA ATUAL</v>
      </c>
    </row>
    <row r="5237" spans="1:10" ht="41.25" hidden="1" customHeight="1">
      <c r="A5237" s="152">
        <v>45762</v>
      </c>
      <c r="B5237" s="146">
        <v>19025</v>
      </c>
      <c r="C5237" s="147">
        <v>0.75</v>
      </c>
      <c r="D5237" s="148" t="s">
        <v>11</v>
      </c>
      <c r="E5237" s="149" t="s">
        <v>115</v>
      </c>
      <c r="F5237" s="149"/>
      <c r="G5237" s="149" t="str">
        <f t="shared" si="177"/>
        <v>1</v>
      </c>
      <c r="H5237" s="150">
        <f t="shared" si="178"/>
        <v>18</v>
      </c>
      <c r="I5237" s="149" t="str" cm="1">
        <f t="array" ref="I5237">_xlfn.XLOOKUP(C5237,imp_horarios,imp_trechos_janta,"",-1,1)</f>
        <v>GOIANIA X TERESINA 18:00</v>
      </c>
      <c r="J5237" s="151" t="str" cm="1">
        <f t="array" ref="J5237">_xlfn.XLOOKUP(D5237,justificativas_motivos,justificativas_texto,"",1,1)</f>
        <v>MOTORISTA CUMPRINDO HORÁRIO NA ESCALA ATUAL</v>
      </c>
    </row>
    <row r="5238" spans="1:10" ht="41.25" hidden="1" customHeight="1">
      <c r="A5238" s="152">
        <v>45762</v>
      </c>
      <c r="B5238" s="146">
        <v>19025</v>
      </c>
      <c r="C5238" s="147">
        <v>0.75</v>
      </c>
      <c r="D5238" s="148" t="s">
        <v>11</v>
      </c>
      <c r="E5238" s="149" t="s">
        <v>188</v>
      </c>
      <c r="F5238" s="149"/>
      <c r="G5238" s="149" t="str">
        <f t="shared" si="177"/>
        <v>1</v>
      </c>
      <c r="H5238" s="150">
        <f t="shared" si="178"/>
        <v>18</v>
      </c>
      <c r="I5238" s="149" t="str" cm="1">
        <f t="array" ref="I5238">_xlfn.XLOOKUP(C5238,imp_horarios,imp_trechos_janta,"",-1,1)</f>
        <v>GOIANIA X TERESINA 18:00</v>
      </c>
      <c r="J5238" s="151" t="str" cm="1">
        <f t="array" ref="J5238">_xlfn.XLOOKUP(D5238,justificativas_motivos,justificativas_texto,"",1,1)</f>
        <v>MOTORISTA CUMPRINDO HORÁRIO NA ESCALA ATUAL</v>
      </c>
    </row>
    <row r="5239" spans="1:10" ht="41.25" hidden="1" customHeight="1">
      <c r="A5239" s="152">
        <v>45762</v>
      </c>
      <c r="B5239" s="146">
        <v>24018</v>
      </c>
      <c r="C5239" s="147">
        <v>0.79166666666666663</v>
      </c>
      <c r="D5239" s="148" t="s">
        <v>11</v>
      </c>
      <c r="E5239" s="149" t="s">
        <v>290</v>
      </c>
      <c r="F5239" s="149"/>
      <c r="G5239" s="149" t="str">
        <f t="shared" si="177"/>
        <v>1</v>
      </c>
      <c r="H5239" s="150">
        <f t="shared" si="178"/>
        <v>18</v>
      </c>
      <c r="I5239" s="149" t="s">
        <v>79</v>
      </c>
      <c r="J5239" s="151" t="str" cm="1">
        <f t="array" ref="J5239">_xlfn.XLOOKUP(D5239,justificativas_motivos,justificativas_texto,"",1,1)</f>
        <v>MOTORISTA CUMPRINDO HORÁRIO NA ESCALA ATUAL</v>
      </c>
    </row>
    <row r="5240" spans="1:10" ht="41.25" hidden="1" customHeight="1">
      <c r="A5240" s="152">
        <v>45762</v>
      </c>
      <c r="B5240" s="146">
        <v>24018</v>
      </c>
      <c r="C5240" s="147">
        <v>0.79166666666666663</v>
      </c>
      <c r="D5240" s="148" t="s">
        <v>11</v>
      </c>
      <c r="E5240" s="149" t="s">
        <v>148</v>
      </c>
      <c r="F5240" s="149"/>
      <c r="G5240" s="149" t="str">
        <f t="shared" si="177"/>
        <v>1</v>
      </c>
      <c r="H5240" s="150">
        <f t="shared" si="178"/>
        <v>18</v>
      </c>
      <c r="I5240" s="149" t="s">
        <v>79</v>
      </c>
      <c r="J5240" s="151" t="str" cm="1">
        <f t="array" ref="J5240">_xlfn.XLOOKUP(D5240,justificativas_motivos,justificativas_texto,"",1,1)</f>
        <v>MOTORISTA CUMPRINDO HORÁRIO NA ESCALA ATUAL</v>
      </c>
    </row>
    <row r="5241" spans="1:10" ht="41.25" hidden="1" customHeight="1">
      <c r="A5241" s="152">
        <v>45762</v>
      </c>
      <c r="B5241" s="146">
        <v>24006</v>
      </c>
      <c r="C5241" s="147">
        <v>0.83333333333333337</v>
      </c>
      <c r="D5241" s="148" t="s">
        <v>11</v>
      </c>
      <c r="E5241" s="149" t="s">
        <v>117</v>
      </c>
      <c r="F5241" s="149"/>
      <c r="G5241" s="149" t="str">
        <f t="shared" si="177"/>
        <v>1</v>
      </c>
      <c r="H5241" s="150">
        <f t="shared" si="178"/>
        <v>18</v>
      </c>
      <c r="I5241" s="149" t="str" cm="1">
        <f t="array" ref="I5241">_xlfn.XLOOKUP(C5241,imp_horarios,imp_trechos_janta,"",-1,1)</f>
        <v>GOIANIA X SAO LUIS 20:00</v>
      </c>
      <c r="J5241" s="151" t="str" cm="1">
        <f t="array" ref="J5241">_xlfn.XLOOKUP(D5241,justificativas_motivos,justificativas_texto,"",1,1)</f>
        <v>MOTORISTA CUMPRINDO HORÁRIO NA ESCALA ATUAL</v>
      </c>
    </row>
    <row r="5242" spans="1:10" ht="41.25" hidden="1" customHeight="1">
      <c r="A5242" s="152">
        <v>45762</v>
      </c>
      <c r="B5242" s="146">
        <v>24006</v>
      </c>
      <c r="C5242" s="147">
        <v>0.83333333333333337</v>
      </c>
      <c r="D5242" s="148" t="s">
        <v>11</v>
      </c>
      <c r="E5242" s="149" t="s">
        <v>65</v>
      </c>
      <c r="F5242" s="149"/>
      <c r="G5242" s="149" t="str">
        <f t="shared" si="177"/>
        <v>1</v>
      </c>
      <c r="H5242" s="150">
        <f t="shared" si="178"/>
        <v>18</v>
      </c>
      <c r="I5242" s="149" t="str" cm="1">
        <f t="array" ref="I5242">_xlfn.XLOOKUP(C5242,imp_horarios,imp_trechos_janta,"",-1,1)</f>
        <v>GOIANIA X SAO LUIS 20:00</v>
      </c>
      <c r="J5242" s="151" t="str" cm="1">
        <f t="array" ref="J5242">_xlfn.XLOOKUP(D5242,justificativas_motivos,justificativas_texto,"",1,1)</f>
        <v>MOTORISTA CUMPRINDO HORÁRIO NA ESCALA ATUAL</v>
      </c>
    </row>
    <row r="5243" spans="1:10" ht="41.25" hidden="1" customHeight="1">
      <c r="A5243" s="152">
        <v>45763</v>
      </c>
      <c r="B5243" s="146">
        <v>16900</v>
      </c>
      <c r="C5243" s="147">
        <v>0.87847222222222221</v>
      </c>
      <c r="D5243" s="148" t="s">
        <v>11</v>
      </c>
      <c r="E5243" s="149" t="s">
        <v>290</v>
      </c>
      <c r="F5243" s="149"/>
      <c r="G5243" s="149" t="str">
        <f t="shared" si="177"/>
        <v>1</v>
      </c>
      <c r="H5243" s="150">
        <f t="shared" si="178"/>
        <v>18</v>
      </c>
      <c r="I5243" s="149" t="str" cm="1">
        <f t="array" ref="I5243">_xlfn.XLOOKUP(C5243,imp_horarios,imp_trechos_janta,"",-1,1)</f>
        <v>BELEM X GOIANIA 21:05</v>
      </c>
      <c r="J5243" s="151" t="str" cm="1">
        <f t="array" ref="J5243">_xlfn.XLOOKUP(D5243,justificativas_motivos,justificativas_texto,"",1,1)</f>
        <v>MOTORISTA CUMPRINDO HORÁRIO NA ESCALA ATUAL</v>
      </c>
    </row>
    <row r="5244" spans="1:10" ht="41.25" hidden="1" customHeight="1">
      <c r="A5244" s="152">
        <v>45763</v>
      </c>
      <c r="B5244" s="146">
        <v>16900</v>
      </c>
      <c r="C5244" s="147">
        <v>0.87847222222222221</v>
      </c>
      <c r="D5244" s="148" t="s">
        <v>11</v>
      </c>
      <c r="E5244" s="149" t="s">
        <v>148</v>
      </c>
      <c r="F5244" s="149"/>
      <c r="G5244" s="149" t="str">
        <f t="shared" si="177"/>
        <v>1</v>
      </c>
      <c r="H5244" s="150">
        <f t="shared" si="178"/>
        <v>18</v>
      </c>
      <c r="I5244" s="149" t="str" cm="1">
        <f t="array" ref="I5244">_xlfn.XLOOKUP(C5244,imp_horarios,imp_trechos_janta,"",-1,1)</f>
        <v>BELEM X GOIANIA 21:05</v>
      </c>
      <c r="J5244" s="151" t="str" cm="1">
        <f t="array" ref="J5244">_xlfn.XLOOKUP(D5244,justificativas_motivos,justificativas_texto,"",1,1)</f>
        <v>MOTORISTA CUMPRINDO HORÁRIO NA ESCALA ATUAL</v>
      </c>
    </row>
    <row r="5245" spans="1:10" ht="41.25" hidden="1" customHeight="1">
      <c r="A5245" s="152">
        <v>45763</v>
      </c>
      <c r="B5245" s="146">
        <v>24018</v>
      </c>
      <c r="C5245" s="147">
        <v>0.3</v>
      </c>
      <c r="D5245" s="148" t="s">
        <v>11</v>
      </c>
      <c r="E5245" s="153" t="s">
        <v>167</v>
      </c>
      <c r="F5245" s="149"/>
      <c r="G5245" s="149" t="str">
        <f t="shared" si="177"/>
        <v>1</v>
      </c>
      <c r="H5245" s="150">
        <f t="shared" si="178"/>
        <v>18</v>
      </c>
      <c r="I5245" s="149" t="str" cm="1">
        <f t="array" ref="I5245">_xlfn.XLOOKUP(C5245,imp_horarios,imp_trechos_janta,"",-1,1)</f>
        <v>BELEM X GOIANIA 07:12</v>
      </c>
      <c r="J5245" s="151" t="str" cm="1">
        <f t="array" ref="J5245">_xlfn.XLOOKUP(D5245,justificativas_motivos,justificativas_texto,"",1,1)</f>
        <v>MOTORISTA CUMPRINDO HORÁRIO NA ESCALA ATUAL</v>
      </c>
    </row>
    <row r="5246" spans="1:10" ht="41.25" hidden="1" customHeight="1">
      <c r="A5246" s="152">
        <v>45763</v>
      </c>
      <c r="B5246" s="146">
        <v>24018</v>
      </c>
      <c r="C5246" s="147">
        <v>0.3</v>
      </c>
      <c r="D5246" s="148" t="s">
        <v>11</v>
      </c>
      <c r="E5246" s="153" t="s">
        <v>379</v>
      </c>
      <c r="F5246" s="149"/>
      <c r="G5246" s="149" t="str">
        <f t="shared" si="177"/>
        <v>1</v>
      </c>
      <c r="H5246" s="150">
        <f t="shared" si="178"/>
        <v>18</v>
      </c>
      <c r="I5246" s="149" t="str" cm="1">
        <f t="array" ref="I5246">_xlfn.XLOOKUP(C5246,imp_horarios,imp_trechos_janta,"",-1,1)</f>
        <v>BELEM X GOIANIA 07:12</v>
      </c>
      <c r="J5246" s="151" t="str" cm="1">
        <f t="array" ref="J5246">_xlfn.XLOOKUP(D5246,justificativas_motivos,justificativas_texto,"",1,1)</f>
        <v>MOTORISTA CUMPRINDO HORÁRIO NA ESCALA ATUAL</v>
      </c>
    </row>
    <row r="5247" spans="1:10" ht="41.25" hidden="1" customHeight="1">
      <c r="A5247" s="152">
        <v>45763</v>
      </c>
      <c r="B5247" s="146">
        <v>15700</v>
      </c>
      <c r="C5247" s="147">
        <v>0.39583333333333331</v>
      </c>
      <c r="D5247" s="148" t="s">
        <v>11</v>
      </c>
      <c r="E5247" s="153" t="s">
        <v>38</v>
      </c>
      <c r="F5247" s="149"/>
      <c r="G5247" s="149" t="str">
        <f t="shared" si="177"/>
        <v>1</v>
      </c>
      <c r="H5247" s="150">
        <f t="shared" si="178"/>
        <v>18</v>
      </c>
      <c r="I5247" s="149" t="s">
        <v>145</v>
      </c>
      <c r="J5247" s="151" t="str" cm="1">
        <f t="array" ref="J5247">_xlfn.XLOOKUP(D5247,justificativas_motivos,justificativas_texto,"",1,1)</f>
        <v>MOTORISTA CUMPRINDO HORÁRIO NA ESCALA ATUAL</v>
      </c>
    </row>
    <row r="5248" spans="1:10" ht="41.25" hidden="1" customHeight="1">
      <c r="A5248" s="152">
        <v>45763</v>
      </c>
      <c r="B5248" s="146">
        <v>15700</v>
      </c>
      <c r="C5248" s="147">
        <v>0.39583333333333331</v>
      </c>
      <c r="D5248" s="148" t="s">
        <v>11</v>
      </c>
      <c r="E5248" s="153" t="s">
        <v>366</v>
      </c>
      <c r="F5248" s="149"/>
      <c r="G5248" s="149" t="str">
        <f t="shared" si="177"/>
        <v>1</v>
      </c>
      <c r="H5248" s="150">
        <f t="shared" si="178"/>
        <v>18</v>
      </c>
      <c r="I5248" s="149" t="s">
        <v>145</v>
      </c>
      <c r="J5248" s="151" t="str" cm="1">
        <f t="array" ref="J5248">_xlfn.XLOOKUP(D5248,justificativas_motivos,justificativas_texto,"",1,1)</f>
        <v>MOTORISTA CUMPRINDO HORÁRIO NA ESCALA ATUAL</v>
      </c>
    </row>
    <row r="5249" spans="1:10" ht="41.25" hidden="1" customHeight="1">
      <c r="A5249" s="152">
        <v>45763</v>
      </c>
      <c r="B5249" s="146">
        <v>20013</v>
      </c>
      <c r="C5249" s="147">
        <v>0.75</v>
      </c>
      <c r="D5249" s="148" t="s">
        <v>11</v>
      </c>
      <c r="E5249" s="149" t="s">
        <v>26</v>
      </c>
      <c r="F5249" s="149"/>
      <c r="G5249" s="149" t="str">
        <f t="shared" si="177"/>
        <v>1</v>
      </c>
      <c r="H5249" s="150">
        <f t="shared" si="178"/>
        <v>18</v>
      </c>
      <c r="I5249" s="149" t="str" cm="1">
        <f t="array" ref="I5249">_xlfn.XLOOKUP(C5249,imp_horarios,imp_trechos_janta,"",-1,1)</f>
        <v>GOIANIA X TERESINA 18:00</v>
      </c>
      <c r="J5249" s="151" t="str" cm="1">
        <f t="array" ref="J5249">_xlfn.XLOOKUP(D5249,justificativas_motivos,justificativas_texto,"",1,1)</f>
        <v>MOTORISTA CUMPRINDO HORÁRIO NA ESCALA ATUAL</v>
      </c>
    </row>
    <row r="5250" spans="1:10" ht="41.25" hidden="1" customHeight="1">
      <c r="A5250" s="152">
        <v>45763</v>
      </c>
      <c r="B5250" s="146">
        <v>20013</v>
      </c>
      <c r="C5250" s="147">
        <v>0.75</v>
      </c>
      <c r="D5250" s="148" t="s">
        <v>11</v>
      </c>
      <c r="E5250" s="149" t="s">
        <v>24</v>
      </c>
      <c r="F5250" s="149"/>
      <c r="G5250" s="149" t="str">
        <f t="shared" si="177"/>
        <v>1</v>
      </c>
      <c r="H5250" s="150">
        <f t="shared" si="178"/>
        <v>18</v>
      </c>
      <c r="I5250" s="149" t="str" cm="1">
        <f t="array" ref="I5250">_xlfn.XLOOKUP(C5250,imp_horarios,imp_trechos_janta,"",-1,1)</f>
        <v>GOIANIA X TERESINA 18:00</v>
      </c>
      <c r="J5250" s="151" t="str" cm="1">
        <f t="array" ref="J5250">_xlfn.XLOOKUP(D5250,justificativas_motivos,justificativas_texto,"",1,1)</f>
        <v>MOTORISTA CUMPRINDO HORÁRIO NA ESCALA ATUAL</v>
      </c>
    </row>
    <row r="5251" spans="1:10" ht="41.25" hidden="1" customHeight="1">
      <c r="A5251" s="152">
        <v>45763</v>
      </c>
      <c r="B5251" s="146">
        <v>24001</v>
      </c>
      <c r="C5251" s="147">
        <v>0.79166666666666663</v>
      </c>
      <c r="D5251" s="148" t="s">
        <v>11</v>
      </c>
      <c r="E5251" s="149" t="s">
        <v>47</v>
      </c>
      <c r="F5251" s="149"/>
      <c r="G5251" s="149" t="str">
        <f t="shared" si="177"/>
        <v>1</v>
      </c>
      <c r="H5251" s="150">
        <f t="shared" si="178"/>
        <v>18</v>
      </c>
      <c r="I5251" s="149" t="s">
        <v>79</v>
      </c>
      <c r="J5251" s="151" t="str" cm="1">
        <f t="array" ref="J5251">_xlfn.XLOOKUP(D5251,justificativas_motivos,justificativas_texto,"",1,1)</f>
        <v>MOTORISTA CUMPRINDO HORÁRIO NA ESCALA ATUAL</v>
      </c>
    </row>
    <row r="5252" spans="1:10" ht="41.25" hidden="1" customHeight="1">
      <c r="A5252" s="152">
        <v>45763</v>
      </c>
      <c r="B5252" s="146">
        <v>24001</v>
      </c>
      <c r="C5252" s="147">
        <v>0.79166666666666663</v>
      </c>
      <c r="D5252" s="148" t="s">
        <v>11</v>
      </c>
      <c r="E5252" s="149" t="s">
        <v>108</v>
      </c>
      <c r="F5252" s="149"/>
      <c r="G5252" s="149" t="str">
        <f t="shared" si="177"/>
        <v>1</v>
      </c>
      <c r="H5252" s="150">
        <f t="shared" si="178"/>
        <v>18</v>
      </c>
      <c r="I5252" s="149" t="s">
        <v>79</v>
      </c>
      <c r="J5252" s="151" t="str" cm="1">
        <f t="array" ref="J5252">_xlfn.XLOOKUP(D5252,justificativas_motivos,justificativas_texto,"",1,1)</f>
        <v>MOTORISTA CUMPRINDO HORÁRIO NA ESCALA ATUAL</v>
      </c>
    </row>
    <row r="5253" spans="1:10" ht="41.25" hidden="1" customHeight="1">
      <c r="A5253" s="152">
        <v>45763</v>
      </c>
      <c r="B5253" s="146">
        <v>24011</v>
      </c>
      <c r="C5253" s="147">
        <v>0.83333333333333337</v>
      </c>
      <c r="D5253" s="148" t="s">
        <v>11</v>
      </c>
      <c r="E5253" s="149" t="s">
        <v>171</v>
      </c>
      <c r="F5253" s="149"/>
      <c r="G5253" s="149" t="str">
        <f t="shared" ref="G5253:G5316" si="179">IF(E5253="MOTORISTA","","1")</f>
        <v>1</v>
      </c>
      <c r="H5253" s="150">
        <f t="shared" ref="H5253:H5316" si="180">IF(E5253="MOTORISTA","",18)</f>
        <v>18</v>
      </c>
      <c r="I5253" s="149" t="str" cm="1">
        <f t="array" ref="I5253">_xlfn.XLOOKUP(C5253,imp_horarios,imp_trechos_janta,"",-1,1)</f>
        <v>GOIANIA X SAO LUIS 20:00</v>
      </c>
      <c r="J5253" s="151" t="str" cm="1">
        <f t="array" ref="J5253">_xlfn.XLOOKUP(D5253,justificativas_motivos,justificativas_texto,"",1,1)</f>
        <v>MOTORISTA CUMPRINDO HORÁRIO NA ESCALA ATUAL</v>
      </c>
    </row>
    <row r="5254" spans="1:10" ht="41.25" hidden="1" customHeight="1">
      <c r="A5254" s="152">
        <v>45763</v>
      </c>
      <c r="B5254" s="146">
        <v>24011</v>
      </c>
      <c r="C5254" s="147">
        <v>0.83333333333333337</v>
      </c>
      <c r="D5254" s="148" t="s">
        <v>11</v>
      </c>
      <c r="E5254" s="149" t="s">
        <v>302</v>
      </c>
      <c r="F5254" s="149"/>
      <c r="G5254" s="149" t="str">
        <f t="shared" si="179"/>
        <v>1</v>
      </c>
      <c r="H5254" s="150">
        <f t="shared" si="180"/>
        <v>18</v>
      </c>
      <c r="I5254" s="149" t="str" cm="1">
        <f t="array" ref="I5254">_xlfn.XLOOKUP(C5254,imp_horarios,imp_trechos_janta,"",-1,1)</f>
        <v>GOIANIA X SAO LUIS 20:00</v>
      </c>
      <c r="J5254" s="151" t="str" cm="1">
        <f t="array" ref="J5254">_xlfn.XLOOKUP(D5254,justificativas_motivos,justificativas_texto,"",1,1)</f>
        <v>MOTORISTA CUMPRINDO HORÁRIO NA ESCALA ATUAL</v>
      </c>
    </row>
    <row r="5255" spans="1:10" ht="41.25" hidden="1" customHeight="1">
      <c r="A5255" s="152">
        <v>45764</v>
      </c>
      <c r="B5255" s="146">
        <v>20016</v>
      </c>
      <c r="C5255" s="147">
        <v>0.87847222222222221</v>
      </c>
      <c r="D5255" s="148" t="s">
        <v>11</v>
      </c>
      <c r="E5255" s="149" t="s">
        <v>171</v>
      </c>
      <c r="F5255" s="149"/>
      <c r="G5255" s="149" t="str">
        <f t="shared" si="179"/>
        <v>1</v>
      </c>
      <c r="H5255" s="150">
        <f t="shared" si="180"/>
        <v>18</v>
      </c>
      <c r="I5255" s="149" t="str" cm="1">
        <f t="array" ref="I5255">_xlfn.XLOOKUP(C5255,imp_horarios,imp_trechos_janta,"",-1,1)</f>
        <v>BELEM X GOIANIA 21:05</v>
      </c>
      <c r="J5255" s="151" t="str" cm="1">
        <f t="array" ref="J5255">_xlfn.XLOOKUP(D5255,justificativas_motivos,justificativas_texto,"",1,1)</f>
        <v>MOTORISTA CUMPRINDO HORÁRIO NA ESCALA ATUAL</v>
      </c>
    </row>
    <row r="5256" spans="1:10" ht="41.25" hidden="1" customHeight="1">
      <c r="A5256" s="152">
        <v>45764</v>
      </c>
      <c r="B5256" s="146">
        <v>20016</v>
      </c>
      <c r="C5256" s="147">
        <v>0.87847222222222221</v>
      </c>
      <c r="D5256" s="148" t="s">
        <v>11</v>
      </c>
      <c r="E5256" s="149" t="s">
        <v>302</v>
      </c>
      <c r="F5256" s="149"/>
      <c r="G5256" s="149" t="str">
        <f t="shared" si="179"/>
        <v>1</v>
      </c>
      <c r="H5256" s="150">
        <f t="shared" si="180"/>
        <v>18</v>
      </c>
      <c r="I5256" s="149" t="str" cm="1">
        <f t="array" ref="I5256">_xlfn.XLOOKUP(C5256,imp_horarios,imp_trechos_janta,"",-1,1)</f>
        <v>BELEM X GOIANIA 21:05</v>
      </c>
      <c r="J5256" s="151" t="str" cm="1">
        <f t="array" ref="J5256">_xlfn.XLOOKUP(D5256,justificativas_motivos,justificativas_texto,"",1,1)</f>
        <v>MOTORISTA CUMPRINDO HORÁRIO NA ESCALA ATUAL</v>
      </c>
    </row>
    <row r="5257" spans="1:10" ht="41.25" hidden="1" customHeight="1">
      <c r="A5257" s="152">
        <v>45764</v>
      </c>
      <c r="B5257" s="146">
        <v>24001</v>
      </c>
      <c r="C5257" s="147">
        <v>0.3</v>
      </c>
      <c r="D5257" s="148" t="s">
        <v>11</v>
      </c>
      <c r="E5257" s="153" t="s">
        <v>368</v>
      </c>
      <c r="F5257" s="149"/>
      <c r="G5257" s="149" t="str">
        <f t="shared" si="179"/>
        <v>1</v>
      </c>
      <c r="H5257" s="150">
        <f t="shared" si="180"/>
        <v>18</v>
      </c>
      <c r="I5257" s="149" t="str" cm="1">
        <f t="array" ref="I5257">_xlfn.XLOOKUP(C5257,imp_horarios,imp_trechos_janta,"",-1,1)</f>
        <v>BELEM X GOIANIA 07:12</v>
      </c>
      <c r="J5257" s="151" t="str" cm="1">
        <f t="array" ref="J5257">_xlfn.XLOOKUP(D5257,justificativas_motivos,justificativas_texto,"",1,1)</f>
        <v>MOTORISTA CUMPRINDO HORÁRIO NA ESCALA ATUAL</v>
      </c>
    </row>
    <row r="5258" spans="1:10" ht="41.25" hidden="1" customHeight="1">
      <c r="A5258" s="152">
        <v>45764</v>
      </c>
      <c r="B5258" s="146">
        <v>24001</v>
      </c>
      <c r="C5258" s="147">
        <v>0.3</v>
      </c>
      <c r="D5258" s="148" t="s">
        <v>11</v>
      </c>
      <c r="E5258" s="153" t="s">
        <v>103</v>
      </c>
      <c r="F5258" s="149"/>
      <c r="G5258" s="149" t="str">
        <f t="shared" si="179"/>
        <v>1</v>
      </c>
      <c r="H5258" s="150">
        <f t="shared" si="180"/>
        <v>18</v>
      </c>
      <c r="I5258" s="149" t="str" cm="1">
        <f t="array" ref="I5258">_xlfn.XLOOKUP(C5258,imp_horarios,imp_trechos_janta,"",-1,1)</f>
        <v>BELEM X GOIANIA 07:12</v>
      </c>
      <c r="J5258" s="151" t="str" cm="1">
        <f t="array" ref="J5258">_xlfn.XLOOKUP(D5258,justificativas_motivos,justificativas_texto,"",1,1)</f>
        <v>MOTORISTA CUMPRINDO HORÁRIO NA ESCALA ATUAL</v>
      </c>
    </row>
    <row r="5259" spans="1:10" ht="41.25" hidden="1" customHeight="1">
      <c r="A5259" s="152">
        <v>45764</v>
      </c>
      <c r="B5259" s="146">
        <v>221301</v>
      </c>
      <c r="C5259" s="147">
        <v>0.39583333333333331</v>
      </c>
      <c r="D5259" s="148" t="s">
        <v>11</v>
      </c>
      <c r="E5259" s="153" t="s">
        <v>39</v>
      </c>
      <c r="F5259" s="149"/>
      <c r="G5259" s="149" t="str">
        <f t="shared" si="179"/>
        <v>1</v>
      </c>
      <c r="H5259" s="150">
        <f t="shared" si="180"/>
        <v>18</v>
      </c>
      <c r="I5259" s="149" t="s">
        <v>145</v>
      </c>
      <c r="J5259" s="151" t="str" cm="1">
        <f t="array" ref="J5259">_xlfn.XLOOKUP(D5259,justificativas_motivos,justificativas_texto,"",1,1)</f>
        <v>MOTORISTA CUMPRINDO HORÁRIO NA ESCALA ATUAL</v>
      </c>
    </row>
    <row r="5260" spans="1:10" ht="41.25" hidden="1" customHeight="1">
      <c r="A5260" s="152">
        <v>45764</v>
      </c>
      <c r="B5260" s="146">
        <v>221301</v>
      </c>
      <c r="C5260" s="147">
        <v>0.39583333333333331</v>
      </c>
      <c r="D5260" s="148" t="s">
        <v>11</v>
      </c>
      <c r="E5260" s="153" t="s">
        <v>227</v>
      </c>
      <c r="F5260" s="149"/>
      <c r="G5260" s="149" t="str">
        <f t="shared" si="179"/>
        <v>1</v>
      </c>
      <c r="H5260" s="150">
        <f t="shared" si="180"/>
        <v>18</v>
      </c>
      <c r="I5260" s="149" t="s">
        <v>145</v>
      </c>
      <c r="J5260" s="151" t="str" cm="1">
        <f t="array" ref="J5260">_xlfn.XLOOKUP(D5260,justificativas_motivos,justificativas_texto,"",1,1)</f>
        <v>MOTORISTA CUMPRINDO HORÁRIO NA ESCALA ATUAL</v>
      </c>
    </row>
    <row r="5261" spans="1:10" ht="41.25" hidden="1" customHeight="1">
      <c r="A5261" s="152">
        <v>45764</v>
      </c>
      <c r="B5261" s="146">
        <v>221101</v>
      </c>
      <c r="C5261" s="147">
        <v>0.75</v>
      </c>
      <c r="D5261" s="148" t="s">
        <v>11</v>
      </c>
      <c r="E5261" s="149" t="s">
        <v>157</v>
      </c>
      <c r="F5261" s="149"/>
      <c r="G5261" s="149" t="str">
        <f t="shared" si="179"/>
        <v>1</v>
      </c>
      <c r="H5261" s="150">
        <f t="shared" si="180"/>
        <v>18</v>
      </c>
      <c r="I5261" s="149" t="str" cm="1">
        <f t="array" ref="I5261">_xlfn.XLOOKUP(C5261,imp_horarios,imp_trechos_janta,"",-1,1)</f>
        <v>GOIANIA X TERESINA 18:00</v>
      </c>
      <c r="J5261" s="151" t="str" cm="1">
        <f t="array" ref="J5261">_xlfn.XLOOKUP(D5261,justificativas_motivos,justificativas_texto,"",1,1)</f>
        <v>MOTORISTA CUMPRINDO HORÁRIO NA ESCALA ATUAL</v>
      </c>
    </row>
    <row r="5262" spans="1:10" ht="41.25" hidden="1" customHeight="1">
      <c r="A5262" s="152">
        <v>45764</v>
      </c>
      <c r="B5262" s="146">
        <v>221101</v>
      </c>
      <c r="C5262" s="147">
        <v>0.75</v>
      </c>
      <c r="D5262" s="148" t="s">
        <v>11</v>
      </c>
      <c r="E5262" s="149" t="s">
        <v>216</v>
      </c>
      <c r="F5262" s="149"/>
      <c r="G5262" s="149" t="str">
        <f t="shared" si="179"/>
        <v>1</v>
      </c>
      <c r="H5262" s="150">
        <f t="shared" si="180"/>
        <v>18</v>
      </c>
      <c r="I5262" s="149" t="str" cm="1">
        <f t="array" ref="I5262">_xlfn.XLOOKUP(C5262,imp_horarios,imp_trechos_janta,"",-1,1)</f>
        <v>GOIANIA X TERESINA 18:00</v>
      </c>
      <c r="J5262" s="151" t="str" cm="1">
        <f t="array" ref="J5262">_xlfn.XLOOKUP(D5262,justificativas_motivos,justificativas_texto,"",1,1)</f>
        <v>MOTORISTA CUMPRINDO HORÁRIO NA ESCALA ATUAL</v>
      </c>
    </row>
    <row r="5263" spans="1:10" ht="41.25" hidden="1" customHeight="1">
      <c r="A5263" s="152">
        <v>45764</v>
      </c>
      <c r="B5263" s="146">
        <v>24012</v>
      </c>
      <c r="C5263" s="147">
        <v>0.79166666666666663</v>
      </c>
      <c r="D5263" s="148" t="s">
        <v>11</v>
      </c>
      <c r="E5263" s="149" t="s">
        <v>15</v>
      </c>
      <c r="F5263" s="149"/>
      <c r="G5263" s="149" t="str">
        <f t="shared" si="179"/>
        <v>1</v>
      </c>
      <c r="H5263" s="150">
        <f t="shared" si="180"/>
        <v>18</v>
      </c>
      <c r="I5263" s="149" t="s">
        <v>79</v>
      </c>
      <c r="J5263" s="151" t="str" cm="1">
        <f t="array" ref="J5263">_xlfn.XLOOKUP(D5263,justificativas_motivos,justificativas_texto,"",1,1)</f>
        <v>MOTORISTA CUMPRINDO HORÁRIO NA ESCALA ATUAL</v>
      </c>
    </row>
    <row r="5264" spans="1:10" ht="41.25" hidden="1" customHeight="1">
      <c r="A5264" s="152">
        <v>45764</v>
      </c>
      <c r="B5264" s="146">
        <v>24012</v>
      </c>
      <c r="C5264" s="147">
        <v>0.79166666666666663</v>
      </c>
      <c r="D5264" s="148" t="s">
        <v>11</v>
      </c>
      <c r="E5264" s="149" t="s">
        <v>96</v>
      </c>
      <c r="F5264" s="149"/>
      <c r="G5264" s="149" t="str">
        <f t="shared" si="179"/>
        <v>1</v>
      </c>
      <c r="H5264" s="150">
        <f t="shared" si="180"/>
        <v>18</v>
      </c>
      <c r="I5264" s="149" t="s">
        <v>79</v>
      </c>
      <c r="J5264" s="151" t="str" cm="1">
        <f t="array" ref="J5264">_xlfn.XLOOKUP(D5264,justificativas_motivos,justificativas_texto,"",1,1)</f>
        <v>MOTORISTA CUMPRINDO HORÁRIO NA ESCALA ATUAL</v>
      </c>
    </row>
    <row r="5265" spans="1:10" ht="41.25" hidden="1" customHeight="1">
      <c r="A5265" s="152">
        <v>45764</v>
      </c>
      <c r="B5265" s="146">
        <v>24009</v>
      </c>
      <c r="C5265" s="147">
        <v>0.83333333333333337</v>
      </c>
      <c r="D5265" s="148" t="s">
        <v>11</v>
      </c>
      <c r="E5265" s="149" t="s">
        <v>219</v>
      </c>
      <c r="F5265" s="149"/>
      <c r="G5265" s="149" t="str">
        <f t="shared" si="179"/>
        <v>1</v>
      </c>
      <c r="H5265" s="150">
        <f t="shared" si="180"/>
        <v>18</v>
      </c>
      <c r="I5265" s="149" t="str" cm="1">
        <f t="array" ref="I5265">_xlfn.XLOOKUP(C5265,imp_horarios,imp_trechos_janta,"",-1,1)</f>
        <v>GOIANIA X SAO LUIS 20:00</v>
      </c>
      <c r="J5265" s="151" t="str" cm="1">
        <f t="array" ref="J5265">_xlfn.XLOOKUP(D5265,justificativas_motivos,justificativas_texto,"",1,1)</f>
        <v>MOTORISTA CUMPRINDO HORÁRIO NA ESCALA ATUAL</v>
      </c>
    </row>
    <row r="5266" spans="1:10" ht="41.25" hidden="1" customHeight="1">
      <c r="A5266" s="144">
        <v>45764</v>
      </c>
      <c r="B5266" s="135">
        <v>24009</v>
      </c>
      <c r="C5266" s="133">
        <v>0.83333333333333337</v>
      </c>
      <c r="D5266" s="136" t="s">
        <v>11</v>
      </c>
      <c r="E5266" s="132" t="s">
        <v>218</v>
      </c>
      <c r="F5266" s="132"/>
      <c r="G5266" s="132" t="str">
        <f t="shared" si="179"/>
        <v>1</v>
      </c>
      <c r="H5266" s="137">
        <f t="shared" si="180"/>
        <v>18</v>
      </c>
      <c r="I5266" s="132" t="str" cm="1">
        <f t="array" ref="I5266">_xlfn.XLOOKUP(C5266,imp_horarios,imp_trechos_janta,"",-1,1)</f>
        <v>GOIANIA X SAO LUIS 20:00</v>
      </c>
      <c r="J5266" s="145" t="str" cm="1">
        <f t="array" ref="J5266">_xlfn.XLOOKUP(D5266,justificativas_motivos,justificativas_texto,"",1,1)</f>
        <v>MOTORISTA CUMPRINDO HORÁRIO NA ESCALA ATUAL</v>
      </c>
    </row>
    <row r="5267" spans="1:10" ht="41.25" hidden="1" customHeight="1">
      <c r="A5267" s="144">
        <v>45765</v>
      </c>
      <c r="B5267" s="135" t="s">
        <v>137</v>
      </c>
      <c r="C5267" s="133" t="s">
        <v>137</v>
      </c>
      <c r="D5267" s="133" t="s">
        <v>137</v>
      </c>
      <c r="E5267" s="132" t="s">
        <v>15</v>
      </c>
      <c r="F5267" s="132"/>
      <c r="G5267" s="132" t="str">
        <f t="shared" si="179"/>
        <v>1</v>
      </c>
      <c r="H5267" s="137">
        <f t="shared" si="180"/>
        <v>18</v>
      </c>
      <c r="I5267" s="132" t="str" cm="1">
        <f t="array" ref="I5267">_xlfn.XLOOKUP(C5267,imp_horarios,imp_trechos_janta,"",-1,1)</f>
        <v>ESPERA</v>
      </c>
      <c r="J5267" s="145" t="str" cm="1">
        <f t="array" ref="J5267">_xlfn.XLOOKUP(D5267,justificativas_motivos,justificativas_texto,"",1,1)</f>
        <v>MOTORISTA NA GARAGEM EM ESPERA PARA DISPONIBILIDADE DE HORARIOS</v>
      </c>
    </row>
    <row r="5268" spans="1:10" ht="41.25" hidden="1" customHeight="1">
      <c r="A5268" s="144">
        <v>45765</v>
      </c>
      <c r="B5268" s="146" t="s">
        <v>137</v>
      </c>
      <c r="C5268" s="133" t="s">
        <v>137</v>
      </c>
      <c r="D5268" s="133" t="s">
        <v>137</v>
      </c>
      <c r="E5268" s="149" t="s">
        <v>96</v>
      </c>
      <c r="F5268" s="132"/>
      <c r="G5268" s="149" t="str">
        <f t="shared" si="179"/>
        <v>1</v>
      </c>
      <c r="H5268" s="150">
        <f t="shared" si="180"/>
        <v>18</v>
      </c>
      <c r="I5268" s="149" t="str" cm="1">
        <f t="array" ref="I5268">_xlfn.XLOOKUP(C5268,imp_horarios,imp_trechos_janta,"",-1,1)</f>
        <v>ESPERA</v>
      </c>
      <c r="J5268" s="151" t="str" cm="1">
        <f t="array" ref="J5268">_xlfn.XLOOKUP(D5268,justificativas_motivos,justificativas_texto,"",1,1)</f>
        <v>MOTORISTA NA GARAGEM EM ESPERA PARA DISPONIBILIDADE DE HORARIOS</v>
      </c>
    </row>
    <row r="5269" spans="1:10" ht="41.25" hidden="1" customHeight="1">
      <c r="A5269" s="144">
        <v>45765</v>
      </c>
      <c r="B5269" s="146" t="s">
        <v>137</v>
      </c>
      <c r="C5269" s="133" t="s">
        <v>137</v>
      </c>
      <c r="D5269" s="133" t="s">
        <v>137</v>
      </c>
      <c r="E5269" s="132" t="s">
        <v>219</v>
      </c>
      <c r="F5269" s="132"/>
      <c r="G5269" s="132" t="str">
        <f t="shared" si="179"/>
        <v>1</v>
      </c>
      <c r="H5269" s="137">
        <f t="shared" si="180"/>
        <v>18</v>
      </c>
      <c r="I5269" s="132" t="str" cm="1">
        <f t="array" ref="I5269">_xlfn.XLOOKUP(C5269,imp_horarios,imp_trechos_janta,"",-1,1)</f>
        <v>ESPERA</v>
      </c>
      <c r="J5269" s="145" t="str" cm="1">
        <f t="array" ref="J5269">_xlfn.XLOOKUP(D5269,justificativas_motivos,justificativas_texto,"",1,1)</f>
        <v>MOTORISTA NA GARAGEM EM ESPERA PARA DISPONIBILIDADE DE HORARIOS</v>
      </c>
    </row>
    <row r="5270" spans="1:10" ht="41.25" hidden="1" customHeight="1">
      <c r="A5270" s="144">
        <v>45765</v>
      </c>
      <c r="B5270" s="146" t="s">
        <v>137</v>
      </c>
      <c r="C5270" s="133" t="s">
        <v>137</v>
      </c>
      <c r="D5270" s="133" t="s">
        <v>137</v>
      </c>
      <c r="E5270" s="132" t="s">
        <v>218</v>
      </c>
      <c r="F5270" s="132"/>
      <c r="G5270" s="132" t="str">
        <f t="shared" si="179"/>
        <v>1</v>
      </c>
      <c r="H5270" s="137">
        <f t="shared" si="180"/>
        <v>18</v>
      </c>
      <c r="I5270" s="132" t="str" cm="1">
        <f t="array" ref="I5270">_xlfn.XLOOKUP(C5270,imp_horarios,imp_trechos_janta,"",-1,1)</f>
        <v>ESPERA</v>
      </c>
      <c r="J5270" s="145" t="str" cm="1">
        <f t="array" ref="J5270">_xlfn.XLOOKUP(D5270,justificativas_motivos,justificativas_texto,"",1,1)</f>
        <v>MOTORISTA NA GARAGEM EM ESPERA PARA DISPONIBILIDADE DE HORARIOS</v>
      </c>
    </row>
    <row r="5271" spans="1:10" ht="41.25" hidden="1" customHeight="1">
      <c r="A5271" s="144">
        <v>45765</v>
      </c>
      <c r="B5271" s="146" t="s">
        <v>137</v>
      </c>
      <c r="C5271" s="133" t="s">
        <v>137</v>
      </c>
      <c r="D5271" s="133" t="s">
        <v>137</v>
      </c>
      <c r="E5271" s="132" t="s">
        <v>42</v>
      </c>
      <c r="F5271" s="132"/>
      <c r="G5271" s="132" t="str">
        <f t="shared" si="179"/>
        <v>1</v>
      </c>
      <c r="H5271" s="137">
        <f t="shared" si="180"/>
        <v>18</v>
      </c>
      <c r="I5271" s="132" t="str" cm="1">
        <f t="array" ref="I5271">_xlfn.XLOOKUP(C5271,imp_horarios,imp_trechos_janta,"",-1,1)</f>
        <v>ESPERA</v>
      </c>
      <c r="J5271" s="145" t="str" cm="1">
        <f t="array" ref="J5271">_xlfn.XLOOKUP(D5271,justificativas_motivos,justificativas_texto,"",1,1)</f>
        <v>MOTORISTA NA GARAGEM EM ESPERA PARA DISPONIBILIDADE DE HORARIOS</v>
      </c>
    </row>
    <row r="5272" spans="1:10" ht="41.25" hidden="1" customHeight="1">
      <c r="A5272" s="144">
        <v>45765</v>
      </c>
      <c r="B5272" s="135" t="s">
        <v>137</v>
      </c>
      <c r="C5272" s="133" t="s">
        <v>137</v>
      </c>
      <c r="D5272" s="133" t="s">
        <v>137</v>
      </c>
      <c r="E5272" s="132" t="s">
        <v>43</v>
      </c>
      <c r="F5272" s="132"/>
      <c r="G5272" s="132" t="str">
        <f t="shared" si="179"/>
        <v>1</v>
      </c>
      <c r="H5272" s="137">
        <f t="shared" si="180"/>
        <v>18</v>
      </c>
      <c r="I5272" s="132" t="str" cm="1">
        <f t="array" ref="I5272">_xlfn.XLOOKUP(C5272,imp_horarios,imp_trechos_janta,"",-1,1)</f>
        <v>ESPERA</v>
      </c>
      <c r="J5272" s="145" t="str" cm="1">
        <f t="array" ref="J5272">_xlfn.XLOOKUP(D5272,justificativas_motivos,justificativas_texto,"",1,1)</f>
        <v>MOTORISTA NA GARAGEM EM ESPERA PARA DISPONIBILIDADE DE HORARIOS</v>
      </c>
    </row>
    <row r="5273" spans="1:10" ht="41.25" hidden="1" customHeight="1">
      <c r="A5273" s="144">
        <v>45765</v>
      </c>
      <c r="B5273" s="135">
        <v>19009</v>
      </c>
      <c r="C5273" s="133">
        <v>0.75</v>
      </c>
      <c r="D5273" s="136" t="s">
        <v>11</v>
      </c>
      <c r="E5273" s="132" t="s">
        <v>151</v>
      </c>
      <c r="F5273" s="132"/>
      <c r="G5273" s="132" t="str">
        <f t="shared" si="179"/>
        <v>1</v>
      </c>
      <c r="H5273" s="137">
        <f t="shared" si="180"/>
        <v>18</v>
      </c>
      <c r="I5273" s="132" t="str" cm="1">
        <f t="array" ref="I5273">_xlfn.XLOOKUP(C5273,imp_horarios,imp_trechos_janta,"",-1,1)</f>
        <v>GOIANIA X TERESINA 18:00</v>
      </c>
      <c r="J5273" s="145" t="str" cm="1">
        <f t="array" ref="J5273">_xlfn.XLOOKUP(D5273,justificativas_motivos,justificativas_texto,"",1,1)</f>
        <v>MOTORISTA CUMPRINDO HORÁRIO NA ESCALA ATUAL</v>
      </c>
    </row>
    <row r="5274" spans="1:10" ht="41.25" hidden="1" customHeight="1">
      <c r="A5274" s="144">
        <v>45765</v>
      </c>
      <c r="B5274" s="146">
        <v>19009</v>
      </c>
      <c r="C5274" s="147">
        <v>0.75</v>
      </c>
      <c r="D5274" s="148" t="s">
        <v>11</v>
      </c>
      <c r="E5274" s="149" t="s">
        <v>61</v>
      </c>
      <c r="F5274" s="149"/>
      <c r="G5274" s="149" t="str">
        <f t="shared" si="179"/>
        <v>1</v>
      </c>
      <c r="H5274" s="150">
        <f t="shared" si="180"/>
        <v>18</v>
      </c>
      <c r="I5274" s="149" t="str" cm="1">
        <f t="array" ref="I5274">_xlfn.XLOOKUP(C5274,imp_horarios,imp_trechos_janta,"",-1,1)</f>
        <v>GOIANIA X TERESINA 18:00</v>
      </c>
      <c r="J5274" s="151" t="str" cm="1">
        <f t="array" ref="J5274">_xlfn.XLOOKUP(D5274,justificativas_motivos,justificativas_texto,"",1,1)</f>
        <v>MOTORISTA CUMPRINDO HORÁRIO NA ESCALA ATUAL</v>
      </c>
    </row>
    <row r="5275" spans="1:10" ht="41.25" hidden="1" customHeight="1">
      <c r="A5275" s="144">
        <v>45765</v>
      </c>
      <c r="B5275" s="146">
        <v>24015</v>
      </c>
      <c r="C5275" s="147">
        <v>0.79166666666666663</v>
      </c>
      <c r="D5275" s="148" t="s">
        <v>11</v>
      </c>
      <c r="E5275" s="149" t="s">
        <v>83</v>
      </c>
      <c r="F5275" s="149"/>
      <c r="G5275" s="149" t="str">
        <f t="shared" si="179"/>
        <v>1</v>
      </c>
      <c r="H5275" s="150">
        <f t="shared" si="180"/>
        <v>18</v>
      </c>
      <c r="I5275" s="149" t="s">
        <v>79</v>
      </c>
      <c r="J5275" s="151" t="str" cm="1">
        <f t="array" ref="J5275">_xlfn.XLOOKUP(D5275,justificativas_motivos,justificativas_texto,"",1,1)</f>
        <v>MOTORISTA CUMPRINDO HORÁRIO NA ESCALA ATUAL</v>
      </c>
    </row>
    <row r="5276" spans="1:10" ht="41.25" hidden="1" customHeight="1">
      <c r="A5276" s="152">
        <v>45765</v>
      </c>
      <c r="B5276" s="146">
        <v>24015</v>
      </c>
      <c r="C5276" s="147">
        <v>0.79166666666666663</v>
      </c>
      <c r="D5276" s="148" t="s">
        <v>11</v>
      </c>
      <c r="E5276" s="149" t="s">
        <v>93</v>
      </c>
      <c r="F5276" s="149"/>
      <c r="G5276" s="149" t="str">
        <f t="shared" si="179"/>
        <v>1</v>
      </c>
      <c r="H5276" s="150">
        <f t="shared" si="180"/>
        <v>18</v>
      </c>
      <c r="I5276" s="149" t="s">
        <v>79</v>
      </c>
      <c r="J5276" s="151" t="str" cm="1">
        <f t="array" ref="J5276">_xlfn.XLOOKUP(D5276,justificativas_motivos,justificativas_texto,"",1,1)</f>
        <v>MOTORISTA CUMPRINDO HORÁRIO NA ESCALA ATUAL</v>
      </c>
    </row>
    <row r="5277" spans="1:10" ht="41.25" hidden="1" customHeight="1">
      <c r="A5277" s="152">
        <v>45765</v>
      </c>
      <c r="B5277" s="146">
        <v>24003</v>
      </c>
      <c r="C5277" s="147">
        <v>0.83333333333333337</v>
      </c>
      <c r="D5277" s="148" t="s">
        <v>11</v>
      </c>
      <c r="E5277" s="149" t="s">
        <v>91</v>
      </c>
      <c r="F5277" s="149"/>
      <c r="G5277" s="149" t="str">
        <f t="shared" si="179"/>
        <v>1</v>
      </c>
      <c r="H5277" s="150">
        <f t="shared" si="180"/>
        <v>18</v>
      </c>
      <c r="I5277" s="149" t="str" cm="1">
        <f t="array" ref="I5277">_xlfn.XLOOKUP(C5277,imp_horarios,imp_trechos_janta,"",-1,1)</f>
        <v>GOIANIA X SAO LUIS 20:00</v>
      </c>
      <c r="J5277" s="151" t="str" cm="1">
        <f t="array" ref="J5277">_xlfn.XLOOKUP(D5277,justificativas_motivos,justificativas_texto,"",1,1)</f>
        <v>MOTORISTA CUMPRINDO HORÁRIO NA ESCALA ATUAL</v>
      </c>
    </row>
    <row r="5278" spans="1:10" ht="41.25" hidden="1" customHeight="1">
      <c r="A5278" s="152">
        <v>45765</v>
      </c>
      <c r="B5278" s="146">
        <v>24003</v>
      </c>
      <c r="C5278" s="147">
        <v>0.83333333333333337</v>
      </c>
      <c r="D5278" s="148" t="s">
        <v>11</v>
      </c>
      <c r="E5278" s="132" t="s">
        <v>89</v>
      </c>
      <c r="F5278" s="149"/>
      <c r="G5278" s="149" t="str">
        <f t="shared" si="179"/>
        <v>1</v>
      </c>
      <c r="H5278" s="150">
        <f t="shared" si="180"/>
        <v>18</v>
      </c>
      <c r="I5278" s="149" t="str" cm="1">
        <f t="array" ref="I5278">_xlfn.XLOOKUP(C5278,imp_horarios,imp_trechos_janta,"",-1,1)</f>
        <v>GOIANIA X SAO LUIS 20:00</v>
      </c>
      <c r="J5278" s="151" t="str" cm="1">
        <f t="array" ref="J5278">_xlfn.XLOOKUP(D5278,justificativas_motivos,justificativas_texto,"",1,1)</f>
        <v>MOTORISTA CUMPRINDO HORÁRIO NA ESCALA ATUAL</v>
      </c>
    </row>
    <row r="5279" spans="1:10" ht="41.25" hidden="1" customHeight="1">
      <c r="A5279" s="152">
        <v>45766</v>
      </c>
      <c r="B5279" s="146">
        <v>24012</v>
      </c>
      <c r="C5279" s="147">
        <v>0.3</v>
      </c>
      <c r="D5279" s="148" t="s">
        <v>11</v>
      </c>
      <c r="E5279" s="132" t="s">
        <v>15</v>
      </c>
      <c r="F5279" s="149"/>
      <c r="G5279" s="149" t="str">
        <f t="shared" si="179"/>
        <v>1</v>
      </c>
      <c r="H5279" s="150">
        <f t="shared" si="180"/>
        <v>18</v>
      </c>
      <c r="I5279" s="149" t="str" cm="1">
        <f t="array" ref="I5279">_xlfn.XLOOKUP(C5279,imp_horarios,imp_trechos_janta,"",-1,1)</f>
        <v>BELEM X GOIANIA 07:12</v>
      </c>
      <c r="J5279" s="151" t="str" cm="1">
        <f t="array" ref="J5279">_xlfn.XLOOKUP(D5279,justificativas_motivos,justificativas_texto,"",1,1)</f>
        <v>MOTORISTA CUMPRINDO HORÁRIO NA ESCALA ATUAL</v>
      </c>
    </row>
    <row r="5280" spans="1:10" ht="41.25" hidden="1" customHeight="1">
      <c r="A5280" s="152">
        <v>45766</v>
      </c>
      <c r="B5280" s="146">
        <v>24012</v>
      </c>
      <c r="C5280" s="147">
        <v>0.3</v>
      </c>
      <c r="D5280" s="148" t="s">
        <v>11</v>
      </c>
      <c r="E5280" s="149" t="s">
        <v>96</v>
      </c>
      <c r="F5280" s="149"/>
      <c r="G5280" s="149" t="str">
        <f t="shared" si="179"/>
        <v>1</v>
      </c>
      <c r="H5280" s="150">
        <f t="shared" si="180"/>
        <v>18</v>
      </c>
      <c r="I5280" s="149" t="str" cm="1">
        <f t="array" ref="I5280">_xlfn.XLOOKUP(C5280,imp_horarios,imp_trechos_janta,"",-1,1)</f>
        <v>BELEM X GOIANIA 07:12</v>
      </c>
      <c r="J5280" s="151" t="str" cm="1">
        <f t="array" ref="J5280">_xlfn.XLOOKUP(D5280,justificativas_motivos,justificativas_texto,"",1,1)</f>
        <v>MOTORISTA CUMPRINDO HORÁRIO NA ESCALA ATUAL</v>
      </c>
    </row>
    <row r="5281" spans="1:10" ht="41.25" hidden="1" customHeight="1">
      <c r="A5281" s="152">
        <v>45766</v>
      </c>
      <c r="B5281" s="146">
        <v>24009</v>
      </c>
      <c r="C5281" s="147">
        <v>0.33333333333333331</v>
      </c>
      <c r="D5281" s="148" t="s">
        <v>11</v>
      </c>
      <c r="E5281" s="132" t="s">
        <v>219</v>
      </c>
      <c r="F5281" s="149"/>
      <c r="G5281" s="149" t="str">
        <f t="shared" si="179"/>
        <v>1</v>
      </c>
      <c r="H5281" s="150">
        <f t="shared" si="180"/>
        <v>18</v>
      </c>
      <c r="I5281" s="149" t="str" cm="1">
        <f t="array" ref="I5281">_xlfn.XLOOKUP(C5281,imp_horarios,imp_trechos_janta,"",-1,1)</f>
        <v>SAO LUIS X GOIANIA 08:00</v>
      </c>
      <c r="J5281" s="151" t="str" cm="1">
        <f t="array" ref="J5281">_xlfn.XLOOKUP(D5281,justificativas_motivos,justificativas_texto,"",1,1)</f>
        <v>MOTORISTA CUMPRINDO HORÁRIO NA ESCALA ATUAL</v>
      </c>
    </row>
    <row r="5282" spans="1:10" ht="41.25" hidden="1" customHeight="1">
      <c r="A5282" s="152">
        <v>45766</v>
      </c>
      <c r="B5282" s="146">
        <v>24009</v>
      </c>
      <c r="C5282" s="147">
        <v>0.33333333333333331</v>
      </c>
      <c r="D5282" s="148" t="s">
        <v>11</v>
      </c>
      <c r="E5282" s="132" t="s">
        <v>218</v>
      </c>
      <c r="F5282" s="149"/>
      <c r="G5282" s="149" t="str">
        <f t="shared" si="179"/>
        <v>1</v>
      </c>
      <c r="H5282" s="150">
        <f t="shared" si="180"/>
        <v>18</v>
      </c>
      <c r="I5282" s="149" t="str" cm="1">
        <f t="array" ref="I5282">_xlfn.XLOOKUP(C5282,imp_horarios,imp_trechos_janta,"",-1,1)</f>
        <v>SAO LUIS X GOIANIA 08:00</v>
      </c>
      <c r="J5282" s="151" t="str" cm="1">
        <f t="array" ref="J5282">_xlfn.XLOOKUP(D5282,justificativas_motivos,justificativas_texto,"",1,1)</f>
        <v>MOTORISTA CUMPRINDO HORÁRIO NA ESCALA ATUAL</v>
      </c>
    </row>
    <row r="5283" spans="1:10" ht="41.25" hidden="1" customHeight="1">
      <c r="A5283" s="152">
        <v>45766</v>
      </c>
      <c r="B5283" s="146">
        <v>15700</v>
      </c>
      <c r="C5283" s="147">
        <v>0.39583333333333331</v>
      </c>
      <c r="D5283" s="148" t="s">
        <v>11</v>
      </c>
      <c r="E5283" s="132" t="s">
        <v>42</v>
      </c>
      <c r="F5283" s="149"/>
      <c r="G5283" s="149" t="str">
        <f t="shared" si="179"/>
        <v>1</v>
      </c>
      <c r="H5283" s="150">
        <f t="shared" si="180"/>
        <v>18</v>
      </c>
      <c r="I5283" s="149" t="str" cm="1">
        <f t="array" ref="I5283">_xlfn.XLOOKUP(C5283,imp_horarios,imp_trechos_janta,"",-1,1)</f>
        <v>GOIANIA X BELEM 09:30</v>
      </c>
      <c r="J5283" s="151" t="str" cm="1">
        <f t="array" ref="J5283">_xlfn.XLOOKUP(D5283,justificativas_motivos,justificativas_texto,"",1,1)</f>
        <v>MOTORISTA CUMPRINDO HORÁRIO NA ESCALA ATUAL</v>
      </c>
    </row>
    <row r="5284" spans="1:10" ht="41.25" hidden="1" customHeight="1">
      <c r="A5284" s="152">
        <v>45766</v>
      </c>
      <c r="B5284" s="135">
        <v>15700</v>
      </c>
      <c r="C5284" s="133">
        <v>0.39583333333333331</v>
      </c>
      <c r="D5284" s="136" t="s">
        <v>11</v>
      </c>
      <c r="E5284" s="132" t="s">
        <v>43</v>
      </c>
      <c r="F5284" s="149"/>
      <c r="G5284" s="149" t="str">
        <f t="shared" si="179"/>
        <v>1</v>
      </c>
      <c r="H5284" s="150">
        <f t="shared" si="180"/>
        <v>18</v>
      </c>
      <c r="I5284" s="149" t="str" cm="1">
        <f t="array" ref="I5284">_xlfn.XLOOKUP(C5284,imp_horarios,imp_trechos_janta,"",-1,1)</f>
        <v>GOIANIA X BELEM 09:30</v>
      </c>
      <c r="J5284" s="151" t="str" cm="1">
        <f t="array" ref="J5284">_xlfn.XLOOKUP(D5284,justificativas_motivos,justificativas_texto,"",1,1)</f>
        <v>MOTORISTA CUMPRINDO HORÁRIO NA ESCALA ATUAL</v>
      </c>
    </row>
    <row r="5285" spans="1:10" ht="41.25" hidden="1" customHeight="1">
      <c r="A5285" s="152">
        <v>45766</v>
      </c>
      <c r="B5285" s="135" t="s">
        <v>137</v>
      </c>
      <c r="C5285" s="133" t="s">
        <v>137</v>
      </c>
      <c r="D5285" s="133" t="s">
        <v>137</v>
      </c>
      <c r="E5285" s="132" t="s">
        <v>151</v>
      </c>
      <c r="F5285" s="149"/>
      <c r="G5285" s="149" t="str">
        <f t="shared" si="179"/>
        <v>1</v>
      </c>
      <c r="H5285" s="150">
        <f t="shared" si="180"/>
        <v>18</v>
      </c>
      <c r="I5285" s="149" t="str" cm="1">
        <f t="array" ref="I5285">_xlfn.XLOOKUP(C5285,imp_horarios,imp_trechos_janta,"",-1,1)</f>
        <v>ESPERA</v>
      </c>
      <c r="J5285" s="151" t="str" cm="1">
        <f t="array" ref="J5285">_xlfn.XLOOKUP(D5285,justificativas_motivos,justificativas_texto,"",1,1)</f>
        <v>MOTORISTA NA GARAGEM EM ESPERA PARA DISPONIBILIDADE DE HORARIOS</v>
      </c>
    </row>
    <row r="5286" spans="1:10" ht="41.25" hidden="1" customHeight="1">
      <c r="A5286" s="152">
        <v>45766</v>
      </c>
      <c r="B5286" s="146" t="s">
        <v>137</v>
      </c>
      <c r="C5286" s="133" t="s">
        <v>137</v>
      </c>
      <c r="D5286" s="133" t="s">
        <v>137</v>
      </c>
      <c r="E5286" s="149" t="s">
        <v>61</v>
      </c>
      <c r="F5286" s="149"/>
      <c r="G5286" s="149" t="str">
        <f t="shared" si="179"/>
        <v>1</v>
      </c>
      <c r="H5286" s="150">
        <f t="shared" si="180"/>
        <v>18</v>
      </c>
      <c r="I5286" s="149" t="str" cm="1">
        <f t="array" ref="I5286">_xlfn.XLOOKUP(C5286,imp_horarios,imp_trechos_janta,"",-1,1)</f>
        <v>ESPERA</v>
      </c>
      <c r="J5286" s="151" t="str" cm="1">
        <f t="array" ref="J5286">_xlfn.XLOOKUP(D5286,justificativas_motivos,justificativas_texto,"",1,1)</f>
        <v>MOTORISTA NA GARAGEM EM ESPERA PARA DISPONIBILIDADE DE HORARIOS</v>
      </c>
    </row>
    <row r="5287" spans="1:10" ht="41.25" hidden="1" customHeight="1">
      <c r="A5287" s="152">
        <v>45766</v>
      </c>
      <c r="B5287" s="146" t="s">
        <v>137</v>
      </c>
      <c r="C5287" s="133" t="s">
        <v>137</v>
      </c>
      <c r="D5287" s="133" t="s">
        <v>137</v>
      </c>
      <c r="E5287" s="149" t="s">
        <v>408</v>
      </c>
      <c r="F5287" s="149"/>
      <c r="G5287" s="149" t="str">
        <f t="shared" si="179"/>
        <v>1</v>
      </c>
      <c r="H5287" s="150">
        <f t="shared" si="180"/>
        <v>18</v>
      </c>
      <c r="I5287" s="149" t="str" cm="1">
        <f t="array" ref="I5287">_xlfn.XLOOKUP(C5287,imp_horarios,imp_trechos_janta,"",-1,1)</f>
        <v>ESPERA</v>
      </c>
      <c r="J5287" s="151" t="str" cm="1">
        <f t="array" ref="J5287">_xlfn.XLOOKUP(D5287,justificativas_motivos,justificativas_texto,"",1,1)</f>
        <v>MOTORISTA NA GARAGEM EM ESPERA PARA DISPONIBILIDADE DE HORARIOS</v>
      </c>
    </row>
    <row r="5288" spans="1:10" ht="41.25" hidden="1" customHeight="1">
      <c r="A5288" s="152">
        <v>45766</v>
      </c>
      <c r="B5288" s="146" t="s">
        <v>137</v>
      </c>
      <c r="C5288" s="133" t="s">
        <v>137</v>
      </c>
      <c r="D5288" s="133" t="s">
        <v>137</v>
      </c>
      <c r="E5288" s="149" t="s">
        <v>93</v>
      </c>
      <c r="F5288" s="149"/>
      <c r="G5288" s="149" t="str">
        <f t="shared" si="179"/>
        <v>1</v>
      </c>
      <c r="H5288" s="150">
        <f t="shared" si="180"/>
        <v>18</v>
      </c>
      <c r="I5288" s="149" t="str" cm="1">
        <f t="array" ref="I5288">_xlfn.XLOOKUP(C5288,imp_horarios,imp_trechos_janta,"",-1,1)</f>
        <v>ESPERA</v>
      </c>
      <c r="J5288" s="151" t="str" cm="1">
        <f t="array" ref="J5288">_xlfn.XLOOKUP(D5288,justificativas_motivos,justificativas_texto,"",1,1)</f>
        <v>MOTORISTA NA GARAGEM EM ESPERA PARA DISPONIBILIDADE DE HORARIOS</v>
      </c>
    </row>
    <row r="5289" spans="1:10" ht="41.25" hidden="1" customHeight="1">
      <c r="A5289" s="152">
        <v>45766</v>
      </c>
      <c r="B5289" s="146" t="s">
        <v>137</v>
      </c>
      <c r="C5289" s="133" t="s">
        <v>137</v>
      </c>
      <c r="D5289" s="133" t="s">
        <v>137</v>
      </c>
      <c r="E5289" s="149" t="s">
        <v>91</v>
      </c>
      <c r="F5289" s="149"/>
      <c r="G5289" s="149" t="str">
        <f t="shared" si="179"/>
        <v>1</v>
      </c>
      <c r="H5289" s="150">
        <f t="shared" si="180"/>
        <v>18</v>
      </c>
      <c r="I5289" s="149" t="str" cm="1">
        <f t="array" ref="I5289">_xlfn.XLOOKUP(C5289,imp_horarios,imp_trechos_janta,"",-1,1)</f>
        <v>ESPERA</v>
      </c>
      <c r="J5289" s="151" t="str" cm="1">
        <f t="array" ref="J5289">_xlfn.XLOOKUP(D5289,justificativas_motivos,justificativas_texto,"",1,1)</f>
        <v>MOTORISTA NA GARAGEM EM ESPERA PARA DISPONIBILIDADE DE HORARIOS</v>
      </c>
    </row>
    <row r="5290" spans="1:10" ht="41.25" hidden="1" customHeight="1">
      <c r="A5290" s="144">
        <v>45766</v>
      </c>
      <c r="B5290" s="135" t="s">
        <v>137</v>
      </c>
      <c r="C5290" s="133" t="s">
        <v>137</v>
      </c>
      <c r="D5290" s="133" t="s">
        <v>137</v>
      </c>
      <c r="E5290" s="132" t="s">
        <v>89</v>
      </c>
      <c r="F5290" s="132"/>
      <c r="G5290" s="132" t="str">
        <f t="shared" si="179"/>
        <v>1</v>
      </c>
      <c r="H5290" s="137">
        <f t="shared" si="180"/>
        <v>18</v>
      </c>
      <c r="I5290" s="132" t="str" cm="1">
        <f t="array" ref="I5290">_xlfn.XLOOKUP(C5290,imp_horarios,imp_trechos_janta,"",-1,1)</f>
        <v>ESPERA</v>
      </c>
      <c r="J5290" s="145" t="str" cm="1">
        <f t="array" ref="J5290">_xlfn.XLOOKUP(D5290,justificativas_motivos,justificativas_texto,"",1,1)</f>
        <v>MOTORISTA NA GARAGEM EM ESPERA PARA DISPONIBILIDADE DE HORARIOS</v>
      </c>
    </row>
    <row r="5291" spans="1:10" ht="41.25" hidden="1" customHeight="1">
      <c r="A5291" s="144">
        <v>45767</v>
      </c>
      <c r="B5291" s="136" t="s">
        <v>137</v>
      </c>
      <c r="C5291" s="136" t="s">
        <v>137</v>
      </c>
      <c r="D5291" s="136" t="s">
        <v>137</v>
      </c>
      <c r="E5291" s="132" t="s">
        <v>151</v>
      </c>
      <c r="F5291" s="132"/>
      <c r="G5291" s="132" t="str">
        <f t="shared" si="179"/>
        <v>1</v>
      </c>
      <c r="H5291" s="137">
        <f t="shared" si="180"/>
        <v>18</v>
      </c>
      <c r="I5291" s="132" t="str" cm="1">
        <f t="array" ref="I5291">_xlfn.XLOOKUP(C5291,imp_horarios,imp_trechos_janta,"",-1,1)</f>
        <v>ESPERA</v>
      </c>
      <c r="J5291" s="145" t="str" cm="1">
        <f t="array" ref="J5291">_xlfn.XLOOKUP(D5291,justificativas_motivos,justificativas_texto,"",1,1)</f>
        <v>MOTORISTA NA GARAGEM EM ESPERA PARA DISPONIBILIDADE DE HORARIOS</v>
      </c>
    </row>
    <row r="5292" spans="1:10" ht="41.25" hidden="1" customHeight="1">
      <c r="A5292" s="144">
        <v>45767</v>
      </c>
      <c r="B5292" s="135" t="s">
        <v>137</v>
      </c>
      <c r="C5292" s="133" t="s">
        <v>137</v>
      </c>
      <c r="D5292" s="136" t="s">
        <v>137</v>
      </c>
      <c r="E5292" s="132" t="s">
        <v>61</v>
      </c>
      <c r="F5292" s="132"/>
      <c r="G5292" s="132" t="str">
        <f t="shared" si="179"/>
        <v>1</v>
      </c>
      <c r="H5292" s="137">
        <f t="shared" si="180"/>
        <v>18</v>
      </c>
      <c r="I5292" s="132" t="str" cm="1">
        <f t="array" ref="I5292">_xlfn.XLOOKUP(C5292,imp_horarios,imp_trechos_janta,"",-1,1)</f>
        <v>ESPERA</v>
      </c>
      <c r="J5292" s="145" t="str" cm="1">
        <f t="array" ref="J5292">_xlfn.XLOOKUP(D5292,justificativas_motivos,justificativas_texto,"",1,1)</f>
        <v>MOTORISTA NA GARAGEM EM ESPERA PARA DISPONIBILIDADE DE HORARIOS</v>
      </c>
    </row>
    <row r="5293" spans="1:10" ht="41.25" hidden="1" customHeight="1">
      <c r="A5293" s="144">
        <v>45767</v>
      </c>
      <c r="B5293" s="136" t="s">
        <v>137</v>
      </c>
      <c r="C5293" s="136" t="s">
        <v>137</v>
      </c>
      <c r="D5293" s="136" t="s">
        <v>137</v>
      </c>
      <c r="E5293" s="132" t="s">
        <v>83</v>
      </c>
      <c r="F5293" s="132"/>
      <c r="G5293" s="132" t="str">
        <f t="shared" si="179"/>
        <v>1</v>
      </c>
      <c r="H5293" s="137">
        <f t="shared" si="180"/>
        <v>18</v>
      </c>
      <c r="I5293" s="132" t="str" cm="1">
        <f t="array" ref="I5293">_xlfn.XLOOKUP(C5293,imp_horarios,imp_trechos_janta,"",-1,1)</f>
        <v>ESPERA</v>
      </c>
      <c r="J5293" s="145" t="str" cm="1">
        <f t="array" ref="J5293">_xlfn.XLOOKUP(D5293,justificativas_motivos,justificativas_texto,"",1,1)</f>
        <v>MOTORISTA NA GARAGEM EM ESPERA PARA DISPONIBILIDADE DE HORARIOS</v>
      </c>
    </row>
    <row r="5294" spans="1:10" ht="41.25" hidden="1" customHeight="1">
      <c r="A5294" s="144">
        <v>45767</v>
      </c>
      <c r="B5294" s="135" t="s">
        <v>137</v>
      </c>
      <c r="C5294" s="133" t="s">
        <v>137</v>
      </c>
      <c r="D5294" s="136" t="s">
        <v>137</v>
      </c>
      <c r="E5294" s="132" t="s">
        <v>93</v>
      </c>
      <c r="F5294" s="132"/>
      <c r="G5294" s="132" t="str">
        <f t="shared" si="179"/>
        <v>1</v>
      </c>
      <c r="H5294" s="137">
        <f t="shared" si="180"/>
        <v>18</v>
      </c>
      <c r="I5294" s="132" t="str" cm="1">
        <f t="array" ref="I5294">_xlfn.XLOOKUP(C5294,imp_horarios,imp_trechos_janta,"",-1,1)</f>
        <v>ESPERA</v>
      </c>
      <c r="J5294" s="145" t="str" cm="1">
        <f t="array" ref="J5294">_xlfn.XLOOKUP(D5294,justificativas_motivos,justificativas_texto,"",1,1)</f>
        <v>MOTORISTA NA GARAGEM EM ESPERA PARA DISPONIBILIDADE DE HORARIOS</v>
      </c>
    </row>
    <row r="5295" spans="1:10" ht="41.25" hidden="1" customHeight="1">
      <c r="A5295" s="144">
        <v>45767</v>
      </c>
      <c r="B5295" s="136" t="s">
        <v>137</v>
      </c>
      <c r="C5295" s="136" t="s">
        <v>137</v>
      </c>
      <c r="D5295" s="136" t="s">
        <v>137</v>
      </c>
      <c r="E5295" s="132" t="s">
        <v>91</v>
      </c>
      <c r="F5295" s="132"/>
      <c r="G5295" s="132" t="str">
        <f t="shared" si="179"/>
        <v>1</v>
      </c>
      <c r="H5295" s="137">
        <f t="shared" si="180"/>
        <v>18</v>
      </c>
      <c r="I5295" s="132" t="str" cm="1">
        <f t="array" ref="I5295">_xlfn.XLOOKUP(C5295,imp_horarios,imp_trechos_janta,"",-1,1)</f>
        <v>ESPERA</v>
      </c>
      <c r="J5295" s="145" t="str" cm="1">
        <f t="array" ref="J5295">_xlfn.XLOOKUP(D5295,justificativas_motivos,justificativas_texto,"",1,1)</f>
        <v>MOTORISTA NA GARAGEM EM ESPERA PARA DISPONIBILIDADE DE HORARIOS</v>
      </c>
    </row>
    <row r="5296" spans="1:10" ht="41.25" hidden="1" customHeight="1">
      <c r="A5296" s="144">
        <v>45767</v>
      </c>
      <c r="B5296" s="135" t="s">
        <v>137</v>
      </c>
      <c r="C5296" s="133" t="s">
        <v>137</v>
      </c>
      <c r="D5296" s="136" t="s">
        <v>137</v>
      </c>
      <c r="E5296" s="132" t="s">
        <v>89</v>
      </c>
      <c r="F5296" s="132"/>
      <c r="G5296" s="132" t="str">
        <f t="shared" si="179"/>
        <v>1</v>
      </c>
      <c r="H5296" s="137">
        <f t="shared" si="180"/>
        <v>18</v>
      </c>
      <c r="I5296" s="132" t="str" cm="1">
        <f t="array" ref="I5296">_xlfn.XLOOKUP(C5296,imp_horarios,imp_trechos_janta,"",-1,1)</f>
        <v>ESPERA</v>
      </c>
      <c r="J5296" s="145" t="str" cm="1">
        <f t="array" ref="J5296">_xlfn.XLOOKUP(D5296,justificativas_motivos,justificativas_texto,"",1,1)</f>
        <v>MOTORISTA NA GARAGEM EM ESPERA PARA DISPONIBILIDADE DE HORARIOS</v>
      </c>
    </row>
    <row r="5297" spans="1:10" ht="41.25" hidden="1" customHeight="1">
      <c r="A5297" s="144">
        <v>45767</v>
      </c>
      <c r="B5297" s="135">
        <v>17400</v>
      </c>
      <c r="C5297" s="133">
        <v>0.375</v>
      </c>
      <c r="D5297" s="136" t="s">
        <v>11</v>
      </c>
      <c r="E5297" s="132" t="s">
        <v>341</v>
      </c>
      <c r="F5297" s="132"/>
      <c r="G5297" s="132" t="str">
        <f t="shared" si="179"/>
        <v>1</v>
      </c>
      <c r="H5297" s="137">
        <f t="shared" si="180"/>
        <v>18</v>
      </c>
      <c r="I5297" s="132" t="str" cm="1">
        <f t="array" ref="I5297">_xlfn.XLOOKUP(C5297,imp_horarios,imp_trechos_janta,"",-1,1)</f>
        <v>SAO LUIS X GOIANIA 08:00</v>
      </c>
      <c r="J5297" s="145" t="str" cm="1">
        <f t="array" ref="J5297">_xlfn.XLOOKUP(D5297,justificativas_motivos,justificativas_texto,"",1,1)</f>
        <v>MOTORISTA CUMPRINDO HORÁRIO NA ESCALA ATUAL</v>
      </c>
    </row>
    <row r="5298" spans="1:10" ht="41.25" hidden="1" customHeight="1">
      <c r="A5298" s="144">
        <v>45767</v>
      </c>
      <c r="B5298" s="135">
        <v>17400</v>
      </c>
      <c r="C5298" s="133">
        <v>0.375</v>
      </c>
      <c r="D5298" s="136" t="s">
        <v>11</v>
      </c>
      <c r="E5298" s="132" t="s">
        <v>305</v>
      </c>
      <c r="F5298" s="132"/>
      <c r="G5298" s="132" t="str">
        <f t="shared" si="179"/>
        <v>1</v>
      </c>
      <c r="H5298" s="137">
        <f t="shared" si="180"/>
        <v>18</v>
      </c>
      <c r="I5298" s="132" t="str" cm="1">
        <f t="array" ref="I5298">_xlfn.XLOOKUP(C5298,imp_horarios,imp_trechos_janta,"",-1,1)</f>
        <v>SAO LUIS X GOIANIA 08:00</v>
      </c>
      <c r="J5298" s="145" t="str" cm="1">
        <f t="array" ref="J5298">_xlfn.XLOOKUP(D5298,justificativas_motivos,justificativas_texto,"",1,1)</f>
        <v>MOTORISTA CUMPRINDO HORÁRIO NA ESCALA ATUAL</v>
      </c>
    </row>
    <row r="5299" spans="1:10" ht="41.25" hidden="1" customHeight="1">
      <c r="A5299" s="144">
        <v>45767</v>
      </c>
      <c r="B5299" s="135">
        <v>16900</v>
      </c>
      <c r="C5299" s="133">
        <v>0.75</v>
      </c>
      <c r="D5299" s="136" t="s">
        <v>11</v>
      </c>
      <c r="E5299" s="132" t="s">
        <v>407</v>
      </c>
      <c r="F5299" s="132"/>
      <c r="G5299" s="132" t="str">
        <f t="shared" si="179"/>
        <v>1</v>
      </c>
      <c r="H5299" s="137">
        <f t="shared" si="180"/>
        <v>18</v>
      </c>
      <c r="I5299" s="132" t="str" cm="1">
        <f t="array" ref="I5299">_xlfn.XLOOKUP(C5299,imp_horarios,imp_trechos_janta,"",-1,1)</f>
        <v>GOIANIA X TERESINA 18:00</v>
      </c>
      <c r="J5299" s="145" t="str" cm="1">
        <f t="array" ref="J5299">_xlfn.XLOOKUP(D5299,justificativas_motivos,justificativas_texto,"",1,1)</f>
        <v>MOTORISTA CUMPRINDO HORÁRIO NA ESCALA ATUAL</v>
      </c>
    </row>
    <row r="5300" spans="1:10" ht="41.25" hidden="1" customHeight="1">
      <c r="A5300" s="144">
        <v>45767</v>
      </c>
      <c r="B5300" s="146">
        <v>16900</v>
      </c>
      <c r="C5300" s="147">
        <v>0.75</v>
      </c>
      <c r="D5300" s="148" t="s">
        <v>11</v>
      </c>
      <c r="E5300" s="149" t="s">
        <v>400</v>
      </c>
      <c r="F5300" s="132"/>
      <c r="G5300" s="149" t="str">
        <f t="shared" si="179"/>
        <v>1</v>
      </c>
      <c r="H5300" s="150">
        <f t="shared" si="180"/>
        <v>18</v>
      </c>
      <c r="I5300" s="149" t="str" cm="1">
        <f t="array" ref="I5300">_xlfn.XLOOKUP(C5300,imp_horarios,imp_trechos_janta,"",-1,1)</f>
        <v>GOIANIA X TERESINA 18:00</v>
      </c>
      <c r="J5300" s="151" t="str" cm="1">
        <f t="array" ref="J5300">_xlfn.XLOOKUP(D5300,justificativas_motivos,justificativas_texto,"",1,1)</f>
        <v>MOTORISTA CUMPRINDO HORÁRIO NA ESCALA ATUAL</v>
      </c>
    </row>
    <row r="5301" spans="1:10" ht="41.25" hidden="1" customHeight="1">
      <c r="A5301" s="144">
        <v>45767</v>
      </c>
      <c r="B5301" s="135">
        <v>24014</v>
      </c>
      <c r="C5301" s="133">
        <v>0.79166666666666663</v>
      </c>
      <c r="D5301" s="136" t="s">
        <v>11</v>
      </c>
      <c r="E5301" s="132" t="s">
        <v>86</v>
      </c>
      <c r="F5301" s="132"/>
      <c r="G5301" s="132" t="str">
        <f t="shared" si="179"/>
        <v>1</v>
      </c>
      <c r="H5301" s="137">
        <f t="shared" si="180"/>
        <v>18</v>
      </c>
      <c r="I5301" s="132" t="str" cm="1">
        <f t="array" ref="I5301">_xlfn.XLOOKUP(C5301,imp_horarios,imp_trechos_janta,"",-1,1)</f>
        <v>GOIANIA X TERESINA 18:00</v>
      </c>
      <c r="J5301" s="145" t="str" cm="1">
        <f t="array" ref="J5301">_xlfn.XLOOKUP(D5301,justificativas_motivos,justificativas_texto,"",1,1)</f>
        <v>MOTORISTA CUMPRINDO HORÁRIO NA ESCALA ATUAL</v>
      </c>
    </row>
    <row r="5302" spans="1:10" ht="41.25" hidden="1" customHeight="1">
      <c r="A5302" s="144">
        <v>45767</v>
      </c>
      <c r="B5302" s="146">
        <v>24014</v>
      </c>
      <c r="C5302" s="147">
        <v>0.79166666666666663</v>
      </c>
      <c r="D5302" s="148" t="s">
        <v>11</v>
      </c>
      <c r="E5302" s="149" t="s">
        <v>14</v>
      </c>
      <c r="F5302" s="149"/>
      <c r="G5302" s="149" t="str">
        <f t="shared" si="179"/>
        <v>1</v>
      </c>
      <c r="H5302" s="150">
        <f t="shared" si="180"/>
        <v>18</v>
      </c>
      <c r="I5302" s="149" t="str" cm="1">
        <f t="array" ref="I5302">_xlfn.XLOOKUP(C5302,imp_horarios,imp_trechos_janta,"",-1,1)</f>
        <v>GOIANIA X TERESINA 18:00</v>
      </c>
      <c r="J5302" s="151" t="str" cm="1">
        <f t="array" ref="J5302">_xlfn.XLOOKUP(D5302,justificativas_motivos,justificativas_texto,"",1,1)</f>
        <v>MOTORISTA CUMPRINDO HORÁRIO NA ESCALA ATUAL</v>
      </c>
    </row>
    <row r="5303" spans="1:10" ht="41.25" hidden="1" customHeight="1">
      <c r="A5303" s="152">
        <v>45767</v>
      </c>
      <c r="B5303" s="146">
        <v>24011</v>
      </c>
      <c r="C5303" s="147">
        <v>0.83333333333333337</v>
      </c>
      <c r="D5303" s="148" t="s">
        <v>11</v>
      </c>
      <c r="E5303" s="149" t="s">
        <v>78</v>
      </c>
      <c r="F5303" s="149"/>
      <c r="G5303" s="149" t="str">
        <f t="shared" si="179"/>
        <v>1</v>
      </c>
      <c r="H5303" s="150">
        <f t="shared" si="180"/>
        <v>18</v>
      </c>
      <c r="I5303" s="149" t="str" cm="1">
        <f t="array" ref="I5303">_xlfn.XLOOKUP(C5303,imp_horarios,imp_trechos_janta,"",-1,1)</f>
        <v>GOIANIA X SAO LUIS 20:00</v>
      </c>
      <c r="J5303" s="151" t="str" cm="1">
        <f t="array" ref="J5303">_xlfn.XLOOKUP(D5303,justificativas_motivos,justificativas_texto,"",1,1)</f>
        <v>MOTORISTA CUMPRINDO HORÁRIO NA ESCALA ATUAL</v>
      </c>
    </row>
    <row r="5304" spans="1:10" ht="41.25" hidden="1" customHeight="1">
      <c r="A5304" s="152">
        <v>45767</v>
      </c>
      <c r="B5304" s="146">
        <v>24011</v>
      </c>
      <c r="C5304" s="147">
        <v>0.83333333333333337</v>
      </c>
      <c r="D5304" s="148" t="s">
        <v>11</v>
      </c>
      <c r="E5304" s="149" t="s">
        <v>80</v>
      </c>
      <c r="F5304" s="149"/>
      <c r="G5304" s="149" t="str">
        <f t="shared" si="179"/>
        <v>1</v>
      </c>
      <c r="H5304" s="150">
        <f t="shared" si="180"/>
        <v>18</v>
      </c>
      <c r="I5304" s="149" t="str" cm="1">
        <f t="array" ref="I5304">_xlfn.XLOOKUP(C5304,imp_horarios,imp_trechos_janta,"",-1,1)</f>
        <v>GOIANIA X SAO LUIS 20:00</v>
      </c>
      <c r="J5304" s="151" t="str" cm="1">
        <f t="array" ref="J5304">_xlfn.XLOOKUP(D5304,justificativas_motivos,justificativas_texto,"",1,1)</f>
        <v>MOTORISTA CUMPRINDO HORÁRIO NA ESCALA ATUAL</v>
      </c>
    </row>
    <row r="5305" spans="1:10" ht="41.25" hidden="1" customHeight="1">
      <c r="A5305" s="144">
        <v>45768</v>
      </c>
      <c r="B5305" s="135">
        <v>221301</v>
      </c>
      <c r="C5305" s="133">
        <v>0.39583333333333331</v>
      </c>
      <c r="D5305" s="136" t="s">
        <v>11</v>
      </c>
      <c r="E5305" s="132" t="s">
        <v>80</v>
      </c>
      <c r="F5305" s="132"/>
      <c r="G5305" s="132" t="str">
        <f t="shared" si="179"/>
        <v>1</v>
      </c>
      <c r="H5305" s="137">
        <f t="shared" si="180"/>
        <v>18</v>
      </c>
      <c r="I5305" s="132" t="str" cm="1">
        <f t="array" ref="I5305">_xlfn.XLOOKUP(C5305,imp_horarios,imp_trechos_janta,"",-1,1)</f>
        <v>GOIANIA X BELEM 09:30</v>
      </c>
      <c r="J5305" s="145" t="str" cm="1">
        <f t="array" ref="J5305">_xlfn.XLOOKUP(D5305,justificativas_motivos,justificativas_texto,"",1,1)</f>
        <v>MOTORISTA CUMPRINDO HORÁRIO NA ESCALA ATUAL</v>
      </c>
    </row>
    <row r="5306" spans="1:10" ht="41.25" hidden="1" customHeight="1">
      <c r="A5306" s="144">
        <v>45768</v>
      </c>
      <c r="B5306" s="135">
        <v>221301</v>
      </c>
      <c r="C5306" s="133">
        <v>0.39583333333333331</v>
      </c>
      <c r="D5306" s="136" t="s">
        <v>11</v>
      </c>
      <c r="E5306" s="132" t="s">
        <v>78</v>
      </c>
      <c r="F5306" s="132"/>
      <c r="G5306" s="132" t="str">
        <f t="shared" si="179"/>
        <v>1</v>
      </c>
      <c r="H5306" s="137">
        <f t="shared" si="180"/>
        <v>18</v>
      </c>
      <c r="I5306" s="132" t="str" cm="1">
        <f t="array" ref="I5306">_xlfn.XLOOKUP(C5306,imp_horarios,imp_trechos_janta,"",-1,1)</f>
        <v>GOIANIA X BELEM 09:30</v>
      </c>
      <c r="J5306" s="145" t="str" cm="1">
        <f t="array" ref="J5306">_xlfn.XLOOKUP(D5306,justificativas_motivos,justificativas_texto,"",1,1)</f>
        <v>MOTORISTA CUMPRINDO HORÁRIO NA ESCALA ATUAL</v>
      </c>
    </row>
    <row r="5307" spans="1:10" ht="41.25" hidden="1" customHeight="1">
      <c r="A5307" s="144">
        <v>45768</v>
      </c>
      <c r="B5307" s="135">
        <v>24011</v>
      </c>
      <c r="C5307" s="133">
        <v>0.33333333333333331</v>
      </c>
      <c r="D5307" s="136" t="s">
        <v>11</v>
      </c>
      <c r="E5307" s="132" t="s">
        <v>14</v>
      </c>
      <c r="F5307" s="132"/>
      <c r="G5307" s="132" t="str">
        <f t="shared" si="179"/>
        <v>1</v>
      </c>
      <c r="H5307" s="137">
        <f t="shared" si="180"/>
        <v>18</v>
      </c>
      <c r="I5307" s="132" t="str" cm="1">
        <f t="array" ref="I5307">_xlfn.XLOOKUP(C5307,imp_horarios,imp_trechos_janta,"",-1,1)</f>
        <v>SAO LUIS X GOIANIA 08:00</v>
      </c>
      <c r="J5307" s="145" t="str" cm="1">
        <f t="array" ref="J5307">_xlfn.XLOOKUP(D5307,justificativas_motivos,justificativas_texto,"",1,1)</f>
        <v>MOTORISTA CUMPRINDO HORÁRIO NA ESCALA ATUAL</v>
      </c>
    </row>
    <row r="5308" spans="1:10" ht="41.25" hidden="1" customHeight="1">
      <c r="A5308" s="144">
        <v>45768</v>
      </c>
      <c r="B5308" s="135">
        <v>24011</v>
      </c>
      <c r="C5308" s="133">
        <v>0.33333333333333331</v>
      </c>
      <c r="D5308" s="136" t="s">
        <v>11</v>
      </c>
      <c r="E5308" s="132" t="s">
        <v>400</v>
      </c>
      <c r="F5308" s="132"/>
      <c r="G5308" s="132" t="str">
        <f t="shared" si="179"/>
        <v>1</v>
      </c>
      <c r="H5308" s="137">
        <f t="shared" si="180"/>
        <v>18</v>
      </c>
      <c r="I5308" s="132" t="str" cm="1">
        <f t="array" ref="I5308">_xlfn.XLOOKUP(C5308,imp_horarios,imp_trechos_janta,"",-1,1)</f>
        <v>SAO LUIS X GOIANIA 08:00</v>
      </c>
      <c r="J5308" s="145" t="str" cm="1">
        <f t="array" ref="J5308">_xlfn.XLOOKUP(D5308,justificativas_motivos,justificativas_texto,"",1,1)</f>
        <v>MOTORISTA CUMPRINDO HORÁRIO NA ESCALA ATUAL</v>
      </c>
    </row>
    <row r="5309" spans="1:10" ht="41.25" hidden="1" customHeight="1">
      <c r="A5309" s="144">
        <v>45768</v>
      </c>
      <c r="B5309" s="135">
        <v>24014</v>
      </c>
      <c r="C5309" s="133">
        <v>0.3</v>
      </c>
      <c r="D5309" s="136" t="s">
        <v>11</v>
      </c>
      <c r="E5309" s="132" t="s">
        <v>86</v>
      </c>
      <c r="F5309" s="132"/>
      <c r="G5309" s="132" t="str">
        <f t="shared" si="179"/>
        <v>1</v>
      </c>
      <c r="H5309" s="137">
        <f t="shared" si="180"/>
        <v>18</v>
      </c>
      <c r="I5309" s="132" t="str" cm="1">
        <f t="array" ref="I5309">_xlfn.XLOOKUP(C5309,imp_horarios,imp_trechos_janta,"",-1,1)</f>
        <v>BELEM X GOIANIA 07:12</v>
      </c>
      <c r="J5309" s="145" t="str" cm="1">
        <f t="array" ref="J5309">_xlfn.XLOOKUP(D5309,justificativas_motivos,justificativas_texto,"",1,1)</f>
        <v>MOTORISTA CUMPRINDO HORÁRIO NA ESCALA ATUAL</v>
      </c>
    </row>
    <row r="5310" spans="1:10" ht="41.25" hidden="1" customHeight="1">
      <c r="A5310" s="144">
        <v>45768</v>
      </c>
      <c r="B5310" s="135">
        <v>24014</v>
      </c>
      <c r="C5310" s="133">
        <v>0.3</v>
      </c>
      <c r="D5310" s="136" t="s">
        <v>11</v>
      </c>
      <c r="E5310" s="132" t="s">
        <v>407</v>
      </c>
      <c r="F5310" s="132"/>
      <c r="G5310" s="132" t="str">
        <f t="shared" si="179"/>
        <v>1</v>
      </c>
      <c r="H5310" s="137">
        <f t="shared" si="180"/>
        <v>18</v>
      </c>
      <c r="I5310" s="132" t="str" cm="1">
        <f t="array" ref="I5310">_xlfn.XLOOKUP(C5310,imp_horarios,imp_trechos_janta,"",-1,1)</f>
        <v>BELEM X GOIANIA 07:12</v>
      </c>
      <c r="J5310" s="145" t="str" cm="1">
        <f t="array" ref="J5310">_xlfn.XLOOKUP(D5310,justificativas_motivos,justificativas_texto,"",1,1)</f>
        <v>MOTORISTA CUMPRINDO HORÁRIO NA ESCALA ATUAL</v>
      </c>
    </row>
    <row r="5311" spans="1:10" ht="41.25" hidden="1" customHeight="1">
      <c r="A5311" s="144">
        <v>45768</v>
      </c>
      <c r="B5311" s="135">
        <v>20018</v>
      </c>
      <c r="C5311" s="133">
        <v>0.39583333333333331</v>
      </c>
      <c r="D5311" s="136" t="s">
        <v>11</v>
      </c>
      <c r="E5311" s="132" t="s">
        <v>244</v>
      </c>
      <c r="F5311" s="132"/>
      <c r="G5311" s="132" t="str">
        <f t="shared" si="179"/>
        <v>1</v>
      </c>
      <c r="H5311" s="137">
        <f t="shared" si="180"/>
        <v>18</v>
      </c>
      <c r="I5311" s="132" t="s">
        <v>145</v>
      </c>
      <c r="J5311" s="145" t="str" cm="1">
        <f t="array" ref="J5311">_xlfn.XLOOKUP(D5311,justificativas_motivos,justificativas_texto,"",1,1)</f>
        <v>MOTORISTA CUMPRINDO HORÁRIO NA ESCALA ATUAL</v>
      </c>
    </row>
    <row r="5312" spans="1:10" ht="41.25" hidden="1" customHeight="1">
      <c r="A5312" s="144">
        <v>45768</v>
      </c>
      <c r="B5312" s="135">
        <v>20018</v>
      </c>
      <c r="C5312" s="133">
        <v>0.39583333333333331</v>
      </c>
      <c r="D5312" s="136" t="s">
        <v>11</v>
      </c>
      <c r="E5312" s="132" t="s">
        <v>310</v>
      </c>
      <c r="F5312" s="132"/>
      <c r="G5312" s="132" t="str">
        <f t="shared" si="179"/>
        <v>1</v>
      </c>
      <c r="H5312" s="137">
        <f t="shared" si="180"/>
        <v>18</v>
      </c>
      <c r="I5312" s="132" t="s">
        <v>145</v>
      </c>
      <c r="J5312" s="145" t="str" cm="1">
        <f t="array" ref="J5312">_xlfn.XLOOKUP(D5312,justificativas_motivos,justificativas_texto,"",1,1)</f>
        <v>MOTORISTA CUMPRINDO HORÁRIO NA ESCALA ATUAL</v>
      </c>
    </row>
    <row r="5313" spans="1:10" ht="41.25" hidden="1" customHeight="1">
      <c r="A5313" s="144">
        <v>45768</v>
      </c>
      <c r="B5313" s="135">
        <v>19001</v>
      </c>
      <c r="C5313" s="133">
        <v>0.75</v>
      </c>
      <c r="D5313" s="136" t="s">
        <v>11</v>
      </c>
      <c r="E5313" s="132" t="s">
        <v>19</v>
      </c>
      <c r="F5313" s="132"/>
      <c r="G5313" s="132" t="str">
        <f t="shared" si="179"/>
        <v>1</v>
      </c>
      <c r="H5313" s="137">
        <f t="shared" si="180"/>
        <v>18</v>
      </c>
      <c r="I5313" s="132" t="str" cm="1">
        <f t="array" ref="I5313">_xlfn.XLOOKUP(C5313,imp_horarios,imp_trechos_janta,"",-1,1)</f>
        <v>GOIANIA X TERESINA 18:00</v>
      </c>
      <c r="J5313" s="145" t="str" cm="1">
        <f t="array" ref="J5313">_xlfn.XLOOKUP(D5313,justificativas_motivos,justificativas_texto,"",1,1)</f>
        <v>MOTORISTA CUMPRINDO HORÁRIO NA ESCALA ATUAL</v>
      </c>
    </row>
    <row r="5314" spans="1:10" ht="41.25" hidden="1" customHeight="1">
      <c r="A5314" s="144">
        <v>45768</v>
      </c>
      <c r="B5314" s="135">
        <v>24001</v>
      </c>
      <c r="C5314" s="133">
        <v>0.79166666666666663</v>
      </c>
      <c r="D5314" s="136" t="s">
        <v>11</v>
      </c>
      <c r="E5314" s="132" t="s">
        <v>26</v>
      </c>
      <c r="F5314" s="132"/>
      <c r="G5314" s="132" t="str">
        <f t="shared" si="179"/>
        <v>1</v>
      </c>
      <c r="H5314" s="137">
        <f t="shared" si="180"/>
        <v>18</v>
      </c>
      <c r="I5314" s="132" t="s">
        <v>79</v>
      </c>
      <c r="J5314" s="145" t="str" cm="1">
        <f t="array" ref="J5314">_xlfn.XLOOKUP(D5314,justificativas_motivos,justificativas_texto,"",1,1)</f>
        <v>MOTORISTA CUMPRINDO HORÁRIO NA ESCALA ATUAL</v>
      </c>
    </row>
    <row r="5315" spans="1:10" ht="41.25" hidden="1" customHeight="1">
      <c r="A5315" s="144">
        <v>45768</v>
      </c>
      <c r="B5315" s="135">
        <v>24001</v>
      </c>
      <c r="C5315" s="133">
        <v>0.79166666666666663</v>
      </c>
      <c r="D5315" s="136" t="s">
        <v>11</v>
      </c>
      <c r="E5315" s="132" t="s">
        <v>24</v>
      </c>
      <c r="F5315" s="132"/>
      <c r="G5315" s="132" t="str">
        <f t="shared" si="179"/>
        <v>1</v>
      </c>
      <c r="H5315" s="137">
        <f t="shared" si="180"/>
        <v>18</v>
      </c>
      <c r="I5315" s="132" t="s">
        <v>79</v>
      </c>
      <c r="J5315" s="145" t="str" cm="1">
        <f t="array" ref="J5315">_xlfn.XLOOKUP(D5315,justificativas_motivos,justificativas_texto,"",1,1)</f>
        <v>MOTORISTA CUMPRINDO HORÁRIO NA ESCALA ATUAL</v>
      </c>
    </row>
    <row r="5316" spans="1:10" ht="41.25" hidden="1" customHeight="1">
      <c r="A5316" s="152">
        <v>45768</v>
      </c>
      <c r="B5316" s="146">
        <v>24002</v>
      </c>
      <c r="C5316" s="147">
        <v>0.83333333333333337</v>
      </c>
      <c r="D5316" s="148" t="s">
        <v>11</v>
      </c>
      <c r="E5316" s="149" t="s">
        <v>12</v>
      </c>
      <c r="F5316" s="149"/>
      <c r="G5316" s="149" t="str">
        <f t="shared" si="179"/>
        <v>1</v>
      </c>
      <c r="H5316" s="150">
        <f t="shared" si="180"/>
        <v>18</v>
      </c>
      <c r="I5316" s="149" t="str" cm="1">
        <f t="array" ref="I5316">_xlfn.XLOOKUP(C5316,imp_horarios,imp_trechos_janta,"",-1,1)</f>
        <v>GOIANIA X SAO LUIS 20:00</v>
      </c>
      <c r="J5316" s="151" t="str" cm="1">
        <f t="array" ref="J5316">_xlfn.XLOOKUP(D5316,justificativas_motivos,justificativas_texto,"",1,1)</f>
        <v>MOTORISTA CUMPRINDO HORÁRIO NA ESCALA ATUAL</v>
      </c>
    </row>
    <row r="5317" spans="1:10" ht="41.25" hidden="1" customHeight="1">
      <c r="A5317" s="152">
        <v>45768</v>
      </c>
      <c r="B5317" s="146">
        <v>24002</v>
      </c>
      <c r="C5317" s="147">
        <v>0.83333333333333337</v>
      </c>
      <c r="D5317" s="148" t="s">
        <v>11</v>
      </c>
      <c r="E5317" s="149" t="s">
        <v>13</v>
      </c>
      <c r="F5317" s="149"/>
      <c r="G5317" s="149" t="str">
        <f t="shared" ref="G5317:G5380" si="181">IF(E5317="MOTORISTA","","1")</f>
        <v>1</v>
      </c>
      <c r="H5317" s="150">
        <f t="shared" ref="H5317:H5380" si="182">IF(E5317="MOTORISTA","",18)</f>
        <v>18</v>
      </c>
      <c r="I5317" s="149" t="str" cm="1">
        <f t="array" ref="I5317">_xlfn.XLOOKUP(C5317,imp_horarios,imp_trechos_janta,"",-1,1)</f>
        <v>GOIANIA X SAO LUIS 20:00</v>
      </c>
      <c r="J5317" s="151" t="str" cm="1">
        <f t="array" ref="J5317">_xlfn.XLOOKUP(D5317,justificativas_motivos,justificativas_texto,"",1,1)</f>
        <v>MOTORISTA CUMPRINDO HORÁRIO NA ESCALA ATUAL</v>
      </c>
    </row>
    <row r="5318" spans="1:10" ht="41.25" hidden="1" customHeight="1">
      <c r="A5318" s="152">
        <v>45769</v>
      </c>
      <c r="B5318" s="146">
        <v>15500</v>
      </c>
      <c r="C5318" s="147">
        <v>0.87847222222222221</v>
      </c>
      <c r="D5318" s="148" t="s">
        <v>11</v>
      </c>
      <c r="E5318" s="129" t="s">
        <v>80</v>
      </c>
      <c r="F5318" s="149"/>
      <c r="G5318" s="149" t="str">
        <f t="shared" si="181"/>
        <v>1</v>
      </c>
      <c r="H5318" s="150">
        <f t="shared" si="182"/>
        <v>18</v>
      </c>
      <c r="I5318" s="149" t="str" cm="1">
        <f t="array" ref="I5318">_xlfn.XLOOKUP(C5318,imp_horarios,imp_trechos_janta,"",-1,1)</f>
        <v>BELEM X GOIANIA 21:05</v>
      </c>
      <c r="J5318" s="151" t="str" cm="1">
        <f t="array" ref="J5318">_xlfn.XLOOKUP(D5318,justificativas_motivos,justificativas_texto,"",1,1)</f>
        <v>MOTORISTA CUMPRINDO HORÁRIO NA ESCALA ATUAL</v>
      </c>
    </row>
    <row r="5319" spans="1:10" ht="41.25" hidden="1" customHeight="1">
      <c r="A5319" s="152">
        <v>45769</v>
      </c>
      <c r="B5319" s="146">
        <v>15500</v>
      </c>
      <c r="C5319" s="147">
        <v>0.87847222222222221</v>
      </c>
      <c r="D5319" s="148" t="s">
        <v>11</v>
      </c>
      <c r="E5319" s="129" t="s">
        <v>78</v>
      </c>
      <c r="F5319" s="149"/>
      <c r="G5319" s="149" t="str">
        <f t="shared" si="181"/>
        <v>1</v>
      </c>
      <c r="H5319" s="150">
        <f t="shared" si="182"/>
        <v>18</v>
      </c>
      <c r="I5319" s="149" t="str" cm="1">
        <f t="array" ref="I5319">_xlfn.XLOOKUP(C5319,imp_horarios,imp_trechos_janta,"",-1,1)</f>
        <v>BELEM X GOIANIA 21:05</v>
      </c>
      <c r="J5319" s="151" t="str" cm="1">
        <f t="array" ref="J5319">_xlfn.XLOOKUP(D5319,justificativas_motivos,justificativas_texto,"",1,1)</f>
        <v>MOTORISTA CUMPRINDO HORÁRIO NA ESCALA ATUAL</v>
      </c>
    </row>
    <row r="5320" spans="1:10" ht="41.25" hidden="1" customHeight="1">
      <c r="A5320" s="152">
        <v>45769</v>
      </c>
      <c r="B5320" s="149" t="s">
        <v>137</v>
      </c>
      <c r="C5320" s="147" t="s">
        <v>137</v>
      </c>
      <c r="D5320" s="149" t="s">
        <v>137</v>
      </c>
      <c r="E5320" s="132" t="s">
        <v>224</v>
      </c>
      <c r="F5320" s="149"/>
      <c r="G5320" s="149" t="str">
        <f t="shared" si="181"/>
        <v>1</v>
      </c>
      <c r="H5320" s="150">
        <f t="shared" si="182"/>
        <v>18</v>
      </c>
      <c r="I5320" s="149" t="str" cm="1">
        <f t="array" ref="I5320">_xlfn.XLOOKUP(C5320,imp_horarios,imp_trechos_janta,"",-1,1)</f>
        <v>ESPERA</v>
      </c>
      <c r="J5320" s="151" t="str" cm="1">
        <f t="array" ref="J5320">_xlfn.XLOOKUP(D5320,justificativas_motivos,justificativas_texto,"",1,1)</f>
        <v>MOTORISTA NA GARAGEM EM ESPERA PARA DISPONIBILIDADE DE HORARIOS</v>
      </c>
    </row>
    <row r="5321" spans="1:10" ht="41.25" hidden="1" customHeight="1">
      <c r="A5321" s="152">
        <v>45769</v>
      </c>
      <c r="B5321" s="146">
        <v>24002</v>
      </c>
      <c r="C5321" s="147">
        <v>0.33333333333333331</v>
      </c>
      <c r="D5321" s="148" t="s">
        <v>11</v>
      </c>
      <c r="E5321" s="132" t="s">
        <v>26</v>
      </c>
      <c r="F5321" s="149"/>
      <c r="G5321" s="149" t="str">
        <f t="shared" si="181"/>
        <v>1</v>
      </c>
      <c r="H5321" s="150">
        <f t="shared" si="182"/>
        <v>18</v>
      </c>
      <c r="I5321" s="149" t="str" cm="1">
        <f t="array" ref="I5321">_xlfn.XLOOKUP(C5321,imp_horarios,imp_trechos_janta,"",-1,1)</f>
        <v>SAO LUIS X GOIANIA 08:00</v>
      </c>
      <c r="J5321" s="151" t="str" cm="1">
        <f t="array" ref="J5321">_xlfn.XLOOKUP(D5321,justificativas_motivos,justificativas_texto,"",1,1)</f>
        <v>MOTORISTA CUMPRINDO HORÁRIO NA ESCALA ATUAL</v>
      </c>
    </row>
    <row r="5322" spans="1:10" ht="41.25" hidden="1" customHeight="1">
      <c r="A5322" s="152">
        <v>45769</v>
      </c>
      <c r="B5322" s="146">
        <v>24002</v>
      </c>
      <c r="C5322" s="147">
        <v>0.33333333333333331</v>
      </c>
      <c r="D5322" s="148" t="s">
        <v>11</v>
      </c>
      <c r="E5322" s="132" t="s">
        <v>24</v>
      </c>
      <c r="F5322" s="149"/>
      <c r="G5322" s="149" t="str">
        <f t="shared" si="181"/>
        <v>1</v>
      </c>
      <c r="H5322" s="150">
        <f t="shared" si="182"/>
        <v>18</v>
      </c>
      <c r="I5322" s="149" t="str" cm="1">
        <f t="array" ref="I5322">_xlfn.XLOOKUP(C5322,imp_horarios,imp_trechos_janta,"",-1,1)</f>
        <v>SAO LUIS X GOIANIA 08:00</v>
      </c>
      <c r="J5322" s="151" t="str" cm="1">
        <f t="array" ref="J5322">_xlfn.XLOOKUP(D5322,justificativas_motivos,justificativas_texto,"",1,1)</f>
        <v>MOTORISTA CUMPRINDO HORÁRIO NA ESCALA ATUAL</v>
      </c>
    </row>
    <row r="5323" spans="1:10" ht="41.25" hidden="1" customHeight="1">
      <c r="A5323" s="152">
        <v>45769</v>
      </c>
      <c r="B5323" s="146">
        <v>19020</v>
      </c>
      <c r="C5323" s="147">
        <v>0.39583333333333331</v>
      </c>
      <c r="D5323" s="148" t="s">
        <v>11</v>
      </c>
      <c r="E5323" s="149" t="s">
        <v>12</v>
      </c>
      <c r="F5323" s="149"/>
      <c r="G5323" s="149" t="str">
        <f t="shared" si="181"/>
        <v>1</v>
      </c>
      <c r="H5323" s="150">
        <f t="shared" si="182"/>
        <v>18</v>
      </c>
      <c r="I5323" s="149" t="str" cm="1">
        <f t="array" ref="I5323">_xlfn.XLOOKUP(C5323,imp_horarios,imp_trechos_janta,"",-1,1)</f>
        <v>GOIANIA X BELEM 09:30</v>
      </c>
      <c r="J5323" s="151" t="str" cm="1">
        <f t="array" ref="J5323">_xlfn.XLOOKUP(D5323,justificativas_motivos,justificativas_texto,"",1,1)</f>
        <v>MOTORISTA CUMPRINDO HORÁRIO NA ESCALA ATUAL</v>
      </c>
    </row>
    <row r="5324" spans="1:10" ht="41.25" hidden="1" customHeight="1">
      <c r="A5324" s="152">
        <v>45769</v>
      </c>
      <c r="B5324" s="146">
        <v>19020</v>
      </c>
      <c r="C5324" s="147">
        <v>0.39583333333333331</v>
      </c>
      <c r="D5324" s="148" t="s">
        <v>11</v>
      </c>
      <c r="E5324" s="149" t="s">
        <v>13</v>
      </c>
      <c r="F5324" s="149"/>
      <c r="G5324" s="149" t="str">
        <f t="shared" si="181"/>
        <v>1</v>
      </c>
      <c r="H5324" s="150">
        <f t="shared" si="182"/>
        <v>18</v>
      </c>
      <c r="I5324" s="132" t="str" cm="1">
        <f t="array" ref="I5324">_xlfn.XLOOKUP(C5324,imp_horarios,imp_trechos_janta,"",-1,1)</f>
        <v>GOIANIA X BELEM 09:30</v>
      </c>
      <c r="J5324" s="151" t="str" cm="1">
        <f t="array" ref="J5324">_xlfn.XLOOKUP(D5324,justificativas_motivos,justificativas_texto,"",1,1)</f>
        <v>MOTORISTA CUMPRINDO HORÁRIO NA ESCALA ATUAL</v>
      </c>
    </row>
    <row r="5325" spans="1:10" ht="41.25" hidden="1" customHeight="1">
      <c r="A5325" s="152">
        <v>45769</v>
      </c>
      <c r="B5325" s="146">
        <v>221101</v>
      </c>
      <c r="C5325" s="147">
        <v>0.39583333333333331</v>
      </c>
      <c r="D5325" s="148" t="s">
        <v>11</v>
      </c>
      <c r="E5325" s="153" t="s">
        <v>307</v>
      </c>
      <c r="F5325" s="149"/>
      <c r="G5325" s="149" t="str">
        <f t="shared" si="181"/>
        <v>1</v>
      </c>
      <c r="H5325" s="150">
        <f t="shared" si="182"/>
        <v>18</v>
      </c>
      <c r="I5325" s="132" t="s">
        <v>145</v>
      </c>
      <c r="J5325" s="151" t="str" cm="1">
        <f t="array" ref="J5325">_xlfn.XLOOKUP(D5325,justificativas_motivos,justificativas_texto,"",1,1)</f>
        <v>MOTORISTA CUMPRINDO HORÁRIO NA ESCALA ATUAL</v>
      </c>
    </row>
    <row r="5326" spans="1:10" ht="41.25" hidden="1" customHeight="1">
      <c r="A5326" s="152">
        <v>45769</v>
      </c>
      <c r="B5326" s="146">
        <v>221101</v>
      </c>
      <c r="C5326" s="147">
        <v>0.39583333333333331</v>
      </c>
      <c r="D5326" s="148" t="s">
        <v>11</v>
      </c>
      <c r="E5326" s="153" t="s">
        <v>248</v>
      </c>
      <c r="F5326" s="149"/>
      <c r="G5326" s="149" t="str">
        <f t="shared" si="181"/>
        <v>1</v>
      </c>
      <c r="H5326" s="150">
        <f t="shared" si="182"/>
        <v>18</v>
      </c>
      <c r="I5326" s="132" t="s">
        <v>145</v>
      </c>
      <c r="J5326" s="151" t="str" cm="1">
        <f t="array" ref="J5326">_xlfn.XLOOKUP(D5326,justificativas_motivos,justificativas_texto,"",1,1)</f>
        <v>MOTORISTA CUMPRINDO HORÁRIO NA ESCALA ATUAL</v>
      </c>
    </row>
    <row r="5327" spans="1:10" ht="41.25" hidden="1" customHeight="1">
      <c r="A5327" s="152">
        <v>45769</v>
      </c>
      <c r="B5327" s="146">
        <v>24012</v>
      </c>
      <c r="C5327" s="147">
        <v>0.79166666666666663</v>
      </c>
      <c r="D5327" s="148" t="s">
        <v>11</v>
      </c>
      <c r="E5327" s="149" t="s">
        <v>131</v>
      </c>
      <c r="F5327" s="149"/>
      <c r="G5327" s="149" t="str">
        <f t="shared" si="181"/>
        <v>1</v>
      </c>
      <c r="H5327" s="150">
        <f t="shared" si="182"/>
        <v>18</v>
      </c>
      <c r="I5327" s="132" t="s">
        <v>79</v>
      </c>
      <c r="J5327" s="151" t="str" cm="1">
        <f t="array" ref="J5327">_xlfn.XLOOKUP(D5327,justificativas_motivos,justificativas_texto,"",1,1)</f>
        <v>MOTORISTA CUMPRINDO HORÁRIO NA ESCALA ATUAL</v>
      </c>
    </row>
    <row r="5328" spans="1:10" ht="41.25" hidden="1" customHeight="1">
      <c r="A5328" s="152">
        <v>45769</v>
      </c>
      <c r="B5328" s="146">
        <v>24012</v>
      </c>
      <c r="C5328" s="147">
        <v>0.79166666666666663</v>
      </c>
      <c r="D5328" s="148" t="s">
        <v>11</v>
      </c>
      <c r="E5328" s="149" t="s">
        <v>132</v>
      </c>
      <c r="F5328" s="149"/>
      <c r="G5328" s="149" t="str">
        <f t="shared" si="181"/>
        <v>1</v>
      </c>
      <c r="H5328" s="150">
        <f t="shared" si="182"/>
        <v>18</v>
      </c>
      <c r="I5328" s="149" t="s">
        <v>79</v>
      </c>
      <c r="J5328" s="151" t="str" cm="1">
        <f t="array" ref="J5328">_xlfn.XLOOKUP(D5328,justificativas_motivos,justificativas_texto,"",1,1)</f>
        <v>MOTORISTA CUMPRINDO HORÁRIO NA ESCALA ATUAL</v>
      </c>
    </row>
    <row r="5329" spans="1:10" ht="41.25" hidden="1" customHeight="1">
      <c r="A5329" s="152">
        <v>45769</v>
      </c>
      <c r="B5329" s="146">
        <v>24009</v>
      </c>
      <c r="C5329" s="147">
        <v>0.83333333333333337</v>
      </c>
      <c r="D5329" s="148" t="s">
        <v>11</v>
      </c>
      <c r="E5329" s="149" t="s">
        <v>92</v>
      </c>
      <c r="F5329" s="149"/>
      <c r="G5329" s="149" t="str">
        <f t="shared" si="181"/>
        <v>1</v>
      </c>
      <c r="H5329" s="150">
        <f t="shared" si="182"/>
        <v>18</v>
      </c>
      <c r="I5329" s="149" t="str" cm="1">
        <f t="array" ref="I5329">_xlfn.XLOOKUP(C5329,imp_horarios,imp_trechos_janta,"",-1,1)</f>
        <v>GOIANIA X SAO LUIS 20:00</v>
      </c>
      <c r="J5329" s="151" t="str" cm="1">
        <f t="array" ref="J5329">_xlfn.XLOOKUP(D5329,justificativas_motivos,justificativas_texto,"",1,1)</f>
        <v>MOTORISTA CUMPRINDO HORÁRIO NA ESCALA ATUAL</v>
      </c>
    </row>
    <row r="5330" spans="1:10" ht="41.25" hidden="1" customHeight="1">
      <c r="A5330" s="152">
        <v>45769</v>
      </c>
      <c r="B5330" s="146">
        <v>24009</v>
      </c>
      <c r="C5330" s="147">
        <v>0.83333333333333337</v>
      </c>
      <c r="D5330" s="148" t="s">
        <v>11</v>
      </c>
      <c r="E5330" s="149" t="s">
        <v>102</v>
      </c>
      <c r="F5330" s="149"/>
      <c r="G5330" s="149" t="str">
        <f t="shared" si="181"/>
        <v>1</v>
      </c>
      <c r="H5330" s="150">
        <f t="shared" si="182"/>
        <v>18</v>
      </c>
      <c r="I5330" s="149" t="str" cm="1">
        <f t="array" ref="I5330">_xlfn.XLOOKUP(C5330,imp_horarios,imp_trechos_janta,"",-1,1)</f>
        <v>GOIANIA X SAO LUIS 20:00</v>
      </c>
      <c r="J5330" s="151" t="str" cm="1">
        <f t="array" ref="J5330">_xlfn.XLOOKUP(D5330,justificativas_motivos,justificativas_texto,"",1,1)</f>
        <v>MOTORISTA CUMPRINDO HORÁRIO NA ESCALA ATUAL</v>
      </c>
    </row>
    <row r="5331" spans="1:10" ht="41.25" hidden="1" customHeight="1">
      <c r="A5331" s="152">
        <v>45770</v>
      </c>
      <c r="B5331" s="146">
        <v>16600</v>
      </c>
      <c r="C5331" s="147">
        <v>0.87847222222222221</v>
      </c>
      <c r="D5331" s="148" t="s">
        <v>11</v>
      </c>
      <c r="E5331" s="149" t="s">
        <v>131</v>
      </c>
      <c r="F5331" s="149"/>
      <c r="G5331" s="149" t="str">
        <f t="shared" si="181"/>
        <v>1</v>
      </c>
      <c r="H5331" s="150">
        <f t="shared" si="182"/>
        <v>18</v>
      </c>
      <c r="I5331" s="149" t="str" cm="1">
        <f t="array" ref="I5331">_xlfn.XLOOKUP(C5331,imp_horarios,imp_trechos_janta,"",-1,1)</f>
        <v>BELEM X GOIANIA 21:05</v>
      </c>
      <c r="J5331" s="151" t="str" cm="1">
        <f t="array" ref="J5331">_xlfn.XLOOKUP(D5331,justificativas_motivos,justificativas_texto,"",1,1)</f>
        <v>MOTORISTA CUMPRINDO HORÁRIO NA ESCALA ATUAL</v>
      </c>
    </row>
    <row r="5332" spans="1:10" ht="41.25" hidden="1" customHeight="1">
      <c r="A5332" s="152">
        <v>45770</v>
      </c>
      <c r="B5332" s="146">
        <v>16600</v>
      </c>
      <c r="C5332" s="147">
        <v>0.87847222222222221</v>
      </c>
      <c r="D5332" s="148" t="s">
        <v>11</v>
      </c>
      <c r="E5332" s="149" t="s">
        <v>132</v>
      </c>
      <c r="F5332" s="149"/>
      <c r="G5332" s="149" t="str">
        <f t="shared" si="181"/>
        <v>1</v>
      </c>
      <c r="H5332" s="150">
        <f t="shared" si="182"/>
        <v>18</v>
      </c>
      <c r="I5332" s="149" t="str" cm="1">
        <f t="array" ref="I5332">_xlfn.XLOOKUP(C5332,imp_horarios,imp_trechos_janta,"",-1,1)</f>
        <v>BELEM X GOIANIA 21:05</v>
      </c>
      <c r="J5332" s="151" t="str" cm="1">
        <f t="array" ref="J5332">_xlfn.XLOOKUP(D5332,justificativas_motivos,justificativas_texto,"",1,1)</f>
        <v>MOTORISTA CUMPRINDO HORÁRIO NA ESCALA ATUAL</v>
      </c>
    </row>
    <row r="5333" spans="1:10" ht="41.25" hidden="1" customHeight="1">
      <c r="A5333" s="152">
        <v>45770</v>
      </c>
      <c r="B5333" s="146">
        <v>24012</v>
      </c>
      <c r="C5333" s="147">
        <v>0.3</v>
      </c>
      <c r="D5333" s="148" t="s">
        <v>11</v>
      </c>
      <c r="E5333" s="149" t="s">
        <v>92</v>
      </c>
      <c r="F5333" s="149"/>
      <c r="G5333" s="149" t="str">
        <f t="shared" si="181"/>
        <v>1</v>
      </c>
      <c r="H5333" s="150">
        <f t="shared" si="182"/>
        <v>18</v>
      </c>
      <c r="I5333" s="149" t="str" cm="1">
        <f t="array" ref="I5333">_xlfn.XLOOKUP(C5333,imp_horarios,imp_trechos_janta,"",-1,1)</f>
        <v>BELEM X GOIANIA 07:12</v>
      </c>
      <c r="J5333" s="151" t="str" cm="1">
        <f t="array" ref="J5333">_xlfn.XLOOKUP(D5333,justificativas_motivos,justificativas_texto,"",1,1)</f>
        <v>MOTORISTA CUMPRINDO HORÁRIO NA ESCALA ATUAL</v>
      </c>
    </row>
    <row r="5334" spans="1:10" ht="41.25" hidden="1" customHeight="1">
      <c r="A5334" s="152">
        <v>45770</v>
      </c>
      <c r="B5334" s="146">
        <v>24012</v>
      </c>
      <c r="C5334" s="147">
        <v>0.3</v>
      </c>
      <c r="D5334" s="148" t="s">
        <v>11</v>
      </c>
      <c r="E5334" s="149" t="s">
        <v>102</v>
      </c>
      <c r="F5334" s="149"/>
      <c r="G5334" s="149" t="str">
        <f t="shared" si="181"/>
        <v>1</v>
      </c>
      <c r="H5334" s="150">
        <f t="shared" si="182"/>
        <v>18</v>
      </c>
      <c r="I5334" s="132" t="str" cm="1">
        <f t="array" ref="I5334">_xlfn.XLOOKUP(C5334,imp_horarios,imp_trechos_janta,"",-1,1)</f>
        <v>BELEM X GOIANIA 07:12</v>
      </c>
      <c r="J5334" s="151" t="str" cm="1">
        <f t="array" ref="J5334">_xlfn.XLOOKUP(D5334,justificativas_motivos,justificativas_texto,"",1,1)</f>
        <v>MOTORISTA CUMPRINDO HORÁRIO NA ESCALA ATUAL</v>
      </c>
    </row>
    <row r="5335" spans="1:10" ht="41.25" hidden="1" customHeight="1">
      <c r="A5335" s="152">
        <v>45770</v>
      </c>
      <c r="B5335" s="146">
        <v>17400</v>
      </c>
      <c r="C5335" s="147">
        <v>0.39583333333333331</v>
      </c>
      <c r="D5335" s="148" t="s">
        <v>11</v>
      </c>
      <c r="E5335" s="153" t="s">
        <v>344</v>
      </c>
      <c r="F5335" s="149"/>
      <c r="G5335" s="149" t="str">
        <f t="shared" si="181"/>
        <v>1</v>
      </c>
      <c r="H5335" s="150">
        <f t="shared" si="182"/>
        <v>18</v>
      </c>
      <c r="I5335" s="132" t="s">
        <v>145</v>
      </c>
      <c r="J5335" s="151" t="str" cm="1">
        <f t="array" ref="J5335">_xlfn.XLOOKUP(D5335,justificativas_motivos,justificativas_texto,"",1,1)</f>
        <v>MOTORISTA CUMPRINDO HORÁRIO NA ESCALA ATUAL</v>
      </c>
    </row>
    <row r="5336" spans="1:10" ht="41.25" hidden="1" customHeight="1">
      <c r="A5336" s="152">
        <v>45770</v>
      </c>
      <c r="B5336" s="146">
        <v>17400</v>
      </c>
      <c r="C5336" s="147">
        <v>0.39583333333333331</v>
      </c>
      <c r="D5336" s="148" t="s">
        <v>11</v>
      </c>
      <c r="E5336" s="153" t="s">
        <v>251</v>
      </c>
      <c r="F5336" s="149"/>
      <c r="G5336" s="149" t="str">
        <f t="shared" si="181"/>
        <v>1</v>
      </c>
      <c r="H5336" s="150">
        <f t="shared" si="182"/>
        <v>18</v>
      </c>
      <c r="I5336" s="149" t="s">
        <v>145</v>
      </c>
      <c r="J5336" s="151" t="str" cm="1">
        <f t="array" ref="J5336">_xlfn.XLOOKUP(D5336,justificativas_motivos,justificativas_texto,"",1,1)</f>
        <v>MOTORISTA CUMPRINDO HORÁRIO NA ESCALA ATUAL</v>
      </c>
    </row>
    <row r="5337" spans="1:10" ht="41.25" hidden="1" customHeight="1">
      <c r="A5337" s="152">
        <v>45770</v>
      </c>
      <c r="B5337" s="146">
        <v>24009</v>
      </c>
      <c r="C5337" s="147">
        <v>0.33333333333333331</v>
      </c>
      <c r="D5337" s="148" t="s">
        <v>11</v>
      </c>
      <c r="E5337" s="153" t="s">
        <v>30</v>
      </c>
      <c r="F5337" s="149"/>
      <c r="G5337" s="149" t="str">
        <f t="shared" si="181"/>
        <v>1</v>
      </c>
      <c r="H5337" s="150">
        <f t="shared" si="182"/>
        <v>18</v>
      </c>
      <c r="I5337" s="149" t="str" cm="1">
        <f t="array" ref="I5337">_xlfn.XLOOKUP(C5337,imp_horarios,imp_trechos_janta,"",-1,1)</f>
        <v>SAO LUIS X GOIANIA 08:00</v>
      </c>
      <c r="J5337" s="151" t="str" cm="1">
        <f t="array" ref="J5337">_xlfn.XLOOKUP(D5337,justificativas_motivos,justificativas_texto,"",1,1)</f>
        <v>MOTORISTA CUMPRINDO HORÁRIO NA ESCALA ATUAL</v>
      </c>
    </row>
    <row r="5338" spans="1:10" ht="41.25" hidden="1" customHeight="1">
      <c r="A5338" s="152">
        <v>45770</v>
      </c>
      <c r="B5338" s="146">
        <v>24009</v>
      </c>
      <c r="C5338" s="147">
        <v>0.33333333333333331</v>
      </c>
      <c r="D5338" s="148" t="s">
        <v>11</v>
      </c>
      <c r="E5338" s="153" t="s">
        <v>150</v>
      </c>
      <c r="F5338" s="149"/>
      <c r="G5338" s="149" t="str">
        <f t="shared" si="181"/>
        <v>1</v>
      </c>
      <c r="H5338" s="150">
        <f t="shared" si="182"/>
        <v>18</v>
      </c>
      <c r="I5338" s="149" t="str" cm="1">
        <f t="array" ref="I5338">_xlfn.XLOOKUP(C5338,imp_horarios,imp_trechos_janta,"",-1,1)</f>
        <v>SAO LUIS X GOIANIA 08:00</v>
      </c>
      <c r="J5338" s="151" t="str" cm="1">
        <f t="array" ref="J5338">_xlfn.XLOOKUP(D5338,justificativas_motivos,justificativas_texto,"",1,1)</f>
        <v>MOTORISTA CUMPRINDO HORÁRIO NA ESCALA ATUAL</v>
      </c>
    </row>
    <row r="5339" spans="1:10" ht="41.25" hidden="1" customHeight="1">
      <c r="A5339" s="152">
        <v>45770</v>
      </c>
      <c r="B5339" s="146">
        <v>19025</v>
      </c>
      <c r="C5339" s="147">
        <v>0.75</v>
      </c>
      <c r="D5339" s="148" t="s">
        <v>11</v>
      </c>
      <c r="E5339" s="149" t="s">
        <v>112</v>
      </c>
      <c r="F5339" s="149"/>
      <c r="G5339" s="149" t="str">
        <f t="shared" si="181"/>
        <v>1</v>
      </c>
      <c r="H5339" s="150">
        <f t="shared" si="182"/>
        <v>18</v>
      </c>
      <c r="I5339" s="149" t="str" cm="1">
        <f t="array" ref="I5339">_xlfn.XLOOKUP(C5339,imp_horarios,imp_trechos_janta,"",-1,1)</f>
        <v>GOIANIA X TERESINA 18:00</v>
      </c>
      <c r="J5339" s="151" t="str" cm="1">
        <f t="array" ref="J5339">_xlfn.XLOOKUP(D5339,justificativas_motivos,justificativas_texto,"",1,1)</f>
        <v>MOTORISTA CUMPRINDO HORÁRIO NA ESCALA ATUAL</v>
      </c>
    </row>
    <row r="5340" spans="1:10" ht="41.25" hidden="1" customHeight="1">
      <c r="A5340" s="152">
        <v>45770</v>
      </c>
      <c r="B5340" s="146">
        <v>19025</v>
      </c>
      <c r="C5340" s="147">
        <v>0.75</v>
      </c>
      <c r="D5340" s="148" t="s">
        <v>11</v>
      </c>
      <c r="E5340" s="149" t="s">
        <v>113</v>
      </c>
      <c r="F5340" s="149"/>
      <c r="G5340" s="149" t="str">
        <f t="shared" si="181"/>
        <v>1</v>
      </c>
      <c r="H5340" s="150">
        <f t="shared" si="182"/>
        <v>18</v>
      </c>
      <c r="I5340" s="132" t="str" cm="1">
        <f t="array" ref="I5340">_xlfn.XLOOKUP(C5340,imp_horarios,imp_trechos_janta,"",-1,1)</f>
        <v>GOIANIA X TERESINA 18:00</v>
      </c>
      <c r="J5340" s="151" t="str" cm="1">
        <f t="array" ref="J5340">_xlfn.XLOOKUP(D5340,justificativas_motivos,justificativas_texto,"",1,1)</f>
        <v>MOTORISTA CUMPRINDO HORÁRIO NA ESCALA ATUAL</v>
      </c>
    </row>
    <row r="5341" spans="1:10" ht="41.25" hidden="1" customHeight="1">
      <c r="A5341" s="152">
        <v>45770</v>
      </c>
      <c r="B5341" s="146">
        <v>24004</v>
      </c>
      <c r="C5341" s="147">
        <v>0.79166666666666663</v>
      </c>
      <c r="D5341" s="148" t="s">
        <v>11</v>
      </c>
      <c r="E5341" s="149" t="s">
        <v>190</v>
      </c>
      <c r="F5341" s="149"/>
      <c r="G5341" s="149" t="str">
        <f t="shared" si="181"/>
        <v>1</v>
      </c>
      <c r="H5341" s="150">
        <f t="shared" si="182"/>
        <v>18</v>
      </c>
      <c r="I5341" s="132" t="s">
        <v>79</v>
      </c>
      <c r="J5341" s="151" t="str" cm="1">
        <f t="array" ref="J5341">_xlfn.XLOOKUP(D5341,justificativas_motivos,justificativas_texto,"",1,1)</f>
        <v>MOTORISTA CUMPRINDO HORÁRIO NA ESCALA ATUAL</v>
      </c>
    </row>
    <row r="5342" spans="1:10" ht="41.25" hidden="1" customHeight="1">
      <c r="A5342" s="152">
        <v>45770</v>
      </c>
      <c r="B5342" s="146">
        <v>24004</v>
      </c>
      <c r="C5342" s="147">
        <v>0.79166666666666663</v>
      </c>
      <c r="D5342" s="148" t="s">
        <v>11</v>
      </c>
      <c r="E5342" s="149" t="s">
        <v>326</v>
      </c>
      <c r="F5342" s="149"/>
      <c r="G5342" s="149" t="str">
        <f t="shared" si="181"/>
        <v>1</v>
      </c>
      <c r="H5342" s="150">
        <f t="shared" si="182"/>
        <v>18</v>
      </c>
      <c r="I5342" s="149" t="s">
        <v>79</v>
      </c>
      <c r="J5342" s="151" t="str" cm="1">
        <f t="array" ref="J5342">_xlfn.XLOOKUP(D5342,justificativas_motivos,justificativas_texto,"",1,1)</f>
        <v>MOTORISTA CUMPRINDO HORÁRIO NA ESCALA ATUAL</v>
      </c>
    </row>
    <row r="5343" spans="1:10" ht="41.25" hidden="1" customHeight="1">
      <c r="A5343" s="152">
        <v>45770</v>
      </c>
      <c r="B5343" s="146">
        <v>24015</v>
      </c>
      <c r="C5343" s="147">
        <v>0.83333333333333337</v>
      </c>
      <c r="D5343" s="148" t="s">
        <v>11</v>
      </c>
      <c r="E5343" s="149" t="s">
        <v>64</v>
      </c>
      <c r="F5343" s="149"/>
      <c r="G5343" s="149" t="str">
        <f t="shared" si="181"/>
        <v>1</v>
      </c>
      <c r="H5343" s="150">
        <f t="shared" si="182"/>
        <v>18</v>
      </c>
      <c r="I5343" s="149" t="str" cm="1">
        <f t="array" ref="I5343">_xlfn.XLOOKUP(C5343,imp_horarios,imp_trechos_janta,"",-1,1)</f>
        <v>GOIANIA X SAO LUIS 20:00</v>
      </c>
      <c r="J5343" s="151" t="str" cm="1">
        <f t="array" ref="J5343">_xlfn.XLOOKUP(D5343,justificativas_motivos,justificativas_texto,"",1,1)</f>
        <v>MOTORISTA CUMPRINDO HORÁRIO NA ESCALA ATUAL</v>
      </c>
    </row>
    <row r="5344" spans="1:10" ht="41.25" hidden="1" customHeight="1">
      <c r="A5344" s="144">
        <v>45770</v>
      </c>
      <c r="B5344" s="135">
        <v>24015</v>
      </c>
      <c r="C5344" s="133">
        <v>0.83333333333333337</v>
      </c>
      <c r="D5344" s="136" t="s">
        <v>11</v>
      </c>
      <c r="E5344" s="132" t="s">
        <v>141</v>
      </c>
      <c r="F5344" s="132"/>
      <c r="G5344" s="132" t="str">
        <f t="shared" si="181"/>
        <v>1</v>
      </c>
      <c r="H5344" s="137">
        <f t="shared" si="182"/>
        <v>18</v>
      </c>
      <c r="I5344" s="132" t="str" cm="1">
        <f t="array" ref="I5344">_xlfn.XLOOKUP(C5344,imp_horarios,imp_trechos_janta,"",-1,1)</f>
        <v>GOIANIA X SAO LUIS 20:00</v>
      </c>
      <c r="J5344" s="145" t="str" cm="1">
        <f t="array" ref="J5344">_xlfn.XLOOKUP(D5344,justificativas_motivos,justificativas_texto,"",1,1)</f>
        <v>MOTORISTA CUMPRINDO HORÁRIO NA ESCALA ATUAL</v>
      </c>
    </row>
    <row r="5345" spans="1:10" ht="41.25" hidden="1" customHeight="1">
      <c r="A5345" s="144">
        <v>45771</v>
      </c>
      <c r="B5345" s="135">
        <v>19007</v>
      </c>
      <c r="C5345" s="133">
        <v>0.87847222222222221</v>
      </c>
      <c r="D5345" s="136" t="s">
        <v>11</v>
      </c>
      <c r="E5345" s="132" t="s">
        <v>190</v>
      </c>
      <c r="F5345" s="132"/>
      <c r="G5345" s="132" t="str">
        <f t="shared" si="181"/>
        <v>1</v>
      </c>
      <c r="H5345" s="137">
        <f t="shared" si="182"/>
        <v>18</v>
      </c>
      <c r="I5345" s="132" t="str" cm="1">
        <f t="array" ref="I5345">_xlfn.XLOOKUP(C5345,imp_horarios,imp_trechos_janta,"",-1,1)</f>
        <v>BELEM X GOIANIA 21:05</v>
      </c>
      <c r="J5345" s="145" t="str" cm="1">
        <f t="array" ref="J5345">_xlfn.XLOOKUP(D5345,justificativas_motivos,justificativas_texto,"",1,1)</f>
        <v>MOTORISTA CUMPRINDO HORÁRIO NA ESCALA ATUAL</v>
      </c>
    </row>
    <row r="5346" spans="1:10" ht="41.25" hidden="1" customHeight="1">
      <c r="A5346" s="144">
        <v>45771</v>
      </c>
      <c r="B5346" s="135">
        <v>19007</v>
      </c>
      <c r="C5346" s="133">
        <v>0.87847222222222221</v>
      </c>
      <c r="D5346" s="136" t="s">
        <v>11</v>
      </c>
      <c r="E5346" s="132" t="s">
        <v>326</v>
      </c>
      <c r="F5346" s="132"/>
      <c r="G5346" s="132" t="str">
        <f t="shared" si="181"/>
        <v>1</v>
      </c>
      <c r="H5346" s="137">
        <f t="shared" si="182"/>
        <v>18</v>
      </c>
      <c r="I5346" s="132" t="str" cm="1">
        <f t="array" ref="I5346">_xlfn.XLOOKUP(C5346,imp_horarios,imp_trechos_janta,"",-1,1)</f>
        <v>BELEM X GOIANIA 21:05</v>
      </c>
      <c r="J5346" s="145" t="str" cm="1">
        <f t="array" ref="J5346">_xlfn.XLOOKUP(D5346,justificativas_motivos,justificativas_texto,"",1,1)</f>
        <v>MOTORISTA CUMPRINDO HORÁRIO NA ESCALA ATUAL</v>
      </c>
    </row>
    <row r="5347" spans="1:10" ht="41.25" hidden="1" customHeight="1">
      <c r="A5347" s="144">
        <v>45771</v>
      </c>
      <c r="B5347" s="135">
        <v>24004</v>
      </c>
      <c r="C5347" s="133">
        <v>0.3</v>
      </c>
      <c r="D5347" s="136" t="s">
        <v>11</v>
      </c>
      <c r="E5347" s="132" t="s">
        <v>64</v>
      </c>
      <c r="F5347" s="132"/>
      <c r="G5347" s="132" t="str">
        <f t="shared" si="181"/>
        <v>1</v>
      </c>
      <c r="H5347" s="137">
        <f t="shared" si="182"/>
        <v>18</v>
      </c>
      <c r="I5347" s="132" t="str" cm="1">
        <f t="array" ref="I5347">_xlfn.XLOOKUP(C5347,imp_horarios,imp_trechos_janta,"",-1,1)</f>
        <v>BELEM X GOIANIA 07:12</v>
      </c>
      <c r="J5347" s="145" t="str" cm="1">
        <f t="array" ref="J5347">_xlfn.XLOOKUP(D5347,justificativas_motivos,justificativas_texto,"",1,1)</f>
        <v>MOTORISTA CUMPRINDO HORÁRIO NA ESCALA ATUAL</v>
      </c>
    </row>
    <row r="5348" spans="1:10" ht="41.25" hidden="1" customHeight="1">
      <c r="A5348" s="144">
        <v>45771</v>
      </c>
      <c r="B5348" s="135">
        <v>24004</v>
      </c>
      <c r="C5348" s="133">
        <v>0.3</v>
      </c>
      <c r="D5348" s="136" t="s">
        <v>11</v>
      </c>
      <c r="E5348" s="132" t="s">
        <v>141</v>
      </c>
      <c r="F5348" s="132"/>
      <c r="G5348" s="132" t="str">
        <f t="shared" si="181"/>
        <v>1</v>
      </c>
      <c r="H5348" s="137">
        <f t="shared" si="182"/>
        <v>18</v>
      </c>
      <c r="I5348" s="132" t="str" cm="1">
        <f t="array" ref="I5348">_xlfn.XLOOKUP(C5348,imp_horarios,imp_trechos_janta,"",-1,1)</f>
        <v>BELEM X GOIANIA 07:12</v>
      </c>
      <c r="J5348" s="145" t="str" cm="1">
        <f t="array" ref="J5348">_xlfn.XLOOKUP(D5348,justificativas_motivos,justificativas_texto,"",1,1)</f>
        <v>MOTORISTA CUMPRINDO HORÁRIO NA ESCALA ATUAL</v>
      </c>
    </row>
    <row r="5349" spans="1:10" ht="41.25" hidden="1" customHeight="1">
      <c r="A5349" s="144">
        <v>45771</v>
      </c>
      <c r="B5349" s="135">
        <v>24015</v>
      </c>
      <c r="C5349" s="133">
        <v>0.33333333333333331</v>
      </c>
      <c r="D5349" s="136" t="s">
        <v>11</v>
      </c>
      <c r="E5349" s="132" t="s">
        <v>429</v>
      </c>
      <c r="F5349" s="132"/>
      <c r="G5349" s="132" t="str">
        <f t="shared" si="181"/>
        <v>1</v>
      </c>
      <c r="H5349" s="137">
        <f t="shared" si="182"/>
        <v>18</v>
      </c>
      <c r="I5349" s="132" t="str" cm="1">
        <f t="array" ref="I5349">_xlfn.XLOOKUP(C5349,imp_horarios,imp_trechos_janta,"",-1,1)</f>
        <v>SAO LUIS X GOIANIA 08:00</v>
      </c>
      <c r="J5349" s="145" t="str" cm="1">
        <f t="array" ref="J5349">_xlfn.XLOOKUP(D5349,justificativas_motivos,justificativas_texto,"",1,1)</f>
        <v>MOTORISTA CUMPRINDO HORÁRIO NA ESCALA ATUAL</v>
      </c>
    </row>
    <row r="5350" spans="1:10" ht="41.25" hidden="1" customHeight="1">
      <c r="A5350" s="144">
        <v>45771</v>
      </c>
      <c r="B5350" s="135">
        <v>24015</v>
      </c>
      <c r="C5350" s="133">
        <v>0.33333333333333331</v>
      </c>
      <c r="D5350" s="136" t="s">
        <v>11</v>
      </c>
      <c r="E5350" s="132" t="s">
        <v>17</v>
      </c>
      <c r="F5350" s="132"/>
      <c r="G5350" s="132" t="str">
        <f t="shared" si="181"/>
        <v>1</v>
      </c>
      <c r="H5350" s="137">
        <f t="shared" si="182"/>
        <v>18</v>
      </c>
      <c r="I5350" s="132" t="str" cm="1">
        <f t="array" ref="I5350">_xlfn.XLOOKUP(C5350,imp_horarios,imp_trechos_janta,"",-1,1)</f>
        <v>SAO LUIS X GOIANIA 08:00</v>
      </c>
      <c r="J5350" s="145" t="str" cm="1">
        <f t="array" ref="J5350">_xlfn.XLOOKUP(D5350,justificativas_motivos,justificativas_texto,"",1,1)</f>
        <v>MOTORISTA CUMPRINDO HORÁRIO NA ESCALA ATUAL</v>
      </c>
    </row>
    <row r="5351" spans="1:10" ht="41.25" hidden="1" customHeight="1">
      <c r="A5351" s="144">
        <v>45771</v>
      </c>
      <c r="B5351" s="135">
        <v>15800</v>
      </c>
      <c r="C5351" s="133">
        <v>0.375</v>
      </c>
      <c r="D5351" s="136" t="s">
        <v>11</v>
      </c>
      <c r="E5351" s="132" t="s">
        <v>360</v>
      </c>
      <c r="F5351" s="132"/>
      <c r="G5351" s="132" t="str">
        <f t="shared" si="181"/>
        <v>1</v>
      </c>
      <c r="H5351" s="137">
        <f t="shared" si="182"/>
        <v>18</v>
      </c>
      <c r="I5351" s="132" t="str" cm="1">
        <f t="array" ref="I5351">_xlfn.XLOOKUP(C5351,imp_horarios,imp_trechos_janta,"",-1,1)</f>
        <v>SAO LUIS X GOIANIA 08:00</v>
      </c>
      <c r="J5351" s="145" t="str" cm="1">
        <f t="array" ref="J5351">_xlfn.XLOOKUP(D5351,justificativas_motivos,justificativas_texto,"",1,1)</f>
        <v>MOTORISTA CUMPRINDO HORÁRIO NA ESCALA ATUAL</v>
      </c>
    </row>
    <row r="5352" spans="1:10" ht="41.25" hidden="1" customHeight="1">
      <c r="A5352" s="144">
        <v>45771</v>
      </c>
      <c r="B5352" s="135">
        <v>15800</v>
      </c>
      <c r="C5352" s="133">
        <v>0.375</v>
      </c>
      <c r="D5352" s="136" t="s">
        <v>11</v>
      </c>
      <c r="E5352" s="132" t="s">
        <v>245</v>
      </c>
      <c r="F5352" s="132"/>
      <c r="G5352" s="132" t="str">
        <f t="shared" si="181"/>
        <v>1</v>
      </c>
      <c r="H5352" s="137">
        <f t="shared" si="182"/>
        <v>18</v>
      </c>
      <c r="I5352" s="132" t="str" cm="1">
        <f t="array" ref="I5352">_xlfn.XLOOKUP(C5352,imp_horarios,imp_trechos_janta,"",-1,1)</f>
        <v>SAO LUIS X GOIANIA 08:00</v>
      </c>
      <c r="J5352" s="145" t="str" cm="1">
        <f t="array" ref="J5352">_xlfn.XLOOKUP(D5352,justificativas_motivos,justificativas_texto,"",1,1)</f>
        <v>MOTORISTA CUMPRINDO HORÁRIO NA ESCALA ATUAL</v>
      </c>
    </row>
    <row r="5353" spans="1:10" ht="41.25" hidden="1" customHeight="1">
      <c r="A5353" s="144">
        <v>45771</v>
      </c>
      <c r="B5353" s="135">
        <v>221101</v>
      </c>
      <c r="C5353" s="133">
        <v>0.39583333333333331</v>
      </c>
      <c r="D5353" s="136" t="s">
        <v>11</v>
      </c>
      <c r="E5353" s="132" t="s">
        <v>18</v>
      </c>
      <c r="F5353" s="132"/>
      <c r="G5353" s="132" t="str">
        <f t="shared" si="181"/>
        <v>1</v>
      </c>
      <c r="H5353" s="137">
        <f t="shared" si="182"/>
        <v>18</v>
      </c>
      <c r="I5353" s="132" t="str" cm="1">
        <f t="array" ref="I5353">_xlfn.XLOOKUP(C5353,imp_horarios,imp_trechos_janta,"",-1,1)</f>
        <v>GOIANIA X BELEM 09:30</v>
      </c>
      <c r="J5353" s="145" t="str" cm="1">
        <f t="array" ref="J5353">_xlfn.XLOOKUP(D5353,justificativas_motivos,justificativas_texto,"",1,1)</f>
        <v>MOTORISTA CUMPRINDO HORÁRIO NA ESCALA ATUAL</v>
      </c>
    </row>
    <row r="5354" spans="1:10" ht="41.25" hidden="1" customHeight="1">
      <c r="A5354" s="144">
        <v>45771</v>
      </c>
      <c r="B5354" s="135">
        <v>221101</v>
      </c>
      <c r="C5354" s="133">
        <v>0.39583333333333331</v>
      </c>
      <c r="D5354" s="136" t="s">
        <v>11</v>
      </c>
      <c r="E5354" s="132" t="s">
        <v>104</v>
      </c>
      <c r="F5354" s="132"/>
      <c r="G5354" s="132" t="str">
        <f t="shared" si="181"/>
        <v>1</v>
      </c>
      <c r="H5354" s="137">
        <f t="shared" si="182"/>
        <v>18</v>
      </c>
      <c r="I5354" s="132" t="str" cm="1">
        <f t="array" ref="I5354">_xlfn.XLOOKUP(C5354,imp_horarios,imp_trechos_janta,"",-1,1)</f>
        <v>GOIANIA X BELEM 09:30</v>
      </c>
      <c r="J5354" s="145" t="str" cm="1">
        <f t="array" ref="J5354">_xlfn.XLOOKUP(D5354,justificativas_motivos,justificativas_texto,"",1,1)</f>
        <v>MOTORISTA CUMPRINDO HORÁRIO NA ESCALA ATUAL</v>
      </c>
    </row>
    <row r="5355" spans="1:10" ht="41.25" hidden="1" customHeight="1">
      <c r="A5355" s="144">
        <v>45771</v>
      </c>
      <c r="B5355" s="135">
        <v>24014</v>
      </c>
      <c r="C5355" s="133">
        <v>0.79166666666666663</v>
      </c>
      <c r="D5355" s="136" t="s">
        <v>11</v>
      </c>
      <c r="E5355" s="132" t="s">
        <v>138</v>
      </c>
      <c r="F5355" s="132"/>
      <c r="G5355" s="132" t="str">
        <f t="shared" si="181"/>
        <v>1</v>
      </c>
      <c r="H5355" s="137">
        <f t="shared" si="182"/>
        <v>18</v>
      </c>
      <c r="I5355" s="132" t="s">
        <v>79</v>
      </c>
      <c r="J5355" s="145" t="str" cm="1">
        <f t="array" ref="J5355">_xlfn.XLOOKUP(D5355,justificativas_motivos,justificativas_texto,"",1,1)</f>
        <v>MOTORISTA CUMPRINDO HORÁRIO NA ESCALA ATUAL</v>
      </c>
    </row>
    <row r="5356" spans="1:10" ht="41.25" hidden="1" customHeight="1">
      <c r="A5356" s="144">
        <v>45771</v>
      </c>
      <c r="B5356" s="135">
        <v>24014</v>
      </c>
      <c r="C5356" s="133">
        <v>0.79166666666666663</v>
      </c>
      <c r="D5356" s="136" t="s">
        <v>11</v>
      </c>
      <c r="E5356" s="132" t="s">
        <v>486</v>
      </c>
      <c r="F5356" s="132"/>
      <c r="G5356" s="132" t="str">
        <f t="shared" si="181"/>
        <v>1</v>
      </c>
      <c r="H5356" s="137">
        <f t="shared" si="182"/>
        <v>18</v>
      </c>
      <c r="I5356" s="132" t="s">
        <v>79</v>
      </c>
      <c r="J5356" s="145" t="str" cm="1">
        <f t="array" ref="J5356">_xlfn.XLOOKUP(D5356,justificativas_motivos,justificativas_texto,"",1,1)</f>
        <v>MOTORISTA CUMPRINDO HORÁRIO NA ESCALA ATUAL</v>
      </c>
    </row>
    <row r="5357" spans="1:10" ht="41.25" hidden="1" customHeight="1">
      <c r="A5357" s="152">
        <v>45771</v>
      </c>
      <c r="B5357" s="146">
        <v>24006</v>
      </c>
      <c r="C5357" s="147">
        <v>0.83333333333333337</v>
      </c>
      <c r="D5357" s="148" t="s">
        <v>11</v>
      </c>
      <c r="E5357" s="149" t="s">
        <v>124</v>
      </c>
      <c r="F5357" s="149"/>
      <c r="G5357" s="149" t="str">
        <f t="shared" si="181"/>
        <v>1</v>
      </c>
      <c r="H5357" s="150">
        <f t="shared" si="182"/>
        <v>18</v>
      </c>
      <c r="I5357" s="149" t="str" cm="1">
        <f t="array" ref="I5357">_xlfn.XLOOKUP(C5357,imp_horarios,imp_trechos_janta,"",-1,1)</f>
        <v>GOIANIA X SAO LUIS 20:00</v>
      </c>
      <c r="J5357" s="151" t="str" cm="1">
        <f t="array" ref="J5357">_xlfn.XLOOKUP(D5357,justificativas_motivos,justificativas_texto,"",1,1)</f>
        <v>MOTORISTA CUMPRINDO HORÁRIO NA ESCALA ATUAL</v>
      </c>
    </row>
    <row r="5358" spans="1:10" ht="41.25" hidden="1" customHeight="1">
      <c r="A5358" s="152">
        <v>45771</v>
      </c>
      <c r="B5358" s="146">
        <v>24006</v>
      </c>
      <c r="C5358" s="147">
        <v>0.83333333333333337</v>
      </c>
      <c r="D5358" s="148" t="s">
        <v>11</v>
      </c>
      <c r="E5358" s="132" t="s">
        <v>187</v>
      </c>
      <c r="F5358" s="149"/>
      <c r="G5358" s="149" t="str">
        <f t="shared" si="181"/>
        <v>1</v>
      </c>
      <c r="H5358" s="150">
        <f t="shared" si="182"/>
        <v>18</v>
      </c>
      <c r="I5358" s="149" t="str" cm="1">
        <f t="array" ref="I5358">_xlfn.XLOOKUP(C5358,imp_horarios,imp_trechos_janta,"",-1,1)</f>
        <v>GOIANIA X SAO LUIS 20:00</v>
      </c>
      <c r="J5358" s="151" t="str" cm="1">
        <f t="array" ref="J5358">_xlfn.XLOOKUP(D5358,justificativas_motivos,justificativas_texto,"",1,1)</f>
        <v>MOTORISTA CUMPRINDO HORÁRIO NA ESCALA ATUAL</v>
      </c>
    </row>
    <row r="5359" spans="1:10" ht="41.25" hidden="1" customHeight="1">
      <c r="A5359" s="152">
        <v>45772</v>
      </c>
      <c r="B5359" s="146">
        <v>19002</v>
      </c>
      <c r="C5359" s="147">
        <v>0.87847222222222221</v>
      </c>
      <c r="D5359" s="148" t="s">
        <v>11</v>
      </c>
      <c r="E5359" s="132" t="s">
        <v>138</v>
      </c>
      <c r="F5359" s="149"/>
      <c r="G5359" s="149" t="str">
        <f t="shared" si="181"/>
        <v>1</v>
      </c>
      <c r="H5359" s="150">
        <f t="shared" si="182"/>
        <v>18</v>
      </c>
      <c r="I5359" s="149" t="str" cm="1">
        <f t="array" ref="I5359">_xlfn.XLOOKUP(C5359,imp_horarios,imp_trechos_janta,"",-1,1)</f>
        <v>BELEM X GOIANIA 21:05</v>
      </c>
      <c r="J5359" s="151" t="str" cm="1">
        <f t="array" ref="J5359">_xlfn.XLOOKUP(D5359,justificativas_motivos,justificativas_texto,"",1,1)</f>
        <v>MOTORISTA CUMPRINDO HORÁRIO NA ESCALA ATUAL</v>
      </c>
    </row>
    <row r="5360" spans="1:10" ht="41.25" hidden="1" customHeight="1">
      <c r="A5360" s="152">
        <v>45772</v>
      </c>
      <c r="B5360" s="146">
        <v>19002</v>
      </c>
      <c r="C5360" s="147">
        <v>0.87847222222222221</v>
      </c>
      <c r="D5360" s="148" t="s">
        <v>11</v>
      </c>
      <c r="E5360" s="132" t="s">
        <v>486</v>
      </c>
      <c r="F5360" s="149"/>
      <c r="G5360" s="149" t="str">
        <f t="shared" si="181"/>
        <v>1</v>
      </c>
      <c r="H5360" s="150">
        <f t="shared" si="182"/>
        <v>18</v>
      </c>
      <c r="I5360" s="149" t="str" cm="1">
        <f t="array" ref="I5360">_xlfn.XLOOKUP(C5360,imp_horarios,imp_trechos_janta,"",-1,1)</f>
        <v>BELEM X GOIANIA 21:05</v>
      </c>
      <c r="J5360" s="151" t="str" cm="1">
        <f t="array" ref="J5360">_xlfn.XLOOKUP(D5360,justificativas_motivos,justificativas_texto,"",1,1)</f>
        <v>MOTORISTA CUMPRINDO HORÁRIO NA ESCALA ATUAL</v>
      </c>
    </row>
    <row r="5361" spans="1:10" ht="41.25" hidden="1" customHeight="1">
      <c r="A5361" s="152">
        <v>45772</v>
      </c>
      <c r="B5361" s="146">
        <v>24014</v>
      </c>
      <c r="C5361" s="147">
        <v>0.3</v>
      </c>
      <c r="D5361" s="148" t="s">
        <v>11</v>
      </c>
      <c r="E5361" s="149" t="s">
        <v>124</v>
      </c>
      <c r="F5361" s="149"/>
      <c r="G5361" s="149" t="str">
        <f t="shared" si="181"/>
        <v>1</v>
      </c>
      <c r="H5361" s="150">
        <f t="shared" si="182"/>
        <v>18</v>
      </c>
      <c r="I5361" s="149" t="str" cm="1">
        <f t="array" ref="I5361">_xlfn.XLOOKUP(C5361,imp_horarios,imp_trechos_janta,"",-1,1)</f>
        <v>BELEM X GOIANIA 07:12</v>
      </c>
      <c r="J5361" s="151" t="str" cm="1">
        <f t="array" ref="J5361">_xlfn.XLOOKUP(D5361,justificativas_motivos,justificativas_texto,"",1,1)</f>
        <v>MOTORISTA CUMPRINDO HORÁRIO NA ESCALA ATUAL</v>
      </c>
    </row>
    <row r="5362" spans="1:10" ht="41.25" hidden="1" customHeight="1">
      <c r="A5362" s="152">
        <v>45772</v>
      </c>
      <c r="B5362" s="146">
        <v>24014</v>
      </c>
      <c r="C5362" s="147">
        <v>0.3</v>
      </c>
      <c r="D5362" s="148" t="s">
        <v>11</v>
      </c>
      <c r="E5362" s="149" t="s">
        <v>187</v>
      </c>
      <c r="F5362" s="149"/>
      <c r="G5362" s="149" t="str">
        <f t="shared" si="181"/>
        <v>1</v>
      </c>
      <c r="H5362" s="150">
        <f t="shared" si="182"/>
        <v>18</v>
      </c>
      <c r="I5362" s="149" t="str" cm="1">
        <f t="array" ref="I5362">_xlfn.XLOOKUP(C5362,imp_horarios,imp_trechos_janta,"",-1,1)</f>
        <v>BELEM X GOIANIA 07:12</v>
      </c>
      <c r="J5362" s="151" t="str" cm="1">
        <f t="array" ref="J5362">_xlfn.XLOOKUP(D5362,justificativas_motivos,justificativas_texto,"",1,1)</f>
        <v>MOTORISTA CUMPRINDO HORÁRIO NA ESCALA ATUAL</v>
      </c>
    </row>
    <row r="5363" spans="1:10" ht="41.25" hidden="1" customHeight="1">
      <c r="A5363" s="152">
        <v>45772</v>
      </c>
      <c r="B5363" s="146">
        <v>24006</v>
      </c>
      <c r="C5363" s="147">
        <v>0.33333333333333331</v>
      </c>
      <c r="D5363" s="148" t="s">
        <v>11</v>
      </c>
      <c r="E5363" s="153" t="s">
        <v>70</v>
      </c>
      <c r="F5363" s="149"/>
      <c r="G5363" s="149" t="str">
        <f t="shared" si="181"/>
        <v>1</v>
      </c>
      <c r="H5363" s="150">
        <f t="shared" si="182"/>
        <v>18</v>
      </c>
      <c r="I5363" s="149" t="str" cm="1">
        <f t="array" ref="I5363">_xlfn.XLOOKUP(C5363,imp_horarios,imp_trechos_janta,"",-1,1)</f>
        <v>SAO LUIS X GOIANIA 08:00</v>
      </c>
      <c r="J5363" s="151" t="str" cm="1">
        <f t="array" ref="J5363">_xlfn.XLOOKUP(D5363,justificativas_motivos,justificativas_texto,"",1,1)</f>
        <v>MOTORISTA CUMPRINDO HORÁRIO NA ESCALA ATUAL</v>
      </c>
    </row>
    <row r="5364" spans="1:10" ht="41.25" hidden="1" customHeight="1">
      <c r="A5364" s="152">
        <v>45772</v>
      </c>
      <c r="B5364" s="146">
        <v>24006</v>
      </c>
      <c r="C5364" s="147">
        <v>0.33333333333333331</v>
      </c>
      <c r="D5364" s="148" t="s">
        <v>11</v>
      </c>
      <c r="E5364" s="153" t="s">
        <v>40</v>
      </c>
      <c r="F5364" s="149"/>
      <c r="G5364" s="149" t="str">
        <f t="shared" si="181"/>
        <v>1</v>
      </c>
      <c r="H5364" s="150">
        <f t="shared" si="182"/>
        <v>18</v>
      </c>
      <c r="I5364" s="149" t="str" cm="1">
        <f t="array" ref="I5364">_xlfn.XLOOKUP(C5364,imp_horarios,imp_trechos_janta,"",-1,1)</f>
        <v>SAO LUIS X GOIANIA 08:00</v>
      </c>
      <c r="J5364" s="151" t="str" cm="1">
        <f t="array" ref="J5364">_xlfn.XLOOKUP(D5364,justificativas_motivos,justificativas_texto,"",1,1)</f>
        <v>MOTORISTA CUMPRINDO HORÁRIO NA ESCALA ATUAL</v>
      </c>
    </row>
    <row r="5365" spans="1:10" ht="41.25" hidden="1" customHeight="1">
      <c r="A5365" s="152">
        <v>45772</v>
      </c>
      <c r="B5365" s="146">
        <v>16000</v>
      </c>
      <c r="C5365" s="147">
        <v>0.39583333333333331</v>
      </c>
      <c r="D5365" s="148" t="s">
        <v>11</v>
      </c>
      <c r="E5365" s="153" t="s">
        <v>248</v>
      </c>
      <c r="F5365" s="149"/>
      <c r="G5365" s="149" t="str">
        <f t="shared" si="181"/>
        <v>1</v>
      </c>
      <c r="H5365" s="150">
        <f t="shared" si="182"/>
        <v>18</v>
      </c>
      <c r="I5365" s="149" t="s">
        <v>145</v>
      </c>
      <c r="J5365" s="151" t="str" cm="1">
        <f t="array" ref="J5365">_xlfn.XLOOKUP(D5365,justificativas_motivos,justificativas_texto,"",1,1)</f>
        <v>MOTORISTA CUMPRINDO HORÁRIO NA ESCALA ATUAL</v>
      </c>
    </row>
    <row r="5366" spans="1:10" ht="41.25" hidden="1" customHeight="1">
      <c r="A5366" s="152">
        <v>45772</v>
      </c>
      <c r="B5366" s="146">
        <v>16000</v>
      </c>
      <c r="C5366" s="147">
        <v>0.39583333333333331</v>
      </c>
      <c r="D5366" s="148" t="s">
        <v>11</v>
      </c>
      <c r="E5366" s="153" t="s">
        <v>307</v>
      </c>
      <c r="F5366" s="149"/>
      <c r="G5366" s="149" t="str">
        <f t="shared" si="181"/>
        <v>1</v>
      </c>
      <c r="H5366" s="150">
        <f t="shared" si="182"/>
        <v>18</v>
      </c>
      <c r="I5366" s="149" t="s">
        <v>145</v>
      </c>
      <c r="J5366" s="151" t="str" cm="1">
        <f t="array" ref="J5366">_xlfn.XLOOKUP(D5366,justificativas_motivos,justificativas_texto,"",1,1)</f>
        <v>MOTORISTA CUMPRINDO HORÁRIO NA ESCALA ATUAL</v>
      </c>
    </row>
    <row r="5367" spans="1:10" ht="41.25" hidden="1" customHeight="1">
      <c r="A5367" s="152">
        <v>45772</v>
      </c>
      <c r="B5367" s="146">
        <v>19019</v>
      </c>
      <c r="C5367" s="147">
        <v>0.75</v>
      </c>
      <c r="D5367" s="148" t="s">
        <v>11</v>
      </c>
      <c r="E5367" s="149" t="s">
        <v>173</v>
      </c>
      <c r="F5367" s="149"/>
      <c r="G5367" s="149" t="str">
        <f t="shared" si="181"/>
        <v>1</v>
      </c>
      <c r="H5367" s="150">
        <f t="shared" si="182"/>
        <v>18</v>
      </c>
      <c r="I5367" s="149" t="str" cm="1">
        <f t="array" ref="I5367">_xlfn.XLOOKUP(C5367,imp_horarios,imp_trechos_janta,"",-1,1)</f>
        <v>GOIANIA X TERESINA 18:00</v>
      </c>
      <c r="J5367" s="151" t="str" cm="1">
        <f t="array" ref="J5367">_xlfn.XLOOKUP(D5367,justificativas_motivos,justificativas_texto,"",1,1)</f>
        <v>MOTORISTA CUMPRINDO HORÁRIO NA ESCALA ATUAL</v>
      </c>
    </row>
    <row r="5368" spans="1:10" ht="41.25" hidden="1" customHeight="1">
      <c r="A5368" s="152">
        <v>45772</v>
      </c>
      <c r="B5368" s="146">
        <v>19019</v>
      </c>
      <c r="C5368" s="147">
        <v>0.75</v>
      </c>
      <c r="D5368" s="148" t="s">
        <v>11</v>
      </c>
      <c r="E5368" s="149" t="s">
        <v>130</v>
      </c>
      <c r="F5368" s="149"/>
      <c r="G5368" s="149" t="str">
        <f t="shared" si="181"/>
        <v>1</v>
      </c>
      <c r="H5368" s="150">
        <f t="shared" si="182"/>
        <v>18</v>
      </c>
      <c r="I5368" s="132" t="str" cm="1">
        <f t="array" ref="I5368">_xlfn.XLOOKUP(C5368,imp_horarios,imp_trechos_janta,"",-1,1)</f>
        <v>GOIANIA X TERESINA 18:00</v>
      </c>
      <c r="J5368" s="151" t="str" cm="1">
        <f t="array" ref="J5368">_xlfn.XLOOKUP(D5368,justificativas_motivos,justificativas_texto,"",1,1)</f>
        <v>MOTORISTA CUMPRINDO HORÁRIO NA ESCALA ATUAL</v>
      </c>
    </row>
    <row r="5369" spans="1:10" ht="41.25" hidden="1" customHeight="1">
      <c r="A5369" s="152">
        <v>45772</v>
      </c>
      <c r="B5369" s="146">
        <v>24001</v>
      </c>
      <c r="C5369" s="147">
        <v>0.79166666666666663</v>
      </c>
      <c r="D5369" s="148" t="s">
        <v>11</v>
      </c>
      <c r="E5369" s="149" t="s">
        <v>60</v>
      </c>
      <c r="F5369" s="149"/>
      <c r="G5369" s="149" t="str">
        <f t="shared" si="181"/>
        <v>1</v>
      </c>
      <c r="H5369" s="150">
        <f t="shared" si="182"/>
        <v>18</v>
      </c>
      <c r="I5369" s="132" t="s">
        <v>79</v>
      </c>
      <c r="J5369" s="151" t="str" cm="1">
        <f t="array" ref="J5369">_xlfn.XLOOKUP(D5369,justificativas_motivos,justificativas_texto,"",1,1)</f>
        <v>MOTORISTA CUMPRINDO HORÁRIO NA ESCALA ATUAL</v>
      </c>
    </row>
    <row r="5370" spans="1:10" ht="41.25" hidden="1" customHeight="1">
      <c r="A5370" s="152">
        <v>45772</v>
      </c>
      <c r="B5370" s="146">
        <v>24001</v>
      </c>
      <c r="C5370" s="147">
        <v>0.79166666666666663</v>
      </c>
      <c r="D5370" s="148" t="s">
        <v>11</v>
      </c>
      <c r="E5370" s="149" t="s">
        <v>61</v>
      </c>
      <c r="F5370" s="149"/>
      <c r="G5370" s="149" t="str">
        <f t="shared" si="181"/>
        <v>1</v>
      </c>
      <c r="H5370" s="150">
        <f t="shared" si="182"/>
        <v>18</v>
      </c>
      <c r="I5370" s="149" t="s">
        <v>79</v>
      </c>
      <c r="J5370" s="151" t="str" cm="1">
        <f t="array" ref="J5370">_xlfn.XLOOKUP(D5370,justificativas_motivos,justificativas_texto,"",1,1)</f>
        <v>MOTORISTA CUMPRINDO HORÁRIO NA ESCALA ATUAL</v>
      </c>
    </row>
    <row r="5371" spans="1:10" ht="41.25" hidden="1" customHeight="1">
      <c r="A5371" s="152">
        <v>45772</v>
      </c>
      <c r="B5371" s="146">
        <v>24002</v>
      </c>
      <c r="C5371" s="147">
        <v>0.83333333333333337</v>
      </c>
      <c r="D5371" s="148" t="s">
        <v>11</v>
      </c>
      <c r="E5371" s="149" t="s">
        <v>121</v>
      </c>
      <c r="F5371" s="149"/>
      <c r="G5371" s="149" t="str">
        <f t="shared" si="181"/>
        <v>1</v>
      </c>
      <c r="H5371" s="150">
        <f t="shared" si="182"/>
        <v>18</v>
      </c>
      <c r="I5371" s="149" t="str" cm="1">
        <f t="array" ref="I5371">_xlfn.XLOOKUP(C5371,imp_horarios,imp_trechos_janta,"",-1,1)</f>
        <v>GOIANIA X SAO LUIS 20:00</v>
      </c>
      <c r="J5371" s="151" t="str" cm="1">
        <f t="array" ref="J5371">_xlfn.XLOOKUP(D5371,justificativas_motivos,justificativas_texto,"",1,1)</f>
        <v>MOTORISTA CUMPRINDO HORÁRIO NA ESCALA ATUAL</v>
      </c>
    </row>
    <row r="5372" spans="1:10" ht="41.25" hidden="1" customHeight="1">
      <c r="A5372" s="152">
        <v>45772</v>
      </c>
      <c r="B5372" s="146">
        <v>24002</v>
      </c>
      <c r="C5372" s="147">
        <v>0.83333333333333337</v>
      </c>
      <c r="D5372" s="148" t="s">
        <v>11</v>
      </c>
      <c r="E5372" s="149" t="s">
        <v>122</v>
      </c>
      <c r="F5372" s="149"/>
      <c r="G5372" s="149" t="str">
        <f t="shared" si="181"/>
        <v>1</v>
      </c>
      <c r="H5372" s="150">
        <f t="shared" si="182"/>
        <v>18</v>
      </c>
      <c r="I5372" s="149" t="str" cm="1">
        <f t="array" ref="I5372">_xlfn.XLOOKUP(C5372,imp_horarios,imp_trechos_janta,"",-1,1)</f>
        <v>GOIANIA X SAO LUIS 20:00</v>
      </c>
      <c r="J5372" s="151" t="str" cm="1">
        <f t="array" ref="J5372">_xlfn.XLOOKUP(D5372,justificativas_motivos,justificativas_texto,"",1,1)</f>
        <v>MOTORISTA CUMPRINDO HORÁRIO NA ESCALA ATUAL</v>
      </c>
    </row>
    <row r="5373" spans="1:10" ht="41.25" hidden="1" customHeight="1">
      <c r="A5373" s="152">
        <v>45773</v>
      </c>
      <c r="B5373" s="146">
        <v>19002</v>
      </c>
      <c r="C5373" s="147">
        <v>0.87847222222222221</v>
      </c>
      <c r="D5373" s="148" t="s">
        <v>11</v>
      </c>
      <c r="E5373" s="149" t="s">
        <v>60</v>
      </c>
      <c r="F5373" s="149"/>
      <c r="G5373" s="149" t="str">
        <f t="shared" si="181"/>
        <v>1</v>
      </c>
      <c r="H5373" s="150">
        <f t="shared" si="182"/>
        <v>18</v>
      </c>
      <c r="I5373" s="149" t="str" cm="1">
        <f t="array" ref="I5373">_xlfn.XLOOKUP(C5373,imp_horarios,imp_trechos_janta,"",-1,1)</f>
        <v>BELEM X GOIANIA 21:05</v>
      </c>
      <c r="J5373" s="151" t="str" cm="1">
        <f t="array" ref="J5373">_xlfn.XLOOKUP(D5373,justificativas_motivos,justificativas_texto,"",1,1)</f>
        <v>MOTORISTA CUMPRINDO HORÁRIO NA ESCALA ATUAL</v>
      </c>
    </row>
    <row r="5374" spans="1:10" ht="41.25" hidden="1" customHeight="1">
      <c r="A5374" s="152">
        <v>45773</v>
      </c>
      <c r="B5374" s="146">
        <v>19002</v>
      </c>
      <c r="C5374" s="147">
        <v>0.87847222222222221</v>
      </c>
      <c r="D5374" s="148" t="s">
        <v>11</v>
      </c>
      <c r="E5374" s="149" t="s">
        <v>61</v>
      </c>
      <c r="F5374" s="149"/>
      <c r="G5374" s="149" t="str">
        <f t="shared" si="181"/>
        <v>1</v>
      </c>
      <c r="H5374" s="150">
        <f t="shared" si="182"/>
        <v>18</v>
      </c>
      <c r="I5374" s="149" t="str" cm="1">
        <f t="array" ref="I5374">_xlfn.XLOOKUP(C5374,imp_horarios,imp_trechos_janta,"",-1,1)</f>
        <v>BELEM X GOIANIA 21:05</v>
      </c>
      <c r="J5374" s="151" t="str" cm="1">
        <f t="array" ref="J5374">_xlfn.XLOOKUP(D5374,justificativas_motivos,justificativas_texto,"",1,1)</f>
        <v>MOTORISTA CUMPRINDO HORÁRIO NA ESCALA ATUAL</v>
      </c>
    </row>
    <row r="5375" spans="1:10" ht="41.25" hidden="1" customHeight="1">
      <c r="A5375" s="152">
        <v>45773</v>
      </c>
      <c r="B5375" s="146">
        <v>24001</v>
      </c>
      <c r="C5375" s="147">
        <v>0.3</v>
      </c>
      <c r="D5375" s="148" t="s">
        <v>11</v>
      </c>
      <c r="E5375" s="149" t="s">
        <v>121</v>
      </c>
      <c r="F5375" s="149"/>
      <c r="G5375" s="149" t="str">
        <f t="shared" si="181"/>
        <v>1</v>
      </c>
      <c r="H5375" s="150">
        <f t="shared" si="182"/>
        <v>18</v>
      </c>
      <c r="I5375" s="149" t="str" cm="1">
        <f t="array" ref="I5375">_xlfn.XLOOKUP(C5375,imp_horarios,imp_trechos_janta,"",-1,1)</f>
        <v>BELEM X GOIANIA 07:12</v>
      </c>
      <c r="J5375" s="151" t="str" cm="1">
        <f t="array" ref="J5375">_xlfn.XLOOKUP(D5375,justificativas_motivos,justificativas_texto,"",1,1)</f>
        <v>MOTORISTA CUMPRINDO HORÁRIO NA ESCALA ATUAL</v>
      </c>
    </row>
    <row r="5376" spans="1:10" ht="41.25" hidden="1" customHeight="1">
      <c r="A5376" s="152">
        <v>45773</v>
      </c>
      <c r="B5376" s="146">
        <v>24001</v>
      </c>
      <c r="C5376" s="147">
        <v>0.3</v>
      </c>
      <c r="D5376" s="148" t="s">
        <v>11</v>
      </c>
      <c r="E5376" s="149" t="s">
        <v>122</v>
      </c>
      <c r="F5376" s="149"/>
      <c r="G5376" s="149" t="str">
        <f t="shared" si="181"/>
        <v>1</v>
      </c>
      <c r="H5376" s="150">
        <f t="shared" si="182"/>
        <v>18</v>
      </c>
      <c r="I5376" s="149" t="str" cm="1">
        <f t="array" ref="I5376">_xlfn.XLOOKUP(C5376,imp_horarios,imp_trechos_janta,"",-1,1)</f>
        <v>BELEM X GOIANIA 07:12</v>
      </c>
      <c r="J5376" s="151" t="str" cm="1">
        <f t="array" ref="J5376">_xlfn.XLOOKUP(D5376,justificativas_motivos,justificativas_texto,"",1,1)</f>
        <v>MOTORISTA CUMPRINDO HORÁRIO NA ESCALA ATUAL</v>
      </c>
    </row>
    <row r="5377" spans="1:10" ht="41.25" hidden="1" customHeight="1">
      <c r="A5377" s="152">
        <v>45773</v>
      </c>
      <c r="B5377" s="146">
        <v>20020</v>
      </c>
      <c r="C5377" s="147">
        <v>0.39583333333333331</v>
      </c>
      <c r="D5377" s="148" t="s">
        <v>11</v>
      </c>
      <c r="E5377" s="153" t="s">
        <v>259</v>
      </c>
      <c r="F5377" s="149"/>
      <c r="G5377" s="149" t="str">
        <f t="shared" si="181"/>
        <v>1</v>
      </c>
      <c r="H5377" s="150">
        <f t="shared" si="182"/>
        <v>18</v>
      </c>
      <c r="I5377" s="149" t="s">
        <v>145</v>
      </c>
      <c r="J5377" s="151" t="str" cm="1">
        <f t="array" ref="J5377">_xlfn.XLOOKUP(D5377,justificativas_motivos,justificativas_texto,"",1,1)</f>
        <v>MOTORISTA CUMPRINDO HORÁRIO NA ESCALA ATUAL</v>
      </c>
    </row>
    <row r="5378" spans="1:10" ht="41.25" hidden="1" customHeight="1">
      <c r="A5378" s="152">
        <v>45773</v>
      </c>
      <c r="B5378" s="146">
        <v>20020</v>
      </c>
      <c r="C5378" s="147">
        <v>0.39583333333333331</v>
      </c>
      <c r="D5378" s="148" t="s">
        <v>11</v>
      </c>
      <c r="E5378" s="153" t="s">
        <v>242</v>
      </c>
      <c r="F5378" s="149"/>
      <c r="G5378" s="149" t="str">
        <f t="shared" si="181"/>
        <v>1</v>
      </c>
      <c r="H5378" s="150">
        <f t="shared" si="182"/>
        <v>18</v>
      </c>
      <c r="I5378" s="149" t="s">
        <v>145</v>
      </c>
      <c r="J5378" s="151" t="str" cm="1">
        <f t="array" ref="J5378">_xlfn.XLOOKUP(D5378,justificativas_motivos,justificativas_texto,"",1,1)</f>
        <v>MOTORISTA CUMPRINDO HORÁRIO NA ESCALA ATUAL</v>
      </c>
    </row>
    <row r="5379" spans="1:10" ht="41.25" hidden="1" customHeight="1">
      <c r="A5379" s="152">
        <v>45773</v>
      </c>
      <c r="B5379" s="146">
        <v>24002</v>
      </c>
      <c r="C5379" s="147">
        <v>0.33333333333333331</v>
      </c>
      <c r="D5379" s="148" t="s">
        <v>11</v>
      </c>
      <c r="E5379" s="153" t="s">
        <v>14</v>
      </c>
      <c r="F5379" s="149"/>
      <c r="G5379" s="149" t="str">
        <f t="shared" si="181"/>
        <v>1</v>
      </c>
      <c r="H5379" s="150">
        <f t="shared" si="182"/>
        <v>18</v>
      </c>
      <c r="I5379" s="149" t="str" cm="1">
        <f t="array" ref="I5379">_xlfn.XLOOKUP(C5379,imp_horarios,imp_trechos_janta,"",-1,1)</f>
        <v>SAO LUIS X GOIANIA 08:00</v>
      </c>
      <c r="J5379" s="151" t="str" cm="1">
        <f t="array" ref="J5379">_xlfn.XLOOKUP(D5379,justificativas_motivos,justificativas_texto,"",1,1)</f>
        <v>MOTORISTA CUMPRINDO HORÁRIO NA ESCALA ATUAL</v>
      </c>
    </row>
    <row r="5380" spans="1:10" ht="41.25" hidden="1" customHeight="1">
      <c r="A5380" s="152">
        <v>45773</v>
      </c>
      <c r="B5380" s="146">
        <v>24002</v>
      </c>
      <c r="C5380" s="147">
        <v>0.33333333333333331</v>
      </c>
      <c r="D5380" s="148" t="s">
        <v>11</v>
      </c>
      <c r="E5380" s="153" t="s">
        <v>58</v>
      </c>
      <c r="F5380" s="149"/>
      <c r="G5380" s="149" t="str">
        <f t="shared" si="181"/>
        <v>1</v>
      </c>
      <c r="H5380" s="150">
        <f t="shared" si="182"/>
        <v>18</v>
      </c>
      <c r="I5380" s="149" t="str" cm="1">
        <f t="array" ref="I5380">_xlfn.XLOOKUP(C5380,imp_horarios,imp_trechos_janta,"",-1,1)</f>
        <v>SAO LUIS X GOIANIA 08:00</v>
      </c>
      <c r="J5380" s="151" t="str" cm="1">
        <f t="array" ref="J5380">_xlfn.XLOOKUP(D5380,justificativas_motivos,justificativas_texto,"",1,1)</f>
        <v>MOTORISTA CUMPRINDO HORÁRIO NA ESCALA ATUAL</v>
      </c>
    </row>
    <row r="5381" spans="1:10" ht="41.25" hidden="1" customHeight="1">
      <c r="A5381" s="152">
        <v>45773</v>
      </c>
      <c r="B5381" s="146">
        <v>19024</v>
      </c>
      <c r="C5381" s="147">
        <v>0.75</v>
      </c>
      <c r="D5381" s="148" t="s">
        <v>11</v>
      </c>
      <c r="E5381" s="149" t="s">
        <v>211</v>
      </c>
      <c r="F5381" s="149"/>
      <c r="G5381" s="149" t="str">
        <f t="shared" ref="G5381:G5444" si="183">IF(E5381="MOTORISTA","","1")</f>
        <v>1</v>
      </c>
      <c r="H5381" s="150">
        <f t="shared" ref="H5381:H5444" si="184">IF(E5381="MOTORISTA","",18)</f>
        <v>18</v>
      </c>
      <c r="I5381" s="149" t="str" cm="1">
        <f t="array" ref="I5381">_xlfn.XLOOKUP(C5381,imp_horarios,imp_trechos_janta,"",-1,1)</f>
        <v>GOIANIA X TERESINA 18:00</v>
      </c>
      <c r="J5381" s="151" t="str" cm="1">
        <f t="array" ref="J5381">_xlfn.XLOOKUP(D5381,justificativas_motivos,justificativas_texto,"",1,1)</f>
        <v>MOTORISTA CUMPRINDO HORÁRIO NA ESCALA ATUAL</v>
      </c>
    </row>
    <row r="5382" spans="1:10" ht="41.25" hidden="1" customHeight="1">
      <c r="A5382" s="152">
        <v>45773</v>
      </c>
      <c r="B5382" s="146">
        <v>19024</v>
      </c>
      <c r="C5382" s="147">
        <v>0.75</v>
      </c>
      <c r="D5382" s="148" t="s">
        <v>11</v>
      </c>
      <c r="E5382" s="153" t="s">
        <v>208</v>
      </c>
      <c r="F5382" s="149"/>
      <c r="G5382" s="149" t="str">
        <f t="shared" si="183"/>
        <v>1</v>
      </c>
      <c r="H5382" s="150">
        <f t="shared" si="184"/>
        <v>18</v>
      </c>
      <c r="I5382" s="132" t="str" cm="1">
        <f t="array" ref="I5382">_xlfn.XLOOKUP(C5382,imp_horarios,imp_trechos_janta,"",-1,1)</f>
        <v>GOIANIA X TERESINA 18:00</v>
      </c>
      <c r="J5382" s="151" t="str" cm="1">
        <f t="array" ref="J5382">_xlfn.XLOOKUP(D5382,justificativas_motivos,justificativas_texto,"",1,1)</f>
        <v>MOTORISTA CUMPRINDO HORÁRIO NA ESCALA ATUAL</v>
      </c>
    </row>
    <row r="5383" spans="1:10" ht="41.25" hidden="1" customHeight="1">
      <c r="A5383" s="152">
        <v>45773</v>
      </c>
      <c r="B5383" s="146">
        <v>24012</v>
      </c>
      <c r="C5383" s="147">
        <v>0.79166666666666663</v>
      </c>
      <c r="D5383" s="148" t="s">
        <v>11</v>
      </c>
      <c r="E5383" s="149" t="s">
        <v>407</v>
      </c>
      <c r="F5383" s="149"/>
      <c r="G5383" s="149" t="str">
        <f t="shared" si="183"/>
        <v>1</v>
      </c>
      <c r="H5383" s="150">
        <f t="shared" si="184"/>
        <v>18</v>
      </c>
      <c r="I5383" s="132" t="s">
        <v>79</v>
      </c>
      <c r="J5383" s="151" t="str" cm="1">
        <f t="array" ref="J5383">_xlfn.XLOOKUP(D5383,justificativas_motivos,justificativas_texto,"",1,1)</f>
        <v>MOTORISTA CUMPRINDO HORÁRIO NA ESCALA ATUAL</v>
      </c>
    </row>
    <row r="5384" spans="1:10" ht="41.25" hidden="1" customHeight="1">
      <c r="A5384" s="152">
        <v>45773</v>
      </c>
      <c r="B5384" s="146">
        <v>24012</v>
      </c>
      <c r="C5384" s="147">
        <v>0.79166666666666663</v>
      </c>
      <c r="D5384" s="148" t="s">
        <v>11</v>
      </c>
      <c r="E5384" s="149" t="s">
        <v>400</v>
      </c>
      <c r="F5384" s="149"/>
      <c r="G5384" s="149" t="str">
        <f t="shared" si="183"/>
        <v>1</v>
      </c>
      <c r="H5384" s="150">
        <f t="shared" si="184"/>
        <v>18</v>
      </c>
      <c r="I5384" s="149" t="s">
        <v>79</v>
      </c>
      <c r="J5384" s="151" t="str" cm="1">
        <f t="array" ref="J5384">_xlfn.XLOOKUP(D5384,justificativas_motivos,justificativas_texto,"",1,1)</f>
        <v>MOTORISTA CUMPRINDO HORÁRIO NA ESCALA ATUAL</v>
      </c>
    </row>
    <row r="5385" spans="1:10" ht="41.25" hidden="1" customHeight="1">
      <c r="A5385" s="152">
        <v>45773</v>
      </c>
      <c r="B5385" s="146">
        <v>24009</v>
      </c>
      <c r="C5385" s="147">
        <v>0.83333333333333337</v>
      </c>
      <c r="D5385" s="148" t="s">
        <v>11</v>
      </c>
      <c r="E5385" s="149" t="s">
        <v>171</v>
      </c>
      <c r="F5385" s="149"/>
      <c r="G5385" s="149" t="str">
        <f t="shared" si="183"/>
        <v>1</v>
      </c>
      <c r="H5385" s="150">
        <f t="shared" si="184"/>
        <v>18</v>
      </c>
      <c r="I5385" s="149" t="str" cm="1">
        <f t="array" ref="I5385">_xlfn.XLOOKUP(C5385,imp_horarios,imp_trechos_janta,"",-1,1)</f>
        <v>GOIANIA X SAO LUIS 20:00</v>
      </c>
      <c r="J5385" s="151" t="str" cm="1">
        <f t="array" ref="J5385">_xlfn.XLOOKUP(D5385,justificativas_motivos,justificativas_texto,"",1,1)</f>
        <v>MOTORISTA CUMPRINDO HORÁRIO NA ESCALA ATUAL</v>
      </c>
    </row>
    <row r="5386" spans="1:10" ht="41.25" hidden="1" customHeight="1">
      <c r="A5386" s="152">
        <v>45773</v>
      </c>
      <c r="B5386" s="146">
        <v>24009</v>
      </c>
      <c r="C5386" s="147">
        <v>0.83333333333333337</v>
      </c>
      <c r="D5386" s="148" t="s">
        <v>11</v>
      </c>
      <c r="E5386" s="149" t="s">
        <v>302</v>
      </c>
      <c r="F5386" s="149"/>
      <c r="G5386" s="149" t="str">
        <f t="shared" si="183"/>
        <v>1</v>
      </c>
      <c r="H5386" s="150">
        <f t="shared" si="184"/>
        <v>18</v>
      </c>
      <c r="I5386" s="149" t="str" cm="1">
        <f t="array" ref="I5386">_xlfn.XLOOKUP(C5386,imp_horarios,imp_trechos_janta,"",-1,1)</f>
        <v>GOIANIA X SAO LUIS 20:00</v>
      </c>
      <c r="J5386" s="151" t="str" cm="1">
        <f t="array" ref="J5386">_xlfn.XLOOKUP(D5386,justificativas_motivos,justificativas_texto,"",1,1)</f>
        <v>MOTORISTA CUMPRINDO HORÁRIO NA ESCALA ATUAL</v>
      </c>
    </row>
    <row r="5387" spans="1:10" ht="41.25" hidden="1" customHeight="1">
      <c r="A5387" s="152">
        <v>45774</v>
      </c>
      <c r="B5387" s="146">
        <v>24012</v>
      </c>
      <c r="C5387" s="147">
        <v>0.3</v>
      </c>
      <c r="D5387" s="148" t="s">
        <v>11</v>
      </c>
      <c r="E5387" s="149" t="s">
        <v>407</v>
      </c>
      <c r="F5387" s="149"/>
      <c r="G5387" s="149" t="str">
        <f t="shared" si="183"/>
        <v>1</v>
      </c>
      <c r="H5387" s="150">
        <f t="shared" si="184"/>
        <v>18</v>
      </c>
      <c r="I5387" s="149" t="str" cm="1">
        <f t="array" ref="I5387">_xlfn.XLOOKUP(C5387,imp_horarios,imp_trechos_janta,"",-1,1)</f>
        <v>BELEM X GOIANIA 07:12</v>
      </c>
      <c r="J5387" s="151" t="str" cm="1">
        <f t="array" ref="J5387">_xlfn.XLOOKUP(D5387,justificativas_motivos,justificativas_texto,"",1,1)</f>
        <v>MOTORISTA CUMPRINDO HORÁRIO NA ESCALA ATUAL</v>
      </c>
    </row>
    <row r="5388" spans="1:10" ht="41.25" hidden="1" customHeight="1">
      <c r="A5388" s="152">
        <v>45774</v>
      </c>
      <c r="B5388" s="146">
        <v>24012</v>
      </c>
      <c r="C5388" s="147">
        <v>0.3</v>
      </c>
      <c r="D5388" s="148" t="s">
        <v>11</v>
      </c>
      <c r="E5388" s="149" t="s">
        <v>400</v>
      </c>
      <c r="F5388" s="149"/>
      <c r="G5388" s="149" t="str">
        <f t="shared" si="183"/>
        <v>1</v>
      </c>
      <c r="H5388" s="150">
        <f t="shared" si="184"/>
        <v>18</v>
      </c>
      <c r="I5388" s="149" t="str" cm="1">
        <f t="array" ref="I5388">_xlfn.XLOOKUP(C5388,imp_horarios,imp_trechos_janta,"",-1,1)</f>
        <v>BELEM X GOIANIA 07:12</v>
      </c>
      <c r="J5388" s="151" t="str" cm="1">
        <f t="array" ref="J5388">_xlfn.XLOOKUP(D5388,justificativas_motivos,justificativas_texto,"",1,1)</f>
        <v>MOTORISTA CUMPRINDO HORÁRIO NA ESCALA ATUAL</v>
      </c>
    </row>
    <row r="5389" spans="1:10" ht="41.25" hidden="1" customHeight="1">
      <c r="A5389" s="152">
        <v>45774</v>
      </c>
      <c r="B5389" s="146">
        <v>24009</v>
      </c>
      <c r="C5389" s="147">
        <v>0.33333333333333331</v>
      </c>
      <c r="D5389" s="148" t="s">
        <v>11</v>
      </c>
      <c r="E5389" s="149" t="s">
        <v>171</v>
      </c>
      <c r="F5389" s="149"/>
      <c r="G5389" s="149" t="str">
        <f t="shared" si="183"/>
        <v>1</v>
      </c>
      <c r="H5389" s="150">
        <f t="shared" si="184"/>
        <v>18</v>
      </c>
      <c r="I5389" s="149" t="str" cm="1">
        <f t="array" ref="I5389">_xlfn.XLOOKUP(C5389,imp_horarios,imp_trechos_janta,"",-1,1)</f>
        <v>SAO LUIS X GOIANIA 08:00</v>
      </c>
      <c r="J5389" s="151" t="str" cm="1">
        <f t="array" ref="J5389">_xlfn.XLOOKUP(D5389,justificativas_motivos,justificativas_texto,"",1,1)</f>
        <v>MOTORISTA CUMPRINDO HORÁRIO NA ESCALA ATUAL</v>
      </c>
    </row>
    <row r="5390" spans="1:10" ht="41.25" hidden="1" customHeight="1">
      <c r="A5390" s="152">
        <v>45774</v>
      </c>
      <c r="B5390" s="146">
        <v>24009</v>
      </c>
      <c r="C5390" s="147">
        <v>0.33333333333333331</v>
      </c>
      <c r="D5390" s="148" t="s">
        <v>11</v>
      </c>
      <c r="E5390" s="149" t="s">
        <v>302</v>
      </c>
      <c r="F5390" s="149"/>
      <c r="G5390" s="149" t="str">
        <f t="shared" si="183"/>
        <v>1</v>
      </c>
      <c r="H5390" s="150">
        <f t="shared" si="184"/>
        <v>18</v>
      </c>
      <c r="I5390" s="149" t="str" cm="1">
        <f t="array" ref="I5390">_xlfn.XLOOKUP(C5390,imp_horarios,imp_trechos_janta,"",-1,1)</f>
        <v>SAO LUIS X GOIANIA 08:00</v>
      </c>
      <c r="J5390" s="151" t="str" cm="1">
        <f t="array" ref="J5390">_xlfn.XLOOKUP(D5390,justificativas_motivos,justificativas_texto,"",1,1)</f>
        <v>MOTORISTA CUMPRINDO HORÁRIO NA ESCALA ATUAL</v>
      </c>
    </row>
    <row r="5391" spans="1:10" ht="41.25" hidden="1" customHeight="1">
      <c r="A5391" s="152">
        <v>45774</v>
      </c>
      <c r="B5391" s="146">
        <v>16500</v>
      </c>
      <c r="C5391" s="147">
        <v>0.39583333333333331</v>
      </c>
      <c r="D5391" s="148" t="s">
        <v>11</v>
      </c>
      <c r="E5391" s="149" t="s">
        <v>287</v>
      </c>
      <c r="F5391" s="149"/>
      <c r="G5391" s="149" t="str">
        <f t="shared" si="183"/>
        <v>1</v>
      </c>
      <c r="H5391" s="150">
        <f t="shared" si="184"/>
        <v>18</v>
      </c>
      <c r="I5391" s="149" t="s">
        <v>145</v>
      </c>
      <c r="J5391" s="151" t="str" cm="1">
        <f t="array" ref="J5391">_xlfn.XLOOKUP(D5391,justificativas_motivos,justificativas_texto,"",1,1)</f>
        <v>MOTORISTA CUMPRINDO HORÁRIO NA ESCALA ATUAL</v>
      </c>
    </row>
    <row r="5392" spans="1:10" ht="41.25" hidden="1" customHeight="1">
      <c r="A5392" s="144">
        <v>45774</v>
      </c>
      <c r="B5392" s="135">
        <v>16500</v>
      </c>
      <c r="C5392" s="133">
        <v>0.39583333333333331</v>
      </c>
      <c r="D5392" s="136" t="s">
        <v>11</v>
      </c>
      <c r="E5392" s="132" t="s">
        <v>288</v>
      </c>
      <c r="F5392" s="132"/>
      <c r="G5392" s="132" t="str">
        <f t="shared" si="183"/>
        <v>1</v>
      </c>
      <c r="H5392" s="137">
        <f t="shared" si="184"/>
        <v>18</v>
      </c>
      <c r="I5392" s="132" t="s">
        <v>145</v>
      </c>
      <c r="J5392" s="145" t="str" cm="1">
        <f t="array" ref="J5392">_xlfn.XLOOKUP(D5392,justificativas_motivos,justificativas_texto,"",1,1)</f>
        <v>MOTORISTA CUMPRINDO HORÁRIO NA ESCALA ATUAL</v>
      </c>
    </row>
    <row r="5393" spans="1:10" ht="41.25" hidden="1" customHeight="1">
      <c r="A5393" s="152">
        <v>45774</v>
      </c>
      <c r="B5393" s="146">
        <v>19001</v>
      </c>
      <c r="C5393" s="147">
        <v>0.39583333333333331</v>
      </c>
      <c r="D5393" s="148" t="s">
        <v>11</v>
      </c>
      <c r="E5393" s="149" t="s">
        <v>119</v>
      </c>
      <c r="F5393" s="149"/>
      <c r="G5393" s="149" t="str">
        <f t="shared" si="183"/>
        <v>1</v>
      </c>
      <c r="H5393" s="150">
        <f t="shared" si="184"/>
        <v>18</v>
      </c>
      <c r="I5393" s="149" t="s">
        <v>28</v>
      </c>
      <c r="J5393" s="151" t="str" cm="1">
        <f t="array" ref="J5393">_xlfn.XLOOKUP(D5393,justificativas_motivos,justificativas_texto,"",1,1)</f>
        <v>MOTORISTA CUMPRINDO HORÁRIO NA ESCALA ATUAL</v>
      </c>
    </row>
    <row r="5394" spans="1:10" ht="41.25" hidden="1" customHeight="1">
      <c r="A5394" s="152">
        <v>45774</v>
      </c>
      <c r="B5394" s="146">
        <v>19001</v>
      </c>
      <c r="C5394" s="147">
        <v>0.39583333333333331</v>
      </c>
      <c r="D5394" s="148" t="s">
        <v>11</v>
      </c>
      <c r="E5394" s="149" t="s">
        <v>397</v>
      </c>
      <c r="F5394" s="149"/>
      <c r="G5394" s="149" t="str">
        <f t="shared" si="183"/>
        <v>1</v>
      </c>
      <c r="H5394" s="150">
        <f t="shared" si="184"/>
        <v>18</v>
      </c>
      <c r="I5394" s="149" t="s">
        <v>28</v>
      </c>
      <c r="J5394" s="151" t="str" cm="1">
        <f t="array" ref="J5394">_xlfn.XLOOKUP(D5394,justificativas_motivos,justificativas_texto,"",1,1)</f>
        <v>MOTORISTA CUMPRINDO HORÁRIO NA ESCALA ATUAL</v>
      </c>
    </row>
    <row r="5395" spans="1:10" ht="41.25" hidden="1" customHeight="1">
      <c r="A5395" s="152">
        <v>45774</v>
      </c>
      <c r="B5395" s="146">
        <v>19007</v>
      </c>
      <c r="C5395" s="147">
        <v>0.75</v>
      </c>
      <c r="D5395" s="148" t="s">
        <v>11</v>
      </c>
      <c r="E5395" s="149" t="s">
        <v>157</v>
      </c>
      <c r="F5395" s="149"/>
      <c r="G5395" s="149" t="str">
        <f t="shared" si="183"/>
        <v>1</v>
      </c>
      <c r="H5395" s="150">
        <f t="shared" si="184"/>
        <v>18</v>
      </c>
      <c r="I5395" s="149" t="str" cm="1">
        <f t="array" ref="I5395">_xlfn.XLOOKUP(C5395,imp_horarios,imp_trechos_janta,"",-1,1)</f>
        <v>GOIANIA X TERESINA 18:00</v>
      </c>
      <c r="J5395" s="151" t="str" cm="1">
        <f t="array" ref="J5395">_xlfn.XLOOKUP(D5395,justificativas_motivos,justificativas_texto,"",1,1)</f>
        <v>MOTORISTA CUMPRINDO HORÁRIO NA ESCALA ATUAL</v>
      </c>
    </row>
    <row r="5396" spans="1:10" ht="41.25" hidden="1" customHeight="1">
      <c r="A5396" s="152">
        <v>45774</v>
      </c>
      <c r="B5396" s="146">
        <v>19007</v>
      </c>
      <c r="C5396" s="147">
        <v>0.75</v>
      </c>
      <c r="D5396" s="148" t="s">
        <v>11</v>
      </c>
      <c r="E5396" s="149" t="s">
        <v>216</v>
      </c>
      <c r="F5396" s="149"/>
      <c r="G5396" s="149" t="str">
        <f t="shared" si="183"/>
        <v>1</v>
      </c>
      <c r="H5396" s="150">
        <f t="shared" si="184"/>
        <v>18</v>
      </c>
      <c r="I5396" s="149" t="str" cm="1">
        <f t="array" ref="I5396">_xlfn.XLOOKUP(C5396,imp_horarios,imp_trechos_janta,"",-1,1)</f>
        <v>GOIANIA X TERESINA 18:00</v>
      </c>
      <c r="J5396" s="151" t="str" cm="1">
        <f t="array" ref="J5396">_xlfn.XLOOKUP(D5396,justificativas_motivos,justificativas_texto,"",1,1)</f>
        <v>MOTORISTA CUMPRINDO HORÁRIO NA ESCALA ATUAL</v>
      </c>
    </row>
    <row r="5397" spans="1:10" ht="41.25" hidden="1" customHeight="1">
      <c r="A5397" s="152">
        <v>45774</v>
      </c>
      <c r="B5397" s="146">
        <v>24004</v>
      </c>
      <c r="C5397" s="147">
        <v>0.79166666666666663</v>
      </c>
      <c r="D5397" s="148" t="s">
        <v>11</v>
      </c>
      <c r="E5397" s="149" t="s">
        <v>266</v>
      </c>
      <c r="F5397" s="149"/>
      <c r="G5397" s="149" t="str">
        <f t="shared" si="183"/>
        <v>1</v>
      </c>
      <c r="H5397" s="150">
        <f t="shared" si="184"/>
        <v>18</v>
      </c>
      <c r="I5397" s="149" t="s">
        <v>79</v>
      </c>
      <c r="J5397" s="151" t="str" cm="1">
        <f t="array" ref="J5397">_xlfn.XLOOKUP(D5397,justificativas_motivos,justificativas_texto,"",1,1)</f>
        <v>MOTORISTA CUMPRINDO HORÁRIO NA ESCALA ATUAL</v>
      </c>
    </row>
    <row r="5398" spans="1:10" ht="41.25" hidden="1" customHeight="1">
      <c r="A5398" s="152">
        <v>45774</v>
      </c>
      <c r="B5398" s="146">
        <v>24004</v>
      </c>
      <c r="C5398" s="147">
        <v>0.79166666666666663</v>
      </c>
      <c r="D5398" s="148" t="s">
        <v>11</v>
      </c>
      <c r="E5398" s="149" t="s">
        <v>224</v>
      </c>
      <c r="F5398" s="149"/>
      <c r="G5398" s="149" t="str">
        <f t="shared" si="183"/>
        <v>1</v>
      </c>
      <c r="H5398" s="150">
        <f t="shared" si="184"/>
        <v>18</v>
      </c>
      <c r="I5398" s="149" t="s">
        <v>79</v>
      </c>
      <c r="J5398" s="151" t="str" cm="1">
        <f t="array" ref="J5398">_xlfn.XLOOKUP(D5398,justificativas_motivos,justificativas_texto,"",1,1)</f>
        <v>MOTORISTA CUMPRINDO HORÁRIO NA ESCALA ATUAL</v>
      </c>
    </row>
    <row r="5399" spans="1:10" ht="41.25" hidden="1" customHeight="1">
      <c r="A5399" s="152">
        <v>45774</v>
      </c>
      <c r="B5399" s="146">
        <v>24015</v>
      </c>
      <c r="C5399" s="147">
        <v>0.83333333333333337</v>
      </c>
      <c r="D5399" s="148" t="s">
        <v>11</v>
      </c>
      <c r="E5399" s="149" t="s">
        <v>234</v>
      </c>
      <c r="F5399" s="149"/>
      <c r="G5399" s="149" t="str">
        <f t="shared" si="183"/>
        <v>1</v>
      </c>
      <c r="H5399" s="150">
        <f t="shared" si="184"/>
        <v>18</v>
      </c>
      <c r="I5399" s="149" t="str" cm="1">
        <f t="array" ref="I5399">_xlfn.XLOOKUP(C5399,imp_horarios,imp_trechos_janta,"",-1,1)</f>
        <v>GOIANIA X SAO LUIS 20:00</v>
      </c>
      <c r="J5399" s="151" t="str" cm="1">
        <f t="array" ref="J5399">_xlfn.XLOOKUP(D5399,justificativas_motivos,justificativas_texto,"",1,1)</f>
        <v>MOTORISTA CUMPRINDO HORÁRIO NA ESCALA ATUAL</v>
      </c>
    </row>
    <row r="5400" spans="1:10" ht="41.25" hidden="1" customHeight="1">
      <c r="A5400" s="152">
        <v>45774</v>
      </c>
      <c r="B5400" s="146">
        <v>24015</v>
      </c>
      <c r="C5400" s="147">
        <v>0.83333333333333337</v>
      </c>
      <c r="D5400" s="148" t="s">
        <v>11</v>
      </c>
      <c r="E5400" s="149" t="s">
        <v>127</v>
      </c>
      <c r="F5400" s="149"/>
      <c r="G5400" s="149" t="str">
        <f t="shared" si="183"/>
        <v>1</v>
      </c>
      <c r="H5400" s="150">
        <f t="shared" si="184"/>
        <v>18</v>
      </c>
      <c r="I5400" s="149" t="str" cm="1">
        <f t="array" ref="I5400">_xlfn.XLOOKUP(C5400,imp_horarios,imp_trechos_janta,"",-1,1)</f>
        <v>GOIANIA X SAO LUIS 20:00</v>
      </c>
      <c r="J5400" s="151" t="str" cm="1">
        <f t="array" ref="J5400">_xlfn.XLOOKUP(D5400,justificativas_motivos,justificativas_texto,"",1,1)</f>
        <v>MOTORISTA CUMPRINDO HORÁRIO NA ESCALA ATUAL</v>
      </c>
    </row>
    <row r="5401" spans="1:10" ht="41.25" hidden="1" customHeight="1">
      <c r="A5401" s="152">
        <v>45775</v>
      </c>
      <c r="B5401" s="146">
        <v>24004</v>
      </c>
      <c r="C5401" s="147">
        <v>0.3</v>
      </c>
      <c r="D5401" s="148" t="s">
        <v>11</v>
      </c>
      <c r="E5401" s="149" t="s">
        <v>266</v>
      </c>
      <c r="F5401" s="149"/>
      <c r="G5401" s="149" t="str">
        <f t="shared" si="183"/>
        <v>1</v>
      </c>
      <c r="H5401" s="150">
        <f t="shared" si="184"/>
        <v>18</v>
      </c>
      <c r="I5401" s="149" t="str" cm="1">
        <f t="array" ref="I5401">_xlfn.XLOOKUP(C5401,imp_horarios,imp_trechos_janta,"",-1,1)</f>
        <v>BELEM X GOIANIA 07:12</v>
      </c>
      <c r="J5401" s="151" t="str" cm="1">
        <f t="array" ref="J5401">_xlfn.XLOOKUP(D5401,justificativas_motivos,justificativas_texto,"",1,1)</f>
        <v>MOTORISTA CUMPRINDO HORÁRIO NA ESCALA ATUAL</v>
      </c>
    </row>
    <row r="5402" spans="1:10" ht="41.25" hidden="1" customHeight="1">
      <c r="A5402" s="152">
        <v>45775</v>
      </c>
      <c r="B5402" s="146">
        <v>24004</v>
      </c>
      <c r="C5402" s="147">
        <v>0.3</v>
      </c>
      <c r="D5402" s="148" t="s">
        <v>11</v>
      </c>
      <c r="E5402" s="149" t="s">
        <v>224</v>
      </c>
      <c r="F5402" s="149"/>
      <c r="G5402" s="149" t="str">
        <f t="shared" si="183"/>
        <v>1</v>
      </c>
      <c r="H5402" s="150">
        <f t="shared" si="184"/>
        <v>18</v>
      </c>
      <c r="I5402" s="149" t="str" cm="1">
        <f t="array" ref="I5402">_xlfn.XLOOKUP(C5402,imp_horarios,imp_trechos_janta,"",-1,1)</f>
        <v>BELEM X GOIANIA 07:12</v>
      </c>
      <c r="J5402" s="151" t="str" cm="1">
        <f t="array" ref="J5402">_xlfn.XLOOKUP(D5402,justificativas_motivos,justificativas_texto,"",1,1)</f>
        <v>MOTORISTA CUMPRINDO HORÁRIO NA ESCALA ATUAL</v>
      </c>
    </row>
    <row r="5403" spans="1:10" ht="41.25" hidden="1" customHeight="1">
      <c r="A5403" s="152">
        <v>45775</v>
      </c>
      <c r="B5403" s="146">
        <v>24015</v>
      </c>
      <c r="C5403" s="147">
        <v>0.33333333333333331</v>
      </c>
      <c r="D5403" s="148" t="s">
        <v>11</v>
      </c>
      <c r="E5403" s="149" t="s">
        <v>234</v>
      </c>
      <c r="F5403" s="149"/>
      <c r="G5403" s="149" t="str">
        <f t="shared" si="183"/>
        <v>1</v>
      </c>
      <c r="H5403" s="150">
        <f t="shared" si="184"/>
        <v>18</v>
      </c>
      <c r="I5403" s="149" t="str" cm="1">
        <f t="array" ref="I5403">_xlfn.XLOOKUP(C5403,imp_horarios,imp_trechos_janta,"",-1,1)</f>
        <v>SAO LUIS X GOIANIA 08:00</v>
      </c>
      <c r="J5403" s="151" t="str" cm="1">
        <f t="array" ref="J5403">_xlfn.XLOOKUP(D5403,justificativas_motivos,justificativas_texto,"",1,1)</f>
        <v>MOTORISTA CUMPRINDO HORÁRIO NA ESCALA ATUAL</v>
      </c>
    </row>
    <row r="5404" spans="1:10" ht="41.25" hidden="1" customHeight="1">
      <c r="A5404" s="152">
        <v>45775</v>
      </c>
      <c r="B5404" s="146">
        <v>24015</v>
      </c>
      <c r="C5404" s="147">
        <v>0.33333333333333331</v>
      </c>
      <c r="D5404" s="148" t="s">
        <v>11</v>
      </c>
      <c r="E5404" s="149" t="s">
        <v>127</v>
      </c>
      <c r="F5404" s="149"/>
      <c r="G5404" s="149" t="str">
        <f t="shared" si="183"/>
        <v>1</v>
      </c>
      <c r="H5404" s="150">
        <f t="shared" si="184"/>
        <v>18</v>
      </c>
      <c r="I5404" s="149" t="str" cm="1">
        <f t="array" ref="I5404">_xlfn.XLOOKUP(C5404,imp_horarios,imp_trechos_janta,"",-1,1)</f>
        <v>SAO LUIS X GOIANIA 08:00</v>
      </c>
      <c r="J5404" s="151" t="str" cm="1">
        <f t="array" ref="J5404">_xlfn.XLOOKUP(D5404,justificativas_motivos,justificativas_texto,"",1,1)</f>
        <v>MOTORISTA CUMPRINDO HORÁRIO NA ESCALA ATUAL</v>
      </c>
    </row>
    <row r="5405" spans="1:10" ht="41.25" hidden="1" customHeight="1">
      <c r="A5405" s="152">
        <v>45775</v>
      </c>
      <c r="B5405" s="146">
        <v>17400</v>
      </c>
      <c r="C5405" s="147">
        <v>0.39583333333333331</v>
      </c>
      <c r="D5405" s="148" t="s">
        <v>11</v>
      </c>
      <c r="E5405" s="153" t="s">
        <v>244</v>
      </c>
      <c r="F5405" s="149"/>
      <c r="G5405" s="149" t="str">
        <f t="shared" si="183"/>
        <v>1</v>
      </c>
      <c r="H5405" s="150">
        <f t="shared" si="184"/>
        <v>18</v>
      </c>
      <c r="I5405" s="149" t="s">
        <v>145</v>
      </c>
      <c r="J5405" s="151" t="str" cm="1">
        <f t="array" ref="J5405">_xlfn.XLOOKUP(D5405,justificativas_motivos,justificativas_texto,"",1,1)</f>
        <v>MOTORISTA CUMPRINDO HORÁRIO NA ESCALA ATUAL</v>
      </c>
    </row>
    <row r="5406" spans="1:10" ht="41.25" hidden="1" customHeight="1">
      <c r="A5406" s="152">
        <v>45775</v>
      </c>
      <c r="B5406" s="146">
        <v>17400</v>
      </c>
      <c r="C5406" s="147">
        <v>0.39583333333333331</v>
      </c>
      <c r="D5406" s="148" t="s">
        <v>11</v>
      </c>
      <c r="E5406" s="153" t="s">
        <v>257</v>
      </c>
      <c r="F5406" s="149"/>
      <c r="G5406" s="149" t="str">
        <f t="shared" si="183"/>
        <v>1</v>
      </c>
      <c r="H5406" s="150">
        <f t="shared" si="184"/>
        <v>18</v>
      </c>
      <c r="I5406" s="149" t="s">
        <v>145</v>
      </c>
      <c r="J5406" s="151" t="str" cm="1">
        <f t="array" ref="J5406">_xlfn.XLOOKUP(D5406,justificativas_motivos,justificativas_texto,"",1,1)</f>
        <v>MOTORISTA CUMPRINDO HORÁRIO NA ESCALA ATUAL</v>
      </c>
    </row>
    <row r="5407" spans="1:10" ht="41.25" hidden="1" customHeight="1">
      <c r="A5407" s="152">
        <v>45775</v>
      </c>
      <c r="B5407" s="146">
        <v>15700</v>
      </c>
      <c r="C5407" s="147">
        <v>0.75</v>
      </c>
      <c r="D5407" s="148" t="s">
        <v>11</v>
      </c>
      <c r="E5407" s="149" t="s">
        <v>226</v>
      </c>
      <c r="F5407" s="149"/>
      <c r="G5407" s="149" t="str">
        <f t="shared" si="183"/>
        <v>1</v>
      </c>
      <c r="H5407" s="150">
        <f t="shared" si="184"/>
        <v>18</v>
      </c>
      <c r="I5407" s="149" t="str" cm="1">
        <f t="array" ref="I5407">_xlfn.XLOOKUP(C5407,imp_horarios,imp_trechos_janta,"",-1,1)</f>
        <v>GOIANIA X TERESINA 18:00</v>
      </c>
      <c r="J5407" s="151" t="str" cm="1">
        <f t="array" ref="J5407">_xlfn.XLOOKUP(D5407,justificativas_motivos,justificativas_texto,"",1,1)</f>
        <v>MOTORISTA CUMPRINDO HORÁRIO NA ESCALA ATUAL</v>
      </c>
    </row>
    <row r="5408" spans="1:10" ht="41.25" hidden="1" customHeight="1">
      <c r="A5408" s="152">
        <v>45775</v>
      </c>
      <c r="B5408" s="146">
        <v>15700</v>
      </c>
      <c r="C5408" s="147">
        <v>0.75</v>
      </c>
      <c r="D5408" s="148" t="s">
        <v>11</v>
      </c>
      <c r="E5408" s="149" t="s">
        <v>66</v>
      </c>
      <c r="F5408" s="149"/>
      <c r="G5408" s="149" t="str">
        <f t="shared" si="183"/>
        <v>1</v>
      </c>
      <c r="H5408" s="150">
        <f t="shared" si="184"/>
        <v>18</v>
      </c>
      <c r="I5408" s="149" t="str" cm="1">
        <f t="array" ref="I5408">_xlfn.XLOOKUP(C5408,imp_horarios,imp_trechos_janta,"",-1,1)</f>
        <v>GOIANIA X TERESINA 18:00</v>
      </c>
      <c r="J5408" s="151" t="str" cm="1">
        <f t="array" ref="J5408">_xlfn.XLOOKUP(D5408,justificativas_motivos,justificativas_texto,"",1,1)</f>
        <v>MOTORISTA CUMPRINDO HORÁRIO NA ESCALA ATUAL</v>
      </c>
    </row>
    <row r="5409" spans="1:10" ht="41.25" hidden="1" customHeight="1">
      <c r="A5409" s="152">
        <v>45775</v>
      </c>
      <c r="B5409" s="146">
        <v>24014</v>
      </c>
      <c r="C5409" s="147">
        <v>0.79166666666666663</v>
      </c>
      <c r="D5409" s="148" t="s">
        <v>11</v>
      </c>
      <c r="E5409" s="149" t="s">
        <v>487</v>
      </c>
      <c r="F5409" s="149"/>
      <c r="G5409" s="149" t="str">
        <f t="shared" si="183"/>
        <v>1</v>
      </c>
      <c r="H5409" s="150">
        <f t="shared" si="184"/>
        <v>18</v>
      </c>
      <c r="I5409" s="149" t="s">
        <v>79</v>
      </c>
      <c r="J5409" s="151" t="str" cm="1">
        <f t="array" ref="J5409">_xlfn.XLOOKUP(D5409,justificativas_motivos,justificativas_texto,"",1,1)</f>
        <v>MOTORISTA CUMPRINDO HORÁRIO NA ESCALA ATUAL</v>
      </c>
    </row>
    <row r="5410" spans="1:10" ht="41.25" hidden="1" customHeight="1">
      <c r="A5410" s="152">
        <v>45775</v>
      </c>
      <c r="B5410" s="146">
        <v>24014</v>
      </c>
      <c r="C5410" s="147">
        <v>0.79166666666666663</v>
      </c>
      <c r="D5410" s="148" t="s">
        <v>11</v>
      </c>
      <c r="E5410" s="149" t="s">
        <v>141</v>
      </c>
      <c r="F5410" s="149"/>
      <c r="G5410" s="149" t="str">
        <f t="shared" si="183"/>
        <v>1</v>
      </c>
      <c r="H5410" s="150">
        <f t="shared" si="184"/>
        <v>18</v>
      </c>
      <c r="I5410" s="149" t="s">
        <v>79</v>
      </c>
      <c r="J5410" s="151" t="str" cm="1">
        <f t="array" ref="J5410">_xlfn.XLOOKUP(D5410,justificativas_motivos,justificativas_texto,"",1,1)</f>
        <v>MOTORISTA CUMPRINDO HORÁRIO NA ESCALA ATUAL</v>
      </c>
    </row>
    <row r="5411" spans="1:10" ht="41.25" hidden="1" customHeight="1">
      <c r="A5411" s="152">
        <v>45775</v>
      </c>
      <c r="B5411" s="146">
        <v>24006</v>
      </c>
      <c r="C5411" s="147">
        <v>0.83333333333333337</v>
      </c>
      <c r="D5411" s="148" t="s">
        <v>11</v>
      </c>
      <c r="E5411" s="149" t="s">
        <v>194</v>
      </c>
      <c r="F5411" s="149"/>
      <c r="G5411" s="149" t="str">
        <f t="shared" si="183"/>
        <v>1</v>
      </c>
      <c r="H5411" s="150">
        <f t="shared" si="184"/>
        <v>18</v>
      </c>
      <c r="I5411" s="149" t="str" cm="1">
        <f t="array" ref="I5411">_xlfn.XLOOKUP(C5411,imp_horarios,imp_trechos_janta,"",-1,1)</f>
        <v>GOIANIA X SAO LUIS 20:00</v>
      </c>
      <c r="J5411" s="151" t="str" cm="1">
        <f t="array" ref="J5411">_xlfn.XLOOKUP(D5411,justificativas_motivos,justificativas_texto,"",1,1)</f>
        <v>MOTORISTA CUMPRINDO HORÁRIO NA ESCALA ATUAL</v>
      </c>
    </row>
    <row r="5412" spans="1:10" ht="41.25" hidden="1" customHeight="1">
      <c r="A5412" s="152">
        <v>45775</v>
      </c>
      <c r="B5412" s="146">
        <v>24006</v>
      </c>
      <c r="C5412" s="147">
        <v>0.83333333333333337</v>
      </c>
      <c r="D5412" s="148" t="s">
        <v>11</v>
      </c>
      <c r="E5412" s="149" t="s">
        <v>280</v>
      </c>
      <c r="F5412" s="149"/>
      <c r="G5412" s="149" t="str">
        <f t="shared" si="183"/>
        <v>1</v>
      </c>
      <c r="H5412" s="150">
        <f t="shared" si="184"/>
        <v>18</v>
      </c>
      <c r="I5412" s="149" t="str" cm="1">
        <f t="array" ref="I5412">_xlfn.XLOOKUP(C5412,imp_horarios,imp_trechos_janta,"",-1,1)</f>
        <v>GOIANIA X SAO LUIS 20:00</v>
      </c>
      <c r="J5412" s="151" t="str" cm="1">
        <f t="array" ref="J5412">_xlfn.XLOOKUP(D5412,justificativas_motivos,justificativas_texto,"",1,1)</f>
        <v>MOTORISTA CUMPRINDO HORÁRIO NA ESCALA ATUAL</v>
      </c>
    </row>
    <row r="5413" spans="1:10" ht="41.25" hidden="1" customHeight="1">
      <c r="A5413" s="152">
        <v>45775</v>
      </c>
      <c r="B5413" s="146">
        <v>19016</v>
      </c>
      <c r="C5413" s="147">
        <v>0.39583333333333331</v>
      </c>
      <c r="D5413" s="148" t="s">
        <v>11</v>
      </c>
      <c r="E5413" s="149" t="s">
        <v>84</v>
      </c>
      <c r="F5413" s="149"/>
      <c r="G5413" s="149" t="str">
        <f t="shared" si="183"/>
        <v>1</v>
      </c>
      <c r="H5413" s="150">
        <f t="shared" si="184"/>
        <v>18</v>
      </c>
      <c r="I5413" s="149" t="str" cm="1">
        <f t="array" ref="I5413">_xlfn.XLOOKUP(C5413,imp_horarios,imp_trechos_janta,"",-1,1)</f>
        <v>GOIANIA X BELEM 09:30</v>
      </c>
      <c r="J5413" s="151" t="str" cm="1">
        <f t="array" ref="J5413">_xlfn.XLOOKUP(D5413,justificativas_motivos,justificativas_texto,"",1,1)</f>
        <v>MOTORISTA CUMPRINDO HORÁRIO NA ESCALA ATUAL</v>
      </c>
    </row>
    <row r="5414" spans="1:10" ht="41.25" hidden="1" customHeight="1">
      <c r="A5414" s="152">
        <v>45775</v>
      </c>
      <c r="B5414" s="146">
        <v>19016</v>
      </c>
      <c r="C5414" s="147">
        <v>0.39583333333333331</v>
      </c>
      <c r="D5414" s="148" t="s">
        <v>11</v>
      </c>
      <c r="E5414" s="149" t="s">
        <v>339</v>
      </c>
      <c r="F5414" s="149"/>
      <c r="G5414" s="149" t="str">
        <f t="shared" si="183"/>
        <v>1</v>
      </c>
      <c r="H5414" s="150">
        <f t="shared" si="184"/>
        <v>18</v>
      </c>
      <c r="I5414" s="149" t="str" cm="1">
        <f t="array" ref="I5414">_xlfn.XLOOKUP(C5414,imp_horarios,imp_trechos_janta,"",-1,1)</f>
        <v>GOIANIA X BELEM 09:30</v>
      </c>
      <c r="J5414" s="151" t="str" cm="1">
        <f t="array" ref="J5414">_xlfn.XLOOKUP(D5414,justificativas_motivos,justificativas_texto,"",1,1)</f>
        <v>MOTORISTA CUMPRINDO HORÁRIO NA ESCALA ATUAL</v>
      </c>
    </row>
    <row r="5415" spans="1:10" ht="41.25" hidden="1" customHeight="1">
      <c r="A5415" s="152">
        <v>45776</v>
      </c>
      <c r="B5415" s="146">
        <v>24014</v>
      </c>
      <c r="C5415" s="147">
        <v>0.3</v>
      </c>
      <c r="D5415" s="148" t="s">
        <v>11</v>
      </c>
      <c r="E5415" s="149" t="s">
        <v>487</v>
      </c>
      <c r="F5415" s="149"/>
      <c r="G5415" s="149" t="str">
        <f t="shared" si="183"/>
        <v>1</v>
      </c>
      <c r="H5415" s="150">
        <f t="shared" si="184"/>
        <v>18</v>
      </c>
      <c r="I5415" s="149" t="str" cm="1">
        <f t="array" ref="I5415">_xlfn.XLOOKUP(C5415,imp_horarios,imp_trechos_janta,"",-1,1)</f>
        <v>BELEM X GOIANIA 07:12</v>
      </c>
      <c r="J5415" s="151" t="str" cm="1">
        <f t="array" ref="J5415">_xlfn.XLOOKUP(D5415,justificativas_motivos,justificativas_texto,"",1,1)</f>
        <v>MOTORISTA CUMPRINDO HORÁRIO NA ESCALA ATUAL</v>
      </c>
    </row>
    <row r="5416" spans="1:10" ht="41.25" hidden="1" customHeight="1">
      <c r="A5416" s="152">
        <v>45776</v>
      </c>
      <c r="B5416" s="146">
        <v>24014</v>
      </c>
      <c r="C5416" s="147">
        <v>0.3</v>
      </c>
      <c r="D5416" s="148" t="s">
        <v>11</v>
      </c>
      <c r="E5416" s="149" t="s">
        <v>141</v>
      </c>
      <c r="F5416" s="149"/>
      <c r="G5416" s="149" t="str">
        <f t="shared" si="183"/>
        <v>1</v>
      </c>
      <c r="H5416" s="150">
        <f t="shared" si="184"/>
        <v>18</v>
      </c>
      <c r="I5416" s="149" t="str" cm="1">
        <f t="array" ref="I5416">_xlfn.XLOOKUP(C5416,imp_horarios,imp_trechos_janta,"",-1,1)</f>
        <v>BELEM X GOIANIA 07:12</v>
      </c>
      <c r="J5416" s="151" t="str" cm="1">
        <f t="array" ref="J5416">_xlfn.XLOOKUP(D5416,justificativas_motivos,justificativas_texto,"",1,1)</f>
        <v>MOTORISTA CUMPRINDO HORÁRIO NA ESCALA ATUAL</v>
      </c>
    </row>
    <row r="5417" spans="1:10" ht="41.25" hidden="1" customHeight="1">
      <c r="A5417" s="152">
        <v>45776</v>
      </c>
      <c r="B5417" s="146">
        <v>24006</v>
      </c>
      <c r="C5417" s="147">
        <v>0.33333333333333331</v>
      </c>
      <c r="D5417" s="148" t="s">
        <v>11</v>
      </c>
      <c r="E5417" s="149" t="s">
        <v>194</v>
      </c>
      <c r="F5417" s="149"/>
      <c r="G5417" s="149" t="str">
        <f t="shared" si="183"/>
        <v>1</v>
      </c>
      <c r="H5417" s="150">
        <f t="shared" si="184"/>
        <v>18</v>
      </c>
      <c r="I5417" s="149" t="str" cm="1">
        <f t="array" ref="I5417">_xlfn.XLOOKUP(C5417,imp_horarios,imp_trechos_janta,"",-1,1)</f>
        <v>SAO LUIS X GOIANIA 08:00</v>
      </c>
      <c r="J5417" s="151" t="str" cm="1">
        <f t="array" ref="J5417">_xlfn.XLOOKUP(D5417,justificativas_motivos,justificativas_texto,"",1,1)</f>
        <v>MOTORISTA CUMPRINDO HORÁRIO NA ESCALA ATUAL</v>
      </c>
    </row>
    <row r="5418" spans="1:10" ht="41.25" hidden="1" customHeight="1">
      <c r="A5418" s="152">
        <v>45776</v>
      </c>
      <c r="B5418" s="146">
        <v>24006</v>
      </c>
      <c r="C5418" s="147">
        <v>0.33333333333333331</v>
      </c>
      <c r="D5418" s="148" t="s">
        <v>11</v>
      </c>
      <c r="E5418" s="149" t="s">
        <v>280</v>
      </c>
      <c r="F5418" s="149"/>
      <c r="G5418" s="149" t="str">
        <f t="shared" si="183"/>
        <v>1</v>
      </c>
      <c r="H5418" s="150">
        <f t="shared" si="184"/>
        <v>18</v>
      </c>
      <c r="I5418" s="149" t="str" cm="1">
        <f t="array" ref="I5418">_xlfn.XLOOKUP(C5418,imp_horarios,imp_trechos_janta,"",-1,1)</f>
        <v>SAO LUIS X GOIANIA 08:00</v>
      </c>
      <c r="J5418" s="151" t="str" cm="1">
        <f t="array" ref="J5418">_xlfn.XLOOKUP(D5418,justificativas_motivos,justificativas_texto,"",1,1)</f>
        <v>MOTORISTA CUMPRINDO HORÁRIO NA ESCALA ATUAL</v>
      </c>
    </row>
    <row r="5419" spans="1:10" ht="41.25" hidden="1" customHeight="1">
      <c r="A5419" s="152">
        <v>45776</v>
      </c>
      <c r="B5419" s="146">
        <v>15900</v>
      </c>
      <c r="C5419" s="147">
        <v>0.39583333333333331</v>
      </c>
      <c r="D5419" s="148" t="s">
        <v>11</v>
      </c>
      <c r="E5419" s="153" t="s">
        <v>240</v>
      </c>
      <c r="F5419" s="149"/>
      <c r="G5419" s="149" t="str">
        <f t="shared" si="183"/>
        <v>1</v>
      </c>
      <c r="H5419" s="150">
        <f t="shared" si="184"/>
        <v>18</v>
      </c>
      <c r="I5419" s="149" t="s">
        <v>145</v>
      </c>
      <c r="J5419" s="151" t="str" cm="1">
        <f t="array" ref="J5419">_xlfn.XLOOKUP(D5419,justificativas_motivos,justificativas_texto,"",1,1)</f>
        <v>MOTORISTA CUMPRINDO HORÁRIO NA ESCALA ATUAL</v>
      </c>
    </row>
    <row r="5420" spans="1:10" ht="41.25" hidden="1" customHeight="1">
      <c r="A5420" s="152">
        <v>45776</v>
      </c>
      <c r="B5420" s="146">
        <v>15900</v>
      </c>
      <c r="C5420" s="147">
        <v>0.39583333333333331</v>
      </c>
      <c r="D5420" s="148" t="s">
        <v>11</v>
      </c>
      <c r="E5420" s="153" t="s">
        <v>307</v>
      </c>
      <c r="F5420" s="149"/>
      <c r="G5420" s="149" t="str">
        <f t="shared" si="183"/>
        <v>1</v>
      </c>
      <c r="H5420" s="150">
        <f t="shared" si="184"/>
        <v>18</v>
      </c>
      <c r="I5420" s="149" t="s">
        <v>145</v>
      </c>
      <c r="J5420" s="151" t="str" cm="1">
        <f t="array" ref="J5420">_xlfn.XLOOKUP(D5420,justificativas_motivos,justificativas_texto,"",1,1)</f>
        <v>MOTORISTA CUMPRINDO HORÁRIO NA ESCALA ATUAL</v>
      </c>
    </row>
    <row r="5421" spans="1:10" ht="41.25" hidden="1" customHeight="1">
      <c r="A5421" s="152">
        <v>45776</v>
      </c>
      <c r="B5421" s="146">
        <v>19001</v>
      </c>
      <c r="C5421" s="147">
        <v>0.87847222222222221</v>
      </c>
      <c r="D5421" s="148" t="s">
        <v>11</v>
      </c>
      <c r="E5421" s="149" t="s">
        <v>226</v>
      </c>
      <c r="F5421" s="149"/>
      <c r="G5421" s="149" t="str">
        <f t="shared" si="183"/>
        <v>1</v>
      </c>
      <c r="H5421" s="150">
        <f t="shared" si="184"/>
        <v>18</v>
      </c>
      <c r="I5421" s="149" t="str" cm="1">
        <f t="array" ref="I5421">_xlfn.XLOOKUP(C5421,imp_horarios,imp_trechos_janta,"",-1,1)</f>
        <v>BELEM X GOIANIA 21:05</v>
      </c>
      <c r="J5421" s="151" t="str" cm="1">
        <f t="array" ref="J5421">_xlfn.XLOOKUP(D5421,justificativas_motivos,justificativas_texto,"",1,1)</f>
        <v>MOTORISTA CUMPRINDO HORÁRIO NA ESCALA ATUAL</v>
      </c>
    </row>
    <row r="5422" spans="1:10" ht="41.25" hidden="1" customHeight="1">
      <c r="A5422" s="152">
        <v>45776</v>
      </c>
      <c r="B5422" s="146">
        <v>19001</v>
      </c>
      <c r="C5422" s="147">
        <v>0.87847222222222221</v>
      </c>
      <c r="D5422" s="148" t="s">
        <v>11</v>
      </c>
      <c r="E5422" s="149" t="s">
        <v>66</v>
      </c>
      <c r="F5422" s="149"/>
      <c r="G5422" s="149" t="str">
        <f t="shared" si="183"/>
        <v>1</v>
      </c>
      <c r="H5422" s="150">
        <f t="shared" si="184"/>
        <v>18</v>
      </c>
      <c r="I5422" s="149" t="str" cm="1">
        <f t="array" ref="I5422">_xlfn.XLOOKUP(C5422,imp_horarios,imp_trechos_janta,"",-1,1)</f>
        <v>BELEM X GOIANIA 21:05</v>
      </c>
      <c r="J5422" s="151" t="str" cm="1">
        <f t="array" ref="J5422">_xlfn.XLOOKUP(D5422,justificativas_motivos,justificativas_texto,"",1,1)</f>
        <v>MOTORISTA CUMPRINDO HORÁRIO NA ESCALA ATUAL</v>
      </c>
    </row>
    <row r="5423" spans="1:10" ht="41.25" hidden="1" customHeight="1">
      <c r="A5423" s="152">
        <v>45776</v>
      </c>
      <c r="B5423" s="146">
        <v>24001</v>
      </c>
      <c r="C5423" s="147">
        <v>0.79166666666666663</v>
      </c>
      <c r="D5423" s="148" t="s">
        <v>11</v>
      </c>
      <c r="E5423" s="149" t="s">
        <v>104</v>
      </c>
      <c r="F5423" s="149"/>
      <c r="G5423" s="149" t="str">
        <f t="shared" si="183"/>
        <v>1</v>
      </c>
      <c r="H5423" s="150">
        <f t="shared" si="184"/>
        <v>18</v>
      </c>
      <c r="I5423" s="149" t="s">
        <v>79</v>
      </c>
      <c r="J5423" s="151" t="str" cm="1">
        <f t="array" ref="J5423">_xlfn.XLOOKUP(D5423,justificativas_motivos,justificativas_texto,"",1,1)</f>
        <v>MOTORISTA CUMPRINDO HORÁRIO NA ESCALA ATUAL</v>
      </c>
    </row>
    <row r="5424" spans="1:10" ht="41.25" hidden="1" customHeight="1">
      <c r="A5424" s="152">
        <v>45776</v>
      </c>
      <c r="B5424" s="146">
        <v>24001</v>
      </c>
      <c r="C5424" s="147">
        <v>0.79166666666666663</v>
      </c>
      <c r="D5424" s="148" t="s">
        <v>11</v>
      </c>
      <c r="E5424" s="149" t="s">
        <v>18</v>
      </c>
      <c r="F5424" s="149"/>
      <c r="G5424" s="149" t="str">
        <f t="shared" si="183"/>
        <v>1</v>
      </c>
      <c r="H5424" s="150">
        <f t="shared" si="184"/>
        <v>18</v>
      </c>
      <c r="I5424" s="149" t="s">
        <v>79</v>
      </c>
      <c r="J5424" s="151" t="str" cm="1">
        <f t="array" ref="J5424">_xlfn.XLOOKUP(D5424,justificativas_motivos,justificativas_texto,"",1,1)</f>
        <v>MOTORISTA CUMPRINDO HORÁRIO NA ESCALA ATUAL</v>
      </c>
    </row>
    <row r="5425" spans="1:10" ht="41.25" hidden="1" customHeight="1">
      <c r="A5425" s="152">
        <v>45776</v>
      </c>
      <c r="B5425" s="146">
        <v>24005</v>
      </c>
      <c r="C5425" s="147">
        <v>0.83333333333333337</v>
      </c>
      <c r="D5425" s="148" t="s">
        <v>11</v>
      </c>
      <c r="E5425" s="149" t="s">
        <v>219</v>
      </c>
      <c r="F5425" s="149"/>
      <c r="G5425" s="149" t="str">
        <f t="shared" si="183"/>
        <v>1</v>
      </c>
      <c r="H5425" s="150">
        <f t="shared" si="184"/>
        <v>18</v>
      </c>
      <c r="I5425" s="149" t="str" cm="1">
        <f t="array" ref="I5425">_xlfn.XLOOKUP(C5425,imp_horarios,imp_trechos_janta,"",-1,1)</f>
        <v>GOIANIA X SAO LUIS 20:00</v>
      </c>
      <c r="J5425" s="151" t="str" cm="1">
        <f t="array" ref="J5425">_xlfn.XLOOKUP(D5425,justificativas_motivos,justificativas_texto,"",1,1)</f>
        <v>MOTORISTA CUMPRINDO HORÁRIO NA ESCALA ATUAL</v>
      </c>
    </row>
    <row r="5426" spans="1:10" ht="41.25" hidden="1" customHeight="1">
      <c r="A5426" s="152">
        <v>45776</v>
      </c>
      <c r="B5426" s="146">
        <v>24005</v>
      </c>
      <c r="C5426" s="147">
        <v>0.83333333333333337</v>
      </c>
      <c r="D5426" s="148" t="s">
        <v>11</v>
      </c>
      <c r="E5426" s="149" t="s">
        <v>218</v>
      </c>
      <c r="F5426" s="149"/>
      <c r="G5426" s="149" t="str">
        <f t="shared" si="183"/>
        <v>1</v>
      </c>
      <c r="H5426" s="150">
        <f t="shared" si="184"/>
        <v>18</v>
      </c>
      <c r="I5426" s="149" t="str" cm="1">
        <f t="array" ref="I5426">_xlfn.XLOOKUP(C5426,imp_horarios,imp_trechos_janta,"",-1,1)</f>
        <v>GOIANIA X SAO LUIS 20:00</v>
      </c>
      <c r="J5426" s="151" t="str" cm="1">
        <f t="array" ref="J5426">_xlfn.XLOOKUP(D5426,justificativas_motivos,justificativas_texto,"",1,1)</f>
        <v>MOTORISTA CUMPRINDO HORÁRIO NA ESCALA ATUAL</v>
      </c>
    </row>
    <row r="5427" spans="1:10" ht="41.25" hidden="1" customHeight="1">
      <c r="A5427" s="152">
        <v>45776</v>
      </c>
      <c r="B5427" s="149" t="s">
        <v>71</v>
      </c>
      <c r="C5427" s="147" t="s">
        <v>71</v>
      </c>
      <c r="D5427" s="149" t="s">
        <v>107</v>
      </c>
      <c r="E5427" s="153" t="s">
        <v>210</v>
      </c>
      <c r="F5427" s="149"/>
      <c r="G5427" s="149" t="str">
        <f t="shared" si="183"/>
        <v>1</v>
      </c>
      <c r="H5427" s="150">
        <f t="shared" si="184"/>
        <v>18</v>
      </c>
      <c r="I5427" s="149" t="str" cm="1">
        <f t="array" ref="I5427">_xlfn.XLOOKUP(C5427,imp_horarios,imp_trechos_janta,"",-1,1)</f>
        <v>FRETAMENTO</v>
      </c>
      <c r="J5427" s="151" t="str" cm="1">
        <f t="array" ref="J5427">_xlfn.XLOOKUP(D5427,justificativas_motivos,justificativas_texto,"",1,1)</f>
        <v>MOTORISTA PRESTANDO SERVICO DE PLANTAO NA GARAGEM</v>
      </c>
    </row>
    <row r="5428" spans="1:10" ht="41.25" hidden="1" customHeight="1">
      <c r="A5428" s="152">
        <v>45777</v>
      </c>
      <c r="B5428" s="146">
        <v>20010</v>
      </c>
      <c r="C5428" s="147">
        <v>0.87847222222222221</v>
      </c>
      <c r="D5428" s="148" t="s">
        <v>11</v>
      </c>
      <c r="E5428" s="149" t="s">
        <v>219</v>
      </c>
      <c r="F5428" s="149"/>
      <c r="G5428" s="149" t="str">
        <f t="shared" si="183"/>
        <v>1</v>
      </c>
      <c r="H5428" s="150">
        <f t="shared" si="184"/>
        <v>18</v>
      </c>
      <c r="I5428" s="149" t="str" cm="1">
        <f t="array" ref="I5428">_xlfn.XLOOKUP(C5428,imp_horarios,imp_trechos_janta,"",-1,1)</f>
        <v>BELEM X GOIANIA 21:05</v>
      </c>
      <c r="J5428" s="151" t="str" cm="1">
        <f t="array" ref="J5428">_xlfn.XLOOKUP(D5428,justificativas_motivos,justificativas_texto,"",1,1)</f>
        <v>MOTORISTA CUMPRINDO HORÁRIO NA ESCALA ATUAL</v>
      </c>
    </row>
    <row r="5429" spans="1:10" ht="41.25" hidden="1" customHeight="1">
      <c r="A5429" s="152">
        <v>45777</v>
      </c>
      <c r="B5429" s="146">
        <v>20010</v>
      </c>
      <c r="C5429" s="147">
        <v>0.87847222222222221</v>
      </c>
      <c r="D5429" s="148" t="s">
        <v>11</v>
      </c>
      <c r="E5429" s="149" t="s">
        <v>218</v>
      </c>
      <c r="F5429" s="149"/>
      <c r="G5429" s="149" t="str">
        <f t="shared" si="183"/>
        <v>1</v>
      </c>
      <c r="H5429" s="150">
        <f t="shared" si="184"/>
        <v>18</v>
      </c>
      <c r="I5429" s="149" t="str" cm="1">
        <f t="array" ref="I5429">_xlfn.XLOOKUP(C5429,imp_horarios,imp_trechos_janta,"",-1,1)</f>
        <v>BELEM X GOIANIA 21:05</v>
      </c>
      <c r="J5429" s="151" t="str" cm="1">
        <f t="array" ref="J5429">_xlfn.XLOOKUP(D5429,justificativas_motivos,justificativas_texto,"",1,1)</f>
        <v>MOTORISTA CUMPRINDO HORÁRIO NA ESCALA ATUAL</v>
      </c>
    </row>
    <row r="5430" spans="1:10" ht="41.25" hidden="1" customHeight="1">
      <c r="A5430" s="152">
        <v>45777</v>
      </c>
      <c r="B5430" s="146">
        <v>24001</v>
      </c>
      <c r="C5430" s="147">
        <v>0.3</v>
      </c>
      <c r="D5430" s="148" t="s">
        <v>11</v>
      </c>
      <c r="E5430" s="153" t="s">
        <v>290</v>
      </c>
      <c r="F5430" s="149"/>
      <c r="G5430" s="149" t="str">
        <f t="shared" si="183"/>
        <v>1</v>
      </c>
      <c r="H5430" s="150">
        <f t="shared" si="184"/>
        <v>18</v>
      </c>
      <c r="I5430" s="149" t="str" cm="1">
        <f t="array" ref="I5430">_xlfn.XLOOKUP(C5430,imp_horarios,imp_trechos_janta,"",-1,1)</f>
        <v>BELEM X GOIANIA 07:12</v>
      </c>
      <c r="J5430" s="151" t="str" cm="1">
        <f t="array" ref="J5430">_xlfn.XLOOKUP(D5430,justificativas_motivos,justificativas_texto,"",1,1)</f>
        <v>MOTORISTA CUMPRINDO HORÁRIO NA ESCALA ATUAL</v>
      </c>
    </row>
    <row r="5431" spans="1:10" ht="41.25" hidden="1" customHeight="1">
      <c r="A5431" s="152">
        <v>45777</v>
      </c>
      <c r="B5431" s="146">
        <v>24001</v>
      </c>
      <c r="C5431" s="147">
        <v>0.3</v>
      </c>
      <c r="D5431" s="148" t="s">
        <v>11</v>
      </c>
      <c r="E5431" s="153" t="s">
        <v>148</v>
      </c>
      <c r="F5431" s="149"/>
      <c r="G5431" s="149" t="str">
        <f t="shared" si="183"/>
        <v>1</v>
      </c>
      <c r="H5431" s="150">
        <f t="shared" si="184"/>
        <v>18</v>
      </c>
      <c r="I5431" s="149" t="str" cm="1">
        <f t="array" ref="I5431">_xlfn.XLOOKUP(C5431,imp_horarios,imp_trechos_janta,"",-1,1)</f>
        <v>BELEM X GOIANIA 07:12</v>
      </c>
      <c r="J5431" s="151" t="str" cm="1">
        <f t="array" ref="J5431">_xlfn.XLOOKUP(D5431,justificativas_motivos,justificativas_texto,"",1,1)</f>
        <v>MOTORISTA CUMPRINDO HORÁRIO NA ESCALA ATUAL</v>
      </c>
    </row>
    <row r="5432" spans="1:10" ht="41.25" hidden="1" customHeight="1">
      <c r="A5432" s="152">
        <v>45777</v>
      </c>
      <c r="B5432" s="146">
        <v>24005</v>
      </c>
      <c r="C5432" s="147">
        <v>0.33333333333333331</v>
      </c>
      <c r="D5432" s="148" t="s">
        <v>11</v>
      </c>
      <c r="E5432" s="153" t="s">
        <v>488</v>
      </c>
      <c r="F5432" s="149"/>
      <c r="G5432" s="149" t="str">
        <f t="shared" si="183"/>
        <v>1</v>
      </c>
      <c r="H5432" s="150">
        <f t="shared" si="184"/>
        <v>18</v>
      </c>
      <c r="I5432" s="149" t="str" cm="1">
        <f t="array" ref="I5432">_xlfn.XLOOKUP(C5432,imp_horarios,imp_trechos_janta,"",-1,1)</f>
        <v>SAO LUIS X GOIANIA 08:00</v>
      </c>
      <c r="J5432" s="151" t="str" cm="1">
        <f t="array" ref="J5432">_xlfn.XLOOKUP(D5432,justificativas_motivos,justificativas_texto,"",1,1)</f>
        <v>MOTORISTA CUMPRINDO HORÁRIO NA ESCALA ATUAL</v>
      </c>
    </row>
    <row r="5433" spans="1:10" ht="41.25" hidden="1" customHeight="1">
      <c r="A5433" s="152">
        <v>45777</v>
      </c>
      <c r="B5433" s="146">
        <v>24005</v>
      </c>
      <c r="C5433" s="147">
        <v>0.33333333333333331</v>
      </c>
      <c r="D5433" s="148" t="s">
        <v>11</v>
      </c>
      <c r="E5433" s="153" t="s">
        <v>477</v>
      </c>
      <c r="F5433" s="149"/>
      <c r="G5433" s="149" t="str">
        <f t="shared" si="183"/>
        <v>1</v>
      </c>
      <c r="H5433" s="150">
        <f t="shared" si="184"/>
        <v>18</v>
      </c>
      <c r="I5433" s="149" t="str" cm="1">
        <f t="array" ref="I5433">_xlfn.XLOOKUP(C5433,imp_horarios,imp_trechos_janta,"",-1,1)</f>
        <v>SAO LUIS X GOIANIA 08:00</v>
      </c>
      <c r="J5433" s="151" t="str" cm="1">
        <f t="array" ref="J5433">_xlfn.XLOOKUP(D5433,justificativas_motivos,justificativas_texto,"",1,1)</f>
        <v>MOTORISTA CUMPRINDO HORÁRIO NA ESCALA ATUAL</v>
      </c>
    </row>
    <row r="5434" spans="1:10" ht="41.25" hidden="1" customHeight="1">
      <c r="A5434" s="152">
        <v>45777</v>
      </c>
      <c r="B5434" s="146">
        <v>19015</v>
      </c>
      <c r="C5434" s="147">
        <v>0.39583333333333331</v>
      </c>
      <c r="D5434" s="148" t="s">
        <v>11</v>
      </c>
      <c r="E5434" s="153" t="s">
        <v>371</v>
      </c>
      <c r="F5434" s="149"/>
      <c r="G5434" s="149" t="str">
        <f t="shared" si="183"/>
        <v>1</v>
      </c>
      <c r="H5434" s="150">
        <f t="shared" si="184"/>
        <v>18</v>
      </c>
      <c r="I5434" s="149" t="s">
        <v>145</v>
      </c>
      <c r="J5434" s="151" t="str" cm="1">
        <f t="array" ref="J5434">_xlfn.XLOOKUP(D5434,justificativas_motivos,justificativas_texto,"",1,1)</f>
        <v>MOTORISTA CUMPRINDO HORÁRIO NA ESCALA ATUAL</v>
      </c>
    </row>
    <row r="5435" spans="1:10" ht="41.25" hidden="1" customHeight="1">
      <c r="A5435" s="152">
        <v>45777</v>
      </c>
      <c r="B5435" s="146">
        <v>19015</v>
      </c>
      <c r="C5435" s="147">
        <v>0.39583333333333331</v>
      </c>
      <c r="D5435" s="148" t="s">
        <v>11</v>
      </c>
      <c r="E5435" s="153" t="s">
        <v>303</v>
      </c>
      <c r="F5435" s="149"/>
      <c r="G5435" s="149" t="str">
        <f t="shared" si="183"/>
        <v>1</v>
      </c>
      <c r="H5435" s="150">
        <f t="shared" si="184"/>
        <v>18</v>
      </c>
      <c r="I5435" s="149" t="s">
        <v>145</v>
      </c>
      <c r="J5435" s="151" t="str" cm="1">
        <f t="array" ref="J5435">_xlfn.XLOOKUP(D5435,justificativas_motivos,justificativas_texto,"",1,1)</f>
        <v>MOTORISTA CUMPRINDO HORÁRIO NA ESCALA ATUAL</v>
      </c>
    </row>
    <row r="5436" spans="1:10" ht="41.25" hidden="1" customHeight="1">
      <c r="A5436" s="152">
        <v>45777</v>
      </c>
      <c r="B5436" s="146">
        <v>19025</v>
      </c>
      <c r="C5436" s="147">
        <v>0.75</v>
      </c>
      <c r="D5436" s="148" t="s">
        <v>11</v>
      </c>
      <c r="E5436" s="149" t="s">
        <v>320</v>
      </c>
      <c r="F5436" s="149"/>
      <c r="G5436" s="149" t="str">
        <f t="shared" si="183"/>
        <v>1</v>
      </c>
      <c r="H5436" s="150">
        <f t="shared" si="184"/>
        <v>18</v>
      </c>
      <c r="I5436" s="149" t="str" cm="1">
        <f t="array" ref="I5436">_xlfn.XLOOKUP(C5436,imp_horarios,imp_trechos_janta,"",-1,1)</f>
        <v>GOIANIA X TERESINA 18:00</v>
      </c>
      <c r="J5436" s="151" t="str" cm="1">
        <f t="array" ref="J5436">_xlfn.XLOOKUP(D5436,justificativas_motivos,justificativas_texto,"",1,1)</f>
        <v>MOTORISTA CUMPRINDO HORÁRIO NA ESCALA ATUAL</v>
      </c>
    </row>
    <row r="5437" spans="1:10" ht="41.25" hidden="1" customHeight="1">
      <c r="A5437" s="152">
        <v>45777</v>
      </c>
      <c r="B5437" s="146">
        <v>19025</v>
      </c>
      <c r="C5437" s="147">
        <v>0.75</v>
      </c>
      <c r="D5437" s="148" t="s">
        <v>11</v>
      </c>
      <c r="E5437" s="149" t="s">
        <v>115</v>
      </c>
      <c r="F5437" s="149"/>
      <c r="G5437" s="149" t="str">
        <f t="shared" si="183"/>
        <v>1</v>
      </c>
      <c r="H5437" s="150">
        <f t="shared" si="184"/>
        <v>18</v>
      </c>
      <c r="I5437" s="149" t="str" cm="1">
        <f t="array" ref="I5437">_xlfn.XLOOKUP(C5437,imp_horarios,imp_trechos_janta,"",-1,1)</f>
        <v>GOIANIA X TERESINA 18:00</v>
      </c>
      <c r="J5437" s="151" t="str" cm="1">
        <f t="array" ref="J5437">_xlfn.XLOOKUP(D5437,justificativas_motivos,justificativas_texto,"",1,1)</f>
        <v>MOTORISTA CUMPRINDO HORÁRIO NA ESCALA ATUAL</v>
      </c>
    </row>
    <row r="5438" spans="1:10" ht="41.25" hidden="1" customHeight="1">
      <c r="A5438" s="152">
        <v>45777</v>
      </c>
      <c r="B5438" s="146">
        <v>24011</v>
      </c>
      <c r="C5438" s="147">
        <v>0.79166666666666663</v>
      </c>
      <c r="D5438" s="148" t="s">
        <v>11</v>
      </c>
      <c r="E5438" s="149" t="s">
        <v>91</v>
      </c>
      <c r="F5438" s="149"/>
      <c r="G5438" s="149" t="str">
        <f t="shared" si="183"/>
        <v>1</v>
      </c>
      <c r="H5438" s="150">
        <f t="shared" si="184"/>
        <v>18</v>
      </c>
      <c r="I5438" s="149" t="s">
        <v>79</v>
      </c>
      <c r="J5438" s="151" t="str" cm="1">
        <f t="array" ref="J5438">_xlfn.XLOOKUP(D5438,justificativas_motivos,justificativas_texto,"",1,1)</f>
        <v>MOTORISTA CUMPRINDO HORÁRIO NA ESCALA ATUAL</v>
      </c>
    </row>
    <row r="5439" spans="1:10" ht="41.25" hidden="1" customHeight="1">
      <c r="A5439" s="152">
        <v>45777</v>
      </c>
      <c r="B5439" s="146">
        <v>24011</v>
      </c>
      <c r="C5439" s="147">
        <v>0.79166666666666663</v>
      </c>
      <c r="D5439" s="148" t="s">
        <v>11</v>
      </c>
      <c r="E5439" s="149" t="s">
        <v>89</v>
      </c>
      <c r="F5439" s="149"/>
      <c r="G5439" s="149" t="str">
        <f t="shared" si="183"/>
        <v>1</v>
      </c>
      <c r="H5439" s="150">
        <f t="shared" si="184"/>
        <v>18</v>
      </c>
      <c r="I5439" s="149" t="s">
        <v>79</v>
      </c>
      <c r="J5439" s="151" t="str" cm="1">
        <f t="array" ref="J5439">_xlfn.XLOOKUP(D5439,justificativas_motivos,justificativas_texto,"",1,1)</f>
        <v>MOTORISTA CUMPRINDO HORÁRIO NA ESCALA ATUAL</v>
      </c>
    </row>
    <row r="5440" spans="1:10" ht="41.25" hidden="1" customHeight="1">
      <c r="A5440" s="152">
        <v>45777</v>
      </c>
      <c r="B5440" s="146">
        <v>24012</v>
      </c>
      <c r="C5440" s="147">
        <v>0.83333333333333337</v>
      </c>
      <c r="D5440" s="148" t="s">
        <v>11</v>
      </c>
      <c r="E5440" s="149" t="s">
        <v>78</v>
      </c>
      <c r="F5440" s="149"/>
      <c r="G5440" s="149" t="str">
        <f t="shared" si="183"/>
        <v>1</v>
      </c>
      <c r="H5440" s="150">
        <f t="shared" si="184"/>
        <v>18</v>
      </c>
      <c r="I5440" s="149" t="str" cm="1">
        <f t="array" ref="I5440">_xlfn.XLOOKUP(C5440,imp_horarios,imp_trechos_janta,"",-1,1)</f>
        <v>GOIANIA X SAO LUIS 20:00</v>
      </c>
      <c r="J5440" s="151" t="str" cm="1">
        <f t="array" ref="J5440">_xlfn.XLOOKUP(D5440,justificativas_motivos,justificativas_texto,"",1,1)</f>
        <v>MOTORISTA CUMPRINDO HORÁRIO NA ESCALA ATUAL</v>
      </c>
    </row>
    <row r="5441" spans="1:10" ht="41.25" hidden="1" customHeight="1">
      <c r="A5441" s="152">
        <v>45777</v>
      </c>
      <c r="B5441" s="146">
        <v>24012</v>
      </c>
      <c r="C5441" s="147">
        <v>0.83333333333333337</v>
      </c>
      <c r="D5441" s="148" t="s">
        <v>11</v>
      </c>
      <c r="E5441" s="149" t="s">
        <v>80</v>
      </c>
      <c r="F5441" s="149"/>
      <c r="G5441" s="149" t="str">
        <f t="shared" si="183"/>
        <v>1</v>
      </c>
      <c r="H5441" s="150">
        <f t="shared" si="184"/>
        <v>18</v>
      </c>
      <c r="I5441" s="149" t="str" cm="1">
        <f t="array" ref="I5441">_xlfn.XLOOKUP(C5441,imp_horarios,imp_trechos_janta,"",-1,1)</f>
        <v>GOIANIA X SAO LUIS 20:00</v>
      </c>
      <c r="J5441" s="151" t="str" cm="1">
        <f t="array" ref="J5441">_xlfn.XLOOKUP(D5441,justificativas_motivos,justificativas_texto,"",1,1)</f>
        <v>MOTORISTA CUMPRINDO HORÁRIO NA ESCALA ATUAL</v>
      </c>
    </row>
    <row r="5442" spans="1:10" ht="41.25" hidden="1" customHeight="1">
      <c r="A5442" s="152">
        <v>45777</v>
      </c>
      <c r="B5442" s="149" t="s">
        <v>71</v>
      </c>
      <c r="C5442" s="147" t="s">
        <v>71</v>
      </c>
      <c r="D5442" s="149" t="s">
        <v>107</v>
      </c>
      <c r="E5442" s="153" t="s">
        <v>210</v>
      </c>
      <c r="F5442" s="149"/>
      <c r="G5442" s="149" t="str">
        <f t="shared" si="183"/>
        <v>1</v>
      </c>
      <c r="H5442" s="150">
        <f t="shared" si="184"/>
        <v>18</v>
      </c>
      <c r="I5442" s="149" t="str" cm="1">
        <f t="array" ref="I5442">_xlfn.XLOOKUP(C5442,imp_horarios,imp_trechos_janta,"",-1,1)</f>
        <v>FRETAMENTO</v>
      </c>
      <c r="J5442" s="151" t="str" cm="1">
        <f t="array" ref="J5442">_xlfn.XLOOKUP(D5442,justificativas_motivos,justificativas_texto,"",1,1)</f>
        <v>MOTORISTA PRESTANDO SERVICO DE PLANTAO NA GARAGEM</v>
      </c>
    </row>
    <row r="5443" spans="1:10" ht="41.25" hidden="1" customHeight="1">
      <c r="A5443" s="144">
        <v>45778</v>
      </c>
      <c r="B5443" s="135">
        <v>19013</v>
      </c>
      <c r="C5443" s="133">
        <v>0.87847222222222221</v>
      </c>
      <c r="D5443" s="148" t="s">
        <v>11</v>
      </c>
      <c r="E5443" s="129" t="s">
        <v>91</v>
      </c>
      <c r="F5443" s="132"/>
      <c r="G5443" s="132" t="str">
        <f t="shared" si="183"/>
        <v>1</v>
      </c>
      <c r="H5443" s="137">
        <f t="shared" si="184"/>
        <v>18</v>
      </c>
      <c r="I5443" s="132" t="str" cm="1">
        <f t="array" ref="I5443">_xlfn.XLOOKUP(C5443,imp_horarios,imp_trechos_janta,"",-1,1)</f>
        <v>BELEM X GOIANIA 21:05</v>
      </c>
      <c r="J5443" s="145" t="str" cm="1">
        <f t="array" ref="J5443">_xlfn.XLOOKUP(D5443,justificativas_motivos,justificativas_texto,"",1,1)</f>
        <v>MOTORISTA CUMPRINDO HORÁRIO NA ESCALA ATUAL</v>
      </c>
    </row>
    <row r="5444" spans="1:10" ht="41.25" hidden="1" customHeight="1">
      <c r="A5444" s="144">
        <v>45778</v>
      </c>
      <c r="B5444" s="135">
        <v>19013</v>
      </c>
      <c r="C5444" s="133">
        <v>0.87847222222222221</v>
      </c>
      <c r="D5444" s="148" t="s">
        <v>11</v>
      </c>
      <c r="E5444" s="129" t="s">
        <v>89</v>
      </c>
      <c r="F5444" s="132"/>
      <c r="G5444" s="132" t="str">
        <f t="shared" si="183"/>
        <v>1</v>
      </c>
      <c r="H5444" s="137">
        <f t="shared" si="184"/>
        <v>18</v>
      </c>
      <c r="I5444" s="132" t="str" cm="1">
        <f t="array" ref="I5444">_xlfn.XLOOKUP(C5444,imp_horarios,imp_trechos_janta,"",-1,1)</f>
        <v>BELEM X GOIANIA 21:05</v>
      </c>
      <c r="J5444" s="145" t="str" cm="1">
        <f t="array" ref="J5444">_xlfn.XLOOKUP(D5444,justificativas_motivos,justificativas_texto,"",1,1)</f>
        <v>MOTORISTA CUMPRINDO HORÁRIO NA ESCALA ATUAL</v>
      </c>
    </row>
    <row r="5445" spans="1:10" ht="41.25" hidden="1" customHeight="1">
      <c r="A5445" s="144">
        <v>45778</v>
      </c>
      <c r="B5445" s="135">
        <v>24011</v>
      </c>
      <c r="C5445" s="133">
        <v>0.3</v>
      </c>
      <c r="D5445" s="148" t="s">
        <v>11</v>
      </c>
      <c r="E5445" s="129" t="s">
        <v>78</v>
      </c>
      <c r="F5445" s="132"/>
      <c r="G5445" s="132" t="str">
        <f t="shared" ref="G5445:G5485" si="185">IF(E5445="MOTORISTA","","1")</f>
        <v>1</v>
      </c>
      <c r="H5445" s="137">
        <f t="shared" ref="H5445:H5485" si="186">IF(E5445="MOTORISTA","",18)</f>
        <v>18</v>
      </c>
      <c r="I5445" s="132" t="str" cm="1">
        <f t="array" ref="I5445">_xlfn.XLOOKUP(C5445,imp_horarios,imp_trechos_janta,"",-1,1)</f>
        <v>BELEM X GOIANIA 07:12</v>
      </c>
      <c r="J5445" s="145" t="str" cm="1">
        <f t="array" ref="J5445">_xlfn.XLOOKUP(D5445,justificativas_motivos,justificativas_texto,"",1,1)</f>
        <v>MOTORISTA CUMPRINDO HORÁRIO NA ESCALA ATUAL</v>
      </c>
    </row>
    <row r="5446" spans="1:10" ht="41.25" hidden="1" customHeight="1">
      <c r="A5446" s="144">
        <v>45778</v>
      </c>
      <c r="B5446" s="135">
        <v>24011</v>
      </c>
      <c r="C5446" s="133">
        <v>0.3</v>
      </c>
      <c r="D5446" s="148" t="s">
        <v>11</v>
      </c>
      <c r="E5446" s="129" t="s">
        <v>80</v>
      </c>
      <c r="F5446" s="132"/>
      <c r="G5446" s="132" t="str">
        <f t="shared" si="185"/>
        <v>1</v>
      </c>
      <c r="H5446" s="137">
        <f t="shared" si="186"/>
        <v>18</v>
      </c>
      <c r="I5446" s="132" t="str" cm="1">
        <f t="array" ref="I5446">_xlfn.XLOOKUP(C5446,imp_horarios,imp_trechos_janta,"",-1,1)</f>
        <v>BELEM X GOIANIA 07:12</v>
      </c>
      <c r="J5446" s="145" t="str" cm="1">
        <f t="array" ref="J5446">_xlfn.XLOOKUP(D5446,justificativas_motivos,justificativas_texto,"",1,1)</f>
        <v>MOTORISTA CUMPRINDO HORÁRIO NA ESCALA ATUAL</v>
      </c>
    </row>
    <row r="5447" spans="1:10" ht="41.25" hidden="1" customHeight="1">
      <c r="A5447" s="144">
        <v>45778</v>
      </c>
      <c r="B5447" s="135">
        <v>24012</v>
      </c>
      <c r="C5447" s="133">
        <v>0.33333333333333331</v>
      </c>
      <c r="D5447" s="148" t="s">
        <v>11</v>
      </c>
      <c r="E5447" s="129" t="s">
        <v>52</v>
      </c>
      <c r="F5447" s="132"/>
      <c r="G5447" s="132" t="str">
        <f t="shared" si="185"/>
        <v>1</v>
      </c>
      <c r="H5447" s="137">
        <f t="shared" si="186"/>
        <v>18</v>
      </c>
      <c r="I5447" s="132" t="str" cm="1">
        <f t="array" ref="I5447">_xlfn.XLOOKUP(C5447,imp_horarios,imp_trechos_janta,"",-1,1)</f>
        <v>SAO LUIS X GOIANIA 08:00</v>
      </c>
      <c r="J5447" s="145" t="str" cm="1">
        <f t="array" ref="J5447">_xlfn.XLOOKUP(D5447,justificativas_motivos,justificativas_texto,"",1,1)</f>
        <v>MOTORISTA CUMPRINDO HORÁRIO NA ESCALA ATUAL</v>
      </c>
    </row>
    <row r="5448" spans="1:10" ht="41.25" hidden="1" customHeight="1">
      <c r="A5448" s="144">
        <v>45778</v>
      </c>
      <c r="B5448" s="135">
        <v>24012</v>
      </c>
      <c r="C5448" s="133">
        <v>0.33333333333333331</v>
      </c>
      <c r="D5448" s="148" t="s">
        <v>11</v>
      </c>
      <c r="E5448" s="129" t="s">
        <v>238</v>
      </c>
      <c r="F5448" s="132"/>
      <c r="G5448" s="132" t="str">
        <f t="shared" si="185"/>
        <v>1</v>
      </c>
      <c r="H5448" s="137">
        <f t="shared" si="186"/>
        <v>18</v>
      </c>
      <c r="I5448" s="132" t="str" cm="1">
        <f t="array" ref="I5448">_xlfn.XLOOKUP(C5448,imp_horarios,imp_trechos_janta,"",-1,1)</f>
        <v>SAO LUIS X GOIANIA 08:00</v>
      </c>
      <c r="J5448" s="145" t="str" cm="1">
        <f t="array" ref="J5448">_xlfn.XLOOKUP(D5448,justificativas_motivos,justificativas_texto,"",1,1)</f>
        <v>MOTORISTA CUMPRINDO HORÁRIO NA ESCALA ATUAL</v>
      </c>
    </row>
    <row r="5449" spans="1:10" ht="41.25" hidden="1" customHeight="1">
      <c r="A5449" s="144">
        <v>45778</v>
      </c>
      <c r="B5449" s="135">
        <v>19016</v>
      </c>
      <c r="C5449" s="133">
        <v>0.39583333333333331</v>
      </c>
      <c r="D5449" s="148" t="s">
        <v>11</v>
      </c>
      <c r="E5449" s="129" t="s">
        <v>361</v>
      </c>
      <c r="F5449" s="132"/>
      <c r="G5449" s="132" t="str">
        <f t="shared" si="185"/>
        <v>1</v>
      </c>
      <c r="H5449" s="137">
        <f t="shared" si="186"/>
        <v>18</v>
      </c>
      <c r="I5449" s="132" t="s">
        <v>644</v>
      </c>
      <c r="J5449" s="145" t="str" cm="1">
        <f t="array" ref="J5449">_xlfn.XLOOKUP(D5449,justificativas_motivos,justificativas_texto,"",1,1)</f>
        <v>MOTORISTA CUMPRINDO HORÁRIO NA ESCALA ATUAL</v>
      </c>
    </row>
    <row r="5450" spans="1:10" ht="41.25" hidden="1" customHeight="1">
      <c r="A5450" s="144">
        <v>45778</v>
      </c>
      <c r="B5450" s="135">
        <v>19016</v>
      </c>
      <c r="C5450" s="133">
        <v>0.39583333333333331</v>
      </c>
      <c r="D5450" s="136" t="s">
        <v>11</v>
      </c>
      <c r="E5450" s="153" t="s">
        <v>39</v>
      </c>
      <c r="F5450" s="132"/>
      <c r="G5450" s="132" t="str">
        <f t="shared" si="185"/>
        <v>1</v>
      </c>
      <c r="H5450" s="137">
        <f t="shared" si="186"/>
        <v>18</v>
      </c>
      <c r="I5450" s="132" t="s">
        <v>644</v>
      </c>
      <c r="J5450" s="145" t="str" cm="1">
        <f t="array" ref="J5450">_xlfn.XLOOKUP(D5450,justificativas_motivos,justificativas_texto,"",1,1)</f>
        <v>MOTORISTA CUMPRINDO HORÁRIO NA ESCALA ATUAL</v>
      </c>
    </row>
    <row r="5451" spans="1:10" ht="41.25" hidden="1" customHeight="1">
      <c r="A5451" s="152">
        <v>45778</v>
      </c>
      <c r="B5451" s="146" t="s">
        <v>107</v>
      </c>
      <c r="C5451" s="147" t="s">
        <v>71</v>
      </c>
      <c r="D5451" s="148" t="s">
        <v>107</v>
      </c>
      <c r="E5451" s="153" t="s">
        <v>210</v>
      </c>
      <c r="F5451" s="149"/>
      <c r="G5451" s="149" t="str">
        <f t="shared" si="185"/>
        <v>1</v>
      </c>
      <c r="H5451" s="150">
        <f t="shared" si="186"/>
        <v>18</v>
      </c>
      <c r="I5451" s="149" t="s">
        <v>645</v>
      </c>
      <c r="J5451" s="151" t="s">
        <v>491</v>
      </c>
    </row>
    <row r="5452" spans="1:10" ht="41.25" hidden="1" customHeight="1">
      <c r="A5452" s="152">
        <v>45778</v>
      </c>
      <c r="B5452" s="146">
        <v>24004</v>
      </c>
      <c r="C5452" s="147">
        <v>0.79166666666666663</v>
      </c>
      <c r="D5452" s="148" t="s">
        <v>11</v>
      </c>
      <c r="E5452" s="149" t="s">
        <v>96</v>
      </c>
      <c r="F5452" s="149"/>
      <c r="G5452" s="149" t="str">
        <f t="shared" si="185"/>
        <v>1</v>
      </c>
      <c r="H5452" s="150">
        <f t="shared" si="186"/>
        <v>18</v>
      </c>
      <c r="I5452" s="149" t="s">
        <v>79</v>
      </c>
      <c r="J5452" s="151" t="str" cm="1">
        <f t="array" ref="J5452">_xlfn.XLOOKUP(D5452,justificativas_motivos,justificativas_texto,"",1,1)</f>
        <v>MOTORISTA CUMPRINDO HORÁRIO NA ESCALA ATUAL</v>
      </c>
    </row>
    <row r="5453" spans="1:10" ht="41.25" hidden="1" customHeight="1">
      <c r="A5453" s="152">
        <v>45778</v>
      </c>
      <c r="B5453" s="146">
        <v>24004</v>
      </c>
      <c r="C5453" s="147">
        <v>0.79166666666666663</v>
      </c>
      <c r="D5453" s="148" t="s">
        <v>11</v>
      </c>
      <c r="E5453" s="149" t="s">
        <v>211</v>
      </c>
      <c r="F5453" s="149"/>
      <c r="G5453" s="149" t="str">
        <f t="shared" si="185"/>
        <v>1</v>
      </c>
      <c r="H5453" s="150">
        <f t="shared" si="186"/>
        <v>18</v>
      </c>
      <c r="I5453" s="149" t="s">
        <v>79</v>
      </c>
      <c r="J5453" s="151" t="str" cm="1">
        <f t="array" ref="J5453">_xlfn.XLOOKUP(D5453,justificativas_motivos,justificativas_texto,"",1,1)</f>
        <v>MOTORISTA CUMPRINDO HORÁRIO NA ESCALA ATUAL</v>
      </c>
    </row>
    <row r="5454" spans="1:10" ht="41.25" hidden="1" customHeight="1">
      <c r="A5454" s="152">
        <v>45778</v>
      </c>
      <c r="B5454" s="146">
        <v>24014</v>
      </c>
      <c r="C5454" s="147">
        <v>0.83333333333333337</v>
      </c>
      <c r="D5454" s="148" t="s">
        <v>11</v>
      </c>
      <c r="E5454" s="149" t="s">
        <v>12</v>
      </c>
      <c r="F5454" s="149"/>
      <c r="G5454" s="149" t="str">
        <f t="shared" si="185"/>
        <v>1</v>
      </c>
      <c r="H5454" s="150">
        <f t="shared" si="186"/>
        <v>18</v>
      </c>
      <c r="I5454" s="149" t="str" cm="1">
        <f t="array" ref="I5454">_xlfn.XLOOKUP(C5454,imp_horarios,imp_trechos_janta,"",-1,1)</f>
        <v>GOIANIA X SAO LUIS 20:00</v>
      </c>
      <c r="J5454" s="151" t="str" cm="1">
        <f t="array" ref="J5454">_xlfn.XLOOKUP(D5454,justificativas_motivos,justificativas_texto,"",1,1)</f>
        <v>MOTORISTA CUMPRINDO HORÁRIO NA ESCALA ATUAL</v>
      </c>
    </row>
    <row r="5455" spans="1:10" ht="41.25" hidden="1" customHeight="1">
      <c r="A5455" s="152">
        <v>45778</v>
      </c>
      <c r="B5455" s="146">
        <v>24014</v>
      </c>
      <c r="C5455" s="147">
        <v>0.83333333333333337</v>
      </c>
      <c r="D5455" s="148" t="s">
        <v>11</v>
      </c>
      <c r="E5455" s="149" t="s">
        <v>13</v>
      </c>
      <c r="F5455" s="149"/>
      <c r="G5455" s="149" t="str">
        <f t="shared" si="185"/>
        <v>1</v>
      </c>
      <c r="H5455" s="150">
        <f t="shared" si="186"/>
        <v>18</v>
      </c>
      <c r="I5455" s="149" t="str" cm="1">
        <f t="array" ref="I5455">_xlfn.XLOOKUP(C5455,imp_horarios,imp_trechos_janta,"",-1,1)</f>
        <v>GOIANIA X SAO LUIS 20:00</v>
      </c>
      <c r="J5455" s="151" t="str" cm="1">
        <f t="array" ref="J5455">_xlfn.XLOOKUP(D5455,justificativas_motivos,justificativas_texto,"",1,1)</f>
        <v>MOTORISTA CUMPRINDO HORÁRIO NA ESCALA ATUAL</v>
      </c>
    </row>
    <row r="5456" spans="1:10" ht="41.25" hidden="1" customHeight="1">
      <c r="A5456" s="152">
        <v>45779</v>
      </c>
      <c r="B5456" s="146">
        <v>19006</v>
      </c>
      <c r="C5456" s="147">
        <v>0.87847222222222221</v>
      </c>
      <c r="D5456" s="148" t="s">
        <v>11</v>
      </c>
      <c r="E5456" s="149" t="s">
        <v>12</v>
      </c>
      <c r="F5456" s="149"/>
      <c r="G5456" s="149" t="str">
        <f t="shared" si="185"/>
        <v>1</v>
      </c>
      <c r="H5456" s="150">
        <f t="shared" si="186"/>
        <v>18</v>
      </c>
      <c r="I5456" s="149" t="str" cm="1">
        <f t="array" ref="I5456">_xlfn.XLOOKUP(C5456,imp_horarios,imp_trechos_janta,"",-1,1)</f>
        <v>BELEM X GOIANIA 21:05</v>
      </c>
      <c r="J5456" s="151" t="str" cm="1">
        <f t="array" ref="J5456">_xlfn.XLOOKUP(D5456,justificativas_motivos,justificativas_texto,"",1,1)</f>
        <v>MOTORISTA CUMPRINDO HORÁRIO NA ESCALA ATUAL</v>
      </c>
    </row>
    <row r="5457" spans="1:10" ht="41.25" hidden="1" customHeight="1">
      <c r="A5457" s="152">
        <v>45779</v>
      </c>
      <c r="B5457" s="146">
        <v>19006</v>
      </c>
      <c r="C5457" s="147">
        <v>0.87847222222222221</v>
      </c>
      <c r="D5457" s="148" t="s">
        <v>11</v>
      </c>
      <c r="E5457" s="149" t="s">
        <v>13</v>
      </c>
      <c r="F5457" s="149"/>
      <c r="G5457" s="149" t="str">
        <f t="shared" si="185"/>
        <v>1</v>
      </c>
      <c r="H5457" s="150">
        <f t="shared" si="186"/>
        <v>18</v>
      </c>
      <c r="I5457" s="149" t="str" cm="1">
        <f t="array" ref="I5457">_xlfn.XLOOKUP(C5457,imp_horarios,imp_trechos_janta,"",-1,1)</f>
        <v>BELEM X GOIANIA 21:05</v>
      </c>
      <c r="J5457" s="151" t="str" cm="1">
        <f t="array" ref="J5457">_xlfn.XLOOKUP(D5457,justificativas_motivos,justificativas_texto,"",1,1)</f>
        <v>MOTORISTA CUMPRINDO HORÁRIO NA ESCALA ATUAL</v>
      </c>
    </row>
    <row r="5458" spans="1:10" ht="41.25" hidden="1" customHeight="1">
      <c r="A5458" s="152">
        <v>45779</v>
      </c>
      <c r="B5458" s="146">
        <v>24004</v>
      </c>
      <c r="C5458" s="147">
        <v>0.3</v>
      </c>
      <c r="D5458" s="148" t="s">
        <v>11</v>
      </c>
      <c r="E5458" s="153" t="s">
        <v>131</v>
      </c>
      <c r="F5458" s="149"/>
      <c r="G5458" s="149" t="str">
        <f t="shared" si="185"/>
        <v>1</v>
      </c>
      <c r="H5458" s="150">
        <f t="shared" si="186"/>
        <v>18</v>
      </c>
      <c r="I5458" s="149" t="str" cm="1">
        <f t="array" ref="I5458">_xlfn.XLOOKUP(C5458,imp_horarios,imp_trechos_janta,"",-1,1)</f>
        <v>BELEM X GOIANIA 07:12</v>
      </c>
      <c r="J5458" s="151" t="str" cm="1">
        <f t="array" ref="J5458">_xlfn.XLOOKUP(D5458,justificativas_motivos,justificativas_texto,"",1,1)</f>
        <v>MOTORISTA CUMPRINDO HORÁRIO NA ESCALA ATUAL</v>
      </c>
    </row>
    <row r="5459" spans="1:10" ht="41.25" hidden="1" customHeight="1">
      <c r="A5459" s="152">
        <v>45779</v>
      </c>
      <c r="B5459" s="146">
        <v>24004</v>
      </c>
      <c r="C5459" s="147">
        <v>0.3</v>
      </c>
      <c r="D5459" s="148" t="s">
        <v>11</v>
      </c>
      <c r="E5459" s="153" t="s">
        <v>132</v>
      </c>
      <c r="F5459" s="149"/>
      <c r="G5459" s="149" t="str">
        <f t="shared" si="185"/>
        <v>1</v>
      </c>
      <c r="H5459" s="150">
        <f t="shared" si="186"/>
        <v>18</v>
      </c>
      <c r="I5459" s="149" t="str" cm="1">
        <f t="array" ref="I5459">_xlfn.XLOOKUP(C5459,imp_horarios,imp_trechos_janta,"",-1,1)</f>
        <v>BELEM X GOIANIA 07:12</v>
      </c>
      <c r="J5459" s="151" t="str" cm="1">
        <f t="array" ref="J5459">_xlfn.XLOOKUP(D5459,justificativas_motivos,justificativas_texto,"",1,1)</f>
        <v>MOTORISTA CUMPRINDO HORÁRIO NA ESCALA ATUAL</v>
      </c>
    </row>
    <row r="5460" spans="1:10" ht="41.25" hidden="1" customHeight="1">
      <c r="A5460" s="152">
        <v>45779</v>
      </c>
      <c r="B5460" s="146">
        <v>19011</v>
      </c>
      <c r="C5460" s="147">
        <v>0.39583333333333331</v>
      </c>
      <c r="D5460" s="148" t="s">
        <v>11</v>
      </c>
      <c r="E5460" s="153" t="s">
        <v>287</v>
      </c>
      <c r="F5460" s="149"/>
      <c r="G5460" s="149" t="str">
        <f t="shared" si="185"/>
        <v>1</v>
      </c>
      <c r="H5460" s="150">
        <f t="shared" si="186"/>
        <v>18</v>
      </c>
      <c r="I5460" s="149" t="s">
        <v>145</v>
      </c>
      <c r="J5460" s="151" t="str" cm="1">
        <f t="array" ref="J5460">_xlfn.XLOOKUP(D5460,justificativas_motivos,justificativas_texto,"",1,1)</f>
        <v>MOTORISTA CUMPRINDO HORÁRIO NA ESCALA ATUAL</v>
      </c>
    </row>
    <row r="5461" spans="1:10" ht="41.25" hidden="1" customHeight="1">
      <c r="A5461" s="152">
        <v>45779</v>
      </c>
      <c r="B5461" s="146">
        <v>19011</v>
      </c>
      <c r="C5461" s="147">
        <v>0.39583333333333331</v>
      </c>
      <c r="D5461" s="148" t="s">
        <v>11</v>
      </c>
      <c r="E5461" s="153" t="s">
        <v>344</v>
      </c>
      <c r="F5461" s="149"/>
      <c r="G5461" s="149" t="str">
        <f t="shared" si="185"/>
        <v>1</v>
      </c>
      <c r="H5461" s="150">
        <f t="shared" si="186"/>
        <v>18</v>
      </c>
      <c r="I5461" s="149" t="s">
        <v>145</v>
      </c>
      <c r="J5461" s="151" t="str" cm="1">
        <f t="array" ref="J5461">_xlfn.XLOOKUP(D5461,justificativas_motivos,justificativas_texto,"",1,1)</f>
        <v>MOTORISTA CUMPRINDO HORÁRIO NA ESCALA ATUAL</v>
      </c>
    </row>
    <row r="5462" spans="1:10" ht="41.25" hidden="1" customHeight="1">
      <c r="A5462" s="152">
        <v>45779</v>
      </c>
      <c r="B5462" s="146">
        <v>19001</v>
      </c>
      <c r="C5462" s="147">
        <v>0.75</v>
      </c>
      <c r="D5462" s="148" t="s">
        <v>11</v>
      </c>
      <c r="E5462" s="149" t="s">
        <v>309</v>
      </c>
      <c r="F5462" s="149"/>
      <c r="G5462" s="149" t="str">
        <f t="shared" si="185"/>
        <v>1</v>
      </c>
      <c r="H5462" s="150">
        <f t="shared" si="186"/>
        <v>18</v>
      </c>
      <c r="I5462" s="149" t="str" cm="1">
        <f t="array" ref="I5462">_xlfn.XLOOKUP(C5462,imp_horarios,imp_trechos_janta,"",-1,1)</f>
        <v>GOIANIA X TERESINA 18:00</v>
      </c>
      <c r="J5462" s="151" t="str" cm="1">
        <f t="array" ref="J5462">_xlfn.XLOOKUP(D5462,justificativas_motivos,justificativas_texto,"",1,1)</f>
        <v>MOTORISTA CUMPRINDO HORÁRIO NA ESCALA ATUAL</v>
      </c>
    </row>
    <row r="5463" spans="1:10" ht="41.25" hidden="1" customHeight="1">
      <c r="A5463" s="152">
        <v>45779</v>
      </c>
      <c r="B5463" s="146">
        <v>19001</v>
      </c>
      <c r="C5463" s="147">
        <v>0.75</v>
      </c>
      <c r="D5463" s="148" t="s">
        <v>11</v>
      </c>
      <c r="E5463" s="149" t="s">
        <v>17</v>
      </c>
      <c r="F5463" s="149"/>
      <c r="G5463" s="149" t="str">
        <f t="shared" si="185"/>
        <v>1</v>
      </c>
      <c r="H5463" s="150">
        <f t="shared" si="186"/>
        <v>18</v>
      </c>
      <c r="I5463" s="149" t="str" cm="1">
        <f t="array" ref="I5463">_xlfn.XLOOKUP(C5463,imp_horarios,imp_trechos_janta,"",-1,1)</f>
        <v>GOIANIA X TERESINA 18:00</v>
      </c>
      <c r="J5463" s="151" t="str" cm="1">
        <f t="array" ref="J5463">_xlfn.XLOOKUP(D5463,justificativas_motivos,justificativas_texto,"",1,1)</f>
        <v>MOTORISTA CUMPRINDO HORÁRIO NA ESCALA ATUAL</v>
      </c>
    </row>
    <row r="5464" spans="1:10" ht="41.25" hidden="1" customHeight="1">
      <c r="A5464" s="152">
        <v>45779</v>
      </c>
      <c r="B5464" s="146">
        <v>24016</v>
      </c>
      <c r="C5464" s="147">
        <v>0.79166666666666663</v>
      </c>
      <c r="D5464" s="148" t="s">
        <v>11</v>
      </c>
      <c r="E5464" s="149" t="s">
        <v>157</v>
      </c>
      <c r="F5464" s="149"/>
      <c r="G5464" s="149" t="str">
        <f t="shared" si="185"/>
        <v>1</v>
      </c>
      <c r="H5464" s="150">
        <f t="shared" si="186"/>
        <v>18</v>
      </c>
      <c r="I5464" s="149" t="s">
        <v>79</v>
      </c>
      <c r="J5464" s="151" t="str" cm="1">
        <f t="array" ref="J5464">_xlfn.XLOOKUP(D5464,justificativas_motivos,justificativas_texto,"",1,1)</f>
        <v>MOTORISTA CUMPRINDO HORÁRIO NA ESCALA ATUAL</v>
      </c>
    </row>
    <row r="5465" spans="1:10" ht="41.25" hidden="1" customHeight="1">
      <c r="A5465" s="152">
        <v>45779</v>
      </c>
      <c r="B5465" s="146">
        <v>24016</v>
      </c>
      <c r="C5465" s="147">
        <v>0.79166666666666663</v>
      </c>
      <c r="D5465" s="148" t="s">
        <v>11</v>
      </c>
      <c r="E5465" s="149" t="s">
        <v>216</v>
      </c>
      <c r="F5465" s="149"/>
      <c r="G5465" s="149" t="str">
        <f t="shared" si="185"/>
        <v>1</v>
      </c>
      <c r="H5465" s="150">
        <f t="shared" si="186"/>
        <v>18</v>
      </c>
      <c r="I5465" s="149" t="s">
        <v>79</v>
      </c>
      <c r="J5465" s="151" t="str" cm="1">
        <f t="array" ref="J5465">_xlfn.XLOOKUP(D5465,justificativas_motivos,justificativas_texto,"",1,1)</f>
        <v>MOTORISTA CUMPRINDO HORÁRIO NA ESCALA ATUAL</v>
      </c>
    </row>
    <row r="5466" spans="1:10" ht="41.25" hidden="1" customHeight="1">
      <c r="A5466" s="152">
        <v>45779</v>
      </c>
      <c r="B5466" s="146">
        <v>24014</v>
      </c>
      <c r="C5466" s="147">
        <v>0.83333333333333337</v>
      </c>
      <c r="D5466" s="148" t="s">
        <v>11</v>
      </c>
      <c r="E5466" s="149" t="s">
        <v>114</v>
      </c>
      <c r="F5466" s="149"/>
      <c r="G5466" s="149" t="str">
        <f t="shared" si="185"/>
        <v>1</v>
      </c>
      <c r="H5466" s="150">
        <f t="shared" si="186"/>
        <v>18</v>
      </c>
      <c r="I5466" s="149" t="str" cm="1">
        <f t="array" ref="I5466">_xlfn.XLOOKUP(C5466,imp_horarios,imp_trechos_janta,"",-1,1)</f>
        <v>GOIANIA X SAO LUIS 20:00</v>
      </c>
      <c r="J5466" s="151" t="str" cm="1">
        <f t="array" ref="J5466">_xlfn.XLOOKUP(D5466,justificativas_motivos,justificativas_texto,"",1,1)</f>
        <v>MOTORISTA CUMPRINDO HORÁRIO NA ESCALA ATUAL</v>
      </c>
    </row>
    <row r="5467" spans="1:10" ht="41.25" hidden="1" customHeight="1">
      <c r="A5467" s="152">
        <v>45779</v>
      </c>
      <c r="B5467" s="146">
        <v>24014</v>
      </c>
      <c r="C5467" s="147">
        <v>0.83333333333333337</v>
      </c>
      <c r="D5467" s="148" t="s">
        <v>11</v>
      </c>
      <c r="E5467" s="149" t="s">
        <v>173</v>
      </c>
      <c r="F5467" s="149"/>
      <c r="G5467" s="149" t="str">
        <f t="shared" si="185"/>
        <v>1</v>
      </c>
      <c r="H5467" s="150">
        <f t="shared" si="186"/>
        <v>18</v>
      </c>
      <c r="I5467" s="149" t="str" cm="1">
        <f t="array" ref="I5467">_xlfn.XLOOKUP(C5467,imp_horarios,imp_trechos_janta,"",-1,1)</f>
        <v>GOIANIA X SAO LUIS 20:00</v>
      </c>
      <c r="J5467" s="151" t="str" cm="1">
        <f t="array" ref="J5467">_xlfn.XLOOKUP(D5467,justificativas_motivos,justificativas_texto,"",1,1)</f>
        <v>MOTORISTA CUMPRINDO HORÁRIO NA ESCALA ATUAL</v>
      </c>
    </row>
    <row r="5468" spans="1:10" ht="41.25" hidden="1" customHeight="1">
      <c r="A5468" s="152">
        <v>45780</v>
      </c>
      <c r="B5468" s="146">
        <v>19021</v>
      </c>
      <c r="C5468" s="147">
        <v>0.87847222222222221</v>
      </c>
      <c r="D5468" s="148" t="s">
        <v>11</v>
      </c>
      <c r="E5468" s="149" t="s">
        <v>114</v>
      </c>
      <c r="F5468" s="149"/>
      <c r="G5468" s="149" t="str">
        <f t="shared" si="185"/>
        <v>1</v>
      </c>
      <c r="H5468" s="150">
        <f t="shared" si="186"/>
        <v>18</v>
      </c>
      <c r="I5468" s="149" t="str" cm="1">
        <f t="array" ref="I5468">_xlfn.XLOOKUP(C5468,imp_horarios,imp_trechos_janta,"",-1,1)</f>
        <v>BELEM X GOIANIA 21:05</v>
      </c>
      <c r="J5468" s="151" t="str" cm="1">
        <f t="array" ref="J5468">_xlfn.XLOOKUP(D5468,justificativas_motivos,justificativas_texto,"",1,1)</f>
        <v>MOTORISTA CUMPRINDO HORÁRIO NA ESCALA ATUAL</v>
      </c>
    </row>
    <row r="5469" spans="1:10" ht="41.25" hidden="1" customHeight="1">
      <c r="A5469" s="152">
        <v>45780</v>
      </c>
      <c r="B5469" s="146">
        <v>19021</v>
      </c>
      <c r="C5469" s="147">
        <v>0.87847222222222221</v>
      </c>
      <c r="D5469" s="148" t="s">
        <v>11</v>
      </c>
      <c r="E5469" s="149" t="s">
        <v>173</v>
      </c>
      <c r="F5469" s="149"/>
      <c r="G5469" s="149" t="str">
        <f t="shared" si="185"/>
        <v>1</v>
      </c>
      <c r="H5469" s="150">
        <f t="shared" si="186"/>
        <v>18</v>
      </c>
      <c r="I5469" s="149" t="str" cm="1">
        <f t="array" ref="I5469">_xlfn.XLOOKUP(C5469,imp_horarios,imp_trechos_janta,"",-1,1)</f>
        <v>BELEM X GOIANIA 21:05</v>
      </c>
      <c r="J5469" s="151" t="str" cm="1">
        <f t="array" ref="J5469">_xlfn.XLOOKUP(D5469,justificativas_motivos,justificativas_texto,"",1,1)</f>
        <v>MOTORISTA CUMPRINDO HORÁRIO NA ESCALA ATUAL</v>
      </c>
    </row>
    <row r="5470" spans="1:10" ht="41.25" hidden="1" customHeight="1">
      <c r="A5470" s="152">
        <v>45780</v>
      </c>
      <c r="B5470" s="146">
        <v>24016</v>
      </c>
      <c r="C5470" s="147">
        <v>0.3</v>
      </c>
      <c r="D5470" s="148" t="s">
        <v>11</v>
      </c>
      <c r="E5470" s="153" t="s">
        <v>373</v>
      </c>
      <c r="F5470" s="149"/>
      <c r="G5470" s="149" t="str">
        <f t="shared" si="185"/>
        <v>1</v>
      </c>
      <c r="H5470" s="150">
        <f t="shared" si="186"/>
        <v>18</v>
      </c>
      <c r="I5470" s="149" t="str" cm="1">
        <f t="array" ref="I5470">_xlfn.XLOOKUP(C5470,imp_horarios,imp_trechos_janta,"",-1,1)</f>
        <v>BELEM X GOIANIA 07:12</v>
      </c>
      <c r="J5470" s="151" t="str" cm="1">
        <f t="array" ref="J5470">_xlfn.XLOOKUP(D5470,justificativas_motivos,justificativas_texto,"",1,1)</f>
        <v>MOTORISTA CUMPRINDO HORÁRIO NA ESCALA ATUAL</v>
      </c>
    </row>
    <row r="5471" spans="1:10" ht="41.25" hidden="1" customHeight="1">
      <c r="A5471" s="152">
        <v>45780</v>
      </c>
      <c r="B5471" s="146">
        <v>24016</v>
      </c>
      <c r="C5471" s="147">
        <v>0.3</v>
      </c>
      <c r="D5471" s="148" t="s">
        <v>11</v>
      </c>
      <c r="E5471" s="153" t="s">
        <v>188</v>
      </c>
      <c r="F5471" s="149"/>
      <c r="G5471" s="149" t="str">
        <f t="shared" si="185"/>
        <v>1</v>
      </c>
      <c r="H5471" s="150">
        <f t="shared" si="186"/>
        <v>18</v>
      </c>
      <c r="I5471" s="149" t="str" cm="1">
        <f t="array" ref="I5471">_xlfn.XLOOKUP(C5471,imp_horarios,imp_trechos_janta,"",-1,1)</f>
        <v>BELEM X GOIANIA 07:12</v>
      </c>
      <c r="J5471" s="151" t="str" cm="1">
        <f t="array" ref="J5471">_xlfn.XLOOKUP(D5471,justificativas_motivos,justificativas_texto,"",1,1)</f>
        <v>MOTORISTA CUMPRINDO HORÁRIO NA ESCALA ATUAL</v>
      </c>
    </row>
    <row r="5472" spans="1:10" ht="41.25" hidden="1" customHeight="1">
      <c r="A5472" s="152">
        <v>45780</v>
      </c>
      <c r="B5472" s="146">
        <v>19007</v>
      </c>
      <c r="C5472" s="147">
        <v>0.39583333333333331</v>
      </c>
      <c r="D5472" s="148" t="s">
        <v>11</v>
      </c>
      <c r="E5472" s="153" t="s">
        <v>341</v>
      </c>
      <c r="F5472" s="149"/>
      <c r="G5472" s="149" t="str">
        <f t="shared" si="185"/>
        <v>1</v>
      </c>
      <c r="H5472" s="150">
        <f t="shared" si="186"/>
        <v>18</v>
      </c>
      <c r="I5472" s="149" t="s">
        <v>145</v>
      </c>
      <c r="J5472" s="151" t="str" cm="1">
        <f t="array" ref="J5472">_xlfn.XLOOKUP(D5472,justificativas_motivos,justificativas_texto,"",1,1)</f>
        <v>MOTORISTA CUMPRINDO HORÁRIO NA ESCALA ATUAL</v>
      </c>
    </row>
    <row r="5473" spans="1:10" ht="41.25" hidden="1" customHeight="1">
      <c r="A5473" s="152">
        <v>45780</v>
      </c>
      <c r="B5473" s="146">
        <v>19007</v>
      </c>
      <c r="C5473" s="147">
        <v>0.39583333333333331</v>
      </c>
      <c r="D5473" s="148" t="s">
        <v>11</v>
      </c>
      <c r="E5473" s="153" t="s">
        <v>354</v>
      </c>
      <c r="F5473" s="149"/>
      <c r="G5473" s="149" t="str">
        <f t="shared" si="185"/>
        <v>1</v>
      </c>
      <c r="H5473" s="150">
        <f t="shared" si="186"/>
        <v>18</v>
      </c>
      <c r="I5473" s="149" t="s">
        <v>145</v>
      </c>
      <c r="J5473" s="151" t="str" cm="1">
        <f t="array" ref="J5473">_xlfn.XLOOKUP(D5473,justificativas_motivos,justificativas_texto,"",1,1)</f>
        <v>MOTORISTA CUMPRINDO HORÁRIO NA ESCALA ATUAL</v>
      </c>
    </row>
    <row r="5474" spans="1:10" ht="41.25" hidden="1" customHeight="1">
      <c r="A5474" s="152">
        <v>45780</v>
      </c>
      <c r="B5474" s="146">
        <v>18001</v>
      </c>
      <c r="C5474" s="147">
        <v>0.75</v>
      </c>
      <c r="D5474" s="148" t="s">
        <v>11</v>
      </c>
      <c r="E5474" s="149" t="s">
        <v>15</v>
      </c>
      <c r="F5474" s="149"/>
      <c r="G5474" s="149" t="str">
        <f t="shared" si="185"/>
        <v>1</v>
      </c>
      <c r="H5474" s="150">
        <f t="shared" si="186"/>
        <v>18</v>
      </c>
      <c r="I5474" s="149" t="str" cm="1">
        <f t="array" ref="I5474">_xlfn.XLOOKUP(C5474,imp_horarios,imp_trechos_janta,"",-1,1)</f>
        <v>GOIANIA X TERESINA 18:00</v>
      </c>
      <c r="J5474" s="151" t="str" cm="1">
        <f t="array" ref="J5474">_xlfn.XLOOKUP(D5474,justificativas_motivos,justificativas_texto,"",1,1)</f>
        <v>MOTORISTA CUMPRINDO HORÁRIO NA ESCALA ATUAL</v>
      </c>
    </row>
    <row r="5475" spans="1:10" ht="41.25" hidden="1" customHeight="1">
      <c r="A5475" s="152">
        <v>45780</v>
      </c>
      <c r="B5475" s="146">
        <v>18001</v>
      </c>
      <c r="C5475" s="147">
        <v>0.75</v>
      </c>
      <c r="D5475" s="148" t="s">
        <v>11</v>
      </c>
      <c r="E5475" s="149" t="s">
        <v>168</v>
      </c>
      <c r="F5475" s="149"/>
      <c r="G5475" s="149" t="str">
        <f t="shared" si="185"/>
        <v>1</v>
      </c>
      <c r="H5475" s="150">
        <f t="shared" si="186"/>
        <v>18</v>
      </c>
      <c r="I5475" s="149" t="str" cm="1">
        <f t="array" ref="I5475">_xlfn.XLOOKUP(C5475,imp_horarios,imp_trechos_janta,"",-1,1)</f>
        <v>GOIANIA X TERESINA 18:00</v>
      </c>
      <c r="J5475" s="151" t="str" cm="1">
        <f t="array" ref="J5475">_xlfn.XLOOKUP(D5475,justificativas_motivos,justificativas_texto,"",1,1)</f>
        <v>MOTORISTA CUMPRINDO HORÁRIO NA ESCALA ATUAL</v>
      </c>
    </row>
    <row r="5476" spans="1:10" ht="41.25" hidden="1" customHeight="1">
      <c r="A5476" s="152">
        <v>45780</v>
      </c>
      <c r="B5476" s="146">
        <v>24013</v>
      </c>
      <c r="C5476" s="147">
        <v>0.79166666666666663</v>
      </c>
      <c r="D5476" s="148" t="s">
        <v>11</v>
      </c>
      <c r="E5476" s="149" t="s">
        <v>226</v>
      </c>
      <c r="F5476" s="149"/>
      <c r="G5476" s="149" t="str">
        <f t="shared" si="185"/>
        <v>1</v>
      </c>
      <c r="H5476" s="150">
        <f t="shared" si="186"/>
        <v>18</v>
      </c>
      <c r="I5476" s="149" t="s">
        <v>79</v>
      </c>
      <c r="J5476" s="151" t="str" cm="1">
        <f t="array" ref="J5476">_xlfn.XLOOKUP(D5476,justificativas_motivos,justificativas_texto,"",1,1)</f>
        <v>MOTORISTA CUMPRINDO HORÁRIO NA ESCALA ATUAL</v>
      </c>
    </row>
    <row r="5477" spans="1:10" ht="41.25" hidden="1" customHeight="1">
      <c r="A5477" s="152">
        <v>45780</v>
      </c>
      <c r="B5477" s="146">
        <v>24013</v>
      </c>
      <c r="C5477" s="147">
        <v>0.79166666666666663</v>
      </c>
      <c r="D5477" s="148" t="s">
        <v>11</v>
      </c>
      <c r="E5477" s="149" t="s">
        <v>66</v>
      </c>
      <c r="F5477" s="149"/>
      <c r="G5477" s="149" t="str">
        <f t="shared" si="185"/>
        <v>1</v>
      </c>
      <c r="H5477" s="150">
        <f t="shared" si="186"/>
        <v>18</v>
      </c>
      <c r="I5477" s="149" t="s">
        <v>79</v>
      </c>
      <c r="J5477" s="151" t="str" cm="1">
        <f t="array" ref="J5477">_xlfn.XLOOKUP(D5477,justificativas_motivos,justificativas_texto,"",1,1)</f>
        <v>MOTORISTA CUMPRINDO HORÁRIO NA ESCALA ATUAL</v>
      </c>
    </row>
    <row r="5478" spans="1:10" ht="41.25" hidden="1" customHeight="1">
      <c r="A5478" s="152">
        <v>45780</v>
      </c>
      <c r="B5478" s="146">
        <v>24005</v>
      </c>
      <c r="C5478" s="147">
        <v>0.83333333333333337</v>
      </c>
      <c r="D5478" s="148" t="s">
        <v>11</v>
      </c>
      <c r="E5478" s="149" t="s">
        <v>42</v>
      </c>
      <c r="F5478" s="149"/>
      <c r="G5478" s="149" t="str">
        <f t="shared" si="185"/>
        <v>1</v>
      </c>
      <c r="H5478" s="150">
        <f t="shared" si="186"/>
        <v>18</v>
      </c>
      <c r="I5478" s="149" t="str" cm="1">
        <f t="array" ref="I5478">_xlfn.XLOOKUP(C5478,imp_horarios,imp_trechos_janta,"",-1,1)</f>
        <v>GOIANIA X SAO LUIS 20:00</v>
      </c>
      <c r="J5478" s="151" t="str" cm="1">
        <f t="array" ref="J5478">_xlfn.XLOOKUP(D5478,justificativas_motivos,justificativas_texto,"",1,1)</f>
        <v>MOTORISTA CUMPRINDO HORÁRIO NA ESCALA ATUAL</v>
      </c>
    </row>
    <row r="5479" spans="1:10" ht="41.25" hidden="1" customHeight="1">
      <c r="A5479" s="152">
        <v>45780</v>
      </c>
      <c r="B5479" s="135">
        <v>24005</v>
      </c>
      <c r="C5479" s="133">
        <v>0.83333333333333337</v>
      </c>
      <c r="D5479" s="136" t="s">
        <v>11</v>
      </c>
      <c r="E5479" s="132" t="s">
        <v>103</v>
      </c>
      <c r="F5479" s="132"/>
      <c r="G5479" s="132" t="str">
        <f t="shared" si="185"/>
        <v>1</v>
      </c>
      <c r="H5479" s="137">
        <f t="shared" si="186"/>
        <v>18</v>
      </c>
      <c r="I5479" s="132" t="str" cm="1">
        <f t="array" ref="I5479">_xlfn.XLOOKUP(C5479,imp_horarios,imp_trechos_janta,"",-1,1)</f>
        <v>GOIANIA X SAO LUIS 20:00</v>
      </c>
      <c r="J5479" s="145" t="str" cm="1">
        <f t="array" ref="J5479">_xlfn.XLOOKUP(D5479,justificativas_motivos,justificativas_texto,"",1,1)</f>
        <v>MOTORISTA CUMPRINDO HORÁRIO NA ESCALA ATUAL</v>
      </c>
    </row>
    <row r="5480" spans="1:10" ht="41.25" hidden="1" customHeight="1">
      <c r="A5480" s="144">
        <v>45781</v>
      </c>
      <c r="B5480" s="135">
        <v>24013</v>
      </c>
      <c r="C5480" s="133">
        <v>0.3</v>
      </c>
      <c r="D5480" s="136" t="s">
        <v>11</v>
      </c>
      <c r="E5480" s="132" t="s">
        <v>102</v>
      </c>
      <c r="F5480" s="132"/>
      <c r="G5480" s="132" t="str">
        <f t="shared" si="185"/>
        <v>1</v>
      </c>
      <c r="H5480" s="137">
        <f t="shared" si="186"/>
        <v>18</v>
      </c>
      <c r="I5480" s="132" t="str" cm="1">
        <f t="array" ref="I5480">_xlfn.XLOOKUP(C5480,imp_horarios,imp_trechos_janta,"",-1,1)</f>
        <v>BELEM X GOIANIA 07:12</v>
      </c>
      <c r="J5480" s="145" t="str" cm="1">
        <f t="array" ref="J5480">_xlfn.XLOOKUP(D5480,justificativas_motivos,justificativas_texto,"",1,1)</f>
        <v>MOTORISTA CUMPRINDO HORÁRIO NA ESCALA ATUAL</v>
      </c>
    </row>
    <row r="5481" spans="1:10" ht="41.25" hidden="1" customHeight="1">
      <c r="A5481" s="152">
        <v>45781</v>
      </c>
      <c r="B5481" s="135">
        <v>24013</v>
      </c>
      <c r="C5481" s="133">
        <v>0.3</v>
      </c>
      <c r="D5481" s="136" t="s">
        <v>11</v>
      </c>
      <c r="E5481" s="132" t="s">
        <v>103</v>
      </c>
      <c r="F5481" s="132"/>
      <c r="G5481" s="132" t="str">
        <f t="shared" si="185"/>
        <v>1</v>
      </c>
      <c r="H5481" s="137">
        <f t="shared" si="186"/>
        <v>18</v>
      </c>
      <c r="I5481" s="132" t="str" cm="1">
        <f t="array" ref="I5481">_xlfn.XLOOKUP(C5481,imp_horarios,imp_trechos_janta,"",-1,1)</f>
        <v>BELEM X GOIANIA 07:12</v>
      </c>
      <c r="J5481" s="145" t="str" cm="1">
        <f t="array" ref="J5481">_xlfn.XLOOKUP(D5481,justificativas_motivos,justificativas_texto,"",1,1)</f>
        <v>MOTORISTA CUMPRINDO HORÁRIO NA ESCALA ATUAL</v>
      </c>
    </row>
    <row r="5482" spans="1:10" ht="41.25" hidden="1" customHeight="1">
      <c r="A5482" s="144">
        <v>45781</v>
      </c>
      <c r="B5482" s="135">
        <v>24005</v>
      </c>
      <c r="C5482" s="133">
        <v>0.33333333333333331</v>
      </c>
      <c r="D5482" s="136" t="s">
        <v>11</v>
      </c>
      <c r="E5482" s="132" t="s">
        <v>138</v>
      </c>
      <c r="F5482" s="132"/>
      <c r="G5482" s="132" t="str">
        <f t="shared" si="185"/>
        <v>1</v>
      </c>
      <c r="H5482" s="137">
        <f t="shared" si="186"/>
        <v>18</v>
      </c>
      <c r="I5482" s="132" t="str" cm="1">
        <f t="array" ref="I5482">_xlfn.XLOOKUP(C5482,imp_horarios,imp_trechos_janta,"",-1,1)</f>
        <v>SAO LUIS X GOIANIA 08:00</v>
      </c>
      <c r="J5482" s="145" t="str" cm="1">
        <f t="array" ref="J5482">_xlfn.XLOOKUP(D5482,justificativas_motivos,justificativas_texto,"",1,1)</f>
        <v>MOTORISTA CUMPRINDO HORÁRIO NA ESCALA ATUAL</v>
      </c>
    </row>
    <row r="5483" spans="1:10" ht="41.25" hidden="1" customHeight="1">
      <c r="A5483" s="152">
        <v>45781</v>
      </c>
      <c r="B5483" s="135">
        <v>24005</v>
      </c>
      <c r="C5483" s="133">
        <v>0.33333333333333331</v>
      </c>
      <c r="D5483" s="136" t="s">
        <v>11</v>
      </c>
      <c r="E5483" s="132" t="s">
        <v>486</v>
      </c>
      <c r="F5483" s="132"/>
      <c r="G5483" s="132" t="str">
        <f t="shared" si="185"/>
        <v>1</v>
      </c>
      <c r="H5483" s="137">
        <f t="shared" si="186"/>
        <v>18</v>
      </c>
      <c r="I5483" s="132" t="str" cm="1">
        <f t="array" ref="I5483">_xlfn.XLOOKUP(C5483,imp_horarios,imp_trechos_janta,"",-1,1)</f>
        <v>SAO LUIS X GOIANIA 08:00</v>
      </c>
      <c r="J5483" s="145" t="str" cm="1">
        <f t="array" ref="J5483">_xlfn.XLOOKUP(D5483,justificativas_motivos,justificativas_texto,"",1,1)</f>
        <v>MOTORISTA CUMPRINDO HORÁRIO NA ESCALA ATUAL</v>
      </c>
    </row>
    <row r="5484" spans="1:10" ht="41.25" hidden="1" customHeight="1">
      <c r="A5484" s="144">
        <v>45781</v>
      </c>
      <c r="B5484" s="135">
        <v>20020</v>
      </c>
      <c r="C5484" s="133">
        <v>0.75</v>
      </c>
      <c r="D5484" s="136" t="s">
        <v>11</v>
      </c>
      <c r="E5484" s="132" t="s">
        <v>109</v>
      </c>
      <c r="F5484" s="132"/>
      <c r="G5484" s="132" t="str">
        <f t="shared" si="185"/>
        <v>1</v>
      </c>
      <c r="H5484" s="137">
        <f t="shared" si="186"/>
        <v>18</v>
      </c>
      <c r="I5484" s="132" t="str" cm="1">
        <f t="array" ref="I5484">_xlfn.XLOOKUP(C5484,imp_horarios,imp_trechos_janta,"",-1,1)</f>
        <v>GOIANIA X TERESINA 18:00</v>
      </c>
      <c r="J5484" s="145" t="str" cm="1">
        <f t="array" ref="J5484">_xlfn.XLOOKUP(D5484,justificativas_motivos,justificativas_texto,"",1,1)</f>
        <v>MOTORISTA CUMPRINDO HORÁRIO NA ESCALA ATUAL</v>
      </c>
    </row>
    <row r="5485" spans="1:10" ht="41.25" hidden="1" customHeight="1">
      <c r="A5485" s="152">
        <v>45781</v>
      </c>
      <c r="B5485" s="135">
        <v>20020</v>
      </c>
      <c r="C5485" s="133">
        <v>0.75</v>
      </c>
      <c r="D5485" s="136" t="s">
        <v>11</v>
      </c>
      <c r="E5485" s="132" t="s">
        <v>126</v>
      </c>
      <c r="F5485" s="132"/>
      <c r="G5485" s="132" t="str">
        <f t="shared" si="185"/>
        <v>1</v>
      </c>
      <c r="H5485" s="137">
        <f t="shared" si="186"/>
        <v>18</v>
      </c>
      <c r="I5485" s="132" t="str" cm="1">
        <f t="array" ref="I5485">_xlfn.XLOOKUP(C5485,imp_horarios,imp_trechos_janta,"",-1,1)</f>
        <v>GOIANIA X TERESINA 18:00</v>
      </c>
      <c r="J5485" s="145" t="str" cm="1">
        <f t="array" ref="J5485">_xlfn.XLOOKUP(D5485,justificativas_motivos,justificativas_texto,"",1,1)</f>
        <v>MOTORISTA CUMPRINDO HORÁRIO NA ESCALA ATUAL</v>
      </c>
    </row>
    <row r="5486" spans="1:10" ht="41.25" hidden="1" customHeight="1">
      <c r="A5486" s="144">
        <v>45781</v>
      </c>
      <c r="B5486" s="135">
        <v>24009</v>
      </c>
      <c r="C5486" s="133">
        <v>0.79166666666666663</v>
      </c>
      <c r="D5486" s="136" t="s">
        <v>11</v>
      </c>
      <c r="E5486" s="249" t="s">
        <v>65</v>
      </c>
      <c r="F5486" s="132"/>
      <c r="G5486" s="132" t="str">
        <f>IF(E5488="MOTORISTA","","1")</f>
        <v>1</v>
      </c>
      <c r="H5486" s="137">
        <f>IF(E5488="MOTORISTA","",18)</f>
        <v>18</v>
      </c>
      <c r="I5486" s="132" t="str" cm="1">
        <f t="array" ref="I5486">_xlfn.XLOOKUP(C5486,imp_horarios,imp_trechos_janta,"",-1,1)</f>
        <v>GOIANIA X TERESINA 18:00</v>
      </c>
      <c r="J5486" s="145" t="str" cm="1">
        <f t="array" ref="J5486">_xlfn.XLOOKUP(D5486,justificativas_motivos,justificativas_texto,"",1,1)</f>
        <v>MOTORISTA CUMPRINDO HORÁRIO NA ESCALA ATUAL</v>
      </c>
    </row>
    <row r="5487" spans="1:10" ht="41.25" hidden="1" customHeight="1">
      <c r="A5487" s="152">
        <v>45781</v>
      </c>
      <c r="B5487" s="135">
        <v>24009</v>
      </c>
      <c r="C5487" s="133">
        <v>0.79166666666666663</v>
      </c>
      <c r="D5487" s="136" t="s">
        <v>11</v>
      </c>
      <c r="E5487" s="132" t="s">
        <v>64</v>
      </c>
      <c r="F5487" s="149"/>
      <c r="G5487" s="132" t="str">
        <f>IF(E5489="MOTORISTA","","1")</f>
        <v>1</v>
      </c>
      <c r="H5487" s="137">
        <f>IF(E5489="MOTORISTA","",18)</f>
        <v>18</v>
      </c>
      <c r="I5487" s="132" t="str" cm="1">
        <f t="array" ref="I5487">_xlfn.XLOOKUP(C5487,imp_horarios,imp_trechos_janta,"",-1,1)</f>
        <v>GOIANIA X TERESINA 18:00</v>
      </c>
      <c r="J5487" s="145" t="str" cm="1">
        <f t="array" ref="J5487">_xlfn.XLOOKUP(D5487,justificativas_motivos,justificativas_texto,"",1,1)</f>
        <v>MOTORISTA CUMPRINDO HORÁRIO NA ESCALA ATUAL</v>
      </c>
    </row>
    <row r="5488" spans="1:10" ht="41.25" hidden="1" customHeight="1">
      <c r="A5488" s="152">
        <v>45781</v>
      </c>
      <c r="B5488" s="146">
        <v>24011</v>
      </c>
      <c r="C5488" s="147">
        <v>0.83333333333333337</v>
      </c>
      <c r="D5488" s="136" t="s">
        <v>11</v>
      </c>
      <c r="E5488" s="132" t="s">
        <v>124</v>
      </c>
      <c r="F5488" s="149"/>
      <c r="G5488" s="149" t="str">
        <f>IF(E5486="MOTORISTA","","1")</f>
        <v>1</v>
      </c>
      <c r="H5488" s="150">
        <f>IF(E5486="MOTORISTA","",18)</f>
        <v>18</v>
      </c>
      <c r="I5488" s="149" t="str" cm="1">
        <f t="array" ref="I5488">_xlfn.XLOOKUP(C5488,imp_horarios,imp_trechos_janta,"",-1,1)</f>
        <v>GOIANIA X SAO LUIS 20:00</v>
      </c>
      <c r="J5488" s="151" t="str" cm="1">
        <f t="array" ref="J5488">_xlfn.XLOOKUP(D5488,justificativas_motivos,justificativas_texto,"",1,1)</f>
        <v>MOTORISTA CUMPRINDO HORÁRIO NA ESCALA ATUAL</v>
      </c>
    </row>
    <row r="5489" spans="1:10" ht="41.25" hidden="1" customHeight="1">
      <c r="A5489" s="152">
        <v>45781</v>
      </c>
      <c r="B5489" s="146">
        <v>24011</v>
      </c>
      <c r="C5489" s="147">
        <v>0.83333333333333337</v>
      </c>
      <c r="D5489" s="136" t="s">
        <v>11</v>
      </c>
      <c r="E5489" s="149" t="s">
        <v>187</v>
      </c>
      <c r="F5489" s="149"/>
      <c r="G5489" s="149" t="str">
        <f>IF(E5487="MOTORISTA","","1")</f>
        <v>1</v>
      </c>
      <c r="H5489" s="150">
        <f>IF(E5487="MOTORISTA","",18)</f>
        <v>18</v>
      </c>
      <c r="I5489" s="149" t="str" cm="1">
        <f t="array" ref="I5489">_xlfn.XLOOKUP(C5489,imp_horarios,imp_trechos_janta,"",-1,1)</f>
        <v>GOIANIA X SAO LUIS 20:00</v>
      </c>
      <c r="J5489" s="151" t="str" cm="1">
        <f t="array" ref="J5489">_xlfn.XLOOKUP(D5489,justificativas_motivos,justificativas_texto,"",1,1)</f>
        <v>MOTORISTA CUMPRINDO HORÁRIO NA ESCALA ATUAL</v>
      </c>
    </row>
    <row r="5490" spans="1:10" ht="41.25" hidden="1" customHeight="1">
      <c r="A5490" s="152">
        <v>45781</v>
      </c>
      <c r="B5490" s="146">
        <v>19024</v>
      </c>
      <c r="C5490" s="147">
        <v>0.37708333333333333</v>
      </c>
      <c r="D5490" s="136" t="s">
        <v>11</v>
      </c>
      <c r="E5490" s="149" t="s">
        <v>144</v>
      </c>
      <c r="F5490" s="149"/>
      <c r="G5490" s="149" t="str">
        <f t="shared" ref="G5490:G5553" si="187">IF(E5490="MOTORISTA","","1")</f>
        <v>1</v>
      </c>
      <c r="H5490" s="150">
        <f t="shared" ref="H5490:H5553" si="188">IF(E5490="MOTORISTA","",18)</f>
        <v>18</v>
      </c>
      <c r="I5490" s="149" t="str" cm="1">
        <f t="array" ref="I5490">_xlfn.XLOOKUP(C5490,imp_horarios,imp_trechos_janta,"",-1,1)</f>
        <v>FORTALEZA X SINOP 09:03</v>
      </c>
      <c r="J5490" s="151" t="str" cm="1">
        <f t="array" ref="J5490">_xlfn.XLOOKUP(D5490,justificativas_motivos,justificativas_texto,"",1,1)</f>
        <v>MOTORISTA CUMPRINDO HORÁRIO NA ESCALA ATUAL</v>
      </c>
    </row>
    <row r="5491" spans="1:10" ht="41.25" hidden="1" customHeight="1">
      <c r="A5491" s="152">
        <v>45781</v>
      </c>
      <c r="B5491" s="146">
        <v>19024</v>
      </c>
      <c r="C5491" s="147">
        <v>0.37708333333333333</v>
      </c>
      <c r="D5491" s="136" t="s">
        <v>11</v>
      </c>
      <c r="E5491" s="149" t="s">
        <v>247</v>
      </c>
      <c r="F5491" s="149"/>
      <c r="G5491" s="149" t="str">
        <f t="shared" si="187"/>
        <v>1</v>
      </c>
      <c r="H5491" s="150">
        <f t="shared" si="188"/>
        <v>18</v>
      </c>
      <c r="I5491" s="149" t="str" cm="1">
        <f t="array" ref="I5491">_xlfn.XLOOKUP(C5491,imp_horarios,imp_trechos_janta,"",-1,1)</f>
        <v>FORTALEZA X SINOP 09:03</v>
      </c>
      <c r="J5491" s="151" t="str" cm="1">
        <f t="array" ref="J5491">_xlfn.XLOOKUP(D5491,justificativas_motivos,justificativas_texto,"",1,1)</f>
        <v>MOTORISTA CUMPRINDO HORÁRIO NA ESCALA ATUAL</v>
      </c>
    </row>
    <row r="5492" spans="1:10" ht="41.25" hidden="1" customHeight="1">
      <c r="A5492" s="144">
        <v>45782</v>
      </c>
      <c r="B5492" s="135">
        <v>19009</v>
      </c>
      <c r="C5492" s="133">
        <v>0.87847222222222221</v>
      </c>
      <c r="D5492" s="136" t="s">
        <v>11</v>
      </c>
      <c r="E5492" s="129" t="s">
        <v>124</v>
      </c>
      <c r="F5492" s="132"/>
      <c r="G5492" s="132" t="str">
        <f t="shared" si="187"/>
        <v>1</v>
      </c>
      <c r="H5492" s="137">
        <f t="shared" si="188"/>
        <v>18</v>
      </c>
      <c r="I5492" s="132" t="str" cm="1">
        <f t="array" ref="I5492">_xlfn.XLOOKUP(C5492,imp_horarios,imp_trechos_janta,"",-1,1)</f>
        <v>BELEM X GOIANIA 21:05</v>
      </c>
      <c r="J5492" s="145" t="str" cm="1">
        <f t="array" ref="J5492">_xlfn.XLOOKUP(D5492,justificativas_motivos,justificativas_texto,"",1,1)</f>
        <v>MOTORISTA CUMPRINDO HORÁRIO NA ESCALA ATUAL</v>
      </c>
    </row>
    <row r="5493" spans="1:10" ht="41.25" hidden="1" customHeight="1">
      <c r="A5493" s="144">
        <v>45782</v>
      </c>
      <c r="B5493" s="135">
        <v>19009</v>
      </c>
      <c r="C5493" s="133">
        <v>0.87847222222222221</v>
      </c>
      <c r="D5493" s="136" t="s">
        <v>11</v>
      </c>
      <c r="E5493" s="129" t="s">
        <v>143</v>
      </c>
      <c r="F5493" s="132"/>
      <c r="G5493" s="132" t="str">
        <f t="shared" si="187"/>
        <v>1</v>
      </c>
      <c r="H5493" s="137">
        <f t="shared" si="188"/>
        <v>18</v>
      </c>
      <c r="I5493" s="132" t="str" cm="1">
        <f t="array" ref="I5493">_xlfn.XLOOKUP(C5493,imp_horarios,imp_trechos_janta,"",-1,1)</f>
        <v>BELEM X GOIANIA 21:05</v>
      </c>
      <c r="J5493" s="145" t="str" cm="1">
        <f t="array" ref="J5493">_xlfn.XLOOKUP(D5493,justificativas_motivos,justificativas_texto,"",1,1)</f>
        <v>MOTORISTA CUMPRINDO HORÁRIO NA ESCALA ATUAL</v>
      </c>
    </row>
    <row r="5494" spans="1:10" ht="41.25" hidden="1" customHeight="1">
      <c r="A5494" s="144">
        <v>45782</v>
      </c>
      <c r="B5494" s="135">
        <v>24009</v>
      </c>
      <c r="C5494" s="133">
        <v>0.3</v>
      </c>
      <c r="D5494" s="136" t="s">
        <v>11</v>
      </c>
      <c r="E5494" s="129" t="s">
        <v>65</v>
      </c>
      <c r="F5494" s="132"/>
      <c r="G5494" s="132" t="str">
        <f t="shared" si="187"/>
        <v>1</v>
      </c>
      <c r="H5494" s="137">
        <f t="shared" si="188"/>
        <v>18</v>
      </c>
      <c r="I5494" s="132" t="str" cm="1">
        <f t="array" ref="I5494">_xlfn.XLOOKUP(C5494,imp_horarios,imp_trechos_janta,"",-1,1)</f>
        <v>BELEM X GOIANIA 07:12</v>
      </c>
      <c r="J5494" s="145" t="str" cm="1">
        <f t="array" ref="J5494">_xlfn.XLOOKUP(D5494,justificativas_motivos,justificativas_texto,"",1,1)</f>
        <v>MOTORISTA CUMPRINDO HORÁRIO NA ESCALA ATUAL</v>
      </c>
    </row>
    <row r="5495" spans="1:10" ht="41.25" hidden="1" customHeight="1">
      <c r="A5495" s="144">
        <v>45782</v>
      </c>
      <c r="B5495" s="135">
        <v>24009</v>
      </c>
      <c r="C5495" s="133">
        <v>0.3</v>
      </c>
      <c r="D5495" s="136" t="s">
        <v>11</v>
      </c>
      <c r="E5495" s="129" t="s">
        <v>64</v>
      </c>
      <c r="F5495" s="132"/>
      <c r="G5495" s="132" t="str">
        <f t="shared" si="187"/>
        <v>1</v>
      </c>
      <c r="H5495" s="137">
        <f t="shared" si="188"/>
        <v>18</v>
      </c>
      <c r="I5495" s="132" t="str" cm="1">
        <f t="array" ref="I5495">_xlfn.XLOOKUP(C5495,imp_horarios,imp_trechos_janta,"",-1,1)</f>
        <v>BELEM X GOIANIA 07:12</v>
      </c>
      <c r="J5495" s="145" t="str" cm="1">
        <f t="array" ref="J5495">_xlfn.XLOOKUP(D5495,justificativas_motivos,justificativas_texto,"",1,1)</f>
        <v>MOTORISTA CUMPRINDO HORÁRIO NA ESCALA ATUAL</v>
      </c>
    </row>
    <row r="5496" spans="1:10" ht="41.25" hidden="1" customHeight="1">
      <c r="A5496" s="144">
        <v>45782</v>
      </c>
      <c r="B5496" s="135">
        <v>24011</v>
      </c>
      <c r="C5496" s="133">
        <v>0.33333333333333331</v>
      </c>
      <c r="D5496" s="136" t="s">
        <v>11</v>
      </c>
      <c r="E5496" s="129" t="s">
        <v>14</v>
      </c>
      <c r="F5496" s="132"/>
      <c r="G5496" s="132" t="str">
        <f t="shared" si="187"/>
        <v>1</v>
      </c>
      <c r="H5496" s="137">
        <f t="shared" si="188"/>
        <v>18</v>
      </c>
      <c r="I5496" s="132" t="str" cm="1">
        <f t="array" ref="I5496">_xlfn.XLOOKUP(C5496,imp_horarios,imp_trechos_janta,"",-1,1)</f>
        <v>SAO LUIS X GOIANIA 08:00</v>
      </c>
      <c r="J5496" s="145" t="str" cm="1">
        <f t="array" ref="J5496">_xlfn.XLOOKUP(D5496,justificativas_motivos,justificativas_texto,"",1,1)</f>
        <v>MOTORISTA CUMPRINDO HORÁRIO NA ESCALA ATUAL</v>
      </c>
    </row>
    <row r="5497" spans="1:10" ht="41.25" hidden="1" customHeight="1">
      <c r="A5497" s="144">
        <v>45782</v>
      </c>
      <c r="B5497" s="135">
        <v>24011</v>
      </c>
      <c r="C5497" s="133">
        <v>0.33333333333333331</v>
      </c>
      <c r="D5497" s="136" t="s">
        <v>11</v>
      </c>
      <c r="E5497" s="129" t="s">
        <v>453</v>
      </c>
      <c r="F5497" s="132"/>
      <c r="G5497" s="132" t="str">
        <f t="shared" si="187"/>
        <v>1</v>
      </c>
      <c r="H5497" s="137">
        <f t="shared" si="188"/>
        <v>18</v>
      </c>
      <c r="I5497" s="132" t="str" cm="1">
        <f t="array" ref="I5497">_xlfn.XLOOKUP(C5497,imp_horarios,imp_trechos_janta,"",-1,1)</f>
        <v>SAO LUIS X GOIANIA 08:00</v>
      </c>
      <c r="J5497" s="145" t="str" cm="1">
        <f t="array" ref="J5497">_xlfn.XLOOKUP(D5497,justificativas_motivos,justificativas_texto,"",1,1)</f>
        <v>MOTORISTA CUMPRINDO HORÁRIO NA ESCALA ATUAL</v>
      </c>
    </row>
    <row r="5498" spans="1:10" ht="41.25" hidden="1" customHeight="1">
      <c r="A5498" s="144">
        <v>45782</v>
      </c>
      <c r="B5498" s="135">
        <v>15700</v>
      </c>
      <c r="C5498" s="133">
        <v>0.39583333333333331</v>
      </c>
      <c r="D5498" s="136" t="s">
        <v>11</v>
      </c>
      <c r="E5498" s="129" t="s">
        <v>242</v>
      </c>
      <c r="F5498" s="132"/>
      <c r="G5498" s="132" t="str">
        <f t="shared" si="187"/>
        <v>1</v>
      </c>
      <c r="H5498" s="137">
        <f t="shared" si="188"/>
        <v>18</v>
      </c>
      <c r="I5498" s="132" t="str" cm="1">
        <f t="array" ref="I5498">_xlfn.XLOOKUP(C5498,imp_horarios,imp_trechos_janta,"",-1,1)</f>
        <v>GOIANIA X BELEM 09:30</v>
      </c>
      <c r="J5498" s="145" t="str" cm="1">
        <f t="array" ref="J5498">_xlfn.XLOOKUP(D5498,justificativas_motivos,justificativas_texto,"",1,1)</f>
        <v>MOTORISTA CUMPRINDO HORÁRIO NA ESCALA ATUAL</v>
      </c>
    </row>
    <row r="5499" spans="1:10" ht="41.25" hidden="1" customHeight="1">
      <c r="A5499" s="144">
        <v>45782</v>
      </c>
      <c r="B5499" s="135">
        <v>15700</v>
      </c>
      <c r="C5499" s="133">
        <v>0.39583333333333331</v>
      </c>
      <c r="D5499" s="136" t="s">
        <v>11</v>
      </c>
      <c r="E5499" s="129" t="s">
        <v>375</v>
      </c>
      <c r="F5499" s="132"/>
      <c r="G5499" s="132" t="str">
        <f t="shared" si="187"/>
        <v>1</v>
      </c>
      <c r="H5499" s="137">
        <f t="shared" si="188"/>
        <v>18</v>
      </c>
      <c r="I5499" s="132" t="str" cm="1">
        <f t="array" ref="I5499">_xlfn.XLOOKUP(C5499,imp_horarios,imp_trechos_janta,"",-1,1)</f>
        <v>GOIANIA X BELEM 09:30</v>
      </c>
      <c r="J5499" s="145" t="str" cm="1">
        <f t="array" ref="J5499">_xlfn.XLOOKUP(D5499,justificativas_motivos,justificativas_texto,"",1,1)</f>
        <v>MOTORISTA CUMPRINDO HORÁRIO NA ESCALA ATUAL</v>
      </c>
    </row>
    <row r="5500" spans="1:10" ht="41.25" hidden="1" customHeight="1">
      <c r="A5500" s="144">
        <v>45782</v>
      </c>
      <c r="B5500" s="135">
        <v>19018</v>
      </c>
      <c r="C5500" s="133">
        <v>0.77083333333333337</v>
      </c>
      <c r="D5500" s="136" t="s">
        <v>11</v>
      </c>
      <c r="E5500" s="185" t="s">
        <v>42</v>
      </c>
      <c r="F5500" s="132"/>
      <c r="G5500" s="132" t="str">
        <f t="shared" si="187"/>
        <v>1</v>
      </c>
      <c r="H5500" s="137">
        <f t="shared" si="188"/>
        <v>18</v>
      </c>
      <c r="I5500" s="132" t="str" cm="1">
        <f t="array" ref="I5500">_xlfn.XLOOKUP(C5500,imp_horarios,imp_trechos_janta,"",-1,1)</f>
        <v>GOIANIA X TERESINA 18:00</v>
      </c>
      <c r="J5500" s="145" t="str" cm="1">
        <f t="array" ref="J5500">_xlfn.XLOOKUP(D5500,justificativas_motivos,justificativas_texto,"",1,1)</f>
        <v>MOTORISTA CUMPRINDO HORÁRIO NA ESCALA ATUAL</v>
      </c>
    </row>
    <row r="5501" spans="1:10" ht="41.25" hidden="1" customHeight="1">
      <c r="A5501" s="144">
        <v>45782</v>
      </c>
      <c r="B5501" s="135">
        <v>19018</v>
      </c>
      <c r="C5501" s="133">
        <v>0.77083333333333337</v>
      </c>
      <c r="D5501" s="136" t="s">
        <v>11</v>
      </c>
      <c r="E5501" s="186" t="s">
        <v>472</v>
      </c>
      <c r="F5501" s="132"/>
      <c r="G5501" s="132" t="str">
        <f t="shared" si="187"/>
        <v>1</v>
      </c>
      <c r="H5501" s="137">
        <f t="shared" si="188"/>
        <v>18</v>
      </c>
      <c r="I5501" s="132" t="str" cm="1">
        <f t="array" ref="I5501">_xlfn.XLOOKUP(C5501,imp_horarios,imp_trechos_janta,"",-1,1)</f>
        <v>GOIANIA X TERESINA 18:00</v>
      </c>
      <c r="J5501" s="145" t="str" cm="1">
        <f t="array" ref="J5501">_xlfn.XLOOKUP(D5501,justificativas_motivos,justificativas_texto,"",1,1)</f>
        <v>MOTORISTA CUMPRINDO HORÁRIO NA ESCALA ATUAL</v>
      </c>
    </row>
    <row r="5502" spans="1:10" ht="41.25" hidden="1" customHeight="1">
      <c r="A5502" s="144">
        <v>45782</v>
      </c>
      <c r="B5502" s="135">
        <v>24015</v>
      </c>
      <c r="C5502" s="133">
        <v>0.79166666666666663</v>
      </c>
      <c r="D5502" s="136" t="s">
        <v>11</v>
      </c>
      <c r="E5502" s="186" t="s">
        <v>320</v>
      </c>
      <c r="F5502" s="132"/>
      <c r="G5502" s="132" t="str">
        <f t="shared" si="187"/>
        <v>1</v>
      </c>
      <c r="H5502" s="137">
        <f t="shared" si="188"/>
        <v>18</v>
      </c>
      <c r="I5502" s="132" t="str" cm="1">
        <f t="array" ref="I5502">_xlfn.XLOOKUP(C5502,imp_horarios,imp_trechos_janta,"",-1,1)</f>
        <v>GOIANIA X TERESINA 18:00</v>
      </c>
      <c r="J5502" s="145" t="str" cm="1">
        <f t="array" ref="J5502">_xlfn.XLOOKUP(D5502,justificativas_motivos,justificativas_texto,"",1,1)</f>
        <v>MOTORISTA CUMPRINDO HORÁRIO NA ESCALA ATUAL</v>
      </c>
    </row>
    <row r="5503" spans="1:10" ht="41.25" hidden="1" customHeight="1">
      <c r="A5503" s="144">
        <v>45782</v>
      </c>
      <c r="B5503" s="135">
        <v>24015</v>
      </c>
      <c r="C5503" s="133">
        <v>0.79166666666666663</v>
      </c>
      <c r="D5503" s="136" t="s">
        <v>11</v>
      </c>
      <c r="E5503" s="186" t="s">
        <v>155</v>
      </c>
      <c r="F5503" s="132"/>
      <c r="G5503" s="132" t="str">
        <f t="shared" si="187"/>
        <v>1</v>
      </c>
      <c r="H5503" s="137">
        <f t="shared" si="188"/>
        <v>18</v>
      </c>
      <c r="I5503" s="132" t="str" cm="1">
        <f t="array" ref="I5503">_xlfn.XLOOKUP(C5503,imp_horarios,imp_trechos_janta,"",-1,1)</f>
        <v>GOIANIA X TERESINA 18:00</v>
      </c>
      <c r="J5503" s="145" t="str" cm="1">
        <f t="array" ref="J5503">_xlfn.XLOOKUP(D5503,justificativas_motivos,justificativas_texto,"",1,1)</f>
        <v>MOTORISTA CUMPRINDO HORÁRIO NA ESCALA ATUAL</v>
      </c>
    </row>
    <row r="5504" spans="1:10" ht="41.25" hidden="1" customHeight="1">
      <c r="A5504" s="144">
        <v>45782</v>
      </c>
      <c r="B5504" s="135">
        <v>24010</v>
      </c>
      <c r="C5504" s="133">
        <v>0.83333333333333337</v>
      </c>
      <c r="D5504" s="136" t="s">
        <v>11</v>
      </c>
      <c r="E5504" s="186" t="s">
        <v>208</v>
      </c>
      <c r="F5504" s="132"/>
      <c r="G5504" s="132" t="str">
        <f t="shared" si="187"/>
        <v>1</v>
      </c>
      <c r="H5504" s="137">
        <f t="shared" si="188"/>
        <v>18</v>
      </c>
      <c r="I5504" s="132" t="str" cm="1">
        <f t="array" ref="I5504">_xlfn.XLOOKUP(C5504,imp_horarios,imp_trechos_janta,"",-1,1)</f>
        <v>GOIANIA X SAO LUIS 20:00</v>
      </c>
      <c r="J5504" s="145" t="str" cm="1">
        <f t="array" ref="J5504">_xlfn.XLOOKUP(D5504,justificativas_motivos,justificativas_texto,"",1,1)</f>
        <v>MOTORISTA CUMPRINDO HORÁRIO NA ESCALA ATUAL</v>
      </c>
    </row>
    <row r="5505" spans="1:10" ht="41.25" hidden="1" customHeight="1">
      <c r="A5505" s="144">
        <v>45782</v>
      </c>
      <c r="B5505" s="135">
        <v>24010</v>
      </c>
      <c r="C5505" s="133">
        <v>0.83333333333333337</v>
      </c>
      <c r="D5505" s="136" t="s">
        <v>11</v>
      </c>
      <c r="E5505" s="185" t="s">
        <v>452</v>
      </c>
      <c r="F5505" s="132"/>
      <c r="G5505" s="132" t="str">
        <f t="shared" si="187"/>
        <v>1</v>
      </c>
      <c r="H5505" s="137">
        <f t="shared" si="188"/>
        <v>18</v>
      </c>
      <c r="I5505" s="132" t="str" cm="1">
        <f t="array" ref="I5505">_xlfn.XLOOKUP(C5505,imp_horarios,imp_trechos_janta,"",-1,1)</f>
        <v>GOIANIA X SAO LUIS 20:00</v>
      </c>
      <c r="J5505" s="145" t="str" cm="1">
        <f t="array" ref="J5505">_xlfn.XLOOKUP(D5505,justificativas_motivos,justificativas_texto,"",1,1)</f>
        <v>MOTORISTA CUMPRINDO HORÁRIO NA ESCALA ATUAL</v>
      </c>
    </row>
    <row r="5506" spans="1:10" ht="41.25" hidden="1" customHeight="1">
      <c r="A5506" s="144">
        <v>45783</v>
      </c>
      <c r="B5506" s="135">
        <v>19006</v>
      </c>
      <c r="C5506" s="133">
        <v>0.87847222222222221</v>
      </c>
      <c r="D5506" s="136" t="s">
        <v>11</v>
      </c>
      <c r="E5506" s="132" t="s">
        <v>320</v>
      </c>
      <c r="F5506" s="132"/>
      <c r="G5506" s="132" t="str">
        <f t="shared" si="187"/>
        <v>1</v>
      </c>
      <c r="H5506" s="137">
        <f t="shared" si="188"/>
        <v>18</v>
      </c>
      <c r="I5506" s="132" t="str" cm="1">
        <f t="array" ref="I5506">_xlfn.XLOOKUP(C5506,imp_horarios,imp_trechos_janta,"",-1,1)</f>
        <v>BELEM X GOIANIA 21:05</v>
      </c>
      <c r="J5506" s="145" t="str" cm="1">
        <f t="array" ref="J5506">_xlfn.XLOOKUP(D5506,justificativas_motivos,justificativas_texto,"",1,1)</f>
        <v>MOTORISTA CUMPRINDO HORÁRIO NA ESCALA ATUAL</v>
      </c>
    </row>
    <row r="5507" spans="1:10" ht="41.25" hidden="1" customHeight="1">
      <c r="A5507" s="144">
        <v>45783</v>
      </c>
      <c r="B5507" s="135">
        <v>19006</v>
      </c>
      <c r="C5507" s="133">
        <v>0.87847222222222221</v>
      </c>
      <c r="D5507" s="136" t="s">
        <v>11</v>
      </c>
      <c r="E5507" s="132" t="s">
        <v>155</v>
      </c>
      <c r="F5507" s="132"/>
      <c r="G5507" s="132" t="str">
        <f t="shared" si="187"/>
        <v>1</v>
      </c>
      <c r="H5507" s="137">
        <f t="shared" si="188"/>
        <v>18</v>
      </c>
      <c r="I5507" s="132" t="str" cm="1">
        <f t="array" ref="I5507">_xlfn.XLOOKUP(C5507,imp_horarios,imp_trechos_janta,"",-1,1)</f>
        <v>BELEM X GOIANIA 21:05</v>
      </c>
      <c r="J5507" s="145" t="str" cm="1">
        <f t="array" ref="J5507">_xlfn.XLOOKUP(D5507,justificativas_motivos,justificativas_texto,"",1,1)</f>
        <v>MOTORISTA CUMPRINDO HORÁRIO NA ESCALA ATUAL</v>
      </c>
    </row>
    <row r="5508" spans="1:10" ht="41.25" hidden="1" customHeight="1">
      <c r="A5508" s="144">
        <v>45783</v>
      </c>
      <c r="B5508" s="135">
        <v>24015</v>
      </c>
      <c r="C5508" s="133">
        <v>0.3</v>
      </c>
      <c r="D5508" s="136" t="s">
        <v>11</v>
      </c>
      <c r="E5508" s="132" t="s">
        <v>208</v>
      </c>
      <c r="F5508" s="132"/>
      <c r="G5508" s="132" t="str">
        <f t="shared" si="187"/>
        <v>1</v>
      </c>
      <c r="H5508" s="137">
        <f t="shared" si="188"/>
        <v>18</v>
      </c>
      <c r="I5508" s="132" t="str" cm="1">
        <f t="array" ref="I5508">_xlfn.XLOOKUP(C5508,imp_horarios,imp_trechos_janta,"",-1,1)</f>
        <v>BELEM X GOIANIA 07:12</v>
      </c>
      <c r="J5508" s="145" t="str" cm="1">
        <f t="array" ref="J5508">_xlfn.XLOOKUP(D5508,justificativas_motivos,justificativas_texto,"",1,1)</f>
        <v>MOTORISTA CUMPRINDO HORÁRIO NA ESCALA ATUAL</v>
      </c>
    </row>
    <row r="5509" spans="1:10" ht="41.25" hidden="1" customHeight="1">
      <c r="A5509" s="144">
        <v>45783</v>
      </c>
      <c r="B5509" s="135">
        <v>24015</v>
      </c>
      <c r="C5509" s="133">
        <v>0.3</v>
      </c>
      <c r="D5509" s="136" t="s">
        <v>11</v>
      </c>
      <c r="E5509" s="132" t="s">
        <v>452</v>
      </c>
      <c r="F5509" s="132"/>
      <c r="G5509" s="132" t="str">
        <f t="shared" si="187"/>
        <v>1</v>
      </c>
      <c r="H5509" s="137">
        <f t="shared" si="188"/>
        <v>18</v>
      </c>
      <c r="I5509" s="132" t="str" cm="1">
        <f t="array" ref="I5509">_xlfn.XLOOKUP(C5509,imp_horarios,imp_trechos_janta,"",-1,1)</f>
        <v>BELEM X GOIANIA 07:12</v>
      </c>
      <c r="J5509" s="145" t="str" cm="1">
        <f t="array" ref="J5509">_xlfn.XLOOKUP(D5509,justificativas_motivos,justificativas_texto,"",1,1)</f>
        <v>MOTORISTA CUMPRINDO HORÁRIO NA ESCALA ATUAL</v>
      </c>
    </row>
    <row r="5510" spans="1:10" ht="41.25" hidden="1" customHeight="1">
      <c r="A5510" s="144">
        <v>45783</v>
      </c>
      <c r="B5510" s="135">
        <v>24010</v>
      </c>
      <c r="C5510" s="133">
        <v>0.33333333333333331</v>
      </c>
      <c r="D5510" s="136" t="s">
        <v>11</v>
      </c>
      <c r="E5510" s="132" t="s">
        <v>307</v>
      </c>
      <c r="F5510" s="132"/>
      <c r="G5510" s="132" t="str">
        <f t="shared" si="187"/>
        <v>1</v>
      </c>
      <c r="H5510" s="137">
        <f t="shared" si="188"/>
        <v>18</v>
      </c>
      <c r="I5510" s="132" t="str" cm="1">
        <f t="array" ref="I5510">_xlfn.XLOOKUP(C5510,imp_horarios,imp_trechos_janta,"",-1,1)</f>
        <v>SAO LUIS X GOIANIA 08:00</v>
      </c>
      <c r="J5510" s="145" t="str" cm="1">
        <f t="array" ref="J5510">_xlfn.XLOOKUP(D5510,justificativas_motivos,justificativas_texto,"",1,1)</f>
        <v>MOTORISTA CUMPRINDO HORÁRIO NA ESCALA ATUAL</v>
      </c>
    </row>
    <row r="5511" spans="1:10" ht="41.25" hidden="1" customHeight="1">
      <c r="A5511" s="144">
        <v>45783</v>
      </c>
      <c r="B5511" s="135">
        <v>24010</v>
      </c>
      <c r="C5511" s="133">
        <v>0.33333333333333331</v>
      </c>
      <c r="D5511" s="136" t="s">
        <v>11</v>
      </c>
      <c r="E5511" s="132" t="s">
        <v>288</v>
      </c>
      <c r="F5511" s="132"/>
      <c r="G5511" s="132" t="str">
        <f t="shared" si="187"/>
        <v>1</v>
      </c>
      <c r="H5511" s="137">
        <f t="shared" si="188"/>
        <v>18</v>
      </c>
      <c r="I5511" s="132" t="str" cm="1">
        <f t="array" ref="I5511">_xlfn.XLOOKUP(C5511,imp_horarios,imp_trechos_janta,"",-1,1)</f>
        <v>SAO LUIS X GOIANIA 08:00</v>
      </c>
      <c r="J5511" s="145" t="str" cm="1">
        <f t="array" ref="J5511">_xlfn.XLOOKUP(D5511,justificativas_motivos,justificativas_texto,"",1,1)</f>
        <v>MOTORISTA CUMPRINDO HORÁRIO NA ESCALA ATUAL</v>
      </c>
    </row>
    <row r="5512" spans="1:10" ht="41.25" hidden="1" customHeight="1">
      <c r="A5512" s="144">
        <v>45783</v>
      </c>
      <c r="B5512" s="135">
        <v>19018</v>
      </c>
      <c r="C5512" s="133">
        <v>0.39583333333333331</v>
      </c>
      <c r="D5512" s="136" t="s">
        <v>11</v>
      </c>
      <c r="E5512" s="132" t="s">
        <v>80</v>
      </c>
      <c r="F5512" s="132"/>
      <c r="G5512" s="132" t="str">
        <f t="shared" si="187"/>
        <v>1</v>
      </c>
      <c r="H5512" s="137">
        <f t="shared" si="188"/>
        <v>18</v>
      </c>
      <c r="I5512" s="132" t="str" cm="1">
        <f t="array" ref="I5512">_xlfn.XLOOKUP(C5512,imp_horarios,imp_trechos_janta,"",-1,1)</f>
        <v>GOIANIA X BELEM 09:30</v>
      </c>
      <c r="J5512" s="145" t="str" cm="1">
        <f t="array" ref="J5512">_xlfn.XLOOKUP(D5512,justificativas_motivos,justificativas_texto,"",1,1)</f>
        <v>MOTORISTA CUMPRINDO HORÁRIO NA ESCALA ATUAL</v>
      </c>
    </row>
    <row r="5513" spans="1:10" ht="41.25" hidden="1" customHeight="1">
      <c r="A5513" s="144">
        <v>45783</v>
      </c>
      <c r="B5513" s="135">
        <v>19018</v>
      </c>
      <c r="C5513" s="133">
        <v>0.39583333333333331</v>
      </c>
      <c r="D5513" s="136" t="s">
        <v>11</v>
      </c>
      <c r="E5513" s="132" t="s">
        <v>135</v>
      </c>
      <c r="F5513" s="132"/>
      <c r="G5513" s="132" t="str">
        <f t="shared" si="187"/>
        <v>1</v>
      </c>
      <c r="H5513" s="137">
        <f t="shared" si="188"/>
        <v>18</v>
      </c>
      <c r="I5513" s="132" t="str" cm="1">
        <f t="array" ref="I5513">_xlfn.XLOOKUP(C5513,imp_horarios,imp_trechos_janta,"",-1,1)</f>
        <v>GOIANIA X BELEM 09:30</v>
      </c>
      <c r="J5513" s="145" t="str" cm="1">
        <f t="array" ref="J5513">_xlfn.XLOOKUP(D5513,justificativas_motivos,justificativas_texto,"",1,1)</f>
        <v>MOTORISTA CUMPRINDO HORÁRIO NA ESCALA ATUAL</v>
      </c>
    </row>
    <row r="5514" spans="1:10" ht="41.25" hidden="1" customHeight="1">
      <c r="A5514" s="144">
        <v>45783</v>
      </c>
      <c r="B5514" s="135">
        <v>24006</v>
      </c>
      <c r="C5514" s="133">
        <v>0.79166666666666663</v>
      </c>
      <c r="D5514" s="136" t="s">
        <v>11</v>
      </c>
      <c r="E5514" s="132" t="s">
        <v>141</v>
      </c>
      <c r="F5514" s="132"/>
      <c r="G5514" s="132" t="str">
        <f t="shared" si="187"/>
        <v>1</v>
      </c>
      <c r="H5514" s="137">
        <f t="shared" si="188"/>
        <v>18</v>
      </c>
      <c r="I5514" s="132" t="str" cm="1">
        <f t="array" ref="I5514">_xlfn.XLOOKUP(C5514,imp_horarios,imp_trechos_janta,"",-1,1)</f>
        <v>GOIANIA X TERESINA 18:00</v>
      </c>
      <c r="J5514" s="145" t="str" cm="1">
        <f t="array" ref="J5514">_xlfn.XLOOKUP(D5514,justificativas_motivos,justificativas_texto,"",1,1)</f>
        <v>MOTORISTA CUMPRINDO HORÁRIO NA ESCALA ATUAL</v>
      </c>
    </row>
    <row r="5515" spans="1:10" ht="41.25" hidden="1" customHeight="1">
      <c r="A5515" s="144">
        <v>45783</v>
      </c>
      <c r="B5515" s="135">
        <v>24006</v>
      </c>
      <c r="C5515" s="133">
        <v>0.79166666666666663</v>
      </c>
      <c r="D5515" s="136" t="s">
        <v>11</v>
      </c>
      <c r="E5515" s="132" t="s">
        <v>509</v>
      </c>
      <c r="F5515" s="132"/>
      <c r="G5515" s="132" t="str">
        <f t="shared" si="187"/>
        <v>1</v>
      </c>
      <c r="H5515" s="137">
        <f t="shared" si="188"/>
        <v>18</v>
      </c>
      <c r="I5515" s="132" t="str" cm="1">
        <f t="array" ref="I5515">_xlfn.XLOOKUP(C5515,imp_horarios,imp_trechos_janta,"",-1,1)</f>
        <v>GOIANIA X TERESINA 18:00</v>
      </c>
      <c r="J5515" s="145" t="str" cm="1">
        <f t="array" ref="J5515">_xlfn.XLOOKUP(D5515,justificativas_motivos,justificativas_texto,"",1,1)</f>
        <v>MOTORISTA CUMPRINDO HORÁRIO NA ESCALA ATUAL</v>
      </c>
    </row>
    <row r="5516" spans="1:10" ht="41.25" hidden="1" customHeight="1">
      <c r="A5516" s="144">
        <v>45783</v>
      </c>
      <c r="B5516" s="135">
        <v>24016</v>
      </c>
      <c r="C5516" s="133">
        <v>0.83333333333333337</v>
      </c>
      <c r="D5516" s="136" t="s">
        <v>11</v>
      </c>
      <c r="E5516" s="132" t="s">
        <v>121</v>
      </c>
      <c r="F5516" s="132"/>
      <c r="G5516" s="132" t="str">
        <f t="shared" si="187"/>
        <v>1</v>
      </c>
      <c r="H5516" s="137">
        <f t="shared" si="188"/>
        <v>18</v>
      </c>
      <c r="I5516" s="132" t="str" cm="1">
        <f t="array" ref="I5516">_xlfn.XLOOKUP(C5516,imp_horarios,imp_trechos_janta,"",-1,1)</f>
        <v>GOIANIA X SAO LUIS 20:00</v>
      </c>
      <c r="J5516" s="145" t="str" cm="1">
        <f t="array" ref="J5516">_xlfn.XLOOKUP(D5516,justificativas_motivos,justificativas_texto,"",1,1)</f>
        <v>MOTORISTA CUMPRINDO HORÁRIO NA ESCALA ATUAL</v>
      </c>
    </row>
    <row r="5517" spans="1:10" ht="41.25" hidden="1" customHeight="1">
      <c r="A5517" s="152">
        <v>45783</v>
      </c>
      <c r="B5517" s="146">
        <v>24016</v>
      </c>
      <c r="C5517" s="147">
        <v>0.83333333333333337</v>
      </c>
      <c r="D5517" s="136" t="s">
        <v>11</v>
      </c>
      <c r="E5517" s="149" t="s">
        <v>163</v>
      </c>
      <c r="F5517" s="149"/>
      <c r="G5517" s="149" t="str">
        <f t="shared" si="187"/>
        <v>1</v>
      </c>
      <c r="H5517" s="150">
        <f t="shared" si="188"/>
        <v>18</v>
      </c>
      <c r="I5517" s="149" t="str" cm="1">
        <f t="array" ref="I5517">_xlfn.XLOOKUP(C5517,imp_horarios,imp_trechos_janta,"",-1,1)</f>
        <v>GOIANIA X SAO LUIS 20:00</v>
      </c>
      <c r="J5517" s="151" t="str" cm="1">
        <f t="array" ref="J5517">_xlfn.XLOOKUP(D5517,justificativas_motivos,justificativas_texto,"",1,1)</f>
        <v>MOTORISTA CUMPRINDO HORÁRIO NA ESCALA ATUAL</v>
      </c>
    </row>
    <row r="5518" spans="1:10" ht="41.25" hidden="1" customHeight="1">
      <c r="A5518" s="144">
        <v>45784</v>
      </c>
      <c r="B5518" s="135">
        <v>19006</v>
      </c>
      <c r="C5518" s="133">
        <v>0.87847222222222221</v>
      </c>
      <c r="D5518" s="136" t="s">
        <v>11</v>
      </c>
      <c r="E5518" s="132" t="s">
        <v>121</v>
      </c>
      <c r="F5518" s="132"/>
      <c r="G5518" s="132" t="str">
        <f t="shared" si="187"/>
        <v>1</v>
      </c>
      <c r="H5518" s="137">
        <f t="shared" si="188"/>
        <v>18</v>
      </c>
      <c r="I5518" s="132" t="str" cm="1">
        <f t="array" ref="I5518">_xlfn.XLOOKUP(C5518,imp_horarios,imp_trechos_janta,"",-1,1)</f>
        <v>BELEM X GOIANIA 21:05</v>
      </c>
      <c r="J5518" s="145" t="str" cm="1">
        <f t="array" ref="J5518">_xlfn.XLOOKUP(D5518,justificativas_motivos,justificativas_texto,"",1,1)</f>
        <v>MOTORISTA CUMPRINDO HORÁRIO NA ESCALA ATUAL</v>
      </c>
    </row>
    <row r="5519" spans="1:10" ht="41.25" hidden="1" customHeight="1">
      <c r="A5519" s="144">
        <v>45784</v>
      </c>
      <c r="B5519" s="135">
        <v>19006</v>
      </c>
      <c r="C5519" s="133">
        <v>0.87847222222222221</v>
      </c>
      <c r="D5519" s="136" t="s">
        <v>11</v>
      </c>
      <c r="E5519" s="132" t="s">
        <v>163</v>
      </c>
      <c r="F5519" s="132"/>
      <c r="G5519" s="132" t="str">
        <f t="shared" si="187"/>
        <v>1</v>
      </c>
      <c r="H5519" s="137">
        <f t="shared" si="188"/>
        <v>18</v>
      </c>
      <c r="I5519" s="132" t="str" cm="1">
        <f t="array" ref="I5519">_xlfn.XLOOKUP(C5519,imp_horarios,imp_trechos_janta,"",-1,1)</f>
        <v>BELEM X GOIANIA 21:05</v>
      </c>
      <c r="J5519" s="145" t="str" cm="1">
        <f t="array" ref="J5519">_xlfn.XLOOKUP(D5519,justificativas_motivos,justificativas_texto,"",1,1)</f>
        <v>MOTORISTA CUMPRINDO HORÁRIO NA ESCALA ATUAL</v>
      </c>
    </row>
    <row r="5520" spans="1:10" ht="41.25" hidden="1" customHeight="1">
      <c r="A5520" s="144">
        <v>45784</v>
      </c>
      <c r="B5520" s="135">
        <v>24006</v>
      </c>
      <c r="C5520" s="133">
        <v>0.3</v>
      </c>
      <c r="D5520" s="136" t="s">
        <v>11</v>
      </c>
      <c r="E5520" s="132" t="s">
        <v>70</v>
      </c>
      <c r="F5520" s="132"/>
      <c r="G5520" s="132" t="str">
        <f t="shared" si="187"/>
        <v>1</v>
      </c>
      <c r="H5520" s="137">
        <f t="shared" si="188"/>
        <v>18</v>
      </c>
      <c r="I5520" s="132" t="str" cm="1">
        <f t="array" ref="I5520">_xlfn.XLOOKUP(C5520,imp_horarios,imp_trechos_janta,"",-1,1)</f>
        <v>BELEM X GOIANIA 07:12</v>
      </c>
      <c r="J5520" s="145" t="str" cm="1">
        <f t="array" ref="J5520">_xlfn.XLOOKUP(D5520,justificativas_motivos,justificativas_texto,"",1,1)</f>
        <v>MOTORISTA CUMPRINDO HORÁRIO NA ESCALA ATUAL</v>
      </c>
    </row>
    <row r="5521" spans="1:10" ht="41.25" hidden="1" customHeight="1">
      <c r="A5521" s="144">
        <v>45784</v>
      </c>
      <c r="B5521" s="135">
        <v>24006</v>
      </c>
      <c r="C5521" s="133">
        <v>0.3</v>
      </c>
      <c r="D5521" s="136" t="s">
        <v>11</v>
      </c>
      <c r="E5521" s="132" t="s">
        <v>416</v>
      </c>
      <c r="F5521" s="132"/>
      <c r="G5521" s="132" t="str">
        <f t="shared" si="187"/>
        <v>1</v>
      </c>
      <c r="H5521" s="137">
        <f t="shared" si="188"/>
        <v>18</v>
      </c>
      <c r="I5521" s="132" t="str" cm="1">
        <f t="array" ref="I5521">_xlfn.XLOOKUP(C5521,imp_horarios,imp_trechos_janta,"",-1,1)</f>
        <v>BELEM X GOIANIA 07:12</v>
      </c>
      <c r="J5521" s="145" t="str" cm="1">
        <f t="array" ref="J5521">_xlfn.XLOOKUP(D5521,justificativas_motivos,justificativas_texto,"",1,1)</f>
        <v>MOTORISTA CUMPRINDO HORÁRIO NA ESCALA ATUAL</v>
      </c>
    </row>
    <row r="5522" spans="1:10" ht="41.25" hidden="1" customHeight="1">
      <c r="A5522" s="144">
        <v>45784</v>
      </c>
      <c r="B5522" s="135">
        <v>19021</v>
      </c>
      <c r="C5522" s="133">
        <v>0.39583333333333331</v>
      </c>
      <c r="D5522" s="136" t="s">
        <v>11</v>
      </c>
      <c r="E5522" s="132" t="s">
        <v>244</v>
      </c>
      <c r="F5522" s="132"/>
      <c r="G5522" s="132" t="str">
        <f t="shared" si="187"/>
        <v>1</v>
      </c>
      <c r="H5522" s="137">
        <f t="shared" si="188"/>
        <v>18</v>
      </c>
      <c r="I5522" s="132" t="str" cm="1">
        <f t="array" ref="I5522">_xlfn.XLOOKUP(C5522,imp_horarios,imp_trechos_janta,"",-1,1)</f>
        <v>GOIANIA X BELEM 09:30</v>
      </c>
      <c r="J5522" s="145" t="str" cm="1">
        <f t="array" ref="J5522">_xlfn.XLOOKUP(D5522,justificativas_motivos,justificativas_texto,"",1,1)</f>
        <v>MOTORISTA CUMPRINDO HORÁRIO NA ESCALA ATUAL</v>
      </c>
    </row>
    <row r="5523" spans="1:10" ht="41.25" hidden="1" customHeight="1">
      <c r="A5523" s="144">
        <v>45784</v>
      </c>
      <c r="B5523" s="135">
        <v>19021</v>
      </c>
      <c r="C5523" s="133">
        <v>0.39583333333333331</v>
      </c>
      <c r="D5523" s="136" t="s">
        <v>11</v>
      </c>
      <c r="E5523" s="132" t="s">
        <v>310</v>
      </c>
      <c r="F5523" s="132"/>
      <c r="G5523" s="132" t="str">
        <f t="shared" si="187"/>
        <v>1</v>
      </c>
      <c r="H5523" s="137">
        <f t="shared" si="188"/>
        <v>18</v>
      </c>
      <c r="I5523" s="132" t="str" cm="1">
        <f t="array" ref="I5523">_xlfn.XLOOKUP(C5523,imp_horarios,imp_trechos_janta,"",-1,1)</f>
        <v>GOIANIA X BELEM 09:30</v>
      </c>
      <c r="J5523" s="145" t="str" cm="1">
        <f t="array" ref="J5523">_xlfn.XLOOKUP(D5523,justificativas_motivos,justificativas_texto,"",1,1)</f>
        <v>MOTORISTA CUMPRINDO HORÁRIO NA ESCALA ATUAL</v>
      </c>
    </row>
    <row r="5524" spans="1:10" ht="41.25" hidden="1" customHeight="1">
      <c r="A5524" s="144">
        <v>45784</v>
      </c>
      <c r="B5524" s="135">
        <v>19025</v>
      </c>
      <c r="C5524" s="133">
        <v>0.75</v>
      </c>
      <c r="D5524" s="136" t="s">
        <v>11</v>
      </c>
      <c r="E5524" s="132" t="s">
        <v>167</v>
      </c>
      <c r="F5524" s="132"/>
      <c r="G5524" s="132" t="str">
        <f t="shared" si="187"/>
        <v>1</v>
      </c>
      <c r="H5524" s="137">
        <f t="shared" si="188"/>
        <v>18</v>
      </c>
      <c r="I5524" s="132" t="str" cm="1">
        <f t="array" ref="I5524">_xlfn.XLOOKUP(C5524,imp_horarios,imp_trechos_janta,"",-1,1)</f>
        <v>GOIANIA X TERESINA 18:00</v>
      </c>
      <c r="J5524" s="145" t="str" cm="1">
        <f t="array" ref="J5524">_xlfn.XLOOKUP(D5524,justificativas_motivos,justificativas_texto,"",1,1)</f>
        <v>MOTORISTA CUMPRINDO HORÁRIO NA ESCALA ATUAL</v>
      </c>
    </row>
    <row r="5525" spans="1:10" ht="41.25" hidden="1" customHeight="1">
      <c r="A5525" s="144">
        <v>45784</v>
      </c>
      <c r="B5525" s="135">
        <v>19025</v>
      </c>
      <c r="C5525" s="133">
        <v>0.75</v>
      </c>
      <c r="D5525" s="136" t="s">
        <v>11</v>
      </c>
      <c r="E5525" s="132" t="s">
        <v>379</v>
      </c>
      <c r="F5525" s="132"/>
      <c r="G5525" s="132" t="str">
        <f t="shared" si="187"/>
        <v>1</v>
      </c>
      <c r="H5525" s="137">
        <f t="shared" si="188"/>
        <v>18</v>
      </c>
      <c r="I5525" s="132" t="str" cm="1">
        <f t="array" ref="I5525">_xlfn.XLOOKUP(C5525,imp_horarios,imp_trechos_janta,"",-1,1)</f>
        <v>GOIANIA X TERESINA 18:00</v>
      </c>
      <c r="J5525" s="145" t="str" cm="1">
        <f t="array" ref="J5525">_xlfn.XLOOKUP(D5525,justificativas_motivos,justificativas_texto,"",1,1)</f>
        <v>MOTORISTA CUMPRINDO HORÁRIO NA ESCALA ATUAL</v>
      </c>
    </row>
    <row r="5526" spans="1:10" ht="41.25" hidden="1" customHeight="1">
      <c r="A5526" s="144">
        <v>45784</v>
      </c>
      <c r="B5526" s="135">
        <v>24001</v>
      </c>
      <c r="C5526" s="133">
        <v>0.79166666666666663</v>
      </c>
      <c r="D5526" s="136" t="s">
        <v>11</v>
      </c>
      <c r="E5526" s="132" t="s">
        <v>309</v>
      </c>
      <c r="F5526" s="132"/>
      <c r="G5526" s="132" t="str">
        <f t="shared" si="187"/>
        <v>1</v>
      </c>
      <c r="H5526" s="137">
        <f t="shared" si="188"/>
        <v>18</v>
      </c>
      <c r="I5526" s="132" t="str" cm="1">
        <f t="array" ref="I5526">_xlfn.XLOOKUP(C5526,imp_horarios,imp_trechos_janta,"",-1,1)</f>
        <v>GOIANIA X TERESINA 18:00</v>
      </c>
      <c r="J5526" s="145" t="str" cm="1">
        <f t="array" ref="J5526">_xlfn.XLOOKUP(D5526,justificativas_motivos,justificativas_texto,"",1,1)</f>
        <v>MOTORISTA CUMPRINDO HORÁRIO NA ESCALA ATUAL</v>
      </c>
    </row>
    <row r="5527" spans="1:10" ht="41.25" hidden="1" customHeight="1">
      <c r="A5527" s="144">
        <v>45784</v>
      </c>
      <c r="B5527" s="135">
        <v>24001</v>
      </c>
      <c r="C5527" s="133">
        <v>0.79166666666666663</v>
      </c>
      <c r="D5527" s="136" t="s">
        <v>11</v>
      </c>
      <c r="E5527" s="132" t="s">
        <v>17</v>
      </c>
      <c r="F5527" s="132"/>
      <c r="G5527" s="132" t="str">
        <f t="shared" si="187"/>
        <v>1</v>
      </c>
      <c r="H5527" s="137">
        <f t="shared" si="188"/>
        <v>18</v>
      </c>
      <c r="I5527" s="132" t="str" cm="1">
        <f t="array" ref="I5527">_xlfn.XLOOKUP(C5527,imp_horarios,imp_trechos_janta,"",-1,1)</f>
        <v>GOIANIA X TERESINA 18:00</v>
      </c>
      <c r="J5527" s="145" t="str" cm="1">
        <f t="array" ref="J5527">_xlfn.XLOOKUP(D5527,justificativas_motivos,justificativas_texto,"",1,1)</f>
        <v>MOTORISTA CUMPRINDO HORÁRIO NA ESCALA ATUAL</v>
      </c>
    </row>
    <row r="5528" spans="1:10" ht="41.25" hidden="1" customHeight="1">
      <c r="A5528" s="144">
        <v>45784</v>
      </c>
      <c r="B5528" s="135">
        <v>24013</v>
      </c>
      <c r="C5528" s="133">
        <v>0.83333333333333337</v>
      </c>
      <c r="D5528" s="136" t="s">
        <v>11</v>
      </c>
      <c r="E5528" s="132" t="s">
        <v>171</v>
      </c>
      <c r="F5528" s="132"/>
      <c r="G5528" s="132" t="str">
        <f t="shared" si="187"/>
        <v>1</v>
      </c>
      <c r="H5528" s="137">
        <f t="shared" si="188"/>
        <v>18</v>
      </c>
      <c r="I5528" s="132" t="str" cm="1">
        <f t="array" ref="I5528">_xlfn.XLOOKUP(C5528,imp_horarios,imp_trechos_janta,"",-1,1)</f>
        <v>GOIANIA X SAO LUIS 20:00</v>
      </c>
      <c r="J5528" s="145" t="str" cm="1">
        <f t="array" ref="J5528">_xlfn.XLOOKUP(D5528,justificativas_motivos,justificativas_texto,"",1,1)</f>
        <v>MOTORISTA CUMPRINDO HORÁRIO NA ESCALA ATUAL</v>
      </c>
    </row>
    <row r="5529" spans="1:10" ht="41.25" hidden="1" customHeight="1">
      <c r="A5529" s="144">
        <v>45784</v>
      </c>
      <c r="B5529" s="135">
        <v>24013</v>
      </c>
      <c r="C5529" s="133">
        <v>0.83333333333333337</v>
      </c>
      <c r="D5529" s="136" t="s">
        <v>11</v>
      </c>
      <c r="E5529" s="132" t="s">
        <v>302</v>
      </c>
      <c r="F5529" s="132"/>
      <c r="G5529" s="132" t="str">
        <f t="shared" si="187"/>
        <v>1</v>
      </c>
      <c r="H5529" s="137">
        <f t="shared" si="188"/>
        <v>18</v>
      </c>
      <c r="I5529" s="132" t="str" cm="1">
        <f t="array" ref="I5529">_xlfn.XLOOKUP(C5529,imp_horarios,imp_trechos_janta,"",-1,1)</f>
        <v>GOIANIA X SAO LUIS 20:00</v>
      </c>
      <c r="J5529" s="145" t="str" cm="1">
        <f t="array" ref="J5529">_xlfn.XLOOKUP(D5529,justificativas_motivos,justificativas_texto,"",1,1)</f>
        <v>MOTORISTA CUMPRINDO HORÁRIO NA ESCALA ATUAL</v>
      </c>
    </row>
    <row r="5530" spans="1:10" ht="41.25" hidden="1" customHeight="1">
      <c r="A5530" s="144">
        <v>45785</v>
      </c>
      <c r="B5530" s="135">
        <v>16700</v>
      </c>
      <c r="C5530" s="133">
        <v>0.87847222222222221</v>
      </c>
      <c r="D5530" s="136" t="s">
        <v>11</v>
      </c>
      <c r="E5530" s="132" t="s">
        <v>171</v>
      </c>
      <c r="F5530" s="132"/>
      <c r="G5530" s="132" t="str">
        <f t="shared" si="187"/>
        <v>1</v>
      </c>
      <c r="H5530" s="137">
        <f t="shared" si="188"/>
        <v>18</v>
      </c>
      <c r="I5530" s="132" t="str" cm="1">
        <f t="array" ref="I5530">_xlfn.XLOOKUP(C5530,imp_horarios,imp_trechos_janta,"",-1,1)</f>
        <v>BELEM X GOIANIA 21:05</v>
      </c>
      <c r="J5530" s="145" t="str" cm="1">
        <f t="array" ref="J5530">_xlfn.XLOOKUP(D5530,justificativas_motivos,justificativas_texto,"",1,1)</f>
        <v>MOTORISTA CUMPRINDO HORÁRIO NA ESCALA ATUAL</v>
      </c>
    </row>
    <row r="5531" spans="1:10" ht="41.25" hidden="1" customHeight="1">
      <c r="A5531" s="144">
        <v>45785</v>
      </c>
      <c r="B5531" s="135">
        <f>B5530</f>
        <v>16700</v>
      </c>
      <c r="C5531" s="133">
        <f>C5530</f>
        <v>0.87847222222222221</v>
      </c>
      <c r="D5531" s="136" t="s">
        <v>11</v>
      </c>
      <c r="E5531" s="132" t="s">
        <v>302</v>
      </c>
      <c r="F5531" s="132"/>
      <c r="G5531" s="132" t="str">
        <f t="shared" si="187"/>
        <v>1</v>
      </c>
      <c r="H5531" s="137">
        <f t="shared" si="188"/>
        <v>18</v>
      </c>
      <c r="I5531" s="132" t="str" cm="1">
        <f t="array" ref="I5531">_xlfn.XLOOKUP(C5531,imp_horarios,imp_trechos_janta,"",-1,1)</f>
        <v>BELEM X GOIANIA 21:05</v>
      </c>
      <c r="J5531" s="145" t="str" cm="1">
        <f t="array" ref="J5531">_xlfn.XLOOKUP(D5531,justificativas_motivos,justificativas_texto,"",1,1)</f>
        <v>MOTORISTA CUMPRINDO HORÁRIO NA ESCALA ATUAL</v>
      </c>
    </row>
    <row r="5532" spans="1:10" ht="41.25" hidden="1" customHeight="1">
      <c r="A5532" s="144">
        <v>45785</v>
      </c>
      <c r="B5532" s="135">
        <v>24001</v>
      </c>
      <c r="C5532" s="133">
        <v>0.3</v>
      </c>
      <c r="D5532" s="136" t="s">
        <v>11</v>
      </c>
      <c r="E5532" s="132" t="s">
        <v>193</v>
      </c>
      <c r="F5532" s="132"/>
      <c r="G5532" s="132" t="str">
        <f t="shared" si="187"/>
        <v>1</v>
      </c>
      <c r="H5532" s="137">
        <f t="shared" si="188"/>
        <v>18</v>
      </c>
      <c r="I5532" s="132" t="str" cm="1">
        <f t="array" ref="I5532">_xlfn.XLOOKUP(C5532,imp_horarios,imp_trechos_janta,"",-1,1)</f>
        <v>BELEM X GOIANIA 07:12</v>
      </c>
      <c r="J5532" s="145" t="str" cm="1">
        <f t="array" ref="J5532">_xlfn.XLOOKUP(D5532,justificativas_motivos,justificativas_texto,"",1,1)</f>
        <v>MOTORISTA CUMPRINDO HORÁRIO NA ESCALA ATUAL</v>
      </c>
    </row>
    <row r="5533" spans="1:10" ht="41.25" hidden="1" customHeight="1">
      <c r="A5533" s="144">
        <v>45785</v>
      </c>
      <c r="B5533" s="135">
        <f>B5532</f>
        <v>24001</v>
      </c>
      <c r="C5533" s="133">
        <f>C5532</f>
        <v>0.3</v>
      </c>
      <c r="D5533" s="136" t="s">
        <v>11</v>
      </c>
      <c r="E5533" s="132" t="s">
        <v>168</v>
      </c>
      <c r="F5533" s="132"/>
      <c r="G5533" s="132" t="str">
        <f t="shared" si="187"/>
        <v>1</v>
      </c>
      <c r="H5533" s="137">
        <f t="shared" si="188"/>
        <v>18</v>
      </c>
      <c r="I5533" s="132" t="str" cm="1">
        <f t="array" ref="I5533">_xlfn.XLOOKUP(C5533,imp_horarios,imp_trechos_janta,"",-1,1)</f>
        <v>BELEM X GOIANIA 07:12</v>
      </c>
      <c r="J5533" s="145" t="str" cm="1">
        <f t="array" ref="J5533">_xlfn.XLOOKUP(D5533,justificativas_motivos,justificativas_texto,"",1,1)</f>
        <v>MOTORISTA CUMPRINDO HORÁRIO NA ESCALA ATUAL</v>
      </c>
    </row>
    <row r="5534" spans="1:10" ht="41.25" hidden="1" customHeight="1">
      <c r="A5534" s="144">
        <v>45785</v>
      </c>
      <c r="B5534" s="135">
        <v>24013</v>
      </c>
      <c r="C5534" s="133">
        <v>0.33333333333333331</v>
      </c>
      <c r="D5534" s="136" t="s">
        <v>11</v>
      </c>
      <c r="E5534" s="132" t="s">
        <v>151</v>
      </c>
      <c r="F5534" s="132"/>
      <c r="G5534" s="132" t="str">
        <f t="shared" si="187"/>
        <v>1</v>
      </c>
      <c r="H5534" s="137">
        <f t="shared" si="188"/>
        <v>18</v>
      </c>
      <c r="I5534" s="132" t="str" cm="1">
        <f t="array" ref="I5534">_xlfn.XLOOKUP(C5534,imp_horarios,imp_trechos_janta,"",-1,1)</f>
        <v>SAO LUIS X GOIANIA 08:00</v>
      </c>
      <c r="J5534" s="145" t="str" cm="1">
        <f t="array" ref="J5534">_xlfn.XLOOKUP(D5534,justificativas_motivos,justificativas_texto,"",1,1)</f>
        <v>MOTORISTA CUMPRINDO HORÁRIO NA ESCALA ATUAL</v>
      </c>
    </row>
    <row r="5535" spans="1:10" ht="41.25" hidden="1" customHeight="1">
      <c r="A5535" s="144">
        <v>45785</v>
      </c>
      <c r="B5535" s="135">
        <f>B5534</f>
        <v>24013</v>
      </c>
      <c r="C5535" s="133">
        <f>C5534</f>
        <v>0.33333333333333331</v>
      </c>
      <c r="D5535" s="136" t="s">
        <v>11</v>
      </c>
      <c r="E5535" s="132" t="s">
        <v>116</v>
      </c>
      <c r="F5535" s="132"/>
      <c r="G5535" s="132" t="str">
        <f t="shared" si="187"/>
        <v>1</v>
      </c>
      <c r="H5535" s="137">
        <f t="shared" si="188"/>
        <v>18</v>
      </c>
      <c r="I5535" s="132" t="str" cm="1">
        <f t="array" ref="I5535">_xlfn.XLOOKUP(C5535,imp_horarios,imp_trechos_janta,"",-1,1)</f>
        <v>SAO LUIS X GOIANIA 08:00</v>
      </c>
      <c r="J5535" s="145" t="str" cm="1">
        <f t="array" ref="J5535">_xlfn.XLOOKUP(D5535,justificativas_motivos,justificativas_texto,"",1,1)</f>
        <v>MOTORISTA CUMPRINDO HORÁRIO NA ESCALA ATUAL</v>
      </c>
    </row>
    <row r="5536" spans="1:10" ht="41.25" hidden="1" customHeight="1">
      <c r="A5536" s="144">
        <v>45785</v>
      </c>
      <c r="B5536" s="135">
        <v>15600</v>
      </c>
      <c r="C5536" s="133">
        <v>0.37708333333333333</v>
      </c>
      <c r="D5536" s="136" t="s">
        <v>11</v>
      </c>
      <c r="E5536" s="132" t="s">
        <v>248</v>
      </c>
      <c r="F5536" s="132"/>
      <c r="G5536" s="132" t="str">
        <f t="shared" si="187"/>
        <v>1</v>
      </c>
      <c r="H5536" s="137">
        <f t="shared" si="188"/>
        <v>18</v>
      </c>
      <c r="I5536" s="132" t="str" cm="1">
        <f t="array" ref="I5536">_xlfn.XLOOKUP(C5536,imp_horarios,imp_trechos_janta,"",-1,1)</f>
        <v>FORTALEZA X SINOP 09:03</v>
      </c>
      <c r="J5536" s="145" t="str" cm="1">
        <f t="array" ref="J5536">_xlfn.XLOOKUP(D5536,justificativas_motivos,justificativas_texto,"",1,1)</f>
        <v>MOTORISTA CUMPRINDO HORÁRIO NA ESCALA ATUAL</v>
      </c>
    </row>
    <row r="5537" spans="1:10" ht="41.25" hidden="1" customHeight="1">
      <c r="A5537" s="144">
        <v>45785</v>
      </c>
      <c r="B5537" s="135">
        <f>B5536</f>
        <v>15600</v>
      </c>
      <c r="C5537" s="133">
        <f>C5536</f>
        <v>0.37708333333333333</v>
      </c>
      <c r="D5537" s="136" t="s">
        <v>11</v>
      </c>
      <c r="E5537" s="132" t="s">
        <v>304</v>
      </c>
      <c r="F5537" s="132"/>
      <c r="G5537" s="132" t="str">
        <f t="shared" si="187"/>
        <v>1</v>
      </c>
      <c r="H5537" s="137">
        <f t="shared" si="188"/>
        <v>18</v>
      </c>
      <c r="I5537" s="132" t="str" cm="1">
        <f t="array" ref="I5537">_xlfn.XLOOKUP(C5537,imp_horarios,imp_trechos_janta,"",-1,1)</f>
        <v>FORTALEZA X SINOP 09:03</v>
      </c>
      <c r="J5537" s="145" t="str" cm="1">
        <f t="array" ref="J5537">_xlfn.XLOOKUP(D5537,justificativas_motivos,justificativas_texto,"",1,1)</f>
        <v>MOTORISTA CUMPRINDO HORÁRIO NA ESCALA ATUAL</v>
      </c>
    </row>
    <row r="5538" spans="1:10" ht="41.25" hidden="1" customHeight="1">
      <c r="A5538" s="144">
        <v>45785</v>
      </c>
      <c r="B5538" s="135">
        <v>24011</v>
      </c>
      <c r="C5538" s="133">
        <v>0.79166666666666663</v>
      </c>
      <c r="D5538" s="136" t="s">
        <v>11</v>
      </c>
      <c r="E5538" s="132" t="s">
        <v>15</v>
      </c>
      <c r="F5538" s="132"/>
      <c r="G5538" s="132" t="str">
        <f t="shared" si="187"/>
        <v>1</v>
      </c>
      <c r="H5538" s="137">
        <f t="shared" si="188"/>
        <v>18</v>
      </c>
      <c r="I5538" s="132" t="str" cm="1">
        <f t="array" ref="I5538">_xlfn.XLOOKUP(C5538,imp_horarios,imp_trechos_janta,"",-1,1)</f>
        <v>GOIANIA X TERESINA 18:00</v>
      </c>
      <c r="J5538" s="145" t="str" cm="1">
        <f t="array" ref="J5538">_xlfn.XLOOKUP(D5538,justificativas_motivos,justificativas_texto,"",1,1)</f>
        <v>MOTORISTA CUMPRINDO HORÁRIO NA ESCALA ATUAL</v>
      </c>
    </row>
    <row r="5539" spans="1:10" ht="41.25" hidden="1" customHeight="1">
      <c r="A5539" s="144">
        <v>45785</v>
      </c>
      <c r="B5539" s="135">
        <v>24011</v>
      </c>
      <c r="C5539" s="133">
        <v>0.79166666666666663</v>
      </c>
      <c r="D5539" s="136" t="s">
        <v>11</v>
      </c>
      <c r="E5539" s="132" t="s">
        <v>118</v>
      </c>
      <c r="F5539" s="132"/>
      <c r="G5539" s="132" t="str">
        <f t="shared" si="187"/>
        <v>1</v>
      </c>
      <c r="H5539" s="137">
        <f t="shared" si="188"/>
        <v>18</v>
      </c>
      <c r="I5539" s="132" t="str" cm="1">
        <f t="array" ref="I5539">_xlfn.XLOOKUP(C5539,imp_horarios,imp_trechos_janta,"",-1,1)</f>
        <v>GOIANIA X TERESINA 18:00</v>
      </c>
      <c r="J5539" s="145" t="str" cm="1">
        <f t="array" ref="J5539">_xlfn.XLOOKUP(D5539,justificativas_motivos,justificativas_texto,"",1,1)</f>
        <v>MOTORISTA CUMPRINDO HORÁRIO NA ESCALA ATUAL</v>
      </c>
    </row>
    <row r="5540" spans="1:10" ht="41.25" hidden="1" customHeight="1">
      <c r="A5540" s="144">
        <v>45785</v>
      </c>
      <c r="B5540" s="135">
        <v>24009</v>
      </c>
      <c r="C5540" s="133">
        <v>0.83333333333333337</v>
      </c>
      <c r="D5540" s="136" t="s">
        <v>11</v>
      </c>
      <c r="E5540" s="132" t="s">
        <v>127</v>
      </c>
      <c r="F5540" s="132"/>
      <c r="G5540" s="132" t="str">
        <f t="shared" si="187"/>
        <v>1</v>
      </c>
      <c r="H5540" s="137">
        <f t="shared" si="188"/>
        <v>18</v>
      </c>
      <c r="I5540" s="132" t="str" cm="1">
        <f t="array" ref="I5540">_xlfn.XLOOKUP(C5540,imp_horarios,imp_trechos_janta,"",-1,1)</f>
        <v>GOIANIA X SAO LUIS 20:00</v>
      </c>
      <c r="J5540" s="145" t="str" cm="1">
        <f t="array" ref="J5540">_xlfn.XLOOKUP(D5540,justificativas_motivos,justificativas_texto,"",1,1)</f>
        <v>MOTORISTA CUMPRINDO HORÁRIO NA ESCALA ATUAL</v>
      </c>
    </row>
    <row r="5541" spans="1:10" ht="41.25" hidden="1" customHeight="1">
      <c r="A5541" s="152">
        <v>45785</v>
      </c>
      <c r="B5541" s="146">
        <v>24009</v>
      </c>
      <c r="C5541" s="147">
        <v>0.83333333333333337</v>
      </c>
      <c r="D5541" s="148" t="s">
        <v>11</v>
      </c>
      <c r="E5541" s="149" t="s">
        <v>234</v>
      </c>
      <c r="F5541" s="149"/>
      <c r="G5541" s="149" t="str">
        <f t="shared" si="187"/>
        <v>1</v>
      </c>
      <c r="H5541" s="150">
        <f t="shared" si="188"/>
        <v>18</v>
      </c>
      <c r="I5541" s="149" t="str" cm="1">
        <f t="array" ref="I5541">_xlfn.XLOOKUP(C5541,imp_horarios,imp_trechos_janta,"",-1,1)</f>
        <v>GOIANIA X SAO LUIS 20:00</v>
      </c>
      <c r="J5541" s="151" t="str" cm="1">
        <f t="array" ref="J5541">_xlfn.XLOOKUP(D5541,justificativas_motivos,justificativas_texto,"",1,1)</f>
        <v>MOTORISTA CUMPRINDO HORÁRIO NA ESCALA ATUAL</v>
      </c>
    </row>
    <row r="5542" spans="1:10" ht="41.25" hidden="1" customHeight="1">
      <c r="A5542" s="144">
        <v>45786</v>
      </c>
      <c r="B5542" s="135">
        <v>20016</v>
      </c>
      <c r="C5542" s="136" t="s">
        <v>596</v>
      </c>
      <c r="D5542" s="148" t="s">
        <v>11</v>
      </c>
      <c r="E5542" s="132" t="s">
        <v>127</v>
      </c>
      <c r="F5542" s="132"/>
      <c r="G5542" s="132" t="str">
        <f t="shared" si="187"/>
        <v>1</v>
      </c>
      <c r="H5542" s="137">
        <f t="shared" si="188"/>
        <v>18</v>
      </c>
      <c r="I5542" s="132" t="s">
        <v>22</v>
      </c>
      <c r="J5542" s="145" t="str" cm="1">
        <f t="array" ref="J5542">_xlfn.XLOOKUP(D5542,justificativas_motivos,justificativas_texto,"",1,1)</f>
        <v>MOTORISTA CUMPRINDO HORÁRIO NA ESCALA ATUAL</v>
      </c>
    </row>
    <row r="5543" spans="1:10" ht="41.25" hidden="1" customHeight="1">
      <c r="A5543" s="144">
        <v>45786</v>
      </c>
      <c r="B5543" s="135">
        <v>20016</v>
      </c>
      <c r="C5543" s="136" t="s">
        <v>596</v>
      </c>
      <c r="D5543" s="148" t="s">
        <v>11</v>
      </c>
      <c r="E5543" s="132" t="s">
        <v>234</v>
      </c>
      <c r="F5543" s="132"/>
      <c r="G5543" s="132" t="str">
        <f t="shared" si="187"/>
        <v>1</v>
      </c>
      <c r="H5543" s="137">
        <f t="shared" si="188"/>
        <v>18</v>
      </c>
      <c r="I5543" s="132" t="s">
        <v>22</v>
      </c>
      <c r="J5543" s="145" t="str" cm="1">
        <f t="array" ref="J5543">_xlfn.XLOOKUP(D5543,justificativas_motivos,justificativas_texto,"",1,1)</f>
        <v>MOTORISTA CUMPRINDO HORÁRIO NA ESCALA ATUAL</v>
      </c>
    </row>
    <row r="5544" spans="1:10" ht="41.25" hidden="1" customHeight="1">
      <c r="A5544" s="144">
        <v>45786</v>
      </c>
      <c r="B5544" s="135">
        <v>24011</v>
      </c>
      <c r="C5544" s="136" t="s">
        <v>598</v>
      </c>
      <c r="D5544" s="148" t="s">
        <v>11</v>
      </c>
      <c r="E5544" s="132" t="s">
        <v>61</v>
      </c>
      <c r="F5544" s="132"/>
      <c r="G5544" s="132" t="str">
        <f t="shared" si="187"/>
        <v>1</v>
      </c>
      <c r="H5544" s="137">
        <f t="shared" si="188"/>
        <v>18</v>
      </c>
      <c r="I5544" s="132" t="s">
        <v>25</v>
      </c>
      <c r="J5544" s="145" t="str" cm="1">
        <f t="array" ref="J5544">_xlfn.XLOOKUP(D5544,justificativas_motivos,justificativas_texto,"",1,1)</f>
        <v>MOTORISTA CUMPRINDO HORÁRIO NA ESCALA ATUAL</v>
      </c>
    </row>
    <row r="5545" spans="1:10" ht="41.25" hidden="1" customHeight="1">
      <c r="A5545" s="144">
        <v>45786</v>
      </c>
      <c r="B5545" s="135">
        <v>24011</v>
      </c>
      <c r="C5545" s="136" t="s">
        <v>598</v>
      </c>
      <c r="D5545" s="148" t="s">
        <v>11</v>
      </c>
      <c r="E5545" s="132" t="s">
        <v>60</v>
      </c>
      <c r="F5545" s="132"/>
      <c r="G5545" s="132" t="str">
        <f t="shared" si="187"/>
        <v>1</v>
      </c>
      <c r="H5545" s="137">
        <f t="shared" si="188"/>
        <v>18</v>
      </c>
      <c r="I5545" s="132" t="s">
        <v>25</v>
      </c>
      <c r="J5545" s="145" t="str" cm="1">
        <f t="array" ref="J5545">_xlfn.XLOOKUP(D5545,justificativas_motivos,justificativas_texto,"",1,1)</f>
        <v>MOTORISTA CUMPRINDO HORÁRIO NA ESCALA ATUAL</v>
      </c>
    </row>
    <row r="5546" spans="1:10" ht="41.25" hidden="1" customHeight="1">
      <c r="A5546" s="144">
        <v>45786</v>
      </c>
      <c r="B5546" s="135">
        <v>17100</v>
      </c>
      <c r="C5546" s="136" t="s">
        <v>646</v>
      </c>
      <c r="D5546" s="148" t="s">
        <v>11</v>
      </c>
      <c r="E5546" s="132" t="s">
        <v>344</v>
      </c>
      <c r="F5546" s="132"/>
      <c r="G5546" s="132" t="str">
        <f t="shared" si="187"/>
        <v>1</v>
      </c>
      <c r="H5546" s="137">
        <f t="shared" si="188"/>
        <v>18</v>
      </c>
      <c r="I5546" s="132" t="s">
        <v>145</v>
      </c>
      <c r="J5546" s="145" t="str" cm="1">
        <f t="array" ref="J5546">_xlfn.XLOOKUP(D5546,justificativas_motivos,justificativas_texto,"",1,1)</f>
        <v>MOTORISTA CUMPRINDO HORÁRIO NA ESCALA ATUAL</v>
      </c>
    </row>
    <row r="5547" spans="1:10" ht="41.25" hidden="1" customHeight="1">
      <c r="A5547" s="144">
        <v>45786</v>
      </c>
      <c r="B5547" s="135">
        <v>17100</v>
      </c>
      <c r="C5547" s="136" t="s">
        <v>646</v>
      </c>
      <c r="D5547" s="148" t="s">
        <v>11</v>
      </c>
      <c r="E5547" s="132" t="s">
        <v>371</v>
      </c>
      <c r="F5547" s="132"/>
      <c r="G5547" s="132" t="str">
        <f t="shared" si="187"/>
        <v>1</v>
      </c>
      <c r="H5547" s="137">
        <f t="shared" si="188"/>
        <v>18</v>
      </c>
      <c r="I5547" s="132" t="s">
        <v>145</v>
      </c>
      <c r="J5547" s="145" t="str" cm="1">
        <f t="array" ref="J5547">_xlfn.XLOOKUP(D5547,justificativas_motivos,justificativas_texto,"",1,1)</f>
        <v>MOTORISTA CUMPRINDO HORÁRIO NA ESCALA ATUAL</v>
      </c>
    </row>
    <row r="5548" spans="1:10" ht="41.25" hidden="1" customHeight="1">
      <c r="A5548" s="144">
        <v>45786</v>
      </c>
      <c r="B5548" s="135">
        <v>20022</v>
      </c>
      <c r="C5548" s="136" t="s">
        <v>647</v>
      </c>
      <c r="D5548" s="148" t="s">
        <v>11</v>
      </c>
      <c r="E5548" s="132" t="s">
        <v>112</v>
      </c>
      <c r="F5548" s="132"/>
      <c r="G5548" s="132" t="str">
        <f t="shared" si="187"/>
        <v>1</v>
      </c>
      <c r="H5548" s="137">
        <f t="shared" si="188"/>
        <v>18</v>
      </c>
      <c r="I5548" s="132" t="s">
        <v>99</v>
      </c>
      <c r="J5548" s="145" t="str" cm="1">
        <f t="array" ref="J5548">_xlfn.XLOOKUP(D5548,justificativas_motivos,justificativas_texto,"",1,1)</f>
        <v>MOTORISTA CUMPRINDO HORÁRIO NA ESCALA ATUAL</v>
      </c>
    </row>
    <row r="5549" spans="1:10" ht="41.25" hidden="1" customHeight="1">
      <c r="A5549" s="144">
        <v>45786</v>
      </c>
      <c r="B5549" s="135">
        <v>20022</v>
      </c>
      <c r="C5549" s="136" t="s">
        <v>647</v>
      </c>
      <c r="D5549" s="148" t="s">
        <v>11</v>
      </c>
      <c r="E5549" s="132" t="s">
        <v>86</v>
      </c>
      <c r="F5549" s="132"/>
      <c r="G5549" s="132" t="str">
        <f t="shared" si="187"/>
        <v>1</v>
      </c>
      <c r="H5549" s="137">
        <f t="shared" si="188"/>
        <v>18</v>
      </c>
      <c r="I5549" s="132" t="s">
        <v>99</v>
      </c>
      <c r="J5549" s="145" t="str" cm="1">
        <f t="array" ref="J5549">_xlfn.XLOOKUP(D5549,justificativas_motivos,justificativas_texto,"",1,1)</f>
        <v>MOTORISTA CUMPRINDO HORÁRIO NA ESCALA ATUAL</v>
      </c>
    </row>
    <row r="5550" spans="1:10" ht="41.25" hidden="1" customHeight="1">
      <c r="A5550" s="144">
        <v>45786</v>
      </c>
      <c r="B5550" s="135">
        <v>24015</v>
      </c>
      <c r="C5550" s="136" t="s">
        <v>648</v>
      </c>
      <c r="D5550" s="148" t="s">
        <v>11</v>
      </c>
      <c r="E5550" s="132" t="s">
        <v>126</v>
      </c>
      <c r="F5550" s="132"/>
      <c r="G5550" s="132" t="str">
        <f t="shared" si="187"/>
        <v>1</v>
      </c>
      <c r="H5550" s="137">
        <f t="shared" si="188"/>
        <v>18</v>
      </c>
      <c r="I5550" s="132" t="s">
        <v>79</v>
      </c>
      <c r="J5550" s="145" t="str" cm="1">
        <f t="array" ref="J5550">_xlfn.XLOOKUP(D5550,justificativas_motivos,justificativas_texto,"",1,1)</f>
        <v>MOTORISTA CUMPRINDO HORÁRIO NA ESCALA ATUAL</v>
      </c>
    </row>
    <row r="5551" spans="1:10" ht="41.25" hidden="1" customHeight="1">
      <c r="A5551" s="144">
        <v>45786</v>
      </c>
      <c r="B5551" s="135">
        <v>24015</v>
      </c>
      <c r="C5551" s="136" t="s">
        <v>648</v>
      </c>
      <c r="D5551" s="148" t="s">
        <v>11</v>
      </c>
      <c r="E5551" s="132" t="s">
        <v>400</v>
      </c>
      <c r="F5551" s="132"/>
      <c r="G5551" s="132" t="str">
        <f t="shared" si="187"/>
        <v>1</v>
      </c>
      <c r="H5551" s="137">
        <f t="shared" si="188"/>
        <v>18</v>
      </c>
      <c r="I5551" s="132" t="s">
        <v>79</v>
      </c>
      <c r="J5551" s="145" t="str" cm="1">
        <f t="array" ref="J5551">_xlfn.XLOOKUP(D5551,justificativas_motivos,justificativas_texto,"",1,1)</f>
        <v>MOTORISTA CUMPRINDO HORÁRIO NA ESCALA ATUAL</v>
      </c>
    </row>
    <row r="5552" spans="1:10" ht="41.25" hidden="1" customHeight="1">
      <c r="A5552" s="144">
        <v>45786</v>
      </c>
      <c r="B5552" s="135">
        <v>24010</v>
      </c>
      <c r="C5552" s="136" t="s">
        <v>649</v>
      </c>
      <c r="D5552" s="148" t="s">
        <v>11</v>
      </c>
      <c r="E5552" s="132" t="s">
        <v>50</v>
      </c>
      <c r="F5552" s="132"/>
      <c r="G5552" s="132" t="str">
        <f t="shared" si="187"/>
        <v>1</v>
      </c>
      <c r="H5552" s="137">
        <f t="shared" si="188"/>
        <v>18</v>
      </c>
      <c r="I5552" s="132" t="s">
        <v>82</v>
      </c>
      <c r="J5552" s="145" t="str" cm="1">
        <f t="array" ref="J5552">_xlfn.XLOOKUP(D5552,justificativas_motivos,justificativas_texto,"",1,1)</f>
        <v>MOTORISTA CUMPRINDO HORÁRIO NA ESCALA ATUAL</v>
      </c>
    </row>
    <row r="5553" spans="1:10" ht="41.25" hidden="1" customHeight="1">
      <c r="A5553" s="152">
        <v>45786</v>
      </c>
      <c r="B5553" s="146">
        <v>24010</v>
      </c>
      <c r="C5553" s="148" t="s">
        <v>649</v>
      </c>
      <c r="D5553" s="148" t="s">
        <v>11</v>
      </c>
      <c r="E5553" s="149" t="s">
        <v>14</v>
      </c>
      <c r="F5553" s="132"/>
      <c r="G5553" s="149" t="str">
        <f t="shared" si="187"/>
        <v>1</v>
      </c>
      <c r="H5553" s="150">
        <f t="shared" si="188"/>
        <v>18</v>
      </c>
      <c r="I5553" s="149" t="s">
        <v>82</v>
      </c>
      <c r="J5553" s="151" t="str" cm="1">
        <f t="array" ref="J5553">_xlfn.XLOOKUP(D5553,justificativas_motivos,justificativas_texto,"",1,1)</f>
        <v>MOTORISTA CUMPRINDO HORÁRIO NA ESCALA ATUAL</v>
      </c>
    </row>
    <row r="5554" spans="1:10" ht="41.25" hidden="1" customHeight="1">
      <c r="A5554" s="144">
        <v>45787</v>
      </c>
      <c r="B5554" s="146">
        <v>12400</v>
      </c>
      <c r="C5554" s="147">
        <v>0.87847222222222221</v>
      </c>
      <c r="D5554" s="148" t="s">
        <v>11</v>
      </c>
      <c r="E5554" s="132" t="s">
        <v>50</v>
      </c>
      <c r="F5554" s="132"/>
      <c r="G5554" s="132" t="str">
        <f t="shared" ref="G5554:G5617" si="189">IF(E5554="MOTORISTA","","1")</f>
        <v>1</v>
      </c>
      <c r="H5554" s="137">
        <f t="shared" ref="H5554:H5617" si="190">IF(E5554="MOTORISTA","",18)</f>
        <v>18</v>
      </c>
      <c r="I5554" s="132" t="str" cm="1">
        <f t="array" ref="I5554">_xlfn.XLOOKUP(C5554,imp_horarios,imp_trechos_janta,"",-1,1)</f>
        <v>BELEM X GOIANIA 21:05</v>
      </c>
      <c r="J5554" s="145" t="str" cm="1">
        <f t="array" ref="J5554">_xlfn.XLOOKUP(D5554,justificativas_motivos,justificativas_texto,"",1,1)</f>
        <v>MOTORISTA CUMPRINDO HORÁRIO NA ESCALA ATUAL</v>
      </c>
    </row>
    <row r="5555" spans="1:10" ht="41.25" hidden="1" customHeight="1">
      <c r="A5555" s="152">
        <v>45787</v>
      </c>
      <c r="B5555" s="135">
        <v>12400</v>
      </c>
      <c r="C5555" s="133">
        <v>0.87847222222222221</v>
      </c>
      <c r="D5555" s="148" t="s">
        <v>11</v>
      </c>
      <c r="E5555" s="132" t="s">
        <v>14</v>
      </c>
      <c r="F5555" s="132"/>
      <c r="G5555" s="132" t="str">
        <f t="shared" si="189"/>
        <v>1</v>
      </c>
      <c r="H5555" s="137">
        <f t="shared" si="190"/>
        <v>18</v>
      </c>
      <c r="I5555" s="132" t="str" cm="1">
        <f t="array" ref="I5555">_xlfn.XLOOKUP(C5555,imp_horarios,imp_trechos_janta,"",-1,1)</f>
        <v>BELEM X GOIANIA 21:05</v>
      </c>
      <c r="J5555" s="145" t="str" cm="1">
        <f t="array" ref="J5555">_xlfn.XLOOKUP(D5555,justificativas_motivos,justificativas_texto,"",1,1)</f>
        <v>MOTORISTA CUMPRINDO HORÁRIO NA ESCALA ATUAL</v>
      </c>
    </row>
    <row r="5556" spans="1:10" ht="41.25" hidden="1" customHeight="1">
      <c r="A5556" s="144">
        <v>45787</v>
      </c>
      <c r="B5556" s="135">
        <v>24015</v>
      </c>
      <c r="C5556" s="133">
        <v>0.3</v>
      </c>
      <c r="D5556" s="136" t="s">
        <v>11</v>
      </c>
      <c r="E5556" s="132" t="s">
        <v>93</v>
      </c>
      <c r="F5556" s="132"/>
      <c r="G5556" s="132" t="str">
        <f t="shared" si="189"/>
        <v>1</v>
      </c>
      <c r="H5556" s="137">
        <f t="shared" si="190"/>
        <v>18</v>
      </c>
      <c r="I5556" s="132" t="str" cm="1">
        <f t="array" ref="I5556">_xlfn.XLOOKUP(C5556,imp_horarios,imp_trechos_janta,"",-1,1)</f>
        <v>BELEM X GOIANIA 07:12</v>
      </c>
      <c r="J5556" s="145" t="str" cm="1">
        <f t="array" ref="J5556">_xlfn.XLOOKUP(D5556,justificativas_motivos,justificativas_texto,"",1,1)</f>
        <v>MOTORISTA CUMPRINDO HORÁRIO NA ESCALA ATUAL</v>
      </c>
    </row>
    <row r="5557" spans="1:10" ht="41.25" hidden="1" customHeight="1">
      <c r="A5557" s="152">
        <v>45787</v>
      </c>
      <c r="B5557" s="135">
        <v>24015</v>
      </c>
      <c r="C5557" s="147">
        <v>0.3</v>
      </c>
      <c r="D5557" s="148" t="s">
        <v>11</v>
      </c>
      <c r="E5557" s="149" t="s">
        <v>83</v>
      </c>
      <c r="F5557" s="149"/>
      <c r="G5557" s="149" t="str">
        <f t="shared" si="189"/>
        <v>1</v>
      </c>
      <c r="H5557" s="150">
        <f t="shared" si="190"/>
        <v>18</v>
      </c>
      <c r="I5557" s="149" t="str" cm="1">
        <f t="array" ref="I5557">_xlfn.XLOOKUP(C5557,imp_horarios,imp_trechos_janta,"",-1,1)</f>
        <v>BELEM X GOIANIA 07:12</v>
      </c>
      <c r="J5557" s="151" t="str" cm="1">
        <f t="array" ref="J5557">_xlfn.XLOOKUP(D5557,justificativas_motivos,justificativas_texto,"",1,1)</f>
        <v>MOTORISTA CUMPRINDO HORÁRIO NA ESCALA ATUAL</v>
      </c>
    </row>
    <row r="5558" spans="1:10" ht="41.25" hidden="1" customHeight="1">
      <c r="A5558" s="152">
        <v>45787</v>
      </c>
      <c r="B5558" s="135">
        <v>24010</v>
      </c>
      <c r="C5558" s="147">
        <v>0.33333333333333331</v>
      </c>
      <c r="D5558" s="148" t="s">
        <v>11</v>
      </c>
      <c r="E5558" s="149" t="s">
        <v>341</v>
      </c>
      <c r="F5558" s="149"/>
      <c r="G5558" s="149" t="str">
        <f t="shared" si="189"/>
        <v>1</v>
      </c>
      <c r="H5558" s="150">
        <f t="shared" si="190"/>
        <v>18</v>
      </c>
      <c r="I5558" s="149" t="str" cm="1">
        <f t="array" ref="I5558">_xlfn.XLOOKUP(C5558,imp_horarios,imp_trechos_janta,"",-1,1)</f>
        <v>SAO LUIS X GOIANIA 08:00</v>
      </c>
      <c r="J5558" s="151" t="str" cm="1">
        <f t="array" ref="J5558">_xlfn.XLOOKUP(D5558,justificativas_motivos,justificativas_texto,"",1,1)</f>
        <v>MOTORISTA CUMPRINDO HORÁRIO NA ESCALA ATUAL</v>
      </c>
    </row>
    <row r="5559" spans="1:10" ht="41.25" hidden="1" customHeight="1">
      <c r="A5559" s="152">
        <v>45787</v>
      </c>
      <c r="B5559" s="135">
        <v>24010</v>
      </c>
      <c r="C5559" s="133">
        <v>0.33333333333333331</v>
      </c>
      <c r="D5559" s="148" t="s">
        <v>11</v>
      </c>
      <c r="E5559" s="132" t="s">
        <v>144</v>
      </c>
      <c r="F5559" s="132"/>
      <c r="G5559" s="132" t="str">
        <f t="shared" si="189"/>
        <v>1</v>
      </c>
      <c r="H5559" s="137">
        <f t="shared" si="190"/>
        <v>18</v>
      </c>
      <c r="I5559" s="132" t="str" cm="1">
        <f t="array" ref="I5559">_xlfn.XLOOKUP(C5559,imp_horarios,imp_trechos_janta,"",-1,1)</f>
        <v>SAO LUIS X GOIANIA 08:00</v>
      </c>
      <c r="J5559" s="145" t="str" cm="1">
        <f t="array" ref="J5559">_xlfn.XLOOKUP(D5559,justificativas_motivos,justificativas_texto,"",1,1)</f>
        <v>MOTORISTA CUMPRINDO HORÁRIO NA ESCALA ATUAL</v>
      </c>
    </row>
    <row r="5560" spans="1:10" ht="41.25" hidden="1" customHeight="1">
      <c r="A5560" s="144">
        <v>45787</v>
      </c>
      <c r="B5560" s="135">
        <v>19016</v>
      </c>
      <c r="C5560" s="133">
        <v>0.39583333333333331</v>
      </c>
      <c r="D5560" s="136" t="s">
        <v>11</v>
      </c>
      <c r="E5560" s="132" t="s">
        <v>62</v>
      </c>
      <c r="F5560" s="132"/>
      <c r="G5560" s="132" t="str">
        <f t="shared" si="189"/>
        <v>1</v>
      </c>
      <c r="H5560" s="137">
        <f t="shared" si="190"/>
        <v>18</v>
      </c>
      <c r="I5560" s="132" t="str" cm="1">
        <f t="array" ref="I5560">_xlfn.XLOOKUP(C5560,imp_horarios,imp_trechos_janta,"",-1,1)</f>
        <v>GOIANIA X BELEM 09:30</v>
      </c>
      <c r="J5560" s="145" t="str" cm="1">
        <f t="array" ref="J5560">_xlfn.XLOOKUP(D5560,justificativas_motivos,justificativas_texto,"",1,1)</f>
        <v>MOTORISTA CUMPRINDO HORÁRIO NA ESCALA ATUAL</v>
      </c>
    </row>
    <row r="5561" spans="1:10" ht="41.25" hidden="1" customHeight="1">
      <c r="A5561" s="152">
        <v>45787</v>
      </c>
      <c r="B5561" s="135">
        <v>19016</v>
      </c>
      <c r="C5561" s="133">
        <v>0.39583333333333331</v>
      </c>
      <c r="D5561" s="148" t="s">
        <v>11</v>
      </c>
      <c r="E5561" s="132" t="s">
        <v>63</v>
      </c>
      <c r="F5561" s="132"/>
      <c r="G5561" s="132" t="str">
        <f t="shared" si="189"/>
        <v>1</v>
      </c>
      <c r="H5561" s="137">
        <f t="shared" si="190"/>
        <v>18</v>
      </c>
      <c r="I5561" s="132" t="str" cm="1">
        <f t="array" ref="I5561">_xlfn.XLOOKUP(C5561,imp_horarios,imp_trechos_janta,"",-1,1)</f>
        <v>GOIANIA X BELEM 09:30</v>
      </c>
      <c r="J5561" s="145" t="str" cm="1">
        <f t="array" ref="J5561">_xlfn.XLOOKUP(D5561,justificativas_motivos,justificativas_texto,"",1,1)</f>
        <v>MOTORISTA CUMPRINDO HORÁRIO NA ESCALA ATUAL</v>
      </c>
    </row>
    <row r="5562" spans="1:10" ht="41.25" hidden="1" customHeight="1">
      <c r="A5562" s="144">
        <v>45787</v>
      </c>
      <c r="B5562" s="135">
        <v>24016</v>
      </c>
      <c r="C5562" s="133">
        <v>0.79166666666666663</v>
      </c>
      <c r="D5562" s="136" t="s">
        <v>11</v>
      </c>
      <c r="E5562" s="132" t="s">
        <v>42</v>
      </c>
      <c r="F5562" s="132"/>
      <c r="G5562" s="132" t="str">
        <f t="shared" si="189"/>
        <v>1</v>
      </c>
      <c r="H5562" s="137">
        <f t="shared" si="190"/>
        <v>18</v>
      </c>
      <c r="I5562" s="132" t="str" cm="1">
        <f t="array" ref="I5562">_xlfn.XLOOKUP(C5562,imp_horarios,imp_trechos_janta,"",-1,1)</f>
        <v>GOIANIA X TERESINA 18:00</v>
      </c>
      <c r="J5562" s="145" t="str" cm="1">
        <f t="array" ref="J5562">_xlfn.XLOOKUP(D5562,justificativas_motivos,justificativas_texto,"",1,1)</f>
        <v>MOTORISTA CUMPRINDO HORÁRIO NA ESCALA ATUAL</v>
      </c>
    </row>
    <row r="5563" spans="1:10" ht="41.25" hidden="1" customHeight="1">
      <c r="A5563" s="152">
        <v>45787</v>
      </c>
      <c r="B5563" s="135">
        <v>24016</v>
      </c>
      <c r="C5563" s="133">
        <v>0.79166666666666663</v>
      </c>
      <c r="D5563" s="148" t="s">
        <v>11</v>
      </c>
      <c r="E5563" s="132" t="s">
        <v>472</v>
      </c>
      <c r="F5563" s="132"/>
      <c r="G5563" s="132" t="str">
        <f t="shared" si="189"/>
        <v>1</v>
      </c>
      <c r="H5563" s="137">
        <f t="shared" si="190"/>
        <v>18</v>
      </c>
      <c r="I5563" s="132" t="str" cm="1">
        <f t="array" ref="I5563">_xlfn.XLOOKUP(C5563,imp_horarios,imp_trechos_janta,"",-1,1)</f>
        <v>GOIANIA X TERESINA 18:00</v>
      </c>
      <c r="J5563" s="145" t="str" cm="1">
        <f t="array" ref="J5563">_xlfn.XLOOKUP(D5563,justificativas_motivos,justificativas_texto,"",1,1)</f>
        <v>MOTORISTA CUMPRINDO HORÁRIO NA ESCALA ATUAL</v>
      </c>
    </row>
    <row r="5564" spans="1:10" ht="41.25" hidden="1" customHeight="1">
      <c r="A5564" s="144">
        <v>45787</v>
      </c>
      <c r="B5564" s="135">
        <v>24002</v>
      </c>
      <c r="C5564" s="133">
        <v>0.83333333333333337</v>
      </c>
      <c r="D5564" s="136" t="s">
        <v>11</v>
      </c>
      <c r="E5564" s="132" t="s">
        <v>650</v>
      </c>
      <c r="F5564" s="132"/>
      <c r="G5564" s="132" t="str">
        <f t="shared" si="189"/>
        <v>1</v>
      </c>
      <c r="H5564" s="137">
        <f t="shared" si="190"/>
        <v>18</v>
      </c>
      <c r="I5564" s="132" t="str" cm="1">
        <f t="array" ref="I5564">_xlfn.XLOOKUP(C5564,imp_horarios,imp_trechos_janta,"",-1,1)</f>
        <v>GOIANIA X SAO LUIS 20:00</v>
      </c>
      <c r="J5564" s="145" t="str" cm="1">
        <f t="array" ref="J5564">_xlfn.XLOOKUP(D5564,justificativas_motivos,justificativas_texto,"",1,1)</f>
        <v>MOTORISTA CUMPRINDO HORÁRIO NA ESCALA ATUAL</v>
      </c>
    </row>
    <row r="5565" spans="1:10" ht="41.25" hidden="1" customHeight="1">
      <c r="A5565" s="152">
        <v>45787</v>
      </c>
      <c r="B5565" s="146">
        <v>24002</v>
      </c>
      <c r="C5565" s="147">
        <v>0.83333333333333337</v>
      </c>
      <c r="D5565" s="148" t="s">
        <v>11</v>
      </c>
      <c r="E5565" s="187" t="s">
        <v>218</v>
      </c>
      <c r="F5565" s="149"/>
      <c r="G5565" s="149" t="str">
        <f t="shared" si="189"/>
        <v>1</v>
      </c>
      <c r="H5565" s="150">
        <f t="shared" si="190"/>
        <v>18</v>
      </c>
      <c r="I5565" s="149" t="str" cm="1">
        <f t="array" ref="I5565">_xlfn.XLOOKUP(C5565,imp_horarios,imp_trechos_janta,"",-1,1)</f>
        <v>GOIANIA X SAO LUIS 20:00</v>
      </c>
      <c r="J5565" s="151" t="str" cm="1">
        <f t="array" ref="J5565">_xlfn.XLOOKUP(D5565,justificativas_motivos,justificativas_texto,"",1,1)</f>
        <v>MOTORISTA CUMPRINDO HORÁRIO NA ESCALA ATUAL</v>
      </c>
    </row>
    <row r="5566" spans="1:10" ht="41.25" hidden="1" customHeight="1">
      <c r="A5566" s="144">
        <v>45788</v>
      </c>
      <c r="B5566" s="135">
        <v>24002</v>
      </c>
      <c r="C5566" s="133">
        <v>0.3</v>
      </c>
      <c r="D5566" s="148" t="s">
        <v>11</v>
      </c>
      <c r="E5566" s="187" t="s">
        <v>219</v>
      </c>
      <c r="F5566" s="132"/>
      <c r="G5566" s="132" t="str">
        <f t="shared" si="189"/>
        <v>1</v>
      </c>
      <c r="H5566" s="137">
        <f t="shared" si="190"/>
        <v>18</v>
      </c>
      <c r="I5566" s="132" t="str" cm="1">
        <f t="array" ref="I5566">_xlfn.XLOOKUP(C5566,imp_horarios,imp_trechos_janta,"",-1,1)</f>
        <v>BELEM X GOIANIA 07:12</v>
      </c>
      <c r="J5566" s="145" t="str" cm="1">
        <f t="array" ref="J5566">_xlfn.XLOOKUP(D5566,justificativas_motivos,justificativas_texto,"",1,1)</f>
        <v>MOTORISTA CUMPRINDO HORÁRIO NA ESCALA ATUAL</v>
      </c>
    </row>
    <row r="5567" spans="1:10" ht="41.25" hidden="1" customHeight="1">
      <c r="A5567" s="144">
        <v>45788</v>
      </c>
      <c r="B5567" s="135">
        <v>24002</v>
      </c>
      <c r="C5567" s="133">
        <v>0.3</v>
      </c>
      <c r="D5567" s="148" t="s">
        <v>11</v>
      </c>
      <c r="E5567" s="188" t="s">
        <v>218</v>
      </c>
      <c r="F5567" s="132"/>
      <c r="G5567" s="132" t="str">
        <f t="shared" si="189"/>
        <v>1</v>
      </c>
      <c r="H5567" s="137">
        <f t="shared" si="190"/>
        <v>18</v>
      </c>
      <c r="I5567" s="132" t="str" cm="1">
        <f t="array" ref="I5567">_xlfn.XLOOKUP(C5567,imp_horarios,imp_trechos_janta,"",-1,1)</f>
        <v>BELEM X GOIANIA 07:12</v>
      </c>
      <c r="J5567" s="145" t="str" cm="1">
        <f t="array" ref="J5567">_xlfn.XLOOKUP(D5567,justificativas_motivos,justificativas_texto,"",1,1)</f>
        <v>MOTORISTA CUMPRINDO HORÁRIO NA ESCALA ATUAL</v>
      </c>
    </row>
    <row r="5568" spans="1:10" ht="41.25" hidden="1" customHeight="1">
      <c r="A5568" s="144">
        <v>45788</v>
      </c>
      <c r="B5568" s="135">
        <v>24016</v>
      </c>
      <c r="C5568" s="133">
        <v>0.33333333333333331</v>
      </c>
      <c r="D5568" s="148" t="s">
        <v>11</v>
      </c>
      <c r="E5568" s="188" t="s">
        <v>267</v>
      </c>
      <c r="F5568" s="132"/>
      <c r="G5568" s="132" t="str">
        <f t="shared" si="189"/>
        <v>1</v>
      </c>
      <c r="H5568" s="137">
        <f t="shared" si="190"/>
        <v>18</v>
      </c>
      <c r="I5568" s="132" t="str" cm="1">
        <f t="array" ref="I5568">_xlfn.XLOOKUP(C5568,imp_horarios,imp_trechos_janta,"",-1,1)</f>
        <v>SAO LUIS X GOIANIA 08:00</v>
      </c>
      <c r="J5568" s="145" t="str" cm="1">
        <f t="array" ref="J5568">_xlfn.XLOOKUP(D5568,justificativas_motivos,justificativas_texto,"",1,1)</f>
        <v>MOTORISTA CUMPRINDO HORÁRIO NA ESCALA ATUAL</v>
      </c>
    </row>
    <row r="5569" spans="1:10" ht="41.25" hidden="1" customHeight="1">
      <c r="A5569" s="144">
        <v>45788</v>
      </c>
      <c r="B5569" s="135">
        <v>24016</v>
      </c>
      <c r="C5569" s="133">
        <v>0.33333333333333331</v>
      </c>
      <c r="D5569" s="148" t="s">
        <v>11</v>
      </c>
      <c r="E5569" s="188" t="s">
        <v>96</v>
      </c>
      <c r="F5569" s="132"/>
      <c r="G5569" s="132" t="str">
        <f t="shared" si="189"/>
        <v>1</v>
      </c>
      <c r="H5569" s="137">
        <f t="shared" si="190"/>
        <v>18</v>
      </c>
      <c r="I5569" s="132" t="str" cm="1">
        <f t="array" ref="I5569">_xlfn.XLOOKUP(C5569,imp_horarios,imp_trechos_janta,"",-1,1)</f>
        <v>SAO LUIS X GOIANIA 08:00</v>
      </c>
      <c r="J5569" s="145" t="str" cm="1">
        <f t="array" ref="J5569">_xlfn.XLOOKUP(D5569,justificativas_motivos,justificativas_texto,"",1,1)</f>
        <v>MOTORISTA CUMPRINDO HORÁRIO NA ESCALA ATUAL</v>
      </c>
    </row>
    <row r="5570" spans="1:10" ht="41.25" hidden="1" customHeight="1">
      <c r="A5570" s="144">
        <v>45788</v>
      </c>
      <c r="B5570" s="135">
        <v>17600</v>
      </c>
      <c r="C5570" s="133">
        <v>0.39583333333333331</v>
      </c>
      <c r="D5570" s="148" t="s">
        <v>11</v>
      </c>
      <c r="E5570" s="188" t="s">
        <v>348</v>
      </c>
      <c r="F5570" s="132"/>
      <c r="G5570" s="132" t="str">
        <f t="shared" si="189"/>
        <v>1</v>
      </c>
      <c r="H5570" s="137">
        <f t="shared" si="190"/>
        <v>18</v>
      </c>
      <c r="I5570" s="132" t="str" cm="1">
        <f t="array" ref="I5570">_xlfn.XLOOKUP(C5570,imp_horarios,imp_trechos_janta,"",-1,1)</f>
        <v>GOIANIA X BELEM 09:30</v>
      </c>
      <c r="J5570" s="145" t="str" cm="1">
        <f t="array" ref="J5570">_xlfn.XLOOKUP(D5570,justificativas_motivos,justificativas_texto,"",1,1)</f>
        <v>MOTORISTA CUMPRINDO HORÁRIO NA ESCALA ATUAL</v>
      </c>
    </row>
    <row r="5571" spans="1:10" ht="41.25" hidden="1" customHeight="1">
      <c r="A5571" s="144">
        <v>45788</v>
      </c>
      <c r="B5571" s="135">
        <v>17600</v>
      </c>
      <c r="C5571" s="133">
        <v>0.39583333333333331</v>
      </c>
      <c r="D5571" s="148" t="s">
        <v>11</v>
      </c>
      <c r="E5571" s="188" t="s">
        <v>223</v>
      </c>
      <c r="F5571" s="132"/>
      <c r="G5571" s="132" t="str">
        <f t="shared" si="189"/>
        <v>1</v>
      </c>
      <c r="H5571" s="137">
        <f t="shared" si="190"/>
        <v>18</v>
      </c>
      <c r="I5571" s="132" t="str" cm="1">
        <f t="array" ref="I5571">_xlfn.XLOOKUP(C5571,imp_horarios,imp_trechos_janta,"",-1,1)</f>
        <v>GOIANIA X BELEM 09:30</v>
      </c>
      <c r="J5571" s="145" t="str" cm="1">
        <f t="array" ref="J5571">_xlfn.XLOOKUP(D5571,justificativas_motivos,justificativas_texto,"",1,1)</f>
        <v>MOTORISTA CUMPRINDO HORÁRIO NA ESCALA ATUAL</v>
      </c>
    </row>
    <row r="5572" spans="1:10" ht="41.25" hidden="1" customHeight="1">
      <c r="A5572" s="144">
        <v>45788</v>
      </c>
      <c r="B5572" s="135">
        <v>19007</v>
      </c>
      <c r="C5572" s="133">
        <v>0.75</v>
      </c>
      <c r="D5572" s="148" t="s">
        <v>11</v>
      </c>
      <c r="E5572" s="188" t="s">
        <v>30</v>
      </c>
      <c r="F5572" s="132"/>
      <c r="G5572" s="132" t="str">
        <f t="shared" si="189"/>
        <v>1</v>
      </c>
      <c r="H5572" s="137">
        <f t="shared" si="190"/>
        <v>18</v>
      </c>
      <c r="I5572" s="132" t="str" cm="1">
        <f t="array" ref="I5572">_xlfn.XLOOKUP(C5572,imp_horarios,imp_trechos_janta,"",-1,1)</f>
        <v>GOIANIA X TERESINA 18:00</v>
      </c>
      <c r="J5572" s="145" t="str" cm="1">
        <f t="array" ref="J5572">_xlfn.XLOOKUP(D5572,justificativas_motivos,justificativas_texto,"",1,1)</f>
        <v>MOTORISTA CUMPRINDO HORÁRIO NA ESCALA ATUAL</v>
      </c>
    </row>
    <row r="5573" spans="1:10" ht="41.25" hidden="1" customHeight="1">
      <c r="A5573" s="144">
        <v>45788</v>
      </c>
      <c r="B5573" s="135">
        <v>19007</v>
      </c>
      <c r="C5573" s="133">
        <v>0.75</v>
      </c>
      <c r="D5573" s="148" t="s">
        <v>11</v>
      </c>
      <c r="E5573" s="188" t="s">
        <v>139</v>
      </c>
      <c r="F5573" s="132"/>
      <c r="G5573" s="132" t="str">
        <f t="shared" si="189"/>
        <v>1</v>
      </c>
      <c r="H5573" s="137">
        <f t="shared" si="190"/>
        <v>18</v>
      </c>
      <c r="I5573" s="132" t="str" cm="1">
        <f t="array" ref="I5573">_xlfn.XLOOKUP(C5573,imp_horarios,imp_trechos_janta,"",-1,1)</f>
        <v>GOIANIA X TERESINA 18:00</v>
      </c>
      <c r="J5573" s="145" t="str" cm="1">
        <f t="array" ref="J5573">_xlfn.XLOOKUP(D5573,justificativas_motivos,justificativas_texto,"",1,1)</f>
        <v>MOTORISTA CUMPRINDO HORÁRIO NA ESCALA ATUAL</v>
      </c>
    </row>
    <row r="5574" spans="1:10" ht="41.25" hidden="1" customHeight="1">
      <c r="A5574" s="144">
        <v>45788</v>
      </c>
      <c r="B5574" s="135">
        <v>24012</v>
      </c>
      <c r="C5574" s="133">
        <v>0.79166666666666663</v>
      </c>
      <c r="D5574" s="148" t="s">
        <v>11</v>
      </c>
      <c r="E5574" s="188" t="s">
        <v>174</v>
      </c>
      <c r="F5574" s="132"/>
      <c r="G5574" s="132" t="str">
        <f t="shared" si="189"/>
        <v>1</v>
      </c>
      <c r="H5574" s="137">
        <f t="shared" si="190"/>
        <v>18</v>
      </c>
      <c r="I5574" s="132" t="str" cm="1">
        <f t="array" ref="I5574">_xlfn.XLOOKUP(C5574,imp_horarios,imp_trechos_janta,"",-1,1)</f>
        <v>GOIANIA X TERESINA 18:00</v>
      </c>
      <c r="J5574" s="145" t="str" cm="1">
        <f t="array" ref="J5574">_xlfn.XLOOKUP(D5574,justificativas_motivos,justificativas_texto,"",1,1)</f>
        <v>MOTORISTA CUMPRINDO HORÁRIO NA ESCALA ATUAL</v>
      </c>
    </row>
    <row r="5575" spans="1:10" ht="41.25" hidden="1" customHeight="1">
      <c r="A5575" s="144">
        <v>45788</v>
      </c>
      <c r="B5575" s="135">
        <v>24012</v>
      </c>
      <c r="C5575" s="133">
        <v>0.79166666666666663</v>
      </c>
      <c r="D5575" s="148" t="s">
        <v>11</v>
      </c>
      <c r="E5575" s="188" t="s">
        <v>135</v>
      </c>
      <c r="F5575" s="132"/>
      <c r="G5575" s="132" t="str">
        <f t="shared" si="189"/>
        <v>1</v>
      </c>
      <c r="H5575" s="137">
        <f t="shared" si="190"/>
        <v>18</v>
      </c>
      <c r="I5575" s="132" t="str" cm="1">
        <f t="array" ref="I5575">_xlfn.XLOOKUP(C5575,imp_horarios,imp_trechos_janta,"",-1,1)</f>
        <v>GOIANIA X TERESINA 18:00</v>
      </c>
      <c r="J5575" s="145" t="str" cm="1">
        <f t="array" ref="J5575">_xlfn.XLOOKUP(D5575,justificativas_motivos,justificativas_texto,"",1,1)</f>
        <v>MOTORISTA CUMPRINDO HORÁRIO NA ESCALA ATUAL</v>
      </c>
    </row>
    <row r="5576" spans="1:10" ht="41.25" hidden="1" customHeight="1">
      <c r="A5576" s="144">
        <v>45788</v>
      </c>
      <c r="B5576" s="135">
        <v>24006</v>
      </c>
      <c r="C5576" s="133">
        <v>0.83333333333333337</v>
      </c>
      <c r="D5576" s="148" t="s">
        <v>11</v>
      </c>
      <c r="E5576" s="188" t="s">
        <v>91</v>
      </c>
      <c r="F5576" s="132"/>
      <c r="G5576" s="132" t="str">
        <f t="shared" si="189"/>
        <v>1</v>
      </c>
      <c r="H5576" s="137">
        <f t="shared" si="190"/>
        <v>18</v>
      </c>
      <c r="I5576" s="132" t="str" cm="1">
        <f t="array" ref="I5576">_xlfn.XLOOKUP(C5576,imp_horarios,imp_trechos_janta,"",-1,1)</f>
        <v>GOIANIA X SAO LUIS 20:00</v>
      </c>
      <c r="J5576" s="145" t="str" cm="1">
        <f t="array" ref="J5576">_xlfn.XLOOKUP(D5576,justificativas_motivos,justificativas_texto,"",1,1)</f>
        <v>MOTORISTA CUMPRINDO HORÁRIO NA ESCALA ATUAL</v>
      </c>
    </row>
    <row r="5577" spans="1:10" ht="41.25" hidden="1" customHeight="1">
      <c r="A5577" s="152">
        <v>45788</v>
      </c>
      <c r="B5577" s="146">
        <v>24006</v>
      </c>
      <c r="C5577" s="147">
        <v>0.83333333333333337</v>
      </c>
      <c r="D5577" s="148" t="s">
        <v>11</v>
      </c>
      <c r="E5577" s="248" t="s">
        <v>89</v>
      </c>
      <c r="F5577" s="149"/>
      <c r="G5577" s="149" t="str">
        <f t="shared" si="189"/>
        <v>1</v>
      </c>
      <c r="H5577" s="150">
        <f t="shared" si="190"/>
        <v>18</v>
      </c>
      <c r="I5577" s="149" t="str" cm="1">
        <f t="array" ref="I5577">_xlfn.XLOOKUP(C5577,imp_horarios,imp_trechos_janta,"",-1,1)</f>
        <v>GOIANIA X SAO LUIS 20:00</v>
      </c>
      <c r="J5577" s="151" t="str" cm="1">
        <f t="array" ref="J5577">_xlfn.XLOOKUP(D5577,justificativas_motivos,justificativas_texto,"",1,1)</f>
        <v>MOTORISTA CUMPRINDO HORÁRIO NA ESCALA ATUAL</v>
      </c>
    </row>
    <row r="5578" spans="1:10" ht="41.25" hidden="1" customHeight="1">
      <c r="A5578" s="144">
        <v>45788</v>
      </c>
      <c r="B5578" s="135">
        <v>19008</v>
      </c>
      <c r="C5578" s="133" t="s">
        <v>651</v>
      </c>
      <c r="D5578" s="136" t="s">
        <v>651</v>
      </c>
      <c r="E5578" s="132" t="s">
        <v>488</v>
      </c>
      <c r="F5578" s="132"/>
      <c r="G5578" s="132" t="str">
        <f t="shared" si="189"/>
        <v>1</v>
      </c>
      <c r="H5578" s="137">
        <f t="shared" si="190"/>
        <v>18</v>
      </c>
      <c r="I5578" s="132" t="str" cm="1">
        <f t="array" ref="I5578">_xlfn.XLOOKUP(C5578,imp_horarios,imp_trechos_janta,"",-1,1)</f>
        <v>FRETAMENTO</v>
      </c>
      <c r="J5578" s="145" t="s">
        <v>652</v>
      </c>
    </row>
    <row r="5579" spans="1:10" ht="41.25" hidden="1" customHeight="1">
      <c r="A5579" s="144">
        <v>45789</v>
      </c>
      <c r="B5579" s="135">
        <v>19007</v>
      </c>
      <c r="C5579" s="133">
        <v>0.75</v>
      </c>
      <c r="D5579" s="136" t="s">
        <v>11</v>
      </c>
      <c r="E5579" s="132" t="s">
        <v>174</v>
      </c>
      <c r="F5579" s="132"/>
      <c r="G5579" s="132" t="str">
        <f t="shared" si="189"/>
        <v>1</v>
      </c>
      <c r="H5579" s="137">
        <f t="shared" si="190"/>
        <v>18</v>
      </c>
      <c r="I5579" s="132" t="str" cm="1">
        <f t="array" ref="I5579">_xlfn.XLOOKUP(C5579,imp_horarios,imp_trechos_janta,"",-1,1)</f>
        <v>GOIANIA X TERESINA 18:00</v>
      </c>
      <c r="J5579" s="145" t="str" cm="1">
        <f t="array" ref="J5579">_xlfn.XLOOKUP(D5579,justificativas_motivos,justificativas_texto,"",1,1)</f>
        <v>MOTORISTA CUMPRINDO HORÁRIO NA ESCALA ATUAL</v>
      </c>
    </row>
    <row r="5580" spans="1:10" ht="41.25" hidden="1" customHeight="1">
      <c r="A5580" s="144">
        <v>45789</v>
      </c>
      <c r="B5580" s="135">
        <v>19007</v>
      </c>
      <c r="C5580" s="133">
        <v>0.75</v>
      </c>
      <c r="D5580" s="136" t="s">
        <v>11</v>
      </c>
      <c r="E5580" s="132" t="s">
        <v>135</v>
      </c>
      <c r="F5580" s="132"/>
      <c r="G5580" s="132" t="str">
        <f t="shared" si="189"/>
        <v>1</v>
      </c>
      <c r="H5580" s="137">
        <f t="shared" si="190"/>
        <v>18</v>
      </c>
      <c r="I5580" s="132" t="str" cm="1">
        <f t="array" ref="I5580">_xlfn.XLOOKUP(C5580,imp_horarios,imp_trechos_janta,"",-1,1)</f>
        <v>GOIANIA X TERESINA 18:00</v>
      </c>
      <c r="J5580" s="145" t="str" cm="1">
        <f t="array" ref="J5580">_xlfn.XLOOKUP(D5580,justificativas_motivos,justificativas_texto,"",1,1)</f>
        <v>MOTORISTA CUMPRINDO HORÁRIO NA ESCALA ATUAL</v>
      </c>
    </row>
    <row r="5581" spans="1:10" ht="41.25" hidden="1" customHeight="1">
      <c r="A5581" s="144">
        <v>45789</v>
      </c>
      <c r="B5581" s="135">
        <v>24012</v>
      </c>
      <c r="C5581" s="133">
        <v>0.79166666666666663</v>
      </c>
      <c r="D5581" s="136" t="s">
        <v>11</v>
      </c>
      <c r="E5581" s="132" t="s">
        <v>91</v>
      </c>
      <c r="F5581" s="132"/>
      <c r="G5581" s="132" t="str">
        <f t="shared" si="189"/>
        <v>1</v>
      </c>
      <c r="H5581" s="137">
        <f t="shared" si="190"/>
        <v>18</v>
      </c>
      <c r="I5581" s="132" t="str" cm="1">
        <f t="array" ref="I5581">_xlfn.XLOOKUP(C5581,imp_horarios,imp_trechos_janta,"",-1,1)</f>
        <v>GOIANIA X TERESINA 18:00</v>
      </c>
      <c r="J5581" s="145" t="str" cm="1">
        <f t="array" ref="J5581">_xlfn.XLOOKUP(D5581,justificativas_motivos,justificativas_texto,"",1,1)</f>
        <v>MOTORISTA CUMPRINDO HORÁRIO NA ESCALA ATUAL</v>
      </c>
    </row>
    <row r="5582" spans="1:10" ht="41.25" hidden="1" customHeight="1">
      <c r="A5582" s="144">
        <v>45789</v>
      </c>
      <c r="B5582" s="135">
        <v>24012</v>
      </c>
      <c r="C5582" s="133">
        <v>0.79166666666666663</v>
      </c>
      <c r="D5582" s="136" t="s">
        <v>11</v>
      </c>
      <c r="E5582" s="132" t="s">
        <v>89</v>
      </c>
      <c r="F5582" s="132"/>
      <c r="G5582" s="132" t="str">
        <f t="shared" si="189"/>
        <v>1</v>
      </c>
      <c r="H5582" s="137">
        <f t="shared" si="190"/>
        <v>18</v>
      </c>
      <c r="I5582" s="132" t="str" cm="1">
        <f t="array" ref="I5582">_xlfn.XLOOKUP(C5582,imp_horarios,imp_trechos_janta,"",-1,1)</f>
        <v>GOIANIA X TERESINA 18:00</v>
      </c>
      <c r="J5582" s="145" t="str" cm="1">
        <f t="array" ref="J5582">_xlfn.XLOOKUP(D5582,justificativas_motivos,justificativas_texto,"",1,1)</f>
        <v>MOTORISTA CUMPRINDO HORÁRIO NA ESCALA ATUAL</v>
      </c>
    </row>
    <row r="5583" spans="1:10" ht="41.25" hidden="1" customHeight="1">
      <c r="A5583" s="144">
        <v>45789</v>
      </c>
      <c r="B5583" s="135">
        <v>24006</v>
      </c>
      <c r="C5583" s="133">
        <v>0.83333333333333337</v>
      </c>
      <c r="D5583" s="136" t="s">
        <v>11</v>
      </c>
      <c r="E5583" s="132" t="s">
        <v>24</v>
      </c>
      <c r="F5583" s="132"/>
      <c r="G5583" s="132" t="str">
        <f t="shared" si="189"/>
        <v>1</v>
      </c>
      <c r="H5583" s="137">
        <f t="shared" si="190"/>
        <v>18</v>
      </c>
      <c r="I5583" s="132" t="str" cm="1">
        <f t="array" ref="I5583">_xlfn.XLOOKUP(C5583,imp_horarios,imp_trechos_janta,"",-1,1)</f>
        <v>GOIANIA X SAO LUIS 20:00</v>
      </c>
      <c r="J5583" s="145" t="str" cm="1">
        <f t="array" ref="J5583">_xlfn.XLOOKUP(D5583,justificativas_motivos,justificativas_texto,"",1,1)</f>
        <v>MOTORISTA CUMPRINDO HORÁRIO NA ESCALA ATUAL</v>
      </c>
    </row>
    <row r="5584" spans="1:10" ht="41.25" hidden="1" customHeight="1">
      <c r="A5584" s="144">
        <v>45789</v>
      </c>
      <c r="B5584" s="135">
        <v>24006</v>
      </c>
      <c r="C5584" s="133">
        <v>0.83333333333333337</v>
      </c>
      <c r="D5584" s="136" t="s">
        <v>11</v>
      </c>
      <c r="E5584" s="132" t="s">
        <v>26</v>
      </c>
      <c r="F5584" s="132"/>
      <c r="G5584" s="132" t="str">
        <f t="shared" si="189"/>
        <v>1</v>
      </c>
      <c r="H5584" s="137">
        <f t="shared" si="190"/>
        <v>18</v>
      </c>
      <c r="I5584" s="132" t="str" cm="1">
        <f t="array" ref="I5584">_xlfn.XLOOKUP(C5584,imp_horarios,imp_trechos_janta,"",-1,1)</f>
        <v>GOIANIA X SAO LUIS 20:00</v>
      </c>
      <c r="J5584" s="145" t="str" cm="1">
        <f t="array" ref="J5584">_xlfn.XLOOKUP(D5584,justificativas_motivos,justificativas_texto,"",1,1)</f>
        <v>MOTORISTA CUMPRINDO HORÁRIO NA ESCALA ATUAL</v>
      </c>
    </row>
    <row r="5585" spans="1:10" ht="41.25" hidden="1" customHeight="1">
      <c r="A5585" s="144">
        <v>45789</v>
      </c>
      <c r="B5585" s="135">
        <v>15900</v>
      </c>
      <c r="C5585" s="133">
        <v>0.375</v>
      </c>
      <c r="D5585" s="136" t="s">
        <v>11</v>
      </c>
      <c r="E5585" s="132" t="s">
        <v>287</v>
      </c>
      <c r="F5585" s="132"/>
      <c r="G5585" s="132" t="str">
        <f t="shared" si="189"/>
        <v>1</v>
      </c>
      <c r="H5585" s="137">
        <f t="shared" si="190"/>
        <v>18</v>
      </c>
      <c r="I5585" s="132" t="str" cm="1">
        <f t="array" ref="I5585">_xlfn.XLOOKUP(C5585,imp_horarios,imp_trechos_janta,"",-1,1)</f>
        <v>SAO LUIS X GOIANIA 08:00</v>
      </c>
      <c r="J5585" s="145" t="str" cm="1">
        <f t="array" ref="J5585">_xlfn.XLOOKUP(D5585,justificativas_motivos,justificativas_texto,"",1,1)</f>
        <v>MOTORISTA CUMPRINDO HORÁRIO NA ESCALA ATUAL</v>
      </c>
    </row>
    <row r="5586" spans="1:10" ht="41.25" hidden="1" customHeight="1">
      <c r="A5586" s="144">
        <v>45789</v>
      </c>
      <c r="B5586" s="135">
        <v>15900</v>
      </c>
      <c r="C5586" s="133">
        <v>0.375</v>
      </c>
      <c r="D5586" s="136" t="s">
        <v>11</v>
      </c>
      <c r="E5586" s="132" t="s">
        <v>240</v>
      </c>
      <c r="F5586" s="132"/>
      <c r="G5586" s="132" t="str">
        <f t="shared" si="189"/>
        <v>1</v>
      </c>
      <c r="H5586" s="137">
        <f t="shared" si="190"/>
        <v>18</v>
      </c>
      <c r="I5586" s="132" t="str" cm="1">
        <f t="array" ref="I5586">_xlfn.XLOOKUP(C5586,imp_horarios,imp_trechos_janta,"",-1,1)</f>
        <v>SAO LUIS X GOIANIA 08:00</v>
      </c>
      <c r="J5586" s="145" t="str" cm="1">
        <f t="array" ref="J5586">_xlfn.XLOOKUP(D5586,justificativas_motivos,justificativas_texto,"",1,1)</f>
        <v>MOTORISTA CUMPRINDO HORÁRIO NA ESCALA ATUAL</v>
      </c>
    </row>
    <row r="5587" spans="1:10" ht="41.25" hidden="1" customHeight="1">
      <c r="A5587" s="144">
        <v>45789</v>
      </c>
      <c r="B5587" s="135">
        <v>19009</v>
      </c>
      <c r="C5587" s="133">
        <v>0.75</v>
      </c>
      <c r="D5587" s="136" t="s">
        <v>11</v>
      </c>
      <c r="E5587" s="132" t="s">
        <v>40</v>
      </c>
      <c r="F5587" s="132"/>
      <c r="G5587" s="132" t="str">
        <f t="shared" si="189"/>
        <v>1</v>
      </c>
      <c r="H5587" s="137">
        <f t="shared" si="190"/>
        <v>18</v>
      </c>
      <c r="I5587" s="132" t="str" cm="1">
        <f t="array" ref="I5587">_xlfn.XLOOKUP(C5587,imp_horarios,imp_trechos_janta,"",-1,1)</f>
        <v>GOIANIA X TERESINA 18:00</v>
      </c>
      <c r="J5587" s="145" t="str" cm="1">
        <f t="array" ref="J5587">_xlfn.XLOOKUP(D5587,justificativas_motivos,justificativas_texto,"",1,1)</f>
        <v>MOTORISTA CUMPRINDO HORÁRIO NA ESCALA ATUAL</v>
      </c>
    </row>
    <row r="5588" spans="1:10" ht="41.25" hidden="1" customHeight="1">
      <c r="A5588" s="144">
        <v>45789</v>
      </c>
      <c r="B5588" s="135">
        <v>19009</v>
      </c>
      <c r="C5588" s="133">
        <v>0.75</v>
      </c>
      <c r="D5588" s="136" t="s">
        <v>11</v>
      </c>
      <c r="E5588" s="132" t="s">
        <v>130</v>
      </c>
      <c r="F5588" s="132"/>
      <c r="G5588" s="132" t="str">
        <f t="shared" si="189"/>
        <v>1</v>
      </c>
      <c r="H5588" s="137">
        <f t="shared" si="190"/>
        <v>18</v>
      </c>
      <c r="I5588" s="132" t="str" cm="1">
        <f t="array" ref="I5588">_xlfn.XLOOKUP(C5588,imp_horarios,imp_trechos_janta,"",-1,1)</f>
        <v>GOIANIA X TERESINA 18:00</v>
      </c>
      <c r="J5588" s="145" t="str" cm="1">
        <f t="array" ref="J5588">_xlfn.XLOOKUP(D5588,justificativas_motivos,justificativas_texto,"",1,1)</f>
        <v>MOTORISTA CUMPRINDO HORÁRIO NA ESCALA ATUAL</v>
      </c>
    </row>
    <row r="5589" spans="1:10" ht="41.25" hidden="1" customHeight="1">
      <c r="A5589" s="144">
        <v>45789</v>
      </c>
      <c r="B5589" s="135">
        <v>24013</v>
      </c>
      <c r="C5589" s="133">
        <v>0.79166666666666663</v>
      </c>
      <c r="D5589" s="136" t="s">
        <v>11</v>
      </c>
      <c r="E5589" s="132" t="s">
        <v>167</v>
      </c>
      <c r="F5589" s="132"/>
      <c r="G5589" s="132" t="str">
        <f t="shared" si="189"/>
        <v>1</v>
      </c>
      <c r="H5589" s="137">
        <f t="shared" si="190"/>
        <v>18</v>
      </c>
      <c r="I5589" s="132" t="str" cm="1">
        <f t="array" ref="I5589">_xlfn.XLOOKUP(C5589,imp_horarios,imp_trechos_janta,"",-1,1)</f>
        <v>GOIANIA X TERESINA 18:00</v>
      </c>
      <c r="J5589" s="145" t="str" cm="1">
        <f t="array" ref="J5589">_xlfn.XLOOKUP(D5589,justificativas_motivos,justificativas_texto,"",1,1)</f>
        <v>MOTORISTA CUMPRINDO HORÁRIO NA ESCALA ATUAL</v>
      </c>
    </row>
    <row r="5590" spans="1:10" ht="41.25" hidden="1" customHeight="1">
      <c r="A5590" s="144">
        <v>45789</v>
      </c>
      <c r="B5590" s="135">
        <v>24013</v>
      </c>
      <c r="C5590" s="133">
        <v>0.79166666666666663</v>
      </c>
      <c r="D5590" s="136" t="s">
        <v>11</v>
      </c>
      <c r="E5590" s="132" t="s">
        <v>379</v>
      </c>
      <c r="F5590" s="149"/>
      <c r="G5590" s="132" t="str">
        <f t="shared" si="189"/>
        <v>1</v>
      </c>
      <c r="H5590" s="137">
        <f t="shared" si="190"/>
        <v>18</v>
      </c>
      <c r="I5590" s="132" t="str" cm="1">
        <f t="array" ref="I5590">_xlfn.XLOOKUP(C5590,imp_horarios,imp_trechos_janta,"",-1,1)</f>
        <v>GOIANIA X TERESINA 18:00</v>
      </c>
      <c r="J5590" s="145" t="str" cm="1">
        <f t="array" ref="J5590">_xlfn.XLOOKUP(D5590,justificativas_motivos,justificativas_texto,"",1,1)</f>
        <v>MOTORISTA CUMPRINDO HORÁRIO NA ESCALA ATUAL</v>
      </c>
    </row>
    <row r="5591" spans="1:10" ht="41.25" hidden="1" customHeight="1">
      <c r="A5591" s="152">
        <v>45789</v>
      </c>
      <c r="B5591" s="146">
        <v>24004</v>
      </c>
      <c r="C5591" s="147">
        <v>0.83333333333333337</v>
      </c>
      <c r="D5591" s="148" t="s">
        <v>11</v>
      </c>
      <c r="E5591" s="149" t="s">
        <v>12</v>
      </c>
      <c r="F5591" s="149"/>
      <c r="G5591" s="149" t="str">
        <f t="shared" si="189"/>
        <v>1</v>
      </c>
      <c r="H5591" s="150">
        <f t="shared" si="190"/>
        <v>18</v>
      </c>
      <c r="I5591" s="149" t="str" cm="1">
        <f t="array" ref="I5591">_xlfn.XLOOKUP(C5591,imp_horarios,imp_trechos_janta,"",-1,1)</f>
        <v>GOIANIA X SAO LUIS 20:00</v>
      </c>
      <c r="J5591" s="151" t="str" cm="1">
        <f t="array" ref="J5591">_xlfn.XLOOKUP(D5591,justificativas_motivos,justificativas_texto,"",1,1)</f>
        <v>MOTORISTA CUMPRINDO HORÁRIO NA ESCALA ATUAL</v>
      </c>
    </row>
    <row r="5592" spans="1:10" ht="41.25" hidden="1" customHeight="1">
      <c r="A5592" s="144">
        <v>45789</v>
      </c>
      <c r="B5592" s="135">
        <v>24004</v>
      </c>
      <c r="C5592" s="133">
        <v>0.83333333333333337</v>
      </c>
      <c r="D5592" s="148" t="s">
        <v>11</v>
      </c>
      <c r="E5592" s="132" t="s">
        <v>13</v>
      </c>
      <c r="F5592" s="132"/>
      <c r="G5592" s="132" t="str">
        <f t="shared" si="189"/>
        <v>1</v>
      </c>
      <c r="H5592" s="137">
        <f t="shared" si="190"/>
        <v>18</v>
      </c>
      <c r="I5592" s="132" t="str" cm="1">
        <f t="array" ref="I5592">_xlfn.XLOOKUP(C5592,imp_horarios,imp_trechos_janta,"",-1,1)</f>
        <v>GOIANIA X SAO LUIS 20:00</v>
      </c>
      <c r="J5592" s="145" t="str" cm="1">
        <f t="array" ref="J5592">_xlfn.XLOOKUP(D5592,justificativas_motivos,justificativas_texto,"",1,1)</f>
        <v>MOTORISTA CUMPRINDO HORÁRIO NA ESCALA ATUAL</v>
      </c>
    </row>
    <row r="5593" spans="1:10" ht="41.25" hidden="1" customHeight="1">
      <c r="A5593" s="144">
        <v>45790</v>
      </c>
      <c r="B5593" s="135">
        <v>20013</v>
      </c>
      <c r="C5593" s="133">
        <v>0.87847222222222221</v>
      </c>
      <c r="D5593" s="148" t="s">
        <v>11</v>
      </c>
      <c r="E5593" s="132" t="s">
        <v>167</v>
      </c>
      <c r="F5593" s="132"/>
      <c r="G5593" s="132" t="str">
        <f t="shared" si="189"/>
        <v>1</v>
      </c>
      <c r="H5593" s="137">
        <f t="shared" si="190"/>
        <v>18</v>
      </c>
      <c r="I5593" s="132" t="str" cm="1">
        <f t="array" ref="I5593">_xlfn.XLOOKUP(C5593,imp_horarios,imp_trechos_janta,"",-1,1)</f>
        <v>BELEM X GOIANIA 21:05</v>
      </c>
      <c r="J5593" s="145" t="str" cm="1">
        <f t="array" ref="J5593">_xlfn.XLOOKUP(D5593,justificativas_motivos,justificativas_texto,"",1,1)</f>
        <v>MOTORISTA CUMPRINDO HORÁRIO NA ESCALA ATUAL</v>
      </c>
    </row>
    <row r="5594" spans="1:10" ht="41.25" hidden="1" customHeight="1">
      <c r="A5594" s="144">
        <v>45790</v>
      </c>
      <c r="B5594" s="135">
        <v>20013</v>
      </c>
      <c r="C5594" s="133">
        <v>0.87847222222222221</v>
      </c>
      <c r="D5594" s="136" t="s">
        <v>11</v>
      </c>
      <c r="E5594" s="132" t="s">
        <v>379</v>
      </c>
      <c r="F5594" s="132"/>
      <c r="G5594" s="132" t="str">
        <f t="shared" si="189"/>
        <v>1</v>
      </c>
      <c r="H5594" s="137">
        <f t="shared" si="190"/>
        <v>18</v>
      </c>
      <c r="I5594" s="132" t="str" cm="1">
        <f t="array" ref="I5594">_xlfn.XLOOKUP(C5594,imp_horarios,imp_trechos_janta,"",-1,1)</f>
        <v>BELEM X GOIANIA 21:05</v>
      </c>
      <c r="J5594" s="145" t="str" cm="1">
        <f t="array" ref="J5594">_xlfn.XLOOKUP(D5594,justificativas_motivos,justificativas_texto,"",1,1)</f>
        <v>MOTORISTA CUMPRINDO HORÁRIO NA ESCALA ATUAL</v>
      </c>
    </row>
    <row r="5595" spans="1:10" ht="41.25" hidden="1" customHeight="1">
      <c r="A5595" s="144">
        <v>45790</v>
      </c>
      <c r="B5595" s="135">
        <v>24013</v>
      </c>
      <c r="C5595" s="133">
        <v>0.3</v>
      </c>
      <c r="D5595" s="136" t="s">
        <v>11</v>
      </c>
      <c r="E5595" s="132" t="s">
        <v>12</v>
      </c>
      <c r="F5595" s="132"/>
      <c r="G5595" s="132" t="str">
        <f t="shared" si="189"/>
        <v>1</v>
      </c>
      <c r="H5595" s="137">
        <f t="shared" si="190"/>
        <v>18</v>
      </c>
      <c r="I5595" s="132" t="str" cm="1">
        <f t="array" ref="I5595">_xlfn.XLOOKUP(C5595,imp_horarios,imp_trechos_janta,"",-1,1)</f>
        <v>BELEM X GOIANIA 07:12</v>
      </c>
      <c r="J5595" s="145" t="str" cm="1">
        <f t="array" ref="J5595">_xlfn.XLOOKUP(D5595,justificativas_motivos,justificativas_texto,"",1,1)</f>
        <v>MOTORISTA CUMPRINDO HORÁRIO NA ESCALA ATUAL</v>
      </c>
    </row>
    <row r="5596" spans="1:10" ht="41.25" hidden="1" customHeight="1">
      <c r="A5596" s="144">
        <v>45790</v>
      </c>
      <c r="B5596" s="135">
        <v>24013</v>
      </c>
      <c r="C5596" s="133">
        <v>0.3</v>
      </c>
      <c r="D5596" s="136" t="s">
        <v>11</v>
      </c>
      <c r="E5596" s="132" t="s">
        <v>13</v>
      </c>
      <c r="F5596" s="132"/>
      <c r="G5596" s="132" t="str">
        <f t="shared" si="189"/>
        <v>1</v>
      </c>
      <c r="H5596" s="137">
        <f t="shared" si="190"/>
        <v>18</v>
      </c>
      <c r="I5596" s="132" t="str" cm="1">
        <f t="array" ref="I5596">_xlfn.XLOOKUP(C5596,imp_horarios,imp_trechos_janta,"",-1,1)</f>
        <v>BELEM X GOIANIA 07:12</v>
      </c>
      <c r="J5596" s="145" t="str" cm="1">
        <f t="array" ref="J5596">_xlfn.XLOOKUP(D5596,justificativas_motivos,justificativas_texto,"",1,1)</f>
        <v>MOTORISTA CUMPRINDO HORÁRIO NA ESCALA ATUAL</v>
      </c>
    </row>
    <row r="5597" spans="1:10" ht="41.25" hidden="1" customHeight="1">
      <c r="A5597" s="144">
        <v>45790</v>
      </c>
      <c r="B5597" s="135">
        <v>24004</v>
      </c>
      <c r="C5597" s="133">
        <v>0.33333333333333331</v>
      </c>
      <c r="D5597" s="136" t="s">
        <v>11</v>
      </c>
      <c r="E5597" s="132" t="s">
        <v>133</v>
      </c>
      <c r="F5597" s="132"/>
      <c r="G5597" s="132" t="str">
        <f t="shared" si="189"/>
        <v>1</v>
      </c>
      <c r="H5597" s="137">
        <f t="shared" si="190"/>
        <v>18</v>
      </c>
      <c r="I5597" s="132" t="str" cm="1">
        <f t="array" ref="I5597">_xlfn.XLOOKUP(C5597,imp_horarios,imp_trechos_janta,"",-1,1)</f>
        <v>SAO LUIS X GOIANIA 08:00</v>
      </c>
      <c r="J5597" s="145" t="str" cm="1">
        <f t="array" ref="J5597">_xlfn.XLOOKUP(D5597,justificativas_motivos,justificativas_texto,"",1,1)</f>
        <v>MOTORISTA CUMPRINDO HORÁRIO NA ESCALA ATUAL</v>
      </c>
    </row>
    <row r="5598" spans="1:10" ht="41.25" hidden="1" customHeight="1">
      <c r="A5598" s="144">
        <v>45790</v>
      </c>
      <c r="B5598" s="135">
        <v>24004</v>
      </c>
      <c r="C5598" s="133">
        <v>0.33333333333333331</v>
      </c>
      <c r="D5598" s="136" t="s">
        <v>11</v>
      </c>
      <c r="E5598" s="132" t="s">
        <v>189</v>
      </c>
      <c r="F5598" s="132"/>
      <c r="G5598" s="132" t="str">
        <f t="shared" si="189"/>
        <v>1</v>
      </c>
      <c r="H5598" s="137">
        <f t="shared" si="190"/>
        <v>18</v>
      </c>
      <c r="I5598" s="132" t="str" cm="1">
        <f t="array" ref="I5598">_xlfn.XLOOKUP(C5598,imp_horarios,imp_trechos_janta,"",-1,1)</f>
        <v>SAO LUIS X GOIANIA 08:00</v>
      </c>
      <c r="J5598" s="145" t="str" cm="1">
        <f t="array" ref="J5598">_xlfn.XLOOKUP(D5598,justificativas_motivos,justificativas_texto,"",1,1)</f>
        <v>MOTORISTA CUMPRINDO HORÁRIO NA ESCALA ATUAL</v>
      </c>
    </row>
    <row r="5599" spans="1:10" ht="41.25" hidden="1" customHeight="1">
      <c r="A5599" s="152">
        <v>45790</v>
      </c>
      <c r="B5599" s="146">
        <v>19008</v>
      </c>
      <c r="C5599" s="147">
        <v>0.39583333333333331</v>
      </c>
      <c r="D5599" s="148" t="s">
        <v>11</v>
      </c>
      <c r="E5599" s="149" t="s">
        <v>245</v>
      </c>
      <c r="F5599" s="149"/>
      <c r="G5599" s="149" t="str">
        <f t="shared" si="189"/>
        <v>1</v>
      </c>
      <c r="H5599" s="150">
        <f t="shared" si="190"/>
        <v>18</v>
      </c>
      <c r="I5599" s="149" t="str" cm="1">
        <f t="array" ref="I5599">_xlfn.XLOOKUP(C5599,imp_horarios,imp_trechos_janta,"",-1,1)</f>
        <v>GOIANIA X BELEM 09:30</v>
      </c>
      <c r="J5599" s="151" t="str" cm="1">
        <f t="array" ref="J5599">_xlfn.XLOOKUP(D5599,justificativas_motivos,justificativas_texto,"",1,1)</f>
        <v>MOTORISTA CUMPRINDO HORÁRIO NA ESCALA ATUAL</v>
      </c>
    </row>
    <row r="5600" spans="1:10" ht="41.25" hidden="1" customHeight="1">
      <c r="A5600" s="144">
        <v>45790</v>
      </c>
      <c r="B5600" s="135">
        <v>19008</v>
      </c>
      <c r="C5600" s="133">
        <v>0.39583333333333331</v>
      </c>
      <c r="D5600" s="136" t="s">
        <v>11</v>
      </c>
      <c r="E5600" s="132" t="s">
        <v>144</v>
      </c>
      <c r="F5600" s="132"/>
      <c r="G5600" s="132" t="str">
        <f t="shared" si="189"/>
        <v>1</v>
      </c>
      <c r="H5600" s="137">
        <f t="shared" si="190"/>
        <v>18</v>
      </c>
      <c r="I5600" s="132" t="str" cm="1">
        <f t="array" ref="I5600">_xlfn.XLOOKUP(C5600,imp_horarios,imp_trechos_janta,"",-1,1)</f>
        <v>GOIANIA X BELEM 09:30</v>
      </c>
      <c r="J5600" s="145" t="str" cm="1">
        <f t="array" ref="J5600">_xlfn.XLOOKUP(D5600,justificativas_motivos,justificativas_texto,"",1,1)</f>
        <v>MOTORISTA CUMPRINDO HORÁRIO NA ESCALA ATUAL</v>
      </c>
    </row>
    <row r="5601" spans="1:10" ht="41.25" hidden="1" customHeight="1">
      <c r="A5601" s="144">
        <v>45790</v>
      </c>
      <c r="B5601" s="135">
        <v>12400</v>
      </c>
      <c r="C5601" s="133">
        <v>0.75</v>
      </c>
      <c r="D5601" s="136" t="s">
        <v>11</v>
      </c>
      <c r="E5601" s="132" t="s">
        <v>151</v>
      </c>
      <c r="F5601" s="132"/>
      <c r="G5601" s="132" t="str">
        <f t="shared" si="189"/>
        <v>1</v>
      </c>
      <c r="H5601" s="137">
        <f t="shared" si="190"/>
        <v>18</v>
      </c>
      <c r="I5601" s="132" t="str" cm="1">
        <f t="array" ref="I5601">_xlfn.XLOOKUP(C5601,imp_horarios,imp_trechos_janta,"",-1,1)</f>
        <v>GOIANIA X TERESINA 18:00</v>
      </c>
      <c r="J5601" s="145" t="str" cm="1">
        <f t="array" ref="J5601">_xlfn.XLOOKUP(D5601,justificativas_motivos,justificativas_texto,"",1,1)</f>
        <v>MOTORISTA CUMPRINDO HORÁRIO NA ESCALA ATUAL</v>
      </c>
    </row>
    <row r="5602" spans="1:10" ht="41.25" hidden="1" customHeight="1">
      <c r="A5602" s="144">
        <v>45790</v>
      </c>
      <c r="B5602" s="135">
        <v>12400</v>
      </c>
      <c r="C5602" s="133">
        <v>0.75</v>
      </c>
      <c r="D5602" s="136" t="s">
        <v>11</v>
      </c>
      <c r="E5602" s="132" t="s">
        <v>180</v>
      </c>
      <c r="F5602" s="132"/>
      <c r="G5602" s="132" t="str">
        <f t="shared" si="189"/>
        <v>1</v>
      </c>
      <c r="H5602" s="137">
        <f t="shared" si="190"/>
        <v>18</v>
      </c>
      <c r="I5602" s="132" t="str" cm="1">
        <f t="array" ref="I5602">_xlfn.XLOOKUP(C5602,imp_horarios,imp_trechos_janta,"",-1,1)</f>
        <v>GOIANIA X TERESINA 18:00</v>
      </c>
      <c r="J5602" s="145" t="str" cm="1">
        <f t="array" ref="J5602">_xlfn.XLOOKUP(D5602,justificativas_motivos,justificativas_texto,"",1,1)</f>
        <v>MOTORISTA CUMPRINDO HORÁRIO NA ESCALA ATUAL</v>
      </c>
    </row>
    <row r="5603" spans="1:10" ht="41.25" hidden="1" customHeight="1">
      <c r="A5603" s="144">
        <v>45790</v>
      </c>
      <c r="B5603" s="135">
        <v>24011</v>
      </c>
      <c r="C5603" s="133">
        <v>0.79166666666666663</v>
      </c>
      <c r="D5603" s="136" t="s">
        <v>11</v>
      </c>
      <c r="E5603" s="132" t="s">
        <v>204</v>
      </c>
      <c r="F5603" s="132"/>
      <c r="G5603" s="132" t="str">
        <f t="shared" si="189"/>
        <v>1</v>
      </c>
      <c r="H5603" s="137">
        <f t="shared" si="190"/>
        <v>18</v>
      </c>
      <c r="I5603" s="132" t="str" cm="1">
        <f t="array" ref="I5603">_xlfn.XLOOKUP(C5603,imp_horarios,imp_trechos_janta,"",-1,1)</f>
        <v>GOIANIA X TERESINA 18:00</v>
      </c>
      <c r="J5603" s="145" t="str" cm="1">
        <f t="array" ref="J5603">_xlfn.XLOOKUP(D5603,justificativas_motivos,justificativas_texto,"",1,1)</f>
        <v>MOTORISTA CUMPRINDO HORÁRIO NA ESCALA ATUAL</v>
      </c>
    </row>
    <row r="5604" spans="1:10" ht="41.25" hidden="1" customHeight="1">
      <c r="A5604" s="144">
        <v>45790</v>
      </c>
      <c r="B5604" s="146">
        <v>24011</v>
      </c>
      <c r="C5604" s="147">
        <v>0.79166666666666663</v>
      </c>
      <c r="D5604" s="136" t="s">
        <v>11</v>
      </c>
      <c r="E5604" s="149" t="s">
        <v>203</v>
      </c>
      <c r="F5604" s="132"/>
      <c r="G5604" s="149" t="str">
        <f t="shared" si="189"/>
        <v>1</v>
      </c>
      <c r="H5604" s="150">
        <f t="shared" si="190"/>
        <v>18</v>
      </c>
      <c r="I5604" s="149" t="str" cm="1">
        <f t="array" ref="I5604">_xlfn.XLOOKUP(C5604,imp_horarios,imp_trechos_janta,"",-1,1)</f>
        <v>GOIANIA X TERESINA 18:00</v>
      </c>
      <c r="J5604" s="151" t="str" cm="1">
        <f t="array" ref="J5604">_xlfn.XLOOKUP(D5604,justificativas_motivos,justificativas_texto,"",1,1)</f>
        <v>MOTORISTA CUMPRINDO HORÁRIO NA ESCALA ATUAL</v>
      </c>
    </row>
    <row r="5605" spans="1:10" ht="41.25" hidden="1" customHeight="1">
      <c r="A5605" s="152">
        <v>45790</v>
      </c>
      <c r="B5605" s="146">
        <v>24015</v>
      </c>
      <c r="C5605" s="147">
        <v>0.83333333333333337</v>
      </c>
      <c r="D5605" s="148" t="s">
        <v>11</v>
      </c>
      <c r="E5605" s="149" t="s">
        <v>190</v>
      </c>
      <c r="F5605" s="149"/>
      <c r="G5605" s="149" t="str">
        <f t="shared" si="189"/>
        <v>1</v>
      </c>
      <c r="H5605" s="150">
        <f t="shared" si="190"/>
        <v>18</v>
      </c>
      <c r="I5605" s="149" t="str" cm="1">
        <f t="array" ref="I5605">_xlfn.XLOOKUP(C5605,imp_horarios,imp_trechos_janta,"",-1,1)</f>
        <v>GOIANIA X SAO LUIS 20:00</v>
      </c>
      <c r="J5605" s="151" t="str" cm="1">
        <f t="array" ref="J5605">_xlfn.XLOOKUP(D5605,justificativas_motivos,justificativas_texto,"",1,1)</f>
        <v>MOTORISTA CUMPRINDO HORÁRIO NA ESCALA ATUAL</v>
      </c>
    </row>
    <row r="5606" spans="1:10" ht="41.25" hidden="1" customHeight="1">
      <c r="A5606" s="144">
        <v>45790</v>
      </c>
      <c r="B5606" s="135">
        <v>24015</v>
      </c>
      <c r="C5606" s="133">
        <v>0.83333333333333337</v>
      </c>
      <c r="D5606" s="148" t="s">
        <v>11</v>
      </c>
      <c r="E5606" s="132" t="s">
        <v>232</v>
      </c>
      <c r="F5606" s="132"/>
      <c r="G5606" s="132" t="str">
        <f t="shared" si="189"/>
        <v>1</v>
      </c>
      <c r="H5606" s="137">
        <f t="shared" si="190"/>
        <v>18</v>
      </c>
      <c r="I5606" s="132" t="str" cm="1">
        <f t="array" ref="I5606">_xlfn.XLOOKUP(C5606,imp_horarios,imp_trechos_janta,"",-1,1)</f>
        <v>GOIANIA X SAO LUIS 20:00</v>
      </c>
      <c r="J5606" s="145" t="str" cm="1">
        <f t="array" ref="J5606">_xlfn.XLOOKUP(D5606,justificativas_motivos,justificativas_texto,"",1,1)</f>
        <v>MOTORISTA CUMPRINDO HORÁRIO NA ESCALA ATUAL</v>
      </c>
    </row>
    <row r="5607" spans="1:10" ht="41.25" hidden="1" customHeight="1">
      <c r="A5607" s="144">
        <v>45791</v>
      </c>
      <c r="B5607" s="135">
        <v>24015</v>
      </c>
      <c r="C5607" s="133">
        <v>0.83333333333333337</v>
      </c>
      <c r="D5607" s="136" t="s">
        <v>11</v>
      </c>
      <c r="E5607" s="130" t="s">
        <v>204</v>
      </c>
      <c r="F5607" s="132"/>
      <c r="G5607" s="132" t="str">
        <f t="shared" si="189"/>
        <v>1</v>
      </c>
      <c r="H5607" s="137">
        <f t="shared" si="190"/>
        <v>18</v>
      </c>
      <c r="I5607" s="132" t="str" cm="1">
        <f t="array" ref="I5607">_xlfn.XLOOKUP(C5607,imp_horarios,imp_trechos_janta,"",-1,1)</f>
        <v>GOIANIA X SAO LUIS 20:00</v>
      </c>
      <c r="J5607" s="145" t="str" cm="1">
        <f t="array" ref="J5607">_xlfn.XLOOKUP(D5607,justificativas_motivos,justificativas_texto,"",1,1)</f>
        <v>MOTORISTA CUMPRINDO HORÁRIO NA ESCALA ATUAL</v>
      </c>
    </row>
    <row r="5608" spans="1:10" ht="41.25" hidden="1" customHeight="1">
      <c r="A5608" s="144">
        <v>45791</v>
      </c>
      <c r="B5608" s="135">
        <v>24015</v>
      </c>
      <c r="C5608" s="133">
        <v>0.83333333333333337</v>
      </c>
      <c r="D5608" s="148" t="s">
        <v>11</v>
      </c>
      <c r="E5608" s="130" t="s">
        <v>203</v>
      </c>
      <c r="F5608" s="132"/>
      <c r="G5608" s="132" t="str">
        <f t="shared" si="189"/>
        <v>1</v>
      </c>
      <c r="H5608" s="137">
        <f t="shared" si="190"/>
        <v>18</v>
      </c>
      <c r="I5608" s="132" t="str" cm="1">
        <f t="array" ref="I5608">_xlfn.XLOOKUP(C5608,imp_horarios,imp_trechos_janta,"",-1,1)</f>
        <v>GOIANIA X SAO LUIS 20:00</v>
      </c>
      <c r="J5608" s="145" t="str" cm="1">
        <f t="array" ref="J5608">_xlfn.XLOOKUP(D5608,justificativas_motivos,justificativas_texto,"",1,1)</f>
        <v>MOTORISTA CUMPRINDO HORÁRIO NA ESCALA ATUAL</v>
      </c>
    </row>
    <row r="5609" spans="1:10" ht="41.25" hidden="1" customHeight="1">
      <c r="A5609" s="144">
        <v>45791</v>
      </c>
      <c r="B5609" s="135">
        <v>19001</v>
      </c>
      <c r="C5609" s="133">
        <v>0.4375</v>
      </c>
      <c r="D5609" s="136" t="s">
        <v>11</v>
      </c>
      <c r="E5609" s="130" t="s">
        <v>190</v>
      </c>
      <c r="F5609" s="132"/>
      <c r="G5609" s="132" t="str">
        <f t="shared" si="189"/>
        <v>1</v>
      </c>
      <c r="H5609" s="137">
        <f t="shared" si="190"/>
        <v>18</v>
      </c>
      <c r="I5609" s="132" t="str" cm="1">
        <f t="array" ref="I5609">_xlfn.XLOOKUP(C5609,imp_horarios,imp_trechos_janta,"",-1,1)</f>
        <v>GOIANIA X BELEM 09:30</v>
      </c>
      <c r="J5609" s="145" t="str" cm="1">
        <f t="array" ref="J5609">_xlfn.XLOOKUP(D5609,justificativas_motivos,justificativas_texto,"",1,1)</f>
        <v>MOTORISTA CUMPRINDO HORÁRIO NA ESCALA ATUAL</v>
      </c>
    </row>
    <row r="5610" spans="1:10" ht="41.25" hidden="1" customHeight="1">
      <c r="A5610" s="144">
        <v>45791</v>
      </c>
      <c r="B5610" s="146">
        <v>19001</v>
      </c>
      <c r="C5610" s="147">
        <v>0.4375</v>
      </c>
      <c r="D5610" s="148" t="s">
        <v>11</v>
      </c>
      <c r="E5610" s="247" t="s">
        <v>232</v>
      </c>
      <c r="F5610" s="132"/>
      <c r="G5610" s="149" t="str">
        <f t="shared" si="189"/>
        <v>1</v>
      </c>
      <c r="H5610" s="150">
        <f t="shared" si="190"/>
        <v>18</v>
      </c>
      <c r="I5610" s="149" t="str" cm="1">
        <f t="array" ref="I5610">_xlfn.XLOOKUP(C5610,imp_horarios,imp_trechos_janta,"",-1,1)</f>
        <v>GOIANIA X BELEM 09:30</v>
      </c>
      <c r="J5610" s="151" t="str" cm="1">
        <f t="array" ref="J5610">_xlfn.XLOOKUP(D5610,justificativas_motivos,justificativas_texto,"",1,1)</f>
        <v>MOTORISTA CUMPRINDO HORÁRIO NA ESCALA ATUAL</v>
      </c>
    </row>
    <row r="5611" spans="1:10" ht="41.25" hidden="1" customHeight="1">
      <c r="A5611" s="144">
        <v>45791</v>
      </c>
      <c r="B5611" s="135">
        <v>17600</v>
      </c>
      <c r="C5611" s="133">
        <v>0.375</v>
      </c>
      <c r="D5611" s="136" t="s">
        <v>11</v>
      </c>
      <c r="E5611" s="132" t="s">
        <v>361</v>
      </c>
      <c r="F5611" s="132"/>
      <c r="G5611" s="132" t="str">
        <f t="shared" si="189"/>
        <v>1</v>
      </c>
      <c r="H5611" s="137">
        <f t="shared" si="190"/>
        <v>18</v>
      </c>
      <c r="I5611" s="132" t="str" cm="1">
        <f t="array" ref="I5611">_xlfn.XLOOKUP(C5611,imp_horarios,imp_trechos_janta,"",-1,1)</f>
        <v>SAO LUIS X GOIANIA 08:00</v>
      </c>
      <c r="J5611" s="145" t="str" cm="1">
        <f t="array" ref="J5611">_xlfn.XLOOKUP(D5611,justificativas_motivos,justificativas_texto,"",1,1)</f>
        <v>MOTORISTA CUMPRINDO HORÁRIO NA ESCALA ATUAL</v>
      </c>
    </row>
    <row r="5612" spans="1:10" ht="41.25" hidden="1" customHeight="1">
      <c r="A5612" s="144">
        <v>45791</v>
      </c>
      <c r="B5612" s="135">
        <v>17600</v>
      </c>
      <c r="C5612" s="133">
        <v>0.375</v>
      </c>
      <c r="D5612" s="148" t="s">
        <v>11</v>
      </c>
      <c r="E5612" s="132" t="s">
        <v>366</v>
      </c>
      <c r="F5612" s="132"/>
      <c r="G5612" s="132" t="str">
        <f t="shared" si="189"/>
        <v>1</v>
      </c>
      <c r="H5612" s="137">
        <f t="shared" si="190"/>
        <v>18</v>
      </c>
      <c r="I5612" s="132" t="str" cm="1">
        <f t="array" ref="I5612">_xlfn.XLOOKUP(C5612,imp_horarios,imp_trechos_janta,"",-1,1)</f>
        <v>SAO LUIS X GOIANIA 08:00</v>
      </c>
      <c r="J5612" s="145" t="str" cm="1">
        <f t="array" ref="J5612">_xlfn.XLOOKUP(D5612,justificativas_motivos,justificativas_texto,"",1,1)</f>
        <v>MOTORISTA CUMPRINDO HORÁRIO NA ESCALA ATUAL</v>
      </c>
    </row>
    <row r="5613" spans="1:10" ht="41.25" hidden="1" customHeight="1">
      <c r="A5613" s="144">
        <v>45791</v>
      </c>
      <c r="B5613" s="135">
        <v>19002</v>
      </c>
      <c r="C5613" s="133">
        <v>0.75</v>
      </c>
      <c r="D5613" s="136" t="s">
        <v>11</v>
      </c>
      <c r="E5613" s="130" t="s">
        <v>453</v>
      </c>
      <c r="F5613" s="132"/>
      <c r="G5613" s="132" t="str">
        <f t="shared" si="189"/>
        <v>1</v>
      </c>
      <c r="H5613" s="137">
        <f t="shared" si="190"/>
        <v>18</v>
      </c>
      <c r="I5613" s="132" t="str" cm="1">
        <f t="array" ref="I5613">_xlfn.XLOOKUP(C5613,imp_horarios,imp_trechos_janta,"",-1,1)</f>
        <v>GOIANIA X TERESINA 18:00</v>
      </c>
      <c r="J5613" s="145" t="str" cm="1">
        <f t="array" ref="J5613">_xlfn.XLOOKUP(D5613,justificativas_motivos,justificativas_texto,"",1,1)</f>
        <v>MOTORISTA CUMPRINDO HORÁRIO NA ESCALA ATUAL</v>
      </c>
    </row>
    <row r="5614" spans="1:10" ht="41.25" hidden="1" customHeight="1">
      <c r="A5614" s="144">
        <v>45791</v>
      </c>
      <c r="B5614" s="135">
        <v>19002</v>
      </c>
      <c r="C5614" s="133">
        <v>0.75</v>
      </c>
      <c r="D5614" s="148" t="s">
        <v>11</v>
      </c>
      <c r="E5614" s="130" t="s">
        <v>14</v>
      </c>
      <c r="F5614" s="132"/>
      <c r="G5614" s="132" t="str">
        <f t="shared" si="189"/>
        <v>1</v>
      </c>
      <c r="H5614" s="137">
        <f t="shared" si="190"/>
        <v>18</v>
      </c>
      <c r="I5614" s="132" t="str" cm="1">
        <f t="array" ref="I5614">_xlfn.XLOOKUP(C5614,imp_horarios,imp_trechos_janta,"",-1,1)</f>
        <v>GOIANIA X TERESINA 18:00</v>
      </c>
      <c r="J5614" s="145" t="str" cm="1">
        <f t="array" ref="J5614">_xlfn.XLOOKUP(D5614,justificativas_motivos,justificativas_texto,"",1,1)</f>
        <v>MOTORISTA CUMPRINDO HORÁRIO NA ESCALA ATUAL</v>
      </c>
    </row>
    <row r="5615" spans="1:10" ht="41.25" hidden="1" customHeight="1">
      <c r="A5615" s="144">
        <v>45791</v>
      </c>
      <c r="B5615" s="135">
        <v>24010</v>
      </c>
      <c r="C5615" s="133">
        <v>0.79166666666666663</v>
      </c>
      <c r="D5615" s="136" t="s">
        <v>11</v>
      </c>
      <c r="E5615" s="130" t="s">
        <v>176</v>
      </c>
      <c r="F5615" s="132"/>
      <c r="G5615" s="132" t="str">
        <f t="shared" si="189"/>
        <v>1</v>
      </c>
      <c r="H5615" s="137">
        <f t="shared" si="190"/>
        <v>18</v>
      </c>
      <c r="I5615" s="132" t="str" cm="1">
        <f t="array" ref="I5615">_xlfn.XLOOKUP(C5615,imp_horarios,imp_trechos_janta,"",-1,1)</f>
        <v>GOIANIA X TERESINA 18:00</v>
      </c>
      <c r="J5615" s="145" t="str" cm="1">
        <f t="array" ref="J5615">_xlfn.XLOOKUP(D5615,justificativas_motivos,justificativas_texto,"",1,1)</f>
        <v>MOTORISTA CUMPRINDO HORÁRIO NA ESCALA ATUAL</v>
      </c>
    </row>
    <row r="5616" spans="1:10" ht="41.25" hidden="1" customHeight="1">
      <c r="A5616" s="144">
        <v>45791</v>
      </c>
      <c r="B5616" s="146">
        <v>24010</v>
      </c>
      <c r="C5616" s="147">
        <v>0.79166666666666663</v>
      </c>
      <c r="D5616" s="148" t="s">
        <v>11</v>
      </c>
      <c r="E5616" s="172" t="s">
        <v>86</v>
      </c>
      <c r="F5616" s="132"/>
      <c r="G5616" s="149" t="str">
        <f t="shared" si="189"/>
        <v>1</v>
      </c>
      <c r="H5616" s="150">
        <f t="shared" si="190"/>
        <v>18</v>
      </c>
      <c r="I5616" s="149" t="str" cm="1">
        <f t="array" ref="I5616">_xlfn.XLOOKUP(C5616,imp_horarios,imp_trechos_janta,"",-1,1)</f>
        <v>GOIANIA X TERESINA 18:00</v>
      </c>
      <c r="J5616" s="151" t="str" cm="1">
        <f t="array" ref="J5616">_xlfn.XLOOKUP(D5616,justificativas_motivos,justificativas_texto,"",1,1)</f>
        <v>MOTORISTA CUMPRINDO HORÁRIO NA ESCALA ATUAL</v>
      </c>
    </row>
    <row r="5617" spans="1:10" ht="41.25" hidden="1" customHeight="1">
      <c r="A5617" s="152">
        <v>45791</v>
      </c>
      <c r="B5617" s="146">
        <v>24005</v>
      </c>
      <c r="C5617" s="147">
        <v>0.83333333333333337</v>
      </c>
      <c r="D5617" s="148" t="s">
        <v>11</v>
      </c>
      <c r="E5617" s="172" t="s">
        <v>102</v>
      </c>
      <c r="F5617" s="149"/>
      <c r="G5617" s="149" t="str">
        <f t="shared" si="189"/>
        <v>1</v>
      </c>
      <c r="H5617" s="150">
        <f t="shared" si="190"/>
        <v>18</v>
      </c>
      <c r="I5617" s="149" t="str" cm="1">
        <f t="array" ref="I5617">_xlfn.XLOOKUP(C5617,imp_horarios,imp_trechos_janta,"",-1,1)</f>
        <v>GOIANIA X SAO LUIS 20:00</v>
      </c>
      <c r="J5617" s="151" t="str" cm="1">
        <f t="array" ref="J5617">_xlfn.XLOOKUP(D5617,justificativas_motivos,justificativas_texto,"",1,1)</f>
        <v>MOTORISTA CUMPRINDO HORÁRIO NA ESCALA ATUAL</v>
      </c>
    </row>
    <row r="5618" spans="1:10" ht="41.25" hidden="1" customHeight="1">
      <c r="A5618" s="152">
        <v>45791</v>
      </c>
      <c r="B5618" s="146">
        <v>24005</v>
      </c>
      <c r="C5618" s="147">
        <v>0.83333333333333337</v>
      </c>
      <c r="D5618" s="148" t="s">
        <v>11</v>
      </c>
      <c r="E5618" s="172" t="s">
        <v>23</v>
      </c>
      <c r="F5618" s="149"/>
      <c r="G5618" s="149" t="str">
        <f t="shared" ref="G5618:G5681" si="191">IF(E5618="MOTORISTA","","1")</f>
        <v>1</v>
      </c>
      <c r="H5618" s="150">
        <f t="shared" ref="H5618:H5681" si="192">IF(E5618="MOTORISTA","",18)</f>
        <v>18</v>
      </c>
      <c r="I5618" s="149" t="str" cm="1">
        <f t="array" ref="I5618">_xlfn.XLOOKUP(C5618,imp_horarios,imp_trechos_janta,"",-1,1)</f>
        <v>GOIANIA X SAO LUIS 20:00</v>
      </c>
      <c r="J5618" s="151" t="str" cm="1">
        <f t="array" ref="J5618">_xlfn.XLOOKUP(D5618,justificativas_motivos,justificativas_texto,"",1,1)</f>
        <v>MOTORISTA CUMPRINDO HORÁRIO NA ESCALA ATUAL</v>
      </c>
    </row>
    <row r="5619" spans="1:10" ht="41.25" hidden="1" customHeight="1">
      <c r="A5619" s="144">
        <v>45792</v>
      </c>
      <c r="B5619" s="135">
        <v>19012</v>
      </c>
      <c r="C5619" s="133">
        <v>0.87847222222222221</v>
      </c>
      <c r="D5619" s="148" t="s">
        <v>11</v>
      </c>
      <c r="E5619" s="132" t="s">
        <v>102</v>
      </c>
      <c r="F5619" s="132"/>
      <c r="G5619" s="132" t="str">
        <f t="shared" si="191"/>
        <v>1</v>
      </c>
      <c r="H5619" s="137">
        <f t="shared" si="192"/>
        <v>18</v>
      </c>
      <c r="I5619" s="132" t="str" cm="1">
        <f t="array" ref="I5619">_xlfn.XLOOKUP(C5619,imp_horarios,imp_trechos_janta,"",-1,1)</f>
        <v>BELEM X GOIANIA 21:05</v>
      </c>
      <c r="J5619" s="145" t="str" cm="1">
        <f t="array" ref="J5619">_xlfn.XLOOKUP(D5619,justificativas_motivos,justificativas_texto,"",1,1)</f>
        <v>MOTORISTA CUMPRINDO HORÁRIO NA ESCALA ATUAL</v>
      </c>
    </row>
    <row r="5620" spans="1:10" ht="41.25" hidden="1" customHeight="1">
      <c r="A5620" s="144">
        <v>45792</v>
      </c>
      <c r="B5620" s="135">
        <v>19012</v>
      </c>
      <c r="C5620" s="133">
        <v>0.87847222222222221</v>
      </c>
      <c r="D5620" s="148" t="s">
        <v>11</v>
      </c>
      <c r="E5620" s="132" t="s">
        <v>23</v>
      </c>
      <c r="F5620" s="132"/>
      <c r="G5620" s="132" t="str">
        <f t="shared" si="191"/>
        <v>1</v>
      </c>
      <c r="H5620" s="137">
        <f t="shared" si="192"/>
        <v>18</v>
      </c>
      <c r="I5620" s="132" t="str" cm="1">
        <f t="array" ref="I5620">_xlfn.XLOOKUP(C5620,imp_horarios,imp_trechos_janta,"",-1,1)</f>
        <v>BELEM X GOIANIA 21:05</v>
      </c>
      <c r="J5620" s="145" t="str" cm="1">
        <f t="array" ref="J5620">_xlfn.XLOOKUP(D5620,justificativas_motivos,justificativas_texto,"",1,1)</f>
        <v>MOTORISTA CUMPRINDO HORÁRIO NA ESCALA ATUAL</v>
      </c>
    </row>
    <row r="5621" spans="1:10" ht="41.25" hidden="1" customHeight="1">
      <c r="A5621" s="144">
        <v>45792</v>
      </c>
      <c r="B5621" s="135">
        <v>16800</v>
      </c>
      <c r="C5621" s="133">
        <v>0.39583333333333331</v>
      </c>
      <c r="D5621" s="148" t="s">
        <v>11</v>
      </c>
      <c r="E5621" s="132" t="s">
        <v>371</v>
      </c>
      <c r="F5621" s="132"/>
      <c r="G5621" s="132" t="str">
        <f t="shared" si="191"/>
        <v>1</v>
      </c>
      <c r="H5621" s="137">
        <f t="shared" si="192"/>
        <v>18</v>
      </c>
      <c r="I5621" s="132" t="s">
        <v>145</v>
      </c>
      <c r="J5621" s="145" t="str" cm="1">
        <f t="array" ref="J5621">_xlfn.XLOOKUP(D5621,justificativas_motivos,justificativas_texto,"",1,1)</f>
        <v>MOTORISTA CUMPRINDO HORÁRIO NA ESCALA ATUAL</v>
      </c>
    </row>
    <row r="5622" spans="1:10" ht="41.25" hidden="1" customHeight="1">
      <c r="A5622" s="144">
        <v>45792</v>
      </c>
      <c r="B5622" s="135">
        <v>16800</v>
      </c>
      <c r="C5622" s="133">
        <v>0.39583333333333331</v>
      </c>
      <c r="D5622" s="148" t="s">
        <v>11</v>
      </c>
      <c r="E5622" s="132" t="s">
        <v>344</v>
      </c>
      <c r="F5622" s="132"/>
      <c r="G5622" s="132" t="str">
        <f t="shared" si="191"/>
        <v>1</v>
      </c>
      <c r="H5622" s="137">
        <f t="shared" si="192"/>
        <v>18</v>
      </c>
      <c r="I5622" s="132" t="s">
        <v>145</v>
      </c>
      <c r="J5622" s="145" t="str" cm="1">
        <f t="array" ref="J5622">_xlfn.XLOOKUP(D5622,justificativas_motivos,justificativas_texto,"",1,1)</f>
        <v>MOTORISTA CUMPRINDO HORÁRIO NA ESCALA ATUAL</v>
      </c>
    </row>
    <row r="5623" spans="1:10" ht="41.25" hidden="1" customHeight="1">
      <c r="A5623" s="144">
        <v>45792</v>
      </c>
      <c r="B5623" s="135">
        <v>24010</v>
      </c>
      <c r="C5623" s="133">
        <v>0.3</v>
      </c>
      <c r="D5623" s="148" t="s">
        <v>11</v>
      </c>
      <c r="E5623" s="132" t="s">
        <v>224</v>
      </c>
      <c r="F5623" s="132"/>
      <c r="G5623" s="132" t="str">
        <f t="shared" si="191"/>
        <v>1</v>
      </c>
      <c r="H5623" s="137">
        <f t="shared" si="192"/>
        <v>18</v>
      </c>
      <c r="I5623" s="132" t="str" cm="1">
        <f t="array" ref="I5623">_xlfn.XLOOKUP(C5623,imp_horarios,imp_trechos_janta,"",-1,1)</f>
        <v>BELEM X GOIANIA 07:12</v>
      </c>
      <c r="J5623" s="145" t="str" cm="1">
        <f t="array" ref="J5623">_xlfn.XLOOKUP(D5623,justificativas_motivos,justificativas_texto,"",1,1)</f>
        <v>MOTORISTA CUMPRINDO HORÁRIO NA ESCALA ATUAL</v>
      </c>
    </row>
    <row r="5624" spans="1:10" ht="41.25" hidden="1" customHeight="1">
      <c r="A5624" s="144">
        <v>45792</v>
      </c>
      <c r="B5624" s="135">
        <v>24014</v>
      </c>
      <c r="C5624" s="133">
        <v>0.3</v>
      </c>
      <c r="D5624" s="148" t="s">
        <v>11</v>
      </c>
      <c r="E5624" s="132" t="s">
        <v>266</v>
      </c>
      <c r="F5624" s="132"/>
      <c r="G5624" s="132" t="str">
        <f t="shared" si="191"/>
        <v>1</v>
      </c>
      <c r="H5624" s="137">
        <f t="shared" si="192"/>
        <v>18</v>
      </c>
      <c r="I5624" s="132" t="str" cm="1">
        <f t="array" ref="I5624">_xlfn.XLOOKUP(C5624,imp_horarios,imp_trechos_janta,"",-1,1)</f>
        <v>BELEM X GOIANIA 07:12</v>
      </c>
      <c r="J5624" s="145" t="str" cm="1">
        <f t="array" ref="J5624">_xlfn.XLOOKUP(D5624,justificativas_motivos,justificativas_texto,"",1,1)</f>
        <v>MOTORISTA CUMPRINDO HORÁRIO NA ESCALA ATUAL</v>
      </c>
    </row>
    <row r="5625" spans="1:10" ht="41.25" hidden="1" customHeight="1">
      <c r="A5625" s="144">
        <v>45792</v>
      </c>
      <c r="B5625" s="135">
        <v>15900</v>
      </c>
      <c r="C5625" s="133">
        <v>0.75</v>
      </c>
      <c r="D5625" s="148" t="s">
        <v>11</v>
      </c>
      <c r="E5625" s="132" t="s">
        <v>62</v>
      </c>
      <c r="F5625" s="132"/>
      <c r="G5625" s="132" t="str">
        <f t="shared" si="191"/>
        <v>1</v>
      </c>
      <c r="H5625" s="137">
        <f t="shared" si="192"/>
        <v>18</v>
      </c>
      <c r="I5625" s="132" t="str" cm="1">
        <f t="array" ref="I5625">_xlfn.XLOOKUP(C5625,imp_horarios,imp_trechos_janta,"",-1,1)</f>
        <v>GOIANIA X TERESINA 18:00</v>
      </c>
      <c r="J5625" s="145" t="str" cm="1">
        <f t="array" ref="J5625">_xlfn.XLOOKUP(D5625,justificativas_motivos,justificativas_texto,"",1,1)</f>
        <v>MOTORISTA CUMPRINDO HORÁRIO NA ESCALA ATUAL</v>
      </c>
    </row>
    <row r="5626" spans="1:10" ht="41.25" hidden="1" customHeight="1">
      <c r="A5626" s="144">
        <v>45792</v>
      </c>
      <c r="B5626" s="135">
        <v>15900</v>
      </c>
      <c r="C5626" s="133">
        <v>0.75</v>
      </c>
      <c r="D5626" s="148" t="s">
        <v>11</v>
      </c>
      <c r="E5626" s="132" t="s">
        <v>63</v>
      </c>
      <c r="F5626" s="132"/>
      <c r="G5626" s="132" t="str">
        <f t="shared" si="191"/>
        <v>1</v>
      </c>
      <c r="H5626" s="137">
        <f t="shared" si="192"/>
        <v>18</v>
      </c>
      <c r="I5626" s="132" t="str" cm="1">
        <f t="array" ref="I5626">_xlfn.XLOOKUP(C5626,imp_horarios,imp_trechos_janta,"",-1,1)</f>
        <v>GOIANIA X TERESINA 18:00</v>
      </c>
      <c r="J5626" s="145" t="str" cm="1">
        <f t="array" ref="J5626">_xlfn.XLOOKUP(D5626,justificativas_motivos,justificativas_texto,"",1,1)</f>
        <v>MOTORISTA CUMPRINDO HORÁRIO NA ESCALA ATUAL</v>
      </c>
    </row>
    <row r="5627" spans="1:10" ht="41.25" hidden="1" customHeight="1">
      <c r="A5627" s="144">
        <v>45792</v>
      </c>
      <c r="B5627" s="135">
        <v>24002</v>
      </c>
      <c r="C5627" s="133">
        <v>0.79166666666666663</v>
      </c>
      <c r="D5627" s="148" t="s">
        <v>11</v>
      </c>
      <c r="E5627" s="132" t="s">
        <v>67</v>
      </c>
      <c r="F5627" s="132"/>
      <c r="G5627" s="132" t="str">
        <f t="shared" si="191"/>
        <v>1</v>
      </c>
      <c r="H5627" s="137">
        <f t="shared" si="192"/>
        <v>18</v>
      </c>
      <c r="I5627" s="132" t="s">
        <v>79</v>
      </c>
      <c r="J5627" s="145" t="str" cm="1">
        <f t="array" ref="J5627">_xlfn.XLOOKUP(D5627,justificativas_motivos,justificativas_texto,"",1,1)</f>
        <v>MOTORISTA CUMPRINDO HORÁRIO NA ESCALA ATUAL</v>
      </c>
    </row>
    <row r="5628" spans="1:10" ht="41.25" hidden="1" customHeight="1">
      <c r="A5628" s="144">
        <v>45792</v>
      </c>
      <c r="B5628" s="135">
        <v>24002</v>
      </c>
      <c r="C5628" s="133">
        <v>0.79166666666666663</v>
      </c>
      <c r="D5628" s="148" t="s">
        <v>11</v>
      </c>
      <c r="E5628" s="132" t="s">
        <v>413</v>
      </c>
      <c r="F5628" s="132"/>
      <c r="G5628" s="132" t="str">
        <f t="shared" si="191"/>
        <v>1</v>
      </c>
      <c r="H5628" s="137">
        <f t="shared" si="192"/>
        <v>18</v>
      </c>
      <c r="I5628" s="132" t="s">
        <v>79</v>
      </c>
      <c r="J5628" s="145" t="str" cm="1">
        <f t="array" ref="J5628">_xlfn.XLOOKUP(D5628,justificativas_motivos,justificativas_texto,"",1,1)</f>
        <v>MOTORISTA CUMPRINDO HORÁRIO NA ESCALA ATUAL</v>
      </c>
    </row>
    <row r="5629" spans="1:10" ht="41.25" hidden="1" customHeight="1">
      <c r="A5629" s="144">
        <v>45792</v>
      </c>
      <c r="B5629" s="135">
        <v>25007</v>
      </c>
      <c r="C5629" s="133">
        <v>0.83333333333333337</v>
      </c>
      <c r="D5629" s="148" t="s">
        <v>11</v>
      </c>
      <c r="E5629" s="132" t="s">
        <v>141</v>
      </c>
      <c r="F5629" s="132"/>
      <c r="G5629" s="132" t="str">
        <f t="shared" si="191"/>
        <v>1</v>
      </c>
      <c r="H5629" s="137">
        <f t="shared" si="192"/>
        <v>18</v>
      </c>
      <c r="I5629" s="132" t="str" cm="1">
        <f t="array" ref="I5629">_xlfn.XLOOKUP(C5629,imp_horarios,imp_trechos_janta,"",-1,1)</f>
        <v>GOIANIA X SAO LUIS 20:00</v>
      </c>
      <c r="J5629" s="145" t="str" cm="1">
        <f t="array" ref="J5629">_xlfn.XLOOKUP(D5629,justificativas_motivos,justificativas_texto,"",1,1)</f>
        <v>MOTORISTA CUMPRINDO HORÁRIO NA ESCALA ATUAL</v>
      </c>
    </row>
    <row r="5630" spans="1:10" ht="41.25" hidden="1" customHeight="1">
      <c r="A5630" s="144">
        <v>45792</v>
      </c>
      <c r="B5630" s="135">
        <v>25007</v>
      </c>
      <c r="C5630" s="133">
        <v>0.83333333333333337</v>
      </c>
      <c r="D5630" s="136" t="s">
        <v>11</v>
      </c>
      <c r="E5630" s="132" t="s">
        <v>326</v>
      </c>
      <c r="F5630" s="132"/>
      <c r="G5630" s="132" t="str">
        <f t="shared" si="191"/>
        <v>1</v>
      </c>
      <c r="H5630" s="137">
        <f t="shared" si="192"/>
        <v>18</v>
      </c>
      <c r="I5630" s="132" t="str" cm="1">
        <f t="array" ref="I5630">_xlfn.XLOOKUP(C5630,imp_horarios,imp_trechos_janta,"",-1,1)</f>
        <v>GOIANIA X SAO LUIS 20:00</v>
      </c>
      <c r="J5630" s="145" t="str" cm="1">
        <f t="array" ref="J5630">_xlfn.XLOOKUP(D5630,justificativas_motivos,justificativas_texto,"",1,1)</f>
        <v>MOTORISTA CUMPRINDO HORÁRIO NA ESCALA ATUAL</v>
      </c>
    </row>
    <row r="5631" spans="1:10" ht="41.25" hidden="1" customHeight="1">
      <c r="A5631" s="144">
        <v>45793</v>
      </c>
      <c r="B5631" s="135">
        <v>25007</v>
      </c>
      <c r="C5631" s="133">
        <v>0.83333333333333337</v>
      </c>
      <c r="D5631" s="136" t="s">
        <v>11</v>
      </c>
      <c r="E5631" s="132" t="s">
        <v>141</v>
      </c>
      <c r="F5631" s="132"/>
      <c r="G5631" s="132" t="str">
        <f t="shared" si="191"/>
        <v>1</v>
      </c>
      <c r="H5631" s="137">
        <f t="shared" si="192"/>
        <v>18</v>
      </c>
      <c r="I5631" s="132" t="str" cm="1">
        <f t="array" ref="I5631">_xlfn.XLOOKUP(C5631,imp_horarios,imp_trechos_janta,"",-1,1)</f>
        <v>GOIANIA X SAO LUIS 20:00</v>
      </c>
      <c r="J5631" s="145" t="str" cm="1">
        <f t="array" ref="J5631">_xlfn.XLOOKUP(D5631,justificativas_motivos,justificativas_texto,"",1,1)</f>
        <v>MOTORISTA CUMPRINDO HORÁRIO NA ESCALA ATUAL</v>
      </c>
    </row>
    <row r="5632" spans="1:10" ht="41.25" hidden="1" customHeight="1">
      <c r="A5632" s="144">
        <v>45793</v>
      </c>
      <c r="B5632" s="135">
        <v>25007</v>
      </c>
      <c r="C5632" s="133">
        <v>0.83333333333333337</v>
      </c>
      <c r="D5632" s="136" t="s">
        <v>11</v>
      </c>
      <c r="E5632" s="132" t="s">
        <v>326</v>
      </c>
      <c r="F5632" s="132"/>
      <c r="G5632" s="132" t="str">
        <f t="shared" si="191"/>
        <v>1</v>
      </c>
      <c r="H5632" s="137">
        <f t="shared" si="192"/>
        <v>18</v>
      </c>
      <c r="I5632" s="132" t="str" cm="1">
        <f t="array" ref="I5632">_xlfn.XLOOKUP(C5632,imp_horarios,imp_trechos_janta,"",-1,1)</f>
        <v>GOIANIA X SAO LUIS 20:00</v>
      </c>
      <c r="J5632" s="145" t="str" cm="1">
        <f t="array" ref="J5632">_xlfn.XLOOKUP(D5632,justificativas_motivos,justificativas_texto,"",1,1)</f>
        <v>MOTORISTA CUMPRINDO HORÁRIO NA ESCALA ATUAL</v>
      </c>
    </row>
    <row r="5633" spans="1:10" ht="41.25" hidden="1" customHeight="1">
      <c r="A5633" s="144">
        <v>45793</v>
      </c>
      <c r="B5633" s="135">
        <v>19024</v>
      </c>
      <c r="C5633" s="133">
        <v>0.39583333333333331</v>
      </c>
      <c r="D5633" s="136" t="s">
        <v>11</v>
      </c>
      <c r="E5633" s="132" t="s">
        <v>238</v>
      </c>
      <c r="F5633" s="132"/>
      <c r="G5633" s="132" t="str">
        <f t="shared" si="191"/>
        <v>1</v>
      </c>
      <c r="H5633" s="137">
        <f t="shared" si="192"/>
        <v>18</v>
      </c>
      <c r="I5633" s="132" t="str" cm="1">
        <f t="array" ref="I5633">_xlfn.XLOOKUP(C5633,imp_horarios,imp_trechos_janta,"",-1,1)</f>
        <v>GOIANIA X BELEM 09:30</v>
      </c>
      <c r="J5633" s="145" t="str" cm="1">
        <f t="array" ref="J5633">_xlfn.XLOOKUP(D5633,justificativas_motivos,justificativas_texto,"",1,1)</f>
        <v>MOTORISTA CUMPRINDO HORÁRIO NA ESCALA ATUAL</v>
      </c>
    </row>
    <row r="5634" spans="1:10" ht="41.25" hidden="1" customHeight="1">
      <c r="A5634" s="144">
        <v>45793</v>
      </c>
      <c r="B5634" s="135">
        <v>19024</v>
      </c>
      <c r="C5634" s="133">
        <v>0.39583333333333331</v>
      </c>
      <c r="D5634" s="136" t="s">
        <v>11</v>
      </c>
      <c r="E5634" s="132" t="s">
        <v>52</v>
      </c>
      <c r="F5634" s="132"/>
      <c r="G5634" s="132" t="str">
        <f t="shared" si="191"/>
        <v>1</v>
      </c>
      <c r="H5634" s="137">
        <f t="shared" si="192"/>
        <v>18</v>
      </c>
      <c r="I5634" s="132" t="str" cm="1">
        <f t="array" ref="I5634">_xlfn.XLOOKUP(C5634,imp_horarios,imp_trechos_janta,"",-1,1)</f>
        <v>GOIANIA X BELEM 09:30</v>
      </c>
      <c r="J5634" s="145" t="str" cm="1">
        <f t="array" ref="J5634">_xlfn.XLOOKUP(D5634,justificativas_motivos,justificativas_texto,"",1,1)</f>
        <v>MOTORISTA CUMPRINDO HORÁRIO NA ESCALA ATUAL</v>
      </c>
    </row>
    <row r="5635" spans="1:10" ht="41.25" hidden="1" customHeight="1">
      <c r="A5635" s="144">
        <v>45793</v>
      </c>
      <c r="B5635" s="135">
        <v>19028</v>
      </c>
      <c r="C5635" s="133">
        <v>0.37708333333333333</v>
      </c>
      <c r="D5635" s="136" t="s">
        <v>11</v>
      </c>
      <c r="E5635" s="132" t="s">
        <v>305</v>
      </c>
      <c r="F5635" s="132"/>
      <c r="G5635" s="132" t="str">
        <f t="shared" si="191"/>
        <v>1</v>
      </c>
      <c r="H5635" s="137">
        <f t="shared" si="192"/>
        <v>18</v>
      </c>
      <c r="I5635" s="132" t="str" cm="1">
        <f t="array" ref="I5635">_xlfn.XLOOKUP(C5635,imp_horarios,imp_trechos_janta,"",-1,1)</f>
        <v>FORTALEZA X SINOP 09:03</v>
      </c>
      <c r="J5635" s="145" t="str" cm="1">
        <f t="array" ref="J5635">_xlfn.XLOOKUP(D5635,justificativas_motivos,justificativas_texto,"",1,1)</f>
        <v>MOTORISTA CUMPRINDO HORÁRIO NA ESCALA ATUAL</v>
      </c>
    </row>
    <row r="5636" spans="1:10" ht="41.25" hidden="1" customHeight="1">
      <c r="A5636" s="144">
        <v>45793</v>
      </c>
      <c r="B5636" s="135">
        <v>19028</v>
      </c>
      <c r="C5636" s="133">
        <v>0.37708333333333333</v>
      </c>
      <c r="D5636" s="136" t="s">
        <v>11</v>
      </c>
      <c r="E5636" s="132" t="s">
        <v>39</v>
      </c>
      <c r="F5636" s="132"/>
      <c r="G5636" s="132" t="str">
        <f t="shared" si="191"/>
        <v>1</v>
      </c>
      <c r="H5636" s="137">
        <f t="shared" si="192"/>
        <v>18</v>
      </c>
      <c r="I5636" s="132" t="str" cm="1">
        <f t="array" ref="I5636">_xlfn.XLOOKUP(C5636,imp_horarios,imp_trechos_janta,"",-1,1)</f>
        <v>FORTALEZA X SINOP 09:03</v>
      </c>
      <c r="J5636" s="145" t="str" cm="1">
        <f t="array" ref="J5636">_xlfn.XLOOKUP(D5636,justificativas_motivos,justificativas_texto,"",1,1)</f>
        <v>MOTORISTA CUMPRINDO HORÁRIO NA ESCALA ATUAL</v>
      </c>
    </row>
    <row r="5637" spans="1:10" ht="41.25" hidden="1" customHeight="1">
      <c r="A5637" s="144">
        <v>45793</v>
      </c>
      <c r="B5637" s="135">
        <v>15800</v>
      </c>
      <c r="C5637" s="133">
        <v>0.75</v>
      </c>
      <c r="D5637" s="136" t="s">
        <v>11</v>
      </c>
      <c r="E5637" s="132" t="s">
        <v>119</v>
      </c>
      <c r="F5637" s="132"/>
      <c r="G5637" s="132" t="str">
        <f t="shared" si="191"/>
        <v>1</v>
      </c>
      <c r="H5637" s="137">
        <f t="shared" si="192"/>
        <v>18</v>
      </c>
      <c r="I5637" s="132" t="str" cm="1">
        <f t="array" ref="I5637">_xlfn.XLOOKUP(C5637,imp_horarios,imp_trechos_janta,"",-1,1)</f>
        <v>GOIANIA X TERESINA 18:00</v>
      </c>
      <c r="J5637" s="145" t="str" cm="1">
        <f t="array" ref="J5637">_xlfn.XLOOKUP(D5637,justificativas_motivos,justificativas_texto,"",1,1)</f>
        <v>MOTORISTA CUMPRINDO HORÁRIO NA ESCALA ATUAL</v>
      </c>
    </row>
    <row r="5638" spans="1:10" ht="41.25" hidden="1" customHeight="1">
      <c r="A5638" s="144">
        <v>45793</v>
      </c>
      <c r="B5638" s="135">
        <v>15800</v>
      </c>
      <c r="C5638" s="133">
        <v>0.75</v>
      </c>
      <c r="D5638" s="136" t="s">
        <v>11</v>
      </c>
      <c r="E5638" s="132" t="s">
        <v>397</v>
      </c>
      <c r="F5638" s="132"/>
      <c r="G5638" s="132" t="str">
        <f t="shared" si="191"/>
        <v>1</v>
      </c>
      <c r="H5638" s="137">
        <f t="shared" si="192"/>
        <v>18</v>
      </c>
      <c r="I5638" s="132" t="str" cm="1">
        <f t="array" ref="I5638">_xlfn.XLOOKUP(C5638,imp_horarios,imp_trechos_janta,"",-1,1)</f>
        <v>GOIANIA X TERESINA 18:00</v>
      </c>
      <c r="J5638" s="145" t="str" cm="1">
        <f t="array" ref="J5638">_xlfn.XLOOKUP(D5638,justificativas_motivos,justificativas_texto,"",1,1)</f>
        <v>MOTORISTA CUMPRINDO HORÁRIO NA ESCALA ATUAL</v>
      </c>
    </row>
    <row r="5639" spans="1:10" ht="41.25" hidden="1" customHeight="1">
      <c r="A5639" s="144">
        <v>45793</v>
      </c>
      <c r="B5639" s="135">
        <v>24013</v>
      </c>
      <c r="C5639" s="133">
        <v>0.79166666666666663</v>
      </c>
      <c r="D5639" s="136" t="s">
        <v>11</v>
      </c>
      <c r="E5639" s="132" t="s">
        <v>139</v>
      </c>
      <c r="F5639" s="132"/>
      <c r="G5639" s="132" t="str">
        <f t="shared" si="191"/>
        <v>1</v>
      </c>
      <c r="H5639" s="137">
        <f t="shared" si="192"/>
        <v>18</v>
      </c>
      <c r="I5639" s="132" t="str" cm="1">
        <f t="array" ref="I5639">_xlfn.XLOOKUP(C5639,imp_horarios,imp_trechos_janta,"",-1,1)</f>
        <v>GOIANIA X TERESINA 18:00</v>
      </c>
      <c r="J5639" s="145" t="str" cm="1">
        <f t="array" ref="J5639">_xlfn.XLOOKUP(D5639,justificativas_motivos,justificativas_texto,"",1,1)</f>
        <v>MOTORISTA CUMPRINDO HORÁRIO NA ESCALA ATUAL</v>
      </c>
    </row>
    <row r="5640" spans="1:10" ht="41.25" hidden="1" customHeight="1">
      <c r="A5640" s="144">
        <v>45793</v>
      </c>
      <c r="B5640" s="135">
        <v>24013</v>
      </c>
      <c r="C5640" s="133">
        <v>0.79166666666666663</v>
      </c>
      <c r="D5640" s="136" t="s">
        <v>11</v>
      </c>
      <c r="E5640" s="132" t="s">
        <v>30</v>
      </c>
      <c r="F5640" s="132"/>
      <c r="G5640" s="132" t="str">
        <f t="shared" si="191"/>
        <v>1</v>
      </c>
      <c r="H5640" s="137">
        <f t="shared" si="192"/>
        <v>18</v>
      </c>
      <c r="I5640" s="132" t="str" cm="1">
        <f t="array" ref="I5640">_xlfn.XLOOKUP(C5640,imp_horarios,imp_trechos_janta,"",-1,1)</f>
        <v>GOIANIA X TERESINA 18:00</v>
      </c>
      <c r="J5640" s="145" t="str" cm="1">
        <f t="array" ref="J5640">_xlfn.XLOOKUP(D5640,justificativas_motivos,justificativas_texto,"",1,1)</f>
        <v>MOTORISTA CUMPRINDO HORÁRIO NA ESCALA ATUAL</v>
      </c>
    </row>
    <row r="5641" spans="1:10" ht="41.25" hidden="1" customHeight="1">
      <c r="A5641" s="152">
        <v>45793</v>
      </c>
      <c r="B5641" s="146">
        <v>24004</v>
      </c>
      <c r="C5641" s="147">
        <v>0.83333333333333337</v>
      </c>
      <c r="D5641" s="148" t="s">
        <v>11</v>
      </c>
      <c r="E5641" s="149" t="s">
        <v>64</v>
      </c>
      <c r="F5641" s="149"/>
      <c r="G5641" s="149" t="str">
        <f t="shared" si="191"/>
        <v>1</v>
      </c>
      <c r="H5641" s="150">
        <f t="shared" si="192"/>
        <v>18</v>
      </c>
      <c r="I5641" s="149" t="str" cm="1">
        <f t="array" ref="I5641">_xlfn.XLOOKUP(C5641,imp_horarios,imp_trechos_janta,"",-1,1)</f>
        <v>GOIANIA X SAO LUIS 20:00</v>
      </c>
      <c r="J5641" s="145" t="str" cm="1">
        <f t="array" ref="J5641">_xlfn.XLOOKUP(D5641,justificativas_motivos,justificativas_texto,"",1,1)</f>
        <v>MOTORISTA CUMPRINDO HORÁRIO NA ESCALA ATUAL</v>
      </c>
    </row>
    <row r="5642" spans="1:10" ht="41.25" hidden="1" customHeight="1">
      <c r="A5642" s="131">
        <v>45793</v>
      </c>
      <c r="B5642" s="135">
        <v>24004</v>
      </c>
      <c r="C5642" s="133">
        <v>0.83333333333333337</v>
      </c>
      <c r="D5642" s="136" t="s">
        <v>11</v>
      </c>
      <c r="E5642" s="132" t="s">
        <v>65</v>
      </c>
      <c r="F5642" s="132"/>
      <c r="G5642" s="132" t="str">
        <f t="shared" si="191"/>
        <v>1</v>
      </c>
      <c r="H5642" s="137">
        <f t="shared" si="192"/>
        <v>18</v>
      </c>
      <c r="I5642" s="132" t="str" cm="1">
        <f t="array" ref="I5642">_xlfn.XLOOKUP(C5642,imp_horarios,imp_trechos_janta,"",-1,1)</f>
        <v>GOIANIA X SAO LUIS 20:00</v>
      </c>
      <c r="J5642" s="155" t="str" cm="1">
        <f t="array" ref="J5642">_xlfn.XLOOKUP(D5642,justificativas_motivos,justificativas_texto,"",1,1)</f>
        <v>MOTORISTA CUMPRINDO HORÁRIO NA ESCALA ATUAL</v>
      </c>
    </row>
    <row r="5643" spans="1:10" ht="41.25" hidden="1" customHeight="1">
      <c r="A5643" s="131">
        <v>45794</v>
      </c>
      <c r="B5643" s="135">
        <v>19024</v>
      </c>
      <c r="C5643" s="133">
        <v>0.87847222222222221</v>
      </c>
      <c r="D5643" s="136" t="s">
        <v>11</v>
      </c>
      <c r="E5643" s="132" t="s">
        <v>65</v>
      </c>
      <c r="F5643" s="132"/>
      <c r="G5643" s="132" t="str">
        <f t="shared" si="191"/>
        <v>1</v>
      </c>
      <c r="H5643" s="137">
        <f t="shared" si="192"/>
        <v>18</v>
      </c>
      <c r="I5643" s="132" t="str" cm="1">
        <f t="array" ref="I5643">_xlfn.XLOOKUP(C5643,imp_horarios,imp_trechos_janta,"",-1,1)</f>
        <v>BELEM X GOIANIA 21:05</v>
      </c>
      <c r="J5643" s="154" t="str" cm="1">
        <f t="array" ref="J5643">_xlfn.XLOOKUP(D5643,justificativas_motivos,justificativas_texto,"",1,1)</f>
        <v>MOTORISTA CUMPRINDO HORÁRIO NA ESCALA ATUAL</v>
      </c>
    </row>
    <row r="5644" spans="1:10" ht="41.25" hidden="1" customHeight="1">
      <c r="A5644" s="131">
        <v>45794</v>
      </c>
      <c r="B5644" s="135">
        <v>19024</v>
      </c>
      <c r="C5644" s="133">
        <v>0.87847222222222221</v>
      </c>
      <c r="D5644" s="136" t="s">
        <v>11</v>
      </c>
      <c r="E5644" s="132" t="s">
        <v>64</v>
      </c>
      <c r="F5644" s="132"/>
      <c r="G5644" s="132" t="str">
        <f t="shared" si="191"/>
        <v>1</v>
      </c>
      <c r="H5644" s="137">
        <f t="shared" si="192"/>
        <v>18</v>
      </c>
      <c r="I5644" s="132" t="str" cm="1">
        <f t="array" ref="I5644">_xlfn.XLOOKUP(C5644,imp_horarios,imp_trechos_janta,"",-1,1)</f>
        <v>BELEM X GOIANIA 21:05</v>
      </c>
      <c r="J5644" s="154" t="str" cm="1">
        <f t="array" ref="J5644">_xlfn.XLOOKUP(D5644,justificativas_motivos,justificativas_texto,"",1,1)</f>
        <v>MOTORISTA CUMPRINDO HORÁRIO NA ESCALA ATUAL</v>
      </c>
    </row>
    <row r="5645" spans="1:10" ht="41.25" hidden="1" customHeight="1">
      <c r="A5645" s="131">
        <v>45794</v>
      </c>
      <c r="B5645" s="135">
        <v>24013</v>
      </c>
      <c r="C5645" s="133">
        <v>0.3</v>
      </c>
      <c r="D5645" s="136" t="s">
        <v>11</v>
      </c>
      <c r="E5645" s="132" t="s">
        <v>157</v>
      </c>
      <c r="F5645" s="132"/>
      <c r="G5645" s="132" t="str">
        <f t="shared" si="191"/>
        <v>1</v>
      </c>
      <c r="H5645" s="137">
        <f t="shared" si="192"/>
        <v>18</v>
      </c>
      <c r="I5645" s="132" t="str" cm="1">
        <f t="array" ref="I5645">_xlfn.XLOOKUP(C5645,imp_horarios,imp_trechos_janta,"",-1,1)</f>
        <v>BELEM X GOIANIA 07:12</v>
      </c>
      <c r="J5645" s="154" t="str" cm="1">
        <f t="array" ref="J5645">_xlfn.XLOOKUP(D5645,justificativas_motivos,justificativas_texto,"",1,1)</f>
        <v>MOTORISTA CUMPRINDO HORÁRIO NA ESCALA ATUAL</v>
      </c>
    </row>
    <row r="5646" spans="1:10" ht="41.25" hidden="1" customHeight="1">
      <c r="A5646" s="131">
        <v>45794</v>
      </c>
      <c r="B5646" s="135">
        <v>24013</v>
      </c>
      <c r="C5646" s="133">
        <v>0.3</v>
      </c>
      <c r="D5646" s="136" t="s">
        <v>11</v>
      </c>
      <c r="E5646" s="132" t="s">
        <v>216</v>
      </c>
      <c r="F5646" s="132"/>
      <c r="G5646" s="132" t="str">
        <f t="shared" si="191"/>
        <v>1</v>
      </c>
      <c r="H5646" s="137">
        <f t="shared" si="192"/>
        <v>18</v>
      </c>
      <c r="I5646" s="132" t="str" cm="1">
        <f t="array" ref="I5646">_xlfn.XLOOKUP(C5646,imp_horarios,imp_trechos_janta,"",-1,1)</f>
        <v>BELEM X GOIANIA 07:12</v>
      </c>
      <c r="J5646" s="154" t="str" cm="1">
        <f t="array" ref="J5646">_xlfn.XLOOKUP(D5646,justificativas_motivos,justificativas_texto,"",1,1)</f>
        <v>MOTORISTA CUMPRINDO HORÁRIO NA ESCALA ATUAL</v>
      </c>
    </row>
    <row r="5647" spans="1:10" ht="41.25" hidden="1" customHeight="1">
      <c r="A5647" s="131">
        <v>45794</v>
      </c>
      <c r="B5647" s="135">
        <v>17100</v>
      </c>
      <c r="C5647" s="133">
        <v>0.39583333333333331</v>
      </c>
      <c r="D5647" s="136" t="s">
        <v>11</v>
      </c>
      <c r="E5647" s="132" t="s">
        <v>248</v>
      </c>
      <c r="F5647" s="132"/>
      <c r="G5647" s="132" t="str">
        <f t="shared" si="191"/>
        <v>1</v>
      </c>
      <c r="H5647" s="137">
        <f t="shared" si="192"/>
        <v>18</v>
      </c>
      <c r="I5647" s="132" t="str" cm="1">
        <f t="array" ref="I5647">_xlfn.XLOOKUP(C5647,imp_horarios,imp_trechos_janta,"",-1,1)</f>
        <v>GOIANIA X BELEM 09:30</v>
      </c>
      <c r="J5647" s="154" t="str" cm="1">
        <f t="array" ref="J5647">_xlfn.XLOOKUP(D5647,justificativas_motivos,justificativas_texto,"",1,1)</f>
        <v>MOTORISTA CUMPRINDO HORÁRIO NA ESCALA ATUAL</v>
      </c>
    </row>
    <row r="5648" spans="1:10" ht="41.25" hidden="1" customHeight="1">
      <c r="A5648" s="131">
        <v>45794</v>
      </c>
      <c r="B5648" s="135">
        <v>17100</v>
      </c>
      <c r="C5648" s="133">
        <v>0.39583333333333331</v>
      </c>
      <c r="D5648" s="136" t="s">
        <v>11</v>
      </c>
      <c r="E5648" s="132" t="s">
        <v>354</v>
      </c>
      <c r="F5648" s="132"/>
      <c r="G5648" s="132" t="str">
        <f t="shared" si="191"/>
        <v>1</v>
      </c>
      <c r="H5648" s="137">
        <f t="shared" si="192"/>
        <v>18</v>
      </c>
      <c r="I5648" s="132" t="str" cm="1">
        <f t="array" ref="I5648">_xlfn.XLOOKUP(C5648,imp_horarios,imp_trechos_janta,"",-1,1)</f>
        <v>GOIANIA X BELEM 09:30</v>
      </c>
      <c r="J5648" s="154" t="str" cm="1">
        <f t="array" ref="J5648">_xlfn.XLOOKUP(D5648,justificativas_motivos,justificativas_texto,"",1,1)</f>
        <v>MOTORISTA CUMPRINDO HORÁRIO NA ESCALA ATUAL</v>
      </c>
    </row>
    <row r="5649" spans="1:10" ht="41.25" hidden="1" customHeight="1">
      <c r="A5649" s="131">
        <v>45794</v>
      </c>
      <c r="B5649" s="135">
        <v>15600</v>
      </c>
      <c r="C5649" s="133">
        <v>0.75</v>
      </c>
      <c r="D5649" s="136" t="s">
        <v>11</v>
      </c>
      <c r="E5649" s="132" t="s">
        <v>173</v>
      </c>
      <c r="F5649" s="132"/>
      <c r="G5649" s="132" t="str">
        <f t="shared" si="191"/>
        <v>1</v>
      </c>
      <c r="H5649" s="137">
        <f t="shared" si="192"/>
        <v>18</v>
      </c>
      <c r="I5649" s="132" t="str" cm="1">
        <f t="array" ref="I5649">_xlfn.XLOOKUP(C5649,imp_horarios,imp_trechos_janta,"",-1,1)</f>
        <v>GOIANIA X TERESINA 18:00</v>
      </c>
      <c r="J5649" s="154" t="str" cm="1">
        <f t="array" ref="J5649">_xlfn.XLOOKUP(D5649,justificativas_motivos,justificativas_texto,"",1,1)</f>
        <v>MOTORISTA CUMPRINDO HORÁRIO NA ESCALA ATUAL</v>
      </c>
    </row>
    <row r="5650" spans="1:10" ht="41.25" hidden="1" customHeight="1">
      <c r="A5650" s="131">
        <v>45794</v>
      </c>
      <c r="B5650" s="135">
        <v>15600</v>
      </c>
      <c r="C5650" s="133">
        <v>0.75</v>
      </c>
      <c r="D5650" s="136" t="s">
        <v>11</v>
      </c>
      <c r="E5650" s="132" t="s">
        <v>130</v>
      </c>
      <c r="F5650" s="132"/>
      <c r="G5650" s="132" t="str">
        <f t="shared" si="191"/>
        <v>1</v>
      </c>
      <c r="H5650" s="137">
        <f t="shared" si="192"/>
        <v>18</v>
      </c>
      <c r="I5650" s="132" t="str" cm="1">
        <f t="array" ref="I5650">_xlfn.XLOOKUP(C5650,imp_horarios,imp_trechos_janta,"",-1,1)</f>
        <v>GOIANIA X TERESINA 18:00</v>
      </c>
      <c r="J5650" s="154" t="str" cm="1">
        <f t="array" ref="J5650">_xlfn.XLOOKUP(D5650,justificativas_motivos,justificativas_texto,"",1,1)</f>
        <v>MOTORISTA CUMPRINDO HORÁRIO NA ESCALA ATUAL</v>
      </c>
    </row>
    <row r="5651" spans="1:10" ht="41.25" hidden="1" customHeight="1">
      <c r="A5651" s="131">
        <v>45794</v>
      </c>
      <c r="B5651" s="135">
        <v>25010</v>
      </c>
      <c r="C5651" s="133">
        <v>0.79166666666666663</v>
      </c>
      <c r="D5651" s="136" t="s">
        <v>11</v>
      </c>
      <c r="E5651" s="132" t="s">
        <v>116</v>
      </c>
      <c r="F5651" s="132"/>
      <c r="G5651" s="132" t="str">
        <f t="shared" si="191"/>
        <v>1</v>
      </c>
      <c r="H5651" s="137">
        <f t="shared" si="192"/>
        <v>18</v>
      </c>
      <c r="I5651" s="132" t="str" cm="1">
        <f t="array" ref="I5651">_xlfn.XLOOKUP(C5651,imp_horarios,imp_trechos_janta,"",-1,1)</f>
        <v>GOIANIA X TERESINA 18:00</v>
      </c>
      <c r="J5651" s="154" t="str" cm="1">
        <f t="array" ref="J5651">_xlfn.XLOOKUP(D5651,justificativas_motivos,justificativas_texto,"",1,1)</f>
        <v>MOTORISTA CUMPRINDO HORÁRIO NA ESCALA ATUAL</v>
      </c>
    </row>
    <row r="5652" spans="1:10" ht="41.25" hidden="1" customHeight="1">
      <c r="A5652" s="131">
        <v>45794</v>
      </c>
      <c r="B5652" s="135">
        <v>25010</v>
      </c>
      <c r="C5652" s="133">
        <v>0.79166666666666663</v>
      </c>
      <c r="D5652" s="136" t="s">
        <v>11</v>
      </c>
      <c r="E5652" s="132" t="s">
        <v>488</v>
      </c>
      <c r="F5652" s="132"/>
      <c r="G5652" s="132" t="str">
        <f t="shared" si="191"/>
        <v>1</v>
      </c>
      <c r="H5652" s="137">
        <f t="shared" si="192"/>
        <v>18</v>
      </c>
      <c r="I5652" s="132" t="str" cm="1">
        <f t="array" ref="I5652">_xlfn.XLOOKUP(C5652,imp_horarios,imp_trechos_janta,"",-1,1)</f>
        <v>GOIANIA X TERESINA 18:00</v>
      </c>
      <c r="J5652" s="154" t="str" cm="1">
        <f t="array" ref="J5652">_xlfn.XLOOKUP(D5652,justificativas_motivos,justificativas_texto,"",1,1)</f>
        <v>MOTORISTA CUMPRINDO HORÁRIO NA ESCALA ATUAL</v>
      </c>
    </row>
    <row r="5653" spans="1:10" ht="41.25" hidden="1" customHeight="1">
      <c r="A5653" s="131">
        <v>45794</v>
      </c>
      <c r="B5653" s="135">
        <v>24011</v>
      </c>
      <c r="C5653" s="133">
        <v>0.83333333333333337</v>
      </c>
      <c r="D5653" s="136" t="s">
        <v>11</v>
      </c>
      <c r="E5653" s="132" t="s">
        <v>171</v>
      </c>
      <c r="F5653" s="132"/>
      <c r="G5653" s="132" t="str">
        <f t="shared" si="191"/>
        <v>1</v>
      </c>
      <c r="H5653" s="137">
        <f t="shared" si="192"/>
        <v>18</v>
      </c>
      <c r="I5653" s="132" t="str" cm="1">
        <f t="array" ref="I5653">_xlfn.XLOOKUP(C5653,imp_horarios,imp_trechos_janta,"",-1,1)</f>
        <v>GOIANIA X SAO LUIS 20:00</v>
      </c>
      <c r="J5653" s="154" t="str" cm="1">
        <f t="array" ref="J5653">_xlfn.XLOOKUP(D5653,justificativas_motivos,justificativas_texto,"",1,1)</f>
        <v>MOTORISTA CUMPRINDO HORÁRIO NA ESCALA ATUAL</v>
      </c>
    </row>
    <row r="5654" spans="1:10" ht="41.25" hidden="1" customHeight="1">
      <c r="A5654" s="167">
        <v>45794</v>
      </c>
      <c r="B5654" s="168">
        <v>24011</v>
      </c>
      <c r="C5654" s="169">
        <v>0.83333333333333337</v>
      </c>
      <c r="D5654" s="170" t="s">
        <v>11</v>
      </c>
      <c r="E5654" s="171" t="s">
        <v>302</v>
      </c>
      <c r="F5654" s="171"/>
      <c r="G5654" s="171" t="str">
        <f t="shared" si="191"/>
        <v>1</v>
      </c>
      <c r="H5654" s="189">
        <f t="shared" si="192"/>
        <v>18</v>
      </c>
      <c r="I5654" s="171" t="str" cm="1">
        <f t="array" ref="I5654">_xlfn.XLOOKUP(C5654,imp_horarios,imp_trechos_janta,"",-1,1)</f>
        <v>GOIANIA X SAO LUIS 20:00</v>
      </c>
      <c r="J5654" s="145" t="str" cm="1">
        <f t="array" ref="J5654">_xlfn.XLOOKUP(D5654,justificativas_motivos,justificativas_texto,"",1,1)</f>
        <v>MOTORISTA CUMPRINDO HORÁRIO NA ESCALA ATUAL</v>
      </c>
    </row>
    <row r="5655" spans="1:10" ht="41.25" hidden="1" customHeight="1">
      <c r="A5655" s="144">
        <v>45795</v>
      </c>
      <c r="B5655" s="133" t="s">
        <v>137</v>
      </c>
      <c r="C5655" s="133" t="s">
        <v>137</v>
      </c>
      <c r="D5655" s="133" t="s">
        <v>137</v>
      </c>
      <c r="E5655" s="132" t="s">
        <v>302</v>
      </c>
      <c r="F5655" s="132"/>
      <c r="G5655" s="132" t="str">
        <f t="shared" si="191"/>
        <v>1</v>
      </c>
      <c r="H5655" s="137">
        <f t="shared" si="192"/>
        <v>18</v>
      </c>
      <c r="I5655" s="132" t="str" cm="1">
        <f t="array" ref="I5655">_xlfn.XLOOKUP(C5655,imp_horarios,imp_trechos_janta,"",-1,1)</f>
        <v>ESPERA</v>
      </c>
      <c r="J5655" s="145" t="str" cm="1">
        <f t="array" ref="J5655">_xlfn.XLOOKUP(D5655,justificativas_motivos,justificativas_texto,"",1,1)</f>
        <v>MOTORISTA NA GARAGEM EM ESPERA PARA DISPONIBILIDADE DE HORARIOS</v>
      </c>
    </row>
    <row r="5656" spans="1:10" ht="41.25" hidden="1" customHeight="1">
      <c r="A5656" s="144">
        <v>45795</v>
      </c>
      <c r="B5656" s="135" t="s">
        <v>137</v>
      </c>
      <c r="C5656" s="133" t="s">
        <v>137</v>
      </c>
      <c r="D5656" s="136" t="s">
        <v>137</v>
      </c>
      <c r="E5656" s="132" t="s">
        <v>171</v>
      </c>
      <c r="F5656" s="132"/>
      <c r="G5656" s="132" t="str">
        <f t="shared" si="191"/>
        <v>1</v>
      </c>
      <c r="H5656" s="137">
        <f t="shared" si="192"/>
        <v>18</v>
      </c>
      <c r="I5656" s="132" t="str" cm="1">
        <f t="array" ref="I5656">_xlfn.XLOOKUP(C5656,imp_horarios,imp_trechos_janta,"",-1,1)</f>
        <v>ESPERA</v>
      </c>
      <c r="J5656" s="145" t="str" cm="1">
        <f t="array" ref="J5656">_xlfn.XLOOKUP(D5656,justificativas_motivos,justificativas_texto,"",1,1)</f>
        <v>MOTORISTA NA GARAGEM EM ESPERA PARA DISPONIBILIDADE DE HORARIOS</v>
      </c>
    </row>
    <row r="5657" spans="1:10" ht="41.25" hidden="1" customHeight="1">
      <c r="A5657" s="144">
        <v>45795</v>
      </c>
      <c r="B5657" s="135">
        <v>19007</v>
      </c>
      <c r="C5657" s="133">
        <v>0.75</v>
      </c>
      <c r="D5657" s="136" t="s">
        <v>137</v>
      </c>
      <c r="E5657" s="132" t="s">
        <v>173</v>
      </c>
      <c r="F5657" s="132"/>
      <c r="G5657" s="132" t="str">
        <f t="shared" si="191"/>
        <v>1</v>
      </c>
      <c r="H5657" s="137">
        <f t="shared" si="192"/>
        <v>18</v>
      </c>
      <c r="I5657" s="132" t="str" cm="1">
        <f t="array" ref="I5657">_xlfn.XLOOKUP(C5657,imp_horarios,imp_trechos_janta,"",-1,1)</f>
        <v>GOIANIA X TERESINA 18:00</v>
      </c>
      <c r="J5657" s="145" t="str" cm="1">
        <f t="array" ref="J5657">_xlfn.XLOOKUP(D5657,justificativas_motivos,justificativas_texto,"",1,1)</f>
        <v>MOTORISTA NA GARAGEM EM ESPERA PARA DISPONIBILIDADE DE HORARIOS</v>
      </c>
    </row>
    <row r="5658" spans="1:10" ht="41.25" hidden="1" customHeight="1">
      <c r="A5658" s="144">
        <v>45795</v>
      </c>
      <c r="B5658" s="146">
        <v>19007</v>
      </c>
      <c r="C5658" s="147">
        <v>0.75</v>
      </c>
      <c r="D5658" s="148" t="s">
        <v>137</v>
      </c>
      <c r="E5658" s="149" t="s">
        <v>130</v>
      </c>
      <c r="F5658" s="132"/>
      <c r="G5658" s="149" t="str">
        <f t="shared" si="191"/>
        <v>1</v>
      </c>
      <c r="H5658" s="150">
        <f t="shared" si="192"/>
        <v>18</v>
      </c>
      <c r="I5658" s="149" t="str" cm="1">
        <f t="array" ref="I5658">_xlfn.XLOOKUP(C5658,imp_horarios,imp_trechos_janta,"",-1,1)</f>
        <v>GOIANIA X TERESINA 18:00</v>
      </c>
      <c r="J5658" s="151" t="str" cm="1">
        <f t="array" ref="J5658">_xlfn.XLOOKUP(D5658,justificativas_motivos,justificativas_texto,"",1,1)</f>
        <v>MOTORISTA NA GARAGEM EM ESPERA PARA DISPONIBILIDADE DE HORARIOS</v>
      </c>
    </row>
    <row r="5659" spans="1:10" ht="41.25" hidden="1" customHeight="1">
      <c r="A5659" s="144">
        <v>45795</v>
      </c>
      <c r="B5659" s="135">
        <v>221301</v>
      </c>
      <c r="C5659" s="133">
        <v>0.39583333333333331</v>
      </c>
      <c r="D5659" s="136" t="s">
        <v>11</v>
      </c>
      <c r="E5659" s="132" t="s">
        <v>315</v>
      </c>
      <c r="F5659" s="132"/>
      <c r="G5659" s="132" t="str">
        <f t="shared" si="191"/>
        <v>1</v>
      </c>
      <c r="H5659" s="137">
        <f t="shared" si="192"/>
        <v>18</v>
      </c>
      <c r="I5659" s="132" t="str" cm="1">
        <f t="array" ref="I5659">_xlfn.XLOOKUP(C5659,imp_horarios,imp_trechos_janta,"",-1,1)</f>
        <v>GOIANIA X BELEM 09:30</v>
      </c>
      <c r="J5659" s="145" t="str" cm="1">
        <f t="array" ref="J5659">_xlfn.XLOOKUP(D5659,justificativas_motivos,justificativas_texto,"",1,1)</f>
        <v>MOTORISTA CUMPRINDO HORÁRIO NA ESCALA ATUAL</v>
      </c>
    </row>
    <row r="5660" spans="1:10" ht="41.25" hidden="1" customHeight="1">
      <c r="A5660" s="144">
        <v>45795</v>
      </c>
      <c r="B5660" s="135">
        <v>221301</v>
      </c>
      <c r="C5660" s="133">
        <v>0.39583333333333331</v>
      </c>
      <c r="D5660" s="136" t="s">
        <v>11</v>
      </c>
      <c r="E5660" s="132" t="s">
        <v>352</v>
      </c>
      <c r="F5660" s="132"/>
      <c r="G5660" s="132" t="str">
        <f t="shared" si="191"/>
        <v>1</v>
      </c>
      <c r="H5660" s="137">
        <f t="shared" si="192"/>
        <v>18</v>
      </c>
      <c r="I5660" s="132" t="str" cm="1">
        <f t="array" ref="I5660">_xlfn.XLOOKUP(C5660,imp_horarios,imp_trechos_janta,"",-1,1)</f>
        <v>GOIANIA X BELEM 09:30</v>
      </c>
      <c r="J5660" s="145" t="str" cm="1">
        <f t="array" ref="J5660">_xlfn.XLOOKUP(D5660,justificativas_motivos,justificativas_texto,"",1,1)</f>
        <v>MOTORISTA CUMPRINDO HORÁRIO NA ESCALA ATUAL</v>
      </c>
    </row>
    <row r="5661" spans="1:10" ht="41.25" hidden="1" customHeight="1">
      <c r="A5661" s="144">
        <v>45795</v>
      </c>
      <c r="B5661" s="135">
        <v>19001</v>
      </c>
      <c r="C5661" s="133">
        <v>0.4375</v>
      </c>
      <c r="D5661" s="136" t="s">
        <v>11</v>
      </c>
      <c r="E5661" s="132" t="s">
        <v>84</v>
      </c>
      <c r="F5661" s="132"/>
      <c r="G5661" s="132" t="str">
        <f t="shared" si="191"/>
        <v>1</v>
      </c>
      <c r="H5661" s="137">
        <f t="shared" si="192"/>
        <v>18</v>
      </c>
      <c r="I5661" s="132" t="str" cm="1">
        <f t="array" ref="I5661">_xlfn.XLOOKUP(C5661,imp_horarios,imp_trechos_janta,"",-1,1)</f>
        <v>GOIANIA X BELEM 09:30</v>
      </c>
      <c r="J5661" s="145" t="str" cm="1">
        <f t="array" ref="J5661">_xlfn.XLOOKUP(D5661,justificativas_motivos,justificativas_texto,"",1,1)</f>
        <v>MOTORISTA CUMPRINDO HORÁRIO NA ESCALA ATUAL</v>
      </c>
    </row>
    <row r="5662" spans="1:10" ht="41.25" hidden="1" customHeight="1">
      <c r="A5662" s="144">
        <v>45795</v>
      </c>
      <c r="B5662" s="135">
        <v>19001</v>
      </c>
      <c r="C5662" s="133">
        <v>0.4375</v>
      </c>
      <c r="D5662" s="136" t="s">
        <v>11</v>
      </c>
      <c r="E5662" s="132" t="s">
        <v>364</v>
      </c>
      <c r="F5662" s="132"/>
      <c r="G5662" s="132" t="str">
        <f t="shared" si="191"/>
        <v>1</v>
      </c>
      <c r="H5662" s="137">
        <f t="shared" si="192"/>
        <v>18</v>
      </c>
      <c r="I5662" s="132" t="str" cm="1">
        <f t="array" ref="I5662">_xlfn.XLOOKUP(C5662,imp_horarios,imp_trechos_janta,"",-1,1)</f>
        <v>GOIANIA X BELEM 09:30</v>
      </c>
      <c r="J5662" s="145" t="str" cm="1">
        <f t="array" ref="J5662">_xlfn.XLOOKUP(D5662,justificativas_motivos,justificativas_texto,"",1,1)</f>
        <v>MOTORISTA CUMPRINDO HORÁRIO NA ESCALA ATUAL</v>
      </c>
    </row>
    <row r="5663" spans="1:10" ht="41.25" hidden="1" customHeight="1">
      <c r="A5663" s="144">
        <v>45795</v>
      </c>
      <c r="B5663" s="135">
        <v>19006</v>
      </c>
      <c r="C5663" s="133">
        <v>0.75</v>
      </c>
      <c r="D5663" s="136" t="s">
        <v>11</v>
      </c>
      <c r="E5663" s="132" t="s">
        <v>66</v>
      </c>
      <c r="F5663" s="132"/>
      <c r="G5663" s="132" t="str">
        <f t="shared" si="191"/>
        <v>1</v>
      </c>
      <c r="H5663" s="137">
        <f t="shared" si="192"/>
        <v>18</v>
      </c>
      <c r="I5663" s="132" t="str" cm="1">
        <f t="array" ref="I5663">_xlfn.XLOOKUP(C5663,imp_horarios,imp_trechos_janta,"",-1,1)</f>
        <v>GOIANIA X TERESINA 18:00</v>
      </c>
      <c r="J5663" s="145" t="str" cm="1">
        <f t="array" ref="J5663">_xlfn.XLOOKUP(D5663,justificativas_motivos,justificativas_texto,"",1,1)</f>
        <v>MOTORISTA CUMPRINDO HORÁRIO NA ESCALA ATUAL</v>
      </c>
    </row>
    <row r="5664" spans="1:10" ht="41.25" hidden="1" customHeight="1">
      <c r="A5664" s="144">
        <v>45795</v>
      </c>
      <c r="B5664" s="146">
        <v>19006</v>
      </c>
      <c r="C5664" s="147">
        <v>0.75</v>
      </c>
      <c r="D5664" s="136" t="s">
        <v>11</v>
      </c>
      <c r="E5664" s="149" t="s">
        <v>226</v>
      </c>
      <c r="F5664" s="132"/>
      <c r="G5664" s="149" t="str">
        <f t="shared" si="191"/>
        <v>1</v>
      </c>
      <c r="H5664" s="150">
        <f t="shared" si="192"/>
        <v>18</v>
      </c>
      <c r="I5664" s="149" t="str" cm="1">
        <f t="array" ref="I5664">_xlfn.XLOOKUP(C5664,imp_horarios,imp_trechos_janta,"",-1,1)</f>
        <v>GOIANIA X TERESINA 18:00</v>
      </c>
      <c r="J5664" s="151" t="str" cm="1">
        <f t="array" ref="J5664">_xlfn.XLOOKUP(D5664,justificativas_motivos,justificativas_texto,"",1,1)</f>
        <v>MOTORISTA CUMPRINDO HORÁRIO NA ESCALA ATUAL</v>
      </c>
    </row>
    <row r="5665" spans="1:10" ht="41.25" hidden="1" customHeight="1">
      <c r="A5665" s="144">
        <v>45795</v>
      </c>
      <c r="B5665" s="135">
        <v>24015</v>
      </c>
      <c r="C5665" s="133">
        <v>0.79166666666666663</v>
      </c>
      <c r="D5665" s="136" t="s">
        <v>11</v>
      </c>
      <c r="E5665" s="132" t="s">
        <v>60</v>
      </c>
      <c r="F5665" s="132"/>
      <c r="G5665" s="132" t="str">
        <f t="shared" si="191"/>
        <v>1</v>
      </c>
      <c r="H5665" s="137">
        <f t="shared" si="192"/>
        <v>18</v>
      </c>
      <c r="I5665" s="132" t="str" cm="1">
        <f t="array" ref="I5665">_xlfn.XLOOKUP(C5665,imp_horarios,imp_trechos_janta,"",-1,1)</f>
        <v>GOIANIA X TERESINA 18:00</v>
      </c>
      <c r="J5665" s="145" t="str" cm="1">
        <f t="array" ref="J5665">_xlfn.XLOOKUP(D5665,justificativas_motivos,justificativas_texto,"",1,1)</f>
        <v>MOTORISTA CUMPRINDO HORÁRIO NA ESCALA ATUAL</v>
      </c>
    </row>
    <row r="5666" spans="1:10" ht="41.25" hidden="1" customHeight="1">
      <c r="A5666" s="144">
        <v>45795</v>
      </c>
      <c r="B5666" s="146">
        <v>24015</v>
      </c>
      <c r="C5666" s="147">
        <v>0.79166666666666663</v>
      </c>
      <c r="D5666" s="136" t="s">
        <v>11</v>
      </c>
      <c r="E5666" s="149" t="s">
        <v>61</v>
      </c>
      <c r="F5666" s="149"/>
      <c r="G5666" s="149" t="str">
        <f t="shared" si="191"/>
        <v>1</v>
      </c>
      <c r="H5666" s="150">
        <f t="shared" si="192"/>
        <v>18</v>
      </c>
      <c r="I5666" s="149" t="str" cm="1">
        <f t="array" ref="I5666">_xlfn.XLOOKUP(C5666,imp_horarios,imp_trechos_janta,"",-1,1)</f>
        <v>GOIANIA X TERESINA 18:00</v>
      </c>
      <c r="J5666" s="151" t="str" cm="1">
        <f t="array" ref="J5666">_xlfn.XLOOKUP(D5666,justificativas_motivos,justificativas_texto,"",1,1)</f>
        <v>MOTORISTA CUMPRINDO HORÁRIO NA ESCALA ATUAL</v>
      </c>
    </row>
    <row r="5667" spans="1:10" ht="41.25" hidden="1" customHeight="1">
      <c r="A5667" s="152">
        <v>45795</v>
      </c>
      <c r="B5667" s="146">
        <v>24010</v>
      </c>
      <c r="C5667" s="147">
        <v>0.83333333333333337</v>
      </c>
      <c r="D5667" s="148" t="s">
        <v>11</v>
      </c>
      <c r="E5667" s="149" t="s">
        <v>234</v>
      </c>
      <c r="F5667" s="149"/>
      <c r="G5667" s="149" t="str">
        <f t="shared" si="191"/>
        <v>1</v>
      </c>
      <c r="H5667" s="150">
        <f t="shared" si="192"/>
        <v>18</v>
      </c>
      <c r="I5667" s="149" t="str" cm="1">
        <f t="array" ref="I5667">_xlfn.XLOOKUP(C5667,imp_horarios,imp_trechos_janta,"",-1,1)</f>
        <v>GOIANIA X SAO LUIS 20:00</v>
      </c>
      <c r="J5667" s="151" t="str" cm="1">
        <f t="array" ref="J5667">_xlfn.XLOOKUP(D5667,justificativas_motivos,justificativas_texto,"",1,1)</f>
        <v>MOTORISTA CUMPRINDO HORÁRIO NA ESCALA ATUAL</v>
      </c>
    </row>
    <row r="5668" spans="1:10" ht="41.25" hidden="1" customHeight="1">
      <c r="A5668" s="152">
        <v>45795</v>
      </c>
      <c r="B5668" s="146">
        <v>24010</v>
      </c>
      <c r="C5668" s="147">
        <v>0.83333333333333337</v>
      </c>
      <c r="D5668" s="148" t="s">
        <v>11</v>
      </c>
      <c r="E5668" s="149" t="s">
        <v>18</v>
      </c>
      <c r="F5668" s="149"/>
      <c r="G5668" s="149" t="str">
        <f t="shared" si="191"/>
        <v>1</v>
      </c>
      <c r="H5668" s="150">
        <f t="shared" si="192"/>
        <v>18</v>
      </c>
      <c r="I5668" s="149" t="str" cm="1">
        <f t="array" ref="I5668">_xlfn.XLOOKUP(C5668,imp_horarios,imp_trechos_janta,"",-1,1)</f>
        <v>GOIANIA X SAO LUIS 20:00</v>
      </c>
      <c r="J5668" s="151" t="str" cm="1">
        <f t="array" ref="J5668">_xlfn.XLOOKUP(D5668,justificativas_motivos,justificativas_texto,"",1,1)</f>
        <v>MOTORISTA CUMPRINDO HORÁRIO NA ESCALA ATUAL</v>
      </c>
    </row>
    <row r="5669" spans="1:10" ht="41.25" hidden="1" customHeight="1">
      <c r="A5669" s="144">
        <v>45796</v>
      </c>
      <c r="B5669" s="135">
        <v>19021</v>
      </c>
      <c r="C5669" s="133">
        <v>0.87847222222222221</v>
      </c>
      <c r="D5669" s="148" t="s">
        <v>11</v>
      </c>
      <c r="E5669" s="132" t="s">
        <v>60</v>
      </c>
      <c r="F5669" s="132"/>
      <c r="G5669" s="132" t="str">
        <f t="shared" si="191"/>
        <v>1</v>
      </c>
      <c r="H5669" s="137">
        <f t="shared" si="192"/>
        <v>18</v>
      </c>
      <c r="I5669" s="132" t="str" cm="1">
        <f t="array" ref="I5669">_xlfn.XLOOKUP(C5669,imp_horarios,imp_trechos_janta,"",-1,1)</f>
        <v>BELEM X GOIANIA 21:05</v>
      </c>
      <c r="J5669" s="145" t="str" cm="1">
        <f t="array" ref="J5669">_xlfn.XLOOKUP(D5669,justificativas_motivos,justificativas_texto,"",1,1)</f>
        <v>MOTORISTA CUMPRINDO HORÁRIO NA ESCALA ATUAL</v>
      </c>
    </row>
    <row r="5670" spans="1:10" ht="41.25" hidden="1" customHeight="1">
      <c r="A5670" s="144">
        <v>45796</v>
      </c>
      <c r="B5670" s="135">
        <v>19021</v>
      </c>
      <c r="C5670" s="133">
        <v>0.87847222222222221</v>
      </c>
      <c r="D5670" s="148" t="s">
        <v>11</v>
      </c>
      <c r="E5670" s="132" t="s">
        <v>61</v>
      </c>
      <c r="F5670" s="132"/>
      <c r="G5670" s="132" t="str">
        <f t="shared" si="191"/>
        <v>1</v>
      </c>
      <c r="H5670" s="137">
        <f t="shared" si="192"/>
        <v>18</v>
      </c>
      <c r="I5670" s="132" t="str" cm="1">
        <f t="array" ref="I5670">_xlfn.XLOOKUP(C5670,imp_horarios,imp_trechos_janta,"",-1,1)</f>
        <v>BELEM X GOIANIA 21:05</v>
      </c>
      <c r="J5670" s="145" t="str" cm="1">
        <f t="array" ref="J5670">_xlfn.XLOOKUP(D5670,justificativas_motivos,justificativas_texto,"",1,1)</f>
        <v>MOTORISTA CUMPRINDO HORÁRIO NA ESCALA ATUAL</v>
      </c>
    </row>
    <row r="5671" spans="1:10" ht="41.25" hidden="1" customHeight="1">
      <c r="A5671" s="144">
        <v>45796</v>
      </c>
      <c r="B5671" s="135">
        <v>24015</v>
      </c>
      <c r="C5671" s="133">
        <v>0.3</v>
      </c>
      <c r="D5671" s="148" t="s">
        <v>11</v>
      </c>
      <c r="E5671" s="132" t="s">
        <v>234</v>
      </c>
      <c r="F5671" s="132"/>
      <c r="G5671" s="132" t="str">
        <f t="shared" si="191"/>
        <v>1</v>
      </c>
      <c r="H5671" s="137">
        <f t="shared" si="192"/>
        <v>18</v>
      </c>
      <c r="I5671" s="132" t="str" cm="1">
        <f t="array" ref="I5671">_xlfn.XLOOKUP(C5671,imp_horarios,imp_trechos_janta,"",-1,1)</f>
        <v>BELEM X GOIANIA 07:12</v>
      </c>
      <c r="J5671" s="145" t="str" cm="1">
        <f t="array" ref="J5671">_xlfn.XLOOKUP(D5671,justificativas_motivos,justificativas_texto,"",1,1)</f>
        <v>MOTORISTA CUMPRINDO HORÁRIO NA ESCALA ATUAL</v>
      </c>
    </row>
    <row r="5672" spans="1:10" ht="41.25" hidden="1" customHeight="1">
      <c r="A5672" s="144">
        <v>45796</v>
      </c>
      <c r="B5672" s="135">
        <v>24015</v>
      </c>
      <c r="C5672" s="133">
        <v>0.3</v>
      </c>
      <c r="D5672" s="148" t="s">
        <v>11</v>
      </c>
      <c r="E5672" s="132" t="s">
        <v>127</v>
      </c>
      <c r="F5672" s="132"/>
      <c r="G5672" s="132" t="str">
        <f t="shared" si="191"/>
        <v>1</v>
      </c>
      <c r="H5672" s="137">
        <f t="shared" si="192"/>
        <v>18</v>
      </c>
      <c r="I5672" s="132" t="str" cm="1">
        <f t="array" ref="I5672">_xlfn.XLOOKUP(C5672,imp_horarios,imp_trechos_janta,"",-1,1)</f>
        <v>BELEM X GOIANIA 07:12</v>
      </c>
      <c r="J5672" s="145" t="str" cm="1">
        <f t="array" ref="J5672">_xlfn.XLOOKUP(D5672,justificativas_motivos,justificativas_texto,"",1,1)</f>
        <v>MOTORISTA CUMPRINDO HORÁRIO NA ESCALA ATUAL</v>
      </c>
    </row>
    <row r="5673" spans="1:10" ht="41.25" hidden="1" customHeight="1">
      <c r="A5673" s="144">
        <v>45796</v>
      </c>
      <c r="B5673" s="135">
        <v>24010</v>
      </c>
      <c r="C5673" s="133">
        <v>0.33333333333333331</v>
      </c>
      <c r="D5673" s="148" t="s">
        <v>11</v>
      </c>
      <c r="E5673" s="132" t="s">
        <v>143</v>
      </c>
      <c r="F5673" s="132"/>
      <c r="G5673" s="132" t="str">
        <f t="shared" si="191"/>
        <v>1</v>
      </c>
      <c r="H5673" s="137">
        <f t="shared" si="192"/>
        <v>18</v>
      </c>
      <c r="I5673" s="132" t="str" cm="1">
        <f t="array" ref="I5673">_xlfn.XLOOKUP(C5673,imp_horarios,imp_trechos_janta,"",-1,1)</f>
        <v>SAO LUIS X GOIANIA 08:00</v>
      </c>
      <c r="J5673" s="145" t="str" cm="1">
        <f t="array" ref="J5673">_xlfn.XLOOKUP(D5673,justificativas_motivos,justificativas_texto,"",1,1)</f>
        <v>MOTORISTA CUMPRINDO HORÁRIO NA ESCALA ATUAL</v>
      </c>
    </row>
    <row r="5674" spans="1:10" ht="41.25" hidden="1" customHeight="1">
      <c r="A5674" s="152">
        <v>45796</v>
      </c>
      <c r="B5674" s="146">
        <v>24010</v>
      </c>
      <c r="C5674" s="147">
        <v>0.33333333333333331</v>
      </c>
      <c r="D5674" s="148" t="s">
        <v>11</v>
      </c>
      <c r="E5674" s="149" t="s">
        <v>124</v>
      </c>
      <c r="F5674" s="149"/>
      <c r="G5674" s="149" t="str">
        <f t="shared" si="191"/>
        <v>1</v>
      </c>
      <c r="H5674" s="150">
        <f t="shared" si="192"/>
        <v>18</v>
      </c>
      <c r="I5674" s="149" t="str" cm="1">
        <f t="array" ref="I5674">_xlfn.XLOOKUP(C5674,imp_horarios,imp_trechos_janta,"",-1,1)</f>
        <v>SAO LUIS X GOIANIA 08:00</v>
      </c>
      <c r="J5674" s="151" t="str" cm="1">
        <f t="array" ref="J5674">_xlfn.XLOOKUP(D5674,justificativas_motivos,justificativas_texto,"",1,1)</f>
        <v>MOTORISTA CUMPRINDO HORÁRIO NA ESCALA ATUAL</v>
      </c>
    </row>
    <row r="5675" spans="1:10" ht="41.25" hidden="1" customHeight="1">
      <c r="A5675" s="152">
        <v>45796</v>
      </c>
      <c r="B5675" s="146">
        <v>20022</v>
      </c>
      <c r="C5675" s="147">
        <v>0.39583333333333331</v>
      </c>
      <c r="D5675" s="148" t="s">
        <v>11</v>
      </c>
      <c r="E5675" s="149" t="s">
        <v>287</v>
      </c>
      <c r="F5675" s="149"/>
      <c r="G5675" s="149" t="str">
        <f t="shared" si="191"/>
        <v>1</v>
      </c>
      <c r="H5675" s="150">
        <f t="shared" si="192"/>
        <v>18</v>
      </c>
      <c r="I5675" s="149" t="s">
        <v>145</v>
      </c>
      <c r="J5675" s="151" t="str" cm="1">
        <f t="array" ref="J5675">_xlfn.XLOOKUP(D5675,justificativas_motivos,justificativas_texto,"",1,1)</f>
        <v>MOTORISTA CUMPRINDO HORÁRIO NA ESCALA ATUAL</v>
      </c>
    </row>
    <row r="5676" spans="1:10" ht="41.25" hidden="1" customHeight="1">
      <c r="A5676" s="152">
        <v>45796</v>
      </c>
      <c r="B5676" s="146">
        <v>20022</v>
      </c>
      <c r="C5676" s="147">
        <v>0.39583333333333331</v>
      </c>
      <c r="D5676" s="148" t="s">
        <v>11</v>
      </c>
      <c r="E5676" s="149" t="s">
        <v>371</v>
      </c>
      <c r="F5676" s="149"/>
      <c r="G5676" s="149" t="str">
        <f t="shared" si="191"/>
        <v>1</v>
      </c>
      <c r="H5676" s="150">
        <f t="shared" si="192"/>
        <v>18</v>
      </c>
      <c r="I5676" s="149" t="s">
        <v>145</v>
      </c>
      <c r="J5676" s="151" t="str" cm="1">
        <f t="array" ref="J5676">_xlfn.XLOOKUP(D5676,justificativas_motivos,justificativas_texto,"",1,1)</f>
        <v>MOTORISTA CUMPRINDO HORÁRIO NA ESCALA ATUAL</v>
      </c>
    </row>
    <row r="5677" spans="1:10" ht="41.25" hidden="1" customHeight="1">
      <c r="A5677" s="152">
        <v>45796</v>
      </c>
      <c r="B5677" s="146">
        <v>17000</v>
      </c>
      <c r="C5677" s="147">
        <v>0.77083333333333337</v>
      </c>
      <c r="D5677" s="148" t="s">
        <v>11</v>
      </c>
      <c r="E5677" s="149" t="s">
        <v>18</v>
      </c>
      <c r="F5677" s="149"/>
      <c r="G5677" s="149" t="str">
        <f t="shared" si="191"/>
        <v>1</v>
      </c>
      <c r="H5677" s="150">
        <f t="shared" si="192"/>
        <v>18</v>
      </c>
      <c r="I5677" s="149" t="str" cm="1">
        <f t="array" ref="I5677">_xlfn.XLOOKUP(C5677,imp_horarios,imp_trechos_janta,"",-1,1)</f>
        <v>GOIANIA X TERESINA 18:00</v>
      </c>
      <c r="J5677" s="151" t="str" cm="1">
        <f t="array" ref="J5677">_xlfn.XLOOKUP(D5677,justificativas_motivos,justificativas_texto,"",1,1)</f>
        <v>MOTORISTA CUMPRINDO HORÁRIO NA ESCALA ATUAL</v>
      </c>
    </row>
    <row r="5678" spans="1:10" ht="41.25" hidden="1" customHeight="1">
      <c r="A5678" s="152">
        <v>45796</v>
      </c>
      <c r="B5678" s="146">
        <v>17000</v>
      </c>
      <c r="C5678" s="147">
        <v>0.77083333333333337</v>
      </c>
      <c r="D5678" s="148" t="s">
        <v>11</v>
      </c>
      <c r="E5678" s="149" t="s">
        <v>104</v>
      </c>
      <c r="F5678" s="149"/>
      <c r="G5678" s="149" t="str">
        <f t="shared" si="191"/>
        <v>1</v>
      </c>
      <c r="H5678" s="150">
        <f t="shared" si="192"/>
        <v>18</v>
      </c>
      <c r="I5678" s="149" t="str" cm="1">
        <f t="array" ref="I5678">_xlfn.XLOOKUP(C5678,imp_horarios,imp_trechos_janta,"",-1,1)</f>
        <v>GOIANIA X TERESINA 18:00</v>
      </c>
      <c r="J5678" s="151" t="str" cm="1">
        <f t="array" ref="J5678">_xlfn.XLOOKUP(D5678,justificativas_motivos,justificativas_texto,"",1,1)</f>
        <v>MOTORISTA CUMPRINDO HORÁRIO NA ESCALA ATUAL</v>
      </c>
    </row>
    <row r="5679" spans="1:10" ht="41.25" hidden="1" customHeight="1">
      <c r="A5679" s="152">
        <v>45796</v>
      </c>
      <c r="B5679" s="146">
        <v>24009</v>
      </c>
      <c r="C5679" s="147">
        <v>0.79166666666666663</v>
      </c>
      <c r="D5679" s="148" t="s">
        <v>11</v>
      </c>
      <c r="E5679" s="149" t="s">
        <v>133</v>
      </c>
      <c r="F5679" s="149"/>
      <c r="G5679" s="149" t="str">
        <f t="shared" si="191"/>
        <v>1</v>
      </c>
      <c r="H5679" s="150">
        <f t="shared" si="192"/>
        <v>18</v>
      </c>
      <c r="I5679" s="149" t="s">
        <v>79</v>
      </c>
      <c r="J5679" s="151" t="str" cm="1">
        <f t="array" ref="J5679">_xlfn.XLOOKUP(D5679,justificativas_motivos,justificativas_texto,"",1,1)</f>
        <v>MOTORISTA CUMPRINDO HORÁRIO NA ESCALA ATUAL</v>
      </c>
    </row>
    <row r="5680" spans="1:10" ht="41.25" hidden="1" customHeight="1">
      <c r="A5680" s="152">
        <v>45796</v>
      </c>
      <c r="B5680" s="146">
        <v>24009</v>
      </c>
      <c r="C5680" s="147">
        <v>0.79166666666666663</v>
      </c>
      <c r="D5680" s="148" t="s">
        <v>11</v>
      </c>
      <c r="E5680" s="149" t="s">
        <v>189</v>
      </c>
      <c r="F5680" s="149"/>
      <c r="G5680" s="149" t="str">
        <f t="shared" si="191"/>
        <v>1</v>
      </c>
      <c r="H5680" s="150">
        <f t="shared" si="192"/>
        <v>18</v>
      </c>
      <c r="I5680" s="149" t="s">
        <v>79</v>
      </c>
      <c r="J5680" s="151" t="str" cm="1">
        <f t="array" ref="J5680">_xlfn.XLOOKUP(D5680,justificativas_motivos,justificativas_texto,"",1,1)</f>
        <v>MOTORISTA CUMPRINDO HORÁRIO NA ESCALA ATUAL</v>
      </c>
    </row>
    <row r="5681" spans="1:10" ht="41.25" hidden="1" customHeight="1">
      <c r="A5681" s="144">
        <v>45796</v>
      </c>
      <c r="B5681" s="135">
        <v>25007</v>
      </c>
      <c r="C5681" s="133">
        <v>0.83333333333333337</v>
      </c>
      <c r="D5681" s="148" t="s">
        <v>11</v>
      </c>
      <c r="E5681" s="132" t="s">
        <v>92</v>
      </c>
      <c r="F5681" s="132"/>
      <c r="G5681" s="132" t="str">
        <f t="shared" si="191"/>
        <v>1</v>
      </c>
      <c r="H5681" s="137">
        <f t="shared" si="192"/>
        <v>18</v>
      </c>
      <c r="I5681" s="132" t="str" cm="1">
        <f t="array" ref="I5681">_xlfn.XLOOKUP(C5681,imp_horarios,imp_trechos_janta,"",-1,1)</f>
        <v>GOIANIA X SAO LUIS 20:00</v>
      </c>
      <c r="J5681" s="145" t="str" cm="1">
        <f t="array" ref="J5681">_xlfn.XLOOKUP(D5681,justificativas_motivos,justificativas_texto,"",1,1)</f>
        <v>MOTORISTA CUMPRINDO HORÁRIO NA ESCALA ATUAL</v>
      </c>
    </row>
    <row r="5682" spans="1:10" ht="41.25" hidden="1" customHeight="1">
      <c r="A5682" s="144">
        <v>45796</v>
      </c>
      <c r="B5682" s="135">
        <v>25007</v>
      </c>
      <c r="C5682" s="133">
        <v>0.83333333333333337</v>
      </c>
      <c r="D5682" s="136" t="s">
        <v>11</v>
      </c>
      <c r="E5682" s="132" t="s">
        <v>45</v>
      </c>
      <c r="F5682" s="132"/>
      <c r="G5682" s="132" t="str">
        <f t="shared" ref="G5682:G5690" si="193">IF(E5682="MOTORISTA","","1")</f>
        <v>1</v>
      </c>
      <c r="H5682" s="137">
        <f t="shared" ref="H5682:H5690" si="194">IF(E5682="MOTORISTA","",18)</f>
        <v>18</v>
      </c>
      <c r="I5682" s="132" t="str" cm="1">
        <f t="array" ref="I5682">_xlfn.XLOOKUP(C5682,imp_horarios,imp_trechos_janta,"",-1,1)</f>
        <v>GOIANIA X SAO LUIS 20:00</v>
      </c>
      <c r="J5682" s="145" t="str" cm="1">
        <f t="array" ref="J5682">_xlfn.XLOOKUP(D5682,justificativas_motivos,justificativas_texto,"",1,1)</f>
        <v>MOTORISTA CUMPRINDO HORÁRIO NA ESCALA ATUAL</v>
      </c>
    </row>
    <row r="5683" spans="1:10" ht="41.25" hidden="1" customHeight="1">
      <c r="A5683" s="144">
        <v>45797</v>
      </c>
      <c r="B5683" s="135" t="s">
        <v>137</v>
      </c>
      <c r="C5683" s="133" t="s">
        <v>137</v>
      </c>
      <c r="D5683" s="136" t="s">
        <v>137</v>
      </c>
      <c r="E5683" s="132" t="s">
        <v>133</v>
      </c>
      <c r="F5683" s="132"/>
      <c r="G5683" s="132" t="str">
        <f t="shared" si="193"/>
        <v>1</v>
      </c>
      <c r="H5683" s="137">
        <f t="shared" si="194"/>
        <v>18</v>
      </c>
      <c r="I5683" s="132" t="str" cm="1">
        <f t="array" ref="I5683">_xlfn.XLOOKUP(C5683,imp_horarios,imp_trechos_janta,"",-1,1)</f>
        <v>ESPERA</v>
      </c>
      <c r="J5683" s="145" t="str" cm="1">
        <f t="array" ref="J5683">_xlfn.XLOOKUP(D5683,justificativas_motivos,justificativas_texto,"",1,1)</f>
        <v>MOTORISTA NA GARAGEM EM ESPERA PARA DISPONIBILIDADE DE HORARIOS</v>
      </c>
    </row>
    <row r="5684" spans="1:10" ht="41.25" hidden="1" customHeight="1">
      <c r="A5684" s="144">
        <v>45797</v>
      </c>
      <c r="B5684" s="135" t="s">
        <v>137</v>
      </c>
      <c r="C5684" s="133" t="s">
        <v>137</v>
      </c>
      <c r="D5684" s="136" t="s">
        <v>137</v>
      </c>
      <c r="E5684" s="132" t="s">
        <v>189</v>
      </c>
      <c r="F5684" s="132"/>
      <c r="G5684" s="132" t="str">
        <f t="shared" si="193"/>
        <v>1</v>
      </c>
      <c r="H5684" s="137">
        <f t="shared" si="194"/>
        <v>18</v>
      </c>
      <c r="I5684" s="132" t="str" cm="1">
        <f t="array" ref="I5684">_xlfn.XLOOKUP(C5684,imp_horarios,imp_trechos_janta,"",-1,1)</f>
        <v>ESPERA</v>
      </c>
      <c r="J5684" s="145" t="str" cm="1">
        <f t="array" ref="J5684">_xlfn.XLOOKUP(D5684,justificativas_motivos,justificativas_texto,"",1,1)</f>
        <v>MOTORISTA NA GARAGEM EM ESPERA PARA DISPONIBILIDADE DE HORARIOS</v>
      </c>
    </row>
    <row r="5685" spans="1:10" ht="41.25" hidden="1" customHeight="1">
      <c r="A5685" s="144">
        <v>45797</v>
      </c>
      <c r="B5685" s="135" t="s">
        <v>137</v>
      </c>
      <c r="C5685" s="133" t="s">
        <v>137</v>
      </c>
      <c r="D5685" s="136" t="s">
        <v>137</v>
      </c>
      <c r="E5685" s="132" t="s">
        <v>45</v>
      </c>
      <c r="F5685" s="132"/>
      <c r="G5685" s="132" t="str">
        <f t="shared" si="193"/>
        <v>1</v>
      </c>
      <c r="H5685" s="137">
        <f t="shared" si="194"/>
        <v>18</v>
      </c>
      <c r="I5685" s="132" t="str" cm="1">
        <f t="array" ref="I5685">_xlfn.XLOOKUP(C5685,imp_horarios,imp_trechos_janta,"",-1,1)</f>
        <v>ESPERA</v>
      </c>
      <c r="J5685" s="145" t="str" cm="1">
        <f t="array" ref="J5685">_xlfn.XLOOKUP(D5685,justificativas_motivos,justificativas_texto,"",1,1)</f>
        <v>MOTORISTA NA GARAGEM EM ESPERA PARA DISPONIBILIDADE DE HORARIOS</v>
      </c>
    </row>
    <row r="5686" spans="1:10" ht="41.25" hidden="1" customHeight="1">
      <c r="A5686" s="144">
        <v>45797</v>
      </c>
      <c r="B5686" s="135" t="s">
        <v>137</v>
      </c>
      <c r="C5686" s="133" t="s">
        <v>137</v>
      </c>
      <c r="D5686" s="136" t="s">
        <v>137</v>
      </c>
      <c r="E5686" s="132" t="s">
        <v>92</v>
      </c>
      <c r="F5686" s="132"/>
      <c r="G5686" s="132" t="str">
        <f t="shared" si="193"/>
        <v>1</v>
      </c>
      <c r="H5686" s="137">
        <f t="shared" si="194"/>
        <v>18</v>
      </c>
      <c r="I5686" s="132" t="str" cm="1">
        <f t="array" ref="I5686">_xlfn.XLOOKUP(C5686,imp_horarios,imp_trechos_janta,"",-1,1)</f>
        <v>ESPERA</v>
      </c>
      <c r="J5686" s="145" t="str" cm="1">
        <f t="array" ref="J5686">_xlfn.XLOOKUP(D5686,justificativas_motivos,justificativas_texto,"",1,1)</f>
        <v>MOTORISTA NA GARAGEM EM ESPERA PARA DISPONIBILIDADE DE HORARIOS</v>
      </c>
    </row>
    <row r="5687" spans="1:10" ht="41.25" hidden="1" customHeight="1">
      <c r="A5687" s="144">
        <v>45797</v>
      </c>
      <c r="B5687" s="135">
        <v>15900</v>
      </c>
      <c r="C5687" s="133">
        <v>0.39583333333333331</v>
      </c>
      <c r="D5687" s="136" t="s">
        <v>11</v>
      </c>
      <c r="E5687" s="132" t="s">
        <v>500</v>
      </c>
      <c r="F5687" s="132"/>
      <c r="G5687" s="132" t="str">
        <f t="shared" si="193"/>
        <v>1</v>
      </c>
      <c r="H5687" s="137">
        <f t="shared" si="194"/>
        <v>18</v>
      </c>
      <c r="I5687" s="132" t="str" cm="1">
        <f t="array" ref="I5687">_xlfn.XLOOKUP(C5687,imp_horarios,imp_trechos_janta,"",-1,1)</f>
        <v>GOIANIA X BELEM 09:30</v>
      </c>
      <c r="J5687" s="145" t="str" cm="1">
        <f t="array" ref="J5687">_xlfn.XLOOKUP(D5687,justificativas_motivos,justificativas_texto,"",1,1)</f>
        <v>MOTORISTA CUMPRINDO HORÁRIO NA ESCALA ATUAL</v>
      </c>
    </row>
    <row r="5688" spans="1:10" ht="41.25" hidden="1" customHeight="1">
      <c r="A5688" s="144">
        <v>45797</v>
      </c>
      <c r="B5688" s="135">
        <v>15900</v>
      </c>
      <c r="C5688" s="133">
        <v>0.39583333333333331</v>
      </c>
      <c r="D5688" s="136" t="s">
        <v>11</v>
      </c>
      <c r="E5688" s="132" t="s">
        <v>144</v>
      </c>
      <c r="F5688" s="132"/>
      <c r="G5688" s="132" t="str">
        <f t="shared" si="193"/>
        <v>1</v>
      </c>
      <c r="H5688" s="137">
        <f t="shared" si="194"/>
        <v>18</v>
      </c>
      <c r="I5688" s="132" t="str" cm="1">
        <f t="array" ref="I5688">_xlfn.XLOOKUP(C5688,imp_horarios,imp_trechos_janta,"",-1,1)</f>
        <v>GOIANIA X BELEM 09:30</v>
      </c>
      <c r="J5688" s="145" t="str" cm="1">
        <f t="array" ref="J5688">_xlfn.XLOOKUP(D5688,justificativas_motivos,justificativas_texto,"",1,1)</f>
        <v>MOTORISTA CUMPRINDO HORÁRIO NA ESCALA ATUAL</v>
      </c>
    </row>
    <row r="5689" spans="1:10" ht="41.25" hidden="1" customHeight="1">
      <c r="A5689" s="144">
        <v>45797</v>
      </c>
      <c r="B5689" s="135">
        <v>19014</v>
      </c>
      <c r="C5689" s="133">
        <v>0.75</v>
      </c>
      <c r="D5689" s="136" t="s">
        <v>11</v>
      </c>
      <c r="E5689" s="132" t="s">
        <v>50</v>
      </c>
      <c r="F5689" s="132"/>
      <c r="G5689" s="132" t="str">
        <f t="shared" si="193"/>
        <v>1</v>
      </c>
      <c r="H5689" s="137">
        <f t="shared" si="194"/>
        <v>18</v>
      </c>
      <c r="I5689" s="132" t="str" cm="1">
        <f t="array" ref="I5689">_xlfn.XLOOKUP(C5689,imp_horarios,imp_trechos_janta,"",-1,1)</f>
        <v>GOIANIA X TERESINA 18:00</v>
      </c>
      <c r="J5689" s="145" t="str" cm="1">
        <f t="array" ref="J5689">_xlfn.XLOOKUP(D5689,justificativas_motivos,justificativas_texto,"",1,1)</f>
        <v>MOTORISTA CUMPRINDO HORÁRIO NA ESCALA ATUAL</v>
      </c>
    </row>
    <row r="5690" spans="1:10" ht="41.25" hidden="1" customHeight="1">
      <c r="A5690" s="144">
        <v>45797</v>
      </c>
      <c r="B5690" s="135">
        <v>19014</v>
      </c>
      <c r="C5690" s="133">
        <v>0.75</v>
      </c>
      <c r="D5690" s="136" t="s">
        <v>11</v>
      </c>
      <c r="E5690" s="132" t="s">
        <v>48</v>
      </c>
      <c r="F5690" s="132"/>
      <c r="G5690" s="132" t="str">
        <f t="shared" si="193"/>
        <v>1</v>
      </c>
      <c r="H5690" s="137">
        <f t="shared" si="194"/>
        <v>18</v>
      </c>
      <c r="I5690" s="132" t="str" cm="1">
        <f t="array" ref="I5690">_xlfn.XLOOKUP(C5690,imp_horarios,imp_trechos_janta,"",-1,1)</f>
        <v>GOIANIA X TERESINA 18:00</v>
      </c>
      <c r="J5690" s="145" t="str" cm="1">
        <f t="array" ref="J5690">_xlfn.XLOOKUP(D5690,justificativas_motivos,justificativas_texto,"",1,1)</f>
        <v>MOTORISTA CUMPRINDO HORÁRIO NA ESCALA ATUAL</v>
      </c>
    </row>
    <row r="5691" spans="1:10" ht="41.25" hidden="1" customHeight="1">
      <c r="A5691" s="144">
        <v>45797</v>
      </c>
      <c r="B5691" s="135">
        <v>24004</v>
      </c>
      <c r="C5691" s="133">
        <v>0.79166666666666663</v>
      </c>
      <c r="D5691" s="136" t="s">
        <v>11</v>
      </c>
      <c r="E5691" s="132" t="s">
        <v>108</v>
      </c>
      <c r="F5691" s="132"/>
      <c r="G5691" s="132" t="e">
        <f>IF(#REF!="MOTORISTA","","1")</f>
        <v>#REF!</v>
      </c>
      <c r="H5691" s="137" t="e">
        <f>IF(#REF!="MOTORISTA","",18)</f>
        <v>#REF!</v>
      </c>
      <c r="I5691" s="132" t="str" cm="1">
        <f t="array" ref="I5691">_xlfn.XLOOKUP(C5691,imp_horarios,imp_trechos_janta,"",-1,1)</f>
        <v>GOIANIA X TERESINA 18:00</v>
      </c>
      <c r="J5691" s="145" t="str" cm="1">
        <f t="array" ref="J5691">_xlfn.XLOOKUP(D5691,justificativas_motivos,justificativas_texto,"",1,1)</f>
        <v>MOTORISTA CUMPRINDO HORÁRIO NA ESCALA ATUAL</v>
      </c>
    </row>
    <row r="5692" spans="1:10" ht="41.25" hidden="1" customHeight="1">
      <c r="A5692" s="144">
        <v>45797</v>
      </c>
      <c r="B5692" s="135">
        <v>24004</v>
      </c>
      <c r="C5692" s="133">
        <v>0.79166666666666663</v>
      </c>
      <c r="D5692" s="136" t="s">
        <v>11</v>
      </c>
      <c r="E5692" s="132" t="s">
        <v>472</v>
      </c>
      <c r="F5692" s="149"/>
      <c r="G5692" s="132" t="str">
        <f t="shared" ref="G5692:G5755" si="195">IF(E5692="MOTORISTA","","1")</f>
        <v>1</v>
      </c>
      <c r="H5692" s="137">
        <f t="shared" ref="H5692:H5708" si="196">IF(E5692="MOTORISTA","",18)</f>
        <v>18</v>
      </c>
      <c r="I5692" s="132" t="str" cm="1">
        <f t="array" ref="I5692">_xlfn.XLOOKUP(C5692,imp_horarios,imp_trechos_janta,"",-1,1)</f>
        <v>GOIANIA X TERESINA 18:00</v>
      </c>
      <c r="J5692" s="145" t="str" cm="1">
        <f t="array" ref="J5692">_xlfn.XLOOKUP(D5692,justificativas_motivos,justificativas_texto,"",1,1)</f>
        <v>MOTORISTA CUMPRINDO HORÁRIO NA ESCALA ATUAL</v>
      </c>
    </row>
    <row r="5693" spans="1:10" ht="41.25" hidden="1" customHeight="1">
      <c r="A5693" s="152">
        <v>45797</v>
      </c>
      <c r="B5693" s="146">
        <v>24013</v>
      </c>
      <c r="C5693" s="147">
        <v>0.83333333333333337</v>
      </c>
      <c r="D5693" s="148" t="s">
        <v>11</v>
      </c>
      <c r="E5693" s="149" t="s">
        <v>219</v>
      </c>
      <c r="F5693" s="149"/>
      <c r="G5693" s="149" t="str">
        <f t="shared" si="195"/>
        <v>1</v>
      </c>
      <c r="H5693" s="150">
        <f t="shared" si="196"/>
        <v>18</v>
      </c>
      <c r="I5693" s="149" t="str" cm="1">
        <f t="array" ref="I5693">_xlfn.XLOOKUP(C5693,imp_horarios,imp_trechos_janta,"",-1,1)</f>
        <v>GOIANIA X SAO LUIS 20:00</v>
      </c>
      <c r="J5693" s="151" t="str" cm="1">
        <f t="array" ref="J5693">_xlfn.XLOOKUP(D5693,justificativas_motivos,justificativas_texto,"",1,1)</f>
        <v>MOTORISTA CUMPRINDO HORÁRIO NA ESCALA ATUAL</v>
      </c>
    </row>
    <row r="5694" spans="1:10" ht="41.25" hidden="1" customHeight="1">
      <c r="A5694" s="152">
        <v>45797</v>
      </c>
      <c r="B5694" s="135">
        <v>24013</v>
      </c>
      <c r="C5694" s="133">
        <v>0.83333333333333337</v>
      </c>
      <c r="D5694" s="136" t="s">
        <v>11</v>
      </c>
      <c r="E5694" s="132" t="s">
        <v>218</v>
      </c>
      <c r="F5694" s="132"/>
      <c r="G5694" s="132" t="str">
        <f t="shared" si="195"/>
        <v>1</v>
      </c>
      <c r="H5694" s="137">
        <f t="shared" si="196"/>
        <v>18</v>
      </c>
      <c r="I5694" s="132" t="str" cm="1">
        <f t="array" ref="I5694">_xlfn.XLOOKUP(C5694,imp_horarios,imp_trechos_janta,"",-1,1)</f>
        <v>GOIANIA X SAO LUIS 20:00</v>
      </c>
      <c r="J5694" s="145" t="str" cm="1">
        <f t="array" ref="J5694">_xlfn.XLOOKUP(D5694,justificativas_motivos,justificativas_texto,"",1,1)</f>
        <v>MOTORISTA CUMPRINDO HORÁRIO NA ESCALA ATUAL</v>
      </c>
    </row>
    <row r="5695" spans="1:10" ht="41.25" hidden="1" customHeight="1">
      <c r="A5695" s="152">
        <v>45797</v>
      </c>
      <c r="B5695" s="146" t="s">
        <v>439</v>
      </c>
      <c r="C5695" s="147" t="s">
        <v>72</v>
      </c>
      <c r="D5695" s="148" t="s">
        <v>107</v>
      </c>
      <c r="E5695" s="149" t="s">
        <v>210</v>
      </c>
      <c r="F5695" s="149"/>
      <c r="G5695" s="149" t="str">
        <f t="shared" si="195"/>
        <v>1</v>
      </c>
      <c r="H5695" s="150">
        <f t="shared" si="196"/>
        <v>18</v>
      </c>
      <c r="I5695" s="149" t="str" cm="1">
        <f t="array" ref="I5695">_xlfn.XLOOKUP(C5695,imp_horarios,imp_trechos_janta,"",-1,1)</f>
        <v>PASSE</v>
      </c>
      <c r="J5695" s="151" t="str" cm="1">
        <f t="array" ref="J5695">_xlfn.XLOOKUP(D5695,justificativas_motivos,justificativas_texto,"",1,1)</f>
        <v>MOTORISTA PRESTANDO SERVICO DE PLANTAO NA GARAGEM</v>
      </c>
    </row>
    <row r="5696" spans="1:10" ht="41.25" hidden="1" customHeight="1">
      <c r="A5696" s="144">
        <v>45798</v>
      </c>
      <c r="B5696" s="135">
        <v>19012</v>
      </c>
      <c r="C5696" s="133">
        <v>0.87847222222222221</v>
      </c>
      <c r="D5696" s="136" t="s">
        <v>11</v>
      </c>
      <c r="E5696" s="132" t="s">
        <v>219</v>
      </c>
      <c r="F5696" s="132"/>
      <c r="G5696" s="132" t="str">
        <f t="shared" si="195"/>
        <v>1</v>
      </c>
      <c r="H5696" s="137">
        <f t="shared" si="196"/>
        <v>18</v>
      </c>
      <c r="I5696" s="132" t="str" cm="1">
        <f t="array" ref="I5696">_xlfn.XLOOKUP(C5696,imp_horarios,imp_trechos_janta,"",-1,1)</f>
        <v>BELEM X GOIANIA 21:05</v>
      </c>
      <c r="J5696" s="145" t="str" cm="1">
        <f t="array" ref="J5696">_xlfn.XLOOKUP(D5696,justificativas_motivos,justificativas_texto,"",1,1)</f>
        <v>MOTORISTA CUMPRINDO HORÁRIO NA ESCALA ATUAL</v>
      </c>
    </row>
    <row r="5697" spans="1:10" ht="41.25" hidden="1" customHeight="1">
      <c r="A5697" s="144">
        <v>45798</v>
      </c>
      <c r="B5697" s="135">
        <v>19012</v>
      </c>
      <c r="C5697" s="133">
        <v>0.87847222222222221</v>
      </c>
      <c r="D5697" s="136" t="s">
        <v>11</v>
      </c>
      <c r="E5697" s="132" t="s">
        <v>218</v>
      </c>
      <c r="F5697" s="132"/>
      <c r="G5697" s="132" t="str">
        <f t="shared" si="195"/>
        <v>1</v>
      </c>
      <c r="H5697" s="137">
        <f t="shared" si="196"/>
        <v>18</v>
      </c>
      <c r="I5697" s="132" t="str" cm="1">
        <f t="array" ref="I5697">_xlfn.XLOOKUP(C5697,imp_horarios,imp_trechos_janta,"",-1,1)</f>
        <v>BELEM X GOIANIA 21:05</v>
      </c>
      <c r="J5697" s="145" t="str" cm="1">
        <f t="array" ref="J5697">_xlfn.XLOOKUP(D5697,justificativas_motivos,justificativas_texto,"",1,1)</f>
        <v>MOTORISTA CUMPRINDO HORÁRIO NA ESCALA ATUAL</v>
      </c>
    </row>
    <row r="5698" spans="1:10" ht="41.25" hidden="1" customHeight="1">
      <c r="A5698" s="144">
        <v>45798</v>
      </c>
      <c r="B5698" s="135">
        <v>24004</v>
      </c>
      <c r="C5698" s="133">
        <v>0.3</v>
      </c>
      <c r="D5698" s="136" t="s">
        <v>11</v>
      </c>
      <c r="E5698" s="132" t="s">
        <v>320</v>
      </c>
      <c r="F5698" s="132"/>
      <c r="G5698" s="132" t="str">
        <f t="shared" si="195"/>
        <v>1</v>
      </c>
      <c r="H5698" s="137">
        <f t="shared" si="196"/>
        <v>18</v>
      </c>
      <c r="I5698" s="132" t="str" cm="1">
        <f t="array" ref="I5698">_xlfn.XLOOKUP(C5698,imp_horarios,imp_trechos_janta,"",-1,1)</f>
        <v>BELEM X GOIANIA 07:12</v>
      </c>
      <c r="J5698" s="145" t="str" cm="1">
        <f t="array" ref="J5698">_xlfn.XLOOKUP(D5698,justificativas_motivos,justificativas_texto,"",1,1)</f>
        <v>MOTORISTA CUMPRINDO HORÁRIO NA ESCALA ATUAL</v>
      </c>
    </row>
    <row r="5699" spans="1:10" ht="41.25" hidden="1" customHeight="1">
      <c r="A5699" s="144">
        <v>45798</v>
      </c>
      <c r="B5699" s="135">
        <v>24004</v>
      </c>
      <c r="C5699" s="133">
        <v>0.3</v>
      </c>
      <c r="D5699" s="136" t="s">
        <v>11</v>
      </c>
      <c r="E5699" s="132" t="s">
        <v>115</v>
      </c>
      <c r="F5699" s="132"/>
      <c r="G5699" s="132" t="str">
        <f t="shared" si="195"/>
        <v>1</v>
      </c>
      <c r="H5699" s="137">
        <f t="shared" si="196"/>
        <v>18</v>
      </c>
      <c r="I5699" s="132" t="str" cm="1">
        <f t="array" ref="I5699">_xlfn.XLOOKUP(C5699,imp_horarios,imp_trechos_janta,"",-1,1)</f>
        <v>BELEM X GOIANIA 07:12</v>
      </c>
      <c r="J5699" s="145" t="str" cm="1">
        <f t="array" ref="J5699">_xlfn.XLOOKUP(D5699,justificativas_motivos,justificativas_texto,"",1,1)</f>
        <v>MOTORISTA CUMPRINDO HORÁRIO NA ESCALA ATUAL</v>
      </c>
    </row>
    <row r="5700" spans="1:10" ht="41.25" hidden="1" customHeight="1">
      <c r="A5700" s="144">
        <v>45798</v>
      </c>
      <c r="B5700" s="135">
        <v>19026</v>
      </c>
      <c r="C5700" s="133">
        <v>0.39583333333333331</v>
      </c>
      <c r="D5700" s="136" t="s">
        <v>11</v>
      </c>
      <c r="E5700" s="132" t="s">
        <v>39</v>
      </c>
      <c r="F5700" s="132"/>
      <c r="G5700" s="132" t="str">
        <f t="shared" si="195"/>
        <v>1</v>
      </c>
      <c r="H5700" s="137">
        <f t="shared" si="196"/>
        <v>18</v>
      </c>
      <c r="I5700" s="132" t="str" cm="1">
        <f t="array" ref="I5700">_xlfn.XLOOKUP(C5700,imp_horarios,imp_trechos_janta,"",-1,1)</f>
        <v>GOIANIA X BELEM 09:30</v>
      </c>
      <c r="J5700" s="145" t="str" cm="1">
        <f t="array" ref="J5700">_xlfn.XLOOKUP(D5700,justificativas_motivos,justificativas_texto,"",1,1)</f>
        <v>MOTORISTA CUMPRINDO HORÁRIO NA ESCALA ATUAL</v>
      </c>
    </row>
    <row r="5701" spans="1:10" ht="41.25" hidden="1" customHeight="1">
      <c r="A5701" s="144">
        <v>45798</v>
      </c>
      <c r="B5701" s="135">
        <v>19026</v>
      </c>
      <c r="C5701" s="133">
        <v>0.39583333333333331</v>
      </c>
      <c r="D5701" s="136" t="s">
        <v>11</v>
      </c>
      <c r="E5701" s="132" t="s">
        <v>305</v>
      </c>
      <c r="F5701" s="132"/>
      <c r="G5701" s="132" t="str">
        <f t="shared" si="195"/>
        <v>1</v>
      </c>
      <c r="H5701" s="137">
        <f t="shared" si="196"/>
        <v>18</v>
      </c>
      <c r="I5701" s="132" t="str" cm="1">
        <f t="array" ref="I5701">_xlfn.XLOOKUP(C5701,imp_horarios,imp_trechos_janta,"",-1,1)</f>
        <v>GOIANIA X BELEM 09:30</v>
      </c>
      <c r="J5701" s="145" t="str" cm="1">
        <f t="array" ref="J5701">_xlfn.XLOOKUP(D5701,justificativas_motivos,justificativas_texto,"",1,1)</f>
        <v>MOTORISTA CUMPRINDO HORÁRIO NA ESCALA ATUAL</v>
      </c>
    </row>
    <row r="5702" spans="1:10" ht="41.25" hidden="1" customHeight="1">
      <c r="A5702" s="144">
        <v>45798</v>
      </c>
      <c r="B5702" s="135" t="s">
        <v>71</v>
      </c>
      <c r="C5702" s="133" t="s">
        <v>439</v>
      </c>
      <c r="D5702" s="136" t="s">
        <v>107</v>
      </c>
      <c r="E5702" s="132" t="s">
        <v>210</v>
      </c>
      <c r="F5702" s="132"/>
      <c r="G5702" s="132" t="str">
        <f t="shared" si="195"/>
        <v>1</v>
      </c>
      <c r="H5702" s="137">
        <f t="shared" si="196"/>
        <v>18</v>
      </c>
      <c r="I5702" s="132" t="s">
        <v>107</v>
      </c>
      <c r="J5702" s="145" t="s">
        <v>653</v>
      </c>
    </row>
    <row r="5703" spans="1:10" ht="41.25" hidden="1" customHeight="1">
      <c r="A5703" s="144">
        <v>45798</v>
      </c>
      <c r="B5703" s="135">
        <v>17600</v>
      </c>
      <c r="C5703" s="133">
        <v>0.77083333333333337</v>
      </c>
      <c r="D5703" s="136" t="s">
        <v>11</v>
      </c>
      <c r="E5703" s="132" t="s">
        <v>70</v>
      </c>
      <c r="F5703" s="132"/>
      <c r="G5703" s="132" t="str">
        <f t="shared" si="195"/>
        <v>1</v>
      </c>
      <c r="H5703" s="137">
        <f t="shared" si="196"/>
        <v>18</v>
      </c>
      <c r="I5703" s="132" t="str" cm="1">
        <f t="array" ref="I5703">_xlfn.XLOOKUP(C5703,imp_horarios,imp_trechos_janta,"",-1,1)</f>
        <v>GOIANIA X TERESINA 18:00</v>
      </c>
      <c r="J5703" s="145" t="str" cm="1">
        <f t="array" ref="J5703">_xlfn.XLOOKUP(D5703,justificativas_motivos,justificativas_texto,"",1,1)</f>
        <v>MOTORISTA CUMPRINDO HORÁRIO NA ESCALA ATUAL</v>
      </c>
    </row>
    <row r="5704" spans="1:10" ht="41.25" hidden="1" customHeight="1">
      <c r="A5704" s="144">
        <v>45798</v>
      </c>
      <c r="B5704" s="135">
        <v>17600</v>
      </c>
      <c r="C5704" s="133">
        <v>0.77083333333333337</v>
      </c>
      <c r="D5704" s="136" t="s">
        <v>11</v>
      </c>
      <c r="E5704" s="132" t="s">
        <v>416</v>
      </c>
      <c r="F5704" s="132"/>
      <c r="G5704" s="132" t="str">
        <f t="shared" si="195"/>
        <v>1</v>
      </c>
      <c r="H5704" s="137">
        <f t="shared" si="196"/>
        <v>18</v>
      </c>
      <c r="I5704" s="132" t="str" cm="1">
        <f t="array" ref="I5704">_xlfn.XLOOKUP(C5704,imp_horarios,imp_trechos_janta,"",-1,1)</f>
        <v>GOIANIA X TERESINA 18:00</v>
      </c>
      <c r="J5704" s="145" t="str" cm="1">
        <f t="array" ref="J5704">_xlfn.XLOOKUP(D5704,justificativas_motivos,justificativas_texto,"",1,1)</f>
        <v>MOTORISTA CUMPRINDO HORÁRIO NA ESCALA ATUAL</v>
      </c>
    </row>
    <row r="5705" spans="1:10" ht="41.25" hidden="1" customHeight="1">
      <c r="A5705" s="144">
        <v>45798</v>
      </c>
      <c r="B5705" s="135">
        <v>24011</v>
      </c>
      <c r="C5705" s="133">
        <v>0.79166666666666663</v>
      </c>
      <c r="D5705" s="136" t="s">
        <v>11</v>
      </c>
      <c r="E5705" s="132" t="s">
        <v>131</v>
      </c>
      <c r="F5705" s="132"/>
      <c r="G5705" s="132" t="str">
        <f t="shared" si="195"/>
        <v>1</v>
      </c>
      <c r="H5705" s="137">
        <f t="shared" si="196"/>
        <v>18</v>
      </c>
      <c r="I5705" s="132" t="str" cm="1">
        <f t="array" ref="I5705">_xlfn.XLOOKUP(C5705,imp_horarios,imp_trechos_janta,"",-1,1)</f>
        <v>GOIANIA X TERESINA 18:00</v>
      </c>
      <c r="J5705" s="145" t="str" cm="1">
        <f t="array" ref="J5705">_xlfn.XLOOKUP(D5705,justificativas_motivos,justificativas_texto,"",1,1)</f>
        <v>MOTORISTA CUMPRINDO HORÁRIO NA ESCALA ATUAL</v>
      </c>
    </row>
    <row r="5706" spans="1:10" ht="41.25" hidden="1" customHeight="1">
      <c r="A5706" s="144">
        <v>45798</v>
      </c>
      <c r="B5706" s="135">
        <v>24011</v>
      </c>
      <c r="C5706" s="133">
        <v>0.79166666666666663</v>
      </c>
      <c r="D5706" s="136" t="s">
        <v>11</v>
      </c>
      <c r="E5706" s="132" t="s">
        <v>132</v>
      </c>
      <c r="F5706" s="132"/>
      <c r="G5706" s="132" t="str">
        <f t="shared" si="195"/>
        <v>1</v>
      </c>
      <c r="H5706" s="137">
        <f t="shared" si="196"/>
        <v>18</v>
      </c>
      <c r="I5706" s="132" t="str" cm="1">
        <f t="array" ref="I5706">_xlfn.XLOOKUP(C5706,imp_horarios,imp_trechos_janta,"",-1,1)</f>
        <v>GOIANIA X TERESINA 18:00</v>
      </c>
      <c r="J5706" s="145" t="str" cm="1">
        <f t="array" ref="J5706">_xlfn.XLOOKUP(D5706,justificativas_motivos,justificativas_texto,"",1,1)</f>
        <v>MOTORISTA CUMPRINDO HORÁRIO NA ESCALA ATUAL</v>
      </c>
    </row>
    <row r="5707" spans="1:10" ht="41.25" hidden="1" customHeight="1">
      <c r="A5707" s="144">
        <v>45798</v>
      </c>
      <c r="B5707" s="135">
        <v>25010</v>
      </c>
      <c r="C5707" s="133">
        <v>0.83333333333333337</v>
      </c>
      <c r="D5707" s="136" t="s">
        <v>11</v>
      </c>
      <c r="E5707" s="132" t="s">
        <v>78</v>
      </c>
      <c r="F5707" s="132"/>
      <c r="G5707" s="132" t="str">
        <f t="shared" si="195"/>
        <v>1</v>
      </c>
      <c r="H5707" s="137">
        <f t="shared" si="196"/>
        <v>18</v>
      </c>
      <c r="I5707" s="132" t="str" cm="1">
        <f t="array" ref="I5707">_xlfn.XLOOKUP(C5707,imp_horarios,imp_trechos_janta,"",-1,1)</f>
        <v>GOIANIA X SAO LUIS 20:00</v>
      </c>
      <c r="J5707" s="145" t="str" cm="1">
        <f t="array" ref="J5707">_xlfn.XLOOKUP(D5707,justificativas_motivos,justificativas_texto,"",1,1)</f>
        <v>MOTORISTA CUMPRINDO HORÁRIO NA ESCALA ATUAL</v>
      </c>
    </row>
    <row r="5708" spans="1:10" ht="41.25" hidden="1" customHeight="1">
      <c r="A5708" s="144">
        <v>45798</v>
      </c>
      <c r="B5708" s="135">
        <v>25010</v>
      </c>
      <c r="C5708" s="133">
        <v>0.83333333333333337</v>
      </c>
      <c r="D5708" s="136" t="s">
        <v>11</v>
      </c>
      <c r="E5708" s="132" t="s">
        <v>80</v>
      </c>
      <c r="F5708" s="132"/>
      <c r="G5708" s="132" t="str">
        <f t="shared" si="195"/>
        <v>1</v>
      </c>
      <c r="H5708" s="137">
        <f t="shared" si="196"/>
        <v>18</v>
      </c>
      <c r="I5708" s="132" t="str" cm="1">
        <f t="array" ref="I5708">_xlfn.XLOOKUP(C5708,imp_horarios,imp_trechos_janta,"",-1,1)</f>
        <v>GOIANIA X SAO LUIS 20:00</v>
      </c>
      <c r="J5708" s="145" t="str" cm="1">
        <f t="array" ref="J5708">_xlfn.XLOOKUP(D5708,justificativas_motivos,justificativas_texto,"",1,1)</f>
        <v>MOTORISTA CUMPRINDO HORÁRIO NA ESCALA ATUAL</v>
      </c>
    </row>
    <row r="5709" spans="1:10" ht="41.25" hidden="1" customHeight="1">
      <c r="A5709" s="144">
        <v>45799</v>
      </c>
      <c r="B5709" s="135">
        <v>25010</v>
      </c>
      <c r="C5709" s="133">
        <v>0.83333333333333337</v>
      </c>
      <c r="D5709" s="136" t="s">
        <v>11</v>
      </c>
      <c r="E5709" s="132" t="s">
        <v>78</v>
      </c>
      <c r="F5709" s="132"/>
      <c r="G5709" s="132" t="str">
        <f t="shared" si="195"/>
        <v>1</v>
      </c>
      <c r="H5709" s="137">
        <v>20</v>
      </c>
      <c r="I5709" s="132" t="str" cm="1">
        <f t="array" ref="I5709">_xlfn.XLOOKUP(C5709,imp_horarios,imp_trechos_janta,"",-1,1)</f>
        <v>GOIANIA X SAO LUIS 20:00</v>
      </c>
      <c r="J5709" s="145" t="str" cm="1">
        <f t="array" ref="J5709">_xlfn.XLOOKUP(D5709,justificativas_motivos,justificativas_texto,"",1,1)</f>
        <v>MOTORISTA CUMPRINDO HORÁRIO NA ESCALA ATUAL</v>
      </c>
    </row>
    <row r="5710" spans="1:10" ht="41.25" hidden="1" customHeight="1">
      <c r="A5710" s="144">
        <v>45799</v>
      </c>
      <c r="B5710" s="135">
        <v>25010</v>
      </c>
      <c r="C5710" s="133">
        <v>0.83333333333333337</v>
      </c>
      <c r="D5710" s="136" t="s">
        <v>11</v>
      </c>
      <c r="E5710" s="132" t="s">
        <v>80</v>
      </c>
      <c r="F5710" s="132"/>
      <c r="G5710" s="132" t="str">
        <f t="shared" si="195"/>
        <v>1</v>
      </c>
      <c r="H5710" s="137">
        <v>20</v>
      </c>
      <c r="I5710" s="132" t="str" cm="1">
        <f t="array" ref="I5710">_xlfn.XLOOKUP(C5710,imp_horarios,imp_trechos_janta,"",-1,1)</f>
        <v>GOIANIA X SAO LUIS 20:00</v>
      </c>
      <c r="J5710" s="145" t="str" cm="1">
        <f t="array" ref="J5710">_xlfn.XLOOKUP(D5710,justificativas_motivos,justificativas_texto,"",1,1)</f>
        <v>MOTORISTA CUMPRINDO HORÁRIO NA ESCALA ATUAL</v>
      </c>
    </row>
    <row r="5711" spans="1:10" ht="41.25" hidden="1" customHeight="1">
      <c r="A5711" s="144">
        <v>45799</v>
      </c>
      <c r="B5711" s="135">
        <v>19009</v>
      </c>
      <c r="C5711" s="133">
        <v>0.39583333333333331</v>
      </c>
      <c r="D5711" s="136" t="s">
        <v>11</v>
      </c>
      <c r="E5711" s="132" t="s">
        <v>121</v>
      </c>
      <c r="F5711" s="132"/>
      <c r="G5711" s="132" t="str">
        <f t="shared" si="195"/>
        <v>1</v>
      </c>
      <c r="H5711" s="137">
        <v>20</v>
      </c>
      <c r="I5711" s="132" t="str" cm="1">
        <f t="array" ref="I5711">_xlfn.XLOOKUP(C5711,imp_horarios,imp_trechos_janta,"",-1,1)</f>
        <v>GOIANIA X BELEM 09:30</v>
      </c>
      <c r="J5711" s="145" t="str" cm="1">
        <f t="array" ref="J5711">_xlfn.XLOOKUP(D5711,justificativas_motivos,justificativas_texto,"",1,1)</f>
        <v>MOTORISTA CUMPRINDO HORÁRIO NA ESCALA ATUAL</v>
      </c>
    </row>
    <row r="5712" spans="1:10" ht="41.25" hidden="1" customHeight="1">
      <c r="A5712" s="144">
        <v>45799</v>
      </c>
      <c r="B5712" s="135">
        <v>19009</v>
      </c>
      <c r="C5712" s="133">
        <v>0.39583333333333331</v>
      </c>
      <c r="D5712" s="136" t="s">
        <v>11</v>
      </c>
      <c r="E5712" s="132" t="s">
        <v>163</v>
      </c>
      <c r="F5712" s="132"/>
      <c r="G5712" s="132" t="str">
        <f t="shared" si="195"/>
        <v>1</v>
      </c>
      <c r="H5712" s="137">
        <v>20</v>
      </c>
      <c r="I5712" s="132" t="str" cm="1">
        <f t="array" ref="I5712">_xlfn.XLOOKUP(C5712,imp_horarios,imp_trechos_janta,"",-1,1)</f>
        <v>GOIANIA X BELEM 09:30</v>
      </c>
      <c r="J5712" s="145" t="str" cm="1">
        <f t="array" ref="J5712">_xlfn.XLOOKUP(D5712,justificativas_motivos,justificativas_texto,"",1,1)</f>
        <v>MOTORISTA CUMPRINDO HORÁRIO NA ESCALA ATUAL</v>
      </c>
    </row>
    <row r="5713" spans="1:10" ht="41.25" hidden="1" customHeight="1">
      <c r="A5713" s="144">
        <v>45799</v>
      </c>
      <c r="B5713" s="135">
        <v>12400</v>
      </c>
      <c r="C5713" s="133">
        <v>0.375</v>
      </c>
      <c r="D5713" s="136" t="s">
        <v>11</v>
      </c>
      <c r="E5713" s="132" t="s">
        <v>397</v>
      </c>
      <c r="F5713" s="132"/>
      <c r="G5713" s="132" t="str">
        <f t="shared" si="195"/>
        <v>1</v>
      </c>
      <c r="H5713" s="137">
        <v>20</v>
      </c>
      <c r="I5713" s="132" t="str" cm="1">
        <f t="array" ref="I5713">_xlfn.XLOOKUP(C5713,imp_horarios,imp_trechos_janta,"",-1,1)</f>
        <v>SAO LUIS X GOIANIA 08:00</v>
      </c>
      <c r="J5713" s="145" t="str" cm="1">
        <f t="array" ref="J5713">_xlfn.XLOOKUP(D5713,justificativas_motivos,justificativas_texto,"",1,1)</f>
        <v>MOTORISTA CUMPRINDO HORÁRIO NA ESCALA ATUAL</v>
      </c>
    </row>
    <row r="5714" spans="1:10" ht="41.25" hidden="1" customHeight="1">
      <c r="A5714" s="144">
        <v>45799</v>
      </c>
      <c r="B5714" s="135">
        <v>12400</v>
      </c>
      <c r="C5714" s="133">
        <v>0.375</v>
      </c>
      <c r="D5714" s="136" t="s">
        <v>11</v>
      </c>
      <c r="E5714" s="132" t="s">
        <v>119</v>
      </c>
      <c r="F5714" s="132"/>
      <c r="G5714" s="132" t="str">
        <f t="shared" si="195"/>
        <v>1</v>
      </c>
      <c r="H5714" s="137">
        <v>20</v>
      </c>
      <c r="I5714" s="132" t="str" cm="1">
        <f t="array" ref="I5714">_xlfn.XLOOKUP(C5714,imp_horarios,imp_trechos_janta,"",-1,1)</f>
        <v>SAO LUIS X GOIANIA 08:00</v>
      </c>
      <c r="J5714" s="145" t="str" cm="1">
        <f t="array" ref="J5714">_xlfn.XLOOKUP(D5714,justificativas_motivos,justificativas_texto,"",1,1)</f>
        <v>MOTORISTA CUMPRINDO HORÁRIO NA ESCALA ATUAL</v>
      </c>
    </row>
    <row r="5715" spans="1:10" ht="41.25" hidden="1" customHeight="1">
      <c r="A5715" s="144">
        <v>45799</v>
      </c>
      <c r="B5715" s="135">
        <v>24015</v>
      </c>
      <c r="C5715" s="133" t="s">
        <v>355</v>
      </c>
      <c r="D5715" s="136" t="s">
        <v>11</v>
      </c>
      <c r="E5715" s="132" t="s">
        <v>229</v>
      </c>
      <c r="F5715" s="132"/>
      <c r="G5715" s="132" t="str">
        <f t="shared" si="195"/>
        <v>1</v>
      </c>
      <c r="H5715" s="137">
        <v>20</v>
      </c>
      <c r="I5715" s="132" t="str" cm="1">
        <f t="array" ref="I5715">_xlfn.XLOOKUP(C5715,imp_horarios,imp_trechos_janta,"",-1,1)</f>
        <v>TERESINA X IMPERATRIZ 19:00</v>
      </c>
      <c r="J5715" s="145" t="str" cm="1">
        <f t="array" ref="J5715">_xlfn.XLOOKUP(D5715,justificativas_motivos,justificativas_texto,"",1,1)</f>
        <v>MOTORISTA CUMPRINDO HORÁRIO NA ESCALA ATUAL</v>
      </c>
    </row>
    <row r="5716" spans="1:10" ht="41.25" hidden="1" customHeight="1">
      <c r="A5716" s="144">
        <v>45799</v>
      </c>
      <c r="B5716" s="135">
        <v>24015</v>
      </c>
      <c r="C5716" s="133" t="s">
        <v>355</v>
      </c>
      <c r="D5716" s="136" t="s">
        <v>11</v>
      </c>
      <c r="E5716" s="132" t="s">
        <v>341</v>
      </c>
      <c r="F5716" s="132"/>
      <c r="G5716" s="132" t="str">
        <f t="shared" si="195"/>
        <v>1</v>
      </c>
      <c r="H5716" s="137">
        <v>20</v>
      </c>
      <c r="I5716" s="132" t="str" cm="1">
        <f t="array" ref="I5716">_xlfn.XLOOKUP(C5716,imp_horarios,imp_trechos_janta,"",-1,1)</f>
        <v>TERESINA X IMPERATRIZ 19:00</v>
      </c>
      <c r="J5716" s="145" t="str" cm="1">
        <f t="array" ref="J5716">_xlfn.XLOOKUP(D5716,justificativas_motivos,justificativas_texto,"",1,1)</f>
        <v>MOTORISTA CUMPRINDO HORÁRIO NA ESCALA ATUAL</v>
      </c>
    </row>
    <row r="5717" spans="1:10" ht="41.25" hidden="1" customHeight="1">
      <c r="A5717" s="144">
        <v>45799</v>
      </c>
      <c r="B5717" s="135">
        <v>17700</v>
      </c>
      <c r="C5717" s="133">
        <v>0.79166666666666663</v>
      </c>
      <c r="D5717" s="136" t="s">
        <v>11</v>
      </c>
      <c r="E5717" s="132" t="s">
        <v>40</v>
      </c>
      <c r="F5717" s="132"/>
      <c r="G5717" s="132" t="str">
        <f t="shared" si="195"/>
        <v>1</v>
      </c>
      <c r="H5717" s="137">
        <v>20</v>
      </c>
      <c r="I5717" s="132" t="str" cm="1">
        <f t="array" ref="I5717">_xlfn.XLOOKUP(C5717,imp_horarios,imp_trechos_janta,"",-1,1)</f>
        <v>GOIANIA X TERESINA 18:00</v>
      </c>
      <c r="J5717" s="145" t="str" cm="1">
        <f t="array" ref="J5717">_xlfn.XLOOKUP(D5717,justificativas_motivos,justificativas_texto,"",1,1)</f>
        <v>MOTORISTA CUMPRINDO HORÁRIO NA ESCALA ATUAL</v>
      </c>
    </row>
    <row r="5718" spans="1:10" ht="41.25" hidden="1" customHeight="1">
      <c r="A5718" s="144">
        <v>45799</v>
      </c>
      <c r="B5718" s="146">
        <v>17700</v>
      </c>
      <c r="C5718" s="147">
        <v>0.79166666666666663</v>
      </c>
      <c r="D5718" s="136" t="s">
        <v>11</v>
      </c>
      <c r="E5718" s="149" t="s">
        <v>413</v>
      </c>
      <c r="F5718" s="149"/>
      <c r="G5718" s="149" t="str">
        <f t="shared" si="195"/>
        <v>1</v>
      </c>
      <c r="H5718" s="137">
        <v>20</v>
      </c>
      <c r="I5718" s="149" t="str" cm="1">
        <f t="array" ref="I5718">_xlfn.XLOOKUP(C5718,imp_horarios,imp_trechos_janta,"",-1,1)</f>
        <v>GOIANIA X TERESINA 18:00</v>
      </c>
      <c r="J5718" s="151" t="str" cm="1">
        <f t="array" ref="J5718">_xlfn.XLOOKUP(D5718,justificativas_motivos,justificativas_texto,"",1,1)</f>
        <v>MOTORISTA CUMPRINDO HORÁRIO NA ESCALA ATUAL</v>
      </c>
    </row>
    <row r="5719" spans="1:10" ht="41.25" hidden="1" customHeight="1">
      <c r="A5719" s="152">
        <v>45799</v>
      </c>
      <c r="B5719" s="146">
        <v>24010</v>
      </c>
      <c r="C5719" s="147">
        <v>0.83333333333333337</v>
      </c>
      <c r="D5719" s="148" t="s">
        <v>11</v>
      </c>
      <c r="E5719" s="149" t="s">
        <v>91</v>
      </c>
      <c r="F5719" s="149"/>
      <c r="G5719" s="149" t="str">
        <f t="shared" si="195"/>
        <v>1</v>
      </c>
      <c r="H5719" s="137">
        <v>20</v>
      </c>
      <c r="I5719" s="149" t="str" cm="1">
        <f t="array" ref="I5719">_xlfn.XLOOKUP(C5719,imp_horarios,imp_trechos_janta,"",-1,1)</f>
        <v>GOIANIA X SAO LUIS 20:00</v>
      </c>
      <c r="J5719" s="151" t="str" cm="1">
        <f t="array" ref="J5719">_xlfn.XLOOKUP(D5719,justificativas_motivos,justificativas_texto,"",1,1)</f>
        <v>MOTORISTA CUMPRINDO HORÁRIO NA ESCALA ATUAL</v>
      </c>
    </row>
    <row r="5720" spans="1:10" ht="41.25" hidden="1" customHeight="1">
      <c r="A5720" s="152">
        <v>45799</v>
      </c>
      <c r="B5720" s="146">
        <v>24010</v>
      </c>
      <c r="C5720" s="147">
        <v>0.83333333333333337</v>
      </c>
      <c r="D5720" s="148" t="s">
        <v>11</v>
      </c>
      <c r="E5720" s="149" t="s">
        <v>89</v>
      </c>
      <c r="F5720" s="149"/>
      <c r="G5720" s="149" t="str">
        <f t="shared" si="195"/>
        <v>1</v>
      </c>
      <c r="H5720" s="137">
        <v>20</v>
      </c>
      <c r="I5720" s="149" t="str" cm="1">
        <f t="array" ref="I5720">_xlfn.XLOOKUP(C5720,imp_horarios,imp_trechos_janta,"",-1,1)</f>
        <v>GOIANIA X SAO LUIS 20:00</v>
      </c>
      <c r="J5720" s="151" t="str" cm="1">
        <f t="array" ref="J5720">_xlfn.XLOOKUP(D5720,justificativas_motivos,justificativas_texto,"",1,1)</f>
        <v>MOTORISTA CUMPRINDO HORÁRIO NA ESCALA ATUAL</v>
      </c>
    </row>
    <row r="5721" spans="1:10" ht="41.25" hidden="1" customHeight="1">
      <c r="A5721" s="152">
        <v>45799</v>
      </c>
      <c r="B5721" s="146" t="s">
        <v>71</v>
      </c>
      <c r="C5721" s="147" t="s">
        <v>72</v>
      </c>
      <c r="D5721" s="148" t="s">
        <v>503</v>
      </c>
      <c r="E5721" s="149" t="s">
        <v>329</v>
      </c>
      <c r="F5721" s="149"/>
      <c r="G5721" s="149" t="str">
        <f t="shared" si="195"/>
        <v>1</v>
      </c>
      <c r="H5721" s="150">
        <v>20</v>
      </c>
      <c r="I5721" s="149" t="str" cm="1">
        <f t="array" ref="I5721">_xlfn.XLOOKUP(C5721,imp_horarios,imp_trechos_janta,"",-1,1)</f>
        <v>PASSE</v>
      </c>
      <c r="J5721" s="151" t="str" cm="1">
        <f t="array" ref="J5721">_xlfn.XLOOKUP(D5721,justificativas_motivos,justificativas_texto,"",1,1)</f>
        <v>JUSTIFICATIVAS</v>
      </c>
    </row>
    <row r="5722" spans="1:10" ht="41.25" hidden="1" customHeight="1">
      <c r="A5722" s="144">
        <v>45800</v>
      </c>
      <c r="B5722" s="135">
        <v>19009</v>
      </c>
      <c r="C5722" s="133">
        <v>0.87847222222222221</v>
      </c>
      <c r="D5722" s="136" t="s">
        <v>11</v>
      </c>
      <c r="E5722" s="132" t="s">
        <v>91</v>
      </c>
      <c r="F5722" s="132"/>
      <c r="G5722" s="132" t="str">
        <f t="shared" si="195"/>
        <v>1</v>
      </c>
      <c r="H5722" s="137">
        <f t="shared" ref="H5722:H5785" si="197">IF(E5722="MOTORISTA","",18)</f>
        <v>18</v>
      </c>
      <c r="I5722" s="132" t="str" cm="1">
        <f t="array" ref="I5722">_xlfn.XLOOKUP(C5722,imp_horarios,imp_trechos_janta,"",-1,1)</f>
        <v>BELEM X GOIANIA 21:05</v>
      </c>
      <c r="J5722" s="145" t="str" cm="1">
        <f t="array" ref="J5722">_xlfn.XLOOKUP(D5722,justificativas_motivos,justificativas_texto,"",1,1)</f>
        <v>MOTORISTA CUMPRINDO HORÁRIO NA ESCALA ATUAL</v>
      </c>
    </row>
    <row r="5723" spans="1:10" ht="41.25" hidden="1" customHeight="1">
      <c r="A5723" s="144">
        <v>45800</v>
      </c>
      <c r="B5723" s="135">
        <v>19009</v>
      </c>
      <c r="C5723" s="133">
        <v>0.87847222222222221</v>
      </c>
      <c r="D5723" s="136" t="s">
        <v>11</v>
      </c>
      <c r="E5723" s="132" t="s">
        <v>89</v>
      </c>
      <c r="F5723" s="132"/>
      <c r="G5723" s="132" t="str">
        <f t="shared" si="195"/>
        <v>1</v>
      </c>
      <c r="H5723" s="137">
        <f t="shared" si="197"/>
        <v>18</v>
      </c>
      <c r="I5723" s="132" t="str" cm="1">
        <f t="array" ref="I5723">_xlfn.XLOOKUP(C5723,imp_horarios,imp_trechos_janta,"",-1,1)</f>
        <v>BELEM X GOIANIA 21:05</v>
      </c>
      <c r="J5723" s="145" t="str" cm="1">
        <f t="array" ref="J5723">_xlfn.XLOOKUP(D5723,justificativas_motivos,justificativas_texto,"",1,1)</f>
        <v>MOTORISTA CUMPRINDO HORÁRIO NA ESCALA ATUAL</v>
      </c>
    </row>
    <row r="5724" spans="1:10" ht="41.25" hidden="1" customHeight="1">
      <c r="A5724" s="144">
        <v>45800</v>
      </c>
      <c r="B5724" s="135">
        <v>24015</v>
      </c>
      <c r="C5724" s="133">
        <v>0.3</v>
      </c>
      <c r="D5724" s="136" t="s">
        <v>11</v>
      </c>
      <c r="E5724" s="132" t="s">
        <v>365</v>
      </c>
      <c r="F5724" s="132"/>
      <c r="G5724" s="132" t="str">
        <f t="shared" si="195"/>
        <v>1</v>
      </c>
      <c r="H5724" s="137">
        <f t="shared" si="197"/>
        <v>18</v>
      </c>
      <c r="I5724" s="132" t="str" cm="1">
        <f t="array" ref="I5724">_xlfn.XLOOKUP(C5724,imp_horarios,imp_trechos_janta,"",-1,1)</f>
        <v>BELEM X GOIANIA 07:12</v>
      </c>
      <c r="J5724" s="145" t="str" cm="1">
        <f t="array" ref="J5724">_xlfn.XLOOKUP(D5724,justificativas_motivos,justificativas_texto,"",1,1)</f>
        <v>MOTORISTA CUMPRINDO HORÁRIO NA ESCALA ATUAL</v>
      </c>
    </row>
    <row r="5725" spans="1:10" ht="41.25" hidden="1" customHeight="1">
      <c r="A5725" s="144">
        <v>45800</v>
      </c>
      <c r="B5725" s="135">
        <v>24015</v>
      </c>
      <c r="C5725" s="133">
        <v>0.3</v>
      </c>
      <c r="D5725" s="136" t="s">
        <v>11</v>
      </c>
      <c r="E5725" s="132" t="s">
        <v>477</v>
      </c>
      <c r="F5725" s="132"/>
      <c r="G5725" s="132" t="str">
        <f t="shared" si="195"/>
        <v>1</v>
      </c>
      <c r="H5725" s="137">
        <f t="shared" si="197"/>
        <v>18</v>
      </c>
      <c r="I5725" s="132" t="str" cm="1">
        <f t="array" ref="I5725">_xlfn.XLOOKUP(C5725,imp_horarios,imp_trechos_janta,"",-1,1)</f>
        <v>BELEM X GOIANIA 07:12</v>
      </c>
      <c r="J5725" s="145" t="str" cm="1">
        <f t="array" ref="J5725">_xlfn.XLOOKUP(D5725,justificativas_motivos,justificativas_texto,"",1,1)</f>
        <v>MOTORISTA CUMPRINDO HORÁRIO NA ESCALA ATUAL</v>
      </c>
    </row>
    <row r="5726" spans="1:10" ht="41.25" hidden="1" customHeight="1">
      <c r="A5726" s="144">
        <v>45800</v>
      </c>
      <c r="B5726" s="135">
        <v>16700</v>
      </c>
      <c r="C5726" s="133">
        <v>0.77083333333333337</v>
      </c>
      <c r="D5726" s="136" t="s">
        <v>11</v>
      </c>
      <c r="E5726" s="132" t="s">
        <v>14</v>
      </c>
      <c r="F5726" s="132"/>
      <c r="G5726" s="132" t="str">
        <f t="shared" si="195"/>
        <v>1</v>
      </c>
      <c r="H5726" s="137">
        <f t="shared" si="197"/>
        <v>18</v>
      </c>
      <c r="I5726" s="132" t="str" cm="1">
        <f t="array" ref="I5726">_xlfn.XLOOKUP(C5726,imp_horarios,imp_trechos_janta,"",-1,1)</f>
        <v>GOIANIA X TERESINA 18:00</v>
      </c>
      <c r="J5726" s="145" t="str" cm="1">
        <f t="array" ref="J5726">_xlfn.XLOOKUP(D5726,justificativas_motivos,justificativas_texto,"",1,1)</f>
        <v>MOTORISTA CUMPRINDO HORÁRIO NA ESCALA ATUAL</v>
      </c>
    </row>
    <row r="5727" spans="1:10" ht="41.25" hidden="1" customHeight="1">
      <c r="A5727" s="144">
        <v>45800</v>
      </c>
      <c r="B5727" s="135">
        <v>16700</v>
      </c>
      <c r="C5727" s="133">
        <v>0.77083333333333337</v>
      </c>
      <c r="D5727" s="136" t="s">
        <v>11</v>
      </c>
      <c r="E5727" s="132" t="s">
        <v>453</v>
      </c>
      <c r="F5727" s="132"/>
      <c r="G5727" s="132" t="str">
        <f t="shared" si="195"/>
        <v>1</v>
      </c>
      <c r="H5727" s="137">
        <f t="shared" si="197"/>
        <v>18</v>
      </c>
      <c r="I5727" s="132" t="str" cm="1">
        <f t="array" ref="I5727">_xlfn.XLOOKUP(C5727,imp_horarios,imp_trechos_janta,"",-1,1)</f>
        <v>GOIANIA X TERESINA 18:00</v>
      </c>
      <c r="J5727" s="145" t="str" cm="1">
        <f t="array" ref="J5727">_xlfn.XLOOKUP(D5727,justificativas_motivos,justificativas_texto,"",1,1)</f>
        <v>MOTORISTA CUMPRINDO HORÁRIO NA ESCALA ATUAL</v>
      </c>
    </row>
    <row r="5728" spans="1:10" ht="41.25" hidden="1" customHeight="1">
      <c r="A5728" s="144">
        <v>45800</v>
      </c>
      <c r="B5728" s="135">
        <v>24009</v>
      </c>
      <c r="C5728" s="133">
        <v>0.79166666666666663</v>
      </c>
      <c r="D5728" s="136" t="s">
        <v>11</v>
      </c>
      <c r="E5728" s="132" t="s">
        <v>66</v>
      </c>
      <c r="F5728" s="132"/>
      <c r="G5728" s="132" t="str">
        <f t="shared" si="195"/>
        <v>1</v>
      </c>
      <c r="H5728" s="137">
        <f t="shared" si="197"/>
        <v>18</v>
      </c>
      <c r="I5728" s="132" t="s">
        <v>79</v>
      </c>
      <c r="J5728" s="145" t="str" cm="1">
        <f t="array" ref="J5728">_xlfn.XLOOKUP(D5728,justificativas_motivos,justificativas_texto,"",1,1)</f>
        <v>MOTORISTA CUMPRINDO HORÁRIO NA ESCALA ATUAL</v>
      </c>
    </row>
    <row r="5729" spans="1:10" ht="41.25" hidden="1" customHeight="1">
      <c r="A5729" s="144">
        <v>45800</v>
      </c>
      <c r="B5729" s="135">
        <v>24009</v>
      </c>
      <c r="C5729" s="133">
        <v>0.79166666666666663</v>
      </c>
      <c r="D5729" s="136" t="s">
        <v>11</v>
      </c>
      <c r="E5729" s="132" t="s">
        <v>226</v>
      </c>
      <c r="F5729" s="132"/>
      <c r="G5729" s="132" t="str">
        <f t="shared" si="195"/>
        <v>1</v>
      </c>
      <c r="H5729" s="137">
        <f t="shared" si="197"/>
        <v>18</v>
      </c>
      <c r="I5729" s="132" t="s">
        <v>79</v>
      </c>
      <c r="J5729" s="145" t="str" cm="1">
        <f t="array" ref="J5729">_xlfn.XLOOKUP(D5729,justificativas_motivos,justificativas_texto,"",1,1)</f>
        <v>MOTORISTA CUMPRINDO HORÁRIO NA ESCALA ATUAL</v>
      </c>
    </row>
    <row r="5730" spans="1:10" ht="41.25" hidden="1" customHeight="1">
      <c r="A5730" s="144">
        <v>45800</v>
      </c>
      <c r="B5730" s="135">
        <v>20020</v>
      </c>
      <c r="C5730" s="133">
        <v>0.37708333333333333</v>
      </c>
      <c r="D5730" s="136" t="s">
        <v>11</v>
      </c>
      <c r="E5730" s="132" t="s">
        <v>315</v>
      </c>
      <c r="F5730" s="132"/>
      <c r="G5730" s="132" t="str">
        <f t="shared" si="195"/>
        <v>1</v>
      </c>
      <c r="H5730" s="137">
        <f t="shared" si="197"/>
        <v>18</v>
      </c>
      <c r="I5730" s="132" t="str" cm="1">
        <f t="array" ref="I5730">_xlfn.XLOOKUP(C5730,imp_horarios,imp_trechos_janta,"",-1,1)</f>
        <v>FORTALEZA X SINOP 09:03</v>
      </c>
      <c r="J5730" s="145" t="str" cm="1">
        <f t="array" ref="J5730">_xlfn.XLOOKUP(D5730,justificativas_motivos,justificativas_texto,"",1,1)</f>
        <v>MOTORISTA CUMPRINDO HORÁRIO NA ESCALA ATUAL</v>
      </c>
    </row>
    <row r="5731" spans="1:10" ht="41.25" hidden="1" customHeight="1">
      <c r="A5731" s="144">
        <v>45800</v>
      </c>
      <c r="B5731" s="135">
        <v>20020</v>
      </c>
      <c r="C5731" s="133">
        <v>0.37708333333333333</v>
      </c>
      <c r="D5731" s="136" t="s">
        <v>11</v>
      </c>
      <c r="E5731" s="132" t="s">
        <v>312</v>
      </c>
      <c r="F5731" s="132"/>
      <c r="G5731" s="132" t="str">
        <f t="shared" si="195"/>
        <v>1</v>
      </c>
      <c r="H5731" s="137">
        <f t="shared" si="197"/>
        <v>18</v>
      </c>
      <c r="I5731" s="132" t="str" cm="1">
        <f t="array" ref="I5731">_xlfn.XLOOKUP(C5731,imp_horarios,imp_trechos_janta,"",-1,1)</f>
        <v>FORTALEZA X SINOP 09:03</v>
      </c>
      <c r="J5731" s="145" t="str" cm="1">
        <f t="array" ref="J5731">_xlfn.XLOOKUP(D5731,justificativas_motivos,justificativas_texto,"",1,1)</f>
        <v>MOTORISTA CUMPRINDO HORÁRIO NA ESCALA ATUAL</v>
      </c>
    </row>
    <row r="5732" spans="1:10" ht="41.25" hidden="1" customHeight="1">
      <c r="A5732" s="152">
        <v>45800</v>
      </c>
      <c r="B5732" s="146">
        <v>25007</v>
      </c>
      <c r="C5732" s="147">
        <v>0.83333333333333337</v>
      </c>
      <c r="D5732" s="148" t="s">
        <v>11</v>
      </c>
      <c r="E5732" s="149" t="s">
        <v>204</v>
      </c>
      <c r="F5732" s="149"/>
      <c r="G5732" s="149" t="str">
        <f t="shared" si="195"/>
        <v>1</v>
      </c>
      <c r="H5732" s="150">
        <f t="shared" si="197"/>
        <v>18</v>
      </c>
      <c r="I5732" s="149" t="str" cm="1">
        <f t="array" ref="I5732">_xlfn.XLOOKUP(C5732,imp_horarios,imp_trechos_janta,"",-1,1)</f>
        <v>GOIANIA X SAO LUIS 20:00</v>
      </c>
      <c r="J5732" s="151" t="str" cm="1">
        <f t="array" ref="J5732">_xlfn.XLOOKUP(D5732,justificativas_motivos,justificativas_texto,"",1,1)</f>
        <v>MOTORISTA CUMPRINDO HORÁRIO NA ESCALA ATUAL</v>
      </c>
    </row>
    <row r="5733" spans="1:10" ht="41.25" hidden="1" customHeight="1">
      <c r="A5733" s="144">
        <v>45800</v>
      </c>
      <c r="B5733" s="135">
        <v>25007</v>
      </c>
      <c r="C5733" s="133">
        <v>0.83333333333333337</v>
      </c>
      <c r="D5733" s="148" t="s">
        <v>11</v>
      </c>
      <c r="E5733" s="132" t="s">
        <v>472</v>
      </c>
      <c r="F5733" s="132"/>
      <c r="G5733" s="132" t="str">
        <f t="shared" si="195"/>
        <v>1</v>
      </c>
      <c r="H5733" s="137">
        <f t="shared" si="197"/>
        <v>18</v>
      </c>
      <c r="I5733" s="132" t="str" cm="1">
        <f t="array" ref="I5733">_xlfn.XLOOKUP(C5733,imp_horarios,imp_trechos_janta,"",-1,1)</f>
        <v>GOIANIA X SAO LUIS 20:00</v>
      </c>
      <c r="J5733" s="145" t="str" cm="1">
        <f t="array" ref="J5733">_xlfn.XLOOKUP(D5733,justificativas_motivos,justificativas_texto,"",1,1)</f>
        <v>MOTORISTA CUMPRINDO HORÁRIO NA ESCALA ATUAL</v>
      </c>
    </row>
    <row r="5734" spans="1:10" ht="41.25" hidden="1" customHeight="1">
      <c r="A5734" s="144">
        <v>45801</v>
      </c>
      <c r="B5734" s="135">
        <v>25007</v>
      </c>
      <c r="C5734" s="133">
        <v>0.83333333333333337</v>
      </c>
      <c r="D5734" s="136" t="s">
        <v>11</v>
      </c>
      <c r="E5734" s="132" t="s">
        <v>204</v>
      </c>
      <c r="F5734" s="132"/>
      <c r="G5734" s="132" t="str">
        <f t="shared" si="195"/>
        <v>1</v>
      </c>
      <c r="H5734" s="137">
        <f t="shared" si="197"/>
        <v>18</v>
      </c>
      <c r="I5734" s="132" t="str" cm="1">
        <f t="array" ref="I5734">_xlfn.XLOOKUP(C5734,imp_horarios,imp_trechos_janta,"",-1,1)</f>
        <v>GOIANIA X SAO LUIS 20:00</v>
      </c>
      <c r="J5734" s="145" t="str" cm="1">
        <f t="array" ref="J5734">_xlfn.XLOOKUP(D5734,justificativas_motivos,justificativas_texto,"",1,1)</f>
        <v>MOTORISTA CUMPRINDO HORÁRIO NA ESCALA ATUAL</v>
      </c>
    </row>
    <row r="5735" spans="1:10" ht="41.25" hidden="1" customHeight="1">
      <c r="A5735" s="144">
        <v>45801</v>
      </c>
      <c r="B5735" s="135">
        <v>25007</v>
      </c>
      <c r="C5735" s="133">
        <v>0.83333333333333337</v>
      </c>
      <c r="D5735" s="148" t="s">
        <v>11</v>
      </c>
      <c r="E5735" s="132" t="s">
        <v>118</v>
      </c>
      <c r="F5735" s="132"/>
      <c r="G5735" s="132" t="str">
        <f t="shared" si="195"/>
        <v>1</v>
      </c>
      <c r="H5735" s="137">
        <f t="shared" si="197"/>
        <v>18</v>
      </c>
      <c r="I5735" s="132" t="str" cm="1">
        <f t="array" ref="I5735">_xlfn.XLOOKUP(C5735,imp_horarios,imp_trechos_janta,"",-1,1)</f>
        <v>GOIANIA X SAO LUIS 20:00</v>
      </c>
      <c r="J5735" s="145" t="str" cm="1">
        <f t="array" ref="J5735">_xlfn.XLOOKUP(D5735,justificativas_motivos,justificativas_texto,"",1,1)</f>
        <v>MOTORISTA CUMPRINDO HORÁRIO NA ESCALA ATUAL</v>
      </c>
    </row>
    <row r="5736" spans="1:10" ht="41.25" hidden="1" customHeight="1">
      <c r="A5736" s="144">
        <v>45801</v>
      </c>
      <c r="B5736" s="135">
        <v>19019</v>
      </c>
      <c r="C5736" s="133">
        <v>0.39583333333333331</v>
      </c>
      <c r="D5736" s="136" t="s">
        <v>11</v>
      </c>
      <c r="E5736" s="132" t="s">
        <v>190</v>
      </c>
      <c r="F5736" s="132"/>
      <c r="G5736" s="132" t="str">
        <f t="shared" si="195"/>
        <v>1</v>
      </c>
      <c r="H5736" s="137">
        <f t="shared" si="197"/>
        <v>18</v>
      </c>
      <c r="I5736" s="132" t="str" cm="1">
        <f t="array" ref="I5736">_xlfn.XLOOKUP(C5736,imp_horarios,imp_trechos_janta,"",-1,1)</f>
        <v>GOIANIA X BELEM 09:30</v>
      </c>
      <c r="J5736" s="145" t="str" cm="1">
        <f t="array" ref="J5736">_xlfn.XLOOKUP(D5736,justificativas_motivos,justificativas_texto,"",1,1)</f>
        <v>MOTORISTA CUMPRINDO HORÁRIO NA ESCALA ATUAL</v>
      </c>
    </row>
    <row r="5737" spans="1:10" ht="41.25" hidden="1" customHeight="1">
      <c r="A5737" s="144">
        <v>45801</v>
      </c>
      <c r="B5737" s="135">
        <v>19019</v>
      </c>
      <c r="C5737" s="133">
        <v>0.39583333333333331</v>
      </c>
      <c r="D5737" s="148" t="s">
        <v>11</v>
      </c>
      <c r="E5737" s="132" t="s">
        <v>472</v>
      </c>
      <c r="F5737" s="132"/>
      <c r="G5737" s="132" t="str">
        <f t="shared" si="195"/>
        <v>1</v>
      </c>
      <c r="H5737" s="137">
        <f t="shared" si="197"/>
        <v>18</v>
      </c>
      <c r="I5737" s="132" t="str" cm="1">
        <f t="array" ref="I5737">_xlfn.XLOOKUP(C5737,imp_horarios,imp_trechos_janta,"",-1,1)</f>
        <v>GOIANIA X BELEM 09:30</v>
      </c>
      <c r="J5737" s="145" t="str" cm="1">
        <f t="array" ref="J5737">_xlfn.XLOOKUP(D5737,justificativas_motivos,justificativas_texto,"",1,1)</f>
        <v>MOTORISTA CUMPRINDO HORÁRIO NA ESCALA ATUAL</v>
      </c>
    </row>
    <row r="5738" spans="1:10" ht="41.25" hidden="1" customHeight="1">
      <c r="A5738" s="144">
        <v>45801</v>
      </c>
      <c r="B5738" s="135">
        <v>20020</v>
      </c>
      <c r="C5738" s="133">
        <v>0.375</v>
      </c>
      <c r="D5738" s="136" t="s">
        <v>11</v>
      </c>
      <c r="E5738" s="132" t="s">
        <v>264</v>
      </c>
      <c r="F5738" s="132"/>
      <c r="G5738" s="132" t="str">
        <f t="shared" si="195"/>
        <v>1</v>
      </c>
      <c r="H5738" s="137">
        <f t="shared" si="197"/>
        <v>18</v>
      </c>
      <c r="I5738" s="132" t="str" cm="1">
        <f t="array" ref="I5738">_xlfn.XLOOKUP(C5738,imp_horarios,imp_trechos_janta,"",-1,1)</f>
        <v>SAO LUIS X GOIANIA 08:00</v>
      </c>
      <c r="J5738" s="145" t="str" cm="1">
        <f t="array" ref="J5738">_xlfn.XLOOKUP(D5738,justificativas_motivos,justificativas_texto,"",1,1)</f>
        <v>MOTORISTA CUMPRINDO HORÁRIO NA ESCALA ATUAL</v>
      </c>
    </row>
    <row r="5739" spans="1:10" ht="41.25" hidden="1" customHeight="1">
      <c r="A5739" s="144">
        <v>45801</v>
      </c>
      <c r="B5739" s="135">
        <v>20020</v>
      </c>
      <c r="C5739" s="133">
        <v>0.375</v>
      </c>
      <c r="D5739" s="148" t="s">
        <v>11</v>
      </c>
      <c r="E5739" s="132" t="s">
        <v>367</v>
      </c>
      <c r="F5739" s="132"/>
      <c r="G5739" s="132" t="str">
        <f t="shared" si="195"/>
        <v>1</v>
      </c>
      <c r="H5739" s="137">
        <f t="shared" si="197"/>
        <v>18</v>
      </c>
      <c r="I5739" s="132" t="str" cm="1">
        <f t="array" ref="I5739">_xlfn.XLOOKUP(C5739,imp_horarios,imp_trechos_janta,"",-1,1)</f>
        <v>SAO LUIS X GOIANIA 08:00</v>
      </c>
      <c r="J5739" s="145" t="str" cm="1">
        <f t="array" ref="J5739">_xlfn.XLOOKUP(D5739,justificativas_motivos,justificativas_texto,"",1,1)</f>
        <v>MOTORISTA CUMPRINDO HORÁRIO NA ESCALA ATUAL</v>
      </c>
    </row>
    <row r="5740" spans="1:10" ht="41.25" hidden="1" customHeight="1">
      <c r="A5740" s="144">
        <v>45801</v>
      </c>
      <c r="B5740" s="135">
        <v>19017</v>
      </c>
      <c r="C5740" s="133">
        <v>0.75</v>
      </c>
      <c r="D5740" s="136" t="s">
        <v>11</v>
      </c>
      <c r="E5740" s="132" t="s">
        <v>188</v>
      </c>
      <c r="F5740" s="132"/>
      <c r="G5740" s="132" t="str">
        <f t="shared" si="195"/>
        <v>1</v>
      </c>
      <c r="H5740" s="137">
        <f t="shared" si="197"/>
        <v>18</v>
      </c>
      <c r="I5740" s="132" t="str" cm="1">
        <f t="array" ref="I5740">_xlfn.XLOOKUP(C5740,imp_horarios,imp_trechos_janta,"",-1,1)</f>
        <v>GOIANIA X TERESINA 18:00</v>
      </c>
      <c r="J5740" s="145" t="str" cm="1">
        <f t="array" ref="J5740">_xlfn.XLOOKUP(D5740,justificativas_motivos,justificativas_texto,"",1,1)</f>
        <v>MOTORISTA CUMPRINDO HORÁRIO NA ESCALA ATUAL</v>
      </c>
    </row>
    <row r="5741" spans="1:10" ht="41.25" hidden="1" customHeight="1">
      <c r="A5741" s="144">
        <v>45801</v>
      </c>
      <c r="B5741" s="135">
        <v>19017</v>
      </c>
      <c r="C5741" s="133">
        <v>0.75</v>
      </c>
      <c r="D5741" s="148" t="s">
        <v>11</v>
      </c>
      <c r="E5741" s="132" t="s">
        <v>429</v>
      </c>
      <c r="F5741" s="132"/>
      <c r="G5741" s="132" t="str">
        <f t="shared" si="195"/>
        <v>1</v>
      </c>
      <c r="H5741" s="137">
        <f t="shared" si="197"/>
        <v>18</v>
      </c>
      <c r="I5741" s="132" t="str" cm="1">
        <f t="array" ref="I5741">_xlfn.XLOOKUP(C5741,imp_horarios,imp_trechos_janta,"",-1,1)</f>
        <v>GOIANIA X TERESINA 18:00</v>
      </c>
      <c r="J5741" s="145" t="str" cm="1">
        <f t="array" ref="J5741">_xlfn.XLOOKUP(D5741,justificativas_motivos,justificativas_texto,"",1,1)</f>
        <v>MOTORISTA CUMPRINDO HORÁRIO NA ESCALA ATUAL</v>
      </c>
    </row>
    <row r="5742" spans="1:10" ht="41.25" hidden="1" customHeight="1">
      <c r="A5742" s="144">
        <v>45801</v>
      </c>
      <c r="B5742" s="135">
        <v>24005</v>
      </c>
      <c r="C5742" s="133">
        <v>0.79166666666666663</v>
      </c>
      <c r="D5742" s="136" t="s">
        <v>11</v>
      </c>
      <c r="E5742" s="132" t="s">
        <v>104</v>
      </c>
      <c r="F5742" s="132"/>
      <c r="G5742" s="132" t="str">
        <f t="shared" si="195"/>
        <v>1</v>
      </c>
      <c r="H5742" s="137">
        <f t="shared" si="197"/>
        <v>18</v>
      </c>
      <c r="I5742" s="132" t="str" cm="1">
        <f t="array" ref="I5742">_xlfn.XLOOKUP(C5742,imp_horarios,imp_trechos_janta,"",-1,1)</f>
        <v>GOIANIA X TERESINA 18:00</v>
      </c>
      <c r="J5742" s="145" t="str" cm="1">
        <f t="array" ref="J5742">_xlfn.XLOOKUP(D5742,justificativas_motivos,justificativas_texto,"",1,1)</f>
        <v>MOTORISTA CUMPRINDO HORÁRIO NA ESCALA ATUAL</v>
      </c>
    </row>
    <row r="5743" spans="1:10" ht="41.25" hidden="1" customHeight="1">
      <c r="A5743" s="144">
        <v>45801</v>
      </c>
      <c r="B5743" s="146">
        <v>24005</v>
      </c>
      <c r="C5743" s="147">
        <v>0.79166666666666663</v>
      </c>
      <c r="D5743" s="148" t="s">
        <v>11</v>
      </c>
      <c r="E5743" s="149" t="s">
        <v>18</v>
      </c>
      <c r="F5743" s="149"/>
      <c r="G5743" s="149" t="str">
        <f t="shared" si="195"/>
        <v>1</v>
      </c>
      <c r="H5743" s="150">
        <f t="shared" si="197"/>
        <v>18</v>
      </c>
      <c r="I5743" s="149" t="str" cm="1">
        <f t="array" ref="I5743">_xlfn.XLOOKUP(C5743,imp_horarios,imp_trechos_janta,"",-1,1)</f>
        <v>GOIANIA X TERESINA 18:00</v>
      </c>
      <c r="J5743" s="151" t="str" cm="1">
        <f t="array" ref="J5743">_xlfn.XLOOKUP(D5743,justificativas_motivos,justificativas_texto,"",1,1)</f>
        <v>MOTORISTA CUMPRINDO HORÁRIO NA ESCALA ATUAL</v>
      </c>
    </row>
    <row r="5744" spans="1:10" ht="41.25" hidden="1" customHeight="1">
      <c r="A5744" s="152">
        <v>45801</v>
      </c>
      <c r="B5744" s="146">
        <v>24002</v>
      </c>
      <c r="C5744" s="147">
        <v>0.83333333333333337</v>
      </c>
      <c r="D5744" s="148" t="s">
        <v>11</v>
      </c>
      <c r="E5744" s="149" t="s">
        <v>102</v>
      </c>
      <c r="F5744" s="149"/>
      <c r="G5744" s="149" t="str">
        <f t="shared" si="195"/>
        <v>1</v>
      </c>
      <c r="H5744" s="150">
        <f t="shared" si="197"/>
        <v>18</v>
      </c>
      <c r="I5744" s="149" t="str" cm="1">
        <f t="array" ref="I5744">_xlfn.XLOOKUP(C5744,imp_horarios,imp_trechos_janta,"",-1,1)</f>
        <v>GOIANIA X SAO LUIS 20:00</v>
      </c>
      <c r="J5744" s="151" t="str" cm="1">
        <f t="array" ref="J5744">_xlfn.XLOOKUP(D5744,justificativas_motivos,justificativas_texto,"",1,1)</f>
        <v>MOTORISTA CUMPRINDO HORÁRIO NA ESCALA ATUAL</v>
      </c>
    </row>
    <row r="5745" spans="1:10" ht="41.25" hidden="1" customHeight="1">
      <c r="A5745" s="131">
        <v>45801</v>
      </c>
      <c r="B5745" s="135">
        <v>24002</v>
      </c>
      <c r="C5745" s="133">
        <v>0.83333333333333337</v>
      </c>
      <c r="D5745" s="136" t="s">
        <v>11</v>
      </c>
      <c r="E5745" s="132" t="s">
        <v>23</v>
      </c>
      <c r="F5745" s="132"/>
      <c r="G5745" s="132" t="str">
        <f t="shared" si="195"/>
        <v>1</v>
      </c>
      <c r="H5745" s="137">
        <f t="shared" si="197"/>
        <v>18</v>
      </c>
      <c r="I5745" s="132" t="str" cm="1">
        <f t="array" ref="I5745">_xlfn.XLOOKUP(C5745,imp_horarios,imp_trechos_janta,"",-1,1)</f>
        <v>GOIANIA X SAO LUIS 20:00</v>
      </c>
      <c r="J5745" s="154" t="str" cm="1">
        <f t="array" ref="J5745">_xlfn.XLOOKUP(D5745,justificativas_motivos,justificativas_texto,"",1,1)</f>
        <v>MOTORISTA CUMPRINDO HORÁRIO NA ESCALA ATUAL</v>
      </c>
    </row>
    <row r="5746" spans="1:10" ht="41.25" hidden="1" customHeight="1">
      <c r="A5746" s="177">
        <v>45801</v>
      </c>
      <c r="B5746" s="178">
        <v>19026</v>
      </c>
      <c r="C5746" s="179">
        <v>0.85416666666666663</v>
      </c>
      <c r="D5746" s="180" t="s">
        <v>20</v>
      </c>
      <c r="E5746" s="181" t="s">
        <v>411</v>
      </c>
      <c r="F5746" s="181"/>
      <c r="G5746" s="181" t="str">
        <f t="shared" si="195"/>
        <v>1</v>
      </c>
      <c r="H5746" s="182">
        <f t="shared" si="197"/>
        <v>18</v>
      </c>
      <c r="I5746" s="181" t="str" cm="1">
        <f t="array" ref="I5746">_xlfn.XLOOKUP(C5746,imp_horarios,imp_trechos_janta,"",-1,1)</f>
        <v>IMPERATRIZ X SÃO LUIS 20:15</v>
      </c>
      <c r="J5746" s="151" t="s">
        <v>654</v>
      </c>
    </row>
    <row r="5747" spans="1:10" ht="41.25" hidden="1" customHeight="1">
      <c r="A5747" s="144">
        <v>45802</v>
      </c>
      <c r="B5747" s="135">
        <v>25005</v>
      </c>
      <c r="C5747" s="136" t="s">
        <v>598</v>
      </c>
      <c r="D5747" s="136" t="s">
        <v>11</v>
      </c>
      <c r="E5747" s="132" t="s">
        <v>102</v>
      </c>
      <c r="F5747" s="132"/>
      <c r="G5747" s="132" t="str">
        <f t="shared" si="195"/>
        <v>1</v>
      </c>
      <c r="H5747" s="137">
        <f t="shared" si="197"/>
        <v>18</v>
      </c>
      <c r="I5747" s="132" t="s">
        <v>25</v>
      </c>
      <c r="J5747" s="145" t="str" cm="1">
        <f t="array" ref="J5747">_xlfn.XLOOKUP(D5747,justificativas_motivos,justificativas_texto,"",1,1)</f>
        <v>MOTORISTA CUMPRINDO HORÁRIO NA ESCALA ATUAL</v>
      </c>
    </row>
    <row r="5748" spans="1:10" ht="41.25" hidden="1" customHeight="1">
      <c r="A5748" s="144">
        <v>45802</v>
      </c>
      <c r="B5748" s="135">
        <v>25005</v>
      </c>
      <c r="C5748" s="136" t="s">
        <v>598</v>
      </c>
      <c r="D5748" s="136" t="s">
        <v>11</v>
      </c>
      <c r="E5748" s="132" t="s">
        <v>23</v>
      </c>
      <c r="F5748" s="132"/>
      <c r="G5748" s="132" t="str">
        <f t="shared" si="195"/>
        <v>1</v>
      </c>
      <c r="H5748" s="137">
        <f t="shared" si="197"/>
        <v>18</v>
      </c>
      <c r="I5748" s="132" t="s">
        <v>25</v>
      </c>
      <c r="J5748" s="145" t="str" cm="1">
        <f t="array" ref="J5748">_xlfn.XLOOKUP(D5748,justificativas_motivos,justificativas_texto,"",1,1)</f>
        <v>MOTORISTA CUMPRINDO HORÁRIO NA ESCALA ATUAL</v>
      </c>
    </row>
    <row r="5749" spans="1:10" ht="41.25" hidden="1" customHeight="1">
      <c r="A5749" s="144">
        <v>45802</v>
      </c>
      <c r="B5749" s="135">
        <v>24005</v>
      </c>
      <c r="C5749" s="136" t="s">
        <v>655</v>
      </c>
      <c r="D5749" s="136" t="s">
        <v>11</v>
      </c>
      <c r="E5749" s="132" t="s">
        <v>42</v>
      </c>
      <c r="F5749" s="132"/>
      <c r="G5749" s="132" t="str">
        <f t="shared" si="195"/>
        <v>1</v>
      </c>
      <c r="H5749" s="137">
        <f t="shared" si="197"/>
        <v>18</v>
      </c>
      <c r="I5749" s="132" t="s">
        <v>88</v>
      </c>
      <c r="J5749" s="145" t="str" cm="1">
        <f t="array" ref="J5749">_xlfn.XLOOKUP(D5749,justificativas_motivos,justificativas_texto,"",1,1)</f>
        <v>MOTORISTA CUMPRINDO HORÁRIO NA ESCALA ATUAL</v>
      </c>
    </row>
    <row r="5750" spans="1:10" ht="41.25" hidden="1" customHeight="1">
      <c r="A5750" s="144">
        <v>45802</v>
      </c>
      <c r="B5750" s="135">
        <v>24005</v>
      </c>
      <c r="C5750" s="136" t="s">
        <v>655</v>
      </c>
      <c r="D5750" s="136" t="s">
        <v>11</v>
      </c>
      <c r="E5750" s="132" t="s">
        <v>126</v>
      </c>
      <c r="F5750" s="132"/>
      <c r="G5750" s="132" t="str">
        <f t="shared" si="195"/>
        <v>1</v>
      </c>
      <c r="H5750" s="137">
        <f t="shared" si="197"/>
        <v>18</v>
      </c>
      <c r="I5750" s="132" t="s">
        <v>88</v>
      </c>
      <c r="J5750" s="145" t="str" cm="1">
        <f t="array" ref="J5750">_xlfn.XLOOKUP(D5750,justificativas_motivos,justificativas_texto,"",1,1)</f>
        <v>MOTORISTA CUMPRINDO HORÁRIO NA ESCALA ATUAL</v>
      </c>
    </row>
    <row r="5751" spans="1:10" ht="41.25" hidden="1" customHeight="1">
      <c r="A5751" s="144">
        <v>45802</v>
      </c>
      <c r="B5751" s="135">
        <v>17400</v>
      </c>
      <c r="C5751" s="136" t="s">
        <v>656</v>
      </c>
      <c r="D5751" s="136" t="s">
        <v>11</v>
      </c>
      <c r="E5751" s="132" t="s">
        <v>307</v>
      </c>
      <c r="F5751" s="132"/>
      <c r="G5751" s="132" t="str">
        <f t="shared" si="195"/>
        <v>1</v>
      </c>
      <c r="H5751" s="137">
        <f t="shared" si="197"/>
        <v>18</v>
      </c>
      <c r="I5751" s="132" t="s">
        <v>145</v>
      </c>
      <c r="J5751" s="145" t="str" cm="1">
        <f t="array" ref="J5751">_xlfn.XLOOKUP(D5751,justificativas_motivos,justificativas_texto,"",1,1)</f>
        <v>MOTORISTA CUMPRINDO HORÁRIO NA ESCALA ATUAL</v>
      </c>
    </row>
    <row r="5752" spans="1:10" ht="41.25" hidden="1" customHeight="1">
      <c r="A5752" s="144">
        <v>45802</v>
      </c>
      <c r="B5752" s="135">
        <v>17400</v>
      </c>
      <c r="C5752" s="136" t="s">
        <v>656</v>
      </c>
      <c r="D5752" s="136" t="s">
        <v>11</v>
      </c>
      <c r="E5752" s="132" t="s">
        <v>352</v>
      </c>
      <c r="F5752" s="132"/>
      <c r="G5752" s="132" t="str">
        <f t="shared" si="195"/>
        <v>1</v>
      </c>
      <c r="H5752" s="137">
        <f t="shared" si="197"/>
        <v>18</v>
      </c>
      <c r="I5752" s="132" t="s">
        <v>145</v>
      </c>
      <c r="J5752" s="145" t="str" cm="1">
        <f t="array" ref="J5752">_xlfn.XLOOKUP(D5752,justificativas_motivos,justificativas_texto,"",1,1)</f>
        <v>MOTORISTA CUMPRINDO HORÁRIO NA ESCALA ATUAL</v>
      </c>
    </row>
    <row r="5753" spans="1:10" ht="41.25" hidden="1" customHeight="1">
      <c r="A5753" s="144">
        <v>45802</v>
      </c>
      <c r="B5753" s="135">
        <v>19003</v>
      </c>
      <c r="C5753" s="136" t="s">
        <v>657</v>
      </c>
      <c r="D5753" s="136" t="s">
        <v>11</v>
      </c>
      <c r="E5753" s="132" t="s">
        <v>173</v>
      </c>
      <c r="F5753" s="132"/>
      <c r="G5753" s="132" t="str">
        <f t="shared" si="195"/>
        <v>1</v>
      </c>
      <c r="H5753" s="137">
        <f t="shared" si="197"/>
        <v>18</v>
      </c>
      <c r="I5753" s="132" t="s">
        <v>253</v>
      </c>
      <c r="J5753" s="145" t="str" cm="1">
        <f t="array" ref="J5753">_xlfn.XLOOKUP(D5753,justificativas_motivos,justificativas_texto,"",1,1)</f>
        <v>MOTORISTA CUMPRINDO HORÁRIO NA ESCALA ATUAL</v>
      </c>
    </row>
    <row r="5754" spans="1:10" ht="41.25" hidden="1" customHeight="1">
      <c r="A5754" s="144">
        <v>45802</v>
      </c>
      <c r="B5754" s="135">
        <v>19003</v>
      </c>
      <c r="C5754" s="136" t="s">
        <v>657</v>
      </c>
      <c r="D5754" s="136" t="s">
        <v>11</v>
      </c>
      <c r="E5754" s="132" t="s">
        <v>130</v>
      </c>
      <c r="F5754" s="132"/>
      <c r="G5754" s="132" t="str">
        <f t="shared" si="195"/>
        <v>1</v>
      </c>
      <c r="H5754" s="137">
        <f t="shared" si="197"/>
        <v>18</v>
      </c>
      <c r="I5754" s="132" t="s">
        <v>253</v>
      </c>
      <c r="J5754" s="145" t="str" cm="1">
        <f t="array" ref="J5754">_xlfn.XLOOKUP(D5754,justificativas_motivos,justificativas_texto,"",1,1)</f>
        <v>MOTORISTA CUMPRINDO HORÁRIO NA ESCALA ATUAL</v>
      </c>
    </row>
    <row r="5755" spans="1:10" ht="41.25" hidden="1" customHeight="1">
      <c r="A5755" s="144">
        <v>45802</v>
      </c>
      <c r="B5755" s="135">
        <v>24011</v>
      </c>
      <c r="C5755" s="136" t="s">
        <v>648</v>
      </c>
      <c r="D5755" s="136" t="s">
        <v>11</v>
      </c>
      <c r="E5755" s="132" t="s">
        <v>50</v>
      </c>
      <c r="F5755" s="132"/>
      <c r="G5755" s="132" t="str">
        <f t="shared" si="195"/>
        <v>1</v>
      </c>
      <c r="H5755" s="137">
        <f t="shared" si="197"/>
        <v>18</v>
      </c>
      <c r="I5755" s="132" t="s">
        <v>79</v>
      </c>
      <c r="J5755" s="145" t="str" cm="1">
        <f t="array" ref="J5755">_xlfn.XLOOKUP(D5755,justificativas_motivos,justificativas_texto,"",1,1)</f>
        <v>MOTORISTA CUMPRINDO HORÁRIO NA ESCALA ATUAL</v>
      </c>
    </row>
    <row r="5756" spans="1:10" ht="41.25" hidden="1" customHeight="1">
      <c r="A5756" s="144">
        <v>45802</v>
      </c>
      <c r="B5756" s="135">
        <v>24011</v>
      </c>
      <c r="C5756" s="136" t="s">
        <v>648</v>
      </c>
      <c r="D5756" s="136" t="s">
        <v>11</v>
      </c>
      <c r="E5756" s="132" t="s">
        <v>48</v>
      </c>
      <c r="F5756" s="132"/>
      <c r="G5756" s="132" t="str">
        <f t="shared" ref="G5756:G5819" si="198">IF(E5756="MOTORISTA","","1")</f>
        <v>1</v>
      </c>
      <c r="H5756" s="137">
        <f t="shared" si="197"/>
        <v>18</v>
      </c>
      <c r="I5756" s="132" t="s">
        <v>79</v>
      </c>
      <c r="J5756" s="145" t="str" cm="1">
        <f t="array" ref="J5756">_xlfn.XLOOKUP(D5756,justificativas_motivos,justificativas_texto,"",1,1)</f>
        <v>MOTORISTA CUMPRINDO HORÁRIO NA ESCALA ATUAL</v>
      </c>
    </row>
    <row r="5757" spans="1:10" ht="41.25" hidden="1" customHeight="1">
      <c r="A5757" s="144">
        <v>45802</v>
      </c>
      <c r="B5757" s="135">
        <v>24001</v>
      </c>
      <c r="C5757" s="136" t="s">
        <v>649</v>
      </c>
      <c r="D5757" s="136" t="s">
        <v>11</v>
      </c>
      <c r="E5757" s="132" t="s">
        <v>141</v>
      </c>
      <c r="F5757" s="132"/>
      <c r="G5757" s="132" t="str">
        <f t="shared" si="198"/>
        <v>1</v>
      </c>
      <c r="H5757" s="137">
        <f t="shared" si="197"/>
        <v>18</v>
      </c>
      <c r="I5757" s="132" t="s">
        <v>82</v>
      </c>
      <c r="J5757" s="145" t="str" cm="1">
        <f t="array" ref="J5757">_xlfn.XLOOKUP(D5757,justificativas_motivos,justificativas_texto,"",1,1)</f>
        <v>MOTORISTA CUMPRINDO HORÁRIO NA ESCALA ATUAL</v>
      </c>
    </row>
    <row r="5758" spans="1:10" ht="41.25" hidden="1" customHeight="1">
      <c r="A5758" s="144">
        <v>45802</v>
      </c>
      <c r="B5758" s="135">
        <v>24001</v>
      </c>
      <c r="C5758" s="136" t="s">
        <v>649</v>
      </c>
      <c r="D5758" s="136" t="s">
        <v>11</v>
      </c>
      <c r="E5758" s="132" t="s">
        <v>326</v>
      </c>
      <c r="F5758" s="132"/>
      <c r="G5758" s="132" t="str">
        <f t="shared" si="198"/>
        <v>1</v>
      </c>
      <c r="H5758" s="137">
        <f t="shared" si="197"/>
        <v>18</v>
      </c>
      <c r="I5758" s="132" t="s">
        <v>82</v>
      </c>
      <c r="J5758" s="145" t="str" cm="1">
        <f t="array" ref="J5758">_xlfn.XLOOKUP(D5758,justificativas_motivos,justificativas_texto,"",1,1)</f>
        <v>MOTORISTA CUMPRINDO HORÁRIO NA ESCALA ATUAL</v>
      </c>
    </row>
    <row r="5759" spans="1:10" ht="41.25" hidden="1" customHeight="1">
      <c r="A5759" s="144">
        <v>45803</v>
      </c>
      <c r="B5759" s="135">
        <v>24011</v>
      </c>
      <c r="C5759" s="133">
        <v>0.79166666666666663</v>
      </c>
      <c r="D5759" s="136" t="s">
        <v>11</v>
      </c>
      <c r="E5759" s="132" t="s">
        <v>50</v>
      </c>
      <c r="F5759" s="132"/>
      <c r="G5759" s="132" t="str">
        <f t="shared" si="198"/>
        <v>1</v>
      </c>
      <c r="H5759" s="137">
        <f t="shared" si="197"/>
        <v>18</v>
      </c>
      <c r="I5759" s="132" t="str" cm="1">
        <f t="array" ref="I5759">_xlfn.XLOOKUP(C5759,imp_horarios,imp_trechos_janta,"",-1,1)</f>
        <v>GOIANIA X TERESINA 18:00</v>
      </c>
      <c r="J5759" s="145" t="str" cm="1">
        <f t="array" ref="J5759">_xlfn.XLOOKUP(D5759,justificativas_motivos,justificativas_texto,"",1,1)</f>
        <v>MOTORISTA CUMPRINDO HORÁRIO NA ESCALA ATUAL</v>
      </c>
    </row>
    <row r="5760" spans="1:10" ht="41.25" hidden="1" customHeight="1">
      <c r="A5760" s="144">
        <v>45803</v>
      </c>
      <c r="B5760" s="135">
        <v>24011</v>
      </c>
      <c r="C5760" s="133">
        <v>0.79166666666666663</v>
      </c>
      <c r="D5760" s="136" t="s">
        <v>11</v>
      </c>
      <c r="E5760" s="132" t="s">
        <v>48</v>
      </c>
      <c r="F5760" s="132"/>
      <c r="G5760" s="132" t="str">
        <f t="shared" si="198"/>
        <v>1</v>
      </c>
      <c r="H5760" s="137">
        <f t="shared" si="197"/>
        <v>18</v>
      </c>
      <c r="I5760" s="132" t="str" cm="1">
        <f t="array" ref="I5760">_xlfn.XLOOKUP(C5760,imp_horarios,imp_trechos_janta,"",-1,1)</f>
        <v>GOIANIA X TERESINA 18:00</v>
      </c>
      <c r="J5760" s="145" t="str" cm="1">
        <f t="array" ref="J5760">_xlfn.XLOOKUP(D5760,justificativas_motivos,justificativas_texto,"",1,1)</f>
        <v>MOTORISTA CUMPRINDO HORÁRIO NA ESCALA ATUAL</v>
      </c>
    </row>
    <row r="5761" spans="1:10" ht="41.25" hidden="1" customHeight="1">
      <c r="A5761" s="144">
        <v>45803</v>
      </c>
      <c r="B5761" s="135">
        <v>24001</v>
      </c>
      <c r="C5761" s="133">
        <v>0.83333333333333337</v>
      </c>
      <c r="D5761" s="136" t="s">
        <v>11</v>
      </c>
      <c r="E5761" s="132" t="s">
        <v>141</v>
      </c>
      <c r="F5761" s="132"/>
      <c r="G5761" s="132" t="str">
        <f t="shared" si="198"/>
        <v>1</v>
      </c>
      <c r="H5761" s="137">
        <f t="shared" si="197"/>
        <v>18</v>
      </c>
      <c r="I5761" s="132" t="str" cm="1">
        <f t="array" ref="I5761">_xlfn.XLOOKUP(C5761,imp_horarios,imp_trechos_janta,"",-1,1)</f>
        <v>GOIANIA X SAO LUIS 20:00</v>
      </c>
      <c r="J5761" s="145" t="str" cm="1">
        <f t="array" ref="J5761">_xlfn.XLOOKUP(D5761,justificativas_motivos,justificativas_texto,"",1,1)</f>
        <v>MOTORISTA CUMPRINDO HORÁRIO NA ESCALA ATUAL</v>
      </c>
    </row>
    <row r="5762" spans="1:10" ht="41.25" hidden="1" customHeight="1">
      <c r="A5762" s="144">
        <v>45803</v>
      </c>
      <c r="B5762" s="135">
        <v>24001</v>
      </c>
      <c r="C5762" s="133">
        <v>0.83333333333333337</v>
      </c>
      <c r="D5762" s="136" t="s">
        <v>11</v>
      </c>
      <c r="E5762" s="132" t="s">
        <v>509</v>
      </c>
      <c r="F5762" s="132"/>
      <c r="G5762" s="132" t="str">
        <f t="shared" si="198"/>
        <v>1</v>
      </c>
      <c r="H5762" s="137">
        <f t="shared" si="197"/>
        <v>18</v>
      </c>
      <c r="I5762" s="132" t="str" cm="1">
        <f t="array" ref="I5762">_xlfn.XLOOKUP(C5762,imp_horarios,imp_trechos_janta,"",-1,1)</f>
        <v>GOIANIA X SAO LUIS 20:00</v>
      </c>
      <c r="J5762" s="145" t="str" cm="1">
        <f t="array" ref="J5762">_xlfn.XLOOKUP(D5762,justificativas_motivos,justificativas_texto,"",1,1)</f>
        <v>MOTORISTA CUMPRINDO HORÁRIO NA ESCALA ATUAL</v>
      </c>
    </row>
    <row r="5763" spans="1:10" ht="41.25" hidden="1" customHeight="1">
      <c r="A5763" s="144">
        <v>45803</v>
      </c>
      <c r="B5763" s="135">
        <v>17400</v>
      </c>
      <c r="C5763" s="133">
        <v>0.375</v>
      </c>
      <c r="D5763" s="136" t="s">
        <v>11</v>
      </c>
      <c r="E5763" s="132" t="s">
        <v>17</v>
      </c>
      <c r="F5763" s="132"/>
      <c r="G5763" s="132" t="str">
        <f t="shared" si="198"/>
        <v>1</v>
      </c>
      <c r="H5763" s="137">
        <f t="shared" si="197"/>
        <v>18</v>
      </c>
      <c r="I5763" s="132" t="str" cm="1">
        <f t="array" ref="I5763">_xlfn.XLOOKUP(C5763,imp_horarios,imp_trechos_janta,"",-1,1)</f>
        <v>SAO LUIS X GOIANIA 08:00</v>
      </c>
      <c r="J5763" s="145" t="str" cm="1">
        <f t="array" ref="J5763">_xlfn.XLOOKUP(D5763,justificativas_motivos,justificativas_texto,"",1,1)</f>
        <v>MOTORISTA CUMPRINDO HORÁRIO NA ESCALA ATUAL</v>
      </c>
    </row>
    <row r="5764" spans="1:10" ht="41.25" hidden="1" customHeight="1">
      <c r="A5764" s="144">
        <v>45803</v>
      </c>
      <c r="B5764" s="135">
        <v>17400</v>
      </c>
      <c r="C5764" s="133">
        <v>0.375</v>
      </c>
      <c r="D5764" s="136" t="s">
        <v>11</v>
      </c>
      <c r="E5764" s="132" t="s">
        <v>139</v>
      </c>
      <c r="F5764" s="132"/>
      <c r="G5764" s="132" t="str">
        <f t="shared" si="198"/>
        <v>1</v>
      </c>
      <c r="H5764" s="137">
        <f t="shared" si="197"/>
        <v>18</v>
      </c>
      <c r="I5764" s="132" t="str" cm="1">
        <f t="array" ref="I5764">_xlfn.XLOOKUP(C5764,imp_horarios,imp_trechos_janta,"",-1,1)</f>
        <v>SAO LUIS X GOIANIA 08:00</v>
      </c>
      <c r="J5764" s="145" t="str" cm="1">
        <f t="array" ref="J5764">_xlfn.XLOOKUP(D5764,justificativas_motivos,justificativas_texto,"",1,1)</f>
        <v>MOTORISTA CUMPRINDO HORÁRIO NA ESCALA ATUAL</v>
      </c>
    </row>
    <row r="5765" spans="1:10" ht="41.25" hidden="1" customHeight="1">
      <c r="A5765" s="144">
        <v>45803</v>
      </c>
      <c r="B5765" s="135">
        <v>19016</v>
      </c>
      <c r="C5765" s="133">
        <v>0.75</v>
      </c>
      <c r="D5765" s="136" t="s">
        <v>11</v>
      </c>
      <c r="E5765" s="132" t="s">
        <v>70</v>
      </c>
      <c r="F5765" s="132"/>
      <c r="G5765" s="132" t="str">
        <f t="shared" si="198"/>
        <v>1</v>
      </c>
      <c r="H5765" s="137">
        <f t="shared" si="197"/>
        <v>18</v>
      </c>
      <c r="I5765" s="132" t="str" cm="1">
        <f t="array" ref="I5765">_xlfn.XLOOKUP(C5765,imp_horarios,imp_trechos_janta,"",-1,1)</f>
        <v>GOIANIA X TERESINA 18:00</v>
      </c>
      <c r="J5765" s="145" t="str" cm="1">
        <f t="array" ref="J5765">_xlfn.XLOOKUP(D5765,justificativas_motivos,justificativas_texto,"",1,1)</f>
        <v>MOTORISTA CUMPRINDO HORÁRIO NA ESCALA ATUAL</v>
      </c>
    </row>
    <row r="5766" spans="1:10" ht="41.25" hidden="1" customHeight="1">
      <c r="A5766" s="144">
        <v>45803</v>
      </c>
      <c r="B5766" s="135">
        <v>19016</v>
      </c>
      <c r="C5766" s="133">
        <v>0.75</v>
      </c>
      <c r="D5766" s="136" t="s">
        <v>11</v>
      </c>
      <c r="E5766" s="132" t="s">
        <v>156</v>
      </c>
      <c r="F5766" s="132"/>
      <c r="G5766" s="132" t="str">
        <f t="shared" si="198"/>
        <v>1</v>
      </c>
      <c r="H5766" s="137">
        <f t="shared" si="197"/>
        <v>18</v>
      </c>
      <c r="I5766" s="132" t="str" cm="1">
        <f t="array" ref="I5766">_xlfn.XLOOKUP(C5766,imp_horarios,imp_trechos_janta,"",-1,1)</f>
        <v>GOIANIA X TERESINA 18:00</v>
      </c>
      <c r="J5766" s="145" t="str" cm="1">
        <f t="array" ref="J5766">_xlfn.XLOOKUP(D5766,justificativas_motivos,justificativas_texto,"",1,1)</f>
        <v>MOTORISTA CUMPRINDO HORÁRIO NA ESCALA ATUAL</v>
      </c>
    </row>
    <row r="5767" spans="1:10" ht="41.25" hidden="1" customHeight="1">
      <c r="A5767" s="144">
        <v>45803</v>
      </c>
      <c r="B5767" s="135">
        <v>24016</v>
      </c>
      <c r="C5767" s="133">
        <v>0.79166666666666663</v>
      </c>
      <c r="D5767" s="136" t="s">
        <v>11</v>
      </c>
      <c r="E5767" s="132" t="s">
        <v>331</v>
      </c>
      <c r="F5767" s="132"/>
      <c r="G5767" s="132" t="str">
        <f t="shared" si="198"/>
        <v>1</v>
      </c>
      <c r="H5767" s="137">
        <f t="shared" si="197"/>
        <v>18</v>
      </c>
      <c r="I5767" s="132" t="str" cm="1">
        <f t="array" ref="I5767">_xlfn.XLOOKUP(C5767,imp_horarios,imp_trechos_janta,"",-1,1)</f>
        <v>GOIANIA X TERESINA 18:00</v>
      </c>
      <c r="J5767" s="145" t="str" cm="1">
        <f t="array" ref="J5767">_xlfn.XLOOKUP(D5767,justificativas_motivos,justificativas_texto,"",1,1)</f>
        <v>MOTORISTA CUMPRINDO HORÁRIO NA ESCALA ATUAL</v>
      </c>
    </row>
    <row r="5768" spans="1:10" ht="41.25" hidden="1" customHeight="1">
      <c r="A5768" s="144">
        <v>45803</v>
      </c>
      <c r="B5768" s="135">
        <v>24016</v>
      </c>
      <c r="C5768" s="133">
        <v>0.79166666666666663</v>
      </c>
      <c r="D5768" s="136" t="s">
        <v>11</v>
      </c>
      <c r="E5768" s="132" t="s">
        <v>343</v>
      </c>
      <c r="F5768" s="132"/>
      <c r="G5768" s="132" t="str">
        <f t="shared" si="198"/>
        <v>1</v>
      </c>
      <c r="H5768" s="137">
        <f t="shared" si="197"/>
        <v>18</v>
      </c>
      <c r="I5768" s="132" t="str" cm="1">
        <f t="array" ref="I5768">_xlfn.XLOOKUP(C5768,imp_horarios,imp_trechos_janta,"",-1,1)</f>
        <v>GOIANIA X TERESINA 18:00</v>
      </c>
      <c r="J5768" s="145" t="str" cm="1">
        <f t="array" ref="J5768">_xlfn.XLOOKUP(D5768,justificativas_motivos,justificativas_texto,"",1,1)</f>
        <v>MOTORISTA CUMPRINDO HORÁRIO NA ESCALA ATUAL</v>
      </c>
    </row>
    <row r="5769" spans="1:10" ht="41.25" hidden="1" customHeight="1">
      <c r="A5769" s="152">
        <v>45803</v>
      </c>
      <c r="B5769" s="146">
        <v>24015</v>
      </c>
      <c r="C5769" s="147">
        <v>0.83333333333333337</v>
      </c>
      <c r="D5769" s="148" t="s">
        <v>11</v>
      </c>
      <c r="E5769" s="149" t="s">
        <v>64</v>
      </c>
      <c r="F5769" s="149"/>
      <c r="G5769" s="149" t="str">
        <f t="shared" si="198"/>
        <v>1</v>
      </c>
      <c r="H5769" s="150">
        <f t="shared" si="197"/>
        <v>18</v>
      </c>
      <c r="I5769" s="149" t="str" cm="1">
        <f t="array" ref="I5769">_xlfn.XLOOKUP(C5769,imp_horarios,imp_trechos_janta,"",-1,1)</f>
        <v>GOIANIA X SAO LUIS 20:00</v>
      </c>
      <c r="J5769" s="151" t="str" cm="1">
        <f t="array" ref="J5769">_xlfn.XLOOKUP(D5769,justificativas_motivos,justificativas_texto,"",1,1)</f>
        <v>MOTORISTA CUMPRINDO HORÁRIO NA ESCALA ATUAL</v>
      </c>
    </row>
    <row r="5770" spans="1:10" ht="41.25" hidden="1" customHeight="1">
      <c r="A5770" s="131">
        <v>45803</v>
      </c>
      <c r="B5770" s="135">
        <v>24015</v>
      </c>
      <c r="C5770" s="133">
        <v>0.83333333333333337</v>
      </c>
      <c r="D5770" s="136" t="s">
        <v>11</v>
      </c>
      <c r="E5770" s="132" t="s">
        <v>65</v>
      </c>
      <c r="F5770" s="132"/>
      <c r="G5770" s="132" t="str">
        <f t="shared" si="198"/>
        <v>1</v>
      </c>
      <c r="H5770" s="137">
        <f t="shared" si="197"/>
        <v>18</v>
      </c>
      <c r="I5770" s="132" t="str" cm="1">
        <f t="array" ref="I5770">_xlfn.XLOOKUP(C5770,imp_horarios,imp_trechos_janta,"",-1,1)</f>
        <v>GOIANIA X SAO LUIS 20:00</v>
      </c>
      <c r="J5770" s="154" t="str" cm="1">
        <f t="array" ref="J5770">_xlfn.XLOOKUP(D5770,justificativas_motivos,justificativas_texto,"",1,1)</f>
        <v>MOTORISTA CUMPRINDO HORÁRIO NA ESCALA ATUAL</v>
      </c>
    </row>
    <row r="5771" spans="1:10" ht="41.25" hidden="1" customHeight="1">
      <c r="A5771" s="177">
        <v>45803</v>
      </c>
      <c r="B5771" s="180" t="s">
        <v>137</v>
      </c>
      <c r="C5771" s="180" t="s">
        <v>137</v>
      </c>
      <c r="D5771" s="180" t="s">
        <v>137</v>
      </c>
      <c r="E5771" s="181" t="s">
        <v>77</v>
      </c>
      <c r="F5771" s="181"/>
      <c r="G5771" s="181" t="str">
        <f t="shared" si="198"/>
        <v>1</v>
      </c>
      <c r="H5771" s="182">
        <f t="shared" si="197"/>
        <v>18</v>
      </c>
      <c r="I5771" s="181" t="s">
        <v>658</v>
      </c>
      <c r="J5771" s="151" t="s">
        <v>659</v>
      </c>
    </row>
    <row r="5772" spans="1:10" ht="41.25" hidden="1" customHeight="1">
      <c r="A5772" s="144">
        <v>45804</v>
      </c>
      <c r="B5772" s="135">
        <v>20018</v>
      </c>
      <c r="C5772" s="133">
        <v>0.87847222222222221</v>
      </c>
      <c r="D5772" s="136" t="s">
        <v>11</v>
      </c>
      <c r="E5772" s="132" t="s">
        <v>211</v>
      </c>
      <c r="F5772" s="132"/>
      <c r="G5772" s="132" t="str">
        <f t="shared" si="198"/>
        <v>1</v>
      </c>
      <c r="H5772" s="137">
        <f t="shared" si="197"/>
        <v>18</v>
      </c>
      <c r="I5772" s="132" t="str" cm="1">
        <f t="array" ref="I5772">_xlfn.XLOOKUP(C5772,imp_horarios,imp_trechos_janta,"",-1,1)</f>
        <v>BELEM X GOIANIA 21:05</v>
      </c>
      <c r="J5772" s="145" t="str" cm="1">
        <f t="array" ref="J5772">_xlfn.XLOOKUP(D5772,justificativas_motivos,justificativas_texto,"",1,1)</f>
        <v>MOTORISTA CUMPRINDO HORÁRIO NA ESCALA ATUAL</v>
      </c>
    </row>
    <row r="5773" spans="1:10" ht="41.25" hidden="1" customHeight="1">
      <c r="A5773" s="144">
        <v>45804</v>
      </c>
      <c r="B5773" s="135">
        <v>20018</v>
      </c>
      <c r="C5773" s="133">
        <v>0.87847222222222221</v>
      </c>
      <c r="D5773" s="136" t="s">
        <v>11</v>
      </c>
      <c r="E5773" s="132" t="s">
        <v>343</v>
      </c>
      <c r="F5773" s="132"/>
      <c r="G5773" s="132" t="str">
        <f t="shared" si="198"/>
        <v>1</v>
      </c>
      <c r="H5773" s="137">
        <f t="shared" si="197"/>
        <v>18</v>
      </c>
      <c r="I5773" s="132" t="str" cm="1">
        <f t="array" ref="I5773">_xlfn.XLOOKUP(C5773,imp_horarios,imp_trechos_janta,"",-1,1)</f>
        <v>BELEM X GOIANIA 21:05</v>
      </c>
      <c r="J5773" s="145" t="str" cm="1">
        <f t="array" ref="J5773">_xlfn.XLOOKUP(D5773,justificativas_motivos,justificativas_texto,"",1,1)</f>
        <v>MOTORISTA CUMPRINDO HORÁRIO NA ESCALA ATUAL</v>
      </c>
    </row>
    <row r="5774" spans="1:10" ht="41.25" hidden="1" customHeight="1">
      <c r="A5774" s="144">
        <v>45804</v>
      </c>
      <c r="B5774" s="135">
        <v>24016</v>
      </c>
      <c r="C5774" s="133">
        <v>0.3</v>
      </c>
      <c r="D5774" s="136" t="s">
        <v>11</v>
      </c>
      <c r="E5774" s="132" t="s">
        <v>65</v>
      </c>
      <c r="F5774" s="132"/>
      <c r="G5774" s="132" t="str">
        <f t="shared" si="198"/>
        <v>1</v>
      </c>
      <c r="H5774" s="137">
        <f t="shared" si="197"/>
        <v>18</v>
      </c>
      <c r="I5774" s="132" t="str" cm="1">
        <f t="array" ref="I5774">_xlfn.XLOOKUP(C5774,imp_horarios,imp_trechos_janta,"",-1,1)</f>
        <v>BELEM X GOIANIA 07:12</v>
      </c>
      <c r="J5774" s="145" t="str" cm="1">
        <f t="array" ref="J5774">_xlfn.XLOOKUP(D5774,justificativas_motivos,justificativas_texto,"",1,1)</f>
        <v>MOTORISTA CUMPRINDO HORÁRIO NA ESCALA ATUAL</v>
      </c>
    </row>
    <row r="5775" spans="1:10" ht="41.25" hidden="1" customHeight="1">
      <c r="A5775" s="144">
        <v>45804</v>
      </c>
      <c r="B5775" s="135">
        <v>24016</v>
      </c>
      <c r="C5775" s="133">
        <v>0.3</v>
      </c>
      <c r="D5775" s="136" t="s">
        <v>11</v>
      </c>
      <c r="E5775" s="132" t="s">
        <v>64</v>
      </c>
      <c r="F5775" s="132"/>
      <c r="G5775" s="132" t="str">
        <f t="shared" si="198"/>
        <v>1</v>
      </c>
      <c r="H5775" s="137">
        <f t="shared" si="197"/>
        <v>18</v>
      </c>
      <c r="I5775" s="132" t="str" cm="1">
        <f t="array" ref="I5775">_xlfn.XLOOKUP(C5775,imp_horarios,imp_trechos_janta,"",-1,1)</f>
        <v>BELEM X GOIANIA 07:12</v>
      </c>
      <c r="J5775" s="145" t="str" cm="1">
        <f t="array" ref="J5775">_xlfn.XLOOKUP(D5775,justificativas_motivos,justificativas_texto,"",1,1)</f>
        <v>MOTORISTA CUMPRINDO HORÁRIO NA ESCALA ATUAL</v>
      </c>
    </row>
    <row r="5776" spans="1:10" ht="41.25" hidden="1" customHeight="1">
      <c r="A5776" s="144">
        <v>45804</v>
      </c>
      <c r="B5776" s="135">
        <v>19015</v>
      </c>
      <c r="C5776" s="133">
        <v>0.77083333333333337</v>
      </c>
      <c r="D5776" s="136" t="s">
        <v>11</v>
      </c>
      <c r="E5776" s="132" t="s">
        <v>27</v>
      </c>
      <c r="F5776" s="132"/>
      <c r="G5776" s="132" t="str">
        <f t="shared" si="198"/>
        <v>1</v>
      </c>
      <c r="H5776" s="137">
        <f t="shared" si="197"/>
        <v>18</v>
      </c>
      <c r="I5776" s="132" t="str" cm="1">
        <f t="array" ref="I5776">_xlfn.XLOOKUP(C5776,imp_horarios,imp_trechos_janta,"",-1,1)</f>
        <v>GOIANIA X TERESINA 18:00</v>
      </c>
      <c r="J5776" s="145" t="str" cm="1">
        <f t="array" ref="J5776">_xlfn.XLOOKUP(D5776,justificativas_motivos,justificativas_texto,"",1,1)</f>
        <v>MOTORISTA CUMPRINDO HORÁRIO NA ESCALA ATUAL</v>
      </c>
    </row>
    <row r="5777" spans="1:10" ht="41.25" hidden="1" customHeight="1">
      <c r="A5777" s="144">
        <v>45804</v>
      </c>
      <c r="B5777" s="135">
        <v>19015</v>
      </c>
      <c r="C5777" s="133">
        <v>0.77083333333333337</v>
      </c>
      <c r="D5777" s="136" t="s">
        <v>11</v>
      </c>
      <c r="E5777" s="132" t="s">
        <v>416</v>
      </c>
      <c r="F5777" s="132"/>
      <c r="G5777" s="132" t="str">
        <f t="shared" si="198"/>
        <v>1</v>
      </c>
      <c r="H5777" s="137">
        <f t="shared" si="197"/>
        <v>18</v>
      </c>
      <c r="I5777" s="132" t="str" cm="1">
        <f t="array" ref="I5777">_xlfn.XLOOKUP(C5777,imp_horarios,imp_trechos_janta,"",-1,1)</f>
        <v>GOIANIA X TERESINA 18:00</v>
      </c>
      <c r="J5777" s="145" t="str" cm="1">
        <f t="array" ref="J5777">_xlfn.XLOOKUP(D5777,justificativas_motivos,justificativas_texto,"",1,1)</f>
        <v>MOTORISTA CUMPRINDO HORÁRIO NA ESCALA ATUAL</v>
      </c>
    </row>
    <row r="5778" spans="1:10" ht="41.25" hidden="1" customHeight="1">
      <c r="A5778" s="144">
        <v>45804</v>
      </c>
      <c r="B5778" s="135">
        <v>24009</v>
      </c>
      <c r="C5778" s="133">
        <v>0.79166666666666663</v>
      </c>
      <c r="D5778" s="136" t="s">
        <v>11</v>
      </c>
      <c r="E5778" s="132" t="s">
        <v>203</v>
      </c>
      <c r="F5778" s="132"/>
      <c r="G5778" s="132" t="str">
        <f t="shared" si="198"/>
        <v>1</v>
      </c>
      <c r="H5778" s="137">
        <f t="shared" si="197"/>
        <v>18</v>
      </c>
      <c r="I5778" s="132" t="s">
        <v>79</v>
      </c>
      <c r="J5778" s="145" t="str" cm="1">
        <f t="array" ref="J5778">_xlfn.XLOOKUP(D5778,justificativas_motivos,justificativas_texto,"",1,1)</f>
        <v>MOTORISTA CUMPRINDO HORÁRIO NA ESCALA ATUAL</v>
      </c>
    </row>
    <row r="5779" spans="1:10" ht="41.25" hidden="1" customHeight="1">
      <c r="A5779" s="144">
        <v>45804</v>
      </c>
      <c r="B5779" s="135">
        <v>24009</v>
      </c>
      <c r="C5779" s="133">
        <v>0.79166666666666663</v>
      </c>
      <c r="D5779" s="136" t="s">
        <v>11</v>
      </c>
      <c r="E5779" s="132" t="s">
        <v>15</v>
      </c>
      <c r="F5779" s="132"/>
      <c r="G5779" s="132" t="str">
        <f t="shared" si="198"/>
        <v>1</v>
      </c>
      <c r="H5779" s="137">
        <f t="shared" si="197"/>
        <v>18</v>
      </c>
      <c r="I5779" s="132" t="s">
        <v>79</v>
      </c>
      <c r="J5779" s="145" t="str" cm="1">
        <f t="array" ref="J5779">_xlfn.XLOOKUP(D5779,justificativas_motivos,justificativas_texto,"",1,1)</f>
        <v>MOTORISTA CUMPRINDO HORÁRIO NA ESCALA ATUAL</v>
      </c>
    </row>
    <row r="5780" spans="1:10" ht="41.25" hidden="1" customHeight="1">
      <c r="A5780" s="144">
        <v>45804</v>
      </c>
      <c r="B5780" s="135">
        <v>25007</v>
      </c>
      <c r="C5780" s="133">
        <v>0.83333333333333337</v>
      </c>
      <c r="D5780" s="136" t="s">
        <v>11</v>
      </c>
      <c r="E5780" s="132" t="s">
        <v>208</v>
      </c>
      <c r="F5780" s="132"/>
      <c r="G5780" s="132" t="str">
        <f t="shared" si="198"/>
        <v>1</v>
      </c>
      <c r="H5780" s="137">
        <f t="shared" si="197"/>
        <v>18</v>
      </c>
      <c r="I5780" s="132" t="str" cm="1">
        <f t="array" ref="I5780">_xlfn.XLOOKUP(C5780,imp_horarios,imp_trechos_janta,"",-1,1)</f>
        <v>GOIANIA X SAO LUIS 20:00</v>
      </c>
      <c r="J5780" s="145" t="str" cm="1">
        <f t="array" ref="J5780">_xlfn.XLOOKUP(D5780,justificativas_motivos,justificativas_texto,"",1,1)</f>
        <v>MOTORISTA CUMPRINDO HORÁRIO NA ESCALA ATUAL</v>
      </c>
    </row>
    <row r="5781" spans="1:10" ht="41.25" hidden="1" customHeight="1">
      <c r="A5781" s="144">
        <v>45804</v>
      </c>
      <c r="B5781" s="135">
        <v>25007</v>
      </c>
      <c r="C5781" s="133">
        <v>0.83333333333333337</v>
      </c>
      <c r="D5781" s="136" t="s">
        <v>11</v>
      </c>
      <c r="E5781" s="132" t="s">
        <v>452</v>
      </c>
      <c r="F5781" s="132"/>
      <c r="G5781" s="132" t="str">
        <f t="shared" si="198"/>
        <v>1</v>
      </c>
      <c r="H5781" s="137">
        <f t="shared" si="197"/>
        <v>18</v>
      </c>
      <c r="I5781" s="132" t="str" cm="1">
        <f t="array" ref="I5781">_xlfn.XLOOKUP(C5781,imp_horarios,imp_trechos_janta,"",-1,1)</f>
        <v>GOIANIA X SAO LUIS 20:00</v>
      </c>
      <c r="J5781" s="145" t="str" cm="1">
        <f t="array" ref="J5781">_xlfn.XLOOKUP(D5781,justificativas_motivos,justificativas_texto,"",1,1)</f>
        <v>MOTORISTA CUMPRINDO HORÁRIO NA ESCALA ATUAL</v>
      </c>
    </row>
    <row r="5782" spans="1:10" ht="41.25" hidden="1" customHeight="1">
      <c r="A5782" s="144">
        <v>45805</v>
      </c>
      <c r="B5782" s="135">
        <v>19011</v>
      </c>
      <c r="C5782" s="133">
        <v>0.87847222222222221</v>
      </c>
      <c r="D5782" s="136" t="s">
        <v>11</v>
      </c>
      <c r="E5782" s="132" t="s">
        <v>208</v>
      </c>
      <c r="F5782" s="132"/>
      <c r="G5782" s="132" t="str">
        <f t="shared" si="198"/>
        <v>1</v>
      </c>
      <c r="H5782" s="137">
        <f t="shared" si="197"/>
        <v>18</v>
      </c>
      <c r="I5782" s="132" t="str" cm="1">
        <f t="array" ref="I5782">_xlfn.XLOOKUP(C5782,imp_horarios,imp_trechos_janta,"",-1,1)</f>
        <v>BELEM X GOIANIA 21:05</v>
      </c>
      <c r="J5782" s="145" t="str" cm="1">
        <f t="array" ref="J5782">_xlfn.XLOOKUP(D5782,justificativas_motivos,justificativas_texto,"",1,1)</f>
        <v>MOTORISTA CUMPRINDO HORÁRIO NA ESCALA ATUAL</v>
      </c>
    </row>
    <row r="5783" spans="1:10" ht="41.25" hidden="1" customHeight="1">
      <c r="A5783" s="144">
        <v>45805</v>
      </c>
      <c r="B5783" s="135">
        <v>19011</v>
      </c>
      <c r="C5783" s="133">
        <v>0.87847222222222221</v>
      </c>
      <c r="D5783" s="136" t="s">
        <v>11</v>
      </c>
      <c r="E5783" s="132" t="s">
        <v>452</v>
      </c>
      <c r="F5783" s="132"/>
      <c r="G5783" s="132" t="str">
        <f t="shared" si="198"/>
        <v>1</v>
      </c>
      <c r="H5783" s="137">
        <f t="shared" si="197"/>
        <v>18</v>
      </c>
      <c r="I5783" s="132" t="str" cm="1">
        <f t="array" ref="I5783">_xlfn.XLOOKUP(C5783,imp_horarios,imp_trechos_janta,"",-1,1)</f>
        <v>BELEM X GOIANIA 21:05</v>
      </c>
      <c r="J5783" s="145" t="str" cm="1">
        <f t="array" ref="J5783">_xlfn.XLOOKUP(D5783,justificativas_motivos,justificativas_texto,"",1,1)</f>
        <v>MOTORISTA CUMPRINDO HORÁRIO NA ESCALA ATUAL</v>
      </c>
    </row>
    <row r="5784" spans="1:10" ht="41.25" hidden="1" customHeight="1">
      <c r="A5784" s="144">
        <v>45805</v>
      </c>
      <c r="B5784" s="135">
        <v>24009</v>
      </c>
      <c r="C5784" s="133">
        <v>0.3</v>
      </c>
      <c r="D5784" s="136" t="s">
        <v>11</v>
      </c>
      <c r="E5784" s="132" t="s">
        <v>14</v>
      </c>
      <c r="F5784" s="132"/>
      <c r="G5784" s="132" t="str">
        <f t="shared" si="198"/>
        <v>1</v>
      </c>
      <c r="H5784" s="137">
        <f t="shared" si="197"/>
        <v>18</v>
      </c>
      <c r="I5784" s="132" t="str" cm="1">
        <f t="array" ref="I5784">_xlfn.XLOOKUP(C5784,imp_horarios,imp_trechos_janta,"",-1,1)</f>
        <v>BELEM X GOIANIA 07:12</v>
      </c>
      <c r="J5784" s="145" t="str" cm="1">
        <f t="array" ref="J5784">_xlfn.XLOOKUP(D5784,justificativas_motivos,justificativas_texto,"",1,1)</f>
        <v>MOTORISTA CUMPRINDO HORÁRIO NA ESCALA ATUAL</v>
      </c>
    </row>
    <row r="5785" spans="1:10" ht="41.25" hidden="1" customHeight="1">
      <c r="A5785" s="144">
        <v>45805</v>
      </c>
      <c r="B5785" s="135">
        <v>24009</v>
      </c>
      <c r="C5785" s="133">
        <v>0.3</v>
      </c>
      <c r="D5785" s="136" t="s">
        <v>11</v>
      </c>
      <c r="E5785" s="132" t="s">
        <v>453</v>
      </c>
      <c r="F5785" s="132"/>
      <c r="G5785" s="132" t="str">
        <f t="shared" si="198"/>
        <v>1</v>
      </c>
      <c r="H5785" s="137">
        <f t="shared" si="197"/>
        <v>18</v>
      </c>
      <c r="I5785" s="132" t="str" cm="1">
        <f t="array" ref="I5785">_xlfn.XLOOKUP(C5785,imp_horarios,imp_trechos_janta,"",-1,1)</f>
        <v>BELEM X GOIANIA 07:12</v>
      </c>
      <c r="J5785" s="145" t="str" cm="1">
        <f t="array" ref="J5785">_xlfn.XLOOKUP(D5785,justificativas_motivos,justificativas_texto,"",1,1)</f>
        <v>MOTORISTA CUMPRINDO HORÁRIO NA ESCALA ATUAL</v>
      </c>
    </row>
    <row r="5786" spans="1:10" ht="41.25" hidden="1" customHeight="1">
      <c r="A5786" s="144">
        <v>45805</v>
      </c>
      <c r="B5786" s="135">
        <v>25007</v>
      </c>
      <c r="C5786" s="133">
        <v>0.33333333333333331</v>
      </c>
      <c r="D5786" s="136" t="s">
        <v>11</v>
      </c>
      <c r="E5786" s="132" t="s">
        <v>400</v>
      </c>
      <c r="F5786" s="132"/>
      <c r="G5786" s="132" t="str">
        <f t="shared" si="198"/>
        <v>1</v>
      </c>
      <c r="H5786" s="137">
        <f t="shared" ref="H5786:H5849" si="199">IF(E5786="MOTORISTA","",18)</f>
        <v>18</v>
      </c>
      <c r="I5786" s="132" t="str" cm="1">
        <f t="array" ref="I5786">_xlfn.XLOOKUP(C5786,imp_horarios,imp_trechos_janta,"",-1,1)</f>
        <v>SAO LUIS X GOIANIA 08:00</v>
      </c>
      <c r="J5786" s="145" t="str" cm="1">
        <f t="array" ref="J5786">_xlfn.XLOOKUP(D5786,justificativas_motivos,justificativas_texto,"",1,1)</f>
        <v>MOTORISTA CUMPRINDO HORÁRIO NA ESCALA ATUAL</v>
      </c>
    </row>
    <row r="5787" spans="1:10" ht="41.25" hidden="1" customHeight="1">
      <c r="A5787" s="144">
        <v>45805</v>
      </c>
      <c r="B5787" s="135">
        <v>25007</v>
      </c>
      <c r="C5787" s="133">
        <v>0.33333333333333331</v>
      </c>
      <c r="D5787" s="136" t="s">
        <v>11</v>
      </c>
      <c r="E5787" s="132" t="s">
        <v>472</v>
      </c>
      <c r="F5787" s="132"/>
      <c r="G5787" s="132" t="str">
        <f t="shared" si="198"/>
        <v>1</v>
      </c>
      <c r="H5787" s="137">
        <f t="shared" si="199"/>
        <v>18</v>
      </c>
      <c r="I5787" s="132" t="str" cm="1">
        <f t="array" ref="I5787">_xlfn.XLOOKUP(C5787,imp_horarios,imp_trechos_janta,"",-1,1)</f>
        <v>SAO LUIS X GOIANIA 08:00</v>
      </c>
      <c r="J5787" s="145" t="str" cm="1">
        <f t="array" ref="J5787">_xlfn.XLOOKUP(D5787,justificativas_motivos,justificativas_texto,"",1,1)</f>
        <v>MOTORISTA CUMPRINDO HORÁRIO NA ESCALA ATUAL</v>
      </c>
    </row>
    <row r="5788" spans="1:10" ht="41.25" hidden="1" customHeight="1">
      <c r="A5788" s="144">
        <v>45805</v>
      </c>
      <c r="B5788" s="135">
        <v>17400</v>
      </c>
      <c r="C5788" s="133">
        <v>0.39583333333333331</v>
      </c>
      <c r="D5788" s="136" t="s">
        <v>11</v>
      </c>
      <c r="E5788" s="132" t="s">
        <v>302</v>
      </c>
      <c r="F5788" s="132"/>
      <c r="G5788" s="132" t="str">
        <f t="shared" si="198"/>
        <v>1</v>
      </c>
      <c r="H5788" s="137">
        <f t="shared" si="199"/>
        <v>18</v>
      </c>
      <c r="I5788" s="132" t="str" cm="1">
        <f t="array" ref="I5788">_xlfn.XLOOKUP(C5788,imp_horarios,imp_trechos_janta,"",-1,1)</f>
        <v>GOIANIA X BELEM 09:30</v>
      </c>
      <c r="J5788" s="145" t="str" cm="1">
        <f t="array" ref="J5788">_xlfn.XLOOKUP(D5788,justificativas_motivos,justificativas_texto,"",1,1)</f>
        <v>MOTORISTA CUMPRINDO HORÁRIO NA ESCALA ATUAL</v>
      </c>
    </row>
    <row r="5789" spans="1:10" ht="41.25" hidden="1" customHeight="1">
      <c r="A5789" s="144">
        <v>45805</v>
      </c>
      <c r="B5789" s="146">
        <v>17400</v>
      </c>
      <c r="C5789" s="147">
        <v>0.39583333333333331</v>
      </c>
      <c r="D5789" s="136" t="s">
        <v>11</v>
      </c>
      <c r="E5789" s="149" t="s">
        <v>171</v>
      </c>
      <c r="F5789" s="149"/>
      <c r="G5789" s="149" t="str">
        <f t="shared" si="198"/>
        <v>1</v>
      </c>
      <c r="H5789" s="150">
        <f t="shared" si="199"/>
        <v>18</v>
      </c>
      <c r="I5789" s="149" t="str" cm="1">
        <f t="array" ref="I5789">_xlfn.XLOOKUP(C5789,imp_horarios,imp_trechos_janta,"",-1,1)</f>
        <v>GOIANIA X BELEM 09:30</v>
      </c>
      <c r="J5789" s="151" t="str" cm="1">
        <f t="array" ref="J5789">_xlfn.XLOOKUP(D5789,justificativas_motivos,justificativas_texto,"",1,1)</f>
        <v>MOTORISTA CUMPRINDO HORÁRIO NA ESCALA ATUAL</v>
      </c>
    </row>
    <row r="5790" spans="1:10" ht="41.25" hidden="1" customHeight="1">
      <c r="A5790" s="152">
        <v>45805</v>
      </c>
      <c r="B5790" s="146">
        <v>24006</v>
      </c>
      <c r="C5790" s="147">
        <v>0.83333333333333337</v>
      </c>
      <c r="D5790" s="148" t="s">
        <v>11</v>
      </c>
      <c r="E5790" s="149" t="s">
        <v>267</v>
      </c>
      <c r="F5790" s="149"/>
      <c r="G5790" s="149" t="str">
        <f t="shared" si="198"/>
        <v>1</v>
      </c>
      <c r="H5790" s="150">
        <f t="shared" si="199"/>
        <v>18</v>
      </c>
      <c r="I5790" s="149" t="str" cm="1">
        <f t="array" ref="I5790">_xlfn.XLOOKUP(C5790,imp_horarios,imp_trechos_janta,"",-1,1)</f>
        <v>GOIANIA X SAO LUIS 20:00</v>
      </c>
      <c r="J5790" s="151" t="str" cm="1">
        <f t="array" ref="J5790">_xlfn.XLOOKUP(D5790,justificativas_motivos,justificativas_texto,"",1,1)</f>
        <v>MOTORISTA CUMPRINDO HORÁRIO NA ESCALA ATUAL</v>
      </c>
    </row>
    <row r="5791" spans="1:10" ht="41.25" hidden="1" customHeight="1">
      <c r="A5791" s="152">
        <v>45805</v>
      </c>
      <c r="B5791" s="146">
        <v>24006</v>
      </c>
      <c r="C5791" s="147">
        <v>0.83333333333333337</v>
      </c>
      <c r="D5791" s="148" t="s">
        <v>11</v>
      </c>
      <c r="E5791" s="149" t="s">
        <v>186</v>
      </c>
      <c r="F5791" s="149"/>
      <c r="G5791" s="149" t="str">
        <f t="shared" si="198"/>
        <v>1</v>
      </c>
      <c r="H5791" s="150">
        <f t="shared" si="199"/>
        <v>18</v>
      </c>
      <c r="I5791" s="149" t="str" cm="1">
        <f t="array" ref="I5791">_xlfn.XLOOKUP(C5791,imp_horarios,imp_trechos_janta,"",-1,1)</f>
        <v>GOIANIA X SAO LUIS 20:00</v>
      </c>
      <c r="J5791" s="151" t="str" cm="1">
        <f t="array" ref="J5791">_xlfn.XLOOKUP(D5791,justificativas_motivos,justificativas_texto,"",1,1)</f>
        <v>MOTORISTA CUMPRINDO HORÁRIO NA ESCALA ATUAL</v>
      </c>
    </row>
    <row r="5792" spans="1:10" ht="41.25" hidden="1" customHeight="1">
      <c r="A5792" s="131">
        <v>45805</v>
      </c>
      <c r="B5792" s="136" t="s">
        <v>137</v>
      </c>
      <c r="C5792" s="136" t="s">
        <v>137</v>
      </c>
      <c r="D5792" s="136" t="s">
        <v>513</v>
      </c>
      <c r="E5792" s="132" t="s">
        <v>275</v>
      </c>
      <c r="F5792" s="132"/>
      <c r="G5792" s="132" t="str">
        <f t="shared" si="198"/>
        <v>1</v>
      </c>
      <c r="H5792" s="137">
        <f t="shared" si="199"/>
        <v>18</v>
      </c>
      <c r="I5792" s="132" t="str" cm="1">
        <f t="array" ref="I5792">_xlfn.XLOOKUP(C5792,imp_horarios,imp_trechos_janta,"",-1,1)</f>
        <v>ESPERA</v>
      </c>
      <c r="J5792" s="154" t="s">
        <v>660</v>
      </c>
    </row>
    <row r="5793" spans="1:10" ht="41.25" hidden="1" customHeight="1">
      <c r="A5793" s="177">
        <v>45805</v>
      </c>
      <c r="B5793" s="178">
        <v>20013</v>
      </c>
      <c r="C5793" s="179">
        <v>0.84166666666666667</v>
      </c>
      <c r="D5793" s="180" t="s">
        <v>20</v>
      </c>
      <c r="E5793" s="181" t="s">
        <v>411</v>
      </c>
      <c r="F5793" s="181"/>
      <c r="G5793" s="181" t="str">
        <f t="shared" si="198"/>
        <v>1</v>
      </c>
      <c r="H5793" s="182">
        <f t="shared" si="199"/>
        <v>18</v>
      </c>
      <c r="I5793" s="181" t="str" cm="1">
        <f t="array" ref="I5793">_xlfn.XLOOKUP(C5793,imp_horarios,imp_trechos_janta,"",-1,1)</f>
        <v>GOIANIA X SAO LUIS 20:00</v>
      </c>
      <c r="J5793" s="151" t="s">
        <v>654</v>
      </c>
    </row>
    <row r="5794" spans="1:10" ht="41.25" hidden="1" customHeight="1">
      <c r="A5794" s="144">
        <v>45806</v>
      </c>
      <c r="B5794" s="135">
        <v>19026</v>
      </c>
      <c r="C5794" s="133">
        <v>0.87847222222222221</v>
      </c>
      <c r="D5794" s="136" t="s">
        <v>11</v>
      </c>
      <c r="E5794" s="132" t="s">
        <v>37</v>
      </c>
      <c r="F5794" s="132"/>
      <c r="G5794" s="132" t="str">
        <f t="shared" si="198"/>
        <v>1</v>
      </c>
      <c r="H5794" s="137">
        <f t="shared" si="199"/>
        <v>18</v>
      </c>
      <c r="I5794" s="132" t="str" cm="1">
        <f t="array" ref="I5794">_xlfn.XLOOKUP(C5794,imp_horarios,imp_trechos_janta,"",-1,1)</f>
        <v>BELEM X GOIANIA 21:05</v>
      </c>
      <c r="J5794" s="145" t="str" cm="1">
        <f t="array" ref="J5794">_xlfn.XLOOKUP(D5794,justificativas_motivos,justificativas_texto,"",1,1)</f>
        <v>MOTORISTA CUMPRINDO HORÁRIO NA ESCALA ATUAL</v>
      </c>
    </row>
    <row r="5795" spans="1:10" ht="41.25" hidden="1" customHeight="1">
      <c r="A5795" s="144">
        <v>45806</v>
      </c>
      <c r="B5795" s="135">
        <v>19026</v>
      </c>
      <c r="C5795" s="133">
        <v>0.87847222222222221</v>
      </c>
      <c r="D5795" s="136" t="s">
        <v>11</v>
      </c>
      <c r="E5795" s="132" t="s">
        <v>186</v>
      </c>
      <c r="F5795" s="132"/>
      <c r="G5795" s="132" t="str">
        <f t="shared" si="198"/>
        <v>1</v>
      </c>
      <c r="H5795" s="137">
        <f t="shared" si="199"/>
        <v>18</v>
      </c>
      <c r="I5795" s="132" t="str" cm="1">
        <f t="array" ref="I5795">_xlfn.XLOOKUP(C5795,imp_horarios,imp_trechos_janta,"",-1,1)</f>
        <v>BELEM X GOIANIA 21:05</v>
      </c>
      <c r="J5795" s="145" t="str" cm="1">
        <f t="array" ref="J5795">_xlfn.XLOOKUP(D5795,justificativas_motivos,justificativas_texto,"",1,1)</f>
        <v>MOTORISTA CUMPRINDO HORÁRIO NA ESCALA ATUAL</v>
      </c>
    </row>
    <row r="5796" spans="1:10" ht="41.25" hidden="1" customHeight="1">
      <c r="A5796" s="144">
        <v>45806</v>
      </c>
      <c r="B5796" s="135">
        <v>24005</v>
      </c>
      <c r="C5796" s="133">
        <v>0.3</v>
      </c>
      <c r="D5796" s="136" t="s">
        <v>11</v>
      </c>
      <c r="E5796" s="132" t="s">
        <v>62</v>
      </c>
      <c r="F5796" s="132"/>
      <c r="G5796" s="132" t="str">
        <f t="shared" si="198"/>
        <v>1</v>
      </c>
      <c r="H5796" s="137">
        <f t="shared" si="199"/>
        <v>18</v>
      </c>
      <c r="I5796" s="132" t="str" cm="1">
        <f t="array" ref="I5796">_xlfn.XLOOKUP(C5796,imp_horarios,imp_trechos_janta,"",-1,1)</f>
        <v>BELEM X GOIANIA 07:12</v>
      </c>
      <c r="J5796" s="145" t="str" cm="1">
        <f t="array" ref="J5796">_xlfn.XLOOKUP(D5796,justificativas_motivos,justificativas_texto,"",1,1)</f>
        <v>MOTORISTA CUMPRINDO HORÁRIO NA ESCALA ATUAL</v>
      </c>
    </row>
    <row r="5797" spans="1:10" ht="41.25" hidden="1" customHeight="1">
      <c r="A5797" s="144">
        <v>45806</v>
      </c>
      <c r="B5797" s="135">
        <v>24005</v>
      </c>
      <c r="C5797" s="133">
        <v>0.3</v>
      </c>
      <c r="D5797" s="136" t="s">
        <v>11</v>
      </c>
      <c r="E5797" s="132" t="s">
        <v>63</v>
      </c>
      <c r="F5797" s="132"/>
      <c r="G5797" s="132" t="str">
        <f t="shared" si="198"/>
        <v>1</v>
      </c>
      <c r="H5797" s="137">
        <f t="shared" si="199"/>
        <v>18</v>
      </c>
      <c r="I5797" s="132" t="str" cm="1">
        <f t="array" ref="I5797">_xlfn.XLOOKUP(C5797,imp_horarios,imp_trechos_janta,"",-1,1)</f>
        <v>BELEM X GOIANIA 07:12</v>
      </c>
      <c r="J5797" s="145" t="str" cm="1">
        <f t="array" ref="J5797">_xlfn.XLOOKUP(D5797,justificativas_motivos,justificativas_texto,"",1,1)</f>
        <v>MOTORISTA CUMPRINDO HORÁRIO NA ESCALA ATUAL</v>
      </c>
    </row>
    <row r="5798" spans="1:10" ht="41.25" hidden="1" customHeight="1">
      <c r="A5798" s="144">
        <v>45806</v>
      </c>
      <c r="B5798" s="135">
        <v>24011</v>
      </c>
      <c r="C5798" s="133">
        <v>0.79166666666666663</v>
      </c>
      <c r="D5798" s="136" t="s">
        <v>11</v>
      </c>
      <c r="E5798" s="132" t="s">
        <v>193</v>
      </c>
      <c r="F5798" s="132"/>
      <c r="G5798" s="132" t="str">
        <f t="shared" si="198"/>
        <v>1</v>
      </c>
      <c r="H5798" s="137">
        <f t="shared" si="199"/>
        <v>18</v>
      </c>
      <c r="I5798" s="132" t="s">
        <v>79</v>
      </c>
      <c r="J5798" s="145" t="str" cm="1">
        <f t="array" ref="J5798">_xlfn.XLOOKUP(D5798,justificativas_motivos,justificativas_texto,"",1,1)</f>
        <v>MOTORISTA CUMPRINDO HORÁRIO NA ESCALA ATUAL</v>
      </c>
    </row>
    <row r="5799" spans="1:10" ht="41.25" hidden="1" customHeight="1">
      <c r="A5799" s="144">
        <v>45806</v>
      </c>
      <c r="B5799" s="135">
        <v>24011</v>
      </c>
      <c r="C5799" s="133">
        <v>0.79166666666666663</v>
      </c>
      <c r="D5799" s="136" t="s">
        <v>11</v>
      </c>
      <c r="E5799" s="132" t="s">
        <v>168</v>
      </c>
      <c r="F5799" s="132"/>
      <c r="G5799" s="132" t="str">
        <f t="shared" si="198"/>
        <v>1</v>
      </c>
      <c r="H5799" s="137">
        <f t="shared" si="199"/>
        <v>18</v>
      </c>
      <c r="I5799" s="132" t="s">
        <v>79</v>
      </c>
      <c r="J5799" s="145" t="str" cm="1">
        <f t="array" ref="J5799">_xlfn.XLOOKUP(D5799,justificativas_motivos,justificativas_texto,"",1,1)</f>
        <v>MOTORISTA CUMPRINDO HORÁRIO NA ESCALA ATUAL</v>
      </c>
    </row>
    <row r="5800" spans="1:10" ht="41.25" hidden="1" customHeight="1">
      <c r="A5800" s="144">
        <v>45806</v>
      </c>
      <c r="B5800" s="135">
        <v>24001</v>
      </c>
      <c r="C5800" s="133">
        <v>0.83333333333333337</v>
      </c>
      <c r="D5800" s="136" t="s">
        <v>11</v>
      </c>
      <c r="E5800" s="132" t="s">
        <v>30</v>
      </c>
      <c r="F5800" s="132"/>
      <c r="G5800" s="132" t="str">
        <f t="shared" si="198"/>
        <v>1</v>
      </c>
      <c r="H5800" s="137">
        <f t="shared" si="199"/>
        <v>18</v>
      </c>
      <c r="I5800" s="132" t="s">
        <v>82</v>
      </c>
      <c r="J5800" s="145" t="str" cm="1">
        <f t="array" ref="J5800">_xlfn.XLOOKUP(D5800,justificativas_motivos,justificativas_texto,"",1,1)</f>
        <v>MOTORISTA CUMPRINDO HORÁRIO NA ESCALA ATUAL</v>
      </c>
    </row>
    <row r="5801" spans="1:10" ht="41.25" hidden="1" customHeight="1">
      <c r="A5801" s="152">
        <v>45806</v>
      </c>
      <c r="B5801" s="146">
        <v>24001</v>
      </c>
      <c r="C5801" s="147">
        <v>0.83333333333333337</v>
      </c>
      <c r="D5801" s="148" t="s">
        <v>11</v>
      </c>
      <c r="E5801" s="149" t="s">
        <v>112</v>
      </c>
      <c r="F5801" s="149"/>
      <c r="G5801" s="149" t="str">
        <f t="shared" si="198"/>
        <v>1</v>
      </c>
      <c r="H5801" s="150">
        <f t="shared" si="199"/>
        <v>18</v>
      </c>
      <c r="I5801" s="149" t="s">
        <v>82</v>
      </c>
      <c r="J5801" s="151" t="str" cm="1">
        <f t="array" ref="J5801">_xlfn.XLOOKUP(D5801,justificativas_motivos,justificativas_texto,"",1,1)</f>
        <v>MOTORISTA CUMPRINDO HORÁRIO NA ESCALA ATUAL</v>
      </c>
    </row>
    <row r="5802" spans="1:10" ht="41.25" hidden="1" customHeight="1">
      <c r="A5802" s="144">
        <v>45806</v>
      </c>
      <c r="B5802" s="135" t="s">
        <v>510</v>
      </c>
      <c r="C5802" s="133" t="s">
        <v>510</v>
      </c>
      <c r="D5802" s="136" t="s">
        <v>514</v>
      </c>
      <c r="E5802" s="132" t="s">
        <v>215</v>
      </c>
      <c r="F5802" s="132"/>
      <c r="G5802" s="132" t="str">
        <f t="shared" si="198"/>
        <v>1</v>
      </c>
      <c r="H5802" s="137">
        <f t="shared" si="199"/>
        <v>18</v>
      </c>
      <c r="I5802" s="132" t="s">
        <v>71</v>
      </c>
      <c r="J5802" s="145" t="str" cm="1">
        <f t="array" ref="J5802">_xlfn.XLOOKUP(D5802,justificativas_motivos,justificativas_texto,"",1,1)</f>
        <v>MOTORISTA ESTA DE TREINAMENTO NA GARAGEM</v>
      </c>
    </row>
    <row r="5803" spans="1:10" ht="41.25" hidden="1" customHeight="1">
      <c r="A5803" s="144">
        <v>45807</v>
      </c>
      <c r="B5803" s="135">
        <v>19007</v>
      </c>
      <c r="C5803" s="133">
        <v>0.39583333333333331</v>
      </c>
      <c r="D5803" s="136" t="s">
        <v>11</v>
      </c>
      <c r="E5803" s="132" t="s">
        <v>173</v>
      </c>
      <c r="F5803" s="132"/>
      <c r="G5803" s="132" t="str">
        <f t="shared" si="198"/>
        <v>1</v>
      </c>
      <c r="H5803" s="137">
        <f t="shared" si="199"/>
        <v>18</v>
      </c>
      <c r="I5803" s="132" t="str" cm="1">
        <f t="array" ref="I5803">_xlfn.XLOOKUP(C5803,imp_horarios,imp_trechos_janta,"",-1,1)</f>
        <v>GOIANIA X BELEM 09:30</v>
      </c>
      <c r="J5803" s="145" t="str" cm="1">
        <f t="array" ref="J5803">_xlfn.XLOOKUP(D5803,justificativas_motivos,justificativas_texto,"",1,1)</f>
        <v>MOTORISTA CUMPRINDO HORÁRIO NA ESCALA ATUAL</v>
      </c>
    </row>
    <row r="5804" spans="1:10" ht="41.25" hidden="1" customHeight="1">
      <c r="A5804" s="144">
        <v>45807</v>
      </c>
      <c r="B5804" s="135">
        <v>19007</v>
      </c>
      <c r="C5804" s="133">
        <v>0.39583333333333331</v>
      </c>
      <c r="D5804" s="136" t="s">
        <v>11</v>
      </c>
      <c r="E5804" s="132" t="s">
        <v>130</v>
      </c>
      <c r="F5804" s="132"/>
      <c r="G5804" s="132" t="str">
        <f t="shared" si="198"/>
        <v>1</v>
      </c>
      <c r="H5804" s="137">
        <f t="shared" si="199"/>
        <v>18</v>
      </c>
      <c r="I5804" s="132" t="str" cm="1">
        <f t="array" ref="I5804">_xlfn.XLOOKUP(C5804,imp_horarios,imp_trechos_janta,"",-1,1)</f>
        <v>GOIANIA X BELEM 09:30</v>
      </c>
      <c r="J5804" s="145" t="str" cm="1">
        <f t="array" ref="J5804">_xlfn.XLOOKUP(D5804,justificativas_motivos,justificativas_texto,"",1,1)</f>
        <v>MOTORISTA CUMPRINDO HORÁRIO NA ESCALA ATUAL</v>
      </c>
    </row>
    <row r="5805" spans="1:10" ht="41.25" hidden="1" customHeight="1">
      <c r="A5805" s="144">
        <v>45807</v>
      </c>
      <c r="B5805" s="135">
        <v>17600</v>
      </c>
      <c r="C5805" s="133">
        <v>0.75</v>
      </c>
      <c r="D5805" s="136" t="s">
        <v>11</v>
      </c>
      <c r="E5805" s="132" t="s">
        <v>62</v>
      </c>
      <c r="F5805" s="132"/>
      <c r="G5805" s="132" t="str">
        <f t="shared" si="198"/>
        <v>1</v>
      </c>
      <c r="H5805" s="137">
        <f t="shared" si="199"/>
        <v>18</v>
      </c>
      <c r="I5805" s="132" t="str" cm="1">
        <f t="array" ref="I5805">_xlfn.XLOOKUP(C5805,imp_horarios,imp_trechos_janta,"",-1,1)</f>
        <v>GOIANIA X TERESINA 18:00</v>
      </c>
      <c r="J5805" s="145" t="str" cm="1">
        <f t="array" ref="J5805">_xlfn.XLOOKUP(D5805,justificativas_motivos,justificativas_texto,"",1,1)</f>
        <v>MOTORISTA CUMPRINDO HORÁRIO NA ESCALA ATUAL</v>
      </c>
    </row>
    <row r="5806" spans="1:10" ht="41.25" hidden="1" customHeight="1">
      <c r="A5806" s="144">
        <v>45807</v>
      </c>
      <c r="B5806" s="135">
        <v>17600</v>
      </c>
      <c r="C5806" s="133">
        <v>0.75</v>
      </c>
      <c r="D5806" s="136" t="s">
        <v>11</v>
      </c>
      <c r="E5806" s="132" t="s">
        <v>93</v>
      </c>
      <c r="F5806" s="132"/>
      <c r="G5806" s="132" t="str">
        <f t="shared" si="198"/>
        <v>1</v>
      </c>
      <c r="H5806" s="137">
        <f t="shared" si="199"/>
        <v>18</v>
      </c>
      <c r="I5806" s="132" t="str" cm="1">
        <f t="array" ref="I5806">_xlfn.XLOOKUP(C5806,imp_horarios,imp_trechos_janta,"",-1,1)</f>
        <v>GOIANIA X TERESINA 18:00</v>
      </c>
      <c r="J5806" s="145" t="str" cm="1">
        <f t="array" ref="J5806">_xlfn.XLOOKUP(D5806,justificativas_motivos,justificativas_texto,"",1,1)</f>
        <v>MOTORISTA CUMPRINDO HORÁRIO NA ESCALA ATUAL</v>
      </c>
    </row>
    <row r="5807" spans="1:10" ht="41.25" hidden="1" customHeight="1">
      <c r="A5807" s="144">
        <v>45807</v>
      </c>
      <c r="B5807" s="135">
        <v>24016</v>
      </c>
      <c r="C5807" s="133">
        <v>0.79166666666666663</v>
      </c>
      <c r="D5807" s="136" t="s">
        <v>11</v>
      </c>
      <c r="E5807" s="132" t="s">
        <v>127</v>
      </c>
      <c r="F5807" s="132"/>
      <c r="G5807" s="132" t="str">
        <f t="shared" si="198"/>
        <v>1</v>
      </c>
      <c r="H5807" s="137">
        <f t="shared" si="199"/>
        <v>18</v>
      </c>
      <c r="I5807" s="132" t="str" cm="1">
        <f t="array" ref="I5807">_xlfn.XLOOKUP(C5807,imp_horarios,imp_trechos_janta,"",-1,1)</f>
        <v>GOIANIA X TERESINA 18:00</v>
      </c>
      <c r="J5807" s="145" t="str" cm="1">
        <f t="array" ref="J5807">_xlfn.XLOOKUP(D5807,justificativas_motivos,justificativas_texto,"",1,1)</f>
        <v>MOTORISTA CUMPRINDO HORÁRIO NA ESCALA ATUAL</v>
      </c>
    </row>
    <row r="5808" spans="1:10" ht="41.25" hidden="1" customHeight="1">
      <c r="A5808" s="144">
        <v>45807</v>
      </c>
      <c r="B5808" s="135">
        <v>24016</v>
      </c>
      <c r="C5808" s="133">
        <v>0.79166666666666663</v>
      </c>
      <c r="D5808" s="136" t="s">
        <v>11</v>
      </c>
      <c r="E5808" s="132" t="s">
        <v>441</v>
      </c>
      <c r="F5808" s="149"/>
      <c r="G5808" s="132" t="str">
        <f t="shared" si="198"/>
        <v>1</v>
      </c>
      <c r="H5808" s="137">
        <f t="shared" si="199"/>
        <v>18</v>
      </c>
      <c r="I5808" s="132" t="str" cm="1">
        <f t="array" ref="I5808">_xlfn.XLOOKUP(C5808,imp_horarios,imp_trechos_janta,"",-1,1)</f>
        <v>GOIANIA X TERESINA 18:00</v>
      </c>
      <c r="J5808" s="145" t="str" cm="1">
        <f t="array" ref="J5808">_xlfn.XLOOKUP(D5808,justificativas_motivos,justificativas_texto,"",1,1)</f>
        <v>MOTORISTA CUMPRINDO HORÁRIO NA ESCALA ATUAL</v>
      </c>
    </row>
    <row r="5809" spans="1:10" ht="41.25" hidden="1" customHeight="1">
      <c r="A5809" s="152">
        <v>45807</v>
      </c>
      <c r="B5809" s="146">
        <v>24010</v>
      </c>
      <c r="C5809" s="147">
        <v>0.83333333333333337</v>
      </c>
      <c r="D5809" s="148" t="s">
        <v>11</v>
      </c>
      <c r="E5809" s="149" t="s">
        <v>661</v>
      </c>
      <c r="F5809" s="149"/>
      <c r="G5809" s="149" t="str">
        <f t="shared" si="198"/>
        <v>1</v>
      </c>
      <c r="H5809" s="150">
        <f t="shared" si="199"/>
        <v>18</v>
      </c>
      <c r="I5809" s="149" t="str" cm="1">
        <f t="array" ref="I5809">_xlfn.XLOOKUP(C5809,imp_horarios,imp_trechos_janta,"",-1,1)</f>
        <v>GOIANIA X SAO LUIS 20:00</v>
      </c>
      <c r="J5809" s="151" t="str" cm="1">
        <f t="array" ref="J5809">_xlfn.XLOOKUP(D5809,justificativas_motivos,justificativas_texto,"",1,1)</f>
        <v>MOTORISTA CUMPRINDO HORÁRIO NA ESCALA ATUAL</v>
      </c>
    </row>
    <row r="5810" spans="1:10" ht="41.25" hidden="1" customHeight="1">
      <c r="A5810" s="152">
        <v>45807</v>
      </c>
      <c r="B5810" s="146">
        <v>24010</v>
      </c>
      <c r="C5810" s="147">
        <v>0.83333333333333337</v>
      </c>
      <c r="D5810" s="148" t="s">
        <v>11</v>
      </c>
      <c r="E5810" s="149" t="s">
        <v>96</v>
      </c>
      <c r="F5810" s="149"/>
      <c r="G5810" s="149" t="str">
        <f t="shared" si="198"/>
        <v>1</v>
      </c>
      <c r="H5810" s="150">
        <f t="shared" si="199"/>
        <v>18</v>
      </c>
      <c r="I5810" s="149" t="str" cm="1">
        <f t="array" ref="I5810">_xlfn.XLOOKUP(C5810,imp_horarios,imp_trechos_janta,"",-1,1)</f>
        <v>GOIANIA X SAO LUIS 20:00</v>
      </c>
      <c r="J5810" s="151" t="str" cm="1">
        <f t="array" ref="J5810">_xlfn.XLOOKUP(D5810,justificativas_motivos,justificativas_texto,"",1,1)</f>
        <v>MOTORISTA CUMPRINDO HORÁRIO NA ESCALA ATUAL</v>
      </c>
    </row>
    <row r="5811" spans="1:10" ht="41.25" hidden="1" customHeight="1">
      <c r="A5811" s="144">
        <v>45808</v>
      </c>
      <c r="B5811" s="135">
        <v>19007</v>
      </c>
      <c r="C5811" s="136" t="s">
        <v>596</v>
      </c>
      <c r="D5811" s="136" t="s">
        <v>11</v>
      </c>
      <c r="E5811" s="132" t="s">
        <v>416</v>
      </c>
      <c r="F5811" s="132"/>
      <c r="G5811" s="132" t="str">
        <f t="shared" si="198"/>
        <v>1</v>
      </c>
      <c r="H5811" s="137">
        <f t="shared" si="199"/>
        <v>18</v>
      </c>
      <c r="I5811" s="132" t="s">
        <v>22</v>
      </c>
      <c r="J5811" s="145" t="str" cm="1">
        <f t="array" ref="J5811">_xlfn.XLOOKUP(D5811,justificativas_motivos,justificativas_texto,"",1,1)</f>
        <v>MOTORISTA CUMPRINDO HORÁRIO NA ESCALA ATUAL</v>
      </c>
    </row>
    <row r="5812" spans="1:10" ht="41.25" hidden="1" customHeight="1">
      <c r="A5812" s="144">
        <v>45808</v>
      </c>
      <c r="B5812" s="135">
        <v>19007</v>
      </c>
      <c r="C5812" s="136" t="s">
        <v>596</v>
      </c>
      <c r="D5812" s="136" t="s">
        <v>11</v>
      </c>
      <c r="E5812" s="132" t="s">
        <v>343</v>
      </c>
      <c r="F5812" s="132"/>
      <c r="G5812" s="132" t="str">
        <f t="shared" si="198"/>
        <v>1</v>
      </c>
      <c r="H5812" s="137">
        <f t="shared" si="199"/>
        <v>18</v>
      </c>
      <c r="I5812" s="132" t="s">
        <v>22</v>
      </c>
      <c r="J5812" s="145" t="str" cm="1">
        <f t="array" ref="J5812">_xlfn.XLOOKUP(D5812,justificativas_motivos,justificativas_texto,"",1,1)</f>
        <v>MOTORISTA CUMPRINDO HORÁRIO NA ESCALA ATUAL</v>
      </c>
    </row>
    <row r="5813" spans="1:10" ht="41.25" hidden="1" customHeight="1">
      <c r="A5813" s="144">
        <v>45808</v>
      </c>
      <c r="B5813" s="135">
        <v>24016</v>
      </c>
      <c r="C5813" s="136" t="s">
        <v>598</v>
      </c>
      <c r="D5813" s="136" t="s">
        <v>11</v>
      </c>
      <c r="E5813" s="132" t="s">
        <v>65</v>
      </c>
      <c r="F5813" s="132"/>
      <c r="G5813" s="132" t="str">
        <f t="shared" si="198"/>
        <v>1</v>
      </c>
      <c r="H5813" s="137">
        <f t="shared" si="199"/>
        <v>18</v>
      </c>
      <c r="I5813" s="132" t="s">
        <v>25</v>
      </c>
      <c r="J5813" s="145" t="str" cm="1">
        <f t="array" ref="J5813">_xlfn.XLOOKUP(D5813,justificativas_motivos,justificativas_texto,"",1,1)</f>
        <v>MOTORISTA CUMPRINDO HORÁRIO NA ESCALA ATUAL</v>
      </c>
    </row>
    <row r="5814" spans="1:10" ht="41.25" hidden="1" customHeight="1">
      <c r="A5814" s="144">
        <v>45808</v>
      </c>
      <c r="B5814" s="135">
        <v>24016</v>
      </c>
      <c r="C5814" s="136" t="s">
        <v>598</v>
      </c>
      <c r="D5814" s="136" t="s">
        <v>11</v>
      </c>
      <c r="E5814" s="132" t="s">
        <v>64</v>
      </c>
      <c r="F5814" s="132"/>
      <c r="G5814" s="132" t="str">
        <f t="shared" si="198"/>
        <v>1</v>
      </c>
      <c r="H5814" s="137">
        <f t="shared" si="199"/>
        <v>18</v>
      </c>
      <c r="I5814" s="132" t="s">
        <v>25</v>
      </c>
      <c r="J5814" s="145" t="str" cm="1">
        <f t="array" ref="J5814">_xlfn.XLOOKUP(D5814,justificativas_motivos,justificativas_texto,"",1,1)</f>
        <v>MOTORISTA CUMPRINDO HORÁRIO NA ESCALA ATUAL</v>
      </c>
    </row>
    <row r="5815" spans="1:10" ht="41.25" hidden="1" customHeight="1">
      <c r="A5815" s="144">
        <v>45808</v>
      </c>
      <c r="B5815" s="135">
        <v>20014</v>
      </c>
      <c r="C5815" s="136" t="s">
        <v>657</v>
      </c>
      <c r="D5815" s="136" t="s">
        <v>11</v>
      </c>
      <c r="E5815" s="132" t="s">
        <v>109</v>
      </c>
      <c r="F5815" s="132"/>
      <c r="G5815" s="132" t="str">
        <f t="shared" si="198"/>
        <v>1</v>
      </c>
      <c r="H5815" s="137">
        <f t="shared" si="199"/>
        <v>18</v>
      </c>
      <c r="I5815" s="132" t="s">
        <v>253</v>
      </c>
      <c r="J5815" s="145" t="str" cm="1">
        <f t="array" ref="J5815">_xlfn.XLOOKUP(D5815,justificativas_motivos,justificativas_texto,"",1,1)</f>
        <v>MOTORISTA CUMPRINDO HORÁRIO NA ESCALA ATUAL</v>
      </c>
    </row>
    <row r="5816" spans="1:10" ht="41.25" hidden="1" customHeight="1">
      <c r="A5816" s="144">
        <v>45808</v>
      </c>
      <c r="B5816" s="135">
        <v>20014</v>
      </c>
      <c r="C5816" s="136" t="s">
        <v>657</v>
      </c>
      <c r="D5816" s="136" t="s">
        <v>11</v>
      </c>
      <c r="E5816" s="132" t="s">
        <v>175</v>
      </c>
      <c r="F5816" s="132"/>
      <c r="G5816" s="132" t="str">
        <f t="shared" si="198"/>
        <v>1</v>
      </c>
      <c r="H5816" s="137">
        <f t="shared" si="199"/>
        <v>18</v>
      </c>
      <c r="I5816" s="132" t="s">
        <v>253</v>
      </c>
      <c r="J5816" s="145" t="str" cm="1">
        <f t="array" ref="J5816">_xlfn.XLOOKUP(D5816,justificativas_motivos,justificativas_texto,"",1,1)</f>
        <v>MOTORISTA CUMPRINDO HORÁRIO NA ESCALA ATUAL</v>
      </c>
    </row>
    <row r="5817" spans="1:10" ht="41.25" hidden="1" customHeight="1">
      <c r="A5817" s="144">
        <v>45808</v>
      </c>
      <c r="B5817" s="135">
        <v>24009</v>
      </c>
      <c r="C5817" s="136" t="s">
        <v>648</v>
      </c>
      <c r="D5817" s="136" t="s">
        <v>11</v>
      </c>
      <c r="E5817" s="132" t="s">
        <v>78</v>
      </c>
      <c r="F5817" s="132"/>
      <c r="G5817" s="132" t="str">
        <f t="shared" si="198"/>
        <v>1</v>
      </c>
      <c r="H5817" s="137">
        <f t="shared" si="199"/>
        <v>18</v>
      </c>
      <c r="I5817" s="132" t="s">
        <v>79</v>
      </c>
      <c r="J5817" s="145" t="str" cm="1">
        <f t="array" ref="J5817">_xlfn.XLOOKUP(D5817,justificativas_motivos,justificativas_texto,"",1,1)</f>
        <v>MOTORISTA CUMPRINDO HORÁRIO NA ESCALA ATUAL</v>
      </c>
    </row>
    <row r="5818" spans="1:10" ht="41.25" hidden="1" customHeight="1">
      <c r="A5818" s="152">
        <v>45808</v>
      </c>
      <c r="B5818" s="146">
        <v>24009</v>
      </c>
      <c r="C5818" s="148" t="s">
        <v>648</v>
      </c>
      <c r="D5818" s="148" t="s">
        <v>11</v>
      </c>
      <c r="E5818" s="149" t="s">
        <v>80</v>
      </c>
      <c r="F5818" s="149"/>
      <c r="G5818" s="149" t="str">
        <f t="shared" si="198"/>
        <v>1</v>
      </c>
      <c r="H5818" s="150">
        <f t="shared" si="199"/>
        <v>18</v>
      </c>
      <c r="I5818" s="149" t="s">
        <v>79</v>
      </c>
      <c r="J5818" s="151" t="str" cm="1">
        <f t="array" ref="J5818">_xlfn.XLOOKUP(D5818,justificativas_motivos,justificativas_texto,"",1,1)</f>
        <v>MOTORISTA CUMPRINDO HORÁRIO NA ESCALA ATUAL</v>
      </c>
    </row>
    <row r="5819" spans="1:10" ht="41.25" hidden="1" customHeight="1">
      <c r="A5819" s="152">
        <v>45808</v>
      </c>
      <c r="B5819" s="146">
        <v>24012</v>
      </c>
      <c r="C5819" s="148" t="s">
        <v>649</v>
      </c>
      <c r="D5819" s="148" t="s">
        <v>11</v>
      </c>
      <c r="E5819" s="149" t="s">
        <v>91</v>
      </c>
      <c r="F5819" s="149"/>
      <c r="G5819" s="149" t="str">
        <f t="shared" si="198"/>
        <v>1</v>
      </c>
      <c r="H5819" s="150">
        <f t="shared" si="199"/>
        <v>18</v>
      </c>
      <c r="I5819" s="149" t="s">
        <v>82</v>
      </c>
      <c r="J5819" s="151" t="str" cm="1">
        <f t="array" ref="J5819">_xlfn.XLOOKUP(D5819,justificativas_motivos,justificativas_texto,"",1,1)</f>
        <v>MOTORISTA CUMPRINDO HORÁRIO NA ESCALA ATUAL</v>
      </c>
    </row>
    <row r="5820" spans="1:10" ht="41.25" hidden="1" customHeight="1">
      <c r="A5820" s="152">
        <v>45808</v>
      </c>
      <c r="B5820" s="146">
        <v>24012</v>
      </c>
      <c r="C5820" s="148" t="s">
        <v>649</v>
      </c>
      <c r="D5820" s="148" t="s">
        <v>11</v>
      </c>
      <c r="E5820" s="149" t="s">
        <v>89</v>
      </c>
      <c r="F5820" s="132"/>
      <c r="G5820" s="149" t="str">
        <f t="shared" ref="G5820:G5883" si="200">IF(E5820="MOTORISTA","","1")</f>
        <v>1</v>
      </c>
      <c r="H5820" s="150">
        <f t="shared" si="199"/>
        <v>18</v>
      </c>
      <c r="I5820" s="149" t="s">
        <v>82</v>
      </c>
      <c r="J5820" s="151" t="str" cm="1">
        <f t="array" ref="J5820">_xlfn.XLOOKUP(D5820,justificativas_motivos,justificativas_texto,"",1,1)</f>
        <v>MOTORISTA CUMPRINDO HORÁRIO NA ESCALA ATUAL</v>
      </c>
    </row>
    <row r="5821" spans="1:10" ht="41.25" hidden="1" customHeight="1">
      <c r="A5821" s="144">
        <v>45809</v>
      </c>
      <c r="B5821" s="135" t="s">
        <v>137</v>
      </c>
      <c r="C5821" s="133" t="s">
        <v>137</v>
      </c>
      <c r="D5821" s="136" t="s">
        <v>137</v>
      </c>
      <c r="E5821" s="132" t="s">
        <v>91</v>
      </c>
      <c r="F5821" s="132"/>
      <c r="G5821" s="132" t="str">
        <f t="shared" si="200"/>
        <v>1</v>
      </c>
      <c r="H5821" s="137">
        <f t="shared" si="199"/>
        <v>18</v>
      </c>
      <c r="I5821" s="132" t="str" cm="1">
        <f t="array" ref="I5821">_xlfn.XLOOKUP(C5821,imp_horarios,imp_trechos_janta,"",-1,1)</f>
        <v>ESPERA</v>
      </c>
      <c r="J5821" s="145" t="str" cm="1">
        <f t="array" ref="J5821">_xlfn.XLOOKUP(D5821,justificativas_motivos,justificativas_texto,"",1,1)</f>
        <v>MOTORISTA NA GARAGEM EM ESPERA PARA DISPONIBILIDADE DE HORARIOS</v>
      </c>
    </row>
    <row r="5822" spans="1:10" ht="41.25" hidden="1" customHeight="1">
      <c r="A5822" s="144">
        <v>45809</v>
      </c>
      <c r="B5822" s="135" t="s">
        <v>137</v>
      </c>
      <c r="C5822" s="133" t="s">
        <v>137</v>
      </c>
      <c r="D5822" s="136" t="s">
        <v>137</v>
      </c>
      <c r="E5822" s="132" t="s">
        <v>89</v>
      </c>
      <c r="F5822" s="149"/>
      <c r="G5822" s="132" t="str">
        <f t="shared" si="200"/>
        <v>1</v>
      </c>
      <c r="H5822" s="137">
        <f t="shared" si="199"/>
        <v>18</v>
      </c>
      <c r="I5822" s="132" t="str" cm="1">
        <f t="array" ref="I5822">_xlfn.XLOOKUP(C5822,imp_horarios,imp_trechos_janta,"",-1,1)</f>
        <v>ESPERA</v>
      </c>
      <c r="J5822" s="145" t="str" cm="1">
        <f t="array" ref="J5822">_xlfn.XLOOKUP(D5822,justificativas_motivos,justificativas_texto,"",1,1)</f>
        <v>MOTORISTA NA GARAGEM EM ESPERA PARA DISPONIBILIDADE DE HORARIOS</v>
      </c>
    </row>
    <row r="5823" spans="1:10" ht="41.25" hidden="1" customHeight="1">
      <c r="A5823" s="152">
        <v>45809</v>
      </c>
      <c r="B5823" s="146">
        <v>17400</v>
      </c>
      <c r="C5823" s="147">
        <v>0.39583333333333331</v>
      </c>
      <c r="D5823" s="148" t="s">
        <v>11</v>
      </c>
      <c r="E5823" s="149" t="s">
        <v>488</v>
      </c>
      <c r="F5823" s="149"/>
      <c r="G5823" s="149" t="str">
        <f t="shared" si="200"/>
        <v>1</v>
      </c>
      <c r="H5823" s="150">
        <f t="shared" si="199"/>
        <v>18</v>
      </c>
      <c r="I5823" s="149" t="str" cm="1">
        <f t="array" ref="I5823">_xlfn.XLOOKUP(C5823,imp_horarios,imp_trechos_janta,"",-1,1)</f>
        <v>GOIANIA X BELEM 09:30</v>
      </c>
      <c r="J5823" s="151" t="str" cm="1">
        <f t="array" ref="J5823">_xlfn.XLOOKUP(D5823,justificativas_motivos,justificativas_texto,"",1,1)</f>
        <v>MOTORISTA CUMPRINDO HORÁRIO NA ESCALA ATUAL</v>
      </c>
    </row>
    <row r="5824" spans="1:10" ht="41.25" hidden="1" customHeight="1">
      <c r="A5824" s="152">
        <v>45809</v>
      </c>
      <c r="B5824" s="135">
        <v>17400</v>
      </c>
      <c r="C5824" s="133">
        <v>0.39583333333333331</v>
      </c>
      <c r="D5824" s="136" t="s">
        <v>11</v>
      </c>
      <c r="E5824" s="132" t="s">
        <v>70</v>
      </c>
      <c r="F5824" s="132"/>
      <c r="G5824" s="132" t="str">
        <f t="shared" si="200"/>
        <v>1</v>
      </c>
      <c r="H5824" s="137">
        <f t="shared" si="199"/>
        <v>18</v>
      </c>
      <c r="I5824" s="132" t="str" cm="1">
        <f t="array" ref="I5824">_xlfn.XLOOKUP(C5824,imp_horarios,imp_trechos_janta,"",-1,1)</f>
        <v>GOIANIA X BELEM 09:30</v>
      </c>
      <c r="J5824" s="145" t="str" cm="1">
        <f t="array" ref="J5824">_xlfn.XLOOKUP(D5824,justificativas_motivos,justificativas_texto,"",1,1)</f>
        <v>MOTORISTA CUMPRINDO HORÁRIO NA ESCALA ATUAL</v>
      </c>
    </row>
    <row r="5825" spans="1:10" ht="41.25" hidden="1" customHeight="1">
      <c r="A5825" s="152">
        <v>45809</v>
      </c>
      <c r="B5825" s="135">
        <v>19002</v>
      </c>
      <c r="C5825" s="133">
        <v>0.83333333333333337</v>
      </c>
      <c r="D5825" s="136" t="s">
        <v>11</v>
      </c>
      <c r="E5825" s="132" t="s">
        <v>26</v>
      </c>
      <c r="F5825" s="132"/>
      <c r="G5825" s="132" t="str">
        <f t="shared" si="200"/>
        <v>1</v>
      </c>
      <c r="H5825" s="137">
        <f t="shared" si="199"/>
        <v>18</v>
      </c>
      <c r="I5825" s="132" t="str" cm="1">
        <f t="array" ref="I5825">_xlfn.XLOOKUP(C5825,imp_horarios,imp_trechos_janta,"",-1,1)</f>
        <v>GOIANIA X SAO LUIS 20:00</v>
      </c>
      <c r="J5825" s="145" t="str" cm="1">
        <f t="array" ref="J5825">_xlfn.XLOOKUP(D5825,justificativas_motivos,justificativas_texto,"",1,1)</f>
        <v>MOTORISTA CUMPRINDO HORÁRIO NA ESCALA ATUAL</v>
      </c>
    </row>
    <row r="5826" spans="1:10" ht="41.25" hidden="1" customHeight="1">
      <c r="A5826" s="152">
        <v>45809</v>
      </c>
      <c r="B5826" s="135">
        <v>19002</v>
      </c>
      <c r="C5826" s="133">
        <v>0.83333333333333337</v>
      </c>
      <c r="D5826" s="136" t="s">
        <v>11</v>
      </c>
      <c r="E5826" s="132" t="s">
        <v>24</v>
      </c>
      <c r="F5826" s="132"/>
      <c r="G5826" s="132" t="str">
        <f t="shared" si="200"/>
        <v>1</v>
      </c>
      <c r="H5826" s="137">
        <f t="shared" si="199"/>
        <v>18</v>
      </c>
      <c r="I5826" s="132" t="str" cm="1">
        <f t="array" ref="I5826">_xlfn.XLOOKUP(C5826,imp_horarios,imp_trechos_janta,"",-1,1)</f>
        <v>GOIANIA X SAO LUIS 20:00</v>
      </c>
      <c r="J5826" s="145" t="str" cm="1">
        <f t="array" ref="J5826">_xlfn.XLOOKUP(D5826,justificativas_motivos,justificativas_texto,"",1,1)</f>
        <v>MOTORISTA CUMPRINDO HORÁRIO NA ESCALA ATUAL</v>
      </c>
    </row>
    <row r="5827" spans="1:10" ht="41.25" hidden="1" customHeight="1">
      <c r="A5827" s="152">
        <v>45809</v>
      </c>
      <c r="B5827" s="135">
        <v>24005</v>
      </c>
      <c r="C5827" s="133">
        <v>0.79166666666666663</v>
      </c>
      <c r="D5827" s="136" t="s">
        <v>11</v>
      </c>
      <c r="E5827" s="132" t="s">
        <v>119</v>
      </c>
      <c r="F5827" s="132"/>
      <c r="G5827" s="132" t="str">
        <f t="shared" si="200"/>
        <v>1</v>
      </c>
      <c r="H5827" s="137">
        <f t="shared" si="199"/>
        <v>18</v>
      </c>
      <c r="I5827" s="132" t="str" cm="1">
        <f t="array" ref="I5827">_xlfn.XLOOKUP(C5827,imp_horarios,imp_trechos_janta,"",-1,1)</f>
        <v>GOIANIA X TERESINA 18:00</v>
      </c>
      <c r="J5827" s="145" t="str" cm="1">
        <f t="array" ref="J5827">_xlfn.XLOOKUP(D5827,justificativas_motivos,justificativas_texto,"",1,1)</f>
        <v>MOTORISTA CUMPRINDO HORÁRIO NA ESCALA ATUAL</v>
      </c>
    </row>
    <row r="5828" spans="1:10" ht="41.25" hidden="1" customHeight="1">
      <c r="A5828" s="152">
        <v>45809</v>
      </c>
      <c r="B5828" s="146">
        <v>24005</v>
      </c>
      <c r="C5828" s="147">
        <v>0.79166666666666663</v>
      </c>
      <c r="D5828" s="148" t="s">
        <v>11</v>
      </c>
      <c r="E5828" s="149" t="s">
        <v>397</v>
      </c>
      <c r="F5828" s="149"/>
      <c r="G5828" s="149" t="str">
        <f t="shared" si="200"/>
        <v>1</v>
      </c>
      <c r="H5828" s="150">
        <f t="shared" si="199"/>
        <v>18</v>
      </c>
      <c r="I5828" s="149" t="str" cm="1">
        <f t="array" ref="I5828">_xlfn.XLOOKUP(C5828,imp_horarios,imp_trechos_janta,"",-1,1)</f>
        <v>GOIANIA X TERESINA 18:00</v>
      </c>
      <c r="J5828" s="151" t="str" cm="1">
        <f t="array" ref="J5828">_xlfn.XLOOKUP(D5828,justificativas_motivos,justificativas_texto,"",1,1)</f>
        <v>MOTORISTA CUMPRINDO HORÁRIO NA ESCALA ATUAL</v>
      </c>
    </row>
    <row r="5829" spans="1:10" ht="41.25" hidden="1" customHeight="1">
      <c r="A5829" s="152">
        <v>45809</v>
      </c>
      <c r="B5829" s="146">
        <v>24006</v>
      </c>
      <c r="C5829" s="147">
        <v>0.83333333333333337</v>
      </c>
      <c r="D5829" s="148" t="s">
        <v>11</v>
      </c>
      <c r="E5829" s="149" t="s">
        <v>27</v>
      </c>
      <c r="F5829" s="149"/>
      <c r="G5829" s="149" t="str">
        <f t="shared" si="200"/>
        <v>1</v>
      </c>
      <c r="H5829" s="150">
        <f t="shared" si="199"/>
        <v>18</v>
      </c>
      <c r="I5829" s="149" t="str" cm="1">
        <f t="array" ref="I5829">_xlfn.XLOOKUP(C5829,imp_horarios,imp_trechos_janta,"",-1,1)</f>
        <v>GOIANIA X SAO LUIS 20:00</v>
      </c>
      <c r="J5829" s="151" t="str" cm="1">
        <f t="array" ref="J5829">_xlfn.XLOOKUP(D5829,justificativas_motivos,justificativas_texto,"",1,1)</f>
        <v>MOTORISTA CUMPRINDO HORÁRIO NA ESCALA ATUAL</v>
      </c>
    </row>
    <row r="5830" spans="1:10" ht="41.25" hidden="1" customHeight="1">
      <c r="A5830" s="152">
        <v>45809</v>
      </c>
      <c r="B5830" s="146">
        <v>24006</v>
      </c>
      <c r="C5830" s="147">
        <v>0.83333333333333337</v>
      </c>
      <c r="D5830" s="148" t="s">
        <v>11</v>
      </c>
      <c r="E5830" s="149" t="s">
        <v>37</v>
      </c>
      <c r="F5830" s="149"/>
      <c r="G5830" s="149" t="str">
        <f t="shared" si="200"/>
        <v>1</v>
      </c>
      <c r="H5830" s="150">
        <f t="shared" si="199"/>
        <v>18</v>
      </c>
      <c r="I5830" s="149" t="str" cm="1">
        <f t="array" ref="I5830">_xlfn.XLOOKUP(C5830,imp_horarios,imp_trechos_janta,"",-1,1)</f>
        <v>GOIANIA X SAO LUIS 20:00</v>
      </c>
      <c r="J5830" s="151" t="str" cm="1">
        <f t="array" ref="J5830">_xlfn.XLOOKUP(D5830,justificativas_motivos,justificativas_texto,"",1,1)</f>
        <v>MOTORISTA CUMPRINDO HORÁRIO NA ESCALA ATUAL</v>
      </c>
    </row>
    <row r="5831" spans="1:10" ht="41.25" hidden="1" customHeight="1">
      <c r="A5831" s="144">
        <v>45810</v>
      </c>
      <c r="B5831" s="135">
        <v>19013</v>
      </c>
      <c r="C5831" s="133">
        <v>0.87847222222222221</v>
      </c>
      <c r="D5831" s="136" t="s">
        <v>11</v>
      </c>
      <c r="E5831" s="132" t="s">
        <v>119</v>
      </c>
      <c r="F5831" s="132"/>
      <c r="G5831" s="132" t="str">
        <f t="shared" si="200"/>
        <v>1</v>
      </c>
      <c r="H5831" s="137">
        <f t="shared" si="199"/>
        <v>18</v>
      </c>
      <c r="I5831" s="132" t="str" cm="1">
        <f t="array" ref="I5831">_xlfn.XLOOKUP(C5831,imp_horarios,imp_trechos_janta,"",-1,1)</f>
        <v>BELEM X GOIANIA 21:05</v>
      </c>
      <c r="J5831" s="145" t="str" cm="1">
        <f t="array" ref="J5831">_xlfn.XLOOKUP(D5831,justificativas_motivos,justificativas_texto,"",1,1)</f>
        <v>MOTORISTA CUMPRINDO HORÁRIO NA ESCALA ATUAL</v>
      </c>
    </row>
    <row r="5832" spans="1:10" ht="41.25" hidden="1" customHeight="1">
      <c r="A5832" s="144">
        <v>45810</v>
      </c>
      <c r="B5832" s="135">
        <v>19013</v>
      </c>
      <c r="C5832" s="133">
        <v>0.87847222222222221</v>
      </c>
      <c r="D5832" s="136" t="s">
        <v>11</v>
      </c>
      <c r="E5832" s="132" t="s">
        <v>397</v>
      </c>
      <c r="F5832" s="132"/>
      <c r="G5832" s="132" t="str">
        <f t="shared" si="200"/>
        <v>1</v>
      </c>
      <c r="H5832" s="137">
        <f t="shared" si="199"/>
        <v>18</v>
      </c>
      <c r="I5832" s="132" t="str" cm="1">
        <f t="array" ref="I5832">_xlfn.XLOOKUP(C5832,imp_horarios,imp_trechos_janta,"",-1,1)</f>
        <v>BELEM X GOIANIA 21:05</v>
      </c>
      <c r="J5832" s="145" t="str" cm="1">
        <f t="array" ref="J5832">_xlfn.XLOOKUP(D5832,justificativas_motivos,justificativas_texto,"",1,1)</f>
        <v>MOTORISTA CUMPRINDO HORÁRIO NA ESCALA ATUAL</v>
      </c>
    </row>
    <row r="5833" spans="1:10" ht="41.25" hidden="1" customHeight="1">
      <c r="A5833" s="144">
        <v>45810</v>
      </c>
      <c r="B5833" s="135">
        <v>24015</v>
      </c>
      <c r="C5833" s="133">
        <v>0.3</v>
      </c>
      <c r="D5833" s="136" t="s">
        <v>11</v>
      </c>
      <c r="E5833" s="132" t="s">
        <v>27</v>
      </c>
      <c r="F5833" s="132"/>
      <c r="G5833" s="132" t="str">
        <f t="shared" si="200"/>
        <v>1</v>
      </c>
      <c r="H5833" s="137">
        <f t="shared" si="199"/>
        <v>18</v>
      </c>
      <c r="I5833" s="132" t="str" cm="1">
        <f t="array" ref="I5833">_xlfn.XLOOKUP(C5833,imp_horarios,imp_trechos_janta,"",-1,1)</f>
        <v>BELEM X GOIANIA 07:12</v>
      </c>
      <c r="J5833" s="145" t="str" cm="1">
        <f t="array" ref="J5833">_xlfn.XLOOKUP(D5833,justificativas_motivos,justificativas_texto,"",1,1)</f>
        <v>MOTORISTA CUMPRINDO HORÁRIO NA ESCALA ATUAL</v>
      </c>
    </row>
    <row r="5834" spans="1:10" ht="41.25" hidden="1" customHeight="1">
      <c r="A5834" s="144">
        <v>45810</v>
      </c>
      <c r="B5834" s="135">
        <v>24015</v>
      </c>
      <c r="C5834" s="133">
        <v>0.3</v>
      </c>
      <c r="D5834" s="136" t="s">
        <v>11</v>
      </c>
      <c r="E5834" s="132" t="s">
        <v>37</v>
      </c>
      <c r="F5834" s="132"/>
      <c r="G5834" s="132" t="str">
        <f t="shared" si="200"/>
        <v>1</v>
      </c>
      <c r="H5834" s="137">
        <f t="shared" si="199"/>
        <v>18</v>
      </c>
      <c r="I5834" s="132" t="str" cm="1">
        <f t="array" ref="I5834">_xlfn.XLOOKUP(C5834,imp_horarios,imp_trechos_janta,"",-1,1)</f>
        <v>BELEM X GOIANIA 07:12</v>
      </c>
      <c r="J5834" s="145" t="str" cm="1">
        <f t="array" ref="J5834">_xlfn.XLOOKUP(D5834,justificativas_motivos,justificativas_texto,"",1,1)</f>
        <v>MOTORISTA CUMPRINDO HORÁRIO NA ESCALA ATUAL</v>
      </c>
    </row>
    <row r="5835" spans="1:10" ht="41.25" hidden="1" customHeight="1">
      <c r="A5835" s="144">
        <v>45810</v>
      </c>
      <c r="B5835" s="135">
        <v>16400</v>
      </c>
      <c r="C5835" s="133">
        <v>0.77083333333333337</v>
      </c>
      <c r="D5835" s="136" t="s">
        <v>11</v>
      </c>
      <c r="E5835" s="132" t="s">
        <v>133</v>
      </c>
      <c r="F5835" s="132"/>
      <c r="G5835" s="132" t="str">
        <f t="shared" si="200"/>
        <v>1</v>
      </c>
      <c r="H5835" s="137">
        <f t="shared" si="199"/>
        <v>18</v>
      </c>
      <c r="I5835" s="132" t="str" cm="1">
        <f t="array" ref="I5835">_xlfn.XLOOKUP(C5835,imp_horarios,imp_trechos_janta,"",-1,1)</f>
        <v>GOIANIA X TERESINA 18:00</v>
      </c>
      <c r="J5835" s="145" t="str" cm="1">
        <f t="array" ref="J5835">_xlfn.XLOOKUP(D5835,justificativas_motivos,justificativas_texto,"",1,1)</f>
        <v>MOTORISTA CUMPRINDO HORÁRIO NA ESCALA ATUAL</v>
      </c>
    </row>
    <row r="5836" spans="1:10" ht="41.25" hidden="1" customHeight="1">
      <c r="A5836" s="144">
        <v>45810</v>
      </c>
      <c r="B5836" s="135">
        <v>16400</v>
      </c>
      <c r="C5836" s="133">
        <v>0.77083333333333337</v>
      </c>
      <c r="D5836" s="136" t="s">
        <v>11</v>
      </c>
      <c r="E5836" s="132" t="s">
        <v>189</v>
      </c>
      <c r="F5836" s="132"/>
      <c r="G5836" s="132" t="str">
        <f t="shared" si="200"/>
        <v>1</v>
      </c>
      <c r="H5836" s="137">
        <f t="shared" si="199"/>
        <v>18</v>
      </c>
      <c r="I5836" s="132" t="str" cm="1">
        <f t="array" ref="I5836">_xlfn.XLOOKUP(C5836,imp_horarios,imp_trechos_janta,"",-1,1)</f>
        <v>GOIANIA X TERESINA 18:00</v>
      </c>
      <c r="J5836" s="145" t="str" cm="1">
        <f t="array" ref="J5836">_xlfn.XLOOKUP(D5836,justificativas_motivos,justificativas_texto,"",1,1)</f>
        <v>MOTORISTA CUMPRINDO HORÁRIO NA ESCALA ATUAL</v>
      </c>
    </row>
    <row r="5837" spans="1:10" ht="41.25" hidden="1" customHeight="1">
      <c r="A5837" s="144">
        <v>45810</v>
      </c>
      <c r="B5837" s="135">
        <v>24002</v>
      </c>
      <c r="C5837" s="133">
        <v>0.79166666666666663</v>
      </c>
      <c r="D5837" s="136" t="s">
        <v>11</v>
      </c>
      <c r="E5837" s="132" t="s">
        <v>204</v>
      </c>
      <c r="F5837" s="132"/>
      <c r="G5837" s="132" t="str">
        <f t="shared" si="200"/>
        <v>1</v>
      </c>
      <c r="H5837" s="137">
        <f t="shared" si="199"/>
        <v>18</v>
      </c>
      <c r="I5837" s="132" t="s">
        <v>79</v>
      </c>
      <c r="J5837" s="145" t="str" cm="1">
        <f t="array" ref="J5837">_xlfn.XLOOKUP(D5837,justificativas_motivos,justificativas_texto,"",1,1)</f>
        <v>MOTORISTA CUMPRINDO HORÁRIO NA ESCALA ATUAL</v>
      </c>
    </row>
    <row r="5838" spans="1:10" ht="41.25" hidden="1" customHeight="1">
      <c r="A5838" s="144">
        <v>45810</v>
      </c>
      <c r="B5838" s="135">
        <v>24002</v>
      </c>
      <c r="C5838" s="133">
        <v>0.79166666666666663</v>
      </c>
      <c r="D5838" s="136" t="s">
        <v>11</v>
      </c>
      <c r="E5838" s="132" t="s">
        <v>118</v>
      </c>
      <c r="F5838" s="132"/>
      <c r="G5838" s="132" t="str">
        <f t="shared" si="200"/>
        <v>1</v>
      </c>
      <c r="H5838" s="137">
        <f t="shared" si="199"/>
        <v>18</v>
      </c>
      <c r="I5838" s="132" t="s">
        <v>79</v>
      </c>
      <c r="J5838" s="145" t="str" cm="1">
        <f t="array" ref="J5838">_xlfn.XLOOKUP(D5838,justificativas_motivos,justificativas_texto,"",1,1)</f>
        <v>MOTORISTA CUMPRINDO HORÁRIO NA ESCALA ATUAL</v>
      </c>
    </row>
    <row r="5839" spans="1:10" ht="41.25" hidden="1" customHeight="1">
      <c r="A5839" s="144">
        <v>45810</v>
      </c>
      <c r="B5839" s="135">
        <v>24011</v>
      </c>
      <c r="C5839" s="133">
        <v>0.83333333333333337</v>
      </c>
      <c r="D5839" s="136" t="s">
        <v>11</v>
      </c>
      <c r="E5839" s="132" t="s">
        <v>104</v>
      </c>
      <c r="F5839" s="132"/>
      <c r="G5839" s="132" t="str">
        <f t="shared" si="200"/>
        <v>1</v>
      </c>
      <c r="H5839" s="137">
        <f t="shared" si="199"/>
        <v>18</v>
      </c>
      <c r="I5839" s="132" t="str" cm="1">
        <f t="array" ref="I5839">_xlfn.XLOOKUP(C5839,imp_horarios,imp_trechos_janta,"",-1,1)</f>
        <v>GOIANIA X SAO LUIS 20:00</v>
      </c>
      <c r="J5839" s="145" t="str" cm="1">
        <f t="array" ref="J5839">_xlfn.XLOOKUP(D5839,justificativas_motivos,justificativas_texto,"",1,1)</f>
        <v>MOTORISTA CUMPRINDO HORÁRIO NA ESCALA ATUAL</v>
      </c>
    </row>
    <row r="5840" spans="1:10" ht="41.25" hidden="1" customHeight="1">
      <c r="A5840" s="144">
        <v>45810</v>
      </c>
      <c r="B5840" s="135">
        <v>24011</v>
      </c>
      <c r="C5840" s="133">
        <v>0.83333333333333337</v>
      </c>
      <c r="D5840" s="136" t="s">
        <v>11</v>
      </c>
      <c r="E5840" s="132" t="s">
        <v>18</v>
      </c>
      <c r="F5840" s="132"/>
      <c r="G5840" s="132" t="str">
        <f t="shared" si="200"/>
        <v>1</v>
      </c>
      <c r="H5840" s="137">
        <f t="shared" si="199"/>
        <v>18</v>
      </c>
      <c r="I5840" s="132" t="str" cm="1">
        <f t="array" ref="I5840">_xlfn.XLOOKUP(C5840,imp_horarios,imp_trechos_janta,"",-1,1)</f>
        <v>GOIANIA X SAO LUIS 20:00</v>
      </c>
      <c r="J5840" s="145" t="str" cm="1">
        <f t="array" ref="J5840">_xlfn.XLOOKUP(D5840,justificativas_motivos,justificativas_texto,"",1,1)</f>
        <v>MOTORISTA CUMPRINDO HORÁRIO NA ESCALA ATUAL</v>
      </c>
    </row>
    <row r="5841" spans="1:10" ht="41.25" hidden="1" customHeight="1">
      <c r="A5841" s="144">
        <v>45811</v>
      </c>
      <c r="B5841" s="135" t="s">
        <v>137</v>
      </c>
      <c r="C5841" s="133" t="s">
        <v>137</v>
      </c>
      <c r="D5841" s="136" t="s">
        <v>137</v>
      </c>
      <c r="E5841" s="132" t="s">
        <v>104</v>
      </c>
      <c r="F5841" s="132"/>
      <c r="G5841" s="132" t="str">
        <f t="shared" si="200"/>
        <v>1</v>
      </c>
      <c r="H5841" s="137">
        <f t="shared" si="199"/>
        <v>18</v>
      </c>
      <c r="I5841" s="132" t="str" cm="1">
        <f t="array" ref="I5841">_xlfn.XLOOKUP(C5841,imp_horarios,imp_trechos_janta,"",-1,1)</f>
        <v>ESPERA</v>
      </c>
      <c r="J5841" s="145" t="str" cm="1">
        <f t="array" ref="J5841">_xlfn.XLOOKUP(D5841,justificativas_motivos,justificativas_texto,"",1,1)</f>
        <v>MOTORISTA NA GARAGEM EM ESPERA PARA DISPONIBILIDADE DE HORARIOS</v>
      </c>
    </row>
    <row r="5842" spans="1:10" ht="41.25" hidden="1" customHeight="1">
      <c r="A5842" s="144">
        <v>45811</v>
      </c>
      <c r="B5842" s="135" t="s">
        <v>137</v>
      </c>
      <c r="C5842" s="133" t="s">
        <v>137</v>
      </c>
      <c r="D5842" s="136" t="s">
        <v>137</v>
      </c>
      <c r="E5842" s="132" t="s">
        <v>18</v>
      </c>
      <c r="F5842" s="132"/>
      <c r="G5842" s="132" t="str">
        <f t="shared" si="200"/>
        <v>1</v>
      </c>
      <c r="H5842" s="137">
        <f t="shared" si="199"/>
        <v>18</v>
      </c>
      <c r="I5842" s="132" t="str" cm="1">
        <f t="array" ref="I5842">_xlfn.XLOOKUP(C5842,imp_horarios,imp_trechos_janta,"",-1,1)</f>
        <v>ESPERA</v>
      </c>
      <c r="J5842" s="145" t="str" cm="1">
        <f t="array" ref="J5842">_xlfn.XLOOKUP(D5842,justificativas_motivos,justificativas_texto,"",1,1)</f>
        <v>MOTORISTA NA GARAGEM EM ESPERA PARA DISPONIBILIDADE DE HORARIOS</v>
      </c>
    </row>
    <row r="5843" spans="1:10" ht="41.25" hidden="1" customHeight="1">
      <c r="A5843" s="144">
        <v>45811</v>
      </c>
      <c r="B5843" s="135">
        <v>19017</v>
      </c>
      <c r="C5843" s="133">
        <v>0.75</v>
      </c>
      <c r="D5843" s="136" t="s">
        <v>11</v>
      </c>
      <c r="E5843" s="132" t="s">
        <v>110</v>
      </c>
      <c r="F5843" s="132"/>
      <c r="G5843" s="132" t="str">
        <f t="shared" si="200"/>
        <v>1</v>
      </c>
      <c r="H5843" s="137">
        <f t="shared" si="199"/>
        <v>18</v>
      </c>
      <c r="I5843" s="132" t="str" cm="1">
        <f t="array" ref="I5843">_xlfn.XLOOKUP(C5843,imp_horarios,imp_trechos_janta,"",-1,1)</f>
        <v>GOIANIA X TERESINA 18:00</v>
      </c>
      <c r="J5843" s="145" t="str" cm="1">
        <f t="array" ref="J5843">_xlfn.XLOOKUP(D5843,justificativas_motivos,justificativas_texto,"",1,1)</f>
        <v>MOTORISTA CUMPRINDO HORÁRIO NA ESCALA ATUAL</v>
      </c>
    </row>
    <row r="5844" spans="1:10" ht="41.25" hidden="1" customHeight="1">
      <c r="A5844" s="144">
        <v>45811</v>
      </c>
      <c r="B5844" s="135">
        <v>19017</v>
      </c>
      <c r="C5844" s="133">
        <v>0.75</v>
      </c>
      <c r="D5844" s="136" t="s">
        <v>11</v>
      </c>
      <c r="E5844" s="132" t="s">
        <v>486</v>
      </c>
      <c r="F5844" s="132"/>
      <c r="G5844" s="132" t="str">
        <f t="shared" si="200"/>
        <v>1</v>
      </c>
      <c r="H5844" s="137">
        <f t="shared" si="199"/>
        <v>18</v>
      </c>
      <c r="I5844" s="149" t="str" cm="1">
        <f t="array" ref="I5844">_xlfn.XLOOKUP(C5844,imp_horarios,imp_trechos_janta,"",-1,1)</f>
        <v>GOIANIA X TERESINA 18:00</v>
      </c>
      <c r="J5844" s="145" t="str" cm="1">
        <f t="array" ref="J5844">_xlfn.XLOOKUP(D5844,justificativas_motivos,justificativas_texto,"",1,1)</f>
        <v>MOTORISTA CUMPRINDO HORÁRIO NA ESCALA ATUAL</v>
      </c>
    </row>
    <row r="5845" spans="1:10" ht="41.25" hidden="1" customHeight="1">
      <c r="A5845" s="144">
        <v>45811</v>
      </c>
      <c r="B5845" s="135">
        <v>24016</v>
      </c>
      <c r="C5845" s="133">
        <v>0.79166666666666663</v>
      </c>
      <c r="D5845" s="136" t="s">
        <v>11</v>
      </c>
      <c r="E5845" s="132" t="s">
        <v>167</v>
      </c>
      <c r="F5845" s="132"/>
      <c r="G5845" s="132" t="str">
        <f t="shared" si="200"/>
        <v>1</v>
      </c>
      <c r="H5845" s="137">
        <f t="shared" si="199"/>
        <v>18</v>
      </c>
      <c r="I5845" s="149" t="s">
        <v>79</v>
      </c>
      <c r="J5845" s="145" t="str" cm="1">
        <f t="array" ref="J5845">_xlfn.XLOOKUP(D5845,justificativas_motivos,justificativas_texto,"",1,1)</f>
        <v>MOTORISTA CUMPRINDO HORÁRIO NA ESCALA ATUAL</v>
      </c>
    </row>
    <row r="5846" spans="1:10" ht="41.25" hidden="1" customHeight="1">
      <c r="A5846" s="144">
        <v>45811</v>
      </c>
      <c r="B5846" s="146">
        <v>24016</v>
      </c>
      <c r="C5846" s="147">
        <v>0.79166666666666663</v>
      </c>
      <c r="D5846" s="136" t="s">
        <v>11</v>
      </c>
      <c r="E5846" s="149" t="s">
        <v>379</v>
      </c>
      <c r="F5846" s="149"/>
      <c r="G5846" s="149" t="str">
        <f t="shared" si="200"/>
        <v>1</v>
      </c>
      <c r="H5846" s="150">
        <f t="shared" si="199"/>
        <v>18</v>
      </c>
      <c r="I5846" s="149" t="s">
        <v>79</v>
      </c>
      <c r="J5846" s="151" t="str" cm="1">
        <f t="array" ref="J5846">_xlfn.XLOOKUP(D5846,justificativas_motivos,justificativas_texto,"",1,1)</f>
        <v>MOTORISTA CUMPRINDO HORÁRIO NA ESCALA ATUAL</v>
      </c>
    </row>
    <row r="5847" spans="1:10" ht="41.25" hidden="1" customHeight="1">
      <c r="A5847" s="152">
        <v>45811</v>
      </c>
      <c r="B5847" s="146">
        <v>24001</v>
      </c>
      <c r="C5847" s="147">
        <v>0.83333333333333337</v>
      </c>
      <c r="D5847" s="148" t="s">
        <v>11</v>
      </c>
      <c r="E5847" s="149" t="s">
        <v>155</v>
      </c>
      <c r="F5847" s="149"/>
      <c r="G5847" s="149" t="str">
        <f t="shared" si="200"/>
        <v>1</v>
      </c>
      <c r="H5847" s="150">
        <f t="shared" si="199"/>
        <v>18</v>
      </c>
      <c r="I5847" s="149" t="str" cm="1">
        <f t="array" ref="I5847">_xlfn.XLOOKUP(C5847,imp_horarios,imp_trechos_janta,"",-1,1)</f>
        <v>GOIANIA X SAO LUIS 20:00</v>
      </c>
      <c r="J5847" s="151" t="str" cm="1">
        <f t="array" ref="J5847">_xlfn.XLOOKUP(D5847,justificativas_motivos,justificativas_texto,"",1,1)</f>
        <v>MOTORISTA CUMPRINDO HORÁRIO NA ESCALA ATUAL</v>
      </c>
    </row>
    <row r="5848" spans="1:10" ht="41.25" hidden="1" customHeight="1">
      <c r="A5848" s="152">
        <v>45811</v>
      </c>
      <c r="B5848" s="146">
        <v>24001</v>
      </c>
      <c r="C5848" s="147">
        <v>0.83333333333333337</v>
      </c>
      <c r="D5848" s="148" t="s">
        <v>11</v>
      </c>
      <c r="E5848" s="149" t="s">
        <v>320</v>
      </c>
      <c r="F5848" s="149"/>
      <c r="G5848" s="149" t="str">
        <f t="shared" si="200"/>
        <v>1</v>
      </c>
      <c r="H5848" s="150">
        <f t="shared" si="199"/>
        <v>18</v>
      </c>
      <c r="I5848" s="149" t="str" cm="1">
        <f t="array" ref="I5848">_xlfn.XLOOKUP(C5848,imp_horarios,imp_trechos_janta,"",-1,1)</f>
        <v>GOIANIA X SAO LUIS 20:00</v>
      </c>
      <c r="J5848" s="151" t="str" cm="1">
        <f t="array" ref="J5848">_xlfn.XLOOKUP(D5848,justificativas_motivos,justificativas_texto,"",1,1)</f>
        <v>MOTORISTA CUMPRINDO HORÁRIO NA ESCALA ATUAL</v>
      </c>
    </row>
    <row r="5849" spans="1:10" ht="41.25" hidden="1" customHeight="1">
      <c r="A5849" s="152">
        <v>45812</v>
      </c>
      <c r="B5849" s="146">
        <v>24007</v>
      </c>
      <c r="C5849" s="147">
        <v>0.3</v>
      </c>
      <c r="D5849" s="148" t="s">
        <v>11</v>
      </c>
      <c r="E5849" s="149" t="s">
        <v>174</v>
      </c>
      <c r="F5849" s="149"/>
      <c r="G5849" s="149" t="str">
        <f t="shared" si="200"/>
        <v>1</v>
      </c>
      <c r="H5849" s="150">
        <f t="shared" si="199"/>
        <v>18</v>
      </c>
      <c r="I5849" s="149" t="str" cm="1">
        <f t="array" ref="I5849">_xlfn.XLOOKUP(C5849,imp_horarios,imp_trechos_janta,"",-1,1)</f>
        <v>BELEM X GOIANIA 07:12</v>
      </c>
      <c r="J5849" s="151" t="str" cm="1">
        <f t="array" ref="J5849">_xlfn.XLOOKUP(D5849,justificativas_motivos,justificativas_texto,"",1,1)</f>
        <v>MOTORISTA CUMPRINDO HORÁRIO NA ESCALA ATUAL</v>
      </c>
    </row>
    <row r="5850" spans="1:10" ht="41.25" hidden="1" customHeight="1">
      <c r="A5850" s="152">
        <v>45812</v>
      </c>
      <c r="B5850" s="146">
        <v>24007</v>
      </c>
      <c r="C5850" s="147">
        <v>0.3</v>
      </c>
      <c r="D5850" s="148" t="s">
        <v>11</v>
      </c>
      <c r="E5850" s="149" t="s">
        <v>135</v>
      </c>
      <c r="F5850" s="149"/>
      <c r="G5850" s="149" t="str">
        <f t="shared" si="200"/>
        <v>1</v>
      </c>
      <c r="H5850" s="150">
        <f t="shared" ref="H5850:H5913" si="201">IF(E5850="MOTORISTA","",18)</f>
        <v>18</v>
      </c>
      <c r="I5850" s="149" t="str" cm="1">
        <f t="array" ref="I5850">_xlfn.XLOOKUP(C5850,imp_horarios,imp_trechos_janta,"",-1,1)</f>
        <v>BELEM X GOIANIA 07:12</v>
      </c>
      <c r="J5850" s="151" t="str" cm="1">
        <f t="array" ref="J5850">_xlfn.XLOOKUP(D5850,justificativas_motivos,justificativas_texto,"",1,1)</f>
        <v>MOTORISTA CUMPRINDO HORÁRIO NA ESCALA ATUAL</v>
      </c>
    </row>
    <row r="5851" spans="1:10" ht="41.25" hidden="1" customHeight="1">
      <c r="A5851" s="152">
        <v>45812</v>
      </c>
      <c r="B5851" s="146" t="s">
        <v>285</v>
      </c>
      <c r="C5851" s="147" t="s">
        <v>285</v>
      </c>
      <c r="D5851" s="148" t="s">
        <v>285</v>
      </c>
      <c r="E5851" s="149" t="s">
        <v>80</v>
      </c>
      <c r="F5851" s="149"/>
      <c r="G5851" s="149" t="str">
        <f t="shared" si="200"/>
        <v>1</v>
      </c>
      <c r="H5851" s="150">
        <f t="shared" si="201"/>
        <v>18</v>
      </c>
      <c r="I5851" s="149" t="str" cm="1">
        <f t="array" ref="I5851">_xlfn.XLOOKUP(C5851,imp_horarios,imp_trechos_janta,"",-1,1)</f>
        <v>PASSE</v>
      </c>
      <c r="J5851" s="151" t="str" cm="1">
        <f t="array" ref="J5851">_xlfn.XLOOKUP(D5851,justificativas_motivos,justificativas_texto,"",1,1)</f>
        <v>MOTORISTA CHEGANDO/SAINDO DA GARAGEM DE PASSE</v>
      </c>
    </row>
    <row r="5852" spans="1:10" ht="41.25" hidden="1" customHeight="1">
      <c r="A5852" s="152">
        <v>45812</v>
      </c>
      <c r="B5852" s="146">
        <v>19021</v>
      </c>
      <c r="C5852" s="147">
        <v>0.75</v>
      </c>
      <c r="D5852" s="148" t="s">
        <v>11</v>
      </c>
      <c r="E5852" s="149" t="s">
        <v>12</v>
      </c>
      <c r="F5852" s="149"/>
      <c r="G5852" s="149" t="str">
        <f t="shared" si="200"/>
        <v>1</v>
      </c>
      <c r="H5852" s="150">
        <f t="shared" si="201"/>
        <v>18</v>
      </c>
      <c r="I5852" s="149" t="str" cm="1">
        <f t="array" ref="I5852">_xlfn.XLOOKUP(C5852,imp_horarios,imp_trechos_janta,"",-1,1)</f>
        <v>GOIANIA X TERESINA 18:00</v>
      </c>
      <c r="J5852" s="151" t="str" cm="1">
        <f t="array" ref="J5852">_xlfn.XLOOKUP(D5852,justificativas_motivos,justificativas_texto,"",1,1)</f>
        <v>MOTORISTA CUMPRINDO HORÁRIO NA ESCALA ATUAL</v>
      </c>
    </row>
    <row r="5853" spans="1:10" ht="41.25" hidden="1" customHeight="1">
      <c r="A5853" s="152">
        <v>45812</v>
      </c>
      <c r="B5853" s="146">
        <v>19021</v>
      </c>
      <c r="C5853" s="147">
        <v>0.75</v>
      </c>
      <c r="D5853" s="148" t="s">
        <v>11</v>
      </c>
      <c r="E5853" s="149" t="s">
        <v>13</v>
      </c>
      <c r="F5853" s="149"/>
      <c r="G5853" s="149" t="str">
        <f t="shared" si="200"/>
        <v>1</v>
      </c>
      <c r="H5853" s="150">
        <f t="shared" si="201"/>
        <v>18</v>
      </c>
      <c r="I5853" s="149" t="str" cm="1">
        <f t="array" ref="I5853">_xlfn.XLOOKUP(C5853,imp_horarios,imp_trechos_janta,"",-1,1)</f>
        <v>GOIANIA X TERESINA 18:00</v>
      </c>
      <c r="J5853" s="151" t="str" cm="1">
        <f t="array" ref="J5853">_xlfn.XLOOKUP(D5853,justificativas_motivos,justificativas_texto,"",1,1)</f>
        <v>MOTORISTA CUMPRINDO HORÁRIO NA ESCALA ATUAL</v>
      </c>
    </row>
    <row r="5854" spans="1:10" ht="41.25" hidden="1" customHeight="1">
      <c r="A5854" s="152">
        <v>45812</v>
      </c>
      <c r="B5854" s="146">
        <v>24003</v>
      </c>
      <c r="C5854" s="147">
        <v>0.79166666666666663</v>
      </c>
      <c r="D5854" s="148" t="s">
        <v>11</v>
      </c>
      <c r="E5854" s="149" t="s">
        <v>102</v>
      </c>
      <c r="F5854" s="149"/>
      <c r="G5854" s="149" t="str">
        <f t="shared" si="200"/>
        <v>1</v>
      </c>
      <c r="H5854" s="150">
        <f t="shared" si="201"/>
        <v>18</v>
      </c>
      <c r="I5854" s="149" t="s">
        <v>79</v>
      </c>
      <c r="J5854" s="151" t="str" cm="1">
        <f t="array" ref="J5854">_xlfn.XLOOKUP(D5854,justificativas_motivos,justificativas_texto,"",1,1)</f>
        <v>MOTORISTA CUMPRINDO HORÁRIO NA ESCALA ATUAL</v>
      </c>
    </row>
    <row r="5855" spans="1:10" ht="41.25" hidden="1" customHeight="1">
      <c r="A5855" s="152">
        <v>45812</v>
      </c>
      <c r="B5855" s="146">
        <v>24003</v>
      </c>
      <c r="C5855" s="147">
        <v>0.79166666666666663</v>
      </c>
      <c r="D5855" s="148" t="s">
        <v>11</v>
      </c>
      <c r="E5855" s="149" t="s">
        <v>267</v>
      </c>
      <c r="F5855" s="149"/>
      <c r="G5855" s="149" t="str">
        <f t="shared" si="200"/>
        <v>1</v>
      </c>
      <c r="H5855" s="150">
        <f t="shared" si="201"/>
        <v>18</v>
      </c>
      <c r="I5855" s="149" t="s">
        <v>79</v>
      </c>
      <c r="J5855" s="151" t="str" cm="1">
        <f t="array" ref="J5855">_xlfn.XLOOKUP(D5855,justificativas_motivos,justificativas_texto,"",1,1)</f>
        <v>MOTORISTA CUMPRINDO HORÁRIO NA ESCALA ATUAL</v>
      </c>
    </row>
    <row r="5856" spans="1:10" ht="41.25" hidden="1" customHeight="1">
      <c r="A5856" s="152">
        <v>45812</v>
      </c>
      <c r="B5856" s="146">
        <v>24009</v>
      </c>
      <c r="C5856" s="147">
        <v>0.83333333333333337</v>
      </c>
      <c r="D5856" s="148" t="s">
        <v>11</v>
      </c>
      <c r="E5856" s="149" t="s">
        <v>138</v>
      </c>
      <c r="F5856" s="149"/>
      <c r="G5856" s="149" t="str">
        <f t="shared" si="200"/>
        <v>1</v>
      </c>
      <c r="H5856" s="150">
        <f t="shared" si="201"/>
        <v>18</v>
      </c>
      <c r="I5856" s="149" t="str" cm="1">
        <f t="array" ref="I5856">_xlfn.XLOOKUP(C5856,imp_horarios,imp_trechos_janta,"",-1,1)</f>
        <v>GOIANIA X SAO LUIS 20:00</v>
      </c>
      <c r="J5856" s="151" t="str" cm="1">
        <f t="array" ref="J5856">_xlfn.XLOOKUP(D5856,justificativas_motivos,justificativas_texto,"",1,1)</f>
        <v>MOTORISTA CUMPRINDO HORÁRIO NA ESCALA ATUAL</v>
      </c>
    </row>
    <row r="5857" spans="1:10" ht="41.25" hidden="1" customHeight="1">
      <c r="A5857" s="144">
        <v>45812</v>
      </c>
      <c r="B5857" s="135">
        <v>24009</v>
      </c>
      <c r="C5857" s="133">
        <v>0.83333333333333337</v>
      </c>
      <c r="D5857" s="136" t="s">
        <v>11</v>
      </c>
      <c r="E5857" s="132" t="s">
        <v>108</v>
      </c>
      <c r="F5857" s="132"/>
      <c r="G5857" s="132" t="str">
        <f t="shared" si="200"/>
        <v>1</v>
      </c>
      <c r="H5857" s="137">
        <f t="shared" si="201"/>
        <v>18</v>
      </c>
      <c r="I5857" s="132" t="str" cm="1">
        <f t="array" ref="I5857">_xlfn.XLOOKUP(C5857,imp_horarios,imp_trechos_janta,"",-1,1)</f>
        <v>GOIANIA X SAO LUIS 20:00</v>
      </c>
      <c r="J5857" s="145" t="str" cm="1">
        <f t="array" ref="J5857">_xlfn.XLOOKUP(D5857,justificativas_motivos,justificativas_texto,"",1,1)</f>
        <v>MOTORISTA CUMPRINDO HORÁRIO NA ESCALA ATUAL</v>
      </c>
    </row>
    <row r="5858" spans="1:10" ht="41.25" hidden="1" customHeight="1">
      <c r="A5858" s="144">
        <v>45813</v>
      </c>
      <c r="B5858" s="133" t="s">
        <v>137</v>
      </c>
      <c r="C5858" s="133" t="s">
        <v>137</v>
      </c>
      <c r="D5858" s="133" t="s">
        <v>137</v>
      </c>
      <c r="E5858" s="132" t="s">
        <v>108</v>
      </c>
      <c r="F5858" s="132"/>
      <c r="G5858" s="132" t="str">
        <f t="shared" si="200"/>
        <v>1</v>
      </c>
      <c r="H5858" s="137">
        <f t="shared" si="201"/>
        <v>18</v>
      </c>
      <c r="I5858" s="132" t="str" cm="1">
        <f t="array" ref="I5858">_xlfn.XLOOKUP(C5858,imp_horarios,imp_trechos_janta,"",-1,1)</f>
        <v>ESPERA</v>
      </c>
      <c r="J5858" s="145" t="str" cm="1">
        <f t="array" ref="J5858">_xlfn.XLOOKUP(D5858,justificativas_motivos,justificativas_texto,"",1,1)</f>
        <v>MOTORISTA NA GARAGEM EM ESPERA PARA DISPONIBILIDADE DE HORARIOS</v>
      </c>
    </row>
    <row r="5859" spans="1:10" ht="41.25" hidden="1" customHeight="1">
      <c r="A5859" s="144">
        <v>45813</v>
      </c>
      <c r="B5859" s="135" t="s">
        <v>137</v>
      </c>
      <c r="C5859" s="133" t="s">
        <v>137</v>
      </c>
      <c r="D5859" s="136" t="s">
        <v>137</v>
      </c>
      <c r="E5859" s="132" t="s">
        <v>138</v>
      </c>
      <c r="F5859" s="132"/>
      <c r="G5859" s="132" t="str">
        <f t="shared" si="200"/>
        <v>1</v>
      </c>
      <c r="H5859" s="137">
        <f t="shared" si="201"/>
        <v>18</v>
      </c>
      <c r="I5859" s="132" t="str" cm="1">
        <f t="array" ref="I5859">_xlfn.XLOOKUP(C5859,imp_horarios,imp_trechos_janta,"",-1,1)</f>
        <v>ESPERA</v>
      </c>
      <c r="J5859" s="145" t="str" cm="1">
        <f t="array" ref="J5859">_xlfn.XLOOKUP(D5859,justificativas_motivos,justificativas_texto,"",1,1)</f>
        <v>MOTORISTA NA GARAGEM EM ESPERA PARA DISPONIBILIDADE DE HORARIOS</v>
      </c>
    </row>
    <row r="5860" spans="1:10" ht="41.25" hidden="1" customHeight="1">
      <c r="A5860" s="144">
        <v>45813</v>
      </c>
      <c r="B5860" s="135">
        <v>16000</v>
      </c>
      <c r="C5860" s="133">
        <v>0.39583333333333331</v>
      </c>
      <c r="D5860" s="136" t="s">
        <v>11</v>
      </c>
      <c r="E5860" s="132" t="s">
        <v>48</v>
      </c>
      <c r="F5860" s="132"/>
      <c r="G5860" s="132" t="str">
        <f t="shared" si="200"/>
        <v>1</v>
      </c>
      <c r="H5860" s="137">
        <f t="shared" si="201"/>
        <v>18</v>
      </c>
      <c r="I5860" s="132" t="str" cm="1">
        <f t="array" ref="I5860">_xlfn.XLOOKUP(C5860,imp_horarios,imp_trechos_janta,"",-1,1)</f>
        <v>GOIANIA X BELEM 09:30</v>
      </c>
      <c r="J5860" s="145" t="str" cm="1">
        <f t="array" ref="J5860">_xlfn.XLOOKUP(D5860,justificativas_motivos,justificativas_texto,"",1,1)</f>
        <v>MOTORISTA CUMPRINDO HORÁRIO NA ESCALA ATUAL</v>
      </c>
    </row>
    <row r="5861" spans="1:10" ht="41.25" hidden="1" customHeight="1">
      <c r="A5861" s="144">
        <v>45813</v>
      </c>
      <c r="B5861" s="135">
        <v>16000</v>
      </c>
      <c r="C5861" s="133">
        <v>0.39583333333333331</v>
      </c>
      <c r="D5861" s="136" t="s">
        <v>11</v>
      </c>
      <c r="E5861" s="132" t="s">
        <v>309</v>
      </c>
      <c r="F5861" s="132"/>
      <c r="G5861" s="132" t="str">
        <f t="shared" si="200"/>
        <v>1</v>
      </c>
      <c r="H5861" s="137">
        <f t="shared" si="201"/>
        <v>18</v>
      </c>
      <c r="I5861" s="132" t="str" cm="1">
        <f t="array" ref="I5861">_xlfn.XLOOKUP(C5861,imp_horarios,imp_trechos_janta,"",-1,1)</f>
        <v>GOIANIA X BELEM 09:30</v>
      </c>
      <c r="J5861" s="145" t="str" cm="1">
        <f t="array" ref="J5861">_xlfn.XLOOKUP(D5861,justificativas_motivos,justificativas_texto,"",1,1)</f>
        <v>MOTORISTA CUMPRINDO HORÁRIO NA ESCALA ATUAL</v>
      </c>
    </row>
    <row r="5862" spans="1:10" ht="41.25" hidden="1" customHeight="1">
      <c r="A5862" s="144">
        <v>45813</v>
      </c>
      <c r="B5862" s="135">
        <v>19001</v>
      </c>
      <c r="C5862" s="133">
        <v>0.75</v>
      </c>
      <c r="D5862" s="136" t="s">
        <v>11</v>
      </c>
      <c r="E5862" s="132" t="s">
        <v>224</v>
      </c>
      <c r="F5862" s="132"/>
      <c r="G5862" s="132" t="str">
        <f t="shared" si="200"/>
        <v>1</v>
      </c>
      <c r="H5862" s="137">
        <f t="shared" si="201"/>
        <v>18</v>
      </c>
      <c r="I5862" s="132" t="str" cm="1">
        <f t="array" ref="I5862">_xlfn.XLOOKUP(C5862,imp_horarios,imp_trechos_janta,"",-1,1)</f>
        <v>GOIANIA X TERESINA 18:00</v>
      </c>
      <c r="J5862" s="145" t="str" cm="1">
        <f t="array" ref="J5862">_xlfn.XLOOKUP(D5862,justificativas_motivos,justificativas_texto,"",1,1)</f>
        <v>MOTORISTA CUMPRINDO HORÁRIO NA ESCALA ATUAL</v>
      </c>
    </row>
    <row r="5863" spans="1:10" ht="41.25" hidden="1" customHeight="1">
      <c r="A5863" s="144">
        <v>45813</v>
      </c>
      <c r="B5863" s="135">
        <v>19001</v>
      </c>
      <c r="C5863" s="133">
        <v>0.75</v>
      </c>
      <c r="D5863" s="136" t="s">
        <v>11</v>
      </c>
      <c r="E5863" s="132" t="s">
        <v>266</v>
      </c>
      <c r="F5863" s="132"/>
      <c r="G5863" s="132" t="str">
        <f t="shared" si="200"/>
        <v>1</v>
      </c>
      <c r="H5863" s="137">
        <f t="shared" si="201"/>
        <v>18</v>
      </c>
      <c r="I5863" s="132" t="str" cm="1">
        <f t="array" ref="I5863">_xlfn.XLOOKUP(C5863,imp_horarios,imp_trechos_janta,"",-1,1)</f>
        <v>GOIANIA X TERESINA 18:00</v>
      </c>
      <c r="J5863" s="145" t="str" cm="1">
        <f t="array" ref="J5863">_xlfn.XLOOKUP(D5863,justificativas_motivos,justificativas_texto,"",1,1)</f>
        <v>MOTORISTA CUMPRINDO HORÁRIO NA ESCALA ATUAL</v>
      </c>
    </row>
    <row r="5864" spans="1:10" ht="41.25" hidden="1" customHeight="1">
      <c r="A5864" s="144">
        <v>45813</v>
      </c>
      <c r="B5864" s="135">
        <v>24013</v>
      </c>
      <c r="C5864" s="133">
        <v>0.79166666666666663</v>
      </c>
      <c r="D5864" s="136" t="s">
        <v>11</v>
      </c>
      <c r="E5864" s="132" t="s">
        <v>91</v>
      </c>
      <c r="F5864" s="132"/>
      <c r="G5864" s="132" t="str">
        <f t="shared" si="200"/>
        <v>1</v>
      </c>
      <c r="H5864" s="137">
        <f t="shared" si="201"/>
        <v>18</v>
      </c>
      <c r="I5864" s="132" t="str" cm="1">
        <f t="array" ref="I5864">_xlfn.XLOOKUP(C5864,imp_horarios,imp_trechos_janta,"",-1,1)</f>
        <v>GOIANIA X TERESINA 18:00</v>
      </c>
      <c r="J5864" s="145" t="str" cm="1">
        <f t="array" ref="J5864">_xlfn.XLOOKUP(D5864,justificativas_motivos,justificativas_texto,"",1,1)</f>
        <v>MOTORISTA CUMPRINDO HORÁRIO NA ESCALA ATUAL</v>
      </c>
    </row>
    <row r="5865" spans="1:10" ht="41.25" hidden="1" customHeight="1">
      <c r="A5865" s="144">
        <v>45813</v>
      </c>
      <c r="B5865" s="146">
        <v>24013</v>
      </c>
      <c r="C5865" s="147">
        <v>0.79166666666666663</v>
      </c>
      <c r="D5865" s="148" t="s">
        <v>11</v>
      </c>
      <c r="E5865" s="149" t="s">
        <v>89</v>
      </c>
      <c r="F5865" s="149"/>
      <c r="G5865" s="149" t="str">
        <f t="shared" si="200"/>
        <v>1</v>
      </c>
      <c r="H5865" s="150">
        <f t="shared" si="201"/>
        <v>18</v>
      </c>
      <c r="I5865" s="149" t="str" cm="1">
        <f t="array" ref="I5865">_xlfn.XLOOKUP(C5865,imp_horarios,imp_trechos_janta,"",-1,1)</f>
        <v>GOIANIA X TERESINA 18:00</v>
      </c>
      <c r="J5865" s="151" t="str" cm="1">
        <f t="array" ref="J5865">_xlfn.XLOOKUP(D5865,justificativas_motivos,justificativas_texto,"",1,1)</f>
        <v>MOTORISTA CUMPRINDO HORÁRIO NA ESCALA ATUAL</v>
      </c>
    </row>
    <row r="5866" spans="1:10" ht="41.25" hidden="1" customHeight="1">
      <c r="A5866" s="152">
        <v>45813</v>
      </c>
      <c r="B5866" s="146">
        <v>24005</v>
      </c>
      <c r="C5866" s="147">
        <v>0.83333333333333337</v>
      </c>
      <c r="D5866" s="148" t="s">
        <v>11</v>
      </c>
      <c r="E5866" s="149" t="s">
        <v>26</v>
      </c>
      <c r="F5866" s="149"/>
      <c r="G5866" s="149" t="str">
        <f t="shared" si="200"/>
        <v>1</v>
      </c>
      <c r="H5866" s="150">
        <f t="shared" si="201"/>
        <v>18</v>
      </c>
      <c r="I5866" s="149" t="str" cm="1">
        <f t="array" ref="I5866">_xlfn.XLOOKUP(C5866,imp_horarios,imp_trechos_janta,"",-1,1)</f>
        <v>GOIANIA X SAO LUIS 20:00</v>
      </c>
      <c r="J5866" s="151" t="str" cm="1">
        <f t="array" ref="J5866">_xlfn.XLOOKUP(D5866,justificativas_motivos,justificativas_texto,"",1,1)</f>
        <v>MOTORISTA CUMPRINDO HORÁRIO NA ESCALA ATUAL</v>
      </c>
    </row>
    <row r="5867" spans="1:10" ht="41.25" hidden="1" customHeight="1">
      <c r="A5867" s="152">
        <v>45813</v>
      </c>
      <c r="B5867" s="146">
        <v>24005</v>
      </c>
      <c r="C5867" s="147">
        <v>0.83333333333333337</v>
      </c>
      <c r="D5867" s="148" t="s">
        <v>11</v>
      </c>
      <c r="E5867" s="149" t="s">
        <v>24</v>
      </c>
      <c r="F5867" s="149"/>
      <c r="G5867" s="149" t="str">
        <f t="shared" si="200"/>
        <v>1</v>
      </c>
      <c r="H5867" s="150">
        <f t="shared" si="201"/>
        <v>18</v>
      </c>
      <c r="I5867" s="149" t="str" cm="1">
        <f t="array" ref="I5867">_xlfn.XLOOKUP(C5867,imp_horarios,imp_trechos_janta,"",-1,1)</f>
        <v>GOIANIA X SAO LUIS 20:00</v>
      </c>
      <c r="J5867" s="151" t="str" cm="1">
        <f t="array" ref="J5867">_xlfn.XLOOKUP(D5867,justificativas_motivos,justificativas_texto,"",1,1)</f>
        <v>MOTORISTA CUMPRINDO HORÁRIO NA ESCALA ATUAL</v>
      </c>
    </row>
    <row r="5868" spans="1:10" ht="41.25" hidden="1" customHeight="1">
      <c r="A5868" s="152">
        <v>45814</v>
      </c>
      <c r="B5868" s="146">
        <v>16000</v>
      </c>
      <c r="C5868" s="147">
        <v>0.87847222222222221</v>
      </c>
      <c r="D5868" s="148" t="s">
        <v>11</v>
      </c>
      <c r="E5868" s="153" t="s">
        <v>26</v>
      </c>
      <c r="F5868" s="149"/>
      <c r="G5868" s="149" t="str">
        <f t="shared" si="200"/>
        <v>1</v>
      </c>
      <c r="H5868" s="150">
        <f t="shared" si="201"/>
        <v>18</v>
      </c>
      <c r="I5868" s="149" t="str" cm="1">
        <f t="array" ref="I5868">_xlfn.XLOOKUP(C5868,imp_horarios,imp_trechos_janta,"",-1,1)</f>
        <v>BELEM X GOIANIA 21:05</v>
      </c>
      <c r="J5868" s="151" t="str" cm="1">
        <f t="array" ref="J5868">_xlfn.XLOOKUP(D5868,justificativas_motivos,justificativas_texto,"",1,1)</f>
        <v>MOTORISTA CUMPRINDO HORÁRIO NA ESCALA ATUAL</v>
      </c>
    </row>
    <row r="5869" spans="1:10" ht="41.25" hidden="1" customHeight="1">
      <c r="A5869" s="152">
        <v>45814</v>
      </c>
      <c r="B5869" s="146">
        <v>16000</v>
      </c>
      <c r="C5869" s="147">
        <v>0.87847222222222221</v>
      </c>
      <c r="D5869" s="148" t="s">
        <v>11</v>
      </c>
      <c r="E5869" s="153" t="s">
        <v>24</v>
      </c>
      <c r="F5869" s="149"/>
      <c r="G5869" s="149" t="str">
        <f t="shared" si="200"/>
        <v>1</v>
      </c>
      <c r="H5869" s="150">
        <f t="shared" si="201"/>
        <v>18</v>
      </c>
      <c r="I5869" s="149" t="str" cm="1">
        <f t="array" ref="I5869">_xlfn.XLOOKUP(C5869,imp_horarios,imp_trechos_janta,"",-1,1)</f>
        <v>BELEM X GOIANIA 21:05</v>
      </c>
      <c r="J5869" s="151" t="str" cm="1">
        <f t="array" ref="J5869">_xlfn.XLOOKUP(D5869,justificativas_motivos,justificativas_texto,"",1,1)</f>
        <v>MOTORISTA CUMPRINDO HORÁRIO NA ESCALA ATUAL</v>
      </c>
    </row>
    <row r="5870" spans="1:10" ht="41.25" hidden="1" customHeight="1">
      <c r="A5870" s="152">
        <v>45814</v>
      </c>
      <c r="B5870" s="146">
        <v>17100</v>
      </c>
      <c r="C5870" s="147">
        <v>0.39583333333333331</v>
      </c>
      <c r="D5870" s="148" t="s">
        <v>11</v>
      </c>
      <c r="E5870" s="153" t="s">
        <v>132</v>
      </c>
      <c r="F5870" s="149"/>
      <c r="G5870" s="149" t="str">
        <f t="shared" si="200"/>
        <v>1</v>
      </c>
      <c r="H5870" s="150">
        <f t="shared" si="201"/>
        <v>18</v>
      </c>
      <c r="I5870" s="149" t="str" cm="1">
        <f t="array" ref="I5870">_xlfn.XLOOKUP(C5870,imp_horarios,imp_trechos_janta,"",-1,1)</f>
        <v>GOIANIA X BELEM 09:30</v>
      </c>
      <c r="J5870" s="151" t="str" cm="1">
        <f t="array" ref="J5870">_xlfn.XLOOKUP(D5870,justificativas_motivos,justificativas_texto,"",1,1)</f>
        <v>MOTORISTA CUMPRINDO HORÁRIO NA ESCALA ATUAL</v>
      </c>
    </row>
    <row r="5871" spans="1:10" ht="41.25" hidden="1" customHeight="1">
      <c r="A5871" s="152">
        <v>45814</v>
      </c>
      <c r="B5871" s="146">
        <v>17100</v>
      </c>
      <c r="C5871" s="147">
        <v>0.39583333333333331</v>
      </c>
      <c r="D5871" s="148" t="s">
        <v>11</v>
      </c>
      <c r="E5871" s="153" t="s">
        <v>60</v>
      </c>
      <c r="F5871" s="149"/>
      <c r="G5871" s="149" t="str">
        <f t="shared" si="200"/>
        <v>1</v>
      </c>
      <c r="H5871" s="150">
        <f t="shared" si="201"/>
        <v>18</v>
      </c>
      <c r="I5871" s="149" t="str" cm="1">
        <f t="array" ref="I5871">_xlfn.XLOOKUP(C5871,imp_horarios,imp_trechos_janta,"",-1,1)</f>
        <v>GOIANIA X BELEM 09:30</v>
      </c>
      <c r="J5871" s="151" t="str" cm="1">
        <f t="array" ref="J5871">_xlfn.XLOOKUP(D5871,justificativas_motivos,justificativas_texto,"",1,1)</f>
        <v>MOTORISTA CUMPRINDO HORÁRIO NA ESCALA ATUAL</v>
      </c>
    </row>
    <row r="5872" spans="1:10" ht="41.25" hidden="1" customHeight="1">
      <c r="A5872" s="152">
        <v>45814</v>
      </c>
      <c r="B5872" s="146">
        <v>15900</v>
      </c>
      <c r="C5872" s="147">
        <v>0.75</v>
      </c>
      <c r="D5872" s="148" t="s">
        <v>11</v>
      </c>
      <c r="E5872" s="149" t="s">
        <v>193</v>
      </c>
      <c r="F5872" s="149"/>
      <c r="G5872" s="149" t="str">
        <f t="shared" si="200"/>
        <v>1</v>
      </c>
      <c r="H5872" s="150">
        <f t="shared" si="201"/>
        <v>18</v>
      </c>
      <c r="I5872" s="149" t="str" cm="1">
        <f t="array" ref="I5872">_xlfn.XLOOKUP(C5872,imp_horarios,imp_trechos_janta,"",-1,1)</f>
        <v>GOIANIA X TERESINA 18:00</v>
      </c>
      <c r="J5872" s="151" t="str" cm="1">
        <f t="array" ref="J5872">_xlfn.XLOOKUP(D5872,justificativas_motivos,justificativas_texto,"",1,1)</f>
        <v>MOTORISTA CUMPRINDO HORÁRIO NA ESCALA ATUAL</v>
      </c>
    </row>
    <row r="5873" spans="1:10" ht="41.25" hidden="1" customHeight="1">
      <c r="A5873" s="152">
        <v>45814</v>
      </c>
      <c r="B5873" s="146">
        <v>15900</v>
      </c>
      <c r="C5873" s="147">
        <v>0.75</v>
      </c>
      <c r="D5873" s="148" t="s">
        <v>11</v>
      </c>
      <c r="E5873" s="149" t="s">
        <v>168</v>
      </c>
      <c r="F5873" s="149"/>
      <c r="G5873" s="149" t="str">
        <f t="shared" si="200"/>
        <v>1</v>
      </c>
      <c r="H5873" s="150">
        <f t="shared" si="201"/>
        <v>18</v>
      </c>
      <c r="I5873" s="149" t="str" cm="1">
        <f t="array" ref="I5873">_xlfn.XLOOKUP(C5873,imp_horarios,imp_trechos_janta,"",-1,1)</f>
        <v>GOIANIA X TERESINA 18:00</v>
      </c>
      <c r="J5873" s="151" t="str" cm="1">
        <f t="array" ref="J5873">_xlfn.XLOOKUP(D5873,justificativas_motivos,justificativas_texto,"",1,1)</f>
        <v>MOTORISTA CUMPRINDO HORÁRIO NA ESCALA ATUAL</v>
      </c>
    </row>
    <row r="5874" spans="1:10" ht="41.25" hidden="1" customHeight="1">
      <c r="A5874" s="152">
        <v>45814</v>
      </c>
      <c r="B5874" s="146">
        <v>24002</v>
      </c>
      <c r="C5874" s="147">
        <v>0.79166666666666663</v>
      </c>
      <c r="D5874" s="148" t="s">
        <v>11</v>
      </c>
      <c r="E5874" s="149" t="s">
        <v>133</v>
      </c>
      <c r="F5874" s="149"/>
      <c r="G5874" s="149" t="str">
        <f t="shared" si="200"/>
        <v>1</v>
      </c>
      <c r="H5874" s="150">
        <f t="shared" si="201"/>
        <v>18</v>
      </c>
      <c r="I5874" s="149" t="s">
        <v>79</v>
      </c>
      <c r="J5874" s="151" t="str" cm="1">
        <f t="array" ref="J5874">_xlfn.XLOOKUP(D5874,justificativas_motivos,justificativas_texto,"",1,1)</f>
        <v>MOTORISTA CUMPRINDO HORÁRIO NA ESCALA ATUAL</v>
      </c>
    </row>
    <row r="5875" spans="1:10" ht="41.25" hidden="1" customHeight="1">
      <c r="A5875" s="152">
        <v>45814</v>
      </c>
      <c r="B5875" s="146">
        <v>24002</v>
      </c>
      <c r="C5875" s="147">
        <v>0.79166666666666663</v>
      </c>
      <c r="D5875" s="148" t="s">
        <v>11</v>
      </c>
      <c r="E5875" s="149" t="s">
        <v>189</v>
      </c>
      <c r="F5875" s="149"/>
      <c r="G5875" s="149" t="str">
        <f t="shared" si="200"/>
        <v>1</v>
      </c>
      <c r="H5875" s="150">
        <f t="shared" si="201"/>
        <v>18</v>
      </c>
      <c r="I5875" s="149" t="s">
        <v>79</v>
      </c>
      <c r="J5875" s="151" t="str" cm="1">
        <f t="array" ref="J5875">_xlfn.XLOOKUP(D5875,justificativas_motivos,justificativas_texto,"",1,1)</f>
        <v>MOTORISTA CUMPRINDO HORÁRIO NA ESCALA ATUAL</v>
      </c>
    </row>
    <row r="5876" spans="1:10" ht="41.25" hidden="1" customHeight="1">
      <c r="A5876" s="152">
        <v>45814</v>
      </c>
      <c r="B5876" s="146">
        <v>24015</v>
      </c>
      <c r="C5876" s="147">
        <v>0.83333333333333337</v>
      </c>
      <c r="D5876" s="148" t="s">
        <v>11</v>
      </c>
      <c r="E5876" s="149" t="s">
        <v>302</v>
      </c>
      <c r="F5876" s="149"/>
      <c r="G5876" s="149" t="str">
        <f t="shared" si="200"/>
        <v>1</v>
      </c>
      <c r="H5876" s="150">
        <f t="shared" si="201"/>
        <v>18</v>
      </c>
      <c r="I5876" s="149" t="str" cm="1">
        <f t="array" ref="I5876">_xlfn.XLOOKUP(C5876,imp_horarios,imp_trechos_janta,"",-1,1)</f>
        <v>GOIANIA X SAO LUIS 20:00</v>
      </c>
      <c r="J5876" s="151" t="str" cm="1">
        <f t="array" ref="J5876">_xlfn.XLOOKUP(D5876,justificativas_motivos,justificativas_texto,"",1,1)</f>
        <v>MOTORISTA CUMPRINDO HORÁRIO NA ESCALA ATUAL</v>
      </c>
    </row>
    <row r="5877" spans="1:10" ht="41.25" hidden="1" customHeight="1">
      <c r="A5877" s="144">
        <v>45814</v>
      </c>
      <c r="B5877" s="135">
        <v>24015</v>
      </c>
      <c r="C5877" s="133">
        <v>0.83333333333333337</v>
      </c>
      <c r="D5877" s="136" t="s">
        <v>11</v>
      </c>
      <c r="E5877" s="132" t="s">
        <v>171</v>
      </c>
      <c r="F5877" s="132"/>
      <c r="G5877" s="132" t="str">
        <f t="shared" si="200"/>
        <v>1</v>
      </c>
      <c r="H5877" s="137">
        <f t="shared" si="201"/>
        <v>18</v>
      </c>
      <c r="I5877" s="132" t="str" cm="1">
        <f t="array" ref="I5877">_xlfn.XLOOKUP(C5877,imp_horarios,imp_trechos_janta,"",-1,1)</f>
        <v>GOIANIA X SAO LUIS 20:00</v>
      </c>
      <c r="J5877" s="145" t="str" cm="1">
        <f t="array" ref="J5877">_xlfn.XLOOKUP(D5877,justificativas_motivos,justificativas_texto,"",1,1)</f>
        <v>MOTORISTA CUMPRINDO HORÁRIO NA ESCALA ATUAL</v>
      </c>
    </row>
    <row r="5878" spans="1:10" ht="41.25" hidden="1" customHeight="1">
      <c r="A5878" s="144">
        <v>45815</v>
      </c>
      <c r="B5878" s="135">
        <v>19025</v>
      </c>
      <c r="C5878" s="133">
        <v>0.87847222222222221</v>
      </c>
      <c r="D5878" s="136" t="s">
        <v>137</v>
      </c>
      <c r="E5878" s="132" t="s">
        <v>302</v>
      </c>
      <c r="F5878" s="132"/>
      <c r="G5878" s="132" t="str">
        <f t="shared" si="200"/>
        <v>1</v>
      </c>
      <c r="H5878" s="137">
        <f t="shared" si="201"/>
        <v>18</v>
      </c>
      <c r="I5878" s="132" t="str" cm="1">
        <f t="array" ref="I5878">_xlfn.XLOOKUP(C5878,imp_horarios,imp_trechos_janta,"",-1,1)</f>
        <v>BELEM X GOIANIA 21:05</v>
      </c>
      <c r="J5878" s="145" t="str" cm="1">
        <f t="array" ref="J5878">_xlfn.XLOOKUP(D5878,justificativas_motivos,justificativas_texto,"",1,1)</f>
        <v>MOTORISTA NA GARAGEM EM ESPERA PARA DISPONIBILIDADE DE HORARIOS</v>
      </c>
    </row>
    <row r="5879" spans="1:10" ht="41.25" hidden="1" customHeight="1">
      <c r="A5879" s="144">
        <v>45815</v>
      </c>
      <c r="B5879" s="135">
        <v>19025</v>
      </c>
      <c r="C5879" s="133">
        <v>0.87847222222222221</v>
      </c>
      <c r="D5879" s="136" t="s">
        <v>137</v>
      </c>
      <c r="E5879" s="132" t="s">
        <v>171</v>
      </c>
      <c r="F5879" s="132"/>
      <c r="G5879" s="132" t="str">
        <f t="shared" si="200"/>
        <v>1</v>
      </c>
      <c r="H5879" s="137">
        <f t="shared" si="201"/>
        <v>18</v>
      </c>
      <c r="I5879" s="132" t="str" cm="1">
        <f t="array" ref="I5879">_xlfn.XLOOKUP(C5879,imp_horarios,imp_trechos_janta,"",-1,1)</f>
        <v>BELEM X GOIANIA 21:05</v>
      </c>
      <c r="J5879" s="145" t="str" cm="1">
        <f t="array" ref="J5879">_xlfn.XLOOKUP(D5879,justificativas_motivos,justificativas_texto,"",1,1)</f>
        <v>MOTORISTA NA GARAGEM EM ESPERA PARA DISPONIBILIDADE DE HORARIOS</v>
      </c>
    </row>
    <row r="5880" spans="1:10" ht="41.25" hidden="1" customHeight="1">
      <c r="A5880" s="144">
        <v>45815</v>
      </c>
      <c r="B5880" s="135">
        <v>19019</v>
      </c>
      <c r="C5880" s="133">
        <v>0.39583333333333331</v>
      </c>
      <c r="D5880" s="136" t="s">
        <v>11</v>
      </c>
      <c r="E5880" s="132" t="s">
        <v>290</v>
      </c>
      <c r="F5880" s="132"/>
      <c r="G5880" s="132" t="str">
        <f t="shared" si="200"/>
        <v>1</v>
      </c>
      <c r="H5880" s="137">
        <f t="shared" si="201"/>
        <v>18</v>
      </c>
      <c r="I5880" s="132" t="str" cm="1">
        <f t="array" ref="I5880">_xlfn.XLOOKUP(C5880,imp_horarios,imp_trechos_janta,"",-1,1)</f>
        <v>GOIANIA X BELEM 09:30</v>
      </c>
      <c r="J5880" s="145" t="str" cm="1">
        <f t="array" ref="J5880">_xlfn.XLOOKUP(D5880,justificativas_motivos,justificativas_texto,"",1,1)</f>
        <v>MOTORISTA CUMPRINDO HORÁRIO NA ESCALA ATUAL</v>
      </c>
    </row>
    <row r="5881" spans="1:10" ht="41.25" hidden="1" customHeight="1">
      <c r="A5881" s="144">
        <v>45815</v>
      </c>
      <c r="B5881" s="135">
        <v>19019</v>
      </c>
      <c r="C5881" s="133">
        <v>0.39583333333333331</v>
      </c>
      <c r="D5881" s="136" t="s">
        <v>11</v>
      </c>
      <c r="E5881" s="132" t="s">
        <v>85</v>
      </c>
      <c r="F5881" s="132"/>
      <c r="G5881" s="132" t="str">
        <f t="shared" si="200"/>
        <v>1</v>
      </c>
      <c r="H5881" s="137">
        <f t="shared" si="201"/>
        <v>18</v>
      </c>
      <c r="I5881" s="132" t="str" cm="1">
        <f t="array" ref="I5881">_xlfn.XLOOKUP(C5881,imp_horarios,imp_trechos_janta,"",-1,1)</f>
        <v>GOIANIA X BELEM 09:30</v>
      </c>
      <c r="J5881" s="145" t="str" cm="1">
        <f t="array" ref="J5881">_xlfn.XLOOKUP(D5881,justificativas_motivos,justificativas_texto,"",1,1)</f>
        <v>MOTORISTA CUMPRINDO HORÁRIO NA ESCALA ATUAL</v>
      </c>
    </row>
    <row r="5882" spans="1:10" ht="41.25" hidden="1" customHeight="1">
      <c r="A5882" s="144">
        <v>45815</v>
      </c>
      <c r="B5882" s="135">
        <v>17400</v>
      </c>
      <c r="C5882" s="133">
        <v>0.75</v>
      </c>
      <c r="D5882" s="136" t="s">
        <v>11</v>
      </c>
      <c r="E5882" s="132" t="s">
        <v>190</v>
      </c>
      <c r="F5882" s="132"/>
      <c r="G5882" s="132" t="str">
        <f t="shared" si="200"/>
        <v>1</v>
      </c>
      <c r="H5882" s="137">
        <f t="shared" si="201"/>
        <v>18</v>
      </c>
      <c r="I5882" s="132" t="str" cm="1">
        <f t="array" ref="I5882">_xlfn.XLOOKUP(C5882,imp_horarios,imp_trechos_janta,"",-1,1)</f>
        <v>GOIANIA X TERESINA 18:00</v>
      </c>
      <c r="J5882" s="145" t="str" cm="1">
        <f t="array" ref="J5882">_xlfn.XLOOKUP(D5882,justificativas_motivos,justificativas_texto,"",1,1)</f>
        <v>MOTORISTA CUMPRINDO HORÁRIO NA ESCALA ATUAL</v>
      </c>
    </row>
    <row r="5883" spans="1:10" ht="41.25" hidden="1" customHeight="1">
      <c r="A5883" s="144">
        <v>45815</v>
      </c>
      <c r="B5883" s="135">
        <v>17400</v>
      </c>
      <c r="C5883" s="133">
        <v>0.75</v>
      </c>
      <c r="D5883" s="136" t="s">
        <v>11</v>
      </c>
      <c r="E5883" s="132" t="s">
        <v>103</v>
      </c>
      <c r="F5883" s="132"/>
      <c r="G5883" s="132" t="str">
        <f t="shared" si="200"/>
        <v>1</v>
      </c>
      <c r="H5883" s="137">
        <f t="shared" si="201"/>
        <v>18</v>
      </c>
      <c r="I5883" s="132" t="str" cm="1">
        <f t="array" ref="I5883">_xlfn.XLOOKUP(C5883,imp_horarios,imp_trechos_janta,"",-1,1)</f>
        <v>GOIANIA X TERESINA 18:00</v>
      </c>
      <c r="J5883" s="145" t="str" cm="1">
        <f t="array" ref="J5883">_xlfn.XLOOKUP(D5883,justificativas_motivos,justificativas_texto,"",1,1)</f>
        <v>MOTORISTA CUMPRINDO HORÁRIO NA ESCALA ATUAL</v>
      </c>
    </row>
    <row r="5884" spans="1:10" ht="41.25" hidden="1" customHeight="1">
      <c r="A5884" s="144">
        <v>45815</v>
      </c>
      <c r="B5884" s="135">
        <v>24011</v>
      </c>
      <c r="C5884" s="133">
        <v>0.79166666666666663</v>
      </c>
      <c r="D5884" s="136" t="s">
        <v>11</v>
      </c>
      <c r="E5884" s="132" t="s">
        <v>232</v>
      </c>
      <c r="F5884" s="132"/>
      <c r="G5884" s="132" t="str">
        <f t="shared" ref="G5884:G5947" si="202">IF(E5884="MOTORISTA","","1")</f>
        <v>1</v>
      </c>
      <c r="H5884" s="137">
        <f t="shared" si="201"/>
        <v>18</v>
      </c>
      <c r="I5884" s="132" t="str" cm="1">
        <f t="array" ref="I5884">_xlfn.XLOOKUP(C5884,imp_horarios,imp_trechos_janta,"",-1,1)</f>
        <v>GOIANIA X TERESINA 18:00</v>
      </c>
      <c r="J5884" s="145" t="str" cm="1">
        <f t="array" ref="J5884">_xlfn.XLOOKUP(D5884,justificativas_motivos,justificativas_texto,"",1,1)</f>
        <v>MOTORISTA CUMPRINDO HORÁRIO NA ESCALA ATUAL</v>
      </c>
    </row>
    <row r="5885" spans="1:10" ht="41.25" hidden="1" customHeight="1">
      <c r="A5885" s="144">
        <v>45815</v>
      </c>
      <c r="B5885" s="135">
        <v>24011</v>
      </c>
      <c r="C5885" s="133">
        <v>0.79166666666666663</v>
      </c>
      <c r="D5885" s="136" t="s">
        <v>11</v>
      </c>
      <c r="E5885" s="132" t="s">
        <v>114</v>
      </c>
      <c r="F5885" s="132"/>
      <c r="G5885" s="132" t="str">
        <f t="shared" si="202"/>
        <v>1</v>
      </c>
      <c r="H5885" s="137">
        <f t="shared" si="201"/>
        <v>18</v>
      </c>
      <c r="I5885" s="132" t="str" cm="1">
        <f t="array" ref="I5885">_xlfn.XLOOKUP(C5885,imp_horarios,imp_trechos_janta,"",-1,1)</f>
        <v>GOIANIA X TERESINA 18:00</v>
      </c>
      <c r="J5885" s="145" t="str" cm="1">
        <f t="array" ref="J5885">_xlfn.XLOOKUP(D5885,justificativas_motivos,justificativas_texto,"",1,1)</f>
        <v>MOTORISTA CUMPRINDO HORÁRIO NA ESCALA ATUAL</v>
      </c>
    </row>
    <row r="5886" spans="1:10" ht="41.25" hidden="1" customHeight="1">
      <c r="A5886" s="144">
        <v>45815</v>
      </c>
      <c r="B5886" s="135">
        <v>24016</v>
      </c>
      <c r="C5886" s="133">
        <v>0.83333333333333337</v>
      </c>
      <c r="D5886" s="136" t="s">
        <v>11</v>
      </c>
      <c r="E5886" s="132" t="s">
        <v>93</v>
      </c>
      <c r="F5886" s="132"/>
      <c r="G5886" s="132" t="str">
        <f t="shared" si="202"/>
        <v>1</v>
      </c>
      <c r="H5886" s="137">
        <f t="shared" si="201"/>
        <v>18</v>
      </c>
      <c r="I5886" s="132" t="str" cm="1">
        <f t="array" ref="I5886">_xlfn.XLOOKUP(C5886,imp_horarios,imp_trechos_janta,"",-1,1)</f>
        <v>GOIANIA X SAO LUIS 20:00</v>
      </c>
      <c r="J5886" s="145" t="str" cm="1">
        <f t="array" ref="J5886">_xlfn.XLOOKUP(D5886,justificativas_motivos,justificativas_texto,"",1,1)</f>
        <v>MOTORISTA CUMPRINDO HORÁRIO NA ESCALA ATUAL</v>
      </c>
    </row>
    <row r="5887" spans="1:10" ht="41.25" hidden="1" customHeight="1">
      <c r="A5887" s="144">
        <v>45815</v>
      </c>
      <c r="B5887" s="135">
        <v>24016</v>
      </c>
      <c r="C5887" s="133">
        <v>0.83333333333333337</v>
      </c>
      <c r="D5887" s="136" t="s">
        <v>11</v>
      </c>
      <c r="E5887" s="132" t="s">
        <v>441</v>
      </c>
      <c r="F5887" s="132"/>
      <c r="G5887" s="132" t="str">
        <f t="shared" si="202"/>
        <v>1</v>
      </c>
      <c r="H5887" s="137">
        <f t="shared" si="201"/>
        <v>18</v>
      </c>
      <c r="I5887" s="132" t="str" cm="1">
        <f t="array" ref="I5887">_xlfn.XLOOKUP(C5887,imp_horarios,imp_trechos_janta,"",-1,1)</f>
        <v>GOIANIA X SAO LUIS 20:00</v>
      </c>
      <c r="J5887" s="145" t="str" cm="1">
        <f t="array" ref="J5887">_xlfn.XLOOKUP(D5887,justificativas_motivos,justificativas_texto,"",1,1)</f>
        <v>MOTORISTA CUMPRINDO HORÁRIO NA ESCALA ATUAL</v>
      </c>
    </row>
    <row r="5888" spans="1:10" ht="41.25" hidden="1" customHeight="1">
      <c r="A5888" s="144">
        <v>45816</v>
      </c>
      <c r="B5888" s="135">
        <v>24011</v>
      </c>
      <c r="C5888" s="133">
        <v>0.3</v>
      </c>
      <c r="D5888" s="136" t="s">
        <v>137</v>
      </c>
      <c r="E5888" s="132" t="s">
        <v>201</v>
      </c>
      <c r="F5888" s="132"/>
      <c r="G5888" s="132" t="str">
        <f t="shared" si="202"/>
        <v>1</v>
      </c>
      <c r="H5888" s="137">
        <f t="shared" si="201"/>
        <v>18</v>
      </c>
      <c r="I5888" s="132" t="str" cm="1">
        <f t="array" ref="I5888">_xlfn.XLOOKUP(C5888,imp_horarios,imp_trechos_janta,"",-1,1)</f>
        <v>BELEM X GOIANIA 07:12</v>
      </c>
      <c r="J5888" s="145" t="str" cm="1">
        <f t="array" ref="J5888">_xlfn.XLOOKUP(D5888,justificativas_motivos,justificativas_texto,"",1,1)</f>
        <v>MOTORISTA NA GARAGEM EM ESPERA PARA DISPONIBILIDADE DE HORARIOS</v>
      </c>
    </row>
    <row r="5889" spans="1:10" ht="41.25" hidden="1" customHeight="1">
      <c r="A5889" s="144">
        <v>45816</v>
      </c>
      <c r="B5889" s="135">
        <v>24011</v>
      </c>
      <c r="C5889" s="133">
        <v>0.3</v>
      </c>
      <c r="D5889" s="136" t="s">
        <v>137</v>
      </c>
      <c r="E5889" s="132" t="s">
        <v>151</v>
      </c>
      <c r="F5889" s="132"/>
      <c r="G5889" s="132" t="str">
        <f t="shared" si="202"/>
        <v>1</v>
      </c>
      <c r="H5889" s="137">
        <f t="shared" si="201"/>
        <v>18</v>
      </c>
      <c r="I5889" s="132" t="str" cm="1">
        <f t="array" ref="I5889">_xlfn.XLOOKUP(C5889,imp_horarios,imp_trechos_janta,"",-1,1)</f>
        <v>BELEM X GOIANIA 07:12</v>
      </c>
      <c r="J5889" s="145" t="str" cm="1">
        <f t="array" ref="J5889">_xlfn.XLOOKUP(D5889,justificativas_motivos,justificativas_texto,"",1,1)</f>
        <v>MOTORISTA NA GARAGEM EM ESPERA PARA DISPONIBILIDADE DE HORARIOS</v>
      </c>
    </row>
    <row r="5890" spans="1:10" ht="41.25" hidden="1" customHeight="1">
      <c r="A5890" s="144">
        <v>45816</v>
      </c>
      <c r="B5890" s="135">
        <v>24016</v>
      </c>
      <c r="C5890" s="133">
        <v>0.33333333333333331</v>
      </c>
      <c r="D5890" s="136" t="s">
        <v>11</v>
      </c>
      <c r="E5890" s="132" t="s">
        <v>93</v>
      </c>
      <c r="F5890" s="132"/>
      <c r="G5890" s="132" t="str">
        <f t="shared" si="202"/>
        <v>1</v>
      </c>
      <c r="H5890" s="137">
        <f t="shared" si="201"/>
        <v>18</v>
      </c>
      <c r="I5890" s="132" t="str" cm="1">
        <f t="array" ref="I5890">_xlfn.XLOOKUP(C5890,imp_horarios,imp_trechos_janta,"",-1,1)</f>
        <v>SAO LUIS X GOIANIA 08:00</v>
      </c>
      <c r="J5890" s="145" t="str" cm="1">
        <f t="array" ref="J5890">_xlfn.XLOOKUP(D5890,justificativas_motivos,justificativas_texto,"",1,1)</f>
        <v>MOTORISTA CUMPRINDO HORÁRIO NA ESCALA ATUAL</v>
      </c>
    </row>
    <row r="5891" spans="1:10" ht="41.25" hidden="1" customHeight="1">
      <c r="A5891" s="144">
        <v>45816</v>
      </c>
      <c r="B5891" s="135">
        <f>B5890</f>
        <v>24016</v>
      </c>
      <c r="C5891" s="133">
        <v>0.33333333333333331</v>
      </c>
      <c r="D5891" s="136" t="s">
        <v>11</v>
      </c>
      <c r="E5891" s="132" t="s">
        <v>441</v>
      </c>
      <c r="F5891" s="132"/>
      <c r="G5891" s="132" t="str">
        <f t="shared" si="202"/>
        <v>1</v>
      </c>
      <c r="H5891" s="137">
        <f t="shared" si="201"/>
        <v>18</v>
      </c>
      <c r="I5891" s="132" t="str" cm="1">
        <f t="array" ref="I5891">_xlfn.XLOOKUP(C5891,imp_horarios,imp_trechos_janta,"",-1,1)</f>
        <v>SAO LUIS X GOIANIA 08:00</v>
      </c>
      <c r="J5891" s="145" t="str" cm="1">
        <f t="array" ref="J5891">_xlfn.XLOOKUP(D5891,justificativas_motivos,justificativas_texto,"",1,1)</f>
        <v>MOTORISTA CUMPRINDO HORÁRIO NA ESCALA ATUAL</v>
      </c>
    </row>
    <row r="5892" spans="1:10" ht="41.25" hidden="1" customHeight="1">
      <c r="A5892" s="144">
        <v>45816</v>
      </c>
      <c r="B5892" s="135">
        <v>17100</v>
      </c>
      <c r="C5892" s="133">
        <v>0.39583333333333331</v>
      </c>
      <c r="D5892" s="136" t="s">
        <v>11</v>
      </c>
      <c r="E5892" s="132" t="s">
        <v>176</v>
      </c>
      <c r="F5892" s="132"/>
      <c r="G5892" s="132" t="str">
        <f t="shared" si="202"/>
        <v>1</v>
      </c>
      <c r="H5892" s="137">
        <f t="shared" si="201"/>
        <v>18</v>
      </c>
      <c r="I5892" s="132" t="str" cm="1">
        <f t="array" ref="I5892">_xlfn.XLOOKUP(C5892,imp_horarios,imp_trechos_janta,"",-1,1)</f>
        <v>GOIANIA X BELEM 09:30</v>
      </c>
      <c r="J5892" s="145" t="str" cm="1">
        <f t="array" ref="J5892">_xlfn.XLOOKUP(D5892,justificativas_motivos,justificativas_texto,"",1,1)</f>
        <v>MOTORISTA CUMPRINDO HORÁRIO NA ESCALA ATUAL</v>
      </c>
    </row>
    <row r="5893" spans="1:10" ht="41.25" hidden="1" customHeight="1">
      <c r="A5893" s="144">
        <v>45816</v>
      </c>
      <c r="B5893" s="135">
        <f>B5892</f>
        <v>17100</v>
      </c>
      <c r="C5893" s="133">
        <v>0.39583333333333331</v>
      </c>
      <c r="D5893" s="136" t="s">
        <v>11</v>
      </c>
      <c r="E5893" s="132" t="s">
        <v>42</v>
      </c>
      <c r="F5893" s="132"/>
      <c r="G5893" s="132" t="str">
        <f t="shared" si="202"/>
        <v>1</v>
      </c>
      <c r="H5893" s="137">
        <f t="shared" si="201"/>
        <v>18</v>
      </c>
      <c r="I5893" s="132" t="str" cm="1">
        <f t="array" ref="I5893">_xlfn.XLOOKUP(C5893,imp_horarios,imp_trechos_janta,"",-1,1)</f>
        <v>GOIANIA X BELEM 09:30</v>
      </c>
      <c r="J5893" s="145" t="str" cm="1">
        <f t="array" ref="J5893">_xlfn.XLOOKUP(D5893,justificativas_motivos,justificativas_texto,"",1,1)</f>
        <v>MOTORISTA CUMPRINDO HORÁRIO NA ESCALA ATUAL</v>
      </c>
    </row>
    <row r="5894" spans="1:10" ht="41.25" hidden="1" customHeight="1">
      <c r="A5894" s="144">
        <v>45816</v>
      </c>
      <c r="B5894" s="135">
        <v>25006</v>
      </c>
      <c r="C5894" s="133">
        <v>0.79166666666666663</v>
      </c>
      <c r="D5894" s="136" t="s">
        <v>11</v>
      </c>
      <c r="E5894" s="132" t="s">
        <v>238</v>
      </c>
      <c r="F5894" s="132"/>
      <c r="G5894" s="132" t="str">
        <f t="shared" si="202"/>
        <v>1</v>
      </c>
      <c r="H5894" s="137">
        <f t="shared" si="201"/>
        <v>18</v>
      </c>
      <c r="I5894" s="132" t="str" cm="1">
        <f t="array" ref="I5894">_xlfn.XLOOKUP(C5894,imp_horarios,imp_trechos_janta,"",-1,1)</f>
        <v>GOIANIA X TERESINA 18:00</v>
      </c>
      <c r="J5894" s="145" t="str" cm="1">
        <f t="array" ref="J5894">_xlfn.XLOOKUP(D5894,justificativas_motivos,justificativas_texto,"",1,1)</f>
        <v>MOTORISTA CUMPRINDO HORÁRIO NA ESCALA ATUAL</v>
      </c>
    </row>
    <row r="5895" spans="1:10" ht="41.25" hidden="1" customHeight="1">
      <c r="A5895" s="144">
        <v>45816</v>
      </c>
      <c r="B5895" s="146">
        <v>25006</v>
      </c>
      <c r="C5895" s="147">
        <v>0.79166666666666663</v>
      </c>
      <c r="D5895" s="148" t="s">
        <v>11</v>
      </c>
      <c r="E5895" s="149" t="s">
        <v>52</v>
      </c>
      <c r="F5895" s="149"/>
      <c r="G5895" s="149" t="str">
        <f t="shared" si="202"/>
        <v>1</v>
      </c>
      <c r="H5895" s="150">
        <f t="shared" si="201"/>
        <v>18</v>
      </c>
      <c r="I5895" s="149" t="str" cm="1">
        <f t="array" ref="I5895">_xlfn.XLOOKUP(C5895,imp_horarios,imp_trechos_janta,"",-1,1)</f>
        <v>GOIANIA X TERESINA 18:00</v>
      </c>
      <c r="J5895" s="151" t="str" cm="1">
        <f t="array" ref="J5895">_xlfn.XLOOKUP(D5895,justificativas_motivos,justificativas_texto,"",1,1)</f>
        <v>MOTORISTA CUMPRINDO HORÁRIO NA ESCALA ATUAL</v>
      </c>
    </row>
    <row r="5896" spans="1:10" ht="41.25" hidden="1" customHeight="1">
      <c r="A5896" s="152">
        <v>45816</v>
      </c>
      <c r="B5896" s="146">
        <v>24004</v>
      </c>
      <c r="C5896" s="147">
        <v>0.83333333333333337</v>
      </c>
      <c r="D5896" s="148" t="s">
        <v>11</v>
      </c>
      <c r="E5896" s="149" t="s">
        <v>130</v>
      </c>
      <c r="F5896" s="149"/>
      <c r="G5896" s="149" t="str">
        <f t="shared" si="202"/>
        <v>1</v>
      </c>
      <c r="H5896" s="150">
        <f t="shared" si="201"/>
        <v>18</v>
      </c>
      <c r="I5896" s="149" t="str" cm="1">
        <f t="array" ref="I5896">_xlfn.XLOOKUP(C5896,imp_horarios,imp_trechos_janta,"",-1,1)</f>
        <v>GOIANIA X SAO LUIS 20:00</v>
      </c>
      <c r="J5896" s="151" t="str" cm="1">
        <f t="array" ref="J5896">_xlfn.XLOOKUP(D5896,justificativas_motivos,justificativas_texto,"",1,1)</f>
        <v>MOTORISTA CUMPRINDO HORÁRIO NA ESCALA ATUAL</v>
      </c>
    </row>
    <row r="5897" spans="1:10" ht="41.25" hidden="1" customHeight="1">
      <c r="A5897" s="144">
        <v>45816</v>
      </c>
      <c r="B5897" s="135">
        <v>24004</v>
      </c>
      <c r="C5897" s="133">
        <v>0.83333333333333337</v>
      </c>
      <c r="D5897" s="136" t="s">
        <v>11</v>
      </c>
      <c r="E5897" s="132" t="s">
        <v>36</v>
      </c>
      <c r="F5897" s="132"/>
      <c r="G5897" s="132" t="str">
        <f t="shared" si="202"/>
        <v>1</v>
      </c>
      <c r="H5897" s="137">
        <f t="shared" si="201"/>
        <v>18</v>
      </c>
      <c r="I5897" s="132" t="str" cm="1">
        <f t="array" ref="I5897">_xlfn.XLOOKUP(C5897,imp_horarios,imp_trechos_janta,"",-1,1)</f>
        <v>GOIANIA X SAO LUIS 20:00</v>
      </c>
      <c r="J5897" s="145" t="str" cm="1">
        <f t="array" ref="J5897">_xlfn.XLOOKUP(D5897,justificativas_motivos,justificativas_texto,"",1,1)</f>
        <v>MOTORISTA CUMPRINDO HORÁRIO NA ESCALA ATUAL</v>
      </c>
    </row>
    <row r="5898" spans="1:10" ht="41.25" hidden="1" customHeight="1">
      <c r="A5898" s="152">
        <v>45817</v>
      </c>
      <c r="B5898" s="146">
        <v>19019</v>
      </c>
      <c r="C5898" s="147">
        <v>0.87847222222222221</v>
      </c>
      <c r="D5898" s="148" t="s">
        <v>11</v>
      </c>
      <c r="E5898" s="149" t="s">
        <v>238</v>
      </c>
      <c r="F5898" s="149"/>
      <c r="G5898" s="149" t="str">
        <f t="shared" si="202"/>
        <v>1</v>
      </c>
      <c r="H5898" s="150">
        <f t="shared" si="201"/>
        <v>18</v>
      </c>
      <c r="I5898" s="149" t="str" cm="1">
        <f t="array" ref="I5898">_xlfn.XLOOKUP(C5898,imp_horarios,imp_trechos_janta,"",-1,1)</f>
        <v>BELEM X GOIANIA 21:05</v>
      </c>
      <c r="J5898" s="151" t="str" cm="1">
        <f t="array" ref="J5898">_xlfn.XLOOKUP(D5898,justificativas_motivos,justificativas_texto,"",1,1)</f>
        <v>MOTORISTA CUMPRINDO HORÁRIO NA ESCALA ATUAL</v>
      </c>
    </row>
    <row r="5899" spans="1:10" ht="41.25" hidden="1" customHeight="1">
      <c r="A5899" s="152">
        <v>45817</v>
      </c>
      <c r="B5899" s="146">
        <v>19019</v>
      </c>
      <c r="C5899" s="147">
        <v>0.87847222222222221</v>
      </c>
      <c r="D5899" s="148" t="s">
        <v>11</v>
      </c>
      <c r="E5899" s="149" t="s">
        <v>52</v>
      </c>
      <c r="F5899" s="132"/>
      <c r="G5899" s="149" t="str">
        <f t="shared" si="202"/>
        <v>1</v>
      </c>
      <c r="H5899" s="150">
        <f t="shared" si="201"/>
        <v>18</v>
      </c>
      <c r="I5899" s="149" t="str" cm="1">
        <f t="array" ref="I5899">_xlfn.XLOOKUP(C5899,imp_horarios,imp_trechos_janta,"",-1,1)</f>
        <v>BELEM X GOIANIA 21:05</v>
      </c>
      <c r="J5899" s="151" t="str" cm="1">
        <f t="array" ref="J5899">_xlfn.XLOOKUP(D5899,justificativas_motivos,justificativas_texto,"",1,1)</f>
        <v>MOTORISTA CUMPRINDO HORÁRIO NA ESCALA ATUAL</v>
      </c>
    </row>
    <row r="5900" spans="1:10" ht="41.25" hidden="1" customHeight="1">
      <c r="A5900" s="152">
        <v>45817</v>
      </c>
      <c r="B5900" s="135">
        <v>25006</v>
      </c>
      <c r="C5900" s="133">
        <v>0.3</v>
      </c>
      <c r="D5900" s="148" t="s">
        <v>11</v>
      </c>
      <c r="E5900" s="132" t="s">
        <v>130</v>
      </c>
      <c r="F5900" s="132"/>
      <c r="G5900" s="132" t="str">
        <f t="shared" si="202"/>
        <v>1</v>
      </c>
      <c r="H5900" s="137">
        <f t="shared" si="201"/>
        <v>18</v>
      </c>
      <c r="I5900" s="132" t="str" cm="1">
        <f t="array" ref="I5900">_xlfn.XLOOKUP(C5900,imp_horarios,imp_trechos_janta,"",-1,1)</f>
        <v>BELEM X GOIANIA 07:12</v>
      </c>
      <c r="J5900" s="145" t="str" cm="1">
        <f t="array" ref="J5900">_xlfn.XLOOKUP(D5900,justificativas_motivos,justificativas_texto,"",1,1)</f>
        <v>MOTORISTA CUMPRINDO HORÁRIO NA ESCALA ATUAL</v>
      </c>
    </row>
    <row r="5901" spans="1:10" ht="41.25" hidden="1" customHeight="1">
      <c r="A5901" s="152">
        <v>45817</v>
      </c>
      <c r="B5901" s="135">
        <v>25006</v>
      </c>
      <c r="C5901" s="133">
        <v>0.3</v>
      </c>
      <c r="D5901" s="148" t="s">
        <v>11</v>
      </c>
      <c r="E5901" s="132" t="s">
        <v>173</v>
      </c>
      <c r="F5901" s="132"/>
      <c r="G5901" s="132" t="str">
        <f t="shared" si="202"/>
        <v>1</v>
      </c>
      <c r="H5901" s="137">
        <f t="shared" si="201"/>
        <v>18</v>
      </c>
      <c r="I5901" s="132" t="str" cm="1">
        <f t="array" ref="I5901">_xlfn.XLOOKUP(C5901,imp_horarios,imp_trechos_janta,"",-1,1)</f>
        <v>BELEM X GOIANIA 07:12</v>
      </c>
      <c r="J5901" s="145" t="str" cm="1">
        <f t="array" ref="J5901">_xlfn.XLOOKUP(D5901,justificativas_motivos,justificativas_texto,"",1,1)</f>
        <v>MOTORISTA CUMPRINDO HORÁRIO NA ESCALA ATUAL</v>
      </c>
    </row>
    <row r="5902" spans="1:10" ht="41.25" hidden="1" customHeight="1">
      <c r="A5902" s="152">
        <v>45817</v>
      </c>
      <c r="B5902" s="135">
        <v>24004</v>
      </c>
      <c r="C5902" s="133">
        <v>0.33333333333333331</v>
      </c>
      <c r="D5902" s="148" t="s">
        <v>11</v>
      </c>
      <c r="E5902" s="132" t="s">
        <v>180</v>
      </c>
      <c r="F5902" s="132"/>
      <c r="G5902" s="132" t="str">
        <f t="shared" si="202"/>
        <v>1</v>
      </c>
      <c r="H5902" s="137">
        <f t="shared" si="201"/>
        <v>18</v>
      </c>
      <c r="I5902" s="132" t="str" cm="1">
        <f t="array" ref="I5902">_xlfn.XLOOKUP(C5902,imp_horarios,imp_trechos_janta,"",-1,1)</f>
        <v>SAO LUIS X GOIANIA 08:00</v>
      </c>
      <c r="J5902" s="145" t="str" cm="1">
        <f t="array" ref="J5902">_xlfn.XLOOKUP(D5902,justificativas_motivos,justificativas_texto,"",1,1)</f>
        <v>MOTORISTA CUMPRINDO HORÁRIO NA ESCALA ATUAL</v>
      </c>
    </row>
    <row r="5903" spans="1:10" ht="41.25" hidden="1" customHeight="1">
      <c r="A5903" s="152">
        <v>45817</v>
      </c>
      <c r="B5903" s="135">
        <v>24004</v>
      </c>
      <c r="C5903" s="133">
        <v>0.33333333333333331</v>
      </c>
      <c r="D5903" s="148" t="s">
        <v>11</v>
      </c>
      <c r="E5903" s="132" t="s">
        <v>397</v>
      </c>
      <c r="F5903" s="132"/>
      <c r="G5903" s="132" t="str">
        <f t="shared" si="202"/>
        <v>1</v>
      </c>
      <c r="H5903" s="137">
        <f t="shared" si="201"/>
        <v>18</v>
      </c>
      <c r="I5903" s="132" t="str" cm="1">
        <f t="array" ref="I5903">_xlfn.XLOOKUP(C5903,imp_horarios,imp_trechos_janta,"",-1,1)</f>
        <v>SAO LUIS X GOIANIA 08:00</v>
      </c>
      <c r="J5903" s="145" t="str" cm="1">
        <f t="array" ref="J5903">_xlfn.XLOOKUP(D5903,justificativas_motivos,justificativas_texto,"",1,1)</f>
        <v>MOTORISTA CUMPRINDO HORÁRIO NA ESCALA ATUAL</v>
      </c>
    </row>
    <row r="5904" spans="1:10" ht="41.25" hidden="1" customHeight="1">
      <c r="A5904" s="152">
        <v>45817</v>
      </c>
      <c r="B5904" s="135">
        <v>17400</v>
      </c>
      <c r="C5904" s="133">
        <v>0.39583333333333331</v>
      </c>
      <c r="D5904" s="148" t="s">
        <v>11</v>
      </c>
      <c r="E5904" s="132" t="s">
        <v>208</v>
      </c>
      <c r="F5904" s="149"/>
      <c r="G5904" s="132" t="str">
        <f t="shared" si="202"/>
        <v>1</v>
      </c>
      <c r="H5904" s="137">
        <f t="shared" si="201"/>
        <v>18</v>
      </c>
      <c r="I5904" s="132" t="str" cm="1">
        <f t="array" ref="I5904">_xlfn.XLOOKUP(C5904,imp_horarios,imp_trechos_janta,"",-1,1)</f>
        <v>GOIANIA X BELEM 09:30</v>
      </c>
      <c r="J5904" s="145" t="str" cm="1">
        <f t="array" ref="J5904">_xlfn.XLOOKUP(D5904,justificativas_motivos,justificativas_texto,"",1,1)</f>
        <v>MOTORISTA CUMPRINDO HORÁRIO NA ESCALA ATUAL</v>
      </c>
    </row>
    <row r="5905" spans="1:10" ht="41.25" hidden="1" customHeight="1">
      <c r="A5905" s="144">
        <v>45817</v>
      </c>
      <c r="B5905" s="135">
        <v>17400</v>
      </c>
      <c r="C5905" s="133">
        <v>0.39583333333333331</v>
      </c>
      <c r="D5905" s="136" t="s">
        <v>11</v>
      </c>
      <c r="E5905" s="132" t="s">
        <v>452</v>
      </c>
      <c r="F5905" s="132"/>
      <c r="G5905" s="132" t="str">
        <f t="shared" si="202"/>
        <v>1</v>
      </c>
      <c r="H5905" s="137">
        <f t="shared" si="201"/>
        <v>18</v>
      </c>
      <c r="I5905" s="132" t="str" cm="1">
        <f t="array" ref="I5905">_xlfn.XLOOKUP(C5905,imp_horarios,imp_trechos_janta,"",-1,1)</f>
        <v>GOIANIA X BELEM 09:30</v>
      </c>
      <c r="J5905" s="145" t="str" cm="1">
        <f t="array" ref="J5905">_xlfn.XLOOKUP(D5905,justificativas_motivos,justificativas_texto,"",1,1)</f>
        <v>MOTORISTA CUMPRINDO HORÁRIO NA ESCALA ATUAL</v>
      </c>
    </row>
    <row r="5906" spans="1:10" ht="41.25" hidden="1" customHeight="1">
      <c r="A5906" s="144">
        <v>45817</v>
      </c>
      <c r="B5906" s="135">
        <v>24009</v>
      </c>
      <c r="C5906" s="133">
        <v>0.79166666666666663</v>
      </c>
      <c r="D5906" s="136" t="s">
        <v>11</v>
      </c>
      <c r="E5906" s="132" t="s">
        <v>226</v>
      </c>
      <c r="F5906" s="132"/>
      <c r="G5906" s="132" t="str">
        <f t="shared" si="202"/>
        <v>1</v>
      </c>
      <c r="H5906" s="137">
        <f t="shared" si="201"/>
        <v>18</v>
      </c>
      <c r="I5906" s="132" t="str" cm="1">
        <f t="array" ref="I5906">_xlfn.XLOOKUP(C5906,imp_horarios,imp_trechos_janta,"",-1,1)</f>
        <v>GOIANIA X TERESINA 18:00</v>
      </c>
      <c r="J5906" s="145" t="str" cm="1">
        <f t="array" ref="J5906">_xlfn.XLOOKUP(D5906,justificativas_motivos,justificativas_texto,"",1,1)</f>
        <v>MOTORISTA CUMPRINDO HORÁRIO NA ESCALA ATUAL</v>
      </c>
    </row>
    <row r="5907" spans="1:10" ht="41.25" hidden="1" customHeight="1">
      <c r="A5907" s="144">
        <v>45817</v>
      </c>
      <c r="B5907" s="135">
        <v>24009</v>
      </c>
      <c r="C5907" s="133">
        <v>0.79166666666666663</v>
      </c>
      <c r="D5907" s="136" t="s">
        <v>11</v>
      </c>
      <c r="E5907" s="132" t="s">
        <v>339</v>
      </c>
      <c r="F5907" s="132"/>
      <c r="G5907" s="132" t="str">
        <f t="shared" si="202"/>
        <v>1</v>
      </c>
      <c r="H5907" s="137">
        <f t="shared" si="201"/>
        <v>18</v>
      </c>
      <c r="I5907" s="132" t="str" cm="1">
        <f t="array" ref="I5907">_xlfn.XLOOKUP(C5907,imp_horarios,imp_trechos_janta,"",-1,1)</f>
        <v>GOIANIA X TERESINA 18:00</v>
      </c>
      <c r="J5907" s="145" t="str" cm="1">
        <f t="array" ref="J5907">_xlfn.XLOOKUP(D5907,justificativas_motivos,justificativas_texto,"",1,1)</f>
        <v>MOTORISTA CUMPRINDO HORÁRIO NA ESCALA ATUAL</v>
      </c>
    </row>
    <row r="5908" spans="1:10" ht="41.25" hidden="1" customHeight="1">
      <c r="A5908" s="144">
        <v>45817</v>
      </c>
      <c r="B5908" s="135">
        <v>24003</v>
      </c>
      <c r="C5908" s="133">
        <v>0.83333333333333337</v>
      </c>
      <c r="D5908" s="136" t="s">
        <v>11</v>
      </c>
      <c r="E5908" s="132" t="s">
        <v>12</v>
      </c>
      <c r="F5908" s="132"/>
      <c r="G5908" s="132" t="str">
        <f t="shared" si="202"/>
        <v>1</v>
      </c>
      <c r="H5908" s="137">
        <f t="shared" si="201"/>
        <v>18</v>
      </c>
      <c r="I5908" s="132" t="str" cm="1">
        <f t="array" ref="I5908">_xlfn.XLOOKUP(C5908,imp_horarios,imp_trechos_janta,"",-1,1)</f>
        <v>GOIANIA X SAO LUIS 20:00</v>
      </c>
      <c r="J5908" s="145" t="str" cm="1">
        <f t="array" ref="J5908">_xlfn.XLOOKUP(D5908,justificativas_motivos,justificativas_texto,"",1,1)</f>
        <v>MOTORISTA CUMPRINDO HORÁRIO NA ESCALA ATUAL</v>
      </c>
    </row>
    <row r="5909" spans="1:10" ht="41.25" hidden="1" customHeight="1">
      <c r="A5909" s="152">
        <v>45817</v>
      </c>
      <c r="B5909" s="146">
        <v>24003</v>
      </c>
      <c r="C5909" s="147">
        <v>0.83333333333333337</v>
      </c>
      <c r="D5909" s="148" t="s">
        <v>11</v>
      </c>
      <c r="E5909" s="149" t="s">
        <v>203</v>
      </c>
      <c r="F5909" s="149"/>
      <c r="G5909" s="149" t="str">
        <f t="shared" si="202"/>
        <v>1</v>
      </c>
      <c r="H5909" s="150">
        <f t="shared" si="201"/>
        <v>18</v>
      </c>
      <c r="I5909" s="149" t="str" cm="1">
        <f t="array" ref="I5909">_xlfn.XLOOKUP(C5909,imp_horarios,imp_trechos_janta,"",-1,1)</f>
        <v>GOIANIA X SAO LUIS 20:00</v>
      </c>
      <c r="J5909" s="151" t="str" cm="1">
        <f t="array" ref="J5909">_xlfn.XLOOKUP(D5909,justificativas_motivos,justificativas_texto,"",1,1)</f>
        <v>MOTORISTA CUMPRINDO HORÁRIO NA ESCALA ATUAL</v>
      </c>
    </row>
    <row r="5910" spans="1:10" ht="41.25" hidden="1" customHeight="1">
      <c r="A5910" s="152">
        <v>45818</v>
      </c>
      <c r="B5910" s="146">
        <v>19024</v>
      </c>
      <c r="C5910" s="147">
        <v>0.87847222222222221</v>
      </c>
      <c r="D5910" s="148" t="s">
        <v>11</v>
      </c>
      <c r="E5910" s="153" t="s">
        <v>226</v>
      </c>
      <c r="F5910" s="149"/>
      <c r="G5910" s="149" t="str">
        <f t="shared" si="202"/>
        <v>1</v>
      </c>
      <c r="H5910" s="150">
        <f t="shared" si="201"/>
        <v>18</v>
      </c>
      <c r="I5910" s="149" t="str" cm="1">
        <f t="array" ref="I5910">_xlfn.XLOOKUP(C5910,imp_horarios,imp_trechos_janta,"",-1,1)</f>
        <v>BELEM X GOIANIA 21:05</v>
      </c>
      <c r="J5910" s="151" t="str" cm="1">
        <f t="array" ref="J5910">_xlfn.XLOOKUP(D5910,justificativas_motivos,justificativas_texto,"",1,1)</f>
        <v>MOTORISTA CUMPRINDO HORÁRIO NA ESCALA ATUAL</v>
      </c>
    </row>
    <row r="5911" spans="1:10" ht="41.25" hidden="1" customHeight="1">
      <c r="A5911" s="152">
        <v>45818</v>
      </c>
      <c r="B5911" s="146">
        <v>19024</v>
      </c>
      <c r="C5911" s="147">
        <v>0.87847222222222221</v>
      </c>
      <c r="D5911" s="148" t="s">
        <v>11</v>
      </c>
      <c r="E5911" s="153" t="s">
        <v>339</v>
      </c>
      <c r="F5911" s="149"/>
      <c r="G5911" s="149" t="str">
        <f t="shared" si="202"/>
        <v>1</v>
      </c>
      <c r="H5911" s="150">
        <f t="shared" si="201"/>
        <v>18</v>
      </c>
      <c r="I5911" s="149" t="str" cm="1">
        <f t="array" ref="I5911">_xlfn.XLOOKUP(C5911,imp_horarios,imp_trechos_janta,"",-1,1)</f>
        <v>BELEM X GOIANIA 21:05</v>
      </c>
      <c r="J5911" s="151" t="str" cm="1">
        <f t="array" ref="J5911">_xlfn.XLOOKUP(D5911,justificativas_motivos,justificativas_texto,"",1,1)</f>
        <v>MOTORISTA CUMPRINDO HORÁRIO NA ESCALA ATUAL</v>
      </c>
    </row>
    <row r="5912" spans="1:10" ht="41.25" hidden="1" customHeight="1">
      <c r="A5912" s="152">
        <v>45818</v>
      </c>
      <c r="B5912" s="146">
        <v>24001</v>
      </c>
      <c r="C5912" s="147">
        <v>0.3</v>
      </c>
      <c r="D5912" s="148" t="s">
        <v>11</v>
      </c>
      <c r="E5912" s="153" t="s">
        <v>12</v>
      </c>
      <c r="F5912" s="149"/>
      <c r="G5912" s="149" t="str">
        <f t="shared" si="202"/>
        <v>1</v>
      </c>
      <c r="H5912" s="150">
        <f t="shared" si="201"/>
        <v>18</v>
      </c>
      <c r="I5912" s="149" t="str" cm="1">
        <f t="array" ref="I5912">_xlfn.XLOOKUP(C5912,imp_horarios,imp_trechos_janta,"",-1,1)</f>
        <v>BELEM X GOIANIA 07:12</v>
      </c>
      <c r="J5912" s="151" t="str" cm="1">
        <f t="array" ref="J5912">_xlfn.XLOOKUP(D5912,justificativas_motivos,justificativas_texto,"",1,1)</f>
        <v>MOTORISTA CUMPRINDO HORÁRIO NA ESCALA ATUAL</v>
      </c>
    </row>
    <row r="5913" spans="1:10" ht="41.25" hidden="1" customHeight="1">
      <c r="A5913" s="152">
        <v>45818</v>
      </c>
      <c r="B5913" s="146">
        <v>24001</v>
      </c>
      <c r="C5913" s="147">
        <v>0.3</v>
      </c>
      <c r="D5913" s="148" t="s">
        <v>11</v>
      </c>
      <c r="E5913" s="153" t="s">
        <v>203</v>
      </c>
      <c r="F5913" s="149"/>
      <c r="G5913" s="149" t="str">
        <f t="shared" si="202"/>
        <v>1</v>
      </c>
      <c r="H5913" s="150">
        <f t="shared" si="201"/>
        <v>18</v>
      </c>
      <c r="I5913" s="149" t="str" cm="1">
        <f t="array" ref="I5913">_xlfn.XLOOKUP(C5913,imp_horarios,imp_trechos_janta,"",-1,1)</f>
        <v>BELEM X GOIANIA 07:12</v>
      </c>
      <c r="J5913" s="151" t="str" cm="1">
        <f t="array" ref="J5913">_xlfn.XLOOKUP(D5913,justificativas_motivos,justificativas_texto,"",1,1)</f>
        <v>MOTORISTA CUMPRINDO HORÁRIO NA ESCALA ATUAL</v>
      </c>
    </row>
    <row r="5914" spans="1:10" ht="41.25" hidden="1" customHeight="1">
      <c r="A5914" s="152">
        <v>45818</v>
      </c>
      <c r="B5914" s="146">
        <v>16000</v>
      </c>
      <c r="C5914" s="147">
        <v>0.75</v>
      </c>
      <c r="D5914" s="148" t="s">
        <v>11</v>
      </c>
      <c r="E5914" s="149" t="s">
        <v>216</v>
      </c>
      <c r="F5914" s="149"/>
      <c r="G5914" s="149" t="str">
        <f t="shared" si="202"/>
        <v>1</v>
      </c>
      <c r="H5914" s="150">
        <f t="shared" ref="H5914:H5977" si="203">IF(E5914="MOTORISTA","",18)</f>
        <v>18</v>
      </c>
      <c r="I5914" s="149" t="str" cm="1">
        <f t="array" ref="I5914">_xlfn.XLOOKUP(C5914,imp_horarios,imp_trechos_janta,"",-1,1)</f>
        <v>GOIANIA X TERESINA 18:00</v>
      </c>
      <c r="J5914" s="151" t="str" cm="1">
        <f t="array" ref="J5914">_xlfn.XLOOKUP(D5914,justificativas_motivos,justificativas_texto,"",1,1)</f>
        <v>MOTORISTA CUMPRINDO HORÁRIO NA ESCALA ATUAL</v>
      </c>
    </row>
    <row r="5915" spans="1:10" ht="41.25" hidden="1" customHeight="1">
      <c r="A5915" s="152">
        <v>45818</v>
      </c>
      <c r="B5915" s="146">
        <v>16600</v>
      </c>
      <c r="C5915" s="147">
        <v>0.75</v>
      </c>
      <c r="D5915" s="148" t="s">
        <v>11</v>
      </c>
      <c r="E5915" s="149" t="s">
        <v>157</v>
      </c>
      <c r="F5915" s="149"/>
      <c r="G5915" s="149" t="str">
        <f t="shared" si="202"/>
        <v>1</v>
      </c>
      <c r="H5915" s="150">
        <f t="shared" si="203"/>
        <v>18</v>
      </c>
      <c r="I5915" s="149" t="str" cm="1">
        <f t="array" ref="I5915">_xlfn.XLOOKUP(C5915,imp_horarios,imp_trechos_janta,"",-1,1)</f>
        <v>GOIANIA X TERESINA 18:00</v>
      </c>
      <c r="J5915" s="151" t="str" cm="1">
        <f t="array" ref="J5915">_xlfn.XLOOKUP(D5915,justificativas_motivos,justificativas_texto,"",1,1)</f>
        <v>MOTORISTA CUMPRINDO HORÁRIO NA ESCALA ATUAL</v>
      </c>
    </row>
    <row r="5916" spans="1:10" ht="41.25" hidden="1" customHeight="1">
      <c r="A5916" s="152">
        <v>45818</v>
      </c>
      <c r="B5916" s="146">
        <v>24013</v>
      </c>
      <c r="C5916" s="147">
        <v>0.79166666666666663</v>
      </c>
      <c r="D5916" s="148" t="s">
        <v>11</v>
      </c>
      <c r="E5916" s="149" t="s">
        <v>65</v>
      </c>
      <c r="F5916" s="149"/>
      <c r="G5916" s="149" t="str">
        <f t="shared" si="202"/>
        <v>1</v>
      </c>
      <c r="H5916" s="150">
        <f t="shared" si="203"/>
        <v>18</v>
      </c>
      <c r="I5916" s="149" t="str" cm="1">
        <f t="array" ref="I5916">_xlfn.XLOOKUP(C5916,imp_horarios,imp_trechos_janta,"",-1,1)</f>
        <v>GOIANIA X TERESINA 18:00</v>
      </c>
      <c r="J5916" s="151" t="str" cm="1">
        <f t="array" ref="J5916">_xlfn.XLOOKUP(D5916,justificativas_motivos,justificativas_texto,"",1,1)</f>
        <v>MOTORISTA CUMPRINDO HORÁRIO NA ESCALA ATUAL</v>
      </c>
    </row>
    <row r="5917" spans="1:10" ht="41.25" hidden="1" customHeight="1">
      <c r="A5917" s="152">
        <v>45818</v>
      </c>
      <c r="B5917" s="146">
        <v>24013</v>
      </c>
      <c r="C5917" s="147">
        <v>0.79166666666666663</v>
      </c>
      <c r="D5917" s="148" t="s">
        <v>11</v>
      </c>
      <c r="E5917" s="149" t="s">
        <v>64</v>
      </c>
      <c r="F5917" s="149"/>
      <c r="G5917" s="149" t="str">
        <f t="shared" si="202"/>
        <v>1</v>
      </c>
      <c r="H5917" s="150">
        <f t="shared" si="203"/>
        <v>18</v>
      </c>
      <c r="I5917" s="149" t="str" cm="1">
        <f t="array" ref="I5917">_xlfn.XLOOKUP(C5917,imp_horarios,imp_trechos_janta,"",-1,1)</f>
        <v>GOIANIA X TERESINA 18:00</v>
      </c>
      <c r="J5917" s="151" t="str" cm="1">
        <f t="array" ref="J5917">_xlfn.XLOOKUP(D5917,justificativas_motivos,justificativas_texto,"",1,1)</f>
        <v>MOTORISTA CUMPRINDO HORÁRIO NA ESCALA ATUAL</v>
      </c>
    </row>
    <row r="5918" spans="1:10" ht="41.25" hidden="1" customHeight="1">
      <c r="A5918" s="152">
        <v>45819</v>
      </c>
      <c r="B5918" s="146">
        <v>19005</v>
      </c>
      <c r="C5918" s="147">
        <v>0.87847222222222221</v>
      </c>
      <c r="D5918" s="136" t="s">
        <v>11</v>
      </c>
      <c r="E5918" s="132" t="s">
        <v>132</v>
      </c>
      <c r="F5918" s="132"/>
      <c r="G5918" s="132" t="str">
        <f t="shared" si="202"/>
        <v>1</v>
      </c>
      <c r="H5918" s="137">
        <f t="shared" si="203"/>
        <v>18</v>
      </c>
      <c r="I5918" s="132" t="str" cm="1">
        <f t="array" ref="I5918">_xlfn.XLOOKUP(C5918,imp_horarios,imp_trechos_janta,"",-1,1)</f>
        <v>BELEM X GOIANIA 21:05</v>
      </c>
      <c r="J5918" s="145" t="str" cm="1">
        <f t="array" ref="J5918">_xlfn.XLOOKUP(D5918,justificativas_motivos,justificativas_texto,"",1,1)</f>
        <v>MOTORISTA CUMPRINDO HORÁRIO NA ESCALA ATUAL</v>
      </c>
    </row>
    <row r="5919" spans="1:10" ht="41.25" hidden="1" customHeight="1">
      <c r="A5919" s="152">
        <v>45819</v>
      </c>
      <c r="B5919" s="135">
        <v>19005</v>
      </c>
      <c r="C5919" s="133">
        <v>0.87847222222222221</v>
      </c>
      <c r="D5919" s="136" t="s">
        <v>11</v>
      </c>
      <c r="E5919" s="132" t="s">
        <v>60</v>
      </c>
      <c r="F5919" s="132"/>
      <c r="G5919" s="132" t="str">
        <f t="shared" si="202"/>
        <v>1</v>
      </c>
      <c r="H5919" s="137">
        <f t="shared" si="203"/>
        <v>18</v>
      </c>
      <c r="I5919" s="132" t="str" cm="1">
        <f t="array" ref="I5919">_xlfn.XLOOKUP(C5919,imp_horarios,imp_trechos_janta,"",-1,1)</f>
        <v>BELEM X GOIANIA 21:05</v>
      </c>
      <c r="J5919" s="145" t="str" cm="1">
        <f t="array" ref="J5919">_xlfn.XLOOKUP(D5919,justificativas_motivos,justificativas_texto,"",1,1)</f>
        <v>MOTORISTA CUMPRINDO HORÁRIO NA ESCALA ATUAL</v>
      </c>
    </row>
    <row r="5920" spans="1:10" ht="41.25" hidden="1" customHeight="1">
      <c r="A5920" s="152">
        <v>45819</v>
      </c>
      <c r="B5920" s="135">
        <v>24013</v>
      </c>
      <c r="C5920" s="133">
        <v>0.3</v>
      </c>
      <c r="D5920" s="136" t="s">
        <v>11</v>
      </c>
      <c r="E5920" s="132" t="s">
        <v>488</v>
      </c>
      <c r="F5920" s="132"/>
      <c r="G5920" s="132" t="str">
        <f t="shared" si="202"/>
        <v>1</v>
      </c>
      <c r="H5920" s="137">
        <f t="shared" si="203"/>
        <v>18</v>
      </c>
      <c r="I5920" s="132" t="str" cm="1">
        <f t="array" ref="I5920">_xlfn.XLOOKUP(C5920,imp_horarios,imp_trechos_janta,"",-1,1)</f>
        <v>BELEM X GOIANIA 07:12</v>
      </c>
      <c r="J5920" s="145" t="str" cm="1">
        <f t="array" ref="J5920">_xlfn.XLOOKUP(D5920,justificativas_motivos,justificativas_texto,"",1,1)</f>
        <v>MOTORISTA CUMPRINDO HORÁRIO NA ESCALA ATUAL</v>
      </c>
    </row>
    <row r="5921" spans="1:10" ht="41.25" hidden="1" customHeight="1">
      <c r="A5921" s="152">
        <v>45819</v>
      </c>
      <c r="B5921" s="135">
        <v>24013</v>
      </c>
      <c r="C5921" s="133">
        <v>0.3</v>
      </c>
      <c r="D5921" s="136" t="s">
        <v>11</v>
      </c>
      <c r="E5921" s="132" t="s">
        <v>70</v>
      </c>
      <c r="F5921" s="132"/>
      <c r="G5921" s="132" t="str">
        <f t="shared" si="202"/>
        <v>1</v>
      </c>
      <c r="H5921" s="137">
        <f t="shared" si="203"/>
        <v>18</v>
      </c>
      <c r="I5921" s="132" t="str" cm="1">
        <f t="array" ref="I5921">_xlfn.XLOOKUP(C5921,imp_horarios,imp_trechos_janta,"",-1,1)</f>
        <v>BELEM X GOIANIA 07:12</v>
      </c>
      <c r="J5921" s="145" t="str" cm="1">
        <f t="array" ref="J5921">_xlfn.XLOOKUP(D5921,justificativas_motivos,justificativas_texto,"",1,1)</f>
        <v>MOTORISTA CUMPRINDO HORÁRIO NA ESCALA ATUAL</v>
      </c>
    </row>
    <row r="5922" spans="1:10" ht="41.25" hidden="1" customHeight="1">
      <c r="A5922" s="152">
        <v>45819</v>
      </c>
      <c r="B5922" s="135">
        <v>24005</v>
      </c>
      <c r="C5922" s="147">
        <v>0.33333333333333331</v>
      </c>
      <c r="D5922" s="148" t="s">
        <v>11</v>
      </c>
      <c r="E5922" s="149" t="s">
        <v>204</v>
      </c>
      <c r="F5922" s="149"/>
      <c r="G5922" s="149" t="str">
        <f t="shared" si="202"/>
        <v>1</v>
      </c>
      <c r="H5922" s="150">
        <f t="shared" si="203"/>
        <v>18</v>
      </c>
      <c r="I5922" s="149" t="str" cm="1">
        <f t="array" ref="I5922">_xlfn.XLOOKUP(C5922,imp_horarios,imp_trechos_janta,"",-1,1)</f>
        <v>SAO LUIS X GOIANIA 08:00</v>
      </c>
      <c r="J5922" s="151" t="str" cm="1">
        <f t="array" ref="J5922">_xlfn.XLOOKUP(D5922,justificativas_motivos,justificativas_texto,"",1,1)</f>
        <v>MOTORISTA CUMPRINDO HORÁRIO NA ESCALA ATUAL</v>
      </c>
    </row>
    <row r="5923" spans="1:10" ht="41.25" hidden="1" customHeight="1">
      <c r="A5923" s="144">
        <v>45819</v>
      </c>
      <c r="B5923" s="135">
        <v>24005</v>
      </c>
      <c r="C5923" s="133">
        <v>0.33333333333333331</v>
      </c>
      <c r="D5923" s="136" t="s">
        <v>11</v>
      </c>
      <c r="E5923" s="132" t="s">
        <v>118</v>
      </c>
      <c r="F5923" s="132"/>
      <c r="G5923" s="132" t="str">
        <f t="shared" si="202"/>
        <v>1</v>
      </c>
      <c r="H5923" s="137">
        <f t="shared" si="203"/>
        <v>18</v>
      </c>
      <c r="I5923" s="132" t="str" cm="1">
        <f t="array" ref="I5923">_xlfn.XLOOKUP(C5923,imp_horarios,imp_trechos_janta,"",-1,1)</f>
        <v>SAO LUIS X GOIANIA 08:00</v>
      </c>
      <c r="J5923" s="145" t="str" cm="1">
        <f t="array" ref="J5923">_xlfn.XLOOKUP(D5923,justificativas_motivos,justificativas_texto,"",1,1)</f>
        <v>MOTORISTA CUMPRINDO HORÁRIO NA ESCALA ATUAL</v>
      </c>
    </row>
    <row r="5924" spans="1:10" ht="41.25" hidden="1" customHeight="1">
      <c r="A5924" s="144">
        <v>45819</v>
      </c>
      <c r="B5924" s="135">
        <v>15600</v>
      </c>
      <c r="C5924" s="133">
        <v>0.39583333333333331</v>
      </c>
      <c r="D5924" s="136" t="s">
        <v>11</v>
      </c>
      <c r="E5924" s="132" t="s">
        <v>349</v>
      </c>
      <c r="F5924" s="132"/>
      <c r="G5924" s="132" t="str">
        <f t="shared" si="202"/>
        <v>1</v>
      </c>
      <c r="H5924" s="137">
        <f t="shared" si="203"/>
        <v>18</v>
      </c>
      <c r="I5924" s="132" t="str" cm="1">
        <f t="array" ref="I5924">_xlfn.XLOOKUP(C5924,imp_horarios,imp_trechos_janta,"",-1,1)</f>
        <v>GOIANIA X BELEM 09:30</v>
      </c>
      <c r="J5924" s="145" t="str" cm="1">
        <f t="array" ref="J5924">_xlfn.XLOOKUP(D5924,justificativas_motivos,justificativas_texto,"",1,1)</f>
        <v>MOTORISTA CUMPRINDO HORÁRIO NA ESCALA ATUAL</v>
      </c>
    </row>
    <row r="5925" spans="1:10" ht="41.25" hidden="1" customHeight="1">
      <c r="A5925" s="144">
        <v>45819</v>
      </c>
      <c r="B5925" s="135">
        <v>15600</v>
      </c>
      <c r="C5925" s="133">
        <v>0.39583333333333331</v>
      </c>
      <c r="D5925" s="136" t="s">
        <v>11</v>
      </c>
      <c r="E5925" s="132" t="s">
        <v>477</v>
      </c>
      <c r="F5925" s="132"/>
      <c r="G5925" s="132" t="str">
        <f t="shared" si="202"/>
        <v>1</v>
      </c>
      <c r="H5925" s="137">
        <f t="shared" si="203"/>
        <v>18</v>
      </c>
      <c r="I5925" s="132" t="str" cm="1">
        <f t="array" ref="I5925">_xlfn.XLOOKUP(C5925,imp_horarios,imp_trechos_janta,"",-1,1)</f>
        <v>GOIANIA X BELEM 09:30</v>
      </c>
      <c r="J5925" s="145" t="str" cm="1">
        <f t="array" ref="J5925">_xlfn.XLOOKUP(D5925,justificativas_motivos,justificativas_texto,"",1,1)</f>
        <v>MOTORISTA CUMPRINDO HORÁRIO NA ESCALA ATUAL</v>
      </c>
    </row>
    <row r="5926" spans="1:10" ht="41.25" hidden="1" customHeight="1">
      <c r="A5926" s="144">
        <v>45819</v>
      </c>
      <c r="B5926" s="135">
        <v>24016</v>
      </c>
      <c r="C5926" s="133">
        <v>0.83333333333333337</v>
      </c>
      <c r="D5926" s="136" t="s">
        <v>11</v>
      </c>
      <c r="E5926" s="132" t="s">
        <v>309</v>
      </c>
      <c r="F5926" s="132"/>
      <c r="G5926" s="132" t="str">
        <f t="shared" si="202"/>
        <v>1</v>
      </c>
      <c r="H5926" s="137">
        <f t="shared" si="203"/>
        <v>18</v>
      </c>
      <c r="I5926" s="132" t="str" cm="1">
        <f t="array" ref="I5926">_xlfn.XLOOKUP(C5926,imp_horarios,imp_trechos_janta,"",-1,1)</f>
        <v>GOIANIA X SAO LUIS 20:00</v>
      </c>
      <c r="J5926" s="145" t="str" cm="1">
        <f t="array" ref="J5926">_xlfn.XLOOKUP(D5926,justificativas_motivos,justificativas_texto,"",1,1)</f>
        <v>MOTORISTA CUMPRINDO HORÁRIO NA ESCALA ATUAL</v>
      </c>
    </row>
    <row r="5927" spans="1:10" ht="41.25" hidden="1" customHeight="1">
      <c r="A5927" s="152">
        <v>45819</v>
      </c>
      <c r="B5927" s="146">
        <v>24016</v>
      </c>
      <c r="C5927" s="147">
        <v>0.83333333333333337</v>
      </c>
      <c r="D5927" s="148" t="s">
        <v>11</v>
      </c>
      <c r="E5927" s="149" t="s">
        <v>47</v>
      </c>
      <c r="F5927" s="149"/>
      <c r="G5927" s="149" t="str">
        <f t="shared" si="202"/>
        <v>1</v>
      </c>
      <c r="H5927" s="150">
        <f t="shared" si="203"/>
        <v>18</v>
      </c>
      <c r="I5927" s="149" t="str" cm="1">
        <f t="array" ref="I5927">_xlfn.XLOOKUP(C5927,imp_horarios,imp_trechos_janta,"",-1,1)</f>
        <v>GOIANIA X SAO LUIS 20:00</v>
      </c>
      <c r="J5927" s="151" t="str" cm="1">
        <f t="array" ref="J5927">_xlfn.XLOOKUP(D5927,justificativas_motivos,justificativas_texto,"",1,1)</f>
        <v>MOTORISTA CUMPRINDO HORÁRIO NA ESCALA ATUAL</v>
      </c>
    </row>
    <row r="5928" spans="1:10" ht="41.25" hidden="1" customHeight="1">
      <c r="A5928" s="152">
        <v>45820</v>
      </c>
      <c r="B5928" s="146">
        <v>19018</v>
      </c>
      <c r="C5928" s="147">
        <v>0.87847222222222221</v>
      </c>
      <c r="D5928" s="148" t="s">
        <v>11</v>
      </c>
      <c r="E5928" s="153" t="s">
        <v>309</v>
      </c>
      <c r="F5928" s="149"/>
      <c r="G5928" s="149" t="str">
        <f t="shared" si="202"/>
        <v>1</v>
      </c>
      <c r="H5928" s="150">
        <f t="shared" si="203"/>
        <v>18</v>
      </c>
      <c r="I5928" s="149" t="str" cm="1">
        <f t="array" ref="I5928">_xlfn.XLOOKUP(C5928,imp_horarios,imp_trechos_janta,"",-1,1)</f>
        <v>BELEM X GOIANIA 21:05</v>
      </c>
      <c r="J5928" s="151" t="str" cm="1">
        <f t="array" ref="J5928">_xlfn.XLOOKUP(D5928,justificativas_motivos,justificativas_texto,"",1,1)</f>
        <v>MOTORISTA CUMPRINDO HORÁRIO NA ESCALA ATUAL</v>
      </c>
    </row>
    <row r="5929" spans="1:10" ht="41.25" hidden="1" customHeight="1">
      <c r="A5929" s="152">
        <v>45820</v>
      </c>
      <c r="B5929" s="146">
        <v>19018</v>
      </c>
      <c r="C5929" s="147">
        <v>0.87847222222222221</v>
      </c>
      <c r="D5929" s="148" t="s">
        <v>11</v>
      </c>
      <c r="E5929" s="153" t="s">
        <v>47</v>
      </c>
      <c r="F5929" s="149"/>
      <c r="G5929" s="149" t="str">
        <f t="shared" si="202"/>
        <v>1</v>
      </c>
      <c r="H5929" s="150">
        <f t="shared" si="203"/>
        <v>18</v>
      </c>
      <c r="I5929" s="149" t="str" cm="1">
        <f t="array" ref="I5929">_xlfn.XLOOKUP(C5929,imp_horarios,imp_trechos_janta,"",-1,1)</f>
        <v>BELEM X GOIANIA 21:05</v>
      </c>
      <c r="J5929" s="151" t="str" cm="1">
        <f t="array" ref="J5929">_xlfn.XLOOKUP(D5929,justificativas_motivos,justificativas_texto,"",1,1)</f>
        <v>MOTORISTA CUMPRINDO HORÁRIO NA ESCALA ATUAL</v>
      </c>
    </row>
    <row r="5930" spans="1:10" ht="41.25" hidden="1" customHeight="1">
      <c r="A5930" s="152">
        <v>45820</v>
      </c>
      <c r="B5930" s="146">
        <v>24006</v>
      </c>
      <c r="C5930" s="147">
        <v>0.3</v>
      </c>
      <c r="D5930" s="148" t="s">
        <v>11</v>
      </c>
      <c r="E5930" s="153" t="s">
        <v>343</v>
      </c>
      <c r="F5930" s="149"/>
      <c r="G5930" s="149" t="str">
        <f t="shared" si="202"/>
        <v>1</v>
      </c>
      <c r="H5930" s="150">
        <f t="shared" si="203"/>
        <v>18</v>
      </c>
      <c r="I5930" s="149" t="str" cm="1">
        <f t="array" ref="I5930">_xlfn.XLOOKUP(C5930,imp_horarios,imp_trechos_janta,"",-1,1)</f>
        <v>BELEM X GOIANIA 07:12</v>
      </c>
      <c r="J5930" s="151" t="str" cm="1">
        <f t="array" ref="J5930">_xlfn.XLOOKUP(D5930,justificativas_motivos,justificativas_texto,"",1,1)</f>
        <v>MOTORISTA CUMPRINDO HORÁRIO NA ESCALA ATUAL</v>
      </c>
    </row>
    <row r="5931" spans="1:10" ht="41.25" hidden="1" customHeight="1">
      <c r="A5931" s="152">
        <v>45820</v>
      </c>
      <c r="B5931" s="146">
        <v>24006</v>
      </c>
      <c r="C5931" s="147">
        <v>0.3</v>
      </c>
      <c r="D5931" s="148" t="s">
        <v>11</v>
      </c>
      <c r="E5931" s="153" t="s">
        <v>400</v>
      </c>
      <c r="F5931" s="149"/>
      <c r="G5931" s="149" t="str">
        <f t="shared" si="202"/>
        <v>1</v>
      </c>
      <c r="H5931" s="150">
        <f t="shared" si="203"/>
        <v>18</v>
      </c>
      <c r="I5931" s="149" t="str" cm="1">
        <f t="array" ref="I5931">_xlfn.XLOOKUP(C5931,imp_horarios,imp_trechos_janta,"",-1,1)</f>
        <v>BELEM X GOIANIA 07:12</v>
      </c>
      <c r="J5931" s="151" t="str" cm="1">
        <f t="array" ref="J5931">_xlfn.XLOOKUP(D5931,justificativas_motivos,justificativas_texto,"",1,1)</f>
        <v>MOTORISTA CUMPRINDO HORÁRIO NA ESCALA ATUAL</v>
      </c>
    </row>
    <row r="5932" spans="1:10" ht="41.25" hidden="1" customHeight="1">
      <c r="A5932" s="152">
        <v>45820</v>
      </c>
      <c r="B5932" s="146">
        <v>17100</v>
      </c>
      <c r="C5932" s="147">
        <v>0.75</v>
      </c>
      <c r="D5932" s="148" t="s">
        <v>11</v>
      </c>
      <c r="E5932" s="149" t="s">
        <v>150</v>
      </c>
      <c r="F5932" s="149"/>
      <c r="G5932" s="149" t="str">
        <f t="shared" si="202"/>
        <v>1</v>
      </c>
      <c r="H5932" s="150">
        <f t="shared" si="203"/>
        <v>18</v>
      </c>
      <c r="I5932" s="149" t="str" cm="1">
        <f t="array" ref="I5932">_xlfn.XLOOKUP(C5932,imp_horarios,imp_trechos_janta,"",-1,1)</f>
        <v>GOIANIA X TERESINA 18:00</v>
      </c>
      <c r="J5932" s="151" t="str" cm="1">
        <f t="array" ref="J5932">_xlfn.XLOOKUP(D5932,justificativas_motivos,justificativas_texto,"",1,1)</f>
        <v>MOTORISTA CUMPRINDO HORÁRIO NA ESCALA ATUAL</v>
      </c>
    </row>
    <row r="5933" spans="1:10" ht="41.25" hidden="1" customHeight="1">
      <c r="A5933" s="152">
        <v>45820</v>
      </c>
      <c r="B5933" s="146">
        <v>17100</v>
      </c>
      <c r="C5933" s="147">
        <v>0.75</v>
      </c>
      <c r="D5933" s="148" t="s">
        <v>11</v>
      </c>
      <c r="E5933" s="149" t="s">
        <v>30</v>
      </c>
      <c r="F5933" s="149"/>
      <c r="G5933" s="149" t="str">
        <f t="shared" si="202"/>
        <v>1</v>
      </c>
      <c r="H5933" s="150">
        <f t="shared" si="203"/>
        <v>18</v>
      </c>
      <c r="I5933" s="149" t="str" cm="1">
        <f t="array" ref="I5933">_xlfn.XLOOKUP(C5933,imp_horarios,imp_trechos_janta,"",-1,1)</f>
        <v>GOIANIA X TERESINA 18:00</v>
      </c>
      <c r="J5933" s="151" t="str" cm="1">
        <f t="array" ref="J5933">_xlfn.XLOOKUP(D5933,justificativas_motivos,justificativas_texto,"",1,1)</f>
        <v>MOTORISTA CUMPRINDO HORÁRIO NA ESCALA ATUAL</v>
      </c>
    </row>
    <row r="5934" spans="1:10" ht="41.25" hidden="1" customHeight="1">
      <c r="A5934" s="152">
        <v>45820</v>
      </c>
      <c r="B5934" s="146">
        <v>24014</v>
      </c>
      <c r="C5934" s="147">
        <v>0.79166666666666663</v>
      </c>
      <c r="D5934" s="148" t="s">
        <v>11</v>
      </c>
      <c r="E5934" s="149" t="s">
        <v>124</v>
      </c>
      <c r="F5934" s="149"/>
      <c r="G5934" s="149" t="str">
        <f t="shared" si="202"/>
        <v>1</v>
      </c>
      <c r="H5934" s="150">
        <f t="shared" si="203"/>
        <v>18</v>
      </c>
      <c r="I5934" s="149" t="str" cm="1">
        <f t="array" ref="I5934">_xlfn.XLOOKUP(C5934,imp_horarios,imp_trechos_janta,"",-1,1)</f>
        <v>GOIANIA X TERESINA 18:00</v>
      </c>
      <c r="J5934" s="151" t="str" cm="1">
        <f t="array" ref="J5934">_xlfn.XLOOKUP(D5934,justificativas_motivos,justificativas_texto,"",1,1)</f>
        <v>MOTORISTA CUMPRINDO HORÁRIO NA ESCALA ATUAL</v>
      </c>
    </row>
    <row r="5935" spans="1:10" ht="41.25" hidden="1" customHeight="1">
      <c r="A5935" s="152">
        <v>45820</v>
      </c>
      <c r="B5935" s="146">
        <v>24014</v>
      </c>
      <c r="C5935" s="147">
        <v>0.79166666666666663</v>
      </c>
      <c r="D5935" s="148" t="s">
        <v>11</v>
      </c>
      <c r="E5935" s="149" t="s">
        <v>143</v>
      </c>
      <c r="F5935" s="149"/>
      <c r="G5935" s="149" t="str">
        <f t="shared" si="202"/>
        <v>1</v>
      </c>
      <c r="H5935" s="150">
        <f t="shared" si="203"/>
        <v>18</v>
      </c>
      <c r="I5935" s="149" t="str" cm="1">
        <f t="array" ref="I5935">_xlfn.XLOOKUP(C5935,imp_horarios,imp_trechos_janta,"",-1,1)</f>
        <v>GOIANIA X TERESINA 18:00</v>
      </c>
      <c r="J5935" s="151" t="str" cm="1">
        <f t="array" ref="J5935">_xlfn.XLOOKUP(D5935,justificativas_motivos,justificativas_texto,"",1,1)</f>
        <v>MOTORISTA CUMPRINDO HORÁRIO NA ESCALA ATUAL</v>
      </c>
    </row>
    <row r="5936" spans="1:10" ht="41.25" hidden="1" customHeight="1">
      <c r="A5936" s="152">
        <v>45820</v>
      </c>
      <c r="B5936" s="146">
        <v>25006</v>
      </c>
      <c r="C5936" s="147">
        <v>0.83333333333333337</v>
      </c>
      <c r="D5936" s="148" t="s">
        <v>11</v>
      </c>
      <c r="E5936" s="149" t="s">
        <v>219</v>
      </c>
      <c r="F5936" s="149"/>
      <c r="G5936" s="149" t="str">
        <f t="shared" si="202"/>
        <v>1</v>
      </c>
      <c r="H5936" s="150">
        <f t="shared" si="203"/>
        <v>18</v>
      </c>
      <c r="I5936" s="149" t="str" cm="1">
        <f t="array" ref="I5936">_xlfn.XLOOKUP(C5936,imp_horarios,imp_trechos_janta,"",-1,1)</f>
        <v>GOIANIA X SAO LUIS 20:00</v>
      </c>
      <c r="J5936" s="151" t="str" cm="1">
        <f t="array" ref="J5936">_xlfn.XLOOKUP(D5936,justificativas_motivos,justificativas_texto,"",1,1)</f>
        <v>MOTORISTA CUMPRINDO HORÁRIO NA ESCALA ATUAL</v>
      </c>
    </row>
    <row r="5937" spans="1:10" ht="41.25" hidden="1" customHeight="1">
      <c r="A5937" s="144">
        <v>45820</v>
      </c>
      <c r="B5937" s="135">
        <v>25006</v>
      </c>
      <c r="C5937" s="133">
        <v>0.83333333333333337</v>
      </c>
      <c r="D5937" s="136" t="s">
        <v>11</v>
      </c>
      <c r="E5937" s="132" t="s">
        <v>218</v>
      </c>
      <c r="F5937" s="132"/>
      <c r="G5937" s="132" t="str">
        <f t="shared" si="202"/>
        <v>1</v>
      </c>
      <c r="H5937" s="137">
        <f t="shared" si="203"/>
        <v>18</v>
      </c>
      <c r="I5937" s="132" t="str" cm="1">
        <f t="array" ref="I5937">_xlfn.XLOOKUP(C5937,imp_horarios,imp_trechos_janta,"",-1,1)</f>
        <v>GOIANIA X SAO LUIS 20:00</v>
      </c>
      <c r="J5937" s="145" t="str" cm="1">
        <f t="array" ref="J5937">_xlfn.XLOOKUP(D5937,justificativas_motivos,justificativas_texto,"",1,1)</f>
        <v>MOTORISTA CUMPRINDO HORÁRIO NA ESCALA ATUAL</v>
      </c>
    </row>
    <row r="5938" spans="1:10" ht="41.25" hidden="1" customHeight="1">
      <c r="A5938" s="144">
        <v>45821</v>
      </c>
      <c r="B5938" s="132">
        <v>19002</v>
      </c>
      <c r="C5938" s="133">
        <v>0.87847222222222221</v>
      </c>
      <c r="D5938" s="133" t="s">
        <v>137</v>
      </c>
      <c r="E5938" s="132" t="s">
        <v>219</v>
      </c>
      <c r="F5938" s="132"/>
      <c r="G5938" s="132" t="str">
        <f t="shared" si="202"/>
        <v>1</v>
      </c>
      <c r="H5938" s="137">
        <f t="shared" si="203"/>
        <v>18</v>
      </c>
      <c r="I5938" s="132" t="str" cm="1">
        <f t="array" ref="I5938">_xlfn.XLOOKUP(C5938,imp_horarios,imp_trechos_janta,"",-1,1)</f>
        <v>BELEM X GOIANIA 21:05</v>
      </c>
      <c r="J5938" s="145" t="str" cm="1">
        <f t="array" ref="J5938">_xlfn.XLOOKUP(D5938,justificativas_motivos,justificativas_texto,"",1,1)</f>
        <v>MOTORISTA NA GARAGEM EM ESPERA PARA DISPONIBILIDADE DE HORARIOS</v>
      </c>
    </row>
    <row r="5939" spans="1:10" ht="41.25" hidden="1" customHeight="1">
      <c r="A5939" s="152">
        <v>45821</v>
      </c>
      <c r="B5939" s="149">
        <f>B5938</f>
        <v>19002</v>
      </c>
      <c r="C5939" s="147">
        <v>0.87847222222222221</v>
      </c>
      <c r="D5939" s="147" t="s">
        <v>137</v>
      </c>
      <c r="E5939" s="149" t="s">
        <v>218</v>
      </c>
      <c r="F5939" s="149"/>
      <c r="G5939" s="149" t="str">
        <f t="shared" si="202"/>
        <v>1</v>
      </c>
      <c r="H5939" s="150">
        <f t="shared" si="203"/>
        <v>18</v>
      </c>
      <c r="I5939" s="149" t="str" cm="1">
        <f t="array" ref="I5939">_xlfn.XLOOKUP(C5939,imp_horarios,imp_trechos_janta,"",-1,1)</f>
        <v>BELEM X GOIANIA 21:05</v>
      </c>
      <c r="J5939" s="151" t="str" cm="1">
        <f t="array" ref="J5939">_xlfn.XLOOKUP(D5939,justificativas_motivos,justificativas_texto,"",1,1)</f>
        <v>MOTORISTA NA GARAGEM EM ESPERA PARA DISPONIBILIDADE DE HORARIOS</v>
      </c>
    </row>
    <row r="5940" spans="1:10" ht="41.25" hidden="1" customHeight="1">
      <c r="A5940" s="144">
        <v>45821</v>
      </c>
      <c r="B5940" s="132">
        <v>24014</v>
      </c>
      <c r="C5940" s="147">
        <v>0.3</v>
      </c>
      <c r="D5940" s="136" t="s">
        <v>11</v>
      </c>
      <c r="E5940" s="132" t="s">
        <v>155</v>
      </c>
      <c r="F5940" s="132"/>
      <c r="G5940" s="132" t="str">
        <f t="shared" si="202"/>
        <v>1</v>
      </c>
      <c r="H5940" s="137">
        <f t="shared" si="203"/>
        <v>18</v>
      </c>
      <c r="I5940" s="132" t="str" cm="1">
        <f t="array" ref="I5940">_xlfn.XLOOKUP(C5940,imp_horarios,imp_trechos_janta,"",-1,1)</f>
        <v>BELEM X GOIANIA 07:12</v>
      </c>
      <c r="J5940" s="145" t="str" cm="1">
        <f t="array" ref="J5940">_xlfn.XLOOKUP(D5940,justificativas_motivos,justificativas_texto,"",1,1)</f>
        <v>MOTORISTA CUMPRINDO HORÁRIO NA ESCALA ATUAL</v>
      </c>
    </row>
    <row r="5941" spans="1:10" ht="41.25" hidden="1" customHeight="1">
      <c r="A5941" s="144">
        <v>45821</v>
      </c>
      <c r="B5941" s="132">
        <f>B5940</f>
        <v>24014</v>
      </c>
      <c r="C5941" s="133">
        <v>0.3</v>
      </c>
      <c r="D5941" s="136" t="s">
        <v>11</v>
      </c>
      <c r="E5941" s="132" t="s">
        <v>320</v>
      </c>
      <c r="F5941" s="132"/>
      <c r="G5941" s="132" t="str">
        <f t="shared" si="202"/>
        <v>1</v>
      </c>
      <c r="H5941" s="137">
        <f t="shared" si="203"/>
        <v>18</v>
      </c>
      <c r="I5941" s="132" t="str" cm="1">
        <f t="array" ref="I5941">_xlfn.XLOOKUP(C5941,imp_horarios,imp_trechos_janta,"",-1,1)</f>
        <v>BELEM X GOIANIA 07:12</v>
      </c>
      <c r="J5941" s="145" t="str" cm="1">
        <f t="array" ref="J5941">_xlfn.XLOOKUP(D5941,justificativas_motivos,justificativas_texto,"",1,1)</f>
        <v>MOTORISTA CUMPRINDO HORÁRIO NA ESCALA ATUAL</v>
      </c>
    </row>
    <row r="5942" spans="1:10" ht="41.25" hidden="1" customHeight="1">
      <c r="A5942" s="144">
        <v>45821</v>
      </c>
      <c r="B5942" s="132">
        <v>25006</v>
      </c>
      <c r="C5942" s="133">
        <v>0.33333333333333331</v>
      </c>
      <c r="D5942" s="136" t="s">
        <v>11</v>
      </c>
      <c r="E5942" s="132" t="s">
        <v>661</v>
      </c>
      <c r="F5942" s="132"/>
      <c r="G5942" s="132" t="str">
        <f t="shared" si="202"/>
        <v>1</v>
      </c>
      <c r="H5942" s="137">
        <f t="shared" si="203"/>
        <v>18</v>
      </c>
      <c r="I5942" s="132" t="str" cm="1">
        <f t="array" ref="I5942">_xlfn.XLOOKUP(C5942,imp_horarios,imp_trechos_janta,"",-1,1)</f>
        <v>SAO LUIS X GOIANIA 08:00</v>
      </c>
      <c r="J5942" s="145" t="str" cm="1">
        <f t="array" ref="J5942">_xlfn.XLOOKUP(D5942,justificativas_motivos,justificativas_texto,"",1,1)</f>
        <v>MOTORISTA CUMPRINDO HORÁRIO NA ESCALA ATUAL</v>
      </c>
    </row>
    <row r="5943" spans="1:10" ht="41.25" hidden="1" customHeight="1">
      <c r="A5943" s="144">
        <v>45821</v>
      </c>
      <c r="B5943" s="132">
        <f>B5942</f>
        <v>25006</v>
      </c>
      <c r="C5943" s="133">
        <v>0.33333333333333331</v>
      </c>
      <c r="D5943" s="136" t="s">
        <v>11</v>
      </c>
      <c r="E5943" s="132" t="s">
        <v>96</v>
      </c>
      <c r="F5943" s="132"/>
      <c r="G5943" s="132" t="str">
        <f t="shared" si="202"/>
        <v>1</v>
      </c>
      <c r="H5943" s="137">
        <f t="shared" si="203"/>
        <v>18</v>
      </c>
      <c r="I5943" s="132" t="str" cm="1">
        <f t="array" ref="I5943">_xlfn.XLOOKUP(C5943,imp_horarios,imp_trechos_janta,"",-1,1)</f>
        <v>SAO LUIS X GOIANIA 08:00</v>
      </c>
      <c r="J5943" s="145" t="str" cm="1">
        <f t="array" ref="J5943">_xlfn.XLOOKUP(D5943,justificativas_motivos,justificativas_texto,"",1,1)</f>
        <v>MOTORISTA CUMPRINDO HORÁRIO NA ESCALA ATUAL</v>
      </c>
    </row>
    <row r="5944" spans="1:10" ht="41.25" hidden="1" customHeight="1">
      <c r="A5944" s="144">
        <v>45821</v>
      </c>
      <c r="B5944" s="149">
        <v>17100</v>
      </c>
      <c r="C5944" s="133">
        <v>0.39583333333333331</v>
      </c>
      <c r="D5944" s="148" t="s">
        <v>11</v>
      </c>
      <c r="E5944" s="149" t="s">
        <v>80</v>
      </c>
      <c r="F5944" s="149"/>
      <c r="G5944" s="149" t="str">
        <f t="shared" si="202"/>
        <v>1</v>
      </c>
      <c r="H5944" s="150">
        <f t="shared" si="203"/>
        <v>18</v>
      </c>
      <c r="I5944" s="149" t="str" cm="1">
        <f t="array" ref="I5944">_xlfn.XLOOKUP(C5944,imp_horarios,imp_trechos_janta,"",-1,1)</f>
        <v>GOIANIA X BELEM 09:30</v>
      </c>
      <c r="J5944" s="151" t="str" cm="1">
        <f t="array" ref="J5944">_xlfn.XLOOKUP(D5944,justificativas_motivos,justificativas_texto,"",1,1)</f>
        <v>MOTORISTA CUMPRINDO HORÁRIO NA ESCALA ATUAL</v>
      </c>
    </row>
    <row r="5945" spans="1:10" ht="41.25" hidden="1" customHeight="1">
      <c r="A5945" s="144">
        <v>45821</v>
      </c>
      <c r="B5945" s="132">
        <f>B5944</f>
        <v>17100</v>
      </c>
      <c r="C5945" s="133">
        <v>0.39583333333333331</v>
      </c>
      <c r="D5945" s="136" t="s">
        <v>11</v>
      </c>
      <c r="E5945" s="132" t="s">
        <v>78</v>
      </c>
      <c r="F5945" s="132"/>
      <c r="G5945" s="132" t="str">
        <f t="shared" si="202"/>
        <v>1</v>
      </c>
      <c r="H5945" s="137">
        <f t="shared" si="203"/>
        <v>18</v>
      </c>
      <c r="I5945" s="132" t="str" cm="1">
        <f t="array" ref="I5945">_xlfn.XLOOKUP(C5945,imp_horarios,imp_trechos_janta,"",-1,1)</f>
        <v>GOIANIA X BELEM 09:30</v>
      </c>
      <c r="J5945" s="145" t="str" cm="1">
        <f t="array" ref="J5945">_xlfn.XLOOKUP(D5945,justificativas_motivos,justificativas_texto,"",1,1)</f>
        <v>MOTORISTA CUMPRINDO HORÁRIO NA ESCALA ATUAL</v>
      </c>
    </row>
    <row r="5946" spans="1:10" ht="41.25" hidden="1" customHeight="1">
      <c r="A5946" s="144">
        <v>45821</v>
      </c>
      <c r="B5946" s="135">
        <v>24003</v>
      </c>
      <c r="C5946" s="133">
        <v>0.83333333333333337</v>
      </c>
      <c r="D5946" s="136" t="s">
        <v>11</v>
      </c>
      <c r="E5946" s="132" t="s">
        <v>48</v>
      </c>
      <c r="F5946" s="132"/>
      <c r="G5946" s="132" t="str">
        <f t="shared" si="202"/>
        <v>1</v>
      </c>
      <c r="H5946" s="137">
        <f t="shared" si="203"/>
        <v>18</v>
      </c>
      <c r="I5946" s="132" t="str" cm="1">
        <f t="array" ref="I5946">_xlfn.XLOOKUP(C5946,imp_horarios,imp_trechos_janta,"",-1,1)</f>
        <v>GOIANIA X SAO LUIS 20:00</v>
      </c>
      <c r="J5946" s="145" t="str" cm="1">
        <f t="array" ref="J5946">_xlfn.XLOOKUP(D5946,justificativas_motivos,justificativas_texto,"",1,1)</f>
        <v>MOTORISTA CUMPRINDO HORÁRIO NA ESCALA ATUAL</v>
      </c>
    </row>
    <row r="5947" spans="1:10" ht="41.25" hidden="1" customHeight="1">
      <c r="A5947" s="152">
        <v>45821</v>
      </c>
      <c r="B5947" s="146">
        <v>24003</v>
      </c>
      <c r="C5947" s="147">
        <v>0.83333333333333337</v>
      </c>
      <c r="D5947" s="148" t="s">
        <v>11</v>
      </c>
      <c r="E5947" s="149" t="s">
        <v>181</v>
      </c>
      <c r="F5947" s="149"/>
      <c r="G5947" s="149" t="str">
        <f t="shared" si="202"/>
        <v>1</v>
      </c>
      <c r="H5947" s="150">
        <f t="shared" si="203"/>
        <v>18</v>
      </c>
      <c r="I5947" s="149" t="str" cm="1">
        <f t="array" ref="I5947">_xlfn.XLOOKUP(C5947,imp_horarios,imp_trechos_janta,"",-1,1)</f>
        <v>GOIANIA X SAO LUIS 20:00</v>
      </c>
      <c r="J5947" s="151" t="str" cm="1">
        <f t="array" ref="J5947">_xlfn.XLOOKUP(D5947,justificativas_motivos,justificativas_texto,"",1,1)</f>
        <v>MOTORISTA CUMPRINDO HORÁRIO NA ESCALA ATUAL</v>
      </c>
    </row>
    <row r="5948" spans="1:10" ht="41.25" hidden="1" customHeight="1">
      <c r="A5948" s="152">
        <v>45822</v>
      </c>
      <c r="B5948" s="146">
        <v>24011</v>
      </c>
      <c r="C5948" s="147">
        <v>0.3</v>
      </c>
      <c r="D5948" s="148" t="s">
        <v>11</v>
      </c>
      <c r="E5948" s="153" t="s">
        <v>89</v>
      </c>
      <c r="F5948" s="149"/>
      <c r="G5948" s="149" t="str">
        <f t="shared" ref="G5948:G6011" si="204">IF(E5948="MOTORISTA","","1")</f>
        <v>1</v>
      </c>
      <c r="H5948" s="150">
        <f t="shared" si="203"/>
        <v>18</v>
      </c>
      <c r="I5948" s="149" t="str" cm="1">
        <f t="array" ref="I5948">_xlfn.XLOOKUP(C5948,imp_horarios,imp_trechos_janta,"",-1,1)</f>
        <v>BELEM X GOIANIA 07:12</v>
      </c>
      <c r="J5948" s="151" t="str" cm="1">
        <f t="array" ref="J5948">_xlfn.XLOOKUP(D5948,justificativas_motivos,justificativas_texto,"",1,1)</f>
        <v>MOTORISTA CUMPRINDO HORÁRIO NA ESCALA ATUAL</v>
      </c>
    </row>
    <row r="5949" spans="1:10" ht="41.25" hidden="1" customHeight="1">
      <c r="A5949" s="152">
        <v>45822</v>
      </c>
      <c r="B5949" s="146">
        <v>24011</v>
      </c>
      <c r="C5949" s="147">
        <v>0.3</v>
      </c>
      <c r="D5949" s="148" t="s">
        <v>11</v>
      </c>
      <c r="E5949" s="153" t="s">
        <v>341</v>
      </c>
      <c r="F5949" s="149"/>
      <c r="G5949" s="149" t="str">
        <f t="shared" si="204"/>
        <v>1</v>
      </c>
      <c r="H5949" s="150">
        <f t="shared" si="203"/>
        <v>18</v>
      </c>
      <c r="I5949" s="149" t="str" cm="1">
        <f t="array" ref="I5949">_xlfn.XLOOKUP(C5949,imp_horarios,imp_trechos_janta,"",-1,1)</f>
        <v>BELEM X GOIANIA 07:12</v>
      </c>
      <c r="J5949" s="151" t="str" cm="1">
        <f t="array" ref="J5949">_xlfn.XLOOKUP(D5949,justificativas_motivos,justificativas_texto,"",1,1)</f>
        <v>MOTORISTA CUMPRINDO HORÁRIO NA ESCALA ATUAL</v>
      </c>
    </row>
    <row r="5950" spans="1:10" ht="41.25" hidden="1" customHeight="1">
      <c r="A5950" s="152">
        <v>45822</v>
      </c>
      <c r="B5950" s="146">
        <v>19005</v>
      </c>
      <c r="C5950" s="147">
        <v>0.75</v>
      </c>
      <c r="D5950" s="148" t="s">
        <v>11</v>
      </c>
      <c r="E5950" s="149" t="s">
        <v>211</v>
      </c>
      <c r="F5950" s="149"/>
      <c r="G5950" s="149" t="str">
        <f t="shared" si="204"/>
        <v>1</v>
      </c>
      <c r="H5950" s="150">
        <f t="shared" si="203"/>
        <v>18</v>
      </c>
      <c r="I5950" s="149" t="str" cm="1">
        <f t="array" ref="I5950">_xlfn.XLOOKUP(C5950,imp_horarios,imp_trechos_janta,"",-1,1)</f>
        <v>GOIANIA X TERESINA 18:00</v>
      </c>
      <c r="J5950" s="151" t="str" cm="1">
        <f t="array" ref="J5950">_xlfn.XLOOKUP(D5950,justificativas_motivos,justificativas_texto,"",1,1)</f>
        <v>MOTORISTA CUMPRINDO HORÁRIO NA ESCALA ATUAL</v>
      </c>
    </row>
    <row r="5951" spans="1:10" ht="41.25" hidden="1" customHeight="1">
      <c r="A5951" s="152">
        <v>45822</v>
      </c>
      <c r="B5951" s="146">
        <v>19005</v>
      </c>
      <c r="C5951" s="147">
        <v>0.75</v>
      </c>
      <c r="D5951" s="148" t="s">
        <v>11</v>
      </c>
      <c r="E5951" s="149" t="s">
        <v>130</v>
      </c>
      <c r="F5951" s="149"/>
      <c r="G5951" s="149" t="str">
        <f t="shared" si="204"/>
        <v>1</v>
      </c>
      <c r="H5951" s="150">
        <f t="shared" si="203"/>
        <v>18</v>
      </c>
      <c r="I5951" s="149" t="str" cm="1">
        <f t="array" ref="I5951">_xlfn.XLOOKUP(C5951,imp_horarios,imp_trechos_janta,"",-1,1)</f>
        <v>GOIANIA X TERESINA 18:00</v>
      </c>
      <c r="J5951" s="151" t="str" cm="1">
        <f t="array" ref="J5951">_xlfn.XLOOKUP(D5951,justificativas_motivos,justificativas_texto,"",1,1)</f>
        <v>MOTORISTA CUMPRINDO HORÁRIO NA ESCALA ATUAL</v>
      </c>
    </row>
    <row r="5952" spans="1:10" ht="41.25" hidden="1" customHeight="1">
      <c r="A5952" s="152">
        <v>45822</v>
      </c>
      <c r="B5952" s="146">
        <v>24003</v>
      </c>
      <c r="C5952" s="147">
        <v>0.79166666666666663</v>
      </c>
      <c r="D5952" s="148" t="s">
        <v>11</v>
      </c>
      <c r="E5952" s="149" t="s">
        <v>102</v>
      </c>
      <c r="F5952" s="149"/>
      <c r="G5952" s="149" t="str">
        <f t="shared" si="204"/>
        <v>1</v>
      </c>
      <c r="H5952" s="150">
        <f t="shared" si="203"/>
        <v>18</v>
      </c>
      <c r="I5952" s="149" t="s">
        <v>79</v>
      </c>
      <c r="J5952" s="151" t="str" cm="1">
        <f t="array" ref="J5952">_xlfn.XLOOKUP(D5952,justificativas_motivos,justificativas_texto,"",1,1)</f>
        <v>MOTORISTA CUMPRINDO HORÁRIO NA ESCALA ATUAL</v>
      </c>
    </row>
    <row r="5953" spans="1:10" ht="41.25" hidden="1" customHeight="1">
      <c r="A5953" s="152">
        <v>45822</v>
      </c>
      <c r="B5953" s="146">
        <v>24003</v>
      </c>
      <c r="C5953" s="147">
        <v>0.79166666666666663</v>
      </c>
      <c r="D5953" s="148" t="s">
        <v>11</v>
      </c>
      <c r="E5953" s="149" t="s">
        <v>267</v>
      </c>
      <c r="F5953" s="149"/>
      <c r="G5953" s="149" t="str">
        <f t="shared" si="204"/>
        <v>1</v>
      </c>
      <c r="H5953" s="150">
        <f t="shared" si="203"/>
        <v>18</v>
      </c>
      <c r="I5953" s="149" t="s">
        <v>79</v>
      </c>
      <c r="J5953" s="151" t="str" cm="1">
        <f t="array" ref="J5953">_xlfn.XLOOKUP(D5953,justificativas_motivos,justificativas_texto,"",1,1)</f>
        <v>MOTORISTA CUMPRINDO HORÁRIO NA ESCALA ATUAL</v>
      </c>
    </row>
    <row r="5954" spans="1:10" ht="41.25" hidden="1" customHeight="1">
      <c r="A5954" s="152">
        <v>45822</v>
      </c>
      <c r="B5954" s="146">
        <v>24005</v>
      </c>
      <c r="C5954" s="147">
        <v>0.83333333333333337</v>
      </c>
      <c r="D5954" s="148" t="s">
        <v>11</v>
      </c>
      <c r="E5954" s="149" t="s">
        <v>472</v>
      </c>
      <c r="F5954" s="149"/>
      <c r="G5954" s="149" t="str">
        <f t="shared" si="204"/>
        <v>1</v>
      </c>
      <c r="H5954" s="150">
        <f t="shared" si="203"/>
        <v>18</v>
      </c>
      <c r="I5954" s="149" t="str" cm="1">
        <f t="array" ref="I5954">_xlfn.XLOOKUP(C5954,imp_horarios,imp_trechos_janta,"",-1,1)</f>
        <v>GOIANIA X SAO LUIS 20:00</v>
      </c>
      <c r="J5954" s="151" t="str" cm="1">
        <f t="array" ref="J5954">_xlfn.XLOOKUP(D5954,justificativas_motivos,justificativas_texto,"",1,1)</f>
        <v>MOTORISTA CUMPRINDO HORÁRIO NA ESCALA ATUAL</v>
      </c>
    </row>
    <row r="5955" spans="1:10" ht="41.25" hidden="1" customHeight="1">
      <c r="A5955" s="144">
        <v>45822</v>
      </c>
      <c r="B5955" s="135">
        <v>24005</v>
      </c>
      <c r="C5955" s="133">
        <v>0.83333333333333337</v>
      </c>
      <c r="D5955" s="136" t="s">
        <v>11</v>
      </c>
      <c r="E5955" s="132" t="s">
        <v>453</v>
      </c>
      <c r="F5955" s="132"/>
      <c r="G5955" s="132" t="str">
        <f t="shared" si="204"/>
        <v>1</v>
      </c>
      <c r="H5955" s="137">
        <f t="shared" si="203"/>
        <v>18</v>
      </c>
      <c r="I5955" s="132" t="str" cm="1">
        <f t="array" ref="I5955">_xlfn.XLOOKUP(C5955,imp_horarios,imp_trechos_janta,"",-1,1)</f>
        <v>GOIANIA X SAO LUIS 20:00</v>
      </c>
      <c r="J5955" s="145" t="str" cm="1">
        <f t="array" ref="J5955">_xlfn.XLOOKUP(D5955,justificativas_motivos,justificativas_texto,"",1,1)</f>
        <v>MOTORISTA CUMPRINDO HORÁRIO NA ESCALA ATUAL</v>
      </c>
    </row>
    <row r="5956" spans="1:10" ht="41.25" hidden="1" customHeight="1">
      <c r="A5956" s="144">
        <v>45823</v>
      </c>
      <c r="B5956" s="133" t="s">
        <v>137</v>
      </c>
      <c r="C5956" s="133" t="s">
        <v>137</v>
      </c>
      <c r="D5956" s="133" t="s">
        <v>137</v>
      </c>
      <c r="E5956" s="149" t="s">
        <v>472</v>
      </c>
      <c r="F5956" s="149"/>
      <c r="G5956" s="149" t="str">
        <f t="shared" si="204"/>
        <v>1</v>
      </c>
      <c r="H5956" s="150">
        <f t="shared" si="203"/>
        <v>18</v>
      </c>
      <c r="I5956" s="149" t="str" cm="1">
        <f t="array" ref="I5956">_xlfn.XLOOKUP(C5956,imp_horarios,imp_trechos_janta,"",-1,1)</f>
        <v>ESPERA</v>
      </c>
      <c r="J5956" s="151" t="str" cm="1">
        <f t="array" ref="J5956">_xlfn.XLOOKUP(D5956,justificativas_motivos,justificativas_texto,"",1,1)</f>
        <v>MOTORISTA NA GARAGEM EM ESPERA PARA DISPONIBILIDADE DE HORARIOS</v>
      </c>
    </row>
    <row r="5957" spans="1:10" ht="41.25" hidden="1" customHeight="1">
      <c r="A5957" s="144">
        <v>45823</v>
      </c>
      <c r="B5957" s="133" t="s">
        <v>137</v>
      </c>
      <c r="C5957" s="133" t="s">
        <v>137</v>
      </c>
      <c r="D5957" s="133" t="s">
        <v>137</v>
      </c>
      <c r="E5957" s="132" t="s">
        <v>453</v>
      </c>
      <c r="F5957" s="132"/>
      <c r="G5957" s="132" t="str">
        <f t="shared" si="204"/>
        <v>1</v>
      </c>
      <c r="H5957" s="137">
        <f t="shared" si="203"/>
        <v>18</v>
      </c>
      <c r="I5957" s="132" t="str" cm="1">
        <f t="array" ref="I5957">_xlfn.XLOOKUP(C5957,imp_horarios,imp_trechos_janta,"",-1,1)</f>
        <v>ESPERA</v>
      </c>
      <c r="J5957" s="145" t="str" cm="1">
        <f t="array" ref="J5957">_xlfn.XLOOKUP(D5957,justificativas_motivos,justificativas_texto,"",1,1)</f>
        <v>MOTORISTA NA GARAGEM EM ESPERA PARA DISPONIBILIDADE DE HORARIOS</v>
      </c>
    </row>
    <row r="5958" spans="1:10" ht="41.25" hidden="1" customHeight="1">
      <c r="A5958" s="144">
        <v>45823</v>
      </c>
      <c r="B5958" s="135">
        <v>20022</v>
      </c>
      <c r="C5958" s="133">
        <v>0.39583333333333331</v>
      </c>
      <c r="D5958" s="136" t="s">
        <v>11</v>
      </c>
      <c r="E5958" s="132" t="s">
        <v>133</v>
      </c>
      <c r="F5958" s="132"/>
      <c r="G5958" s="132" t="str">
        <f t="shared" si="204"/>
        <v>1</v>
      </c>
      <c r="H5958" s="137">
        <f t="shared" si="203"/>
        <v>18</v>
      </c>
      <c r="I5958" s="132" t="str" cm="1">
        <f t="array" ref="I5958">_xlfn.XLOOKUP(C5958,imp_horarios,imp_trechos_janta,"",-1,1)</f>
        <v>GOIANIA X BELEM 09:30</v>
      </c>
      <c r="J5958" s="145" t="str" cm="1">
        <f t="array" ref="J5958">_xlfn.XLOOKUP(D5958,justificativas_motivos,justificativas_texto,"",1,1)</f>
        <v>MOTORISTA CUMPRINDO HORÁRIO NA ESCALA ATUAL</v>
      </c>
    </row>
    <row r="5959" spans="1:10" ht="41.25" hidden="1" customHeight="1">
      <c r="A5959" s="144">
        <v>45823</v>
      </c>
      <c r="B5959" s="135">
        <v>20022</v>
      </c>
      <c r="C5959" s="133">
        <v>0.39583333333333331</v>
      </c>
      <c r="D5959" s="136" t="s">
        <v>11</v>
      </c>
      <c r="E5959" s="132" t="s">
        <v>189</v>
      </c>
      <c r="F5959" s="132"/>
      <c r="G5959" s="132" t="str">
        <f t="shared" si="204"/>
        <v>1</v>
      </c>
      <c r="H5959" s="137">
        <f t="shared" si="203"/>
        <v>18</v>
      </c>
      <c r="I5959" s="132" t="str" cm="1">
        <f t="array" ref="I5959">_xlfn.XLOOKUP(C5959,imp_horarios,imp_trechos_janta,"",-1,1)</f>
        <v>GOIANIA X BELEM 09:30</v>
      </c>
      <c r="J5959" s="145" t="str" cm="1">
        <f t="array" ref="J5959">_xlfn.XLOOKUP(D5959,justificativas_motivos,justificativas_texto,"",1,1)</f>
        <v>MOTORISTA CUMPRINDO HORÁRIO NA ESCALA ATUAL</v>
      </c>
    </row>
    <row r="5960" spans="1:10" ht="41.25" hidden="1" customHeight="1">
      <c r="A5960" s="144">
        <v>45823</v>
      </c>
      <c r="B5960" s="135">
        <v>24015</v>
      </c>
      <c r="C5960" s="133">
        <v>0.75</v>
      </c>
      <c r="D5960" s="136" t="s">
        <v>11</v>
      </c>
      <c r="E5960" s="132" t="s">
        <v>224</v>
      </c>
      <c r="F5960" s="132"/>
      <c r="G5960" s="132" t="str">
        <f t="shared" si="204"/>
        <v>1</v>
      </c>
      <c r="H5960" s="137">
        <f t="shared" si="203"/>
        <v>18</v>
      </c>
      <c r="I5960" s="132" t="str" cm="1">
        <f t="array" ref="I5960">_xlfn.XLOOKUP(C5960,imp_horarios,imp_trechos_janta,"",-1,1)</f>
        <v>GOIANIA X TERESINA 18:00</v>
      </c>
      <c r="J5960" s="145" t="str" cm="1">
        <f t="array" ref="J5960">_xlfn.XLOOKUP(D5960,justificativas_motivos,justificativas_texto,"",1,1)</f>
        <v>MOTORISTA CUMPRINDO HORÁRIO NA ESCALA ATUAL</v>
      </c>
    </row>
    <row r="5961" spans="1:10" ht="41.25" hidden="1" customHeight="1">
      <c r="A5961" s="144">
        <v>45823</v>
      </c>
      <c r="B5961" s="135">
        <v>24015</v>
      </c>
      <c r="C5961" s="133">
        <v>0.75</v>
      </c>
      <c r="D5961" s="136" t="s">
        <v>11</v>
      </c>
      <c r="E5961" s="132" t="s">
        <v>266</v>
      </c>
      <c r="F5961" s="149"/>
      <c r="G5961" s="132" t="str">
        <f t="shared" si="204"/>
        <v>1</v>
      </c>
      <c r="H5961" s="137">
        <f t="shared" si="203"/>
        <v>18</v>
      </c>
      <c r="I5961" s="132" t="str" cm="1">
        <f t="array" ref="I5961">_xlfn.XLOOKUP(C5961,imp_horarios,imp_trechos_janta,"",-1,1)</f>
        <v>GOIANIA X TERESINA 18:00</v>
      </c>
      <c r="J5961" s="145" t="str" cm="1">
        <f t="array" ref="J5961">_xlfn.XLOOKUP(D5961,justificativas_motivos,justificativas_texto,"",1,1)</f>
        <v>MOTORISTA CUMPRINDO HORÁRIO NA ESCALA ATUAL</v>
      </c>
    </row>
    <row r="5962" spans="1:10" ht="41.25" hidden="1" customHeight="1">
      <c r="A5962" s="144">
        <v>45823</v>
      </c>
      <c r="B5962" s="135">
        <v>24010</v>
      </c>
      <c r="C5962" s="133">
        <v>0.79166666666666663</v>
      </c>
      <c r="D5962" s="136" t="s">
        <v>11</v>
      </c>
      <c r="E5962" s="132" t="s">
        <v>92</v>
      </c>
      <c r="F5962" s="132"/>
      <c r="G5962" s="132" t="str">
        <f t="shared" si="204"/>
        <v>1</v>
      </c>
      <c r="H5962" s="137">
        <f t="shared" si="203"/>
        <v>18</v>
      </c>
      <c r="I5962" s="132" t="str" cm="1">
        <f t="array" ref="I5962">_xlfn.XLOOKUP(C5962,imp_horarios,imp_trechos_janta,"",-1,1)</f>
        <v>GOIANIA X TERESINA 18:00</v>
      </c>
      <c r="J5962" s="145" t="str" cm="1">
        <f t="array" ref="J5962">_xlfn.XLOOKUP(D5962,justificativas_motivos,justificativas_texto,"",1,1)</f>
        <v>MOTORISTA CUMPRINDO HORÁRIO NA ESCALA ATUAL</v>
      </c>
    </row>
    <row r="5963" spans="1:10" ht="41.25" hidden="1" customHeight="1">
      <c r="A5963" s="144">
        <v>45823</v>
      </c>
      <c r="B5963" s="135">
        <v>24010</v>
      </c>
      <c r="C5963" s="133">
        <v>0.79166666666666663</v>
      </c>
      <c r="D5963" s="136" t="s">
        <v>11</v>
      </c>
      <c r="E5963" s="132" t="s">
        <v>45</v>
      </c>
      <c r="F5963" s="132"/>
      <c r="G5963" s="132" t="str">
        <f t="shared" si="204"/>
        <v>1</v>
      </c>
      <c r="H5963" s="137">
        <f t="shared" si="203"/>
        <v>18</v>
      </c>
      <c r="I5963" s="132" t="str" cm="1">
        <f t="array" ref="I5963">_xlfn.XLOOKUP(C5963,imp_horarios,imp_trechos_janta,"",-1,1)</f>
        <v>GOIANIA X TERESINA 18:00</v>
      </c>
      <c r="J5963" s="145" t="str" cm="1">
        <f t="array" ref="J5963">_xlfn.XLOOKUP(D5963,justificativas_motivos,justificativas_texto,"",1,1)</f>
        <v>MOTORISTA CUMPRINDO HORÁRIO NA ESCALA ATUAL</v>
      </c>
    </row>
    <row r="5964" spans="1:10" ht="41.25" hidden="1" customHeight="1">
      <c r="A5964" s="144">
        <v>45823</v>
      </c>
      <c r="B5964" s="135">
        <v>19005</v>
      </c>
      <c r="C5964" s="133">
        <v>0.83333333333333337</v>
      </c>
      <c r="D5964" s="136" t="s">
        <v>11</v>
      </c>
      <c r="E5964" s="132" t="s">
        <v>156</v>
      </c>
      <c r="F5964" s="132"/>
      <c r="G5964" s="132" t="str">
        <f t="shared" si="204"/>
        <v>1</v>
      </c>
      <c r="H5964" s="137">
        <f t="shared" si="203"/>
        <v>18</v>
      </c>
      <c r="I5964" s="132" t="str" cm="1">
        <f t="array" ref="I5964">_xlfn.XLOOKUP(C5964,imp_horarios,imp_trechos_janta,"",-1,1)</f>
        <v>GOIANIA X SAO LUIS 20:00</v>
      </c>
      <c r="J5964" s="145" t="str" cm="1">
        <f t="array" ref="J5964">_xlfn.XLOOKUP(D5964,justificativas_motivos,justificativas_texto,"",1,1)</f>
        <v>MOTORISTA CUMPRINDO HORÁRIO NA ESCALA ATUAL</v>
      </c>
    </row>
    <row r="5965" spans="1:10" ht="41.25" hidden="1" customHeight="1">
      <c r="A5965" s="152">
        <v>45823</v>
      </c>
      <c r="B5965" s="146">
        <v>19005</v>
      </c>
      <c r="C5965" s="147">
        <v>0.83333333333333337</v>
      </c>
      <c r="D5965" s="148" t="s">
        <v>11</v>
      </c>
      <c r="E5965" s="149" t="s">
        <v>157</v>
      </c>
      <c r="F5965" s="149"/>
      <c r="G5965" s="149" t="str">
        <f t="shared" si="204"/>
        <v>1</v>
      </c>
      <c r="H5965" s="150">
        <f t="shared" si="203"/>
        <v>18</v>
      </c>
      <c r="I5965" s="149" t="str" cm="1">
        <f t="array" ref="I5965">_xlfn.XLOOKUP(C5965,imp_horarios,imp_trechos_janta,"",-1,1)</f>
        <v>GOIANIA X SAO LUIS 20:00</v>
      </c>
      <c r="J5965" s="151" t="str" cm="1">
        <f t="array" ref="J5965">_xlfn.XLOOKUP(D5965,justificativas_motivos,justificativas_texto,"",1,1)</f>
        <v>MOTORISTA CUMPRINDO HORÁRIO NA ESCALA ATUAL</v>
      </c>
    </row>
    <row r="5966" spans="1:10" ht="41.25" hidden="1" customHeight="1">
      <c r="A5966" s="152">
        <v>45824</v>
      </c>
      <c r="B5966" s="146">
        <v>20022</v>
      </c>
      <c r="C5966" s="147">
        <v>0.87847222222222221</v>
      </c>
      <c r="D5966" s="148" t="s">
        <v>11</v>
      </c>
      <c r="E5966" s="153" t="s">
        <v>92</v>
      </c>
      <c r="F5966" s="149"/>
      <c r="G5966" s="149" t="str">
        <f t="shared" si="204"/>
        <v>1</v>
      </c>
      <c r="H5966" s="150">
        <f t="shared" si="203"/>
        <v>18</v>
      </c>
      <c r="I5966" s="149" t="str" cm="1">
        <f t="array" ref="I5966">_xlfn.XLOOKUP(C5966,imp_horarios,imp_trechos_janta,"",-1,1)</f>
        <v>BELEM X GOIANIA 21:05</v>
      </c>
      <c r="J5966" s="151" t="str" cm="1">
        <f t="array" ref="J5966">_xlfn.XLOOKUP(D5966,justificativas_motivos,justificativas_texto,"",1,1)</f>
        <v>MOTORISTA CUMPRINDO HORÁRIO NA ESCALA ATUAL</v>
      </c>
    </row>
    <row r="5967" spans="1:10" ht="41.25" hidden="1" customHeight="1">
      <c r="A5967" s="152">
        <v>45824</v>
      </c>
      <c r="B5967" s="146">
        <v>20022</v>
      </c>
      <c r="C5967" s="147">
        <v>0.87847222222222221</v>
      </c>
      <c r="D5967" s="148" t="s">
        <v>11</v>
      </c>
      <c r="E5967" s="153" t="s">
        <v>45</v>
      </c>
      <c r="F5967" s="149"/>
      <c r="G5967" s="149" t="str">
        <f t="shared" si="204"/>
        <v>1</v>
      </c>
      <c r="H5967" s="150">
        <f t="shared" si="203"/>
        <v>18</v>
      </c>
      <c r="I5967" s="149" t="str" cm="1">
        <f t="array" ref="I5967">_xlfn.XLOOKUP(C5967,imp_horarios,imp_trechos_janta,"",-1,1)</f>
        <v>BELEM X GOIANIA 21:05</v>
      </c>
      <c r="J5967" s="151" t="str" cm="1">
        <f t="array" ref="J5967">_xlfn.XLOOKUP(D5967,justificativas_motivos,justificativas_texto,"",1,1)</f>
        <v>MOTORISTA CUMPRINDO HORÁRIO NA ESCALA ATUAL</v>
      </c>
    </row>
    <row r="5968" spans="1:10" ht="41.25" hidden="1" customHeight="1">
      <c r="A5968" s="152">
        <v>45824</v>
      </c>
      <c r="B5968" s="146">
        <v>24015</v>
      </c>
      <c r="C5968" s="147">
        <v>0.3</v>
      </c>
      <c r="D5968" s="148" t="s">
        <v>11</v>
      </c>
      <c r="E5968" s="153" t="s">
        <v>157</v>
      </c>
      <c r="F5968" s="149"/>
      <c r="G5968" s="149" t="str">
        <f t="shared" si="204"/>
        <v>1</v>
      </c>
      <c r="H5968" s="150">
        <f t="shared" si="203"/>
        <v>18</v>
      </c>
      <c r="I5968" s="149" t="str" cm="1">
        <f t="array" ref="I5968">_xlfn.XLOOKUP(C5968,imp_horarios,imp_trechos_janta,"",-1,1)</f>
        <v>BELEM X GOIANIA 07:12</v>
      </c>
      <c r="J5968" s="151" t="str" cm="1">
        <f t="array" ref="J5968">_xlfn.XLOOKUP(D5968,justificativas_motivos,justificativas_texto,"",1,1)</f>
        <v>MOTORISTA CUMPRINDO HORÁRIO NA ESCALA ATUAL</v>
      </c>
    </row>
    <row r="5969" spans="1:10" ht="41.25" hidden="1" customHeight="1">
      <c r="A5969" s="152">
        <v>45824</v>
      </c>
      <c r="B5969" s="146">
        <v>24015</v>
      </c>
      <c r="C5969" s="147">
        <v>0.3</v>
      </c>
      <c r="D5969" s="148" t="s">
        <v>11</v>
      </c>
      <c r="E5969" s="153" t="s">
        <v>216</v>
      </c>
      <c r="F5969" s="149"/>
      <c r="G5969" s="149" t="str">
        <f t="shared" si="204"/>
        <v>1</v>
      </c>
      <c r="H5969" s="150">
        <f t="shared" si="203"/>
        <v>18</v>
      </c>
      <c r="I5969" s="149" t="str" cm="1">
        <f t="array" ref="I5969">_xlfn.XLOOKUP(C5969,imp_horarios,imp_trechos_janta,"",-1,1)</f>
        <v>BELEM X GOIANIA 07:12</v>
      </c>
      <c r="J5969" s="151" t="str" cm="1">
        <f t="array" ref="J5969">_xlfn.XLOOKUP(D5969,justificativas_motivos,justificativas_texto,"",1,1)</f>
        <v>MOTORISTA CUMPRINDO HORÁRIO NA ESCALA ATUAL</v>
      </c>
    </row>
    <row r="5970" spans="1:10" ht="41.25" hidden="1" customHeight="1">
      <c r="A5970" s="152">
        <v>45824</v>
      </c>
      <c r="B5970" s="146">
        <v>24010</v>
      </c>
      <c r="C5970" s="147">
        <v>0.33333333333333331</v>
      </c>
      <c r="D5970" s="148" t="s">
        <v>11</v>
      </c>
      <c r="E5970" s="153" t="s">
        <v>168</v>
      </c>
      <c r="F5970" s="149"/>
      <c r="G5970" s="149" t="str">
        <f t="shared" si="204"/>
        <v>1</v>
      </c>
      <c r="H5970" s="150">
        <f t="shared" si="203"/>
        <v>18</v>
      </c>
      <c r="I5970" s="149" t="str" cm="1">
        <f t="array" ref="I5970">_xlfn.XLOOKUP(C5970,imp_horarios,imp_trechos_janta,"",-1,1)</f>
        <v>SAO LUIS X GOIANIA 08:00</v>
      </c>
      <c r="J5970" s="151" t="str" cm="1">
        <f t="array" ref="J5970">_xlfn.XLOOKUP(D5970,justificativas_motivos,justificativas_texto,"",1,1)</f>
        <v>MOTORISTA CUMPRINDO HORÁRIO NA ESCALA ATUAL</v>
      </c>
    </row>
    <row r="5971" spans="1:10" ht="41.25" hidden="1" customHeight="1">
      <c r="A5971" s="152">
        <v>45824</v>
      </c>
      <c r="B5971" s="146">
        <v>24010</v>
      </c>
      <c r="C5971" s="147">
        <v>0.33333333333333331</v>
      </c>
      <c r="D5971" s="148" t="s">
        <v>11</v>
      </c>
      <c r="E5971" s="153" t="s">
        <v>193</v>
      </c>
      <c r="F5971" s="149"/>
      <c r="G5971" s="149" t="str">
        <f t="shared" si="204"/>
        <v>1</v>
      </c>
      <c r="H5971" s="150">
        <f t="shared" si="203"/>
        <v>18</v>
      </c>
      <c r="I5971" s="149" t="str" cm="1">
        <f t="array" ref="I5971">_xlfn.XLOOKUP(C5971,imp_horarios,imp_trechos_janta,"",-1,1)</f>
        <v>SAO LUIS X GOIANIA 08:00</v>
      </c>
      <c r="J5971" s="151" t="str" cm="1">
        <f t="array" ref="J5971">_xlfn.XLOOKUP(D5971,justificativas_motivos,justificativas_texto,"",1,1)</f>
        <v>MOTORISTA CUMPRINDO HORÁRIO NA ESCALA ATUAL</v>
      </c>
    </row>
    <row r="5972" spans="1:10" ht="41.25" hidden="1" customHeight="1">
      <c r="A5972" s="152">
        <v>45824</v>
      </c>
      <c r="B5972" s="146">
        <v>19002</v>
      </c>
      <c r="C5972" s="147">
        <v>0.75</v>
      </c>
      <c r="D5972" s="148" t="s">
        <v>11</v>
      </c>
      <c r="E5972" s="149" t="s">
        <v>116</v>
      </c>
      <c r="F5972" s="149"/>
      <c r="G5972" s="149" t="str">
        <f t="shared" si="204"/>
        <v>1</v>
      </c>
      <c r="H5972" s="150">
        <f t="shared" si="203"/>
        <v>18</v>
      </c>
      <c r="I5972" s="149" t="str" cm="1">
        <f t="array" ref="I5972">_xlfn.XLOOKUP(C5972,imp_horarios,imp_trechos_janta,"",-1,1)</f>
        <v>GOIANIA X TERESINA 18:00</v>
      </c>
      <c r="J5972" s="151" t="str" cm="1">
        <f t="array" ref="J5972">_xlfn.XLOOKUP(D5972,justificativas_motivos,justificativas_texto,"",1,1)</f>
        <v>MOTORISTA CUMPRINDO HORÁRIO NA ESCALA ATUAL</v>
      </c>
    </row>
    <row r="5973" spans="1:10" ht="41.25" hidden="1" customHeight="1">
      <c r="A5973" s="152">
        <v>45824</v>
      </c>
      <c r="B5973" s="146">
        <v>19002</v>
      </c>
      <c r="C5973" s="147">
        <v>0.75</v>
      </c>
      <c r="D5973" s="148" t="s">
        <v>11</v>
      </c>
      <c r="E5973" s="149" t="s">
        <v>188</v>
      </c>
      <c r="F5973" s="149"/>
      <c r="G5973" s="149" t="str">
        <f t="shared" si="204"/>
        <v>1</v>
      </c>
      <c r="H5973" s="150">
        <f t="shared" si="203"/>
        <v>18</v>
      </c>
      <c r="I5973" s="149" t="str" cm="1">
        <f t="array" ref="I5973">_xlfn.XLOOKUP(C5973,imp_horarios,imp_trechos_janta,"",-1,1)</f>
        <v>GOIANIA X TERESINA 18:00</v>
      </c>
      <c r="J5973" s="151" t="str" cm="1">
        <f t="array" ref="J5973">_xlfn.XLOOKUP(D5973,justificativas_motivos,justificativas_texto,"",1,1)</f>
        <v>MOTORISTA CUMPRINDO HORÁRIO NA ESCALA ATUAL</v>
      </c>
    </row>
    <row r="5974" spans="1:10" ht="41.25" hidden="1" customHeight="1">
      <c r="A5974" s="152">
        <v>45824</v>
      </c>
      <c r="B5974" s="146">
        <v>24016</v>
      </c>
      <c r="C5974" s="147">
        <v>0.79166666666666663</v>
      </c>
      <c r="D5974" s="148" t="s">
        <v>11</v>
      </c>
      <c r="E5974" s="149" t="s">
        <v>302</v>
      </c>
      <c r="F5974" s="149"/>
      <c r="G5974" s="149" t="str">
        <f t="shared" si="204"/>
        <v>1</v>
      </c>
      <c r="H5974" s="150">
        <f t="shared" si="203"/>
        <v>18</v>
      </c>
      <c r="I5974" s="149" t="s">
        <v>79</v>
      </c>
      <c r="J5974" s="151" t="str" cm="1">
        <f t="array" ref="J5974">_xlfn.XLOOKUP(D5974,justificativas_motivos,justificativas_texto,"",1,1)</f>
        <v>MOTORISTA CUMPRINDO HORÁRIO NA ESCALA ATUAL</v>
      </c>
    </row>
    <row r="5975" spans="1:10" ht="41.25" hidden="1" customHeight="1">
      <c r="A5975" s="152">
        <v>45824</v>
      </c>
      <c r="B5975" s="146">
        <v>24016</v>
      </c>
      <c r="C5975" s="147">
        <v>0.79166666666666663</v>
      </c>
      <c r="D5975" s="148" t="s">
        <v>11</v>
      </c>
      <c r="E5975" s="149" t="s">
        <v>171</v>
      </c>
      <c r="F5975" s="149"/>
      <c r="G5975" s="149" t="str">
        <f t="shared" si="204"/>
        <v>1</v>
      </c>
      <c r="H5975" s="150">
        <f t="shared" si="203"/>
        <v>18</v>
      </c>
      <c r="I5975" s="149" t="s">
        <v>79</v>
      </c>
      <c r="J5975" s="151" t="str" cm="1">
        <f t="array" ref="J5975">_xlfn.XLOOKUP(D5975,justificativas_motivos,justificativas_texto,"",1,1)</f>
        <v>MOTORISTA CUMPRINDO HORÁRIO NA ESCALA ATUAL</v>
      </c>
    </row>
    <row r="5976" spans="1:10" ht="41.25" hidden="1" customHeight="1">
      <c r="A5976" s="152">
        <v>45824</v>
      </c>
      <c r="B5976" s="146">
        <v>24012</v>
      </c>
      <c r="C5976" s="147">
        <v>0.83333333333333337</v>
      </c>
      <c r="D5976" s="148" t="s">
        <v>11</v>
      </c>
      <c r="E5976" s="149" t="s">
        <v>204</v>
      </c>
      <c r="F5976" s="149"/>
      <c r="G5976" s="149" t="str">
        <f t="shared" si="204"/>
        <v>1</v>
      </c>
      <c r="H5976" s="150">
        <f t="shared" si="203"/>
        <v>18</v>
      </c>
      <c r="I5976" s="149" t="str" cm="1">
        <f t="array" ref="I5976">_xlfn.XLOOKUP(C5976,imp_horarios,imp_trechos_janta,"",-1,1)</f>
        <v>GOIANIA X SAO LUIS 20:00</v>
      </c>
      <c r="J5976" s="151" t="str" cm="1">
        <f t="array" ref="J5976">_xlfn.XLOOKUP(D5976,justificativas_motivos,justificativas_texto,"",1,1)</f>
        <v>MOTORISTA CUMPRINDO HORÁRIO NA ESCALA ATUAL</v>
      </c>
    </row>
    <row r="5977" spans="1:10" ht="41.25" hidden="1" customHeight="1">
      <c r="A5977" s="144">
        <v>45824</v>
      </c>
      <c r="B5977" s="135">
        <v>24012</v>
      </c>
      <c r="C5977" s="133">
        <v>0.83333333333333337</v>
      </c>
      <c r="D5977" s="136" t="s">
        <v>11</v>
      </c>
      <c r="E5977" s="132" t="s">
        <v>203</v>
      </c>
      <c r="F5977" s="132"/>
      <c r="G5977" s="132" t="str">
        <f t="shared" si="204"/>
        <v>1</v>
      </c>
      <c r="H5977" s="137">
        <f t="shared" si="203"/>
        <v>18</v>
      </c>
      <c r="I5977" s="132" t="str" cm="1">
        <f t="array" ref="I5977">_xlfn.XLOOKUP(C5977,imp_horarios,imp_trechos_janta,"",-1,1)</f>
        <v>GOIANIA X SAO LUIS 20:00</v>
      </c>
      <c r="J5977" s="145" t="str" cm="1">
        <f t="array" ref="J5977">_xlfn.XLOOKUP(D5977,justificativas_motivos,justificativas_texto,"",1,1)</f>
        <v>MOTORISTA CUMPRINDO HORÁRIO NA ESCALA ATUAL</v>
      </c>
    </row>
    <row r="5978" spans="1:10" ht="41.25" hidden="1" customHeight="1">
      <c r="A5978" s="144">
        <v>45825</v>
      </c>
      <c r="B5978" s="132">
        <v>19022</v>
      </c>
      <c r="C5978" s="133">
        <v>0.87847222222222221</v>
      </c>
      <c r="D5978" s="136" t="s">
        <v>11</v>
      </c>
      <c r="E5978" s="132" t="s">
        <v>302</v>
      </c>
      <c r="F5978" s="132"/>
      <c r="G5978" s="132" t="str">
        <f t="shared" si="204"/>
        <v>1</v>
      </c>
      <c r="H5978" s="137">
        <f t="shared" ref="H5978:H6041" si="205">IF(E5978="MOTORISTA","",18)</f>
        <v>18</v>
      </c>
      <c r="I5978" s="132" t="str" cm="1">
        <f t="array" ref="I5978">_xlfn.XLOOKUP(C5978,imp_horarios,imp_trechos_janta,"",-1,1)</f>
        <v>BELEM X GOIANIA 21:05</v>
      </c>
      <c r="J5978" s="145" t="str" cm="1">
        <f t="array" ref="J5978">_xlfn.XLOOKUP(D5978,justificativas_motivos,justificativas_texto,"",1,1)</f>
        <v>MOTORISTA CUMPRINDO HORÁRIO NA ESCALA ATUAL</v>
      </c>
    </row>
    <row r="5979" spans="1:10" ht="41.25" hidden="1" customHeight="1">
      <c r="A5979" s="144">
        <v>45825</v>
      </c>
      <c r="B5979" s="132">
        <v>19022</v>
      </c>
      <c r="C5979" s="133">
        <v>0.87847222222222221</v>
      </c>
      <c r="D5979" s="136" t="s">
        <v>11</v>
      </c>
      <c r="E5979" s="132" t="s">
        <v>204</v>
      </c>
      <c r="F5979" s="132"/>
      <c r="G5979" s="132" t="str">
        <f t="shared" si="204"/>
        <v>1</v>
      </c>
      <c r="H5979" s="137">
        <f t="shared" si="205"/>
        <v>18</v>
      </c>
      <c r="I5979" s="132" t="str" cm="1">
        <f t="array" ref="I5979">_xlfn.XLOOKUP(C5979,imp_horarios,imp_trechos_janta,"",-1,1)</f>
        <v>BELEM X GOIANIA 21:05</v>
      </c>
      <c r="J5979" s="145" t="str" cm="1">
        <f t="array" ref="J5979">_xlfn.XLOOKUP(D5979,justificativas_motivos,justificativas_texto,"",1,1)</f>
        <v>MOTORISTA CUMPRINDO HORÁRIO NA ESCALA ATUAL</v>
      </c>
    </row>
    <row r="5980" spans="1:10" ht="41.25" hidden="1" customHeight="1">
      <c r="A5980" s="144">
        <v>45825</v>
      </c>
      <c r="B5980" s="132">
        <v>24016</v>
      </c>
      <c r="C5980" s="133">
        <v>0.3</v>
      </c>
      <c r="D5980" s="136" t="s">
        <v>11</v>
      </c>
      <c r="E5980" s="132" t="s">
        <v>171</v>
      </c>
      <c r="F5980" s="132"/>
      <c r="G5980" s="132" t="str">
        <f t="shared" si="204"/>
        <v>1</v>
      </c>
      <c r="H5980" s="137">
        <f t="shared" si="205"/>
        <v>18</v>
      </c>
      <c r="I5980" s="132" t="str" cm="1">
        <f t="array" ref="I5980">_xlfn.XLOOKUP(C5980,imp_horarios,imp_trechos_janta,"",-1,1)</f>
        <v>BELEM X GOIANIA 07:12</v>
      </c>
      <c r="J5980" s="145" t="str" cm="1">
        <f t="array" ref="J5980">_xlfn.XLOOKUP(D5980,justificativas_motivos,justificativas_texto,"",1,1)</f>
        <v>MOTORISTA CUMPRINDO HORÁRIO NA ESCALA ATUAL</v>
      </c>
    </row>
    <row r="5981" spans="1:10" ht="41.25" hidden="1" customHeight="1">
      <c r="A5981" s="152">
        <v>45825</v>
      </c>
      <c r="B5981" s="149">
        <v>24016</v>
      </c>
      <c r="C5981" s="147">
        <v>0.3</v>
      </c>
      <c r="D5981" s="136" t="s">
        <v>11</v>
      </c>
      <c r="E5981" s="149" t="s">
        <v>118</v>
      </c>
      <c r="F5981" s="149"/>
      <c r="G5981" s="149" t="str">
        <f t="shared" si="204"/>
        <v>1</v>
      </c>
      <c r="H5981" s="150">
        <f t="shared" si="205"/>
        <v>18</v>
      </c>
      <c r="I5981" s="149" t="str" cm="1">
        <f t="array" ref="I5981">_xlfn.XLOOKUP(C5981,imp_horarios,imp_trechos_janta,"",-1,1)</f>
        <v>BELEM X GOIANIA 07:12</v>
      </c>
      <c r="J5981" s="151" t="str" cm="1">
        <f t="array" ref="J5981">_xlfn.XLOOKUP(D5981,justificativas_motivos,justificativas_texto,"",1,1)</f>
        <v>MOTORISTA CUMPRINDO HORÁRIO NA ESCALA ATUAL</v>
      </c>
    </row>
    <row r="5982" spans="1:10" ht="41.25" hidden="1" customHeight="1">
      <c r="A5982" s="144">
        <v>45825</v>
      </c>
      <c r="B5982" s="135">
        <v>24012</v>
      </c>
      <c r="C5982" s="147">
        <v>0.33333333333333331</v>
      </c>
      <c r="D5982" s="136" t="s">
        <v>11</v>
      </c>
      <c r="E5982" s="132" t="s">
        <v>208</v>
      </c>
      <c r="F5982" s="132"/>
      <c r="G5982" s="132" t="str">
        <f t="shared" si="204"/>
        <v>1</v>
      </c>
      <c r="H5982" s="137">
        <f t="shared" si="205"/>
        <v>18</v>
      </c>
      <c r="I5982" s="132" t="str" cm="1">
        <f t="array" ref="I5982">_xlfn.XLOOKUP(C5982,imp_horarios,imp_trechos_janta,"",-1,1)</f>
        <v>SAO LUIS X GOIANIA 08:00</v>
      </c>
      <c r="J5982" s="145" t="str" cm="1">
        <f t="array" ref="J5982">_xlfn.XLOOKUP(D5982,justificativas_motivos,justificativas_texto,"",1,1)</f>
        <v>MOTORISTA CUMPRINDO HORÁRIO NA ESCALA ATUAL</v>
      </c>
    </row>
    <row r="5983" spans="1:10" ht="41.25" hidden="1" customHeight="1">
      <c r="A5983" s="144">
        <v>45825</v>
      </c>
      <c r="B5983" s="135">
        <v>24012</v>
      </c>
      <c r="C5983" s="133">
        <v>0.33333333333333331</v>
      </c>
      <c r="D5983" s="136" t="s">
        <v>11</v>
      </c>
      <c r="E5983" s="132" t="s">
        <v>452</v>
      </c>
      <c r="F5983" s="132"/>
      <c r="G5983" s="132" t="str">
        <f t="shared" si="204"/>
        <v>1</v>
      </c>
      <c r="H5983" s="137">
        <f t="shared" si="205"/>
        <v>18</v>
      </c>
      <c r="I5983" s="132" t="str" cm="1">
        <f t="array" ref="I5983">_xlfn.XLOOKUP(C5983,imp_horarios,imp_trechos_janta,"",-1,1)</f>
        <v>SAO LUIS X GOIANIA 08:00</v>
      </c>
      <c r="J5983" s="145" t="str" cm="1">
        <f t="array" ref="J5983">_xlfn.XLOOKUP(D5983,justificativas_motivos,justificativas_texto,"",1,1)</f>
        <v>MOTORISTA CUMPRINDO HORÁRIO NA ESCALA ATUAL</v>
      </c>
    </row>
    <row r="5984" spans="1:10" ht="41.25" hidden="1" customHeight="1">
      <c r="A5984" s="144">
        <v>45825</v>
      </c>
      <c r="B5984" s="135">
        <v>17000</v>
      </c>
      <c r="C5984" s="133">
        <v>0.39583333333333331</v>
      </c>
      <c r="D5984" s="136" t="s">
        <v>11</v>
      </c>
      <c r="E5984" s="132" t="s">
        <v>209</v>
      </c>
      <c r="F5984" s="132"/>
      <c r="G5984" s="132" t="str">
        <f t="shared" si="204"/>
        <v>1</v>
      </c>
      <c r="H5984" s="137">
        <f t="shared" si="205"/>
        <v>18</v>
      </c>
      <c r="I5984" s="132" t="str" cm="1">
        <f t="array" ref="I5984">_xlfn.XLOOKUP(C5984,imp_horarios,imp_trechos_janta,"",-1,1)</f>
        <v>GOIANIA X BELEM 09:30</v>
      </c>
      <c r="J5984" s="145" t="str" cm="1">
        <f t="array" ref="J5984">_xlfn.XLOOKUP(D5984,justificativas_motivos,justificativas_texto,"",1,1)</f>
        <v>MOTORISTA CUMPRINDO HORÁRIO NA ESCALA ATUAL</v>
      </c>
    </row>
    <row r="5985" spans="1:10" ht="41.25" hidden="1" customHeight="1">
      <c r="A5985" s="144">
        <v>45825</v>
      </c>
      <c r="B5985" s="135">
        <v>17000</v>
      </c>
      <c r="C5985" s="133">
        <v>0.39583333333333331</v>
      </c>
      <c r="D5985" s="136" t="s">
        <v>11</v>
      </c>
      <c r="E5985" s="132" t="s">
        <v>190</v>
      </c>
      <c r="F5985" s="132"/>
      <c r="G5985" s="132" t="str">
        <f t="shared" si="204"/>
        <v>1</v>
      </c>
      <c r="H5985" s="137">
        <f t="shared" si="205"/>
        <v>18</v>
      </c>
      <c r="I5985" s="132" t="str" cm="1">
        <f t="array" ref="I5985">_xlfn.XLOOKUP(C5985,imp_horarios,imp_trechos_janta,"",-1,1)</f>
        <v>GOIANIA X BELEM 09:30</v>
      </c>
      <c r="J5985" s="145" t="str" cm="1">
        <f t="array" ref="J5985">_xlfn.XLOOKUP(D5985,justificativas_motivos,justificativas_texto,"",1,1)</f>
        <v>MOTORISTA CUMPRINDO HORÁRIO NA ESCALA ATUAL</v>
      </c>
    </row>
    <row r="5986" spans="1:10" ht="41.25" hidden="1" customHeight="1">
      <c r="A5986" s="144">
        <v>45825</v>
      </c>
      <c r="B5986" s="146">
        <v>24011</v>
      </c>
      <c r="C5986" s="147">
        <v>0.79166666666666663</v>
      </c>
      <c r="D5986" s="148" t="s">
        <v>11</v>
      </c>
      <c r="E5986" s="149" t="s">
        <v>232</v>
      </c>
      <c r="F5986" s="149"/>
      <c r="G5986" s="149" t="str">
        <f t="shared" si="204"/>
        <v>1</v>
      </c>
      <c r="H5986" s="150">
        <f t="shared" si="205"/>
        <v>18</v>
      </c>
      <c r="I5986" s="149" t="str" cm="1">
        <f t="array" ref="I5986">_xlfn.XLOOKUP(C5986,imp_horarios,imp_trechos_janta,"",-1,1)</f>
        <v>GOIANIA X TERESINA 18:00</v>
      </c>
      <c r="J5986" s="151" t="str" cm="1">
        <f t="array" ref="J5986">_xlfn.XLOOKUP(D5986,justificativas_motivos,justificativas_texto,"",1,1)</f>
        <v>MOTORISTA CUMPRINDO HORÁRIO NA ESCALA ATUAL</v>
      </c>
    </row>
    <row r="5987" spans="1:10" ht="41.25" hidden="1" customHeight="1">
      <c r="A5987" s="152">
        <v>45825</v>
      </c>
      <c r="B5987" s="146">
        <v>24011</v>
      </c>
      <c r="C5987" s="147">
        <v>0.79166666666666663</v>
      </c>
      <c r="D5987" s="148" t="s">
        <v>11</v>
      </c>
      <c r="E5987" s="149" t="s">
        <v>23</v>
      </c>
      <c r="F5987" s="149"/>
      <c r="G5987" s="149" t="str">
        <f t="shared" si="204"/>
        <v>1</v>
      </c>
      <c r="H5987" s="150">
        <f t="shared" si="205"/>
        <v>18</v>
      </c>
      <c r="I5987" s="149" t="str" cm="1">
        <f t="array" ref="I5987">_xlfn.XLOOKUP(C5987,imp_horarios,imp_trechos_janta,"",-1,1)</f>
        <v>GOIANIA X TERESINA 18:00</v>
      </c>
      <c r="J5987" s="151" t="str" cm="1">
        <f t="array" ref="J5987">_xlfn.XLOOKUP(D5987,justificativas_motivos,justificativas_texto,"",1,1)</f>
        <v>MOTORISTA CUMPRINDO HORÁRIO NA ESCALA ATUAL</v>
      </c>
    </row>
    <row r="5988" spans="1:10" ht="41.25" hidden="1" customHeight="1">
      <c r="A5988" s="152">
        <v>45826</v>
      </c>
      <c r="B5988" s="146">
        <v>19017</v>
      </c>
      <c r="C5988" s="147">
        <v>0.87847222222222221</v>
      </c>
      <c r="D5988" s="148" t="s">
        <v>11</v>
      </c>
      <c r="E5988" s="149" t="s">
        <v>209</v>
      </c>
      <c r="F5988" s="149"/>
      <c r="G5988" s="149" t="str">
        <f t="shared" si="204"/>
        <v>1</v>
      </c>
      <c r="H5988" s="150">
        <f t="shared" si="205"/>
        <v>18</v>
      </c>
      <c r="I5988" s="149" t="str" cm="1">
        <f t="array" ref="I5988">_xlfn.XLOOKUP(C5988,imp_horarios,imp_trechos_janta,"",-1,1)</f>
        <v>BELEM X GOIANIA 21:05</v>
      </c>
      <c r="J5988" s="151" t="str" cm="1">
        <f t="array" ref="J5988">_xlfn.XLOOKUP(D5988,justificativas_motivos,justificativas_texto,"",1,1)</f>
        <v>MOTORISTA CUMPRINDO HORÁRIO NA ESCALA ATUAL</v>
      </c>
    </row>
    <row r="5989" spans="1:10" ht="41.25" hidden="1" customHeight="1">
      <c r="A5989" s="152">
        <v>45826</v>
      </c>
      <c r="B5989" s="146">
        <v>19017</v>
      </c>
      <c r="C5989" s="147">
        <v>0.87847222222222221</v>
      </c>
      <c r="D5989" s="148" t="s">
        <v>11</v>
      </c>
      <c r="E5989" s="149" t="s">
        <v>190</v>
      </c>
      <c r="F5989" s="149"/>
      <c r="G5989" s="149" t="str">
        <f t="shared" si="204"/>
        <v>1</v>
      </c>
      <c r="H5989" s="150">
        <f t="shared" si="205"/>
        <v>18</v>
      </c>
      <c r="I5989" s="149" t="str" cm="1">
        <f t="array" ref="I5989">_xlfn.XLOOKUP(C5989,imp_horarios,imp_trechos_janta,"",-1,1)</f>
        <v>BELEM X GOIANIA 21:05</v>
      </c>
      <c r="J5989" s="151" t="str" cm="1">
        <f t="array" ref="J5989">_xlfn.XLOOKUP(D5989,justificativas_motivos,justificativas_texto,"",1,1)</f>
        <v>MOTORISTA CUMPRINDO HORÁRIO NA ESCALA ATUAL</v>
      </c>
    </row>
    <row r="5990" spans="1:10" ht="41.25" hidden="1" customHeight="1">
      <c r="A5990" s="152">
        <v>45826</v>
      </c>
      <c r="B5990" s="146">
        <v>24009</v>
      </c>
      <c r="C5990" s="147">
        <v>0.3</v>
      </c>
      <c r="D5990" s="148" t="s">
        <v>11</v>
      </c>
      <c r="E5990" s="149" t="s">
        <v>139</v>
      </c>
      <c r="F5990" s="149"/>
      <c r="G5990" s="149" t="str">
        <f t="shared" si="204"/>
        <v>1</v>
      </c>
      <c r="H5990" s="150">
        <f t="shared" si="205"/>
        <v>18</v>
      </c>
      <c r="I5990" s="149" t="str" cm="1">
        <f t="array" ref="I5990">_xlfn.XLOOKUP(C5990,imp_horarios,imp_trechos_janta,"",-1,1)</f>
        <v>BELEM X GOIANIA 07:12</v>
      </c>
      <c r="J5990" s="151" t="str" cm="1">
        <f t="array" ref="J5990">_xlfn.XLOOKUP(D5990,justificativas_motivos,justificativas_texto,"",1,1)</f>
        <v>MOTORISTA CUMPRINDO HORÁRIO NA ESCALA ATUAL</v>
      </c>
    </row>
    <row r="5991" spans="1:10" ht="41.25" hidden="1" customHeight="1">
      <c r="A5991" s="152">
        <v>45826</v>
      </c>
      <c r="B5991" s="146">
        <v>24009</v>
      </c>
      <c r="C5991" s="147">
        <v>0.3</v>
      </c>
      <c r="D5991" s="148" t="s">
        <v>11</v>
      </c>
      <c r="E5991" s="149" t="s">
        <v>407</v>
      </c>
      <c r="F5991" s="149"/>
      <c r="G5991" s="149" t="str">
        <f t="shared" si="204"/>
        <v>1</v>
      </c>
      <c r="H5991" s="150">
        <f t="shared" si="205"/>
        <v>18</v>
      </c>
      <c r="I5991" s="149" t="str" cm="1">
        <f t="array" ref="I5991">_xlfn.XLOOKUP(C5991,imp_horarios,imp_trechos_janta,"",-1,1)</f>
        <v>BELEM X GOIANIA 07:12</v>
      </c>
      <c r="J5991" s="151" t="str" cm="1">
        <f t="array" ref="J5991">_xlfn.XLOOKUP(D5991,justificativas_motivos,justificativas_texto,"",1,1)</f>
        <v>MOTORISTA CUMPRINDO HORÁRIO NA ESCALA ATUAL</v>
      </c>
    </row>
    <row r="5992" spans="1:10" ht="41.25" hidden="1" customHeight="1">
      <c r="A5992" s="152">
        <v>45826</v>
      </c>
      <c r="B5992" s="146">
        <v>16800</v>
      </c>
      <c r="C5992" s="147">
        <v>0.75</v>
      </c>
      <c r="D5992" s="148" t="s">
        <v>11</v>
      </c>
      <c r="E5992" s="149" t="s">
        <v>62</v>
      </c>
      <c r="F5992" s="149"/>
      <c r="G5992" s="149" t="str">
        <f t="shared" si="204"/>
        <v>1</v>
      </c>
      <c r="H5992" s="150">
        <f t="shared" si="205"/>
        <v>18</v>
      </c>
      <c r="I5992" s="149" t="str" cm="1">
        <f t="array" ref="I5992">_xlfn.XLOOKUP(C5992,imp_horarios,imp_trechos_janta,"",-1,1)</f>
        <v>GOIANIA X TERESINA 18:00</v>
      </c>
      <c r="J5992" s="151" t="str" cm="1">
        <f t="array" ref="J5992">_xlfn.XLOOKUP(D5992,justificativas_motivos,justificativas_texto,"",1,1)</f>
        <v>MOTORISTA CUMPRINDO HORÁRIO NA ESCALA ATUAL</v>
      </c>
    </row>
    <row r="5993" spans="1:10" ht="41.25" hidden="1" customHeight="1">
      <c r="A5993" s="152">
        <v>45826</v>
      </c>
      <c r="B5993" s="146">
        <v>16800</v>
      </c>
      <c r="C5993" s="147">
        <v>0.75</v>
      </c>
      <c r="D5993" s="148" t="s">
        <v>11</v>
      </c>
      <c r="E5993" s="149" t="s">
        <v>63</v>
      </c>
      <c r="F5993" s="149"/>
      <c r="G5993" s="149" t="str">
        <f t="shared" si="204"/>
        <v>1</v>
      </c>
      <c r="H5993" s="150">
        <f t="shared" si="205"/>
        <v>18</v>
      </c>
      <c r="I5993" s="149" t="str" cm="1">
        <f t="array" ref="I5993">_xlfn.XLOOKUP(C5993,imp_horarios,imp_trechos_janta,"",-1,1)</f>
        <v>GOIANIA X TERESINA 18:00</v>
      </c>
      <c r="J5993" s="151" t="str" cm="1">
        <f t="array" ref="J5993">_xlfn.XLOOKUP(D5993,justificativas_motivos,justificativas_texto,"",1,1)</f>
        <v>MOTORISTA CUMPRINDO HORÁRIO NA ESCALA ATUAL</v>
      </c>
    </row>
    <row r="5994" spans="1:10" ht="41.25" hidden="1" customHeight="1">
      <c r="A5994" s="152">
        <v>45826</v>
      </c>
      <c r="B5994" s="146">
        <v>24001</v>
      </c>
      <c r="C5994" s="147">
        <v>0.79166666666666663</v>
      </c>
      <c r="D5994" s="148" t="s">
        <v>11</v>
      </c>
      <c r="E5994" s="149" t="s">
        <v>167</v>
      </c>
      <c r="F5994" s="149"/>
      <c r="G5994" s="149" t="str">
        <f t="shared" si="204"/>
        <v>1</v>
      </c>
      <c r="H5994" s="150">
        <f t="shared" si="205"/>
        <v>18</v>
      </c>
      <c r="I5994" s="149" t="s">
        <v>79</v>
      </c>
      <c r="J5994" s="151" t="str" cm="1">
        <f t="array" ref="J5994">_xlfn.XLOOKUP(D5994,justificativas_motivos,justificativas_texto,"",1,1)</f>
        <v>MOTORISTA CUMPRINDO HORÁRIO NA ESCALA ATUAL</v>
      </c>
    </row>
    <row r="5995" spans="1:10" ht="41.25" hidden="1" customHeight="1">
      <c r="A5995" s="152">
        <v>45826</v>
      </c>
      <c r="B5995" s="146">
        <v>24001</v>
      </c>
      <c r="C5995" s="147">
        <v>0.79166666666666663</v>
      </c>
      <c r="D5995" s="148" t="s">
        <v>11</v>
      </c>
      <c r="E5995" s="149" t="s">
        <v>379</v>
      </c>
      <c r="F5995" s="149"/>
      <c r="G5995" s="149" t="str">
        <f t="shared" si="204"/>
        <v>1</v>
      </c>
      <c r="H5995" s="150">
        <f t="shared" si="205"/>
        <v>18</v>
      </c>
      <c r="I5995" s="149" t="s">
        <v>79</v>
      </c>
      <c r="J5995" s="151" t="str" cm="1">
        <f t="array" ref="J5995">_xlfn.XLOOKUP(D5995,justificativas_motivos,justificativas_texto,"",1,1)</f>
        <v>MOTORISTA CUMPRINDO HORÁRIO NA ESCALA ATUAL</v>
      </c>
    </row>
    <row r="5996" spans="1:10" ht="41.25" hidden="1" customHeight="1">
      <c r="A5996" s="152">
        <v>45826</v>
      </c>
      <c r="B5996" s="146">
        <v>24003</v>
      </c>
      <c r="C5996" s="147">
        <v>0.83333333333333337</v>
      </c>
      <c r="D5996" s="148" t="s">
        <v>11</v>
      </c>
      <c r="E5996" s="149" t="s">
        <v>27</v>
      </c>
      <c r="F5996" s="149"/>
      <c r="G5996" s="149" t="str">
        <f t="shared" si="204"/>
        <v>1</v>
      </c>
      <c r="H5996" s="150">
        <f t="shared" si="205"/>
        <v>18</v>
      </c>
      <c r="I5996" s="149" t="str" cm="1">
        <f t="array" ref="I5996">_xlfn.XLOOKUP(C5996,imp_horarios,imp_trechos_janta,"",-1,1)</f>
        <v>GOIANIA X SAO LUIS 20:00</v>
      </c>
      <c r="J5996" s="151" t="str" cm="1">
        <f t="array" ref="J5996">_xlfn.XLOOKUP(D5996,justificativas_motivos,justificativas_texto,"",1,1)</f>
        <v>MOTORISTA CUMPRINDO HORÁRIO NA ESCALA ATUAL</v>
      </c>
    </row>
    <row r="5997" spans="1:10" ht="41.25" hidden="1" customHeight="1">
      <c r="A5997" s="144">
        <v>45826</v>
      </c>
      <c r="B5997" s="135">
        <v>24003</v>
      </c>
      <c r="C5997" s="133">
        <v>0.83333333333333337</v>
      </c>
      <c r="D5997" s="136" t="s">
        <v>11</v>
      </c>
      <c r="E5997" s="132" t="s">
        <v>37</v>
      </c>
      <c r="F5997" s="132"/>
      <c r="G5997" s="132" t="str">
        <f t="shared" si="204"/>
        <v>1</v>
      </c>
      <c r="H5997" s="137">
        <f t="shared" si="205"/>
        <v>18</v>
      </c>
      <c r="I5997" s="132" t="str" cm="1">
        <f t="array" ref="I5997">_xlfn.XLOOKUP(C5997,imp_horarios,imp_trechos_janta,"",-1,1)</f>
        <v>GOIANIA X SAO LUIS 20:00</v>
      </c>
      <c r="J5997" s="145" t="str" cm="1">
        <f t="array" ref="J5997">_xlfn.XLOOKUP(D5997,justificativas_motivos,justificativas_texto,"",1,1)</f>
        <v>MOTORISTA CUMPRINDO HORÁRIO NA ESCALA ATUAL</v>
      </c>
    </row>
    <row r="5998" spans="1:10" ht="41.25" hidden="1" customHeight="1">
      <c r="A5998" s="144">
        <v>45827</v>
      </c>
      <c r="B5998" s="147" t="s">
        <v>137</v>
      </c>
      <c r="C5998" s="147" t="s">
        <v>137</v>
      </c>
      <c r="D5998" s="147" t="s">
        <v>137</v>
      </c>
      <c r="E5998" s="149" t="s">
        <v>27</v>
      </c>
      <c r="F5998" s="149"/>
      <c r="G5998" s="149" t="str">
        <f t="shared" si="204"/>
        <v>1</v>
      </c>
      <c r="H5998" s="150">
        <f t="shared" si="205"/>
        <v>18</v>
      </c>
      <c r="I5998" s="149" t="str" cm="1">
        <f t="array" ref="I5998">_xlfn.XLOOKUP(C5998,imp_horarios,imp_trechos_janta,"",-1,1)</f>
        <v>ESPERA</v>
      </c>
      <c r="J5998" s="151" t="str" cm="1">
        <f t="array" ref="J5998">_xlfn.XLOOKUP(D5998,justificativas_motivos,justificativas_texto,"",1,1)</f>
        <v>MOTORISTA NA GARAGEM EM ESPERA PARA DISPONIBILIDADE DE HORARIOS</v>
      </c>
    </row>
    <row r="5999" spans="1:10" ht="41.25" hidden="1" customHeight="1">
      <c r="A5999" s="144">
        <v>45827</v>
      </c>
      <c r="B5999" s="133" t="s">
        <v>137</v>
      </c>
      <c r="C5999" s="133" t="s">
        <v>137</v>
      </c>
      <c r="D5999" s="133" t="s">
        <v>137</v>
      </c>
      <c r="E5999" s="132" t="s">
        <v>37</v>
      </c>
      <c r="F5999" s="132"/>
      <c r="G5999" s="132" t="str">
        <f t="shared" si="204"/>
        <v>1</v>
      </c>
      <c r="H5999" s="137">
        <f t="shared" si="205"/>
        <v>18</v>
      </c>
      <c r="I5999" s="132" t="str" cm="1">
        <f t="array" ref="I5999">_xlfn.XLOOKUP(C5999,imp_horarios,imp_trechos_janta,"",-1,1)</f>
        <v>ESPERA</v>
      </c>
      <c r="J5999" s="145" t="str" cm="1">
        <f t="array" ref="J5999">_xlfn.XLOOKUP(D5999,justificativas_motivos,justificativas_texto,"",1,1)</f>
        <v>MOTORISTA NA GARAGEM EM ESPERA PARA DISPONIBILIDADE DE HORARIOS</v>
      </c>
    </row>
    <row r="6000" spans="1:10" ht="41.25" hidden="1" customHeight="1">
      <c r="A6000" s="144">
        <v>45827</v>
      </c>
      <c r="B6000" s="135">
        <v>19005</v>
      </c>
      <c r="C6000" s="133">
        <v>0.39583333333333331</v>
      </c>
      <c r="D6000" s="136" t="s">
        <v>11</v>
      </c>
      <c r="E6000" s="132" t="s">
        <v>226</v>
      </c>
      <c r="F6000" s="132"/>
      <c r="G6000" s="132" t="str">
        <f t="shared" si="204"/>
        <v>1</v>
      </c>
      <c r="H6000" s="137">
        <f t="shared" si="205"/>
        <v>18</v>
      </c>
      <c r="I6000" s="132" t="str" cm="1">
        <f t="array" ref="I6000">_xlfn.XLOOKUP(C6000,imp_horarios,imp_trechos_janta,"",-1,1)</f>
        <v>GOIANIA X BELEM 09:30</v>
      </c>
      <c r="J6000" s="145" t="str" cm="1">
        <f t="array" ref="J6000">_xlfn.XLOOKUP(D6000,justificativas_motivos,justificativas_texto,"",1,1)</f>
        <v>MOTORISTA CUMPRINDO HORÁRIO NA ESCALA ATUAL</v>
      </c>
    </row>
    <row r="6001" spans="1:10" ht="41.25" hidden="1" customHeight="1">
      <c r="A6001" s="144">
        <v>45827</v>
      </c>
      <c r="B6001" s="135">
        <v>19005</v>
      </c>
      <c r="C6001" s="133">
        <v>0.39583333333333331</v>
      </c>
      <c r="D6001" s="136" t="s">
        <v>11</v>
      </c>
      <c r="E6001" s="132" t="s">
        <v>339</v>
      </c>
      <c r="F6001" s="132"/>
      <c r="G6001" s="132" t="str">
        <f t="shared" si="204"/>
        <v>1</v>
      </c>
      <c r="H6001" s="137">
        <f t="shared" si="205"/>
        <v>18</v>
      </c>
      <c r="I6001" s="132" t="str" cm="1">
        <f t="array" ref="I6001">_xlfn.XLOOKUP(C6001,imp_horarios,imp_trechos_janta,"",-1,1)</f>
        <v>GOIANIA X BELEM 09:30</v>
      </c>
      <c r="J6001" s="145" t="str" cm="1">
        <f t="array" ref="J6001">_xlfn.XLOOKUP(D6001,justificativas_motivos,justificativas_texto,"",1,1)</f>
        <v>MOTORISTA CUMPRINDO HORÁRIO NA ESCALA ATUAL</v>
      </c>
    </row>
    <row r="6002" spans="1:10" ht="41.25" hidden="1" customHeight="1">
      <c r="A6002" s="144">
        <v>45827</v>
      </c>
      <c r="B6002" s="135">
        <v>17700</v>
      </c>
      <c r="C6002" s="133">
        <v>0.75</v>
      </c>
      <c r="D6002" s="136" t="s">
        <v>11</v>
      </c>
      <c r="E6002" s="132" t="s">
        <v>201</v>
      </c>
      <c r="F6002" s="132"/>
      <c r="G6002" s="132" t="str">
        <f t="shared" si="204"/>
        <v>1</v>
      </c>
      <c r="H6002" s="137">
        <f t="shared" si="205"/>
        <v>18</v>
      </c>
      <c r="I6002" s="132" t="str" cm="1">
        <f t="array" ref="I6002">_xlfn.XLOOKUP(C6002,imp_horarios,imp_trechos_janta,"",-1,1)</f>
        <v>GOIANIA X TERESINA 18:00</v>
      </c>
      <c r="J6002" s="145" t="str" cm="1">
        <f t="array" ref="J6002">_xlfn.XLOOKUP(D6002,justificativas_motivos,justificativas_texto,"",1,1)</f>
        <v>MOTORISTA CUMPRINDO HORÁRIO NA ESCALA ATUAL</v>
      </c>
    </row>
    <row r="6003" spans="1:10" ht="41.25" hidden="1" customHeight="1">
      <c r="A6003" s="144">
        <v>45827</v>
      </c>
      <c r="B6003" s="146">
        <v>17700</v>
      </c>
      <c r="C6003" s="147">
        <v>0.75</v>
      </c>
      <c r="D6003" s="148" t="s">
        <v>11</v>
      </c>
      <c r="E6003" s="149" t="s">
        <v>335</v>
      </c>
      <c r="F6003" s="149"/>
      <c r="G6003" s="149" t="str">
        <f t="shared" si="204"/>
        <v>1</v>
      </c>
      <c r="H6003" s="150">
        <f t="shared" si="205"/>
        <v>18</v>
      </c>
      <c r="I6003" s="149" t="str" cm="1">
        <f t="array" ref="I6003">_xlfn.XLOOKUP(C6003,imp_horarios,imp_trechos_janta,"",-1,1)</f>
        <v>GOIANIA X TERESINA 18:00</v>
      </c>
      <c r="J6003" s="151" t="str" cm="1">
        <f t="array" ref="J6003">_xlfn.XLOOKUP(D6003,justificativas_motivos,justificativas_texto,"",1,1)</f>
        <v>MOTORISTA CUMPRINDO HORÁRIO NA ESCALA ATUAL</v>
      </c>
    </row>
    <row r="6004" spans="1:10" ht="41.25" hidden="1" customHeight="1">
      <c r="A6004" s="144">
        <v>45827</v>
      </c>
      <c r="B6004" s="135">
        <v>24010</v>
      </c>
      <c r="C6004" s="133">
        <v>0.79166666666666663</v>
      </c>
      <c r="D6004" s="136" t="s">
        <v>11</v>
      </c>
      <c r="E6004" s="132" t="s">
        <v>180</v>
      </c>
      <c r="F6004" s="132"/>
      <c r="G6004" s="132" t="str">
        <f t="shared" si="204"/>
        <v>1</v>
      </c>
      <c r="H6004" s="137">
        <f t="shared" si="205"/>
        <v>18</v>
      </c>
      <c r="I6004" s="132" t="str" cm="1">
        <f t="array" ref="I6004">_xlfn.XLOOKUP(C6004,imp_horarios,imp_trechos_janta,"",-1,1)</f>
        <v>GOIANIA X TERESINA 18:00</v>
      </c>
      <c r="J6004" s="145" t="str" cm="1">
        <f t="array" ref="J6004">_xlfn.XLOOKUP(D6004,justificativas_motivos,justificativas_texto,"",1,1)</f>
        <v>MOTORISTA CUMPRINDO HORÁRIO NA ESCALA ATUAL</v>
      </c>
    </row>
    <row r="6005" spans="1:10" ht="41.25" hidden="1" customHeight="1">
      <c r="A6005" s="144">
        <v>45827</v>
      </c>
      <c r="B6005" s="135">
        <v>24010</v>
      </c>
      <c r="C6005" s="133">
        <v>0.79166666666666663</v>
      </c>
      <c r="D6005" s="136" t="s">
        <v>11</v>
      </c>
      <c r="E6005" s="132" t="s">
        <v>203</v>
      </c>
      <c r="F6005" s="132"/>
      <c r="G6005" s="132" t="str">
        <f t="shared" si="204"/>
        <v>1</v>
      </c>
      <c r="H6005" s="137">
        <f t="shared" si="205"/>
        <v>18</v>
      </c>
      <c r="I6005" s="132" t="str" cm="1">
        <f t="array" ref="I6005">_xlfn.XLOOKUP(C6005,imp_horarios,imp_trechos_janta,"",-1,1)</f>
        <v>GOIANIA X TERESINA 18:00</v>
      </c>
      <c r="J6005" s="145" t="str" cm="1">
        <f t="array" ref="J6005">_xlfn.XLOOKUP(D6005,justificativas_motivos,justificativas_texto,"",1,1)</f>
        <v>MOTORISTA CUMPRINDO HORÁRIO NA ESCALA ATUAL</v>
      </c>
    </row>
    <row r="6006" spans="1:10" ht="41.25" hidden="1" customHeight="1">
      <c r="A6006" s="144">
        <v>45827</v>
      </c>
      <c r="B6006" s="135">
        <v>24015</v>
      </c>
      <c r="C6006" s="133">
        <v>0.83333333333333337</v>
      </c>
      <c r="D6006" s="136" t="s">
        <v>11</v>
      </c>
      <c r="E6006" s="132" t="s">
        <v>280</v>
      </c>
      <c r="F6006" s="132"/>
      <c r="G6006" s="132" t="str">
        <f t="shared" si="204"/>
        <v>1</v>
      </c>
      <c r="H6006" s="137">
        <f t="shared" si="205"/>
        <v>18</v>
      </c>
      <c r="I6006" s="132" t="str" cm="1">
        <f t="array" ref="I6006">_xlfn.XLOOKUP(C6006,imp_horarios,imp_trechos_janta,"",-1,1)</f>
        <v>GOIANIA X SAO LUIS 20:00</v>
      </c>
      <c r="J6006" s="145" t="str" cm="1">
        <f t="array" ref="J6006">_xlfn.XLOOKUP(D6006,justificativas_motivos,justificativas_texto,"",1,1)</f>
        <v>MOTORISTA CUMPRINDO HORÁRIO NA ESCALA ATUAL</v>
      </c>
    </row>
    <row r="6007" spans="1:10" ht="41.25" hidden="1" customHeight="1">
      <c r="A6007" s="152">
        <v>45827</v>
      </c>
      <c r="B6007" s="146">
        <v>24015</v>
      </c>
      <c r="C6007" s="147">
        <v>0.83333333333333337</v>
      </c>
      <c r="D6007" s="148" t="s">
        <v>11</v>
      </c>
      <c r="E6007" s="132" t="s">
        <v>48</v>
      </c>
      <c r="F6007" s="149"/>
      <c r="G6007" s="149" t="str">
        <f t="shared" si="204"/>
        <v>1</v>
      </c>
      <c r="H6007" s="150">
        <f t="shared" si="205"/>
        <v>18</v>
      </c>
      <c r="I6007" s="149" t="str" cm="1">
        <f t="array" ref="I6007">_xlfn.XLOOKUP(C6007,imp_horarios,imp_trechos_janta,"",-1,1)</f>
        <v>GOIANIA X SAO LUIS 20:00</v>
      </c>
      <c r="J6007" s="151" t="str" cm="1">
        <f t="array" ref="J6007">_xlfn.XLOOKUP(D6007,justificativas_motivos,justificativas_texto,"",1,1)</f>
        <v>MOTORISTA CUMPRINDO HORÁRIO NA ESCALA ATUAL</v>
      </c>
    </row>
    <row r="6008" spans="1:10" ht="41.25" hidden="1" customHeight="1">
      <c r="A6008" s="152">
        <v>45828</v>
      </c>
      <c r="B6008" s="146">
        <v>19010</v>
      </c>
      <c r="C6008" s="147">
        <v>0.87847222222222221</v>
      </c>
      <c r="D6008" s="148" t="s">
        <v>11</v>
      </c>
      <c r="E6008" s="132" t="s">
        <v>280</v>
      </c>
      <c r="F6008" s="149"/>
      <c r="G6008" s="149" t="str">
        <f t="shared" si="204"/>
        <v>1</v>
      </c>
      <c r="H6008" s="150">
        <f t="shared" si="205"/>
        <v>18</v>
      </c>
      <c r="I6008" s="149" t="str" cm="1">
        <f t="array" ref="I6008">_xlfn.XLOOKUP(C6008,imp_horarios,imp_trechos_janta,"",-1,1)</f>
        <v>BELEM X GOIANIA 21:05</v>
      </c>
      <c r="J6008" s="151" t="str" cm="1">
        <f t="array" ref="J6008">_xlfn.XLOOKUP(D6008,justificativas_motivos,justificativas_texto,"",1,1)</f>
        <v>MOTORISTA CUMPRINDO HORÁRIO NA ESCALA ATUAL</v>
      </c>
    </row>
    <row r="6009" spans="1:10" ht="41.25" hidden="1" customHeight="1">
      <c r="A6009" s="152">
        <v>45828</v>
      </c>
      <c r="B6009" s="146">
        <v>19010</v>
      </c>
      <c r="C6009" s="147">
        <v>0.87847222222222221</v>
      </c>
      <c r="D6009" s="148" t="s">
        <v>11</v>
      </c>
      <c r="E6009" s="149" t="s">
        <v>48</v>
      </c>
      <c r="F6009" s="149"/>
      <c r="G6009" s="149" t="str">
        <f t="shared" si="204"/>
        <v>1</v>
      </c>
      <c r="H6009" s="150">
        <f t="shared" si="205"/>
        <v>18</v>
      </c>
      <c r="I6009" s="149" t="str" cm="1">
        <f t="array" ref="I6009">_xlfn.XLOOKUP(C6009,imp_horarios,imp_trechos_janta,"",-1,1)</f>
        <v>BELEM X GOIANIA 21:05</v>
      </c>
      <c r="J6009" s="151" t="str" cm="1">
        <f t="array" ref="J6009">_xlfn.XLOOKUP(D6009,justificativas_motivos,justificativas_texto,"",1,1)</f>
        <v>MOTORISTA CUMPRINDO HORÁRIO NA ESCALA ATUAL</v>
      </c>
    </row>
    <row r="6010" spans="1:10" ht="41.25" hidden="1" customHeight="1">
      <c r="A6010" s="152">
        <v>45828</v>
      </c>
      <c r="B6010" s="146">
        <v>25010</v>
      </c>
      <c r="C6010" s="147">
        <v>0.3</v>
      </c>
      <c r="D6010" s="148" t="s">
        <v>11</v>
      </c>
      <c r="E6010" s="149" t="s">
        <v>104</v>
      </c>
      <c r="F6010" s="149"/>
      <c r="G6010" s="149" t="str">
        <f t="shared" si="204"/>
        <v>1</v>
      </c>
      <c r="H6010" s="150">
        <f t="shared" si="205"/>
        <v>18</v>
      </c>
      <c r="I6010" s="149" t="str" cm="1">
        <f t="array" ref="I6010">_xlfn.XLOOKUP(C6010,imp_horarios,imp_trechos_janta,"",-1,1)</f>
        <v>BELEM X GOIANIA 07:12</v>
      </c>
      <c r="J6010" s="151" t="str" cm="1">
        <f t="array" ref="J6010">_xlfn.XLOOKUP(D6010,justificativas_motivos,justificativas_texto,"",1,1)</f>
        <v>MOTORISTA CUMPRINDO HORÁRIO NA ESCALA ATUAL</v>
      </c>
    </row>
    <row r="6011" spans="1:10" ht="41.25" hidden="1" customHeight="1">
      <c r="A6011" s="152">
        <v>45828</v>
      </c>
      <c r="B6011" s="146">
        <v>25010</v>
      </c>
      <c r="C6011" s="147">
        <v>0.3</v>
      </c>
      <c r="D6011" s="148" t="s">
        <v>11</v>
      </c>
      <c r="E6011" s="149" t="s">
        <v>24</v>
      </c>
      <c r="F6011" s="149"/>
      <c r="G6011" s="149" t="str">
        <f t="shared" si="204"/>
        <v>1</v>
      </c>
      <c r="H6011" s="150">
        <f t="shared" si="205"/>
        <v>18</v>
      </c>
      <c r="I6011" s="149" t="str" cm="1">
        <f t="array" ref="I6011">_xlfn.XLOOKUP(C6011,imp_horarios,imp_trechos_janta,"",-1,1)</f>
        <v>BELEM X GOIANIA 07:12</v>
      </c>
      <c r="J6011" s="151" t="str" cm="1">
        <f t="array" ref="J6011">_xlfn.XLOOKUP(D6011,justificativas_motivos,justificativas_texto,"",1,1)</f>
        <v>MOTORISTA CUMPRINDO HORÁRIO NA ESCALA ATUAL</v>
      </c>
    </row>
    <row r="6012" spans="1:10" ht="41.25" hidden="1" customHeight="1">
      <c r="A6012" s="152">
        <v>45828</v>
      </c>
      <c r="B6012" s="146">
        <v>19015</v>
      </c>
      <c r="C6012" s="147">
        <v>0.75</v>
      </c>
      <c r="D6012" s="148" t="s">
        <v>11</v>
      </c>
      <c r="E6012" s="149" t="s">
        <v>108</v>
      </c>
      <c r="F6012" s="149"/>
      <c r="G6012" s="149" t="str">
        <f t="shared" ref="G6012:G6075" si="206">IF(E6012="MOTORISTA","","1")</f>
        <v>1</v>
      </c>
      <c r="H6012" s="150">
        <f t="shared" si="205"/>
        <v>18</v>
      </c>
      <c r="I6012" s="149" t="str" cm="1">
        <f t="array" ref="I6012">_xlfn.XLOOKUP(C6012,imp_horarios,imp_trechos_janta,"",-1,1)</f>
        <v>GOIANIA X TERESINA 18:00</v>
      </c>
      <c r="J6012" s="151" t="str" cm="1">
        <f t="array" ref="J6012">_xlfn.XLOOKUP(D6012,justificativas_motivos,justificativas_texto,"",1,1)</f>
        <v>MOTORISTA CUMPRINDO HORÁRIO NA ESCALA ATUAL</v>
      </c>
    </row>
    <row r="6013" spans="1:10" ht="41.25" hidden="1" customHeight="1">
      <c r="A6013" s="152">
        <v>45828</v>
      </c>
      <c r="B6013" s="146">
        <v>19015</v>
      </c>
      <c r="C6013" s="147">
        <v>0.75</v>
      </c>
      <c r="D6013" s="148" t="s">
        <v>11</v>
      </c>
      <c r="E6013" s="149" t="s">
        <v>138</v>
      </c>
      <c r="F6013" s="149"/>
      <c r="G6013" s="149" t="str">
        <f t="shared" si="206"/>
        <v>1</v>
      </c>
      <c r="H6013" s="150">
        <f t="shared" si="205"/>
        <v>18</v>
      </c>
      <c r="I6013" s="149" t="str" cm="1">
        <f t="array" ref="I6013">_xlfn.XLOOKUP(C6013,imp_horarios,imp_trechos_janta,"",-1,1)</f>
        <v>GOIANIA X TERESINA 18:00</v>
      </c>
      <c r="J6013" s="151" t="str" cm="1">
        <f t="array" ref="J6013">_xlfn.XLOOKUP(D6013,justificativas_motivos,justificativas_texto,"",1,1)</f>
        <v>MOTORISTA CUMPRINDO HORÁRIO NA ESCALA ATUAL</v>
      </c>
    </row>
    <row r="6014" spans="1:10" ht="41.25" hidden="1" customHeight="1">
      <c r="A6014" s="152">
        <v>45828</v>
      </c>
      <c r="B6014" s="146">
        <v>24013</v>
      </c>
      <c r="C6014" s="147">
        <v>0.79166666666666663</v>
      </c>
      <c r="D6014" s="148" t="s">
        <v>11</v>
      </c>
      <c r="E6014" s="149" t="s">
        <v>65</v>
      </c>
      <c r="F6014" s="149"/>
      <c r="G6014" s="149" t="str">
        <f t="shared" si="206"/>
        <v>1</v>
      </c>
      <c r="H6014" s="150">
        <f t="shared" si="205"/>
        <v>18</v>
      </c>
      <c r="I6014" s="149" t="s">
        <v>79</v>
      </c>
      <c r="J6014" s="151" t="str" cm="1">
        <f t="array" ref="J6014">_xlfn.XLOOKUP(D6014,justificativas_motivos,justificativas_texto,"",1,1)</f>
        <v>MOTORISTA CUMPRINDO HORÁRIO NA ESCALA ATUAL</v>
      </c>
    </row>
    <row r="6015" spans="1:10" ht="41.25" hidden="1" customHeight="1">
      <c r="A6015" s="152">
        <v>45828</v>
      </c>
      <c r="B6015" s="146">
        <v>24013</v>
      </c>
      <c r="C6015" s="147">
        <v>0.79166666666666663</v>
      </c>
      <c r="D6015" s="148" t="s">
        <v>11</v>
      </c>
      <c r="E6015" s="149" t="s">
        <v>64</v>
      </c>
      <c r="F6015" s="149"/>
      <c r="G6015" s="149" t="str">
        <f t="shared" si="206"/>
        <v>1</v>
      </c>
      <c r="H6015" s="150">
        <f t="shared" si="205"/>
        <v>18</v>
      </c>
      <c r="I6015" s="149" t="s">
        <v>79</v>
      </c>
      <c r="J6015" s="151" t="str" cm="1">
        <f t="array" ref="J6015">_xlfn.XLOOKUP(D6015,justificativas_motivos,justificativas_texto,"",1,1)</f>
        <v>MOTORISTA CUMPRINDO HORÁRIO NA ESCALA ATUAL</v>
      </c>
    </row>
    <row r="6016" spans="1:10" ht="41.25" hidden="1" customHeight="1">
      <c r="A6016" s="152">
        <v>45828</v>
      </c>
      <c r="B6016" s="146">
        <v>24016</v>
      </c>
      <c r="C6016" s="147">
        <v>0.83333333333333337</v>
      </c>
      <c r="D6016" s="148" t="s">
        <v>11</v>
      </c>
      <c r="E6016" s="149" t="s">
        <v>132</v>
      </c>
      <c r="F6016" s="149"/>
      <c r="G6016" s="149" t="str">
        <f t="shared" si="206"/>
        <v>1</v>
      </c>
      <c r="H6016" s="150">
        <f t="shared" si="205"/>
        <v>18</v>
      </c>
      <c r="I6016" s="149" t="str" cm="1">
        <f t="array" ref="I6016">_xlfn.XLOOKUP(C6016,imp_horarios,imp_trechos_janta,"",-1,1)</f>
        <v>GOIANIA X SAO LUIS 20:00</v>
      </c>
      <c r="J6016" s="151" t="str" cm="1">
        <f t="array" ref="J6016">_xlfn.XLOOKUP(D6016,justificativas_motivos,justificativas_texto,"",1,1)</f>
        <v>MOTORISTA CUMPRINDO HORÁRIO NA ESCALA ATUAL</v>
      </c>
    </row>
    <row r="6017" spans="1:10" ht="41.25" hidden="1" customHeight="1">
      <c r="A6017" s="144">
        <v>45828</v>
      </c>
      <c r="B6017" s="135">
        <v>24016</v>
      </c>
      <c r="C6017" s="133">
        <v>0.83333333333333337</v>
      </c>
      <c r="D6017" s="136" t="s">
        <v>11</v>
      </c>
      <c r="E6017" s="132" t="s">
        <v>60</v>
      </c>
      <c r="F6017" s="132"/>
      <c r="G6017" s="132" t="str">
        <f t="shared" si="206"/>
        <v>1</v>
      </c>
      <c r="H6017" s="137">
        <f t="shared" si="205"/>
        <v>18</v>
      </c>
      <c r="I6017" s="132" t="str" cm="1">
        <f t="array" ref="I6017">_xlfn.XLOOKUP(C6017,imp_horarios,imp_trechos_janta,"",-1,1)</f>
        <v>GOIANIA X SAO LUIS 20:00</v>
      </c>
      <c r="J6017" s="145" t="str" cm="1">
        <f t="array" ref="J6017">_xlfn.XLOOKUP(D6017,justificativas_motivos,justificativas_texto,"",1,1)</f>
        <v>MOTORISTA CUMPRINDO HORÁRIO NA ESCALA ATUAL</v>
      </c>
    </row>
    <row r="6018" spans="1:10" ht="41.25" hidden="1" customHeight="1">
      <c r="A6018" s="152">
        <v>45829</v>
      </c>
      <c r="B6018" s="147" t="s">
        <v>137</v>
      </c>
      <c r="C6018" s="147" t="s">
        <v>137</v>
      </c>
      <c r="D6018" s="147" t="s">
        <v>137</v>
      </c>
      <c r="E6018" s="149" t="s">
        <v>132</v>
      </c>
      <c r="F6018" s="149"/>
      <c r="G6018" s="149" t="str">
        <f t="shared" si="206"/>
        <v>1</v>
      </c>
      <c r="H6018" s="150">
        <f t="shared" si="205"/>
        <v>18</v>
      </c>
      <c r="I6018" s="149" t="str" cm="1">
        <f t="array" ref="I6018">_xlfn.XLOOKUP(C6018,imp_horarios,imp_trechos_janta,"",-1,1)</f>
        <v>ESPERA</v>
      </c>
      <c r="J6018" s="151" t="str" cm="1">
        <f t="array" ref="J6018">_xlfn.XLOOKUP(D6018,justificativas_motivos,justificativas_texto,"",1,1)</f>
        <v>MOTORISTA NA GARAGEM EM ESPERA PARA DISPONIBILIDADE DE HORARIOS</v>
      </c>
    </row>
    <row r="6019" spans="1:10" ht="41.25" hidden="1" customHeight="1">
      <c r="A6019" s="144">
        <v>45829</v>
      </c>
      <c r="B6019" s="135" t="s">
        <v>137</v>
      </c>
      <c r="C6019" s="133" t="s">
        <v>137</v>
      </c>
      <c r="D6019" s="136" t="s">
        <v>137</v>
      </c>
      <c r="E6019" s="132" t="s">
        <v>60</v>
      </c>
      <c r="F6019" s="132"/>
      <c r="G6019" s="132" t="str">
        <f t="shared" si="206"/>
        <v>1</v>
      </c>
      <c r="H6019" s="137">
        <f t="shared" si="205"/>
        <v>18</v>
      </c>
      <c r="I6019" s="132" t="str" cm="1">
        <f t="array" ref="I6019">_xlfn.XLOOKUP(C6019,imp_horarios,imp_trechos_janta,"",-1,1)</f>
        <v>ESPERA</v>
      </c>
      <c r="J6019" s="145" t="str" cm="1">
        <f t="array" ref="J6019">_xlfn.XLOOKUP(D6019,justificativas_motivos,justificativas_texto,"",1,1)</f>
        <v>MOTORISTA NA GARAGEM EM ESPERA PARA DISPONIBILIDADE DE HORARIOS</v>
      </c>
    </row>
    <row r="6020" spans="1:10" ht="41.25" hidden="1" customHeight="1">
      <c r="A6020" s="144">
        <v>45829</v>
      </c>
      <c r="B6020" s="135">
        <v>19003</v>
      </c>
      <c r="C6020" s="133">
        <v>0.39583333333333331</v>
      </c>
      <c r="D6020" s="136" t="s">
        <v>11</v>
      </c>
      <c r="E6020" s="132" t="s">
        <v>52</v>
      </c>
      <c r="F6020" s="132"/>
      <c r="G6020" s="132" t="str">
        <f t="shared" si="206"/>
        <v>1</v>
      </c>
      <c r="H6020" s="137">
        <f t="shared" si="205"/>
        <v>18</v>
      </c>
      <c r="I6020" s="132" t="str" cm="1">
        <f t="array" ref="I6020">_xlfn.XLOOKUP(C6020,imp_horarios,imp_trechos_janta,"",-1,1)</f>
        <v>GOIANIA X BELEM 09:30</v>
      </c>
      <c r="J6020" s="145" t="str" cm="1">
        <f t="array" ref="J6020">_xlfn.XLOOKUP(D6020,justificativas_motivos,justificativas_texto,"",1,1)</f>
        <v>MOTORISTA CUMPRINDO HORÁRIO NA ESCALA ATUAL</v>
      </c>
    </row>
    <row r="6021" spans="1:10" ht="41.25" hidden="1" customHeight="1">
      <c r="A6021" s="144">
        <v>45829</v>
      </c>
      <c r="B6021" s="135">
        <v>19003</v>
      </c>
      <c r="C6021" s="133">
        <v>0.39583333333333331</v>
      </c>
      <c r="D6021" s="136" t="s">
        <v>11</v>
      </c>
      <c r="E6021" s="132" t="s">
        <v>238</v>
      </c>
      <c r="F6021" s="132"/>
      <c r="G6021" s="132" t="str">
        <f t="shared" si="206"/>
        <v>1</v>
      </c>
      <c r="H6021" s="137">
        <f t="shared" si="205"/>
        <v>18</v>
      </c>
      <c r="I6021" s="132" t="str" cm="1">
        <f t="array" ref="I6021">_xlfn.XLOOKUP(C6021,imp_horarios,imp_trechos_janta,"",-1,1)</f>
        <v>GOIANIA X BELEM 09:30</v>
      </c>
      <c r="J6021" s="145" t="str" cm="1">
        <f t="array" ref="J6021">_xlfn.XLOOKUP(D6021,justificativas_motivos,justificativas_texto,"",1,1)</f>
        <v>MOTORISTA CUMPRINDO HORÁRIO NA ESCALA ATUAL</v>
      </c>
    </row>
    <row r="6022" spans="1:10" ht="41.25" hidden="1" customHeight="1">
      <c r="A6022" s="144">
        <v>45829</v>
      </c>
      <c r="B6022" s="135">
        <v>15900</v>
      </c>
      <c r="C6022" s="133">
        <v>0.75</v>
      </c>
      <c r="D6022" s="136" t="s">
        <v>11</v>
      </c>
      <c r="E6022" s="132" t="s">
        <v>12</v>
      </c>
      <c r="F6022" s="132"/>
      <c r="G6022" s="132" t="str">
        <f t="shared" si="206"/>
        <v>1</v>
      </c>
      <c r="H6022" s="137">
        <f t="shared" si="205"/>
        <v>18</v>
      </c>
      <c r="I6022" s="132" t="str" cm="1">
        <f t="array" ref="I6022">_xlfn.XLOOKUP(C6022,imp_horarios,imp_trechos_janta,"",-1,1)</f>
        <v>GOIANIA X TERESINA 18:00</v>
      </c>
      <c r="J6022" s="145" t="str" cm="1">
        <f t="array" ref="J6022">_xlfn.XLOOKUP(D6022,justificativas_motivos,justificativas_texto,"",1,1)</f>
        <v>MOTORISTA CUMPRINDO HORÁRIO NA ESCALA ATUAL</v>
      </c>
    </row>
    <row r="6023" spans="1:10" ht="41.25" hidden="1" customHeight="1">
      <c r="A6023" s="144">
        <v>45829</v>
      </c>
      <c r="B6023" s="146">
        <v>15900</v>
      </c>
      <c r="C6023" s="147">
        <v>0.75</v>
      </c>
      <c r="D6023" s="148" t="s">
        <v>11</v>
      </c>
      <c r="E6023" s="149" t="s">
        <v>13</v>
      </c>
      <c r="F6023" s="149"/>
      <c r="G6023" s="149" t="str">
        <f t="shared" si="206"/>
        <v>1</v>
      </c>
      <c r="H6023" s="150">
        <f t="shared" si="205"/>
        <v>18</v>
      </c>
      <c r="I6023" s="149" t="str" cm="1">
        <f t="array" ref="I6023">_xlfn.XLOOKUP(C6023,imp_horarios,imp_trechos_janta,"",-1,1)</f>
        <v>GOIANIA X TERESINA 18:00</v>
      </c>
      <c r="J6023" s="151" t="str" cm="1">
        <f t="array" ref="J6023">_xlfn.XLOOKUP(D6023,justificativas_motivos,justificativas_texto,"",1,1)</f>
        <v>MOTORISTA CUMPRINDO HORÁRIO NA ESCALA ATUAL</v>
      </c>
    </row>
    <row r="6024" spans="1:10" ht="41.25" hidden="1" customHeight="1">
      <c r="A6024" s="144">
        <v>45829</v>
      </c>
      <c r="B6024" s="135">
        <v>24012</v>
      </c>
      <c r="C6024" s="133">
        <v>0.79166666666666663</v>
      </c>
      <c r="D6024" s="136" t="s">
        <v>11</v>
      </c>
      <c r="E6024" s="132" t="s">
        <v>109</v>
      </c>
      <c r="F6024" s="132"/>
      <c r="G6024" s="132" t="str">
        <f t="shared" si="206"/>
        <v>1</v>
      </c>
      <c r="H6024" s="137">
        <f t="shared" si="205"/>
        <v>18</v>
      </c>
      <c r="I6024" s="132" t="str" cm="1">
        <f t="array" ref="I6024">_xlfn.XLOOKUP(C6024,imp_horarios,imp_trechos_janta,"",-1,1)</f>
        <v>GOIANIA X TERESINA 18:00</v>
      </c>
      <c r="J6024" s="145" t="str" cm="1">
        <f t="array" ref="J6024">_xlfn.XLOOKUP(D6024,justificativas_motivos,justificativas_texto,"",1,1)</f>
        <v>MOTORISTA CUMPRINDO HORÁRIO NA ESCALA ATUAL</v>
      </c>
    </row>
    <row r="6025" spans="1:10" ht="41.25" hidden="1" customHeight="1">
      <c r="A6025" s="144">
        <v>45829</v>
      </c>
      <c r="B6025" s="135">
        <v>24012</v>
      </c>
      <c r="C6025" s="133">
        <v>0.79166666666666663</v>
      </c>
      <c r="D6025" s="136" t="s">
        <v>11</v>
      </c>
      <c r="E6025" s="132" t="s">
        <v>175</v>
      </c>
      <c r="F6025" s="132"/>
      <c r="G6025" s="132" t="str">
        <f t="shared" si="206"/>
        <v>1</v>
      </c>
      <c r="H6025" s="137">
        <f t="shared" si="205"/>
        <v>18</v>
      </c>
      <c r="I6025" s="132" t="str" cm="1">
        <f t="array" ref="I6025">_xlfn.XLOOKUP(C6025,imp_horarios,imp_trechos_janta,"",-1,1)</f>
        <v>GOIANIA X TERESINA 18:00</v>
      </c>
      <c r="J6025" s="145" t="str" cm="1">
        <f t="array" ref="J6025">_xlfn.XLOOKUP(D6025,justificativas_motivos,justificativas_texto,"",1,1)</f>
        <v>MOTORISTA CUMPRINDO HORÁRIO NA ESCALA ATUAL</v>
      </c>
    </row>
    <row r="6026" spans="1:10" ht="41.25" hidden="1" customHeight="1">
      <c r="A6026" s="144">
        <v>45829</v>
      </c>
      <c r="B6026" s="135">
        <v>24009</v>
      </c>
      <c r="C6026" s="133">
        <v>0.83333333333333337</v>
      </c>
      <c r="D6026" s="136" t="s">
        <v>11</v>
      </c>
      <c r="E6026" s="132" t="s">
        <v>349</v>
      </c>
      <c r="F6026" s="132"/>
      <c r="G6026" s="132" t="str">
        <f t="shared" si="206"/>
        <v>1</v>
      </c>
      <c r="H6026" s="137">
        <f t="shared" si="205"/>
        <v>18</v>
      </c>
      <c r="I6026" s="132" t="str" cm="1">
        <f t="array" ref="I6026">_xlfn.XLOOKUP(C6026,imp_horarios,imp_trechos_janta,"",-1,1)</f>
        <v>GOIANIA X SAO LUIS 20:00</v>
      </c>
      <c r="J6026" s="145" t="str" cm="1">
        <f t="array" ref="J6026">_xlfn.XLOOKUP(D6026,justificativas_motivos,justificativas_texto,"",1,1)</f>
        <v>MOTORISTA CUMPRINDO HORÁRIO NA ESCALA ATUAL</v>
      </c>
    </row>
    <row r="6027" spans="1:10" ht="41.25" hidden="1" customHeight="1">
      <c r="A6027" s="152">
        <v>45829</v>
      </c>
      <c r="B6027" s="146">
        <v>24009</v>
      </c>
      <c r="C6027" s="147">
        <v>0.83333333333333337</v>
      </c>
      <c r="D6027" s="148" t="s">
        <v>11</v>
      </c>
      <c r="E6027" s="132" t="s">
        <v>477</v>
      </c>
      <c r="F6027" s="149"/>
      <c r="G6027" s="149" t="str">
        <f t="shared" si="206"/>
        <v>1</v>
      </c>
      <c r="H6027" s="150">
        <f t="shared" si="205"/>
        <v>18</v>
      </c>
      <c r="I6027" s="149" t="str" cm="1">
        <f t="array" ref="I6027">_xlfn.XLOOKUP(C6027,imp_horarios,imp_trechos_janta,"",-1,1)</f>
        <v>GOIANIA X SAO LUIS 20:00</v>
      </c>
      <c r="J6027" s="151" t="str" cm="1">
        <f t="array" ref="J6027">_xlfn.XLOOKUP(D6027,justificativas_motivos,justificativas_texto,"",1,1)</f>
        <v>MOTORISTA CUMPRINDO HORÁRIO NA ESCALA ATUAL</v>
      </c>
    </row>
    <row r="6028" spans="1:10" ht="41.25" hidden="1" customHeight="1">
      <c r="A6028" s="152">
        <v>45830</v>
      </c>
      <c r="B6028" s="146" t="s">
        <v>137</v>
      </c>
      <c r="C6028" s="147" t="s">
        <v>137</v>
      </c>
      <c r="D6028" s="148" t="s">
        <v>137</v>
      </c>
      <c r="E6028" s="132" t="s">
        <v>349</v>
      </c>
      <c r="F6028" s="149"/>
      <c r="G6028" s="149" t="str">
        <f t="shared" si="206"/>
        <v>1</v>
      </c>
      <c r="H6028" s="150">
        <f t="shared" si="205"/>
        <v>18</v>
      </c>
      <c r="I6028" s="149" t="str" cm="1">
        <f t="array" ref="I6028">_xlfn.XLOOKUP(C6028,imp_horarios,imp_trechos_janta,"",-1,1)</f>
        <v>ESPERA</v>
      </c>
      <c r="J6028" s="151" t="str" cm="1">
        <f t="array" ref="J6028">_xlfn.XLOOKUP(D6028,justificativas_motivos,justificativas_texto,"",1,1)</f>
        <v>MOTORISTA NA GARAGEM EM ESPERA PARA DISPONIBILIDADE DE HORARIOS</v>
      </c>
    </row>
    <row r="6029" spans="1:10" ht="41.25" hidden="1" customHeight="1">
      <c r="A6029" s="152">
        <v>45830</v>
      </c>
      <c r="B6029" s="146" t="s">
        <v>137</v>
      </c>
      <c r="C6029" s="147" t="s">
        <v>137</v>
      </c>
      <c r="D6029" s="148" t="s">
        <v>137</v>
      </c>
      <c r="E6029" s="149" t="s">
        <v>477</v>
      </c>
      <c r="F6029" s="149"/>
      <c r="G6029" s="149" t="str">
        <f t="shared" si="206"/>
        <v>1</v>
      </c>
      <c r="H6029" s="150">
        <f t="shared" si="205"/>
        <v>18</v>
      </c>
      <c r="I6029" s="149" t="str" cm="1">
        <f t="array" ref="I6029">_xlfn.XLOOKUP(C6029,imp_horarios,imp_trechos_janta,"",-1,1)</f>
        <v>ESPERA</v>
      </c>
      <c r="J6029" s="151" t="str" cm="1">
        <f t="array" ref="J6029">_xlfn.XLOOKUP(D6029,justificativas_motivos,justificativas_texto,"",1,1)</f>
        <v>MOTORISTA NA GARAGEM EM ESPERA PARA DISPONIBILIDADE DE HORARIOS</v>
      </c>
    </row>
    <row r="6030" spans="1:10" ht="41.25" hidden="1" customHeight="1">
      <c r="A6030" s="152">
        <v>45830</v>
      </c>
      <c r="B6030" s="146" t="s">
        <v>285</v>
      </c>
      <c r="C6030" s="147" t="s">
        <v>285</v>
      </c>
      <c r="D6030" s="148" t="s">
        <v>285</v>
      </c>
      <c r="E6030" s="153" t="s">
        <v>167</v>
      </c>
      <c r="F6030" s="149"/>
      <c r="G6030" s="149" t="str">
        <f t="shared" si="206"/>
        <v>1</v>
      </c>
      <c r="H6030" s="150">
        <f t="shared" si="205"/>
        <v>18</v>
      </c>
      <c r="I6030" s="149" t="str" cm="1">
        <f t="array" ref="I6030">_xlfn.XLOOKUP(C6030,imp_horarios,imp_trechos_janta,"",-1,1)</f>
        <v>PASSE</v>
      </c>
      <c r="J6030" s="151" t="str" cm="1">
        <f t="array" ref="J6030">_xlfn.XLOOKUP(D6030,justificativas_motivos,justificativas_texto,"",1,1)</f>
        <v>MOTORISTA CHEGANDO/SAINDO DA GARAGEM DE PASSE</v>
      </c>
    </row>
    <row r="6031" spans="1:10" ht="41.25" hidden="1" customHeight="1">
      <c r="A6031" s="152">
        <v>45830</v>
      </c>
      <c r="B6031" s="146" t="s">
        <v>285</v>
      </c>
      <c r="C6031" s="147" t="s">
        <v>285</v>
      </c>
      <c r="D6031" s="148" t="s">
        <v>285</v>
      </c>
      <c r="E6031" s="153" t="s">
        <v>379</v>
      </c>
      <c r="F6031" s="149"/>
      <c r="G6031" s="149" t="str">
        <f t="shared" si="206"/>
        <v>1</v>
      </c>
      <c r="H6031" s="150">
        <f t="shared" si="205"/>
        <v>18</v>
      </c>
      <c r="I6031" s="149" t="str" cm="1">
        <f t="array" ref="I6031">_xlfn.XLOOKUP(C6031,imp_horarios,imp_trechos_janta,"",-1,1)</f>
        <v>PASSE</v>
      </c>
      <c r="J6031" s="151" t="str" cm="1">
        <f t="array" ref="J6031">_xlfn.XLOOKUP(D6031,justificativas_motivos,justificativas_texto,"",1,1)</f>
        <v>MOTORISTA CHEGANDO/SAINDO DA GARAGEM DE PASSE</v>
      </c>
    </row>
    <row r="6032" spans="1:10" ht="41.25" hidden="1" customHeight="1">
      <c r="A6032" s="152">
        <v>45830</v>
      </c>
      <c r="B6032" s="146">
        <v>24012</v>
      </c>
      <c r="C6032" s="147">
        <v>0.3</v>
      </c>
      <c r="D6032" s="148" t="s">
        <v>11</v>
      </c>
      <c r="E6032" s="153" t="s">
        <v>58</v>
      </c>
      <c r="F6032" s="149"/>
      <c r="G6032" s="149" t="str">
        <f t="shared" si="206"/>
        <v>1</v>
      </c>
      <c r="H6032" s="150">
        <f t="shared" si="205"/>
        <v>18</v>
      </c>
      <c r="I6032" s="149" t="str" cm="1">
        <f t="array" ref="I6032">_xlfn.XLOOKUP(C6032,imp_horarios,imp_trechos_janta,"",-1,1)</f>
        <v>BELEM X GOIANIA 07:12</v>
      </c>
      <c r="J6032" s="151" t="str" cm="1">
        <f t="array" ref="J6032">_xlfn.XLOOKUP(D6032,justificativas_motivos,justificativas_texto,"",1,1)</f>
        <v>MOTORISTA CUMPRINDO HORÁRIO NA ESCALA ATUAL</v>
      </c>
    </row>
    <row r="6033" spans="1:10" ht="41.25" hidden="1" customHeight="1">
      <c r="A6033" s="152">
        <v>45830</v>
      </c>
      <c r="B6033" s="146">
        <v>24012</v>
      </c>
      <c r="C6033" s="147">
        <v>0.3</v>
      </c>
      <c r="D6033" s="148" t="s">
        <v>11</v>
      </c>
      <c r="E6033" s="149" t="s">
        <v>413</v>
      </c>
      <c r="F6033" s="149"/>
      <c r="G6033" s="149" t="str">
        <f t="shared" si="206"/>
        <v>1</v>
      </c>
      <c r="H6033" s="150">
        <f t="shared" si="205"/>
        <v>18</v>
      </c>
      <c r="I6033" s="149" t="str" cm="1">
        <f t="array" ref="I6033">_xlfn.XLOOKUP(C6033,imp_horarios,imp_trechos_janta,"",-1,1)</f>
        <v>BELEM X GOIANIA 07:12</v>
      </c>
      <c r="J6033" s="151" t="str" cm="1">
        <f t="array" ref="J6033">_xlfn.XLOOKUP(D6033,justificativas_motivos,justificativas_texto,"",1,1)</f>
        <v>MOTORISTA CUMPRINDO HORÁRIO NA ESCALA ATUAL</v>
      </c>
    </row>
    <row r="6034" spans="1:10" ht="41.25" hidden="1" customHeight="1">
      <c r="A6034" s="152">
        <v>45830</v>
      </c>
      <c r="B6034" s="146">
        <v>12400</v>
      </c>
      <c r="C6034" s="147">
        <v>0.75</v>
      </c>
      <c r="D6034" s="148" t="s">
        <v>11</v>
      </c>
      <c r="E6034" s="149" t="s">
        <v>148</v>
      </c>
      <c r="F6034" s="149"/>
      <c r="G6034" s="149" t="str">
        <f t="shared" si="206"/>
        <v>1</v>
      </c>
      <c r="H6034" s="150">
        <f t="shared" si="205"/>
        <v>18</v>
      </c>
      <c r="I6034" s="149" t="str" cm="1">
        <f t="array" ref="I6034">_xlfn.XLOOKUP(C6034,imp_horarios,imp_trechos_janta,"",-1,1)</f>
        <v>GOIANIA X TERESINA 18:00</v>
      </c>
      <c r="J6034" s="151" t="str" cm="1">
        <f t="array" ref="J6034">_xlfn.XLOOKUP(D6034,justificativas_motivos,justificativas_texto,"",1,1)</f>
        <v>MOTORISTA CUMPRINDO HORÁRIO NA ESCALA ATUAL</v>
      </c>
    </row>
    <row r="6035" spans="1:10" ht="41.25" hidden="1" customHeight="1">
      <c r="A6035" s="152">
        <v>45830</v>
      </c>
      <c r="B6035" s="146">
        <v>12400</v>
      </c>
      <c r="C6035" s="147">
        <v>0.75</v>
      </c>
      <c r="D6035" s="148" t="s">
        <v>11</v>
      </c>
      <c r="E6035" s="149" t="s">
        <v>86</v>
      </c>
      <c r="F6035" s="149"/>
      <c r="G6035" s="149" t="str">
        <f t="shared" si="206"/>
        <v>1</v>
      </c>
      <c r="H6035" s="150">
        <f t="shared" si="205"/>
        <v>18</v>
      </c>
      <c r="I6035" s="149" t="str" cm="1">
        <f t="array" ref="I6035">_xlfn.XLOOKUP(C6035,imp_horarios,imp_trechos_janta,"",-1,1)</f>
        <v>GOIANIA X TERESINA 18:00</v>
      </c>
      <c r="J6035" s="151" t="str" cm="1">
        <f t="array" ref="J6035">_xlfn.XLOOKUP(D6035,justificativas_motivos,justificativas_texto,"",1,1)</f>
        <v>MOTORISTA CUMPRINDO HORÁRIO NA ESCALA ATUAL</v>
      </c>
    </row>
    <row r="6036" spans="1:10" ht="41.25" hidden="1" customHeight="1">
      <c r="A6036" s="152">
        <v>45830</v>
      </c>
      <c r="B6036" s="146">
        <v>24003</v>
      </c>
      <c r="C6036" s="147">
        <v>0.79166666666666663</v>
      </c>
      <c r="D6036" s="148" t="s">
        <v>11</v>
      </c>
      <c r="E6036" s="149" t="s">
        <v>194</v>
      </c>
      <c r="F6036" s="149"/>
      <c r="G6036" s="149" t="str">
        <f t="shared" si="206"/>
        <v>1</v>
      </c>
      <c r="H6036" s="150">
        <f t="shared" si="205"/>
        <v>18</v>
      </c>
      <c r="I6036" s="149" t="s">
        <v>79</v>
      </c>
      <c r="J6036" s="151" t="str" cm="1">
        <f t="array" ref="J6036">_xlfn.XLOOKUP(D6036,justificativas_motivos,justificativas_texto,"",1,1)</f>
        <v>MOTORISTA CUMPRINDO HORÁRIO NA ESCALA ATUAL</v>
      </c>
    </row>
    <row r="6037" spans="1:10" ht="41.25" hidden="1" customHeight="1">
      <c r="A6037" s="152">
        <v>45830</v>
      </c>
      <c r="B6037" s="146">
        <v>24003</v>
      </c>
      <c r="C6037" s="133">
        <v>0.79166666666666663</v>
      </c>
      <c r="D6037" s="136" t="s">
        <v>11</v>
      </c>
      <c r="E6037" s="132" t="s">
        <v>326</v>
      </c>
      <c r="F6037" s="132"/>
      <c r="G6037" s="132" t="str">
        <f t="shared" si="206"/>
        <v>1</v>
      </c>
      <c r="H6037" s="137">
        <f t="shared" si="205"/>
        <v>18</v>
      </c>
      <c r="I6037" s="132" t="s">
        <v>79</v>
      </c>
      <c r="J6037" s="145" t="str" cm="1">
        <f t="array" ref="J6037">_xlfn.XLOOKUP(D6037,justificativas_motivos,justificativas_texto,"",1,1)</f>
        <v>MOTORISTA CUMPRINDO HORÁRIO NA ESCALA ATUAL</v>
      </c>
    </row>
    <row r="6038" spans="1:10" ht="41.25" hidden="1" customHeight="1">
      <c r="A6038" s="152">
        <v>45831</v>
      </c>
      <c r="B6038" s="146">
        <v>19020</v>
      </c>
      <c r="C6038" s="133">
        <v>0.87847222222222221</v>
      </c>
      <c r="D6038" s="133" t="s">
        <v>11</v>
      </c>
      <c r="E6038" s="132" t="s">
        <v>194</v>
      </c>
      <c r="F6038" s="132"/>
      <c r="G6038" s="132" t="str">
        <f t="shared" si="206"/>
        <v>1</v>
      </c>
      <c r="H6038" s="137">
        <f t="shared" si="205"/>
        <v>18</v>
      </c>
      <c r="I6038" s="132" t="str" cm="1">
        <f t="array" ref="I6038">_xlfn.XLOOKUP(C6038,imp_horarios,imp_trechos_janta,"",-1,1)</f>
        <v>BELEM X GOIANIA 21:05</v>
      </c>
      <c r="J6038" s="145" t="str" cm="1">
        <f t="array" ref="J6038">_xlfn.XLOOKUP(D6038,justificativas_motivos,justificativas_texto,"",1,1)</f>
        <v>MOTORISTA CUMPRINDO HORÁRIO NA ESCALA ATUAL</v>
      </c>
    </row>
    <row r="6039" spans="1:10" ht="41.25" hidden="1" customHeight="1">
      <c r="A6039" s="152">
        <v>45831</v>
      </c>
      <c r="B6039" s="135">
        <v>19020</v>
      </c>
      <c r="C6039" s="133">
        <v>0.87847222222222221</v>
      </c>
      <c r="D6039" s="133" t="s">
        <v>11</v>
      </c>
      <c r="E6039" s="149" t="s">
        <v>326</v>
      </c>
      <c r="F6039" s="149"/>
      <c r="G6039" s="149" t="str">
        <f t="shared" si="206"/>
        <v>1</v>
      </c>
      <c r="H6039" s="150">
        <f t="shared" si="205"/>
        <v>18</v>
      </c>
      <c r="I6039" s="149" t="str" cm="1">
        <f t="array" ref="I6039">_xlfn.XLOOKUP(C6039,imp_horarios,imp_trechos_janta,"",-1,1)</f>
        <v>BELEM X GOIANIA 21:05</v>
      </c>
      <c r="J6039" s="151" t="str" cm="1">
        <f t="array" ref="J6039">_xlfn.XLOOKUP(D6039,justificativas_motivos,justificativas_texto,"",1,1)</f>
        <v>MOTORISTA CUMPRINDO HORÁRIO NA ESCALA ATUAL</v>
      </c>
    </row>
    <row r="6040" spans="1:10" ht="41.25" hidden="1" customHeight="1">
      <c r="A6040" s="152">
        <v>45831</v>
      </c>
      <c r="B6040" s="133" t="s">
        <v>137</v>
      </c>
      <c r="C6040" s="133" t="s">
        <v>137</v>
      </c>
      <c r="D6040" s="133" t="s">
        <v>137</v>
      </c>
      <c r="E6040" s="132" t="s">
        <v>18</v>
      </c>
      <c r="F6040" s="132"/>
      <c r="G6040" s="132" t="str">
        <f t="shared" si="206"/>
        <v>1</v>
      </c>
      <c r="H6040" s="137">
        <f t="shared" si="205"/>
        <v>18</v>
      </c>
      <c r="I6040" s="132" t="str" cm="1">
        <f t="array" ref="I6040">_xlfn.XLOOKUP(C6040,imp_horarios,imp_trechos_janta,"",-1,1)</f>
        <v>ESPERA</v>
      </c>
      <c r="J6040" s="145" t="str" cm="1">
        <f t="array" ref="J6040">_xlfn.XLOOKUP(D6040,justificativas_motivos,justificativas_texto,"",1,1)</f>
        <v>MOTORISTA NA GARAGEM EM ESPERA PARA DISPONIBILIDADE DE HORARIOS</v>
      </c>
    </row>
    <row r="6041" spans="1:10" ht="41.25" hidden="1" customHeight="1">
      <c r="A6041" s="152">
        <v>45831</v>
      </c>
      <c r="B6041" s="133" t="s">
        <v>137</v>
      </c>
      <c r="C6041" s="133" t="s">
        <v>137</v>
      </c>
      <c r="D6041" s="133" t="s">
        <v>137</v>
      </c>
      <c r="E6041" s="132" t="s">
        <v>320</v>
      </c>
      <c r="F6041" s="132"/>
      <c r="G6041" s="132" t="str">
        <f t="shared" si="206"/>
        <v>1</v>
      </c>
      <c r="H6041" s="137">
        <f t="shared" si="205"/>
        <v>18</v>
      </c>
      <c r="I6041" s="132" t="str" cm="1">
        <f t="array" ref="I6041">_xlfn.XLOOKUP(C6041,imp_horarios,imp_trechos_janta,"",-1,1)</f>
        <v>ESPERA</v>
      </c>
      <c r="J6041" s="145" t="str" cm="1">
        <f t="array" ref="J6041">_xlfn.XLOOKUP(D6041,justificativas_motivos,justificativas_texto,"",1,1)</f>
        <v>MOTORISTA NA GARAGEM EM ESPERA PARA DISPONIBILIDADE DE HORARIOS</v>
      </c>
    </row>
    <row r="6042" spans="1:10" ht="41.25" hidden="1" customHeight="1">
      <c r="A6042" s="152">
        <v>45831</v>
      </c>
      <c r="B6042" s="135">
        <v>12400</v>
      </c>
      <c r="C6042" s="133">
        <v>0.39583333333333331</v>
      </c>
      <c r="D6042" s="136" t="s">
        <v>11</v>
      </c>
      <c r="E6042" s="132" t="s">
        <v>43</v>
      </c>
      <c r="F6042" s="132"/>
      <c r="G6042" s="132" t="str">
        <f t="shared" si="206"/>
        <v>1</v>
      </c>
      <c r="H6042" s="137">
        <f t="shared" ref="H6042:H6105" si="207">IF(E6042="MOTORISTA","",18)</f>
        <v>18</v>
      </c>
      <c r="I6042" s="132" t="str" cm="1">
        <f t="array" ref="I6042">_xlfn.XLOOKUP(C6042,imp_horarios,imp_trechos_janta,"",-1,1)</f>
        <v>GOIANIA X BELEM 09:30</v>
      </c>
      <c r="J6042" s="145" t="str" cm="1">
        <f t="array" ref="J6042">_xlfn.XLOOKUP(D6042,justificativas_motivos,justificativas_texto,"",1,1)</f>
        <v>MOTORISTA CUMPRINDO HORÁRIO NA ESCALA ATUAL</v>
      </c>
    </row>
    <row r="6043" spans="1:10" ht="41.25" hidden="1" customHeight="1">
      <c r="A6043" s="152">
        <v>45831</v>
      </c>
      <c r="B6043" s="135">
        <v>12400</v>
      </c>
      <c r="C6043" s="133">
        <v>0.39583333333333331</v>
      </c>
      <c r="D6043" s="136" t="s">
        <v>11</v>
      </c>
      <c r="E6043" s="132" t="s">
        <v>42</v>
      </c>
      <c r="F6043" s="132"/>
      <c r="G6043" s="132" t="str">
        <f t="shared" si="206"/>
        <v>1</v>
      </c>
      <c r="H6043" s="137">
        <f t="shared" si="207"/>
        <v>18</v>
      </c>
      <c r="I6043" s="132" t="str" cm="1">
        <f t="array" ref="I6043">_xlfn.XLOOKUP(C6043,imp_horarios,imp_trechos_janta,"",-1,1)</f>
        <v>GOIANIA X BELEM 09:30</v>
      </c>
      <c r="J6043" s="145" t="str" cm="1">
        <f t="array" ref="J6043">_xlfn.XLOOKUP(D6043,justificativas_motivos,justificativas_texto,"",1,1)</f>
        <v>MOTORISTA CUMPRINDO HORÁRIO NA ESCALA ATUAL</v>
      </c>
    </row>
    <row r="6044" spans="1:10" ht="41.25" hidden="1" customHeight="1">
      <c r="A6044" s="152">
        <v>45831</v>
      </c>
      <c r="B6044" s="146">
        <v>19014</v>
      </c>
      <c r="C6044" s="147">
        <v>0.75</v>
      </c>
      <c r="D6044" s="148" t="s">
        <v>11</v>
      </c>
      <c r="E6044" s="149" t="s">
        <v>661</v>
      </c>
      <c r="F6044" s="149"/>
      <c r="G6044" s="149" t="str">
        <f t="shared" si="206"/>
        <v>1</v>
      </c>
      <c r="H6044" s="150">
        <f t="shared" si="207"/>
        <v>18</v>
      </c>
      <c r="I6044" s="149" t="str" cm="1">
        <f t="array" ref="I6044">_xlfn.XLOOKUP(C6044,imp_horarios,imp_trechos_janta,"",-1,1)</f>
        <v>GOIANIA X TERESINA 18:00</v>
      </c>
      <c r="J6044" s="151" t="str" cm="1">
        <f t="array" ref="J6044">_xlfn.XLOOKUP(D6044,justificativas_motivos,justificativas_texto,"",1,1)</f>
        <v>MOTORISTA CUMPRINDO HORÁRIO NA ESCALA ATUAL</v>
      </c>
    </row>
    <row r="6045" spans="1:10" ht="41.25" hidden="1" customHeight="1">
      <c r="A6045" s="152">
        <v>45831</v>
      </c>
      <c r="B6045" s="135">
        <v>19014</v>
      </c>
      <c r="C6045" s="133">
        <v>0.75</v>
      </c>
      <c r="D6045" s="136" t="s">
        <v>11</v>
      </c>
      <c r="E6045" s="132" t="s">
        <v>96</v>
      </c>
      <c r="F6045" s="132"/>
      <c r="G6045" s="132" t="str">
        <f t="shared" si="206"/>
        <v>1</v>
      </c>
      <c r="H6045" s="137">
        <f t="shared" si="207"/>
        <v>18</v>
      </c>
      <c r="I6045" s="132" t="str" cm="1">
        <f t="array" ref="I6045">_xlfn.XLOOKUP(C6045,imp_horarios,imp_trechos_janta,"",-1,1)</f>
        <v>GOIANIA X TERESINA 18:00</v>
      </c>
      <c r="J6045" s="145" t="str" cm="1">
        <f t="array" ref="J6045">_xlfn.XLOOKUP(D6045,justificativas_motivos,justificativas_texto,"",1,1)</f>
        <v>MOTORISTA CUMPRINDO HORÁRIO NA ESCALA ATUAL</v>
      </c>
    </row>
    <row r="6046" spans="1:10" ht="41.25" hidden="1" customHeight="1">
      <c r="A6046" s="152">
        <v>45831</v>
      </c>
      <c r="B6046" s="135">
        <v>24011</v>
      </c>
      <c r="C6046" s="133">
        <v>0.79166666666666663</v>
      </c>
      <c r="D6046" s="136" t="s">
        <v>11</v>
      </c>
      <c r="E6046" s="132" t="s">
        <v>400</v>
      </c>
      <c r="F6046" s="132"/>
      <c r="G6046" s="132" t="str">
        <f t="shared" si="206"/>
        <v>1</v>
      </c>
      <c r="H6046" s="137">
        <f t="shared" si="207"/>
        <v>18</v>
      </c>
      <c r="I6046" s="132" t="s">
        <v>79</v>
      </c>
      <c r="J6046" s="145" t="str" cm="1">
        <f t="array" ref="J6046">_xlfn.XLOOKUP(D6046,justificativas_motivos,justificativas_texto,"",1,1)</f>
        <v>MOTORISTA CUMPRINDO HORÁRIO NA ESCALA ATUAL</v>
      </c>
    </row>
    <row r="6047" spans="1:10" ht="41.25" hidden="1" customHeight="1">
      <c r="A6047" s="152">
        <v>45831</v>
      </c>
      <c r="B6047" s="146">
        <v>24011</v>
      </c>
      <c r="C6047" s="147">
        <v>0.79166666666666663</v>
      </c>
      <c r="D6047" s="148" t="s">
        <v>11</v>
      </c>
      <c r="E6047" s="149" t="s">
        <v>127</v>
      </c>
      <c r="F6047" s="149"/>
      <c r="G6047" s="149" t="str">
        <f t="shared" si="206"/>
        <v>1</v>
      </c>
      <c r="H6047" s="150">
        <f t="shared" si="207"/>
        <v>18</v>
      </c>
      <c r="I6047" s="149" t="s">
        <v>79</v>
      </c>
      <c r="J6047" s="151" t="str" cm="1">
        <f t="array" ref="J6047">_xlfn.XLOOKUP(D6047,justificativas_motivos,justificativas_texto,"",1,1)</f>
        <v>MOTORISTA CUMPRINDO HORÁRIO NA ESCALA ATUAL</v>
      </c>
    </row>
    <row r="6048" spans="1:10" ht="41.25" hidden="1" customHeight="1">
      <c r="A6048" s="152">
        <v>45831</v>
      </c>
      <c r="B6048" s="146">
        <v>24002</v>
      </c>
      <c r="C6048" s="147">
        <v>0.83333333333333337</v>
      </c>
      <c r="D6048" s="148" t="s">
        <v>11</v>
      </c>
      <c r="E6048" s="149" t="s">
        <v>115</v>
      </c>
      <c r="F6048" s="149"/>
      <c r="G6048" s="149" t="str">
        <f t="shared" si="206"/>
        <v>1</v>
      </c>
      <c r="H6048" s="150">
        <f t="shared" si="207"/>
        <v>18</v>
      </c>
      <c r="I6048" s="149" t="str" cm="1">
        <f t="array" ref="I6048">_xlfn.XLOOKUP(C6048,imp_horarios,imp_trechos_janta,"",-1,1)</f>
        <v>GOIANIA X SAO LUIS 20:00</v>
      </c>
      <c r="J6048" s="151" t="str" cm="1">
        <f t="array" ref="J6048">_xlfn.XLOOKUP(D6048,justificativas_motivos,justificativas_texto,"",1,1)</f>
        <v>MOTORISTA CUMPRINDO HORÁRIO NA ESCALA ATUAL</v>
      </c>
    </row>
    <row r="6049" spans="1:10" ht="41.25" hidden="1" customHeight="1">
      <c r="A6049" s="152">
        <v>45831</v>
      </c>
      <c r="B6049" s="146">
        <v>24002</v>
      </c>
      <c r="C6049" s="147">
        <v>0.83333333333333337</v>
      </c>
      <c r="D6049" s="148" t="s">
        <v>11</v>
      </c>
      <c r="E6049" s="132" t="s">
        <v>47</v>
      </c>
      <c r="F6049" s="149"/>
      <c r="G6049" s="149" t="str">
        <f t="shared" si="206"/>
        <v>1</v>
      </c>
      <c r="H6049" s="150">
        <f t="shared" si="207"/>
        <v>18</v>
      </c>
      <c r="I6049" s="149" t="str" cm="1">
        <f t="array" ref="I6049">_xlfn.XLOOKUP(C6049,imp_horarios,imp_trechos_janta,"",-1,1)</f>
        <v>GOIANIA X SAO LUIS 20:00</v>
      </c>
      <c r="J6049" s="151" t="str" cm="1">
        <f t="array" ref="J6049">_xlfn.XLOOKUP(D6049,justificativas_motivos,justificativas_texto,"",1,1)</f>
        <v>MOTORISTA CUMPRINDO HORÁRIO NA ESCALA ATUAL</v>
      </c>
    </row>
    <row r="6050" spans="1:10" ht="41.25" hidden="1" customHeight="1">
      <c r="A6050" s="152">
        <v>45832</v>
      </c>
      <c r="B6050" s="146">
        <v>19003</v>
      </c>
      <c r="C6050" s="147">
        <v>0.87847222222222221</v>
      </c>
      <c r="D6050" s="148" t="s">
        <v>11</v>
      </c>
      <c r="E6050" s="132" t="s">
        <v>400</v>
      </c>
      <c r="F6050" s="149"/>
      <c r="G6050" s="149" t="str">
        <f t="shared" si="206"/>
        <v>1</v>
      </c>
      <c r="H6050" s="150">
        <f t="shared" si="207"/>
        <v>18</v>
      </c>
      <c r="I6050" s="149" t="str" cm="1">
        <f t="array" ref="I6050">_xlfn.XLOOKUP(C6050,imp_horarios,imp_trechos_janta,"",-1,1)</f>
        <v>BELEM X GOIANIA 21:05</v>
      </c>
      <c r="J6050" s="151" t="str" cm="1">
        <f t="array" ref="J6050">_xlfn.XLOOKUP(D6050,justificativas_motivos,justificativas_texto,"",1,1)</f>
        <v>MOTORISTA CUMPRINDO HORÁRIO NA ESCALA ATUAL</v>
      </c>
    </row>
    <row r="6051" spans="1:10" ht="41.25" hidden="1" customHeight="1">
      <c r="A6051" s="152">
        <v>45832</v>
      </c>
      <c r="B6051" s="146">
        <v>19003</v>
      </c>
      <c r="C6051" s="147">
        <v>0.87847222222222221</v>
      </c>
      <c r="D6051" s="148" t="s">
        <v>11</v>
      </c>
      <c r="E6051" s="149" t="s">
        <v>127</v>
      </c>
      <c r="F6051" s="149"/>
      <c r="G6051" s="149" t="str">
        <f t="shared" si="206"/>
        <v>1</v>
      </c>
      <c r="H6051" s="150">
        <f t="shared" si="207"/>
        <v>18</v>
      </c>
      <c r="I6051" s="149" t="str" cm="1">
        <f t="array" ref="I6051">_xlfn.XLOOKUP(C6051,imp_horarios,imp_trechos_janta,"",-1,1)</f>
        <v>BELEM X GOIANIA 21:05</v>
      </c>
      <c r="J6051" s="151" t="str" cm="1">
        <f t="array" ref="J6051">_xlfn.XLOOKUP(D6051,justificativas_motivos,justificativas_texto,"",1,1)</f>
        <v>MOTORISTA CUMPRINDO HORÁRIO NA ESCALA ATUAL</v>
      </c>
    </row>
    <row r="6052" spans="1:10" ht="41.25" hidden="1" customHeight="1">
      <c r="A6052" s="152">
        <v>45832</v>
      </c>
      <c r="B6052" s="146">
        <v>24011</v>
      </c>
      <c r="C6052" s="147">
        <v>0.3</v>
      </c>
      <c r="D6052" s="148" t="s">
        <v>11</v>
      </c>
      <c r="E6052" s="149" t="s">
        <v>115</v>
      </c>
      <c r="F6052" s="149"/>
      <c r="G6052" s="149" t="str">
        <f t="shared" si="206"/>
        <v>1</v>
      </c>
      <c r="H6052" s="150">
        <f t="shared" si="207"/>
        <v>18</v>
      </c>
      <c r="I6052" s="149" t="str" cm="1">
        <f t="array" ref="I6052">_xlfn.XLOOKUP(C6052,imp_horarios,imp_trechos_janta,"",-1,1)</f>
        <v>BELEM X GOIANIA 07:12</v>
      </c>
      <c r="J6052" s="151" t="str" cm="1">
        <f t="array" ref="J6052">_xlfn.XLOOKUP(D6052,justificativas_motivos,justificativas_texto,"",1,1)</f>
        <v>MOTORISTA CUMPRINDO HORÁRIO NA ESCALA ATUAL</v>
      </c>
    </row>
    <row r="6053" spans="1:10" ht="41.25" hidden="1" customHeight="1">
      <c r="A6053" s="152">
        <v>45832</v>
      </c>
      <c r="B6053" s="146">
        <v>24011</v>
      </c>
      <c r="C6053" s="147">
        <v>0.3</v>
      </c>
      <c r="D6053" s="148" t="s">
        <v>11</v>
      </c>
      <c r="E6053" s="149" t="s">
        <v>47</v>
      </c>
      <c r="F6053" s="149"/>
      <c r="G6053" s="149" t="str">
        <f t="shared" si="206"/>
        <v>1</v>
      </c>
      <c r="H6053" s="150">
        <f t="shared" si="207"/>
        <v>18</v>
      </c>
      <c r="I6053" s="149" t="str" cm="1">
        <f t="array" ref="I6053">_xlfn.XLOOKUP(C6053,imp_horarios,imp_trechos_janta,"",-1,1)</f>
        <v>BELEM X GOIANIA 07:12</v>
      </c>
      <c r="J6053" s="151" t="str" cm="1">
        <f t="array" ref="J6053">_xlfn.XLOOKUP(D6053,justificativas_motivos,justificativas_texto,"",1,1)</f>
        <v>MOTORISTA CUMPRINDO HORÁRIO NA ESCALA ATUAL</v>
      </c>
    </row>
    <row r="6054" spans="1:10" ht="41.25" hidden="1" customHeight="1">
      <c r="A6054" s="152">
        <v>45832</v>
      </c>
      <c r="B6054" s="146">
        <v>15800</v>
      </c>
      <c r="C6054" s="147">
        <v>0.75</v>
      </c>
      <c r="D6054" s="148" t="s">
        <v>11</v>
      </c>
      <c r="E6054" s="149" t="s">
        <v>133</v>
      </c>
      <c r="F6054" s="149"/>
      <c r="G6054" s="149" t="str">
        <f t="shared" si="206"/>
        <v>1</v>
      </c>
      <c r="H6054" s="150">
        <f t="shared" si="207"/>
        <v>18</v>
      </c>
      <c r="I6054" s="149" t="str" cm="1">
        <f t="array" ref="I6054">_xlfn.XLOOKUP(C6054,imp_horarios,imp_trechos_janta,"",-1,1)</f>
        <v>GOIANIA X TERESINA 18:00</v>
      </c>
      <c r="J6054" s="151" t="str" cm="1">
        <f t="array" ref="J6054">_xlfn.XLOOKUP(D6054,justificativas_motivos,justificativas_texto,"",1,1)</f>
        <v>MOTORISTA CUMPRINDO HORÁRIO NA ESCALA ATUAL</v>
      </c>
    </row>
    <row r="6055" spans="1:10" ht="41.25" hidden="1" customHeight="1">
      <c r="A6055" s="152">
        <v>45832</v>
      </c>
      <c r="B6055" s="146">
        <v>15800</v>
      </c>
      <c r="C6055" s="147">
        <v>0.75</v>
      </c>
      <c r="D6055" s="148" t="s">
        <v>11</v>
      </c>
      <c r="E6055" s="149" t="s">
        <v>189</v>
      </c>
      <c r="F6055" s="149"/>
      <c r="G6055" s="149" t="str">
        <f t="shared" si="206"/>
        <v>1</v>
      </c>
      <c r="H6055" s="150">
        <f t="shared" si="207"/>
        <v>18</v>
      </c>
      <c r="I6055" s="149" t="str" cm="1">
        <f t="array" ref="I6055">_xlfn.XLOOKUP(C6055,imp_horarios,imp_trechos_janta,"",-1,1)</f>
        <v>GOIANIA X TERESINA 18:00</v>
      </c>
      <c r="J6055" s="151" t="str" cm="1">
        <f t="array" ref="J6055">_xlfn.XLOOKUP(D6055,justificativas_motivos,justificativas_texto,"",1,1)</f>
        <v>MOTORISTA CUMPRINDO HORÁRIO NA ESCALA ATUAL</v>
      </c>
    </row>
    <row r="6056" spans="1:10" ht="41.25" hidden="1" customHeight="1">
      <c r="A6056" s="152">
        <v>45832</v>
      </c>
      <c r="B6056" s="146">
        <v>24001</v>
      </c>
      <c r="C6056" s="147">
        <v>0.79166666666666663</v>
      </c>
      <c r="D6056" s="148" t="s">
        <v>11</v>
      </c>
      <c r="E6056" s="149" t="s">
        <v>211</v>
      </c>
      <c r="F6056" s="149"/>
      <c r="G6056" s="149" t="str">
        <f t="shared" si="206"/>
        <v>1</v>
      </c>
      <c r="H6056" s="150">
        <f t="shared" si="207"/>
        <v>18</v>
      </c>
      <c r="I6056" s="149" t="s">
        <v>79</v>
      </c>
      <c r="J6056" s="151" t="str" cm="1">
        <f t="array" ref="J6056">_xlfn.XLOOKUP(D6056,justificativas_motivos,justificativas_texto,"",1,1)</f>
        <v>MOTORISTA CUMPRINDO HORÁRIO NA ESCALA ATUAL</v>
      </c>
    </row>
    <row r="6057" spans="1:10" ht="41.25" hidden="1" customHeight="1">
      <c r="A6057" s="152">
        <v>45832</v>
      </c>
      <c r="B6057" s="146">
        <v>24001</v>
      </c>
      <c r="C6057" s="147">
        <v>0.79166666666666663</v>
      </c>
      <c r="D6057" s="148" t="s">
        <v>11</v>
      </c>
      <c r="E6057" s="149" t="s">
        <v>130</v>
      </c>
      <c r="F6057" s="149"/>
      <c r="G6057" s="149" t="str">
        <f t="shared" si="206"/>
        <v>1</v>
      </c>
      <c r="H6057" s="150">
        <f t="shared" si="207"/>
        <v>18</v>
      </c>
      <c r="I6057" s="149" t="s">
        <v>79</v>
      </c>
      <c r="J6057" s="151" t="str" cm="1">
        <f t="array" ref="J6057">_xlfn.XLOOKUP(D6057,justificativas_motivos,justificativas_texto,"",1,1)</f>
        <v>MOTORISTA CUMPRINDO HORÁRIO NA ESCALA ATUAL</v>
      </c>
    </row>
    <row r="6058" spans="1:10" ht="41.25" hidden="1" customHeight="1">
      <c r="A6058" s="152">
        <v>45832</v>
      </c>
      <c r="B6058" s="146">
        <v>24016</v>
      </c>
      <c r="C6058" s="147">
        <v>0.83333333333333337</v>
      </c>
      <c r="D6058" s="148" t="s">
        <v>11</v>
      </c>
      <c r="E6058" s="149" t="s">
        <v>112</v>
      </c>
      <c r="F6058" s="149"/>
      <c r="G6058" s="149" t="str">
        <f t="shared" si="206"/>
        <v>1</v>
      </c>
      <c r="H6058" s="150">
        <f t="shared" si="207"/>
        <v>18</v>
      </c>
      <c r="I6058" s="149" t="str" cm="1">
        <f t="array" ref="I6058">_xlfn.XLOOKUP(C6058,imp_horarios,imp_trechos_janta,"",-1,1)</f>
        <v>GOIANIA X SAO LUIS 20:00</v>
      </c>
      <c r="J6058" s="151" t="str" cm="1">
        <f t="array" ref="J6058">_xlfn.XLOOKUP(D6058,justificativas_motivos,justificativas_texto,"",1,1)</f>
        <v>MOTORISTA CUMPRINDO HORÁRIO NA ESCALA ATUAL</v>
      </c>
    </row>
    <row r="6059" spans="1:10" ht="41.25" hidden="1" customHeight="1">
      <c r="A6059" s="152">
        <v>45832</v>
      </c>
      <c r="B6059" s="146">
        <v>24016</v>
      </c>
      <c r="C6059" s="147">
        <v>0.83333333333333337</v>
      </c>
      <c r="D6059" s="148" t="s">
        <v>11</v>
      </c>
      <c r="E6059" s="149" t="s">
        <v>122</v>
      </c>
      <c r="F6059" s="149"/>
      <c r="G6059" s="149" t="str">
        <f t="shared" si="206"/>
        <v>1</v>
      </c>
      <c r="H6059" s="150">
        <f t="shared" si="207"/>
        <v>18</v>
      </c>
      <c r="I6059" s="149" t="str" cm="1">
        <f t="array" ref="I6059">_xlfn.XLOOKUP(C6059,imp_horarios,imp_trechos_janta,"",-1,1)</f>
        <v>GOIANIA X SAO LUIS 20:00</v>
      </c>
      <c r="J6059" s="151" t="str" cm="1">
        <f t="array" ref="J6059">_xlfn.XLOOKUP(D6059,justificativas_motivos,justificativas_texto,"",1,1)</f>
        <v>MOTORISTA CUMPRINDO HORÁRIO NA ESCALA ATUAL</v>
      </c>
    </row>
    <row r="6060" spans="1:10" ht="41.25" hidden="1" customHeight="1">
      <c r="A6060" s="152">
        <v>45833</v>
      </c>
      <c r="B6060" s="146">
        <v>19013</v>
      </c>
      <c r="C6060" s="147">
        <v>0.87847222222222221</v>
      </c>
      <c r="D6060" s="148" t="s">
        <v>11</v>
      </c>
      <c r="E6060" s="149" t="s">
        <v>112</v>
      </c>
      <c r="F6060" s="149"/>
      <c r="G6060" s="149" t="str">
        <f t="shared" si="206"/>
        <v>1</v>
      </c>
      <c r="H6060" s="150">
        <f t="shared" si="207"/>
        <v>18</v>
      </c>
      <c r="I6060" s="149" t="str" cm="1">
        <f t="array" ref="I6060">_xlfn.XLOOKUP(C6060,imp_horarios,imp_trechos_janta,"",-1,1)</f>
        <v>BELEM X GOIANIA 21:05</v>
      </c>
      <c r="J6060" s="151" t="str" cm="1">
        <f t="array" ref="J6060">_xlfn.XLOOKUP(D6060,justificativas_motivos,justificativas_texto,"",1,1)</f>
        <v>MOTORISTA CUMPRINDO HORÁRIO NA ESCALA ATUAL</v>
      </c>
    </row>
    <row r="6061" spans="1:10" ht="41.25" hidden="1" customHeight="1">
      <c r="A6061" s="152">
        <v>45833</v>
      </c>
      <c r="B6061" s="146">
        <v>19013</v>
      </c>
      <c r="C6061" s="147">
        <v>0.87847222222222221</v>
      </c>
      <c r="D6061" s="148" t="s">
        <v>11</v>
      </c>
      <c r="E6061" s="149" t="s">
        <v>122</v>
      </c>
      <c r="F6061" s="149"/>
      <c r="G6061" s="149" t="str">
        <f t="shared" si="206"/>
        <v>1</v>
      </c>
      <c r="H6061" s="150">
        <f t="shared" si="207"/>
        <v>18</v>
      </c>
      <c r="I6061" s="149" t="str" cm="1">
        <f t="array" ref="I6061">_xlfn.XLOOKUP(C6061,imp_horarios,imp_trechos_janta,"",-1,1)</f>
        <v>BELEM X GOIANIA 21:05</v>
      </c>
      <c r="J6061" s="151" t="str" cm="1">
        <f t="array" ref="J6061">_xlfn.XLOOKUP(D6061,justificativas_motivos,justificativas_texto,"",1,1)</f>
        <v>MOTORISTA CUMPRINDO HORÁRIO NA ESCALA ATUAL</v>
      </c>
    </row>
    <row r="6062" spans="1:10" ht="41.25" hidden="1" customHeight="1">
      <c r="A6062" s="152">
        <v>45833</v>
      </c>
      <c r="B6062" s="146">
        <v>24001</v>
      </c>
      <c r="C6062" s="147">
        <v>0.3</v>
      </c>
      <c r="D6062" s="148" t="s">
        <v>11</v>
      </c>
      <c r="E6062" s="153" t="s">
        <v>70</v>
      </c>
      <c r="F6062" s="149"/>
      <c r="G6062" s="149" t="str">
        <f t="shared" si="206"/>
        <v>1</v>
      </c>
      <c r="H6062" s="150">
        <f t="shared" si="207"/>
        <v>18</v>
      </c>
      <c r="I6062" s="149" t="str" cm="1">
        <f t="array" ref="I6062">_xlfn.XLOOKUP(C6062,imp_horarios,imp_trechos_janta,"",-1,1)</f>
        <v>BELEM X GOIANIA 07:12</v>
      </c>
      <c r="J6062" s="151" t="str" cm="1">
        <f t="array" ref="J6062">_xlfn.XLOOKUP(D6062,justificativas_motivos,justificativas_texto,"",1,1)</f>
        <v>MOTORISTA CUMPRINDO HORÁRIO NA ESCALA ATUAL</v>
      </c>
    </row>
    <row r="6063" spans="1:10" ht="41.25" hidden="1" customHeight="1">
      <c r="A6063" s="152">
        <v>45833</v>
      </c>
      <c r="B6063" s="146">
        <v>24001</v>
      </c>
      <c r="C6063" s="147">
        <v>0.3</v>
      </c>
      <c r="D6063" s="148" t="s">
        <v>11</v>
      </c>
      <c r="E6063" s="153" t="s">
        <v>379</v>
      </c>
      <c r="F6063" s="149"/>
      <c r="G6063" s="149" t="str">
        <f t="shared" si="206"/>
        <v>1</v>
      </c>
      <c r="H6063" s="150">
        <f t="shared" si="207"/>
        <v>18</v>
      </c>
      <c r="I6063" s="149" t="str" cm="1">
        <f t="array" ref="I6063">_xlfn.XLOOKUP(C6063,imp_horarios,imp_trechos_janta,"",-1,1)</f>
        <v>BELEM X GOIANIA 07:12</v>
      </c>
      <c r="J6063" s="151" t="str" cm="1">
        <f t="array" ref="J6063">_xlfn.XLOOKUP(D6063,justificativas_motivos,justificativas_texto,"",1,1)</f>
        <v>MOTORISTA CUMPRINDO HORÁRIO NA ESCALA ATUAL</v>
      </c>
    </row>
    <row r="6064" spans="1:10" ht="41.25" hidden="1" customHeight="1">
      <c r="A6064" s="152">
        <v>45833</v>
      </c>
      <c r="B6064" s="146">
        <v>16000</v>
      </c>
      <c r="C6064" s="147">
        <v>0.75</v>
      </c>
      <c r="D6064" s="148" t="s">
        <v>11</v>
      </c>
      <c r="E6064" s="149" t="s">
        <v>267</v>
      </c>
      <c r="F6064" s="149"/>
      <c r="G6064" s="149" t="str">
        <f t="shared" si="206"/>
        <v>1</v>
      </c>
      <c r="H6064" s="150">
        <f t="shared" si="207"/>
        <v>18</v>
      </c>
      <c r="I6064" s="149" t="str" cm="1">
        <f t="array" ref="I6064">_xlfn.XLOOKUP(C6064,imp_horarios,imp_trechos_janta,"",-1,1)</f>
        <v>GOIANIA X TERESINA 18:00</v>
      </c>
      <c r="J6064" s="151" t="str" cm="1">
        <f t="array" ref="J6064">_xlfn.XLOOKUP(D6064,justificativas_motivos,justificativas_texto,"",1,1)</f>
        <v>MOTORISTA CUMPRINDO HORÁRIO NA ESCALA ATUAL</v>
      </c>
    </row>
    <row r="6065" spans="1:10" ht="41.25" hidden="1" customHeight="1">
      <c r="A6065" s="152">
        <v>45833</v>
      </c>
      <c r="B6065" s="146">
        <v>16000</v>
      </c>
      <c r="C6065" s="147">
        <v>0.75</v>
      </c>
      <c r="D6065" s="148" t="s">
        <v>11</v>
      </c>
      <c r="E6065" s="149" t="s">
        <v>266</v>
      </c>
      <c r="F6065" s="149"/>
      <c r="G6065" s="149" t="str">
        <f t="shared" si="206"/>
        <v>1</v>
      </c>
      <c r="H6065" s="150">
        <f t="shared" si="207"/>
        <v>18</v>
      </c>
      <c r="I6065" s="149" t="str" cm="1">
        <f t="array" ref="I6065">_xlfn.XLOOKUP(C6065,imp_horarios,imp_trechos_janta,"",-1,1)</f>
        <v>GOIANIA X TERESINA 18:00</v>
      </c>
      <c r="J6065" s="151" t="str" cm="1">
        <f t="array" ref="J6065">_xlfn.XLOOKUP(D6065,justificativas_motivos,justificativas_texto,"",1,1)</f>
        <v>MOTORISTA CUMPRINDO HORÁRIO NA ESCALA ATUAL</v>
      </c>
    </row>
    <row r="6066" spans="1:10" ht="41.25" hidden="1" customHeight="1">
      <c r="A6066" s="152">
        <v>45833</v>
      </c>
      <c r="B6066" s="146">
        <v>24003</v>
      </c>
      <c r="C6066" s="147">
        <v>0.79166666666666663</v>
      </c>
      <c r="D6066" s="148" t="s">
        <v>11</v>
      </c>
      <c r="E6066" s="149" t="s">
        <v>174</v>
      </c>
      <c r="F6066" s="149"/>
      <c r="G6066" s="149" t="str">
        <f t="shared" si="206"/>
        <v>1</v>
      </c>
      <c r="H6066" s="150">
        <f t="shared" si="207"/>
        <v>18</v>
      </c>
      <c r="I6066" s="149" t="str" cm="1">
        <f t="array" ref="I6066">_xlfn.XLOOKUP(C6066,imp_horarios,imp_trechos_janta,"",-1,1)</f>
        <v>GOIANIA X TERESINA 18:00</v>
      </c>
      <c r="J6066" s="151" t="str" cm="1">
        <f t="array" ref="J6066">_xlfn.XLOOKUP(D6066,justificativas_motivos,justificativas_texto,"",1,1)</f>
        <v>MOTORISTA CUMPRINDO HORÁRIO NA ESCALA ATUAL</v>
      </c>
    </row>
    <row r="6067" spans="1:10" ht="41.25" hidden="1" customHeight="1">
      <c r="A6067" s="152">
        <v>45833</v>
      </c>
      <c r="B6067" s="146">
        <v>24003</v>
      </c>
      <c r="C6067" s="147">
        <v>0.79166666666666663</v>
      </c>
      <c r="D6067" s="148" t="s">
        <v>11</v>
      </c>
      <c r="E6067" s="149" t="s">
        <v>135</v>
      </c>
      <c r="F6067" s="149"/>
      <c r="G6067" s="149" t="str">
        <f t="shared" si="206"/>
        <v>1</v>
      </c>
      <c r="H6067" s="150">
        <f t="shared" si="207"/>
        <v>18</v>
      </c>
      <c r="I6067" s="149" t="str" cm="1">
        <f t="array" ref="I6067">_xlfn.XLOOKUP(C6067,imp_horarios,imp_trechos_janta,"",-1,1)</f>
        <v>GOIANIA X TERESINA 18:00</v>
      </c>
      <c r="J6067" s="151" t="str" cm="1">
        <f t="array" ref="J6067">_xlfn.XLOOKUP(D6067,justificativas_motivos,justificativas_texto,"",1,1)</f>
        <v>MOTORISTA CUMPRINDO HORÁRIO NA ESCALA ATUAL</v>
      </c>
    </row>
    <row r="6068" spans="1:10" ht="41.25" hidden="1" customHeight="1">
      <c r="A6068" s="152">
        <v>45833</v>
      </c>
      <c r="B6068" s="146">
        <v>24012</v>
      </c>
      <c r="C6068" s="147">
        <v>0.83333333333333337</v>
      </c>
      <c r="D6068" s="148" t="s">
        <v>11</v>
      </c>
      <c r="E6068" s="149" t="s">
        <v>472</v>
      </c>
      <c r="F6068" s="149"/>
      <c r="G6068" s="149" t="str">
        <f t="shared" si="206"/>
        <v>1</v>
      </c>
      <c r="H6068" s="150">
        <f t="shared" si="207"/>
        <v>18</v>
      </c>
      <c r="I6068" s="149" t="str" cm="1">
        <f t="array" ref="I6068">_xlfn.XLOOKUP(C6068,imp_horarios,imp_trechos_janta,"",-1,1)</f>
        <v>GOIANIA X SAO LUIS 20:00</v>
      </c>
      <c r="J6068" s="151" t="str" cm="1">
        <f t="array" ref="J6068">_xlfn.XLOOKUP(D6068,justificativas_motivos,justificativas_texto,"",1,1)</f>
        <v>MOTORISTA CUMPRINDO HORÁRIO NA ESCALA ATUAL</v>
      </c>
    </row>
    <row r="6069" spans="1:10" ht="41.25" hidden="1" customHeight="1">
      <c r="A6069" s="152">
        <v>45833</v>
      </c>
      <c r="B6069" s="146">
        <v>24012</v>
      </c>
      <c r="C6069" s="147">
        <v>0.83333333333333337</v>
      </c>
      <c r="D6069" s="148" t="s">
        <v>11</v>
      </c>
      <c r="E6069" s="149" t="s">
        <v>453</v>
      </c>
      <c r="F6069" s="149"/>
      <c r="G6069" s="149" t="str">
        <f t="shared" si="206"/>
        <v>1</v>
      </c>
      <c r="H6069" s="150">
        <f t="shared" si="207"/>
        <v>18</v>
      </c>
      <c r="I6069" s="149" t="str" cm="1">
        <f t="array" ref="I6069">_xlfn.XLOOKUP(C6069,imp_horarios,imp_trechos_janta,"",-1,1)</f>
        <v>GOIANIA X SAO LUIS 20:00</v>
      </c>
      <c r="J6069" s="151" t="str" cm="1">
        <f t="array" ref="J6069">_xlfn.XLOOKUP(D6069,justificativas_motivos,justificativas_texto,"",1,1)</f>
        <v>MOTORISTA CUMPRINDO HORÁRIO NA ESCALA ATUAL</v>
      </c>
    </row>
    <row r="6070" spans="1:10" ht="41.25" hidden="1" customHeight="1">
      <c r="A6070" s="152">
        <v>45834</v>
      </c>
      <c r="B6070" s="146">
        <v>24012</v>
      </c>
      <c r="C6070" s="147">
        <v>0.3</v>
      </c>
      <c r="D6070" s="148" t="s">
        <v>11</v>
      </c>
      <c r="E6070" s="153" t="s">
        <v>116</v>
      </c>
      <c r="F6070" s="149"/>
      <c r="G6070" s="149" t="str">
        <f t="shared" si="206"/>
        <v>1</v>
      </c>
      <c r="H6070" s="150">
        <f t="shared" si="207"/>
        <v>18</v>
      </c>
      <c r="I6070" s="149" t="str" cm="1">
        <f t="array" ref="I6070">_xlfn.XLOOKUP(C6070,imp_horarios,imp_trechos_janta,"",-1,1)</f>
        <v>BELEM X GOIANIA 07:12</v>
      </c>
      <c r="J6070" s="151" t="str" cm="1">
        <f t="array" ref="J6070">_xlfn.XLOOKUP(D6070,justificativas_motivos,justificativas_texto,"",1,1)</f>
        <v>MOTORISTA CUMPRINDO HORÁRIO NA ESCALA ATUAL</v>
      </c>
    </row>
    <row r="6071" spans="1:10" ht="41.25" hidden="1" customHeight="1">
      <c r="A6071" s="152">
        <v>45834</v>
      </c>
      <c r="B6071" s="146">
        <v>24012</v>
      </c>
      <c r="C6071" s="147">
        <v>0.3</v>
      </c>
      <c r="D6071" s="148" t="s">
        <v>11</v>
      </c>
      <c r="E6071" s="153" t="s">
        <v>188</v>
      </c>
      <c r="F6071" s="149"/>
      <c r="G6071" s="149" t="str">
        <f t="shared" si="206"/>
        <v>1</v>
      </c>
      <c r="H6071" s="150">
        <f t="shared" si="207"/>
        <v>18</v>
      </c>
      <c r="I6071" s="149" t="str" cm="1">
        <f t="array" ref="I6071">_xlfn.XLOOKUP(C6071,imp_horarios,imp_trechos_janta,"",-1,1)</f>
        <v>BELEM X GOIANIA 07:12</v>
      </c>
      <c r="J6071" s="151" t="str" cm="1">
        <f t="array" ref="J6071">_xlfn.XLOOKUP(D6071,justificativas_motivos,justificativas_texto,"",1,1)</f>
        <v>MOTORISTA CUMPRINDO HORÁRIO NA ESCALA ATUAL</v>
      </c>
    </row>
    <row r="6072" spans="1:10" ht="41.25" hidden="1" customHeight="1">
      <c r="A6072" s="152">
        <v>45834</v>
      </c>
      <c r="B6072" s="146">
        <v>19016</v>
      </c>
      <c r="C6072" s="147">
        <v>0.75</v>
      </c>
      <c r="D6072" s="148" t="s">
        <v>11</v>
      </c>
      <c r="E6072" s="149" t="s">
        <v>160</v>
      </c>
      <c r="F6072" s="149"/>
      <c r="G6072" s="149" t="str">
        <f t="shared" si="206"/>
        <v>1</v>
      </c>
      <c r="H6072" s="150">
        <f t="shared" si="207"/>
        <v>18</v>
      </c>
      <c r="I6072" s="149" t="str" cm="1">
        <f t="array" ref="I6072">_xlfn.XLOOKUP(C6072,imp_horarios,imp_trechos_janta,"",-1,1)</f>
        <v>GOIANIA X TERESINA 18:00</v>
      </c>
      <c r="J6072" s="151" t="str" cm="1">
        <f t="array" ref="J6072">_xlfn.XLOOKUP(D6072,justificativas_motivos,justificativas_texto,"",1,1)</f>
        <v>MOTORISTA CUMPRINDO HORÁRIO NA ESCALA ATUAL</v>
      </c>
    </row>
    <row r="6073" spans="1:10" ht="41.25" hidden="1" customHeight="1">
      <c r="A6073" s="152">
        <v>45834</v>
      </c>
      <c r="B6073" s="146">
        <v>19016</v>
      </c>
      <c r="C6073" s="147">
        <v>0.75</v>
      </c>
      <c r="D6073" s="148" t="s">
        <v>11</v>
      </c>
      <c r="E6073" s="149" t="s">
        <v>114</v>
      </c>
      <c r="F6073" s="149"/>
      <c r="G6073" s="149" t="str">
        <f t="shared" si="206"/>
        <v>1</v>
      </c>
      <c r="H6073" s="150">
        <f t="shared" si="207"/>
        <v>18</v>
      </c>
      <c r="I6073" s="149" t="str" cm="1">
        <f t="array" ref="I6073">_xlfn.XLOOKUP(C6073,imp_horarios,imp_trechos_janta,"",-1,1)</f>
        <v>GOIANIA X TERESINA 18:00</v>
      </c>
      <c r="J6073" s="151" t="str" cm="1">
        <f t="array" ref="J6073">_xlfn.XLOOKUP(D6073,justificativas_motivos,justificativas_texto,"",1,1)</f>
        <v>MOTORISTA CUMPRINDO HORÁRIO NA ESCALA ATUAL</v>
      </c>
    </row>
    <row r="6074" spans="1:10" ht="41.25" hidden="1" customHeight="1">
      <c r="A6074" s="152">
        <v>45834</v>
      </c>
      <c r="B6074" s="146">
        <v>24014</v>
      </c>
      <c r="C6074" s="147">
        <v>0.79166666666666663</v>
      </c>
      <c r="D6074" s="148" t="s">
        <v>11</v>
      </c>
      <c r="E6074" s="149" t="s">
        <v>193</v>
      </c>
      <c r="F6074" s="149"/>
      <c r="G6074" s="149" t="str">
        <f t="shared" si="206"/>
        <v>1</v>
      </c>
      <c r="H6074" s="150">
        <f t="shared" si="207"/>
        <v>18</v>
      </c>
      <c r="I6074" s="149" t="str" cm="1">
        <f t="array" ref="I6074">_xlfn.XLOOKUP(C6074,imp_horarios,imp_trechos_janta,"",-1,1)</f>
        <v>GOIANIA X TERESINA 18:00</v>
      </c>
      <c r="J6074" s="151" t="str" cm="1">
        <f t="array" ref="J6074">_xlfn.XLOOKUP(D6074,justificativas_motivos,justificativas_texto,"",1,1)</f>
        <v>MOTORISTA CUMPRINDO HORÁRIO NA ESCALA ATUAL</v>
      </c>
    </row>
    <row r="6075" spans="1:10" ht="41.25" hidden="1" customHeight="1">
      <c r="A6075" s="152">
        <v>45834</v>
      </c>
      <c r="B6075" s="146">
        <v>24014</v>
      </c>
      <c r="C6075" s="147">
        <v>0.79166666666666663</v>
      </c>
      <c r="D6075" s="148" t="s">
        <v>11</v>
      </c>
      <c r="E6075" s="149" t="s">
        <v>168</v>
      </c>
      <c r="F6075" s="149"/>
      <c r="G6075" s="149" t="str">
        <f t="shared" si="206"/>
        <v>1</v>
      </c>
      <c r="H6075" s="150">
        <f t="shared" si="207"/>
        <v>18</v>
      </c>
      <c r="I6075" s="149" t="str" cm="1">
        <f t="array" ref="I6075">_xlfn.XLOOKUP(C6075,imp_horarios,imp_trechos_janta,"",-1,1)</f>
        <v>GOIANIA X TERESINA 18:00</v>
      </c>
      <c r="J6075" s="151" t="str" cm="1">
        <f t="array" ref="J6075">_xlfn.XLOOKUP(D6075,justificativas_motivos,justificativas_texto,"",1,1)</f>
        <v>MOTORISTA CUMPRINDO HORÁRIO NA ESCALA ATUAL</v>
      </c>
    </row>
    <row r="6076" spans="1:10" ht="41.25" hidden="1" customHeight="1">
      <c r="A6076" s="152">
        <v>45834</v>
      </c>
      <c r="B6076" s="146">
        <v>24005</v>
      </c>
      <c r="C6076" s="147">
        <v>0.83333333333333337</v>
      </c>
      <c r="D6076" s="148" t="s">
        <v>11</v>
      </c>
      <c r="E6076" s="149" t="s">
        <v>216</v>
      </c>
      <c r="F6076" s="149"/>
      <c r="G6076" s="149" t="str">
        <f t="shared" ref="G6076:G6139" si="208">IF(E6076="MOTORISTA","","1")</f>
        <v>1</v>
      </c>
      <c r="H6076" s="150">
        <f t="shared" si="207"/>
        <v>18</v>
      </c>
      <c r="I6076" s="149" t="str" cm="1">
        <f t="array" ref="I6076">_xlfn.XLOOKUP(C6076,imp_horarios,imp_trechos_janta,"",-1,1)</f>
        <v>GOIANIA X SAO LUIS 20:00</v>
      </c>
      <c r="J6076" s="151" t="str" cm="1">
        <f t="array" ref="J6076">_xlfn.XLOOKUP(D6076,justificativas_motivos,justificativas_texto,"",1,1)</f>
        <v>MOTORISTA CUMPRINDO HORÁRIO NA ESCALA ATUAL</v>
      </c>
    </row>
    <row r="6077" spans="1:10" ht="41.25" hidden="1" customHeight="1">
      <c r="A6077" s="144">
        <v>45834</v>
      </c>
      <c r="B6077" s="135">
        <v>24005</v>
      </c>
      <c r="C6077" s="133">
        <v>0.83333333333333337</v>
      </c>
      <c r="D6077" s="136" t="s">
        <v>11</v>
      </c>
      <c r="E6077" s="132" t="s">
        <v>157</v>
      </c>
      <c r="F6077" s="132"/>
      <c r="G6077" s="132" t="str">
        <f t="shared" si="208"/>
        <v>1</v>
      </c>
      <c r="H6077" s="137">
        <f t="shared" si="207"/>
        <v>18</v>
      </c>
      <c r="I6077" s="132" t="str" cm="1">
        <f t="array" ref="I6077">_xlfn.XLOOKUP(C6077,imp_horarios,imp_trechos_janta,"",-1,1)</f>
        <v>GOIANIA X SAO LUIS 20:00</v>
      </c>
      <c r="J6077" s="145" t="str" cm="1">
        <f t="array" ref="J6077">_xlfn.XLOOKUP(D6077,justificativas_motivos,justificativas_texto,"",1,1)</f>
        <v>MOTORISTA CUMPRINDO HORÁRIO NA ESCALA ATUAL</v>
      </c>
    </row>
    <row r="6078" spans="1:10" ht="41.25" hidden="1" customHeight="1">
      <c r="A6078" s="144">
        <v>45835</v>
      </c>
      <c r="B6078" s="133" t="s">
        <v>137</v>
      </c>
      <c r="C6078" s="133" t="s">
        <v>137</v>
      </c>
      <c r="D6078" s="147" t="s">
        <v>137</v>
      </c>
      <c r="E6078" s="132" t="s">
        <v>156</v>
      </c>
      <c r="F6078" s="132"/>
      <c r="G6078" s="132" t="str">
        <f t="shared" si="208"/>
        <v>1</v>
      </c>
      <c r="H6078" s="137">
        <f t="shared" si="207"/>
        <v>18</v>
      </c>
      <c r="I6078" s="132" t="str" cm="1">
        <f t="array" ref="I6078">_xlfn.XLOOKUP(C6078,imp_horarios,imp_trechos_janta,"",-1,1)</f>
        <v>ESPERA</v>
      </c>
      <c r="J6078" s="145" t="str" cm="1">
        <f t="array" ref="J6078">_xlfn.XLOOKUP(D6078,justificativas_motivos,justificativas_texto,"",1,1)</f>
        <v>MOTORISTA NA GARAGEM EM ESPERA PARA DISPONIBILIDADE DE HORARIOS</v>
      </c>
    </row>
    <row r="6079" spans="1:10" ht="41.25" hidden="1" customHeight="1">
      <c r="A6079" s="144">
        <v>45835</v>
      </c>
      <c r="B6079" s="135" t="s">
        <v>137</v>
      </c>
      <c r="C6079" s="133" t="s">
        <v>137</v>
      </c>
      <c r="D6079" s="136" t="s">
        <v>137</v>
      </c>
      <c r="E6079" s="132" t="s">
        <v>157</v>
      </c>
      <c r="F6079" s="132"/>
      <c r="G6079" s="132" t="str">
        <f t="shared" si="208"/>
        <v>1</v>
      </c>
      <c r="H6079" s="137">
        <f t="shared" si="207"/>
        <v>18</v>
      </c>
      <c r="I6079" s="132" t="str" cm="1">
        <f t="array" ref="I6079">_xlfn.XLOOKUP(C6079,imp_horarios,imp_trechos_janta,"",-1,1)</f>
        <v>ESPERA</v>
      </c>
      <c r="J6079" s="145" t="str" cm="1">
        <f t="array" ref="J6079">_xlfn.XLOOKUP(D6079,justificativas_motivos,justificativas_texto,"",1,1)</f>
        <v>MOTORISTA NA GARAGEM EM ESPERA PARA DISPONIBILIDADE DE HORARIOS</v>
      </c>
    </row>
    <row r="6080" spans="1:10" ht="41.25" hidden="1" customHeight="1">
      <c r="A6080" s="152">
        <v>45835</v>
      </c>
      <c r="B6080" s="146">
        <v>19025</v>
      </c>
      <c r="C6080" s="147">
        <v>0.39583333333333331</v>
      </c>
      <c r="D6080" s="148" t="s">
        <v>11</v>
      </c>
      <c r="E6080" s="149" t="s">
        <v>208</v>
      </c>
      <c r="F6080" s="149"/>
      <c r="G6080" s="149" t="str">
        <f t="shared" si="208"/>
        <v>1</v>
      </c>
      <c r="H6080" s="150">
        <f t="shared" si="207"/>
        <v>18</v>
      </c>
      <c r="I6080" s="149" t="str" cm="1">
        <f t="array" ref="I6080">_xlfn.XLOOKUP(C6080,imp_horarios,imp_trechos_janta,"",-1,1)</f>
        <v>GOIANIA X BELEM 09:30</v>
      </c>
      <c r="J6080" s="151" t="str" cm="1">
        <f t="array" ref="J6080">_xlfn.XLOOKUP(D6080,justificativas_motivos,justificativas_texto,"",1,1)</f>
        <v>MOTORISTA CUMPRINDO HORÁRIO NA ESCALA ATUAL</v>
      </c>
    </row>
    <row r="6081" spans="1:10" ht="41.25" hidden="1" customHeight="1">
      <c r="A6081" s="144">
        <v>45835</v>
      </c>
      <c r="B6081" s="135">
        <v>19025</v>
      </c>
      <c r="C6081" s="133">
        <v>0.39583333333333331</v>
      </c>
      <c r="D6081" s="136" t="s">
        <v>11</v>
      </c>
      <c r="E6081" s="132" t="s">
        <v>452</v>
      </c>
      <c r="F6081" s="132"/>
      <c r="G6081" s="132" t="str">
        <f t="shared" si="208"/>
        <v>1</v>
      </c>
      <c r="H6081" s="137">
        <f t="shared" si="207"/>
        <v>18</v>
      </c>
      <c r="I6081" s="132" t="str" cm="1">
        <f t="array" ref="I6081">_xlfn.XLOOKUP(C6081,imp_horarios,imp_trechos_janta,"",-1,1)</f>
        <v>GOIANIA X BELEM 09:30</v>
      </c>
      <c r="J6081" s="145" t="str" cm="1">
        <f t="array" ref="J6081">_xlfn.XLOOKUP(D6081,justificativas_motivos,justificativas_texto,"",1,1)</f>
        <v>MOTORISTA CUMPRINDO HORÁRIO NA ESCALA ATUAL</v>
      </c>
    </row>
    <row r="6082" spans="1:10" ht="41.25" hidden="1" customHeight="1">
      <c r="A6082" s="144">
        <v>45835</v>
      </c>
      <c r="B6082" s="135">
        <v>17000</v>
      </c>
      <c r="C6082" s="133">
        <v>0.75</v>
      </c>
      <c r="D6082" s="136" t="s">
        <v>11</v>
      </c>
      <c r="E6082" s="132" t="s">
        <v>209</v>
      </c>
      <c r="F6082" s="132"/>
      <c r="G6082" s="132" t="str">
        <f t="shared" si="208"/>
        <v>1</v>
      </c>
      <c r="H6082" s="137">
        <f t="shared" si="207"/>
        <v>18</v>
      </c>
      <c r="I6082" s="132" t="str" cm="1">
        <f t="array" ref="I6082">_xlfn.XLOOKUP(C6082,imp_horarios,imp_trechos_janta,"",-1,1)</f>
        <v>GOIANIA X TERESINA 18:00</v>
      </c>
      <c r="J6082" s="145" t="str" cm="1">
        <f t="array" ref="J6082">_xlfn.XLOOKUP(D6082,justificativas_motivos,justificativas_texto,"",1,1)</f>
        <v>MOTORISTA CUMPRINDO HORÁRIO NA ESCALA ATUAL</v>
      </c>
    </row>
    <row r="6083" spans="1:10" ht="41.25" hidden="1" customHeight="1">
      <c r="A6083" s="144">
        <v>45835</v>
      </c>
      <c r="B6083" s="146">
        <v>17000</v>
      </c>
      <c r="C6083" s="147">
        <v>0.75</v>
      </c>
      <c r="D6083" s="148" t="s">
        <v>11</v>
      </c>
      <c r="E6083" s="149" t="s">
        <v>190</v>
      </c>
      <c r="F6083" s="149"/>
      <c r="G6083" s="149" t="str">
        <f t="shared" si="208"/>
        <v>1</v>
      </c>
      <c r="H6083" s="150">
        <f t="shared" si="207"/>
        <v>18</v>
      </c>
      <c r="I6083" s="149" t="str" cm="1">
        <f t="array" ref="I6083">_xlfn.XLOOKUP(C6083,imp_horarios,imp_trechos_janta,"",-1,1)</f>
        <v>GOIANIA X TERESINA 18:00</v>
      </c>
      <c r="J6083" s="151" t="str" cm="1">
        <f t="array" ref="J6083">_xlfn.XLOOKUP(D6083,justificativas_motivos,justificativas_texto,"",1,1)</f>
        <v>MOTORISTA CUMPRINDO HORÁRIO NA ESCALA ATUAL</v>
      </c>
    </row>
    <row r="6084" spans="1:10" ht="41.25" hidden="1" customHeight="1">
      <c r="A6084" s="144">
        <v>45835</v>
      </c>
      <c r="B6084" s="135">
        <v>25010</v>
      </c>
      <c r="C6084" s="133">
        <v>0.79166666666666663</v>
      </c>
      <c r="D6084" s="136" t="s">
        <v>11</v>
      </c>
      <c r="E6084" s="132" t="s">
        <v>204</v>
      </c>
      <c r="F6084" s="132"/>
      <c r="G6084" s="132" t="str">
        <f t="shared" si="208"/>
        <v>1</v>
      </c>
      <c r="H6084" s="137">
        <f t="shared" si="207"/>
        <v>18</v>
      </c>
      <c r="I6084" s="132" t="str" cm="1">
        <f t="array" ref="I6084">_xlfn.XLOOKUP(C6084,imp_horarios,imp_trechos_janta,"",-1,1)</f>
        <v>GOIANIA X TERESINA 18:00</v>
      </c>
      <c r="J6084" s="145" t="str" cm="1">
        <f t="array" ref="J6084">_xlfn.XLOOKUP(D6084,justificativas_motivos,justificativas_texto,"",1,1)</f>
        <v>MOTORISTA CUMPRINDO HORÁRIO NA ESCALA ATUAL</v>
      </c>
    </row>
    <row r="6085" spans="1:10" ht="41.25" hidden="1" customHeight="1">
      <c r="A6085" s="144">
        <v>45835</v>
      </c>
      <c r="B6085" s="135">
        <v>25010</v>
      </c>
      <c r="C6085" s="133">
        <v>0.79166666666666663</v>
      </c>
      <c r="D6085" s="148" t="s">
        <v>11</v>
      </c>
      <c r="E6085" s="132" t="s">
        <v>413</v>
      </c>
      <c r="F6085" s="132"/>
      <c r="G6085" s="132" t="str">
        <f t="shared" si="208"/>
        <v>1</v>
      </c>
      <c r="H6085" s="137">
        <f t="shared" si="207"/>
        <v>18</v>
      </c>
      <c r="I6085" s="132" t="str" cm="1">
        <f t="array" ref="I6085">_xlfn.XLOOKUP(C6085,imp_horarios,imp_trechos_janta,"",-1,1)</f>
        <v>GOIANIA X TERESINA 18:00</v>
      </c>
      <c r="J6085" s="145" t="str" cm="1">
        <f t="array" ref="J6085">_xlfn.XLOOKUP(D6085,justificativas_motivos,justificativas_texto,"",1,1)</f>
        <v>MOTORISTA CUMPRINDO HORÁRIO NA ESCALA ATUAL</v>
      </c>
    </row>
    <row r="6086" spans="1:10" ht="41.25" hidden="1" customHeight="1">
      <c r="A6086" s="144">
        <v>45835</v>
      </c>
      <c r="B6086" s="135">
        <v>24011</v>
      </c>
      <c r="C6086" s="133">
        <v>0.83333333333333337</v>
      </c>
      <c r="D6086" s="148" t="s">
        <v>11</v>
      </c>
      <c r="E6086" s="132" t="s">
        <v>232</v>
      </c>
      <c r="F6086" s="132"/>
      <c r="G6086" s="132" t="str">
        <f t="shared" si="208"/>
        <v>1</v>
      </c>
      <c r="H6086" s="137">
        <f t="shared" si="207"/>
        <v>18</v>
      </c>
      <c r="I6086" s="132" t="str" cm="1">
        <f t="array" ref="I6086">_xlfn.XLOOKUP(C6086,imp_horarios,imp_trechos_janta,"",-1,1)</f>
        <v>GOIANIA X SAO LUIS 20:00</v>
      </c>
      <c r="J6086" s="145" t="str" cm="1">
        <f t="array" ref="J6086">_xlfn.XLOOKUP(D6086,justificativas_motivos,justificativas_texto,"",1,1)</f>
        <v>MOTORISTA CUMPRINDO HORÁRIO NA ESCALA ATUAL</v>
      </c>
    </row>
    <row r="6087" spans="1:10" ht="41.25" hidden="1" customHeight="1">
      <c r="A6087" s="152">
        <v>45835</v>
      </c>
      <c r="B6087" s="146">
        <v>24011</v>
      </c>
      <c r="C6087" s="147">
        <v>0.83333333333333337</v>
      </c>
      <c r="D6087" s="148" t="s">
        <v>11</v>
      </c>
      <c r="E6087" s="132" t="s">
        <v>23</v>
      </c>
      <c r="F6087" s="149"/>
      <c r="G6087" s="149" t="str">
        <f t="shared" si="208"/>
        <v>1</v>
      </c>
      <c r="H6087" s="150">
        <f t="shared" si="207"/>
        <v>18</v>
      </c>
      <c r="I6087" s="149" t="str" cm="1">
        <f t="array" ref="I6087">_xlfn.XLOOKUP(C6087,imp_horarios,imp_trechos_janta,"",-1,1)</f>
        <v>GOIANIA X SAO LUIS 20:00</v>
      </c>
      <c r="J6087" s="151" t="str" cm="1">
        <f t="array" ref="J6087">_xlfn.XLOOKUP(D6087,justificativas_motivos,justificativas_texto,"",1,1)</f>
        <v>MOTORISTA CUMPRINDO HORÁRIO NA ESCALA ATUAL</v>
      </c>
    </row>
    <row r="6088" spans="1:10" ht="41.25" hidden="1" customHeight="1">
      <c r="A6088" s="152">
        <v>45836</v>
      </c>
      <c r="B6088" s="146">
        <v>17700</v>
      </c>
      <c r="C6088" s="147">
        <v>0.87847222222222221</v>
      </c>
      <c r="D6088" s="148" t="s">
        <v>11</v>
      </c>
      <c r="E6088" s="132" t="s">
        <v>209</v>
      </c>
      <c r="F6088" s="149"/>
      <c r="G6088" s="149" t="str">
        <f t="shared" si="208"/>
        <v>1</v>
      </c>
      <c r="H6088" s="150">
        <f t="shared" si="207"/>
        <v>18</v>
      </c>
      <c r="I6088" s="149" t="str" cm="1">
        <f t="array" ref="I6088">_xlfn.XLOOKUP(C6088,imp_horarios,imp_trechos_janta,"",-1,1)</f>
        <v>BELEM X GOIANIA 21:05</v>
      </c>
      <c r="J6088" s="151" t="str" cm="1">
        <f t="array" ref="J6088">_xlfn.XLOOKUP(D6088,justificativas_motivos,justificativas_texto,"",1,1)</f>
        <v>MOTORISTA CUMPRINDO HORÁRIO NA ESCALA ATUAL</v>
      </c>
    </row>
    <row r="6089" spans="1:10" ht="41.25" hidden="1" customHeight="1">
      <c r="A6089" s="152">
        <v>45836</v>
      </c>
      <c r="B6089" s="146">
        <v>17700</v>
      </c>
      <c r="C6089" s="147">
        <v>0.87847222222222221</v>
      </c>
      <c r="D6089" s="148" t="s">
        <v>11</v>
      </c>
      <c r="E6089" s="149" t="s">
        <v>190</v>
      </c>
      <c r="F6089" s="149"/>
      <c r="G6089" s="149" t="str">
        <f t="shared" si="208"/>
        <v>1</v>
      </c>
      <c r="H6089" s="150">
        <f t="shared" si="207"/>
        <v>18</v>
      </c>
      <c r="I6089" s="149" t="str" cm="1">
        <f t="array" ref="I6089">_xlfn.XLOOKUP(C6089,imp_horarios,imp_trechos_janta,"",-1,1)</f>
        <v>BELEM X GOIANIA 21:05</v>
      </c>
      <c r="J6089" s="151" t="str" cm="1">
        <f t="array" ref="J6089">_xlfn.XLOOKUP(D6089,justificativas_motivos,justificativas_texto,"",1,1)</f>
        <v>MOTORISTA CUMPRINDO HORÁRIO NA ESCALA ATUAL</v>
      </c>
    </row>
    <row r="6090" spans="1:10" ht="41.25" hidden="1" customHeight="1">
      <c r="A6090" s="152">
        <v>45836</v>
      </c>
      <c r="B6090" s="146">
        <v>25010</v>
      </c>
      <c r="C6090" s="147">
        <v>0.3</v>
      </c>
      <c r="D6090" s="148" t="s">
        <v>11</v>
      </c>
      <c r="E6090" s="153" t="s">
        <v>93</v>
      </c>
      <c r="F6090" s="149"/>
      <c r="G6090" s="149" t="str">
        <f t="shared" si="208"/>
        <v>1</v>
      </c>
      <c r="H6090" s="150">
        <f t="shared" si="207"/>
        <v>18</v>
      </c>
      <c r="I6090" s="149" t="str" cm="1">
        <f t="array" ref="I6090">_xlfn.XLOOKUP(C6090,imp_horarios,imp_trechos_janta,"",-1,1)</f>
        <v>BELEM X GOIANIA 07:12</v>
      </c>
      <c r="J6090" s="151" t="str" cm="1">
        <f t="array" ref="J6090">_xlfn.XLOOKUP(D6090,justificativas_motivos,justificativas_texto,"",1,1)</f>
        <v>MOTORISTA CUMPRINDO HORÁRIO NA ESCALA ATUAL</v>
      </c>
    </row>
    <row r="6091" spans="1:10" ht="41.25" hidden="1" customHeight="1">
      <c r="A6091" s="152">
        <v>45836</v>
      </c>
      <c r="B6091" s="146">
        <v>25010</v>
      </c>
      <c r="C6091" s="147">
        <v>0.3</v>
      </c>
      <c r="D6091" s="148" t="s">
        <v>11</v>
      </c>
      <c r="E6091" s="153" t="s">
        <v>370</v>
      </c>
      <c r="F6091" s="149"/>
      <c r="G6091" s="149" t="str">
        <f t="shared" si="208"/>
        <v>1</v>
      </c>
      <c r="H6091" s="150">
        <f t="shared" si="207"/>
        <v>18</v>
      </c>
      <c r="I6091" s="149" t="str" cm="1">
        <f t="array" ref="I6091">_xlfn.XLOOKUP(C6091,imp_horarios,imp_trechos_janta,"",-1,1)</f>
        <v>BELEM X GOIANIA 07:12</v>
      </c>
      <c r="J6091" s="151" t="str" cm="1">
        <f t="array" ref="J6091">_xlfn.XLOOKUP(D6091,justificativas_motivos,justificativas_texto,"",1,1)</f>
        <v>MOTORISTA CUMPRINDO HORÁRIO NA ESCALA ATUAL</v>
      </c>
    </row>
    <row r="6092" spans="1:10" ht="41.25" hidden="1" customHeight="1">
      <c r="A6092" s="152">
        <v>45836</v>
      </c>
      <c r="B6092" s="146">
        <v>17200</v>
      </c>
      <c r="C6092" s="147">
        <v>0.75</v>
      </c>
      <c r="D6092" s="148" t="s">
        <v>11</v>
      </c>
      <c r="E6092" s="149" t="s">
        <v>290</v>
      </c>
      <c r="F6092" s="149"/>
      <c r="G6092" s="149" t="str">
        <f t="shared" si="208"/>
        <v>1</v>
      </c>
      <c r="H6092" s="150">
        <f t="shared" si="207"/>
        <v>18</v>
      </c>
      <c r="I6092" s="149" t="str" cm="1">
        <f t="array" ref="I6092">_xlfn.XLOOKUP(C6092,imp_horarios,imp_trechos_janta,"",-1,1)</f>
        <v>GOIANIA X TERESINA 18:00</v>
      </c>
      <c r="J6092" s="151" t="str" cm="1">
        <f t="array" ref="J6092">_xlfn.XLOOKUP(D6092,justificativas_motivos,justificativas_texto,"",1,1)</f>
        <v>MOTORISTA CUMPRINDO HORÁRIO NA ESCALA ATUAL</v>
      </c>
    </row>
    <row r="6093" spans="1:10" ht="41.25" hidden="1" customHeight="1">
      <c r="A6093" s="152">
        <v>45836</v>
      </c>
      <c r="B6093" s="146">
        <v>17200</v>
      </c>
      <c r="C6093" s="147">
        <v>0.75</v>
      </c>
      <c r="D6093" s="148" t="s">
        <v>11</v>
      </c>
      <c r="E6093" s="149" t="s">
        <v>85</v>
      </c>
      <c r="F6093" s="149"/>
      <c r="G6093" s="149" t="str">
        <f t="shared" si="208"/>
        <v>1</v>
      </c>
      <c r="H6093" s="150">
        <f t="shared" si="207"/>
        <v>18</v>
      </c>
      <c r="I6093" s="149" t="str" cm="1">
        <f t="array" ref="I6093">_xlfn.XLOOKUP(C6093,imp_horarios,imp_trechos_janta,"",-1,1)</f>
        <v>GOIANIA X TERESINA 18:00</v>
      </c>
      <c r="J6093" s="151" t="str" cm="1">
        <f t="array" ref="J6093">_xlfn.XLOOKUP(D6093,justificativas_motivos,justificativas_texto,"",1,1)</f>
        <v>MOTORISTA CUMPRINDO HORÁRIO NA ESCALA ATUAL</v>
      </c>
    </row>
    <row r="6094" spans="1:10" ht="41.25" hidden="1" customHeight="1">
      <c r="A6094" s="152">
        <v>45836</v>
      </c>
      <c r="B6094" s="146">
        <v>24001</v>
      </c>
      <c r="C6094" s="147">
        <v>0.79166666666666663</v>
      </c>
      <c r="D6094" s="148" t="s">
        <v>11</v>
      </c>
      <c r="E6094" s="149" t="s">
        <v>139</v>
      </c>
      <c r="F6094" s="149"/>
      <c r="G6094" s="149" t="str">
        <f t="shared" si="208"/>
        <v>1</v>
      </c>
      <c r="H6094" s="150">
        <f t="shared" si="207"/>
        <v>18</v>
      </c>
      <c r="I6094" s="149" t="s">
        <v>79</v>
      </c>
      <c r="J6094" s="151" t="str" cm="1">
        <f t="array" ref="J6094">_xlfn.XLOOKUP(D6094,justificativas_motivos,justificativas_texto,"",1,1)</f>
        <v>MOTORISTA CUMPRINDO HORÁRIO NA ESCALA ATUAL</v>
      </c>
    </row>
    <row r="6095" spans="1:10" ht="41.25" hidden="1" customHeight="1">
      <c r="A6095" s="152">
        <v>45836</v>
      </c>
      <c r="B6095" s="146">
        <v>24001</v>
      </c>
      <c r="C6095" s="147">
        <v>0.79166666666666663</v>
      </c>
      <c r="D6095" s="148" t="s">
        <v>11</v>
      </c>
      <c r="E6095" s="149" t="s">
        <v>407</v>
      </c>
      <c r="F6095" s="149"/>
      <c r="G6095" s="149" t="str">
        <f t="shared" si="208"/>
        <v>1</v>
      </c>
      <c r="H6095" s="150">
        <f t="shared" si="207"/>
        <v>18</v>
      </c>
      <c r="I6095" s="149" t="s">
        <v>79</v>
      </c>
      <c r="J6095" s="151" t="str" cm="1">
        <f t="array" ref="J6095">_xlfn.XLOOKUP(D6095,justificativas_motivos,justificativas_texto,"",1,1)</f>
        <v>MOTORISTA CUMPRINDO HORÁRIO NA ESCALA ATUAL</v>
      </c>
    </row>
    <row r="6096" spans="1:10" ht="41.25" hidden="1" customHeight="1">
      <c r="A6096" s="152">
        <v>45836</v>
      </c>
      <c r="B6096" s="146">
        <v>24016</v>
      </c>
      <c r="C6096" s="147">
        <v>0.83333333333333337</v>
      </c>
      <c r="D6096" s="148" t="s">
        <v>11</v>
      </c>
      <c r="E6096" s="149" t="s">
        <v>62</v>
      </c>
      <c r="F6096" s="149"/>
      <c r="G6096" s="149" t="str">
        <f t="shared" si="208"/>
        <v>1</v>
      </c>
      <c r="H6096" s="150">
        <f t="shared" si="207"/>
        <v>18</v>
      </c>
      <c r="I6096" s="149" t="str" cm="1">
        <f t="array" ref="I6096">_xlfn.XLOOKUP(C6096,imp_horarios,imp_trechos_janta,"",-1,1)</f>
        <v>GOIANIA X SAO LUIS 20:00</v>
      </c>
      <c r="J6096" s="151" t="str" cm="1">
        <f t="array" ref="J6096">_xlfn.XLOOKUP(D6096,justificativas_motivos,justificativas_texto,"",1,1)</f>
        <v>MOTORISTA CUMPRINDO HORÁRIO NA ESCALA ATUAL</v>
      </c>
    </row>
    <row r="6097" spans="1:10" ht="41.25" hidden="1" customHeight="1">
      <c r="A6097" s="144">
        <v>45836</v>
      </c>
      <c r="B6097" s="135">
        <v>24016</v>
      </c>
      <c r="C6097" s="133">
        <v>0.83333333333333337</v>
      </c>
      <c r="D6097" s="136" t="s">
        <v>11</v>
      </c>
      <c r="E6097" s="132" t="s">
        <v>63</v>
      </c>
      <c r="F6097" s="132"/>
      <c r="G6097" s="132" t="str">
        <f t="shared" si="208"/>
        <v>1</v>
      </c>
      <c r="H6097" s="137">
        <f t="shared" si="207"/>
        <v>18</v>
      </c>
      <c r="I6097" s="132" t="str" cm="1">
        <f t="array" ref="I6097">_xlfn.XLOOKUP(C6097,imp_horarios,imp_trechos_janta,"",-1,1)</f>
        <v>GOIANIA X SAO LUIS 20:00</v>
      </c>
      <c r="J6097" s="145" t="str" cm="1">
        <f t="array" ref="J6097">_xlfn.XLOOKUP(D6097,justificativas_motivos,justificativas_texto,"",1,1)</f>
        <v>MOTORISTA CUMPRINDO HORÁRIO NA ESCALA ATUAL</v>
      </c>
    </row>
    <row r="6098" spans="1:10" ht="41.25" hidden="1" customHeight="1">
      <c r="A6098" s="144">
        <v>45837</v>
      </c>
      <c r="B6098" s="149">
        <v>24002</v>
      </c>
      <c r="C6098" s="133">
        <v>0.3</v>
      </c>
      <c r="D6098" s="147" t="s">
        <v>137</v>
      </c>
      <c r="E6098" s="149" t="s">
        <v>62</v>
      </c>
      <c r="F6098" s="149"/>
      <c r="G6098" s="149" t="str">
        <f t="shared" si="208"/>
        <v>1</v>
      </c>
      <c r="H6098" s="150">
        <f t="shared" si="207"/>
        <v>18</v>
      </c>
      <c r="I6098" s="149" t="str" cm="1">
        <f t="array" ref="I6098">_xlfn.XLOOKUP(C6098,imp_horarios,imp_trechos_janta,"",-1,1)</f>
        <v>BELEM X GOIANIA 07:12</v>
      </c>
      <c r="J6098" s="151" t="str" cm="1">
        <f t="array" ref="J6098">_xlfn.XLOOKUP(D6098,justificativas_motivos,justificativas_texto,"",1,1)</f>
        <v>MOTORISTA NA GARAGEM EM ESPERA PARA DISPONIBILIDADE DE HORARIOS</v>
      </c>
    </row>
    <row r="6099" spans="1:10" ht="41.25" hidden="1" customHeight="1">
      <c r="A6099" s="144">
        <v>45837</v>
      </c>
      <c r="B6099" s="146">
        <v>24002</v>
      </c>
      <c r="C6099" s="147">
        <v>0.3</v>
      </c>
      <c r="D6099" s="148" t="s">
        <v>137</v>
      </c>
      <c r="E6099" s="149" t="s">
        <v>63</v>
      </c>
      <c r="F6099" s="132"/>
      <c r="G6099" s="149" t="str">
        <f t="shared" si="208"/>
        <v>1</v>
      </c>
      <c r="H6099" s="150">
        <f t="shared" si="207"/>
        <v>18</v>
      </c>
      <c r="I6099" s="149" t="str" cm="1">
        <f t="array" ref="I6099">_xlfn.XLOOKUP(C6099,imp_horarios,imp_trechos_janta,"",-1,1)</f>
        <v>BELEM X GOIANIA 07:12</v>
      </c>
      <c r="J6099" s="151" t="str" cm="1">
        <f t="array" ref="J6099">_xlfn.XLOOKUP(D6099,justificativas_motivos,justificativas_texto,"",1,1)</f>
        <v>MOTORISTA NA GARAGEM EM ESPERA PARA DISPONIBILIDADE DE HORARIOS</v>
      </c>
    </row>
    <row r="6100" spans="1:10" ht="41.25" hidden="1" customHeight="1">
      <c r="A6100" s="144">
        <v>45837</v>
      </c>
      <c r="B6100" s="136" t="s">
        <v>662</v>
      </c>
      <c r="C6100" s="148" t="s">
        <v>648</v>
      </c>
      <c r="D6100" s="148" t="s">
        <v>11</v>
      </c>
      <c r="E6100" s="132" t="s">
        <v>91</v>
      </c>
      <c r="F6100" s="132"/>
      <c r="G6100" s="132" t="str">
        <f t="shared" si="208"/>
        <v>1</v>
      </c>
      <c r="H6100" s="137">
        <f t="shared" si="207"/>
        <v>18</v>
      </c>
      <c r="I6100" s="132" t="str" cm="1">
        <f t="array" ref="I6100">_xlfn.XLOOKUP(C6100,imp_horarios,imp_trechos_janta,"",-1,1)</f>
        <v>TERESINA X GOIANIA 22:00 - VIA BC</v>
      </c>
      <c r="J6100" s="145" t="str" cm="1">
        <f t="array" ref="J6100">_xlfn.XLOOKUP(D6100,justificativas_motivos,justificativas_texto,"",1,1)</f>
        <v>MOTORISTA CUMPRINDO HORÁRIO NA ESCALA ATUAL</v>
      </c>
    </row>
    <row r="6101" spans="1:10" ht="41.25" hidden="1" customHeight="1">
      <c r="A6101" s="144">
        <v>45837</v>
      </c>
      <c r="B6101" s="136" t="s">
        <v>662</v>
      </c>
      <c r="C6101" s="136" t="s">
        <v>648</v>
      </c>
      <c r="D6101" s="148" t="s">
        <v>11</v>
      </c>
      <c r="E6101" s="132" t="s">
        <v>89</v>
      </c>
      <c r="F6101" s="132"/>
      <c r="G6101" s="132" t="str">
        <f t="shared" si="208"/>
        <v>1</v>
      </c>
      <c r="H6101" s="137">
        <f t="shared" si="207"/>
        <v>18</v>
      </c>
      <c r="I6101" s="132" t="str" cm="1">
        <f t="array" ref="I6101">_xlfn.XLOOKUP(C6101,imp_horarios,imp_trechos_janta,"",-1,1)</f>
        <v>TERESINA X GOIANIA 22:00 - VIA BC</v>
      </c>
      <c r="J6101" s="145" t="str" cm="1">
        <f t="array" ref="J6101">_xlfn.XLOOKUP(D6101,justificativas_motivos,justificativas_texto,"",1,1)</f>
        <v>MOTORISTA CUMPRINDO HORÁRIO NA ESCALA ATUAL</v>
      </c>
    </row>
    <row r="6102" spans="1:10" ht="41.25" hidden="1" customHeight="1">
      <c r="A6102" s="144">
        <v>45837</v>
      </c>
      <c r="B6102" s="135">
        <v>24012</v>
      </c>
      <c r="C6102" s="133">
        <v>0.83333333333333337</v>
      </c>
      <c r="D6102" s="148" t="s">
        <v>11</v>
      </c>
      <c r="E6102" s="132" t="s">
        <v>65</v>
      </c>
      <c r="F6102" s="132"/>
      <c r="G6102" s="132" t="str">
        <f t="shared" si="208"/>
        <v>1</v>
      </c>
      <c r="H6102" s="137">
        <f t="shared" si="207"/>
        <v>18</v>
      </c>
      <c r="I6102" s="132" t="str" cm="1">
        <f t="array" ref="I6102">_xlfn.XLOOKUP(C6102,imp_horarios,imp_trechos_janta,"",-1,1)</f>
        <v>GOIANIA X SAO LUIS 20:00</v>
      </c>
      <c r="J6102" s="145" t="str" cm="1">
        <f t="array" ref="J6102">_xlfn.XLOOKUP(D6102,justificativas_motivos,justificativas_texto,"",1,1)</f>
        <v>MOTORISTA CUMPRINDO HORÁRIO NA ESCALA ATUAL</v>
      </c>
    </row>
    <row r="6103" spans="1:10" ht="41.25" hidden="1" customHeight="1">
      <c r="A6103" s="144">
        <v>45837</v>
      </c>
      <c r="B6103" s="146">
        <v>24012</v>
      </c>
      <c r="C6103" s="147">
        <v>0.83333333333333337</v>
      </c>
      <c r="D6103" s="148" t="s">
        <v>11</v>
      </c>
      <c r="E6103" s="132" t="s">
        <v>110</v>
      </c>
      <c r="F6103" s="149"/>
      <c r="G6103" s="132" t="str">
        <f t="shared" si="208"/>
        <v>1</v>
      </c>
      <c r="H6103" s="137">
        <f t="shared" si="207"/>
        <v>18</v>
      </c>
      <c r="I6103" s="132" t="str" cm="1">
        <f t="array" ref="I6103">_xlfn.XLOOKUP(C6103,imp_horarios,imp_trechos_janta,"",-1,1)</f>
        <v>GOIANIA X SAO LUIS 20:00</v>
      </c>
      <c r="J6103" s="145" t="str" cm="1">
        <f t="array" ref="J6103">_xlfn.XLOOKUP(D6103,justificativas_motivos,justificativas_texto,"",1,1)</f>
        <v>MOTORISTA CUMPRINDO HORÁRIO NA ESCALA ATUAL</v>
      </c>
    </row>
    <row r="6104" spans="1:10" ht="41.25" hidden="1" customHeight="1">
      <c r="A6104" s="144">
        <v>45837</v>
      </c>
      <c r="B6104" s="146">
        <v>17100</v>
      </c>
      <c r="C6104" s="147">
        <v>0.39583333333333331</v>
      </c>
      <c r="D6104" s="148" t="s">
        <v>11</v>
      </c>
      <c r="E6104" s="132" t="s">
        <v>280</v>
      </c>
      <c r="F6104" s="132"/>
      <c r="G6104" s="132" t="str">
        <f t="shared" si="208"/>
        <v>1</v>
      </c>
      <c r="H6104" s="137">
        <f t="shared" si="207"/>
        <v>18</v>
      </c>
      <c r="I6104" s="132" t="str" cm="1">
        <f t="array" ref="I6104">_xlfn.XLOOKUP(C6104,imp_horarios,imp_trechos_janta,"",-1,1)</f>
        <v>GOIANIA X BELEM 09:30</v>
      </c>
      <c r="J6104" s="145" t="str" cm="1">
        <f t="array" ref="J6104">_xlfn.XLOOKUP(D6104,justificativas_motivos,justificativas_texto,"",1,1)</f>
        <v>MOTORISTA CUMPRINDO HORÁRIO NA ESCALA ATUAL</v>
      </c>
    </row>
    <row r="6105" spans="1:10" ht="41.25" hidden="1" customHeight="1">
      <c r="A6105" s="144">
        <v>45837</v>
      </c>
      <c r="B6105" s="135">
        <v>17100</v>
      </c>
      <c r="C6105" s="133">
        <v>0.39583333333333331</v>
      </c>
      <c r="D6105" s="136" t="s">
        <v>11</v>
      </c>
      <c r="E6105" s="132" t="s">
        <v>48</v>
      </c>
      <c r="F6105" s="132"/>
      <c r="G6105" s="132" t="str">
        <f t="shared" si="208"/>
        <v>1</v>
      </c>
      <c r="H6105" s="137">
        <f t="shared" si="207"/>
        <v>18</v>
      </c>
      <c r="I6105" s="132" t="str" cm="1">
        <f t="array" ref="I6105">_xlfn.XLOOKUP(C6105,imp_horarios,imp_trechos_janta,"",-1,1)</f>
        <v>GOIANIA X BELEM 09:30</v>
      </c>
      <c r="J6105" s="145" t="str" cm="1">
        <f t="array" ref="J6105">_xlfn.XLOOKUP(D6105,justificativas_motivos,justificativas_texto,"",1,1)</f>
        <v>MOTORISTA CUMPRINDO HORÁRIO NA ESCALA ATUAL</v>
      </c>
    </row>
    <row r="6106" spans="1:10" ht="41.25" hidden="1" customHeight="1">
      <c r="A6106" s="144">
        <v>45837</v>
      </c>
      <c r="B6106" s="135">
        <v>24016</v>
      </c>
      <c r="C6106" s="133">
        <v>0.33333333333333331</v>
      </c>
      <c r="D6106" s="136" t="s">
        <v>11</v>
      </c>
      <c r="E6106" s="132" t="s">
        <v>173</v>
      </c>
      <c r="F6106" s="132"/>
      <c r="G6106" s="132" t="str">
        <f t="shared" si="208"/>
        <v>1</v>
      </c>
      <c r="H6106" s="137">
        <f t="shared" ref="H6106:H6169" si="209">IF(E6106="MOTORISTA","",18)</f>
        <v>18</v>
      </c>
      <c r="I6106" s="132" t="str" cm="1">
        <f t="array" ref="I6106">_xlfn.XLOOKUP(C6106,imp_horarios,imp_trechos_janta,"",-1,1)</f>
        <v>SAO LUIS X GOIANIA 08:00</v>
      </c>
      <c r="J6106" s="145" t="str" cm="1">
        <f t="array" ref="J6106">_xlfn.XLOOKUP(D6106,justificativas_motivos,justificativas_texto,"",1,1)</f>
        <v>MOTORISTA CUMPRINDO HORÁRIO NA ESCALA ATUAL</v>
      </c>
    </row>
    <row r="6107" spans="1:10" ht="41.25" hidden="1" customHeight="1">
      <c r="A6107" s="144">
        <v>45837</v>
      </c>
      <c r="B6107" s="135">
        <v>24016</v>
      </c>
      <c r="C6107" s="133">
        <v>0.33333333333333331</v>
      </c>
      <c r="D6107" s="136" t="s">
        <v>11</v>
      </c>
      <c r="E6107" s="132" t="s">
        <v>397</v>
      </c>
      <c r="F6107" s="132"/>
      <c r="G6107" s="132" t="str">
        <f t="shared" si="208"/>
        <v>1</v>
      </c>
      <c r="H6107" s="137">
        <f t="shared" si="209"/>
        <v>18</v>
      </c>
      <c r="I6107" s="132" t="str" cm="1">
        <f t="array" ref="I6107">_xlfn.XLOOKUP(C6107,imp_horarios,imp_trechos_janta,"",-1,1)</f>
        <v>SAO LUIS X GOIANIA 08:00</v>
      </c>
      <c r="J6107" s="145" t="str" cm="1">
        <f t="array" ref="J6107">_xlfn.XLOOKUP(D6107,justificativas_motivos,justificativas_texto,"",1,1)</f>
        <v>MOTORISTA CUMPRINDO HORÁRIO NA ESCALA ATUAL</v>
      </c>
    </row>
    <row r="6108" spans="1:10" ht="41.25" hidden="1" customHeight="1">
      <c r="A6108" s="144">
        <v>45838</v>
      </c>
      <c r="B6108" s="133" t="s">
        <v>137</v>
      </c>
      <c r="C6108" s="133" t="s">
        <v>137</v>
      </c>
      <c r="D6108" s="133" t="s">
        <v>137</v>
      </c>
      <c r="E6108" s="132" t="s">
        <v>91</v>
      </c>
      <c r="F6108" s="132"/>
      <c r="G6108" s="132" t="str">
        <f t="shared" si="208"/>
        <v>1</v>
      </c>
      <c r="H6108" s="137">
        <f t="shared" si="209"/>
        <v>18</v>
      </c>
      <c r="I6108" s="132" t="str" cm="1">
        <f t="array" ref="I6108">_xlfn.XLOOKUP(C6108,imp_horarios,imp_trechos_janta,"",-1,1)</f>
        <v>ESPERA</v>
      </c>
      <c r="J6108" s="145" t="str" cm="1">
        <f t="array" ref="J6108">_xlfn.XLOOKUP(D6108,justificativas_motivos,justificativas_texto,"",1,1)</f>
        <v>MOTORISTA NA GARAGEM EM ESPERA PARA DISPONIBILIDADE DE HORARIOS</v>
      </c>
    </row>
    <row r="6109" spans="1:10" ht="41.25" hidden="1" customHeight="1">
      <c r="A6109" s="144">
        <v>45838</v>
      </c>
      <c r="B6109" s="133" t="s">
        <v>137</v>
      </c>
      <c r="C6109" s="133" t="s">
        <v>137</v>
      </c>
      <c r="D6109" s="133" t="s">
        <v>137</v>
      </c>
      <c r="E6109" s="132" t="s">
        <v>65</v>
      </c>
      <c r="F6109" s="132"/>
      <c r="G6109" s="132" t="str">
        <f t="shared" si="208"/>
        <v>1</v>
      </c>
      <c r="H6109" s="137">
        <f t="shared" si="209"/>
        <v>18</v>
      </c>
      <c r="I6109" s="132" t="str" cm="1">
        <f t="array" ref="I6109">_xlfn.XLOOKUP(C6109,imp_horarios,imp_trechos_janta,"",-1,1)</f>
        <v>ESPERA</v>
      </c>
      <c r="J6109" s="145" t="str" cm="1">
        <f t="array" ref="J6109">_xlfn.XLOOKUP(D6109,justificativas_motivos,justificativas_texto,"",1,1)</f>
        <v>MOTORISTA NA GARAGEM EM ESPERA PARA DISPONIBILIDADE DE HORARIOS</v>
      </c>
    </row>
    <row r="6110" spans="1:10" ht="41.25" hidden="1" customHeight="1">
      <c r="A6110" s="144">
        <v>45838</v>
      </c>
      <c r="B6110" s="135" t="s">
        <v>137</v>
      </c>
      <c r="C6110" s="133" t="s">
        <v>137</v>
      </c>
      <c r="D6110" s="136" t="s">
        <v>137</v>
      </c>
      <c r="E6110" s="132" t="s">
        <v>89</v>
      </c>
      <c r="F6110" s="132"/>
      <c r="G6110" s="132" t="str">
        <f t="shared" si="208"/>
        <v>1</v>
      </c>
      <c r="H6110" s="137">
        <f t="shared" si="209"/>
        <v>18</v>
      </c>
      <c r="I6110" s="132" t="str" cm="1">
        <f t="array" ref="I6110">_xlfn.XLOOKUP(C6110,imp_horarios,imp_trechos_janta,"",-1,1)</f>
        <v>ESPERA</v>
      </c>
      <c r="J6110" s="145" t="str" cm="1">
        <f t="array" ref="J6110">_xlfn.XLOOKUP(D6110,justificativas_motivos,justificativas_texto,"",1,1)</f>
        <v>MOTORISTA NA GARAGEM EM ESPERA PARA DISPONIBILIDADE DE HORARIOS</v>
      </c>
    </row>
    <row r="6111" spans="1:10" ht="41.25" hidden="1" customHeight="1">
      <c r="A6111" s="144">
        <v>45838</v>
      </c>
      <c r="B6111" s="146" t="s">
        <v>137</v>
      </c>
      <c r="C6111" s="147" t="s">
        <v>137</v>
      </c>
      <c r="D6111" s="136" t="s">
        <v>137</v>
      </c>
      <c r="E6111" s="149" t="s">
        <v>110</v>
      </c>
      <c r="F6111" s="149"/>
      <c r="G6111" s="149" t="str">
        <f t="shared" si="208"/>
        <v>1</v>
      </c>
      <c r="H6111" s="150">
        <f t="shared" si="209"/>
        <v>18</v>
      </c>
      <c r="I6111" s="149" t="str" cm="1">
        <f t="array" ref="I6111">_xlfn.XLOOKUP(C6111,imp_horarios,imp_trechos_janta,"",-1,1)</f>
        <v>ESPERA</v>
      </c>
      <c r="J6111" s="151" t="str" cm="1">
        <f t="array" ref="J6111">_xlfn.XLOOKUP(D6111,justificativas_motivos,justificativas_texto,"",1,1)</f>
        <v>MOTORISTA NA GARAGEM EM ESPERA PARA DISPONIBILIDADE DE HORARIOS</v>
      </c>
    </row>
    <row r="6112" spans="1:10" ht="41.25" hidden="1" customHeight="1">
      <c r="A6112" s="144">
        <v>45838</v>
      </c>
      <c r="B6112" s="135">
        <v>19012</v>
      </c>
      <c r="C6112" s="133">
        <v>0.39583333333333331</v>
      </c>
      <c r="D6112" s="136" t="s">
        <v>11</v>
      </c>
      <c r="E6112" s="132" t="s">
        <v>218</v>
      </c>
      <c r="F6112" s="132"/>
      <c r="G6112" s="132" t="str">
        <f t="shared" si="208"/>
        <v>1</v>
      </c>
      <c r="H6112" s="137">
        <f t="shared" si="209"/>
        <v>18</v>
      </c>
      <c r="I6112" s="132" t="str" cm="1">
        <f t="array" ref="I6112">_xlfn.XLOOKUP(C6112,imp_horarios,imp_trechos_janta,"",-1,1)</f>
        <v>GOIANIA X BELEM 09:30</v>
      </c>
      <c r="J6112" s="145" t="str" cm="1">
        <f t="array" ref="J6112">_xlfn.XLOOKUP(D6112,justificativas_motivos,justificativas_texto,"",1,1)</f>
        <v>MOTORISTA CUMPRINDO HORÁRIO NA ESCALA ATUAL</v>
      </c>
    </row>
    <row r="6113" spans="1:10" ht="41.25" hidden="1" customHeight="1">
      <c r="A6113" s="144">
        <v>45838</v>
      </c>
      <c r="B6113" s="146">
        <v>19012</v>
      </c>
      <c r="C6113" s="147">
        <v>0.39583333333333331</v>
      </c>
      <c r="D6113" s="136" t="s">
        <v>11</v>
      </c>
      <c r="E6113" s="149" t="s">
        <v>219</v>
      </c>
      <c r="F6113" s="132"/>
      <c r="G6113" s="149" t="str">
        <f t="shared" si="208"/>
        <v>1</v>
      </c>
      <c r="H6113" s="150">
        <f t="shared" si="209"/>
        <v>18</v>
      </c>
      <c r="I6113" s="149" t="str" cm="1">
        <f t="array" ref="I6113">_xlfn.XLOOKUP(C6113,imp_horarios,imp_trechos_janta,"",-1,1)</f>
        <v>GOIANIA X BELEM 09:30</v>
      </c>
      <c r="J6113" s="151" t="str" cm="1">
        <f t="array" ref="J6113">_xlfn.XLOOKUP(D6113,justificativas_motivos,justificativas_texto,"",1,1)</f>
        <v>MOTORISTA CUMPRINDO HORÁRIO NA ESCALA ATUAL</v>
      </c>
    </row>
    <row r="6114" spans="1:10" ht="41.25" hidden="1" customHeight="1">
      <c r="A6114" s="144">
        <v>45838</v>
      </c>
      <c r="B6114" s="146">
        <v>25009</v>
      </c>
      <c r="C6114" s="147">
        <v>0.83333333333333337</v>
      </c>
      <c r="D6114" s="136" t="s">
        <v>11</v>
      </c>
      <c r="E6114" s="149" t="s">
        <v>226</v>
      </c>
      <c r="F6114" s="132"/>
      <c r="G6114" s="149" t="str">
        <f t="shared" si="208"/>
        <v>1</v>
      </c>
      <c r="H6114" s="150">
        <f t="shared" si="209"/>
        <v>18</v>
      </c>
      <c r="I6114" s="149" t="str" cm="1">
        <f t="array" ref="I6114">_xlfn.XLOOKUP(C6114,imp_horarios,imp_trechos_janta,"",-1,1)</f>
        <v>GOIANIA X SAO LUIS 20:00</v>
      </c>
      <c r="J6114" s="151" t="str" cm="1">
        <f t="array" ref="J6114">_xlfn.XLOOKUP(D6114,justificativas_motivos,justificativas_texto,"",1,1)</f>
        <v>MOTORISTA CUMPRINDO HORÁRIO NA ESCALA ATUAL</v>
      </c>
    </row>
    <row r="6115" spans="1:10" ht="41.25" hidden="1" customHeight="1">
      <c r="A6115" s="144">
        <v>45838</v>
      </c>
      <c r="B6115" s="135">
        <v>25009</v>
      </c>
      <c r="C6115" s="133">
        <v>0.83333333333333337</v>
      </c>
      <c r="D6115" s="136" t="s">
        <v>11</v>
      </c>
      <c r="E6115" s="132" t="s">
        <v>339</v>
      </c>
      <c r="F6115" s="132"/>
      <c r="G6115" s="132" t="str">
        <f t="shared" si="208"/>
        <v>1</v>
      </c>
      <c r="H6115" s="137">
        <f t="shared" si="209"/>
        <v>18</v>
      </c>
      <c r="I6115" s="132" t="str" cm="1">
        <f t="array" ref="I6115">_xlfn.XLOOKUP(C6115,imp_horarios,imp_trechos_janta,"",-1,1)</f>
        <v>GOIANIA X SAO LUIS 20:00</v>
      </c>
      <c r="J6115" s="145" t="str" cm="1">
        <f t="array" ref="J6115">_xlfn.XLOOKUP(D6115,justificativas_motivos,justificativas_texto,"",1,1)</f>
        <v>MOTORISTA CUMPRINDO HORÁRIO NA ESCALA ATUAL</v>
      </c>
    </row>
    <row r="6116" spans="1:10" ht="41.25" hidden="1" customHeight="1">
      <c r="A6116" s="144">
        <v>45838</v>
      </c>
      <c r="B6116" s="135">
        <v>24014</v>
      </c>
      <c r="C6116" s="133">
        <v>0.79166666666666663</v>
      </c>
      <c r="D6116" s="136" t="s">
        <v>11</v>
      </c>
      <c r="E6116" s="132" t="s">
        <v>201</v>
      </c>
      <c r="F6116" s="132"/>
      <c r="G6116" s="132" t="str">
        <f t="shared" si="208"/>
        <v>1</v>
      </c>
      <c r="H6116" s="137">
        <f t="shared" si="209"/>
        <v>18</v>
      </c>
      <c r="I6116" s="132" t="s">
        <v>79</v>
      </c>
      <c r="J6116" s="145" t="str" cm="1">
        <f t="array" ref="J6116">_xlfn.XLOOKUP(D6116,justificativas_motivos,justificativas_texto,"",1,1)</f>
        <v>MOTORISTA CUMPRINDO HORÁRIO NA ESCALA ATUAL</v>
      </c>
    </row>
    <row r="6117" spans="1:10" ht="41.25" hidden="1" customHeight="1">
      <c r="A6117" s="144">
        <v>45838</v>
      </c>
      <c r="B6117" s="135">
        <v>24014</v>
      </c>
      <c r="C6117" s="133">
        <v>0.79166666666666663</v>
      </c>
      <c r="D6117" s="136" t="s">
        <v>11</v>
      </c>
      <c r="E6117" s="132" t="s">
        <v>335</v>
      </c>
      <c r="F6117" s="132"/>
      <c r="G6117" s="132" t="str">
        <f t="shared" si="208"/>
        <v>1</v>
      </c>
      <c r="H6117" s="137">
        <f t="shared" si="209"/>
        <v>18</v>
      </c>
      <c r="I6117" s="132" t="s">
        <v>79</v>
      </c>
      <c r="J6117" s="145" t="str" cm="1">
        <f t="array" ref="J6117">_xlfn.XLOOKUP(D6117,justificativas_motivos,justificativas_texto,"",1,1)</f>
        <v>MOTORISTA CUMPRINDO HORÁRIO NA ESCALA ATUAL</v>
      </c>
    </row>
    <row r="6118" spans="1:10" ht="41.25" hidden="1" customHeight="1">
      <c r="A6118" s="152">
        <v>45838</v>
      </c>
      <c r="B6118" s="146">
        <v>17300</v>
      </c>
      <c r="C6118" s="147">
        <v>0.75</v>
      </c>
      <c r="D6118" s="148" t="s">
        <v>11</v>
      </c>
      <c r="E6118" s="149" t="s">
        <v>132</v>
      </c>
      <c r="F6118" s="149"/>
      <c r="G6118" s="149" t="str">
        <f t="shared" si="208"/>
        <v>1</v>
      </c>
      <c r="H6118" s="150">
        <f t="shared" si="209"/>
        <v>18</v>
      </c>
      <c r="I6118" s="149" t="str" cm="1">
        <f t="array" ref="I6118">_xlfn.XLOOKUP(C6118,imp_horarios,imp_trechos_janta,"",-1,1)</f>
        <v>GOIANIA X TERESINA 18:00</v>
      </c>
      <c r="J6118" s="151" t="str" cm="1">
        <f t="array" ref="J6118">_xlfn.XLOOKUP(D6118,justificativas_motivos,justificativas_texto,"",1,1)</f>
        <v>MOTORISTA CUMPRINDO HORÁRIO NA ESCALA ATUAL</v>
      </c>
    </row>
    <row r="6119" spans="1:10" ht="41.25" hidden="1" customHeight="1">
      <c r="A6119" s="131">
        <v>45838</v>
      </c>
      <c r="B6119" s="135">
        <v>17300</v>
      </c>
      <c r="C6119" s="133">
        <v>0.75</v>
      </c>
      <c r="D6119" s="136" t="s">
        <v>11</v>
      </c>
      <c r="E6119" s="132" t="s">
        <v>60</v>
      </c>
      <c r="F6119" s="132"/>
      <c r="G6119" s="132" t="str">
        <f t="shared" si="208"/>
        <v>1</v>
      </c>
      <c r="H6119" s="137">
        <f t="shared" si="209"/>
        <v>18</v>
      </c>
      <c r="I6119" s="132" t="str" cm="1">
        <f t="array" ref="I6119">_xlfn.XLOOKUP(C6119,imp_horarios,imp_trechos_janta,"",-1,1)</f>
        <v>GOIANIA X TERESINA 18:00</v>
      </c>
      <c r="J6119" s="132" t="str" cm="1">
        <f t="array" ref="J6119">_xlfn.XLOOKUP(D6119,justificativas_motivos,justificativas_texto,"",1,1)</f>
        <v>MOTORISTA CUMPRINDO HORÁRIO NA ESCALA ATUAL</v>
      </c>
    </row>
    <row r="6120" spans="1:10" ht="41.25" hidden="1" customHeight="1">
      <c r="A6120" s="131">
        <v>45839</v>
      </c>
      <c r="B6120" s="135" t="s">
        <v>137</v>
      </c>
      <c r="C6120" s="135" t="s">
        <v>137</v>
      </c>
      <c r="D6120" s="135" t="s">
        <v>137</v>
      </c>
      <c r="E6120" s="132" t="s">
        <v>226</v>
      </c>
      <c r="F6120" s="132"/>
      <c r="G6120" s="132" t="str">
        <f t="shared" si="208"/>
        <v>1</v>
      </c>
      <c r="H6120" s="137">
        <f t="shared" si="209"/>
        <v>18</v>
      </c>
      <c r="I6120" s="132" t="str" cm="1">
        <f t="array" ref="I6120">_xlfn.XLOOKUP(C6120,imp_horarios,imp_trechos_janta,"",-1,1)</f>
        <v>ESPERA</v>
      </c>
      <c r="J6120" s="132" t="str" cm="1">
        <f t="array" ref="J6120">_xlfn.XLOOKUP(D6120,justificativas_motivos,justificativas_texto,"",1,1)</f>
        <v>MOTORISTA NA GARAGEM EM ESPERA PARA DISPONIBILIDADE DE HORARIOS</v>
      </c>
    </row>
    <row r="6121" spans="1:10" ht="41.25" hidden="1" customHeight="1">
      <c r="A6121" s="131">
        <v>45839</v>
      </c>
      <c r="B6121" s="135" t="s">
        <v>137</v>
      </c>
      <c r="C6121" s="133" t="s">
        <v>137</v>
      </c>
      <c r="D6121" s="136" t="s">
        <v>137</v>
      </c>
      <c r="E6121" s="132" t="s">
        <v>339</v>
      </c>
      <c r="F6121" s="132"/>
      <c r="G6121" s="132" t="str">
        <f t="shared" si="208"/>
        <v>1</v>
      </c>
      <c r="H6121" s="137">
        <f t="shared" si="209"/>
        <v>18</v>
      </c>
      <c r="I6121" s="132" t="str" cm="1">
        <f t="array" ref="I6121">_xlfn.XLOOKUP(C6121,imp_horarios,imp_trechos_janta,"",-1,1)</f>
        <v>ESPERA</v>
      </c>
      <c r="J6121" s="132" t="str" cm="1">
        <f t="array" ref="J6121">_xlfn.XLOOKUP(D6121,justificativas_motivos,justificativas_texto,"",1,1)</f>
        <v>MOTORISTA NA GARAGEM EM ESPERA PARA DISPONIBILIDADE DE HORARIOS</v>
      </c>
    </row>
    <row r="6122" spans="1:10" ht="41.25" hidden="1" customHeight="1">
      <c r="A6122" s="131">
        <v>45839</v>
      </c>
      <c r="B6122" s="135">
        <v>19026</v>
      </c>
      <c r="C6122" s="133">
        <v>0.79861111111111116</v>
      </c>
      <c r="D6122" s="136" t="s">
        <v>231</v>
      </c>
      <c r="E6122" s="132" t="s">
        <v>52</v>
      </c>
      <c r="F6122" s="132"/>
      <c r="G6122" s="132" t="str">
        <f t="shared" si="208"/>
        <v>1</v>
      </c>
      <c r="H6122" s="137">
        <f t="shared" si="209"/>
        <v>18</v>
      </c>
      <c r="I6122" s="132" t="str" cm="1">
        <f t="array" ref="I6122">_xlfn.XLOOKUP(C6122,imp_horarios,imp_trechos_janta,"",-1,1)</f>
        <v>IMPERATRIZ X TERESINA 19:00</v>
      </c>
      <c r="J6122" s="132" t="str" cm="1">
        <f t="array" ref="J6122">_xlfn.XLOOKUP(D6122,justificativas_motivos,justificativas_texto,"",1,1)</f>
        <v>MOTORISTA CUMPRINDO ESCALA EXTRA</v>
      </c>
    </row>
    <row r="6123" spans="1:10" ht="41.25" hidden="1" customHeight="1">
      <c r="A6123" s="131">
        <v>45839</v>
      </c>
      <c r="B6123" s="135">
        <v>19026</v>
      </c>
      <c r="C6123" s="133">
        <v>0.79861111111111116</v>
      </c>
      <c r="D6123" s="136" t="s">
        <v>231</v>
      </c>
      <c r="E6123" s="132" t="s">
        <v>379</v>
      </c>
      <c r="F6123" s="132"/>
      <c r="G6123" s="132" t="str">
        <f t="shared" si="208"/>
        <v>1</v>
      </c>
      <c r="H6123" s="137">
        <f t="shared" si="209"/>
        <v>18</v>
      </c>
      <c r="I6123" s="132" t="str" cm="1">
        <f t="array" ref="I6123">_xlfn.XLOOKUP(C6123,imp_horarios,imp_trechos_janta,"",-1,1)</f>
        <v>IMPERATRIZ X TERESINA 19:00</v>
      </c>
      <c r="J6123" s="132" t="str" cm="1">
        <f t="array" ref="J6123">_xlfn.XLOOKUP(D6123,justificativas_motivos,justificativas_texto,"",1,1)</f>
        <v>MOTORISTA CUMPRINDO ESCALA EXTRA</v>
      </c>
    </row>
    <row r="6124" spans="1:10" ht="41.25" hidden="1" customHeight="1">
      <c r="A6124" s="131">
        <v>45839</v>
      </c>
      <c r="B6124" s="135">
        <v>19022</v>
      </c>
      <c r="C6124" s="133">
        <v>0.75</v>
      </c>
      <c r="D6124" s="136" t="s">
        <v>11</v>
      </c>
      <c r="E6124" s="132" t="s">
        <v>663</v>
      </c>
      <c r="F6124" s="132"/>
      <c r="G6124" s="132" t="str">
        <f t="shared" si="208"/>
        <v>1</v>
      </c>
      <c r="H6124" s="137">
        <f t="shared" si="209"/>
        <v>18</v>
      </c>
      <c r="I6124" s="132" t="str" cm="1">
        <f t="array" ref="I6124">_xlfn.XLOOKUP(C6124,imp_horarios,imp_trechos_janta,"",-1,1)</f>
        <v>GOIANIA X TERESINA 18:00</v>
      </c>
      <c r="J6124" s="132" t="str" cm="1">
        <f t="array" ref="J6124">_xlfn.XLOOKUP(D6124,justificativas_motivos,justificativas_texto,"",1,1)</f>
        <v>MOTORISTA CUMPRINDO HORÁRIO NA ESCALA ATUAL</v>
      </c>
    </row>
    <row r="6125" spans="1:10" ht="41.25" hidden="1" customHeight="1">
      <c r="A6125" s="131">
        <v>45839</v>
      </c>
      <c r="B6125" s="135">
        <v>19022</v>
      </c>
      <c r="C6125" s="133">
        <v>0.75</v>
      </c>
      <c r="D6125" s="136" t="s">
        <v>11</v>
      </c>
      <c r="E6125" s="132" t="s">
        <v>150</v>
      </c>
      <c r="F6125" s="132"/>
      <c r="G6125" s="132" t="str">
        <f t="shared" si="208"/>
        <v>1</v>
      </c>
      <c r="H6125" s="137">
        <f t="shared" si="209"/>
        <v>18</v>
      </c>
      <c r="I6125" s="132" t="str" cm="1">
        <f t="array" ref="I6125">_xlfn.XLOOKUP(C6125,imp_horarios,imp_trechos_janta,"",-1,1)</f>
        <v>GOIANIA X TERESINA 18:00</v>
      </c>
      <c r="J6125" s="132" t="str" cm="1">
        <f t="array" ref="J6125">_xlfn.XLOOKUP(D6125,justificativas_motivos,justificativas_texto,"",1,1)</f>
        <v>MOTORISTA CUMPRINDO HORÁRIO NA ESCALA ATUAL</v>
      </c>
    </row>
    <row r="6126" spans="1:10" ht="41.25" hidden="1" customHeight="1">
      <c r="A6126" s="131">
        <v>45839</v>
      </c>
      <c r="B6126" s="135">
        <v>25010</v>
      </c>
      <c r="C6126" s="133">
        <v>0.79166666666666663</v>
      </c>
      <c r="D6126" s="136" t="s">
        <v>11</v>
      </c>
      <c r="E6126" s="132" t="s">
        <v>664</v>
      </c>
      <c r="F6126" s="132"/>
      <c r="G6126" s="132" t="str">
        <f t="shared" si="208"/>
        <v>1</v>
      </c>
      <c r="H6126" s="137">
        <f t="shared" si="209"/>
        <v>18</v>
      </c>
      <c r="I6126" s="132" t="str" cm="1">
        <f t="array" ref="I6126">_xlfn.XLOOKUP(C6126,imp_horarios,imp_trechos_janta,"",-1,1)</f>
        <v>GOIANIA X TERESINA 18:00</v>
      </c>
      <c r="J6126" s="132" t="str" cm="1">
        <f t="array" ref="J6126">_xlfn.XLOOKUP(D6126,justificativas_motivos,justificativas_texto,"",1,1)</f>
        <v>MOTORISTA CUMPRINDO HORÁRIO NA ESCALA ATUAL</v>
      </c>
    </row>
    <row r="6127" spans="1:10" ht="41.25" hidden="1" customHeight="1">
      <c r="A6127" s="131">
        <v>45839</v>
      </c>
      <c r="B6127" s="135">
        <v>25010</v>
      </c>
      <c r="C6127" s="133">
        <v>0.79166666666666663</v>
      </c>
      <c r="D6127" s="136" t="s">
        <v>11</v>
      </c>
      <c r="E6127" s="132" t="s">
        <v>138</v>
      </c>
      <c r="F6127" s="132"/>
      <c r="G6127" s="132" t="str">
        <f t="shared" si="208"/>
        <v>1</v>
      </c>
      <c r="H6127" s="137">
        <f t="shared" si="209"/>
        <v>18</v>
      </c>
      <c r="I6127" s="132" t="str" cm="1">
        <f t="array" ref="I6127">_xlfn.XLOOKUP(C6127,imp_horarios,imp_trechos_janta,"",-1,1)</f>
        <v>GOIANIA X TERESINA 18:00</v>
      </c>
      <c r="J6127" s="132" t="str" cm="1">
        <f t="array" ref="J6127">_xlfn.XLOOKUP(D6127,justificativas_motivos,justificativas_texto,"",1,1)</f>
        <v>MOTORISTA CUMPRINDO HORÁRIO NA ESCALA ATUAL</v>
      </c>
    </row>
    <row r="6128" spans="1:10" ht="41.25" hidden="1" customHeight="1">
      <c r="A6128" s="131">
        <v>45839</v>
      </c>
      <c r="B6128" s="135">
        <v>24011</v>
      </c>
      <c r="C6128" s="133">
        <v>0.83333333333333337</v>
      </c>
      <c r="D6128" s="136" t="s">
        <v>11</v>
      </c>
      <c r="E6128" s="132" t="s">
        <v>109</v>
      </c>
      <c r="F6128" s="132"/>
      <c r="G6128" s="132" t="str">
        <f t="shared" si="208"/>
        <v>1</v>
      </c>
      <c r="H6128" s="137">
        <f t="shared" si="209"/>
        <v>18</v>
      </c>
      <c r="I6128" s="132" t="str" cm="1">
        <f t="array" ref="I6128">_xlfn.XLOOKUP(C6128,imp_horarios,imp_trechos_janta,"",-1,1)</f>
        <v>GOIANIA X SAO LUIS 20:00</v>
      </c>
      <c r="J6128" s="132" t="str" cm="1">
        <f t="array" ref="J6128">_xlfn.XLOOKUP(D6128,justificativas_motivos,justificativas_texto,"",1,1)</f>
        <v>MOTORISTA CUMPRINDO HORÁRIO NA ESCALA ATUAL</v>
      </c>
    </row>
    <row r="6129" spans="1:10" ht="41.25" hidden="1" customHeight="1">
      <c r="A6129" s="131">
        <v>45839</v>
      </c>
      <c r="B6129" s="135">
        <v>24011</v>
      </c>
      <c r="C6129" s="133">
        <v>0.83333333333333337</v>
      </c>
      <c r="D6129" s="136" t="s">
        <v>11</v>
      </c>
      <c r="E6129" s="132" t="s">
        <v>13</v>
      </c>
      <c r="F6129" s="132"/>
      <c r="G6129" s="132" t="str">
        <f t="shared" si="208"/>
        <v>1</v>
      </c>
      <c r="H6129" s="137">
        <f t="shared" si="209"/>
        <v>18</v>
      </c>
      <c r="I6129" s="132" t="str" cm="1">
        <f t="array" ref="I6129">_xlfn.XLOOKUP(C6129,imp_horarios,imp_trechos_janta,"",-1,1)</f>
        <v>GOIANIA X SAO LUIS 20:00</v>
      </c>
      <c r="J6129" s="132" t="str" cm="1">
        <f t="array" ref="J6129">_xlfn.XLOOKUP(D6129,justificativas_motivos,justificativas_texto,"",1,1)</f>
        <v>MOTORISTA CUMPRINDO HORÁRIO NA ESCALA ATUAL</v>
      </c>
    </row>
    <row r="6130" spans="1:10" ht="41.25" hidden="1" customHeight="1">
      <c r="A6130" s="131">
        <v>45840</v>
      </c>
      <c r="B6130" s="135">
        <v>19018</v>
      </c>
      <c r="C6130" s="133">
        <v>0.87847222222222221</v>
      </c>
      <c r="D6130" s="136" t="s">
        <v>11</v>
      </c>
      <c r="E6130" s="129" t="s">
        <v>109</v>
      </c>
      <c r="F6130" s="132"/>
      <c r="G6130" s="132" t="str">
        <f t="shared" si="208"/>
        <v>1</v>
      </c>
      <c r="H6130" s="137">
        <f t="shared" si="209"/>
        <v>18</v>
      </c>
      <c r="I6130" s="132" t="str" cm="1">
        <f t="array" ref="I6130">_xlfn.XLOOKUP(C6130,imp_horarios,imp_trechos_janta,"",-1,1)</f>
        <v>BELEM X GOIANIA 21:05</v>
      </c>
      <c r="J6130" s="132" t="str" cm="1">
        <f t="array" ref="J6130">_xlfn.XLOOKUP(D6130,justificativas_motivos,justificativas_texto,"",1,1)</f>
        <v>MOTORISTA CUMPRINDO HORÁRIO NA ESCALA ATUAL</v>
      </c>
    </row>
    <row r="6131" spans="1:10" ht="41.25" hidden="1" customHeight="1">
      <c r="A6131" s="131">
        <v>45840</v>
      </c>
      <c r="B6131" s="135">
        <v>19018</v>
      </c>
      <c r="C6131" s="133">
        <v>0.87847222222222221</v>
      </c>
      <c r="D6131" s="136" t="s">
        <v>11</v>
      </c>
      <c r="E6131" s="129" t="s">
        <v>13</v>
      </c>
      <c r="F6131" s="132"/>
      <c r="G6131" s="132" t="str">
        <f t="shared" si="208"/>
        <v>1</v>
      </c>
      <c r="H6131" s="137">
        <f t="shared" si="209"/>
        <v>18</v>
      </c>
      <c r="I6131" s="132" t="str" cm="1">
        <f t="array" ref="I6131">_xlfn.XLOOKUP(C6131,imp_horarios,imp_trechos_janta,"",-1,1)</f>
        <v>BELEM X GOIANIA 21:05</v>
      </c>
      <c r="J6131" s="132" t="str" cm="1">
        <f t="array" ref="J6131">_xlfn.XLOOKUP(D6131,justificativas_motivos,justificativas_texto,"",1,1)</f>
        <v>MOTORISTA CUMPRINDO HORÁRIO NA ESCALA ATUAL</v>
      </c>
    </row>
    <row r="6132" spans="1:10" ht="41.25" hidden="1" customHeight="1">
      <c r="A6132" s="131">
        <v>45840</v>
      </c>
      <c r="B6132" s="135">
        <v>25011</v>
      </c>
      <c r="C6132" s="133">
        <v>0.3</v>
      </c>
      <c r="D6132" s="136" t="s">
        <v>11</v>
      </c>
      <c r="E6132" s="129" t="s">
        <v>290</v>
      </c>
      <c r="F6132" s="132"/>
      <c r="G6132" s="132" t="str">
        <f t="shared" si="208"/>
        <v>1</v>
      </c>
      <c r="H6132" s="137">
        <f t="shared" si="209"/>
        <v>18</v>
      </c>
      <c r="I6132" s="132" t="str" cm="1">
        <f t="array" ref="I6132">_xlfn.XLOOKUP(C6132,imp_horarios,imp_trechos_janta,"",-1,1)</f>
        <v>BELEM X GOIANIA 07:12</v>
      </c>
      <c r="J6132" s="132" t="str" cm="1">
        <f t="array" ref="J6132">_xlfn.XLOOKUP(D6132,justificativas_motivos,justificativas_texto,"",1,1)</f>
        <v>MOTORISTA CUMPRINDO HORÁRIO NA ESCALA ATUAL</v>
      </c>
    </row>
    <row r="6133" spans="1:10" ht="41.25" hidden="1" customHeight="1">
      <c r="A6133" s="131">
        <v>45840</v>
      </c>
      <c r="B6133" s="135">
        <v>25011</v>
      </c>
      <c r="C6133" s="133">
        <v>0.3</v>
      </c>
      <c r="D6133" s="136" t="s">
        <v>11</v>
      </c>
      <c r="E6133" s="129" t="s">
        <v>58</v>
      </c>
      <c r="F6133" s="132"/>
      <c r="G6133" s="132" t="str">
        <f t="shared" si="208"/>
        <v>1</v>
      </c>
      <c r="H6133" s="137">
        <f t="shared" si="209"/>
        <v>18</v>
      </c>
      <c r="I6133" s="132" t="str" cm="1">
        <f t="array" ref="I6133">_xlfn.XLOOKUP(C6133,imp_horarios,imp_trechos_janta,"",-1,1)</f>
        <v>BELEM X GOIANIA 07:12</v>
      </c>
      <c r="J6133" s="132" t="str" cm="1">
        <f t="array" ref="J6133">_xlfn.XLOOKUP(D6133,justificativas_motivos,justificativas_texto,"",1,1)</f>
        <v>MOTORISTA CUMPRINDO HORÁRIO NA ESCALA ATUAL</v>
      </c>
    </row>
    <row r="6134" spans="1:10" ht="41.25" hidden="1" customHeight="1">
      <c r="A6134" s="131">
        <v>45840</v>
      </c>
      <c r="B6134" s="135">
        <v>24011</v>
      </c>
      <c r="C6134" s="133">
        <v>0.33333333333333331</v>
      </c>
      <c r="D6134" s="136" t="s">
        <v>11</v>
      </c>
      <c r="E6134" s="129" t="s">
        <v>477</v>
      </c>
      <c r="F6134" s="132"/>
      <c r="G6134" s="132" t="str">
        <f t="shared" si="208"/>
        <v>1</v>
      </c>
      <c r="H6134" s="137">
        <f t="shared" si="209"/>
        <v>18</v>
      </c>
      <c r="I6134" s="132" t="str" cm="1">
        <f t="array" ref="I6134">_xlfn.XLOOKUP(C6134,imp_horarios,imp_trechos_janta,"",-1,1)</f>
        <v>SAO LUIS X GOIANIA 08:00</v>
      </c>
      <c r="J6134" s="132" t="str" cm="1">
        <f t="array" ref="J6134">_xlfn.XLOOKUP(D6134,justificativas_motivos,justificativas_texto,"",1,1)</f>
        <v>MOTORISTA CUMPRINDO HORÁRIO NA ESCALA ATUAL</v>
      </c>
    </row>
    <row r="6135" spans="1:10" ht="41.25" hidden="1" customHeight="1">
      <c r="A6135" s="131">
        <v>45840</v>
      </c>
      <c r="B6135" s="135">
        <v>24011</v>
      </c>
      <c r="C6135" s="133">
        <v>0.33333333333333331</v>
      </c>
      <c r="D6135" s="136" t="s">
        <v>11</v>
      </c>
      <c r="E6135" s="129" t="s">
        <v>349</v>
      </c>
      <c r="F6135" s="132"/>
      <c r="G6135" s="132" t="str">
        <f t="shared" si="208"/>
        <v>1</v>
      </c>
      <c r="H6135" s="137">
        <f t="shared" si="209"/>
        <v>18</v>
      </c>
      <c r="I6135" s="132" t="str" cm="1">
        <f t="array" ref="I6135">_xlfn.XLOOKUP(C6135,imp_horarios,imp_trechos_janta,"",-1,1)</f>
        <v>SAO LUIS X GOIANIA 08:00</v>
      </c>
      <c r="J6135" s="132" t="str" cm="1">
        <f t="array" ref="J6135">_xlfn.XLOOKUP(D6135,justificativas_motivos,justificativas_texto,"",1,1)</f>
        <v>MOTORISTA CUMPRINDO HORÁRIO NA ESCALA ATUAL</v>
      </c>
    </row>
    <row r="6136" spans="1:10" ht="41.25" hidden="1" customHeight="1">
      <c r="A6136" s="131">
        <v>45840</v>
      </c>
      <c r="B6136" s="135">
        <v>24016</v>
      </c>
      <c r="C6136" s="133">
        <v>0.79166666666666663</v>
      </c>
      <c r="D6136" s="136" t="s">
        <v>11</v>
      </c>
      <c r="E6136" s="132" t="s">
        <v>124</v>
      </c>
      <c r="F6136" s="132"/>
      <c r="G6136" s="132" t="str">
        <f t="shared" si="208"/>
        <v>1</v>
      </c>
      <c r="H6136" s="137">
        <f t="shared" si="209"/>
        <v>18</v>
      </c>
      <c r="I6136" s="132" t="str" cm="1">
        <f t="array" ref="I6136">_xlfn.XLOOKUP(C6136,imp_horarios,imp_trechos_janta,"",-1,1)</f>
        <v>GOIANIA X TERESINA 18:00</v>
      </c>
      <c r="J6136" s="132" t="str" cm="1">
        <f t="array" ref="J6136">_xlfn.XLOOKUP(D6136,justificativas_motivos,justificativas_texto,"",1,1)</f>
        <v>MOTORISTA CUMPRINDO HORÁRIO NA ESCALA ATUAL</v>
      </c>
    </row>
    <row r="6137" spans="1:10" ht="41.25" hidden="1" customHeight="1">
      <c r="A6137" s="131">
        <v>45840</v>
      </c>
      <c r="B6137" s="135">
        <v>24016</v>
      </c>
      <c r="C6137" s="133">
        <v>0.79166666666666663</v>
      </c>
      <c r="D6137" s="136" t="s">
        <v>11</v>
      </c>
      <c r="E6137" s="132" t="s">
        <v>143</v>
      </c>
      <c r="F6137" s="132"/>
      <c r="G6137" s="132" t="str">
        <f t="shared" si="208"/>
        <v>1</v>
      </c>
      <c r="H6137" s="137">
        <f t="shared" si="209"/>
        <v>18</v>
      </c>
      <c r="I6137" s="132" t="str" cm="1">
        <f t="array" ref="I6137">_xlfn.XLOOKUP(C6137,imp_horarios,imp_trechos_janta,"",-1,1)</f>
        <v>GOIANIA X TERESINA 18:00</v>
      </c>
      <c r="J6137" s="132" t="str" cm="1">
        <f t="array" ref="J6137">_xlfn.XLOOKUP(D6137,justificativas_motivos,justificativas_texto,"",1,1)</f>
        <v>MOTORISTA CUMPRINDO HORÁRIO NA ESCALA ATUAL</v>
      </c>
    </row>
    <row r="6138" spans="1:10" ht="41.25" hidden="1" customHeight="1">
      <c r="A6138" s="131">
        <v>45840</v>
      </c>
      <c r="B6138" s="135">
        <v>24013</v>
      </c>
      <c r="C6138" s="133">
        <v>0.83333333333333337</v>
      </c>
      <c r="D6138" s="136" t="s">
        <v>11</v>
      </c>
      <c r="E6138" s="132" t="s">
        <v>12</v>
      </c>
      <c r="F6138" s="132"/>
      <c r="G6138" s="132" t="str">
        <f t="shared" si="208"/>
        <v>1</v>
      </c>
      <c r="H6138" s="137">
        <f t="shared" si="209"/>
        <v>18</v>
      </c>
      <c r="I6138" s="132" t="str" cm="1">
        <f t="array" ref="I6138">_xlfn.XLOOKUP(C6138,imp_horarios,imp_trechos_janta,"",-1,1)</f>
        <v>GOIANIA X SAO LUIS 20:00</v>
      </c>
      <c r="J6138" s="132" t="str" cm="1">
        <f t="array" ref="J6138">_xlfn.XLOOKUP(D6138,justificativas_motivos,justificativas_texto,"",1,1)</f>
        <v>MOTORISTA CUMPRINDO HORÁRIO NA ESCALA ATUAL</v>
      </c>
    </row>
    <row r="6139" spans="1:10" ht="41.25" hidden="1" customHeight="1">
      <c r="A6139" s="131">
        <v>45840</v>
      </c>
      <c r="B6139" s="135">
        <v>24013</v>
      </c>
      <c r="C6139" s="133">
        <v>0.83333333333333337</v>
      </c>
      <c r="D6139" s="136" t="s">
        <v>11</v>
      </c>
      <c r="E6139" s="132" t="s">
        <v>96</v>
      </c>
      <c r="F6139" s="132"/>
      <c r="G6139" s="132" t="str">
        <f t="shared" si="208"/>
        <v>1</v>
      </c>
      <c r="H6139" s="137">
        <f t="shared" si="209"/>
        <v>18</v>
      </c>
      <c r="I6139" s="132" t="str" cm="1">
        <f t="array" ref="I6139">_xlfn.XLOOKUP(C6139,imp_horarios,imp_trechos_janta,"",-1,1)</f>
        <v>GOIANIA X SAO LUIS 20:00</v>
      </c>
      <c r="J6139" s="132" t="str" cm="1">
        <f t="array" ref="J6139">_xlfn.XLOOKUP(D6139,justificativas_motivos,justificativas_texto,"",1,1)</f>
        <v>MOTORISTA CUMPRINDO HORÁRIO NA ESCALA ATUAL</v>
      </c>
    </row>
    <row r="6140" spans="1:10" ht="41.25" hidden="1" customHeight="1">
      <c r="A6140" s="131">
        <v>45841</v>
      </c>
      <c r="B6140" s="133" t="s">
        <v>137</v>
      </c>
      <c r="C6140" s="133" t="s">
        <v>137</v>
      </c>
      <c r="D6140" s="133" t="s">
        <v>137</v>
      </c>
      <c r="E6140" s="132" t="s">
        <v>12</v>
      </c>
      <c r="F6140" s="132"/>
      <c r="G6140" s="132" t="str">
        <f t="shared" ref="G6140:G6203" si="210">IF(E6140="MOTORISTA","","1")</f>
        <v>1</v>
      </c>
      <c r="H6140" s="137">
        <f t="shared" si="209"/>
        <v>18</v>
      </c>
      <c r="I6140" s="132" t="str" cm="1">
        <f t="array" ref="I6140">_xlfn.XLOOKUP(C6140,imp_horarios,imp_trechos_janta,"",-1,1)</f>
        <v>ESPERA</v>
      </c>
      <c r="J6140" s="132" t="str" cm="1">
        <f t="array" ref="J6140">_xlfn.XLOOKUP(D6140,justificativas_motivos,justificativas_texto,"",1,1)</f>
        <v>MOTORISTA NA GARAGEM EM ESPERA PARA DISPONIBILIDADE DE HORARIOS</v>
      </c>
    </row>
    <row r="6141" spans="1:10" ht="41.25" hidden="1" customHeight="1">
      <c r="A6141" s="131">
        <v>45841</v>
      </c>
      <c r="B6141" s="132">
        <v>19020</v>
      </c>
      <c r="C6141" s="133">
        <v>0.39583333333333331</v>
      </c>
      <c r="D6141" s="133" t="s">
        <v>11</v>
      </c>
      <c r="E6141" s="132" t="s">
        <v>78</v>
      </c>
      <c r="F6141" s="132"/>
      <c r="G6141" s="132" t="str">
        <f t="shared" si="210"/>
        <v>1</v>
      </c>
      <c r="H6141" s="137">
        <f t="shared" si="209"/>
        <v>18</v>
      </c>
      <c r="I6141" s="132" t="str" cm="1">
        <f t="array" ref="I6141">_xlfn.XLOOKUP(C6141,imp_horarios,imp_trechos_janta,"",-1,1)</f>
        <v>GOIANIA X BELEM 09:30</v>
      </c>
      <c r="J6141" s="132" t="str" cm="1">
        <f t="array" ref="J6141">_xlfn.XLOOKUP(D6141,justificativas_motivos,justificativas_texto,"",1,1)</f>
        <v>MOTORISTA CUMPRINDO HORÁRIO NA ESCALA ATUAL</v>
      </c>
    </row>
    <row r="6142" spans="1:10" ht="41.25" hidden="1" customHeight="1">
      <c r="A6142" s="131">
        <v>45841</v>
      </c>
      <c r="B6142" s="135">
        <v>19020</v>
      </c>
      <c r="C6142" s="133">
        <v>0.39583333333333331</v>
      </c>
      <c r="D6142" s="136" t="s">
        <v>11</v>
      </c>
      <c r="E6142" s="132" t="s">
        <v>80</v>
      </c>
      <c r="F6142" s="132"/>
      <c r="G6142" s="132" t="str">
        <f t="shared" si="210"/>
        <v>1</v>
      </c>
      <c r="H6142" s="137">
        <f t="shared" si="209"/>
        <v>18</v>
      </c>
      <c r="I6142" s="132" t="str" cm="1">
        <f t="array" ref="I6142">_xlfn.XLOOKUP(C6142,imp_horarios,imp_trechos_janta,"",-1,1)</f>
        <v>GOIANIA X BELEM 09:30</v>
      </c>
      <c r="J6142" s="132" t="str" cm="1">
        <f t="array" ref="J6142">_xlfn.XLOOKUP(D6142,justificativas_motivos,justificativas_texto,"",1,1)</f>
        <v>MOTORISTA CUMPRINDO HORÁRIO NA ESCALA ATUAL</v>
      </c>
    </row>
    <row r="6143" spans="1:10" ht="41.25" hidden="1" customHeight="1">
      <c r="A6143" s="131">
        <v>45841</v>
      </c>
      <c r="B6143" s="135">
        <v>15600</v>
      </c>
      <c r="C6143" s="133">
        <v>0.75</v>
      </c>
      <c r="D6143" s="136" t="s">
        <v>11</v>
      </c>
      <c r="E6143" s="132" t="s">
        <v>85</v>
      </c>
      <c r="F6143" s="132"/>
      <c r="G6143" s="132" t="str">
        <f t="shared" si="210"/>
        <v>1</v>
      </c>
      <c r="H6143" s="137">
        <f t="shared" si="209"/>
        <v>18</v>
      </c>
      <c r="I6143" s="132" t="str" cm="1">
        <f t="array" ref="I6143">_xlfn.XLOOKUP(C6143,imp_horarios,imp_trechos_janta,"",-1,1)</f>
        <v>GOIANIA X TERESINA 18:00</v>
      </c>
      <c r="J6143" s="132" t="str" cm="1">
        <f t="array" ref="J6143">_xlfn.XLOOKUP(D6143,justificativas_motivos,justificativas_texto,"",1,1)</f>
        <v>MOTORISTA CUMPRINDO HORÁRIO NA ESCALA ATUAL</v>
      </c>
    </row>
    <row r="6144" spans="1:10" ht="41.25" hidden="1" customHeight="1">
      <c r="A6144" s="131">
        <v>45841</v>
      </c>
      <c r="B6144" s="135">
        <v>15600</v>
      </c>
      <c r="C6144" s="133">
        <v>0.75</v>
      </c>
      <c r="D6144" s="136" t="s">
        <v>11</v>
      </c>
      <c r="E6144" s="132" t="s">
        <v>148</v>
      </c>
      <c r="F6144" s="132"/>
      <c r="G6144" s="132" t="str">
        <f t="shared" si="210"/>
        <v>1</v>
      </c>
      <c r="H6144" s="137">
        <f t="shared" si="209"/>
        <v>18</v>
      </c>
      <c r="I6144" s="132" t="str" cm="1">
        <f t="array" ref="I6144">_xlfn.XLOOKUP(C6144,imp_horarios,imp_trechos_janta,"",-1,1)</f>
        <v>GOIANIA X TERESINA 18:00</v>
      </c>
      <c r="J6144" s="132" t="str" cm="1">
        <f t="array" ref="J6144">_xlfn.XLOOKUP(D6144,justificativas_motivos,justificativas_texto,"",1,1)</f>
        <v>MOTORISTA CUMPRINDO HORÁRIO NA ESCALA ATUAL</v>
      </c>
    </row>
    <row r="6145" spans="1:10" ht="41.25" hidden="1" customHeight="1">
      <c r="A6145" s="131">
        <v>45841</v>
      </c>
      <c r="B6145" s="135">
        <v>24004</v>
      </c>
      <c r="C6145" s="133">
        <v>0.79166666666666663</v>
      </c>
      <c r="D6145" s="136" t="s">
        <v>11</v>
      </c>
      <c r="E6145" s="132" t="s">
        <v>43</v>
      </c>
      <c r="F6145" s="132"/>
      <c r="G6145" s="132" t="str">
        <f t="shared" si="210"/>
        <v>1</v>
      </c>
      <c r="H6145" s="137">
        <f t="shared" si="209"/>
        <v>18</v>
      </c>
      <c r="I6145" s="132" t="str" cm="1">
        <f t="array" ref="I6145">_xlfn.XLOOKUP(C6145,imp_horarios,imp_trechos_janta,"",-1,1)</f>
        <v>GOIANIA X TERESINA 18:00</v>
      </c>
      <c r="J6145" s="132" t="str" cm="1">
        <f t="array" ref="J6145">_xlfn.XLOOKUP(D6145,justificativas_motivos,justificativas_texto,"",1,1)</f>
        <v>MOTORISTA CUMPRINDO HORÁRIO NA ESCALA ATUAL</v>
      </c>
    </row>
    <row r="6146" spans="1:10" ht="41.25" hidden="1" customHeight="1">
      <c r="A6146" s="131">
        <v>45841</v>
      </c>
      <c r="B6146" s="135">
        <v>24004</v>
      </c>
      <c r="C6146" s="133">
        <v>0.79166666666666663</v>
      </c>
      <c r="D6146" s="136" t="s">
        <v>11</v>
      </c>
      <c r="E6146" s="132" t="s">
        <v>42</v>
      </c>
      <c r="F6146" s="132"/>
      <c r="G6146" s="132" t="str">
        <f t="shared" si="210"/>
        <v>1</v>
      </c>
      <c r="H6146" s="137">
        <f t="shared" si="209"/>
        <v>18</v>
      </c>
      <c r="I6146" s="132" t="str" cm="1">
        <f t="array" ref="I6146">_xlfn.XLOOKUP(C6146,imp_horarios,imp_trechos_janta,"",-1,1)</f>
        <v>GOIANIA X TERESINA 18:00</v>
      </c>
      <c r="J6146" s="132" t="str" cm="1">
        <f t="array" ref="J6146">_xlfn.XLOOKUP(D6146,justificativas_motivos,justificativas_texto,"",1,1)</f>
        <v>MOTORISTA CUMPRINDO HORÁRIO NA ESCALA ATUAL</v>
      </c>
    </row>
    <row r="6147" spans="1:10" ht="41.25" hidden="1" customHeight="1">
      <c r="A6147" s="131">
        <v>45841</v>
      </c>
      <c r="B6147" s="135">
        <v>24006</v>
      </c>
      <c r="C6147" s="133">
        <v>0.83333333333333337</v>
      </c>
      <c r="D6147" s="136" t="s">
        <v>11</v>
      </c>
      <c r="E6147" s="132" t="s">
        <v>189</v>
      </c>
      <c r="F6147" s="132"/>
      <c r="G6147" s="132" t="str">
        <f t="shared" si="210"/>
        <v>1</v>
      </c>
      <c r="H6147" s="137">
        <f t="shared" si="209"/>
        <v>18</v>
      </c>
      <c r="I6147" s="132" t="str" cm="1">
        <f t="array" ref="I6147">_xlfn.XLOOKUP(C6147,imp_horarios,imp_trechos_janta,"",-1,1)</f>
        <v>GOIANIA X SAO LUIS 20:00</v>
      </c>
      <c r="J6147" s="132" t="str" cm="1">
        <f t="array" ref="J6147">_xlfn.XLOOKUP(D6147,justificativas_motivos,justificativas_texto,"",1,1)</f>
        <v>MOTORISTA CUMPRINDO HORÁRIO NA ESCALA ATUAL</v>
      </c>
    </row>
    <row r="6148" spans="1:10" ht="41.25" hidden="1" customHeight="1">
      <c r="A6148" s="131">
        <v>45841</v>
      </c>
      <c r="B6148" s="135">
        <v>24006</v>
      </c>
      <c r="C6148" s="133">
        <v>0.83333333333333337</v>
      </c>
      <c r="D6148" s="136" t="s">
        <v>11</v>
      </c>
      <c r="E6148" s="132" t="s">
        <v>133</v>
      </c>
      <c r="F6148" s="132"/>
      <c r="G6148" s="132" t="str">
        <f t="shared" si="210"/>
        <v>1</v>
      </c>
      <c r="H6148" s="137">
        <f t="shared" si="209"/>
        <v>18</v>
      </c>
      <c r="I6148" s="132" t="str" cm="1">
        <f t="array" ref="I6148">_xlfn.XLOOKUP(C6148,imp_horarios,imp_trechos_janta,"",-1,1)</f>
        <v>GOIANIA X SAO LUIS 20:00</v>
      </c>
      <c r="J6148" s="132" t="str" cm="1">
        <f t="array" ref="J6148">_xlfn.XLOOKUP(D6148,justificativas_motivos,justificativas_texto,"",1,1)</f>
        <v>MOTORISTA CUMPRINDO HORÁRIO NA ESCALA ATUAL</v>
      </c>
    </row>
    <row r="6149" spans="1:10" ht="41.25" hidden="1" customHeight="1">
      <c r="A6149" s="131">
        <v>45842</v>
      </c>
      <c r="B6149" s="135">
        <v>19002</v>
      </c>
      <c r="C6149" s="133">
        <v>0.87847222222222221</v>
      </c>
      <c r="D6149" s="136" t="s">
        <v>11</v>
      </c>
      <c r="E6149" s="129" t="s">
        <v>189</v>
      </c>
      <c r="F6149" s="132"/>
      <c r="G6149" s="132" t="str">
        <f t="shared" si="210"/>
        <v>1</v>
      </c>
      <c r="H6149" s="137">
        <f t="shared" si="209"/>
        <v>18</v>
      </c>
      <c r="I6149" s="132" t="str" cm="1">
        <f t="array" ref="I6149">_xlfn.XLOOKUP(C6149,imp_horarios,imp_trechos_janta,"",-1,1)</f>
        <v>BELEM X GOIANIA 21:05</v>
      </c>
      <c r="J6149" s="132" t="str" cm="1">
        <f t="array" ref="J6149">_xlfn.XLOOKUP(D6149,justificativas_motivos,justificativas_texto,"",1,1)</f>
        <v>MOTORISTA CUMPRINDO HORÁRIO NA ESCALA ATUAL</v>
      </c>
    </row>
    <row r="6150" spans="1:10" ht="41.25" hidden="1" customHeight="1">
      <c r="A6150" s="131">
        <v>45842</v>
      </c>
      <c r="B6150" s="135">
        <v>19002</v>
      </c>
      <c r="C6150" s="133">
        <v>0.87847222222222221</v>
      </c>
      <c r="D6150" s="136" t="s">
        <v>11</v>
      </c>
      <c r="E6150" s="129" t="s">
        <v>133</v>
      </c>
      <c r="F6150" s="132"/>
      <c r="G6150" s="132" t="str">
        <f t="shared" si="210"/>
        <v>1</v>
      </c>
      <c r="H6150" s="137">
        <f t="shared" si="209"/>
        <v>18</v>
      </c>
      <c r="I6150" s="132" t="str" cm="1">
        <f t="array" ref="I6150">_xlfn.XLOOKUP(C6150,imp_horarios,imp_trechos_janta,"",-1,1)</f>
        <v>BELEM X GOIANIA 21:05</v>
      </c>
      <c r="J6150" s="132" t="str" cm="1">
        <f t="array" ref="J6150">_xlfn.XLOOKUP(D6150,justificativas_motivos,justificativas_texto,"",1,1)</f>
        <v>MOTORISTA CUMPRINDO HORÁRIO NA ESCALA ATUAL</v>
      </c>
    </row>
    <row r="6151" spans="1:10" ht="41.25" hidden="1" customHeight="1">
      <c r="A6151" s="131">
        <v>45842</v>
      </c>
      <c r="B6151" s="135">
        <v>24004</v>
      </c>
      <c r="C6151" s="133">
        <v>0.3</v>
      </c>
      <c r="D6151" s="136" t="s">
        <v>11</v>
      </c>
      <c r="E6151" s="129" t="s">
        <v>175</v>
      </c>
      <c r="F6151" s="132"/>
      <c r="G6151" s="132" t="str">
        <f t="shared" si="210"/>
        <v>1</v>
      </c>
      <c r="H6151" s="137">
        <f t="shared" si="209"/>
        <v>18</v>
      </c>
      <c r="I6151" s="132" t="str" cm="1">
        <f t="array" ref="I6151">_xlfn.XLOOKUP(C6151,imp_horarios,imp_trechos_janta,"",-1,1)</f>
        <v>BELEM X GOIANIA 07:12</v>
      </c>
      <c r="J6151" s="132" t="str" cm="1">
        <f t="array" ref="J6151">_xlfn.XLOOKUP(D6151,justificativas_motivos,justificativas_texto,"",1,1)</f>
        <v>MOTORISTA CUMPRINDO HORÁRIO NA ESCALA ATUAL</v>
      </c>
    </row>
    <row r="6152" spans="1:10" ht="41.25" hidden="1" customHeight="1">
      <c r="A6152" s="131">
        <v>45842</v>
      </c>
      <c r="B6152" s="135">
        <v>24004</v>
      </c>
      <c r="C6152" s="133">
        <v>0.3</v>
      </c>
      <c r="D6152" s="136" t="s">
        <v>11</v>
      </c>
      <c r="E6152" s="129" t="s">
        <v>320</v>
      </c>
      <c r="F6152" s="132"/>
      <c r="G6152" s="132" t="str">
        <f t="shared" si="210"/>
        <v>1</v>
      </c>
      <c r="H6152" s="137">
        <f t="shared" si="209"/>
        <v>18</v>
      </c>
      <c r="I6152" s="132" t="str" cm="1">
        <f t="array" ref="I6152">_xlfn.XLOOKUP(C6152,imp_horarios,imp_trechos_janta,"",-1,1)</f>
        <v>BELEM X GOIANIA 07:12</v>
      </c>
      <c r="J6152" s="132" t="str" cm="1">
        <f t="array" ref="J6152">_xlfn.XLOOKUP(D6152,justificativas_motivos,justificativas_texto,"",1,1)</f>
        <v>MOTORISTA CUMPRINDO HORÁRIO NA ESCALA ATUAL</v>
      </c>
    </row>
    <row r="6153" spans="1:10" ht="41.25" hidden="1" customHeight="1">
      <c r="A6153" s="131">
        <v>45842</v>
      </c>
      <c r="B6153" s="135">
        <v>15600</v>
      </c>
      <c r="C6153" s="133">
        <v>0.75</v>
      </c>
      <c r="D6153" s="136" t="s">
        <v>11</v>
      </c>
      <c r="E6153" s="132" t="s">
        <v>115</v>
      </c>
      <c r="F6153" s="132"/>
      <c r="G6153" s="132" t="str">
        <f t="shared" si="210"/>
        <v>1</v>
      </c>
      <c r="H6153" s="137">
        <f t="shared" si="209"/>
        <v>18</v>
      </c>
      <c r="I6153" s="132" t="str" cm="1">
        <f t="array" ref="I6153">_xlfn.XLOOKUP(C6153,imp_horarios,imp_trechos_janta,"",-1,1)</f>
        <v>GOIANIA X TERESINA 18:00</v>
      </c>
      <c r="J6153" s="132" t="str" cm="1">
        <f t="array" ref="J6153">_xlfn.XLOOKUP(D6153,justificativas_motivos,justificativas_texto,"",1,1)</f>
        <v>MOTORISTA CUMPRINDO HORÁRIO NA ESCALA ATUAL</v>
      </c>
    </row>
    <row r="6154" spans="1:10" ht="41.25" hidden="1" customHeight="1">
      <c r="A6154" s="131">
        <v>45842</v>
      </c>
      <c r="B6154" s="135">
        <v>15600</v>
      </c>
      <c r="C6154" s="133">
        <v>0.75</v>
      </c>
      <c r="D6154" s="136" t="s">
        <v>11</v>
      </c>
      <c r="E6154" s="132" t="s">
        <v>488</v>
      </c>
      <c r="F6154" s="132"/>
      <c r="G6154" s="132" t="str">
        <f t="shared" si="210"/>
        <v>1</v>
      </c>
      <c r="H6154" s="137">
        <f t="shared" si="209"/>
        <v>18</v>
      </c>
      <c r="I6154" s="132" t="str" cm="1">
        <f t="array" ref="I6154">_xlfn.XLOOKUP(C6154,imp_horarios,imp_trechos_janta,"",-1,1)</f>
        <v>GOIANIA X TERESINA 18:00</v>
      </c>
      <c r="J6154" s="132" t="str" cm="1">
        <f t="array" ref="J6154">_xlfn.XLOOKUP(D6154,justificativas_motivos,justificativas_texto,"",1,1)</f>
        <v>MOTORISTA CUMPRINDO HORÁRIO NA ESCALA ATUAL</v>
      </c>
    </row>
    <row r="6155" spans="1:10" ht="41.25" hidden="1" customHeight="1">
      <c r="A6155" s="131">
        <v>45842</v>
      </c>
      <c r="B6155" s="135">
        <v>24015</v>
      </c>
      <c r="C6155" s="133">
        <v>0.79166666666666663</v>
      </c>
      <c r="D6155" s="136" t="s">
        <v>11</v>
      </c>
      <c r="E6155" s="132" t="s">
        <v>167</v>
      </c>
      <c r="F6155" s="132"/>
      <c r="G6155" s="132" t="str">
        <f t="shared" si="210"/>
        <v>1</v>
      </c>
      <c r="H6155" s="137">
        <f t="shared" si="209"/>
        <v>18</v>
      </c>
      <c r="I6155" s="132" t="str" cm="1">
        <f t="array" ref="I6155">_xlfn.XLOOKUP(C6155,imp_horarios,imp_trechos_janta,"",-1,1)</f>
        <v>GOIANIA X TERESINA 18:00</v>
      </c>
      <c r="J6155" s="132" t="str" cm="1">
        <f t="array" ref="J6155">_xlfn.XLOOKUP(D6155,justificativas_motivos,justificativas_texto,"",1,1)</f>
        <v>MOTORISTA CUMPRINDO HORÁRIO NA ESCALA ATUAL</v>
      </c>
    </row>
    <row r="6156" spans="1:10" ht="41.25" hidden="1" customHeight="1">
      <c r="A6156" s="131">
        <v>45842</v>
      </c>
      <c r="B6156" s="135">
        <v>24015</v>
      </c>
      <c r="C6156" s="133">
        <v>0.79166666666666663</v>
      </c>
      <c r="D6156" s="136" t="s">
        <v>11</v>
      </c>
      <c r="E6156" s="132" t="s">
        <v>118</v>
      </c>
      <c r="F6156" s="132"/>
      <c r="G6156" s="132" t="str">
        <f t="shared" si="210"/>
        <v>1</v>
      </c>
      <c r="H6156" s="137">
        <f t="shared" si="209"/>
        <v>18</v>
      </c>
      <c r="I6156" s="132" t="str" cm="1">
        <f t="array" ref="I6156">_xlfn.XLOOKUP(C6156,imp_horarios,imp_trechos_janta,"",-1,1)</f>
        <v>GOIANIA X TERESINA 18:00</v>
      </c>
      <c r="J6156" s="132" t="str" cm="1">
        <f t="array" ref="J6156">_xlfn.XLOOKUP(D6156,justificativas_motivos,justificativas_texto,"",1,1)</f>
        <v>MOTORISTA CUMPRINDO HORÁRIO NA ESCALA ATUAL</v>
      </c>
    </row>
    <row r="6157" spans="1:10" ht="41.25" hidden="1" customHeight="1">
      <c r="A6157" s="131">
        <v>45842</v>
      </c>
      <c r="B6157" s="135">
        <v>24005</v>
      </c>
      <c r="C6157" s="133">
        <v>0.83333333333333337</v>
      </c>
      <c r="D6157" s="136" t="s">
        <v>11</v>
      </c>
      <c r="E6157" s="132" t="s">
        <v>47</v>
      </c>
      <c r="F6157" s="132"/>
      <c r="G6157" s="132" t="str">
        <f t="shared" si="210"/>
        <v>1</v>
      </c>
      <c r="H6157" s="137">
        <f t="shared" si="209"/>
        <v>18</v>
      </c>
      <c r="I6157" s="132" t="str" cm="1">
        <f t="array" ref="I6157">_xlfn.XLOOKUP(C6157,imp_horarios,imp_trechos_janta,"",-1,1)</f>
        <v>GOIANIA X SAO LUIS 20:00</v>
      </c>
      <c r="J6157" s="132" t="str" cm="1">
        <f t="array" ref="J6157">_xlfn.XLOOKUP(D6157,justificativas_motivos,justificativas_texto,"",1,1)</f>
        <v>MOTORISTA CUMPRINDO HORÁRIO NA ESCALA ATUAL</v>
      </c>
    </row>
    <row r="6158" spans="1:10" ht="41.25" hidden="1" customHeight="1">
      <c r="A6158" s="131">
        <v>45842</v>
      </c>
      <c r="B6158" s="135">
        <v>24005</v>
      </c>
      <c r="C6158" s="133">
        <v>0.83333333333333337</v>
      </c>
      <c r="D6158" s="136" t="s">
        <v>11</v>
      </c>
      <c r="E6158" s="132" t="s">
        <v>400</v>
      </c>
      <c r="F6158" s="132"/>
      <c r="G6158" s="132" t="str">
        <f t="shared" si="210"/>
        <v>1</v>
      </c>
      <c r="H6158" s="137">
        <f t="shared" si="209"/>
        <v>18</v>
      </c>
      <c r="I6158" s="132" t="str" cm="1">
        <f t="array" ref="I6158">_xlfn.XLOOKUP(C6158,imp_horarios,imp_trechos_janta,"",-1,1)</f>
        <v>GOIANIA X SAO LUIS 20:00</v>
      </c>
      <c r="J6158" s="132" t="str" cm="1">
        <f t="array" ref="J6158">_xlfn.XLOOKUP(D6158,justificativas_motivos,justificativas_texto,"",1,1)</f>
        <v>MOTORISTA CUMPRINDO HORÁRIO NA ESCALA ATUAL</v>
      </c>
    </row>
    <row r="6159" spans="1:10" ht="41.25" hidden="1" customHeight="1">
      <c r="A6159" s="131">
        <v>45843</v>
      </c>
      <c r="B6159" s="133" t="s">
        <v>524</v>
      </c>
      <c r="C6159" s="133">
        <v>0.87847222222222221</v>
      </c>
      <c r="D6159" s="136" t="s">
        <v>11</v>
      </c>
      <c r="E6159" s="132" t="s">
        <v>47</v>
      </c>
      <c r="F6159" s="132"/>
      <c r="G6159" s="132" t="str">
        <f t="shared" si="210"/>
        <v>1</v>
      </c>
      <c r="H6159" s="137">
        <f t="shared" si="209"/>
        <v>18</v>
      </c>
      <c r="I6159" s="132" t="str" cm="1">
        <f t="array" ref="I6159">_xlfn.XLOOKUP(C6159,imp_horarios,imp_trechos_janta,"",-1,1)</f>
        <v>BELEM X GOIANIA 21:05</v>
      </c>
      <c r="J6159" s="132" t="str" cm="1">
        <f t="array" ref="J6159">_xlfn.XLOOKUP(D6159,justificativas_motivos,justificativas_texto,"",1,1)</f>
        <v>MOTORISTA CUMPRINDO HORÁRIO NA ESCALA ATUAL</v>
      </c>
    </row>
    <row r="6160" spans="1:10" ht="41.25" hidden="1" customHeight="1">
      <c r="A6160" s="131">
        <v>45843</v>
      </c>
      <c r="B6160" s="135" t="s">
        <v>524</v>
      </c>
      <c r="C6160" s="133">
        <v>0.87847222222222221</v>
      </c>
      <c r="D6160" s="136" t="s">
        <v>11</v>
      </c>
      <c r="E6160" s="132" t="s">
        <v>400</v>
      </c>
      <c r="F6160" s="132"/>
      <c r="G6160" s="132" t="str">
        <f t="shared" si="210"/>
        <v>1</v>
      </c>
      <c r="H6160" s="137">
        <f t="shared" si="209"/>
        <v>18</v>
      </c>
      <c r="I6160" s="132" t="str" cm="1">
        <f t="array" ref="I6160">_xlfn.XLOOKUP(C6160,imp_horarios,imp_trechos_janta,"",-1,1)</f>
        <v>BELEM X GOIANIA 21:05</v>
      </c>
      <c r="J6160" s="132" t="str" cm="1">
        <f t="array" ref="J6160">_xlfn.XLOOKUP(D6160,justificativas_motivos,justificativas_texto,"",1,1)</f>
        <v>MOTORISTA CUMPRINDO HORÁRIO NA ESCALA ATUAL</v>
      </c>
    </row>
    <row r="6161" spans="1:10" ht="41.25" hidden="1" customHeight="1">
      <c r="A6161" s="131">
        <v>45843</v>
      </c>
      <c r="B6161" s="133" t="s">
        <v>665</v>
      </c>
      <c r="C6161" s="133">
        <v>0.3</v>
      </c>
      <c r="D6161" s="136" t="s">
        <v>11</v>
      </c>
      <c r="E6161" s="132" t="s">
        <v>103</v>
      </c>
      <c r="F6161" s="132"/>
      <c r="G6161" s="132" t="str">
        <f t="shared" si="210"/>
        <v>1</v>
      </c>
      <c r="H6161" s="137">
        <f t="shared" si="209"/>
        <v>18</v>
      </c>
      <c r="I6161" s="132" t="str" cm="1">
        <f t="array" ref="I6161">_xlfn.XLOOKUP(C6161,imp_horarios,imp_trechos_janta,"",-1,1)</f>
        <v>BELEM X GOIANIA 07:12</v>
      </c>
      <c r="J6161" s="132" t="str" cm="1">
        <f t="array" ref="J6161">_xlfn.XLOOKUP(D6161,justificativas_motivos,justificativas_texto,"",1,1)</f>
        <v>MOTORISTA CUMPRINDO HORÁRIO NA ESCALA ATUAL</v>
      </c>
    </row>
    <row r="6162" spans="1:10" ht="41.25" hidden="1" customHeight="1">
      <c r="A6162" s="131">
        <v>45843</v>
      </c>
      <c r="B6162" s="135" t="s">
        <v>665</v>
      </c>
      <c r="C6162" s="133">
        <v>0.3</v>
      </c>
      <c r="D6162" s="136" t="s">
        <v>11</v>
      </c>
      <c r="E6162" s="132" t="s">
        <v>102</v>
      </c>
      <c r="F6162" s="132"/>
      <c r="G6162" s="132" t="str">
        <f t="shared" si="210"/>
        <v>1</v>
      </c>
      <c r="H6162" s="137">
        <f t="shared" si="209"/>
        <v>18</v>
      </c>
      <c r="I6162" s="132" t="str" cm="1">
        <f t="array" ref="I6162">_xlfn.XLOOKUP(C6162,imp_horarios,imp_trechos_janta,"",-1,1)</f>
        <v>BELEM X GOIANIA 07:12</v>
      </c>
      <c r="J6162" s="132" t="str" cm="1">
        <f t="array" ref="J6162">_xlfn.XLOOKUP(D6162,justificativas_motivos,justificativas_texto,"",1,1)</f>
        <v>MOTORISTA CUMPRINDO HORÁRIO NA ESCALA ATUAL</v>
      </c>
    </row>
    <row r="6163" spans="1:10" ht="41.25" hidden="1" customHeight="1">
      <c r="A6163" s="131">
        <v>45843</v>
      </c>
      <c r="B6163" s="133" t="s">
        <v>666</v>
      </c>
      <c r="C6163" s="133">
        <v>0.33333333333333331</v>
      </c>
      <c r="D6163" s="136" t="s">
        <v>11</v>
      </c>
      <c r="E6163" s="132" t="s">
        <v>472</v>
      </c>
      <c r="F6163" s="132"/>
      <c r="G6163" s="132" t="str">
        <f t="shared" si="210"/>
        <v>1</v>
      </c>
      <c r="H6163" s="137">
        <f t="shared" si="209"/>
        <v>18</v>
      </c>
      <c r="I6163" s="132" t="str" cm="1">
        <f t="array" ref="I6163">_xlfn.XLOOKUP(C6163,imp_horarios,imp_trechos_janta,"",-1,1)</f>
        <v>SAO LUIS X GOIANIA 08:00</v>
      </c>
      <c r="J6163" s="132" t="str" cm="1">
        <f t="array" ref="J6163">_xlfn.XLOOKUP(D6163,justificativas_motivos,justificativas_texto,"",1,1)</f>
        <v>MOTORISTA CUMPRINDO HORÁRIO NA ESCALA ATUAL</v>
      </c>
    </row>
    <row r="6164" spans="1:10" ht="41.25" hidden="1" customHeight="1">
      <c r="A6164" s="131">
        <v>45843</v>
      </c>
      <c r="B6164" s="135" t="s">
        <v>666</v>
      </c>
      <c r="C6164" s="133">
        <v>0.33333333333333331</v>
      </c>
      <c r="D6164" s="136" t="s">
        <v>11</v>
      </c>
      <c r="E6164" s="132" t="s">
        <v>453</v>
      </c>
      <c r="F6164" s="132"/>
      <c r="G6164" s="132" t="str">
        <f t="shared" si="210"/>
        <v>1</v>
      </c>
      <c r="H6164" s="137">
        <f t="shared" si="209"/>
        <v>18</v>
      </c>
      <c r="I6164" s="132" t="str" cm="1">
        <f t="array" ref="I6164">_xlfn.XLOOKUP(C6164,imp_horarios,imp_trechos_janta,"",-1,1)</f>
        <v>SAO LUIS X GOIANIA 08:00</v>
      </c>
      <c r="J6164" s="132" t="str" cm="1">
        <f t="array" ref="J6164">_xlfn.XLOOKUP(D6164,justificativas_motivos,justificativas_texto,"",1,1)</f>
        <v>MOTORISTA CUMPRINDO HORÁRIO NA ESCALA ATUAL</v>
      </c>
    </row>
    <row r="6165" spans="1:10" ht="41.25" hidden="1" customHeight="1">
      <c r="A6165" s="131">
        <v>45843</v>
      </c>
      <c r="B6165" s="133" t="s">
        <v>667</v>
      </c>
      <c r="C6165" s="133">
        <v>0.39583333333333331</v>
      </c>
      <c r="D6165" s="136" t="s">
        <v>11</v>
      </c>
      <c r="E6165" s="132" t="s">
        <v>26</v>
      </c>
      <c r="F6165" s="132"/>
      <c r="G6165" s="132" t="str">
        <f t="shared" si="210"/>
        <v>1</v>
      </c>
      <c r="H6165" s="137">
        <f t="shared" si="209"/>
        <v>18</v>
      </c>
      <c r="I6165" s="132" t="str" cm="1">
        <f t="array" ref="I6165">_xlfn.XLOOKUP(C6165,imp_horarios,imp_trechos_janta,"",-1,1)</f>
        <v>GOIANIA X BELEM 09:30</v>
      </c>
      <c r="J6165" s="132" t="str" cm="1">
        <f t="array" ref="J6165">_xlfn.XLOOKUP(D6165,justificativas_motivos,justificativas_texto,"",1,1)</f>
        <v>MOTORISTA CUMPRINDO HORÁRIO NA ESCALA ATUAL</v>
      </c>
    </row>
    <row r="6166" spans="1:10" ht="41.25" hidden="1" customHeight="1">
      <c r="A6166" s="131">
        <v>45843</v>
      </c>
      <c r="B6166" s="135" t="s">
        <v>667</v>
      </c>
      <c r="C6166" s="133">
        <v>0.39583333333333331</v>
      </c>
      <c r="D6166" s="136" t="s">
        <v>11</v>
      </c>
      <c r="E6166" s="132" t="s">
        <v>24</v>
      </c>
      <c r="F6166" s="132"/>
      <c r="G6166" s="132" t="str">
        <f t="shared" si="210"/>
        <v>1</v>
      </c>
      <c r="H6166" s="137">
        <f t="shared" si="209"/>
        <v>18</v>
      </c>
      <c r="I6166" s="132" t="str" cm="1">
        <f t="array" ref="I6166">_xlfn.XLOOKUP(C6166,imp_horarios,imp_trechos_janta,"",-1,1)</f>
        <v>GOIANIA X BELEM 09:30</v>
      </c>
      <c r="J6166" s="132" t="str" cm="1">
        <f t="array" ref="J6166">_xlfn.XLOOKUP(D6166,justificativas_motivos,justificativas_texto,"",1,1)</f>
        <v>MOTORISTA CUMPRINDO HORÁRIO NA ESCALA ATUAL</v>
      </c>
    </row>
    <row r="6167" spans="1:10" ht="41.25" hidden="1" customHeight="1">
      <c r="A6167" s="131">
        <v>45843</v>
      </c>
      <c r="B6167" s="135">
        <v>24001</v>
      </c>
      <c r="C6167" s="133">
        <v>0.83333333333333337</v>
      </c>
      <c r="D6167" s="136" t="s">
        <v>11</v>
      </c>
      <c r="E6167" s="132" t="s">
        <v>104</v>
      </c>
      <c r="F6167" s="132"/>
      <c r="G6167" s="132" t="str">
        <f t="shared" si="210"/>
        <v>1</v>
      </c>
      <c r="H6167" s="137">
        <f t="shared" si="209"/>
        <v>18</v>
      </c>
      <c r="I6167" s="132" t="str" cm="1">
        <f t="array" ref="I6167">_xlfn.XLOOKUP(C6167,imp_horarios,imp_trechos_janta,"",-1,1)</f>
        <v>GOIANIA X SAO LUIS 20:00</v>
      </c>
      <c r="J6167" s="132" t="str" cm="1">
        <f t="array" ref="J6167">_xlfn.XLOOKUP(D6167,justificativas_motivos,justificativas_texto,"",1,1)</f>
        <v>MOTORISTA CUMPRINDO HORÁRIO NA ESCALA ATUAL</v>
      </c>
    </row>
    <row r="6168" spans="1:10" ht="41.25" hidden="1" customHeight="1">
      <c r="A6168" s="131">
        <v>45843</v>
      </c>
      <c r="B6168" s="135">
        <v>24001</v>
      </c>
      <c r="C6168" s="133">
        <v>0.83333333333333337</v>
      </c>
      <c r="D6168" s="136" t="s">
        <v>11</v>
      </c>
      <c r="E6168" s="132" t="s">
        <v>661</v>
      </c>
      <c r="F6168" s="132"/>
      <c r="G6168" s="132" t="str">
        <f t="shared" si="210"/>
        <v>1</v>
      </c>
      <c r="H6168" s="137">
        <f t="shared" si="209"/>
        <v>18</v>
      </c>
      <c r="I6168" s="132" t="str" cm="1">
        <f t="array" ref="I6168">_xlfn.XLOOKUP(C6168,imp_horarios,imp_trechos_janta,"",-1,1)</f>
        <v>GOIANIA X SAO LUIS 20:00</v>
      </c>
      <c r="J6168" s="132" t="str" cm="1">
        <f t="array" ref="J6168">_xlfn.XLOOKUP(D6168,justificativas_motivos,justificativas_texto,"",1,1)</f>
        <v>MOTORISTA CUMPRINDO HORÁRIO NA ESCALA ATUAL</v>
      </c>
    </row>
    <row r="6169" spans="1:10" ht="41.25" hidden="1" customHeight="1">
      <c r="A6169" s="131">
        <v>45843</v>
      </c>
      <c r="B6169" s="135">
        <v>20022</v>
      </c>
      <c r="C6169" s="133">
        <v>0.84375</v>
      </c>
      <c r="D6169" s="136" t="s">
        <v>231</v>
      </c>
      <c r="E6169" s="132" t="s">
        <v>267</v>
      </c>
      <c r="F6169" s="132"/>
      <c r="G6169" s="132" t="str">
        <f t="shared" si="210"/>
        <v>1</v>
      </c>
      <c r="H6169" s="137">
        <f t="shared" si="209"/>
        <v>18</v>
      </c>
      <c r="I6169" s="132" t="str" cm="1">
        <f t="array" ref="I6169">_xlfn.XLOOKUP(C6169,imp_horarios,imp_trechos_janta,"",-1,1)</f>
        <v>IMPERATRIZ X SÃO LUIS 20:15</v>
      </c>
      <c r="J6169" s="132" t="str" cm="1">
        <f t="array" ref="J6169">_xlfn.XLOOKUP(D6169,justificativas_motivos,justificativas_texto,"",1,1)</f>
        <v>MOTORISTA CUMPRINDO ESCALA EXTRA</v>
      </c>
    </row>
    <row r="6170" spans="1:10" ht="41.25" hidden="1" customHeight="1">
      <c r="A6170" s="131">
        <v>45843</v>
      </c>
      <c r="B6170" s="135">
        <v>20022</v>
      </c>
      <c r="C6170" s="133">
        <v>0.84375</v>
      </c>
      <c r="D6170" s="136" t="s">
        <v>231</v>
      </c>
      <c r="E6170" s="132" t="s">
        <v>86</v>
      </c>
      <c r="F6170" s="132"/>
      <c r="G6170" s="132" t="str">
        <f t="shared" si="210"/>
        <v>1</v>
      </c>
      <c r="H6170" s="137">
        <f t="shared" ref="H6170:H6233" si="211">IF(E6170="MOTORISTA","",18)</f>
        <v>18</v>
      </c>
      <c r="I6170" s="132" t="str" cm="1">
        <f t="array" ref="I6170">_xlfn.XLOOKUP(C6170,imp_horarios,imp_trechos_janta,"",-1,1)</f>
        <v>IMPERATRIZ X SÃO LUIS 20:15</v>
      </c>
      <c r="J6170" s="132" t="str" cm="1">
        <f t="array" ref="J6170">_xlfn.XLOOKUP(D6170,justificativas_motivos,justificativas_texto,"",1,1)</f>
        <v>MOTORISTA CUMPRINDO ESCALA EXTRA</v>
      </c>
    </row>
    <row r="6171" spans="1:10" ht="41.25" hidden="1" customHeight="1">
      <c r="A6171" s="131">
        <v>45844</v>
      </c>
      <c r="B6171" s="135">
        <v>19014</v>
      </c>
      <c r="C6171" s="133">
        <v>0.87847222222222221</v>
      </c>
      <c r="D6171" s="136" t="s">
        <v>11</v>
      </c>
      <c r="E6171" s="129" t="s">
        <v>104</v>
      </c>
      <c r="F6171" s="132"/>
      <c r="G6171" s="132" t="str">
        <f t="shared" si="210"/>
        <v>1</v>
      </c>
      <c r="H6171" s="137">
        <f t="shared" si="211"/>
        <v>18</v>
      </c>
      <c r="I6171" s="132" t="str" cm="1">
        <f t="array" ref="I6171">_xlfn.XLOOKUP(C6171,imp_horarios,imp_trechos_janta,"",-1,1)</f>
        <v>BELEM X GOIANIA 21:05</v>
      </c>
      <c r="J6171" s="132" t="str" cm="1">
        <f t="array" ref="J6171">_xlfn.XLOOKUP(D6171,justificativas_motivos,justificativas_texto,"",1,1)</f>
        <v>MOTORISTA CUMPRINDO HORÁRIO NA ESCALA ATUAL</v>
      </c>
    </row>
    <row r="6172" spans="1:10" ht="41.25" hidden="1" customHeight="1">
      <c r="A6172" s="131">
        <v>45844</v>
      </c>
      <c r="B6172" s="135">
        <v>19014</v>
      </c>
      <c r="C6172" s="133">
        <v>0.87847222222222221</v>
      </c>
      <c r="D6172" s="136" t="s">
        <v>11</v>
      </c>
      <c r="E6172" s="129" t="s">
        <v>373</v>
      </c>
      <c r="F6172" s="132"/>
      <c r="G6172" s="132" t="str">
        <f t="shared" si="210"/>
        <v>1</v>
      </c>
      <c r="H6172" s="137">
        <f t="shared" si="211"/>
        <v>18</v>
      </c>
      <c r="I6172" s="132" t="str" cm="1">
        <f t="array" ref="I6172">_xlfn.XLOOKUP(C6172,imp_horarios,imp_trechos_janta,"",-1,1)</f>
        <v>BELEM X GOIANIA 21:05</v>
      </c>
      <c r="J6172" s="132" t="str" cm="1">
        <f t="array" ref="J6172">_xlfn.XLOOKUP(D6172,justificativas_motivos,justificativas_texto,"",1,1)</f>
        <v>MOTORISTA CUMPRINDO HORÁRIO NA ESCALA ATUAL</v>
      </c>
    </row>
    <row r="6173" spans="1:10" ht="41.25" hidden="1" customHeight="1">
      <c r="A6173" s="131">
        <v>45844</v>
      </c>
      <c r="B6173" s="135">
        <v>24007</v>
      </c>
      <c r="C6173" s="133">
        <v>0.3</v>
      </c>
      <c r="D6173" s="136" t="s">
        <v>11</v>
      </c>
      <c r="E6173" s="129" t="s">
        <v>267</v>
      </c>
      <c r="F6173" s="132"/>
      <c r="G6173" s="132" t="str">
        <f t="shared" si="210"/>
        <v>1</v>
      </c>
      <c r="H6173" s="137">
        <f t="shared" si="211"/>
        <v>18</v>
      </c>
      <c r="I6173" s="132" t="str" cm="1">
        <f t="array" ref="I6173">_xlfn.XLOOKUP(C6173,imp_horarios,imp_trechos_janta,"",-1,1)</f>
        <v>BELEM X GOIANIA 07:12</v>
      </c>
      <c r="J6173" s="132" t="str" cm="1">
        <f t="array" ref="J6173">_xlfn.XLOOKUP(D6173,justificativas_motivos,justificativas_texto,"",1,1)</f>
        <v>MOTORISTA CUMPRINDO HORÁRIO NA ESCALA ATUAL</v>
      </c>
    </row>
    <row r="6174" spans="1:10" ht="41.25" hidden="1" customHeight="1">
      <c r="A6174" s="131">
        <v>45844</v>
      </c>
      <c r="B6174" s="135">
        <v>24007</v>
      </c>
      <c r="C6174" s="133">
        <v>0.3</v>
      </c>
      <c r="D6174" s="136" t="s">
        <v>11</v>
      </c>
      <c r="E6174" s="129" t="s">
        <v>86</v>
      </c>
      <c r="F6174" s="132"/>
      <c r="G6174" s="132" t="str">
        <f t="shared" si="210"/>
        <v>1</v>
      </c>
      <c r="H6174" s="137">
        <f t="shared" si="211"/>
        <v>18</v>
      </c>
      <c r="I6174" s="132" t="str" cm="1">
        <f t="array" ref="I6174">_xlfn.XLOOKUP(C6174,imp_horarios,imp_trechos_janta,"",-1,1)</f>
        <v>BELEM X GOIANIA 07:12</v>
      </c>
      <c r="J6174" s="132" t="str" cm="1">
        <f t="array" ref="J6174">_xlfn.XLOOKUP(D6174,justificativas_motivos,justificativas_texto,"",1,1)</f>
        <v>MOTORISTA CUMPRINDO HORÁRIO NA ESCALA ATUAL</v>
      </c>
    </row>
    <row r="6175" spans="1:10" ht="41.25" hidden="1" customHeight="1">
      <c r="A6175" s="131">
        <v>45844</v>
      </c>
      <c r="B6175" s="135">
        <v>24001</v>
      </c>
      <c r="C6175" s="133">
        <v>0.33333333333333331</v>
      </c>
      <c r="D6175" s="136" t="s">
        <v>11</v>
      </c>
      <c r="E6175" s="129" t="s">
        <v>379</v>
      </c>
      <c r="F6175" s="132"/>
      <c r="G6175" s="132" t="str">
        <f t="shared" si="210"/>
        <v>1</v>
      </c>
      <c r="H6175" s="137">
        <f t="shared" si="211"/>
        <v>18</v>
      </c>
      <c r="I6175" s="132" t="str" cm="1">
        <f t="array" ref="I6175">_xlfn.XLOOKUP(C6175,imp_horarios,imp_trechos_janta,"",-1,1)</f>
        <v>SAO LUIS X GOIANIA 08:00</v>
      </c>
      <c r="J6175" s="132" t="str" cm="1">
        <f t="array" ref="J6175">_xlfn.XLOOKUP(D6175,justificativas_motivos,justificativas_texto,"",1,1)</f>
        <v>MOTORISTA CUMPRINDO HORÁRIO NA ESCALA ATUAL</v>
      </c>
    </row>
    <row r="6176" spans="1:10" ht="41.25" hidden="1" customHeight="1">
      <c r="A6176" s="131">
        <v>45844</v>
      </c>
      <c r="B6176" s="135">
        <v>24001</v>
      </c>
      <c r="C6176" s="133">
        <v>0.33333333333333331</v>
      </c>
      <c r="D6176" s="136" t="s">
        <v>11</v>
      </c>
      <c r="E6176" s="129" t="s">
        <v>226</v>
      </c>
      <c r="F6176" s="132"/>
      <c r="G6176" s="132" t="str">
        <f t="shared" si="210"/>
        <v>1</v>
      </c>
      <c r="H6176" s="137">
        <f t="shared" si="211"/>
        <v>18</v>
      </c>
      <c r="I6176" s="132" t="str" cm="1">
        <f t="array" ref="I6176">_xlfn.XLOOKUP(C6176,imp_horarios,imp_trechos_janta,"",-1,1)</f>
        <v>SAO LUIS X GOIANIA 08:00</v>
      </c>
      <c r="J6176" s="132" t="str" cm="1">
        <f t="array" ref="J6176">_xlfn.XLOOKUP(D6176,justificativas_motivos,justificativas_texto,"",1,1)</f>
        <v>MOTORISTA CUMPRINDO HORÁRIO NA ESCALA ATUAL</v>
      </c>
    </row>
    <row r="6177" spans="1:10" ht="41.25" hidden="1" customHeight="1">
      <c r="A6177" s="131">
        <v>45844</v>
      </c>
      <c r="B6177" s="135">
        <v>19017</v>
      </c>
      <c r="C6177" s="133">
        <v>0.75</v>
      </c>
      <c r="D6177" s="136" t="s">
        <v>11</v>
      </c>
      <c r="E6177" s="132" t="s">
        <v>216</v>
      </c>
      <c r="F6177" s="132"/>
      <c r="G6177" s="132" t="str">
        <f t="shared" si="210"/>
        <v>1</v>
      </c>
      <c r="H6177" s="137">
        <f t="shared" si="211"/>
        <v>18</v>
      </c>
      <c r="I6177" s="132" t="str" cm="1">
        <f t="array" ref="I6177">_xlfn.XLOOKUP(C6177,imp_horarios,imp_trechos_janta,"",-1,1)</f>
        <v>GOIANIA X TERESINA 18:00</v>
      </c>
      <c r="J6177" s="132" t="str" cm="1">
        <f t="array" ref="J6177">_xlfn.XLOOKUP(D6177,justificativas_motivos,justificativas_texto,"",1,1)</f>
        <v>MOTORISTA CUMPRINDO HORÁRIO NA ESCALA ATUAL</v>
      </c>
    </row>
    <row r="6178" spans="1:10" ht="41.25" hidden="1" customHeight="1">
      <c r="A6178" s="131">
        <v>45844</v>
      </c>
      <c r="B6178" s="135">
        <v>19017</v>
      </c>
      <c r="C6178" s="133">
        <v>0.75</v>
      </c>
      <c r="D6178" s="136" t="s">
        <v>11</v>
      </c>
      <c r="E6178" s="132" t="s">
        <v>157</v>
      </c>
      <c r="F6178" s="132"/>
      <c r="G6178" s="132" t="str">
        <f t="shared" si="210"/>
        <v>1</v>
      </c>
      <c r="H6178" s="137">
        <f t="shared" si="211"/>
        <v>18</v>
      </c>
      <c r="I6178" s="132" t="str" cm="1">
        <f t="array" ref="I6178">_xlfn.XLOOKUP(C6178,imp_horarios,imp_trechos_janta,"",-1,1)</f>
        <v>GOIANIA X TERESINA 18:00</v>
      </c>
      <c r="J6178" s="132" t="str" cm="1">
        <f t="array" ref="J6178">_xlfn.XLOOKUP(D6178,justificativas_motivos,justificativas_texto,"",1,1)</f>
        <v>MOTORISTA CUMPRINDO HORÁRIO NA ESCALA ATUAL</v>
      </c>
    </row>
    <row r="6179" spans="1:10" ht="41.25" hidden="1" customHeight="1">
      <c r="A6179" s="131">
        <v>45844</v>
      </c>
      <c r="B6179" s="135">
        <v>24014</v>
      </c>
      <c r="C6179" s="133">
        <v>0.79166666666666663</v>
      </c>
      <c r="D6179" s="136" t="s">
        <v>11</v>
      </c>
      <c r="E6179" s="132" t="s">
        <v>188</v>
      </c>
      <c r="F6179" s="132"/>
      <c r="G6179" s="132" t="str">
        <f t="shared" si="210"/>
        <v>1</v>
      </c>
      <c r="H6179" s="137">
        <f t="shared" si="211"/>
        <v>18</v>
      </c>
      <c r="I6179" s="132" t="s">
        <v>79</v>
      </c>
      <c r="J6179" s="132" t="str" cm="1">
        <f t="array" ref="J6179">_xlfn.XLOOKUP(D6179,justificativas_motivos,justificativas_texto,"",1,1)</f>
        <v>MOTORISTA CUMPRINDO HORÁRIO NA ESCALA ATUAL</v>
      </c>
    </row>
    <row r="6180" spans="1:10" ht="41.25" hidden="1" customHeight="1">
      <c r="A6180" s="131">
        <v>45844</v>
      </c>
      <c r="B6180" s="135">
        <v>24014</v>
      </c>
      <c r="C6180" s="133">
        <v>0.79166666666666663</v>
      </c>
      <c r="D6180" s="136" t="s">
        <v>11</v>
      </c>
      <c r="E6180" s="132" t="s">
        <v>116</v>
      </c>
      <c r="F6180" s="132"/>
      <c r="G6180" s="132" t="str">
        <f t="shared" si="210"/>
        <v>1</v>
      </c>
      <c r="H6180" s="137">
        <f t="shared" si="211"/>
        <v>18</v>
      </c>
      <c r="I6180" s="132" t="s">
        <v>79</v>
      </c>
      <c r="J6180" s="132" t="str" cm="1">
        <f t="array" ref="J6180">_xlfn.XLOOKUP(D6180,justificativas_motivos,justificativas_texto,"",1,1)</f>
        <v>MOTORISTA CUMPRINDO HORÁRIO NA ESCALA ATUAL</v>
      </c>
    </row>
    <row r="6181" spans="1:10" ht="41.25" hidden="1" customHeight="1">
      <c r="A6181" s="131">
        <v>45844</v>
      </c>
      <c r="B6181" s="135">
        <v>25007</v>
      </c>
      <c r="C6181" s="133">
        <v>0.83333333333333337</v>
      </c>
      <c r="D6181" s="136" t="s">
        <v>11</v>
      </c>
      <c r="E6181" s="132" t="s">
        <v>166</v>
      </c>
      <c r="F6181" s="132"/>
      <c r="G6181" s="132" t="str">
        <f t="shared" si="210"/>
        <v>1</v>
      </c>
      <c r="H6181" s="137">
        <f t="shared" si="211"/>
        <v>18</v>
      </c>
      <c r="I6181" s="132" t="str" cm="1">
        <f t="array" ref="I6181">_xlfn.XLOOKUP(C6181,imp_horarios,imp_trechos_janta,"",-1,1)</f>
        <v>GOIANIA X SAO LUIS 20:00</v>
      </c>
      <c r="J6181" s="132" t="str" cm="1">
        <f t="array" ref="J6181">_xlfn.XLOOKUP(D6181,justificativas_motivos,justificativas_texto,"",1,1)</f>
        <v>MOTORISTA CUMPRINDO HORÁRIO NA ESCALA ATUAL</v>
      </c>
    </row>
    <row r="6182" spans="1:10" ht="41.25" hidden="1" customHeight="1">
      <c r="A6182" s="131">
        <v>45844</v>
      </c>
      <c r="B6182" s="135">
        <v>25007</v>
      </c>
      <c r="C6182" s="133">
        <v>0.83333333333333337</v>
      </c>
      <c r="D6182" s="136" t="s">
        <v>11</v>
      </c>
      <c r="E6182" s="132" t="s">
        <v>70</v>
      </c>
      <c r="F6182" s="132"/>
      <c r="G6182" s="132" t="str">
        <f t="shared" si="210"/>
        <v>1</v>
      </c>
      <c r="H6182" s="137">
        <f t="shared" si="211"/>
        <v>18</v>
      </c>
      <c r="I6182" s="132" t="str" cm="1">
        <f t="array" ref="I6182">_xlfn.XLOOKUP(C6182,imp_horarios,imp_trechos_janta,"",-1,1)</f>
        <v>GOIANIA X SAO LUIS 20:00</v>
      </c>
      <c r="J6182" s="132" t="str" cm="1">
        <f t="array" ref="J6182">_xlfn.XLOOKUP(D6182,justificativas_motivos,justificativas_texto,"",1,1)</f>
        <v>MOTORISTA CUMPRINDO HORÁRIO NA ESCALA ATUAL</v>
      </c>
    </row>
    <row r="6183" spans="1:10" ht="41.25" hidden="1" customHeight="1">
      <c r="A6183" s="131">
        <v>45845</v>
      </c>
      <c r="B6183" s="135">
        <v>24014</v>
      </c>
      <c r="C6183" s="133">
        <v>0.79166666666666663</v>
      </c>
      <c r="D6183" s="136" t="s">
        <v>11</v>
      </c>
      <c r="E6183" s="132" t="s">
        <v>188</v>
      </c>
      <c r="F6183" s="132"/>
      <c r="G6183" s="132" t="str">
        <f t="shared" si="210"/>
        <v>1</v>
      </c>
      <c r="H6183" s="137">
        <f t="shared" si="211"/>
        <v>18</v>
      </c>
      <c r="I6183" s="132" t="str" cm="1">
        <f t="array" ref="I6183">_xlfn.XLOOKUP(C6183,imp_horarios,imp_trechos_janta,"",-1,1)</f>
        <v>GOIANIA X TERESINA 18:00</v>
      </c>
      <c r="J6183" s="132" t="str" cm="1">
        <f t="array" ref="J6183">_xlfn.XLOOKUP(D6183,justificativas_motivos,justificativas_texto,"",1,1)</f>
        <v>MOTORISTA CUMPRINDO HORÁRIO NA ESCALA ATUAL</v>
      </c>
    </row>
    <row r="6184" spans="1:10" ht="41.25" hidden="1" customHeight="1">
      <c r="A6184" s="131">
        <v>45845</v>
      </c>
      <c r="B6184" s="135">
        <v>24014</v>
      </c>
      <c r="C6184" s="133">
        <v>0.79166666666666663</v>
      </c>
      <c r="D6184" s="136" t="s">
        <v>11</v>
      </c>
      <c r="E6184" s="132" t="s">
        <v>116</v>
      </c>
      <c r="F6184" s="132"/>
      <c r="G6184" s="132" t="str">
        <f t="shared" si="210"/>
        <v>1</v>
      </c>
      <c r="H6184" s="137">
        <f t="shared" si="211"/>
        <v>18</v>
      </c>
      <c r="I6184" s="132" t="str" cm="1">
        <f t="array" ref="I6184">_xlfn.XLOOKUP(C6184,imp_horarios,imp_trechos_janta,"",-1,1)</f>
        <v>GOIANIA X TERESINA 18:00</v>
      </c>
      <c r="J6184" s="132" t="str" cm="1">
        <f t="array" ref="J6184">_xlfn.XLOOKUP(D6184,justificativas_motivos,justificativas_texto,"",1,1)</f>
        <v>MOTORISTA CUMPRINDO HORÁRIO NA ESCALA ATUAL</v>
      </c>
    </row>
    <row r="6185" spans="1:10" ht="41.25" hidden="1" customHeight="1">
      <c r="A6185" s="131">
        <v>45845</v>
      </c>
      <c r="B6185" s="135">
        <v>25007</v>
      </c>
      <c r="C6185" s="133">
        <v>0.83333333333333337</v>
      </c>
      <c r="D6185" s="136" t="s">
        <v>11</v>
      </c>
      <c r="E6185" s="132" t="s">
        <v>151</v>
      </c>
      <c r="F6185" s="132"/>
      <c r="G6185" s="132" t="str">
        <f t="shared" si="210"/>
        <v>1</v>
      </c>
      <c r="H6185" s="137">
        <f t="shared" si="211"/>
        <v>18</v>
      </c>
      <c r="I6185" s="132" t="str" cm="1">
        <f t="array" ref="I6185">_xlfn.XLOOKUP(C6185,imp_horarios,imp_trechos_janta,"",-1,1)</f>
        <v>GOIANIA X SAO LUIS 20:00</v>
      </c>
      <c r="J6185" s="132" t="str" cm="1">
        <f t="array" ref="J6185">_xlfn.XLOOKUP(D6185,justificativas_motivos,justificativas_texto,"",1,1)</f>
        <v>MOTORISTA CUMPRINDO HORÁRIO NA ESCALA ATUAL</v>
      </c>
    </row>
    <row r="6186" spans="1:10" ht="41.25" hidden="1" customHeight="1">
      <c r="A6186" s="131">
        <v>45845</v>
      </c>
      <c r="B6186" s="135">
        <v>25007</v>
      </c>
      <c r="C6186" s="133">
        <v>0.83333333333333337</v>
      </c>
      <c r="D6186" s="136" t="s">
        <v>11</v>
      </c>
      <c r="E6186" s="132" t="s">
        <v>70</v>
      </c>
      <c r="F6186" s="132"/>
      <c r="G6186" s="132" t="str">
        <f t="shared" si="210"/>
        <v>1</v>
      </c>
      <c r="H6186" s="137">
        <f t="shared" si="211"/>
        <v>18</v>
      </c>
      <c r="I6186" s="132" t="str" cm="1">
        <f t="array" ref="I6186">_xlfn.XLOOKUP(C6186,imp_horarios,imp_trechos_janta,"",-1,1)</f>
        <v>GOIANIA X SAO LUIS 20:00</v>
      </c>
      <c r="J6186" s="132" t="str" cm="1">
        <f t="array" ref="J6186">_xlfn.XLOOKUP(D6186,justificativas_motivos,justificativas_texto,"",1,1)</f>
        <v>MOTORISTA CUMPRINDO HORÁRIO NA ESCALA ATUAL</v>
      </c>
    </row>
    <row r="6187" spans="1:10" ht="41.25" hidden="1" customHeight="1">
      <c r="A6187" s="131">
        <v>45845</v>
      </c>
      <c r="B6187" s="135">
        <v>15800</v>
      </c>
      <c r="C6187" s="133">
        <v>0.375</v>
      </c>
      <c r="D6187" s="136" t="s">
        <v>369</v>
      </c>
      <c r="E6187" s="132" t="s">
        <v>309</v>
      </c>
      <c r="F6187" s="132"/>
      <c r="G6187" s="132" t="str">
        <f t="shared" si="210"/>
        <v>1</v>
      </c>
      <c r="H6187" s="137">
        <f t="shared" si="211"/>
        <v>18</v>
      </c>
      <c r="I6187" s="132" t="str" cm="1">
        <f t="array" ref="I6187">_xlfn.XLOOKUP(C6187,imp_horarios,imp_trechos_janta,"",-1,1)</f>
        <v>SAO LUIS X GOIANIA 08:00</v>
      </c>
      <c r="J6187" s="132" t="str" cm="1">
        <f t="array" ref="J6187">_xlfn.XLOOKUP(D6187,justificativas_motivos,justificativas_texto,"",1,1)</f>
        <v>MOTORISTA FAZENDO VIAGEM APENAS COM CARGAS NO ONIBUS</v>
      </c>
    </row>
    <row r="6188" spans="1:10" ht="41.25" hidden="1" customHeight="1">
      <c r="A6188" s="131">
        <v>45845</v>
      </c>
      <c r="B6188" s="135">
        <v>15800</v>
      </c>
      <c r="C6188" s="133">
        <v>0.375</v>
      </c>
      <c r="D6188" s="136" t="s">
        <v>369</v>
      </c>
      <c r="E6188" s="132" t="s">
        <v>119</v>
      </c>
      <c r="F6188" s="132"/>
      <c r="G6188" s="132" t="str">
        <f t="shared" si="210"/>
        <v>1</v>
      </c>
      <c r="H6188" s="137">
        <f t="shared" si="211"/>
        <v>18</v>
      </c>
      <c r="I6188" s="132" t="str" cm="1">
        <f t="array" ref="I6188">_xlfn.XLOOKUP(C6188,imp_horarios,imp_trechos_janta,"",-1,1)</f>
        <v>SAO LUIS X GOIANIA 08:00</v>
      </c>
      <c r="J6188" s="132" t="str" cm="1">
        <f t="array" ref="J6188">_xlfn.XLOOKUP(D6188,justificativas_motivos,justificativas_texto,"",1,1)</f>
        <v>MOTORISTA FAZENDO VIAGEM APENAS COM CARGAS NO ONIBUS</v>
      </c>
    </row>
    <row r="6189" spans="1:10" ht="41.25" hidden="1" customHeight="1">
      <c r="A6189" s="131">
        <v>45845</v>
      </c>
      <c r="B6189" s="135">
        <v>19003</v>
      </c>
      <c r="C6189" s="133">
        <v>0.39583333333333331</v>
      </c>
      <c r="D6189" s="136" t="s">
        <v>11</v>
      </c>
      <c r="E6189" s="132" t="s">
        <v>27</v>
      </c>
      <c r="F6189" s="132"/>
      <c r="G6189" s="132" t="str">
        <f t="shared" si="210"/>
        <v>1</v>
      </c>
      <c r="H6189" s="137">
        <f t="shared" si="211"/>
        <v>18</v>
      </c>
      <c r="I6189" s="132" t="str" cm="1">
        <f t="array" ref="I6189">_xlfn.XLOOKUP(C6189,imp_horarios,imp_trechos_janta,"",-1,1)</f>
        <v>GOIANIA X BELEM 09:30</v>
      </c>
      <c r="J6189" s="132" t="str" cm="1">
        <f t="array" ref="J6189">_xlfn.XLOOKUP(D6189,justificativas_motivos,justificativas_texto,"",1,1)</f>
        <v>MOTORISTA CUMPRINDO HORÁRIO NA ESCALA ATUAL</v>
      </c>
    </row>
    <row r="6190" spans="1:10" ht="41.25" hidden="1" customHeight="1">
      <c r="A6190" s="131">
        <v>45845</v>
      </c>
      <c r="B6190" s="135">
        <v>19003</v>
      </c>
      <c r="C6190" s="133">
        <v>0.39583333333333331</v>
      </c>
      <c r="D6190" s="136" t="s">
        <v>11</v>
      </c>
      <c r="E6190" s="132" t="s">
        <v>37</v>
      </c>
      <c r="F6190" s="132"/>
      <c r="G6190" s="132" t="str">
        <f t="shared" si="210"/>
        <v>1</v>
      </c>
      <c r="H6190" s="137">
        <f t="shared" si="211"/>
        <v>18</v>
      </c>
      <c r="I6190" s="132" t="str" cm="1">
        <f t="array" ref="I6190">_xlfn.XLOOKUP(C6190,imp_horarios,imp_trechos_janta,"",-1,1)</f>
        <v>GOIANIA X BELEM 09:30</v>
      </c>
      <c r="J6190" s="132" t="str" cm="1">
        <f t="array" ref="J6190">_xlfn.XLOOKUP(D6190,justificativas_motivos,justificativas_texto,"",1,1)</f>
        <v>MOTORISTA CUMPRINDO HORÁRIO NA ESCALA ATUAL</v>
      </c>
    </row>
    <row r="6191" spans="1:10" ht="41.25" hidden="1" customHeight="1">
      <c r="A6191" s="131">
        <v>45845</v>
      </c>
      <c r="B6191" s="135">
        <v>20016</v>
      </c>
      <c r="C6191" s="133">
        <v>0.75</v>
      </c>
      <c r="D6191" s="136" t="s">
        <v>11</v>
      </c>
      <c r="E6191" s="132" t="s">
        <v>232</v>
      </c>
      <c r="F6191" s="132"/>
      <c r="G6191" s="132" t="str">
        <f t="shared" si="210"/>
        <v>1</v>
      </c>
      <c r="H6191" s="137">
        <f t="shared" si="211"/>
        <v>18</v>
      </c>
      <c r="I6191" s="132" t="str" cm="1">
        <f t="array" ref="I6191">_xlfn.XLOOKUP(C6191,imp_horarios,imp_trechos_janta,"",-1,1)</f>
        <v>GOIANIA X TERESINA 18:00</v>
      </c>
      <c r="J6191" s="132" t="str" cm="1">
        <f t="array" ref="J6191">_xlfn.XLOOKUP(D6191,justificativas_motivos,justificativas_texto,"",1,1)</f>
        <v>MOTORISTA CUMPRINDO HORÁRIO NA ESCALA ATUAL</v>
      </c>
    </row>
    <row r="6192" spans="1:10" ht="41.25" hidden="1" customHeight="1">
      <c r="A6192" s="131">
        <v>45845</v>
      </c>
      <c r="B6192" s="135">
        <v>20016</v>
      </c>
      <c r="C6192" s="133">
        <v>0.75</v>
      </c>
      <c r="D6192" s="136" t="s">
        <v>11</v>
      </c>
      <c r="E6192" s="132" t="s">
        <v>23</v>
      </c>
      <c r="F6192" s="132"/>
      <c r="G6192" s="132" t="str">
        <f t="shared" si="210"/>
        <v>1</v>
      </c>
      <c r="H6192" s="137">
        <f t="shared" si="211"/>
        <v>18</v>
      </c>
      <c r="I6192" s="132" t="str" cm="1">
        <f t="array" ref="I6192">_xlfn.XLOOKUP(C6192,imp_horarios,imp_trechos_janta,"",-1,1)</f>
        <v>GOIANIA X TERESINA 18:00</v>
      </c>
      <c r="J6192" s="132" t="str" cm="1">
        <f t="array" ref="J6192">_xlfn.XLOOKUP(D6192,justificativas_motivos,justificativas_texto,"",1,1)</f>
        <v>MOTORISTA CUMPRINDO HORÁRIO NA ESCALA ATUAL</v>
      </c>
    </row>
    <row r="6193" spans="1:10" ht="41.25" hidden="1" customHeight="1">
      <c r="A6193" s="131">
        <v>45845</v>
      </c>
      <c r="B6193" s="135">
        <v>25008</v>
      </c>
      <c r="C6193" s="133">
        <v>0.79166666666666663</v>
      </c>
      <c r="D6193" s="136" t="s">
        <v>11</v>
      </c>
      <c r="E6193" s="132" t="s">
        <v>302</v>
      </c>
      <c r="F6193" s="132"/>
      <c r="G6193" s="132" t="str">
        <f t="shared" si="210"/>
        <v>1</v>
      </c>
      <c r="H6193" s="137">
        <f t="shared" si="211"/>
        <v>18</v>
      </c>
      <c r="I6193" s="132" t="str" cm="1">
        <f t="array" ref="I6193">_xlfn.XLOOKUP(C6193,imp_horarios,imp_trechos_janta,"",-1,1)</f>
        <v>GOIANIA X TERESINA 18:00</v>
      </c>
      <c r="J6193" s="132" t="str" cm="1">
        <f t="array" ref="J6193">_xlfn.XLOOKUP(D6193,justificativas_motivos,justificativas_texto,"",1,1)</f>
        <v>MOTORISTA CUMPRINDO HORÁRIO NA ESCALA ATUAL</v>
      </c>
    </row>
    <row r="6194" spans="1:10" ht="41.25" hidden="1" customHeight="1">
      <c r="A6194" s="131">
        <v>45845</v>
      </c>
      <c r="B6194" s="135">
        <v>25008</v>
      </c>
      <c r="C6194" s="133">
        <v>0.79166666666666663</v>
      </c>
      <c r="D6194" s="136" t="s">
        <v>11</v>
      </c>
      <c r="E6194" s="132" t="s">
        <v>171</v>
      </c>
      <c r="F6194" s="132"/>
      <c r="G6194" s="132" t="str">
        <f t="shared" si="210"/>
        <v>1</v>
      </c>
      <c r="H6194" s="137">
        <f t="shared" si="211"/>
        <v>18</v>
      </c>
      <c r="I6194" s="132" t="str" cm="1">
        <f t="array" ref="I6194">_xlfn.XLOOKUP(C6194,imp_horarios,imp_trechos_janta,"",-1,1)</f>
        <v>GOIANIA X TERESINA 18:00</v>
      </c>
      <c r="J6194" s="132" t="str" cm="1">
        <f t="array" ref="J6194">_xlfn.XLOOKUP(D6194,justificativas_motivos,justificativas_texto,"",1,1)</f>
        <v>MOTORISTA CUMPRINDO HORÁRIO NA ESCALA ATUAL</v>
      </c>
    </row>
    <row r="6195" spans="1:10" ht="41.25" hidden="1" customHeight="1">
      <c r="A6195" s="131">
        <v>45845</v>
      </c>
      <c r="B6195" s="135">
        <v>24013</v>
      </c>
      <c r="C6195" s="133">
        <v>0.83333333333333337</v>
      </c>
      <c r="D6195" s="136" t="s">
        <v>11</v>
      </c>
      <c r="E6195" s="132" t="s">
        <v>224</v>
      </c>
      <c r="F6195" s="132"/>
      <c r="G6195" s="132" t="str">
        <f t="shared" si="210"/>
        <v>1</v>
      </c>
      <c r="H6195" s="137">
        <f t="shared" si="211"/>
        <v>18</v>
      </c>
      <c r="I6195" s="132" t="str" cm="1">
        <f t="array" ref="I6195">_xlfn.XLOOKUP(C6195,imp_horarios,imp_trechos_janta,"",-1,1)</f>
        <v>GOIANIA X SAO LUIS 20:00</v>
      </c>
      <c r="J6195" s="132" t="str" cm="1">
        <f t="array" ref="J6195">_xlfn.XLOOKUP(D6195,justificativas_motivos,justificativas_texto,"",1,1)</f>
        <v>MOTORISTA CUMPRINDO HORÁRIO NA ESCALA ATUAL</v>
      </c>
    </row>
    <row r="6196" spans="1:10" ht="41.25" hidden="1" customHeight="1">
      <c r="A6196" s="131">
        <v>45845</v>
      </c>
      <c r="B6196" s="135">
        <v>24013</v>
      </c>
      <c r="C6196" s="133">
        <v>0.83333333333333337</v>
      </c>
      <c r="D6196" s="136" t="s">
        <v>11</v>
      </c>
      <c r="E6196" s="132" t="s">
        <v>266</v>
      </c>
      <c r="F6196" s="132"/>
      <c r="G6196" s="132" t="str">
        <f t="shared" si="210"/>
        <v>1</v>
      </c>
      <c r="H6196" s="137">
        <f t="shared" si="211"/>
        <v>18</v>
      </c>
      <c r="I6196" s="132" t="str" cm="1">
        <f t="array" ref="I6196">_xlfn.XLOOKUP(C6196,imp_horarios,imp_trechos_janta,"",-1,1)</f>
        <v>GOIANIA X SAO LUIS 20:00</v>
      </c>
      <c r="J6196" s="132" t="str" cm="1">
        <f t="array" ref="J6196">_xlfn.XLOOKUP(D6196,justificativas_motivos,justificativas_texto,"",1,1)</f>
        <v>MOTORISTA CUMPRINDO HORÁRIO NA ESCALA ATUAL</v>
      </c>
    </row>
    <row r="6197" spans="1:10" ht="41.25" hidden="1" customHeight="1">
      <c r="A6197" s="131">
        <v>45846</v>
      </c>
      <c r="B6197" s="135">
        <v>20018</v>
      </c>
      <c r="C6197" s="133">
        <v>0.87847222222222221</v>
      </c>
      <c r="D6197" s="136" t="s">
        <v>11</v>
      </c>
      <c r="E6197" s="129" t="s">
        <v>224</v>
      </c>
      <c r="F6197" s="132"/>
      <c r="G6197" s="132" t="str">
        <f t="shared" si="210"/>
        <v>1</v>
      </c>
      <c r="H6197" s="137">
        <f t="shared" si="211"/>
        <v>18</v>
      </c>
      <c r="I6197" s="132" t="str" cm="1">
        <f t="array" ref="I6197">_xlfn.XLOOKUP(C6197,imp_horarios,imp_trechos_janta,"",-1,1)</f>
        <v>BELEM X GOIANIA 21:05</v>
      </c>
      <c r="J6197" s="132" t="str" cm="1">
        <f t="array" ref="J6197">_xlfn.XLOOKUP(D6197,justificativas_motivos,justificativas_texto,"",1,1)</f>
        <v>MOTORISTA CUMPRINDO HORÁRIO NA ESCALA ATUAL</v>
      </c>
    </row>
    <row r="6198" spans="1:10" ht="41.25" hidden="1" customHeight="1">
      <c r="A6198" s="131">
        <v>45846</v>
      </c>
      <c r="B6198" s="135">
        <v>20018</v>
      </c>
      <c r="C6198" s="133">
        <v>0.87847222222222221</v>
      </c>
      <c r="D6198" s="136" t="s">
        <v>11</v>
      </c>
      <c r="E6198" s="129" t="s">
        <v>266</v>
      </c>
      <c r="F6198" s="132"/>
      <c r="G6198" s="132" t="str">
        <f t="shared" si="210"/>
        <v>1</v>
      </c>
      <c r="H6198" s="137">
        <f t="shared" si="211"/>
        <v>18</v>
      </c>
      <c r="I6198" s="132" t="str" cm="1">
        <f t="array" ref="I6198">_xlfn.XLOOKUP(C6198,imp_horarios,imp_trechos_janta,"",-1,1)</f>
        <v>BELEM X GOIANIA 21:05</v>
      </c>
      <c r="J6198" s="132" t="str" cm="1">
        <f t="array" ref="J6198">_xlfn.XLOOKUP(D6198,justificativas_motivos,justificativas_texto,"",1,1)</f>
        <v>MOTORISTA CUMPRINDO HORÁRIO NA ESCALA ATUAL</v>
      </c>
    </row>
    <row r="6199" spans="1:10" ht="41.25" hidden="1" customHeight="1">
      <c r="A6199" s="131">
        <v>45846</v>
      </c>
      <c r="B6199" s="135">
        <v>19003</v>
      </c>
      <c r="C6199" s="133">
        <v>0.90972222222222221</v>
      </c>
      <c r="D6199" s="136" t="s">
        <v>11</v>
      </c>
      <c r="E6199" s="129" t="s">
        <v>119</v>
      </c>
      <c r="F6199" s="132"/>
      <c r="G6199" s="132" t="str">
        <f t="shared" si="210"/>
        <v>1</v>
      </c>
      <c r="H6199" s="137">
        <f t="shared" si="211"/>
        <v>18</v>
      </c>
      <c r="I6199" s="132" t="str" cm="1">
        <f t="array" ref="I6199">_xlfn.XLOOKUP(C6199,imp_horarios,imp_trechos_janta,"",-1,1)</f>
        <v>BELEM X GOIANIA 21:05</v>
      </c>
      <c r="J6199" s="132" t="str" cm="1">
        <f t="array" ref="J6199">_xlfn.XLOOKUP(D6199,justificativas_motivos,justificativas_texto,"",1,1)</f>
        <v>MOTORISTA CUMPRINDO HORÁRIO NA ESCALA ATUAL</v>
      </c>
    </row>
    <row r="6200" spans="1:10" ht="41.25" hidden="1" customHeight="1">
      <c r="A6200" s="131">
        <v>45846</v>
      </c>
      <c r="B6200" s="135">
        <v>19003</v>
      </c>
      <c r="C6200" s="133">
        <v>0.90972222222222221</v>
      </c>
      <c r="D6200" s="136" t="s">
        <v>11</v>
      </c>
      <c r="E6200" s="129" t="s">
        <v>309</v>
      </c>
      <c r="F6200" s="132"/>
      <c r="G6200" s="132" t="str">
        <f t="shared" si="210"/>
        <v>1</v>
      </c>
      <c r="H6200" s="137">
        <f t="shared" si="211"/>
        <v>18</v>
      </c>
      <c r="I6200" s="132" t="str" cm="1">
        <f t="array" ref="I6200">_xlfn.XLOOKUP(C6200,imp_horarios,imp_trechos_janta,"",-1,1)</f>
        <v>BELEM X GOIANIA 21:05</v>
      </c>
      <c r="J6200" s="132" t="str" cm="1">
        <f t="array" ref="J6200">_xlfn.XLOOKUP(D6200,justificativas_motivos,justificativas_texto,"",1,1)</f>
        <v>MOTORISTA CUMPRINDO HORÁRIO NA ESCALA ATUAL</v>
      </c>
    </row>
    <row r="6201" spans="1:10" ht="41.25" hidden="1" customHeight="1">
      <c r="A6201" s="131">
        <v>45846</v>
      </c>
      <c r="B6201" s="135">
        <v>24013</v>
      </c>
      <c r="C6201" s="133">
        <v>0.3</v>
      </c>
      <c r="D6201" s="136" t="s">
        <v>11</v>
      </c>
      <c r="E6201" s="129" t="s">
        <v>92</v>
      </c>
      <c r="F6201" s="132"/>
      <c r="G6201" s="132" t="str">
        <f t="shared" si="210"/>
        <v>1</v>
      </c>
      <c r="H6201" s="137">
        <f t="shared" si="211"/>
        <v>18</v>
      </c>
      <c r="I6201" s="132" t="str" cm="1">
        <f t="array" ref="I6201">_xlfn.XLOOKUP(C6201,imp_horarios,imp_trechos_janta,"",-1,1)</f>
        <v>BELEM X GOIANIA 07:12</v>
      </c>
      <c r="J6201" s="132" t="str" cm="1">
        <f t="array" ref="J6201">_xlfn.XLOOKUP(D6201,justificativas_motivos,justificativas_texto,"",1,1)</f>
        <v>MOTORISTA CUMPRINDO HORÁRIO NA ESCALA ATUAL</v>
      </c>
    </row>
    <row r="6202" spans="1:10" ht="41.25" hidden="1" customHeight="1">
      <c r="A6202" s="131">
        <v>45846</v>
      </c>
      <c r="B6202" s="135">
        <v>24013</v>
      </c>
      <c r="C6202" s="133">
        <v>0.3</v>
      </c>
      <c r="D6202" s="136" t="s">
        <v>11</v>
      </c>
      <c r="E6202" s="129" t="s">
        <v>45</v>
      </c>
      <c r="F6202" s="132"/>
      <c r="G6202" s="132" t="str">
        <f t="shared" si="210"/>
        <v>1</v>
      </c>
      <c r="H6202" s="137">
        <f t="shared" si="211"/>
        <v>18</v>
      </c>
      <c r="I6202" s="132" t="str" cm="1">
        <f t="array" ref="I6202">_xlfn.XLOOKUP(C6202,imp_horarios,imp_trechos_janta,"",-1,1)</f>
        <v>BELEM X GOIANIA 07:12</v>
      </c>
      <c r="J6202" s="132" t="str" cm="1">
        <f t="array" ref="J6202">_xlfn.XLOOKUP(D6202,justificativas_motivos,justificativas_texto,"",1,1)</f>
        <v>MOTORISTA CUMPRINDO HORÁRIO NA ESCALA ATUAL</v>
      </c>
    </row>
    <row r="6203" spans="1:10" ht="41.25" hidden="1" customHeight="1">
      <c r="A6203" s="131">
        <v>45846</v>
      </c>
      <c r="B6203" s="135">
        <v>19020</v>
      </c>
      <c r="C6203" s="133">
        <v>0.75</v>
      </c>
      <c r="D6203" s="136" t="s">
        <v>11</v>
      </c>
      <c r="E6203" s="132" t="s">
        <v>163</v>
      </c>
      <c r="F6203" s="132"/>
      <c r="G6203" s="132" t="str">
        <f t="shared" si="210"/>
        <v>1</v>
      </c>
      <c r="H6203" s="137">
        <f t="shared" si="211"/>
        <v>18</v>
      </c>
      <c r="I6203" s="132" t="str" cm="1">
        <f t="array" ref="I6203">_xlfn.XLOOKUP(C6203,imp_horarios,imp_trechos_janta,"",-1,1)</f>
        <v>GOIANIA X TERESINA 18:00</v>
      </c>
      <c r="J6203" s="132" t="str" cm="1">
        <f t="array" ref="J6203">_xlfn.XLOOKUP(D6203,justificativas_motivos,justificativas_texto,"",1,1)</f>
        <v>MOTORISTA CUMPRINDO HORÁRIO NA ESCALA ATUAL</v>
      </c>
    </row>
    <row r="6204" spans="1:10" ht="41.25" hidden="1" customHeight="1">
      <c r="A6204" s="131">
        <v>45846</v>
      </c>
      <c r="B6204" s="135">
        <v>19020</v>
      </c>
      <c r="C6204" s="133">
        <v>0.75</v>
      </c>
      <c r="D6204" s="136" t="s">
        <v>11</v>
      </c>
      <c r="E6204" s="132" t="s">
        <v>121</v>
      </c>
      <c r="F6204" s="132"/>
      <c r="G6204" s="132" t="str">
        <f t="shared" ref="G6204:G6267" si="212">IF(E6204="MOTORISTA","","1")</f>
        <v>1</v>
      </c>
      <c r="H6204" s="137">
        <f t="shared" si="211"/>
        <v>18</v>
      </c>
      <c r="I6204" s="132" t="str" cm="1">
        <f t="array" ref="I6204">_xlfn.XLOOKUP(C6204,imp_horarios,imp_trechos_janta,"",-1,1)</f>
        <v>GOIANIA X TERESINA 18:00</v>
      </c>
      <c r="J6204" s="132" t="str" cm="1">
        <f t="array" ref="J6204">_xlfn.XLOOKUP(D6204,justificativas_motivos,justificativas_texto,"",1,1)</f>
        <v>MOTORISTA CUMPRINDO HORÁRIO NA ESCALA ATUAL</v>
      </c>
    </row>
    <row r="6205" spans="1:10" ht="41.25" hidden="1" customHeight="1">
      <c r="A6205" s="131">
        <v>45846</v>
      </c>
      <c r="B6205" s="135">
        <v>24002</v>
      </c>
      <c r="C6205" s="133">
        <v>0.79166666666666663</v>
      </c>
      <c r="D6205" s="136" t="s">
        <v>11</v>
      </c>
      <c r="E6205" s="132" t="s">
        <v>93</v>
      </c>
      <c r="F6205" s="132"/>
      <c r="G6205" s="132" t="str">
        <f t="shared" si="212"/>
        <v>1</v>
      </c>
      <c r="H6205" s="137">
        <f t="shared" si="211"/>
        <v>18</v>
      </c>
      <c r="I6205" s="132" t="str" cm="1">
        <f t="array" ref="I6205">_xlfn.XLOOKUP(C6205,imp_horarios,imp_trechos_janta,"",-1,1)</f>
        <v>GOIANIA X TERESINA 18:00</v>
      </c>
      <c r="J6205" s="132" t="str" cm="1">
        <f t="array" ref="J6205">_xlfn.XLOOKUP(D6205,justificativas_motivos,justificativas_texto,"",1,1)</f>
        <v>MOTORISTA CUMPRINDO HORÁRIO NA ESCALA ATUAL</v>
      </c>
    </row>
    <row r="6206" spans="1:10" ht="41.25" hidden="1" customHeight="1">
      <c r="A6206" s="131">
        <v>45846</v>
      </c>
      <c r="B6206" s="135">
        <v>24002</v>
      </c>
      <c r="C6206" s="133">
        <v>0.79166666666666663</v>
      </c>
      <c r="D6206" s="136" t="s">
        <v>11</v>
      </c>
      <c r="E6206" s="132" t="s">
        <v>83</v>
      </c>
      <c r="F6206" s="132"/>
      <c r="G6206" s="132" t="str">
        <f t="shared" si="212"/>
        <v>1</v>
      </c>
      <c r="H6206" s="137">
        <f t="shared" si="211"/>
        <v>18</v>
      </c>
      <c r="I6206" s="132" t="str" cm="1">
        <f t="array" ref="I6206">_xlfn.XLOOKUP(C6206,imp_horarios,imp_trechos_janta,"",-1,1)</f>
        <v>GOIANIA X TERESINA 18:00</v>
      </c>
      <c r="J6206" s="132" t="str" cm="1">
        <f t="array" ref="J6206">_xlfn.XLOOKUP(D6206,justificativas_motivos,justificativas_texto,"",1,1)</f>
        <v>MOTORISTA CUMPRINDO HORÁRIO NA ESCALA ATUAL</v>
      </c>
    </row>
    <row r="6207" spans="1:10" ht="41.25" hidden="1" customHeight="1">
      <c r="A6207" s="131">
        <v>45846</v>
      </c>
      <c r="B6207" s="135">
        <v>24015</v>
      </c>
      <c r="C6207" s="133">
        <v>0.83333333333333337</v>
      </c>
      <c r="D6207" s="136" t="s">
        <v>11</v>
      </c>
      <c r="E6207" s="132" t="s">
        <v>209</v>
      </c>
      <c r="F6207" s="132"/>
      <c r="G6207" s="132" t="str">
        <f t="shared" si="212"/>
        <v>1</v>
      </c>
      <c r="H6207" s="137">
        <f t="shared" si="211"/>
        <v>18</v>
      </c>
      <c r="I6207" s="132" t="str" cm="1">
        <f t="array" ref="I6207">_xlfn.XLOOKUP(C6207,imp_horarios,imp_trechos_janta,"",-1,1)</f>
        <v>GOIANIA X SAO LUIS 20:00</v>
      </c>
      <c r="J6207" s="132" t="str" cm="1">
        <f t="array" ref="J6207">_xlfn.XLOOKUP(D6207,justificativas_motivos,justificativas_texto,"",1,1)</f>
        <v>MOTORISTA CUMPRINDO HORÁRIO NA ESCALA ATUAL</v>
      </c>
    </row>
    <row r="6208" spans="1:10" ht="41.25" hidden="1" customHeight="1">
      <c r="A6208" s="131">
        <v>45846</v>
      </c>
      <c r="B6208" s="135">
        <v>24015</v>
      </c>
      <c r="C6208" s="133">
        <v>0.83333333333333337</v>
      </c>
      <c r="D6208" s="136" t="s">
        <v>11</v>
      </c>
      <c r="E6208" s="132" t="s">
        <v>190</v>
      </c>
      <c r="F6208" s="132"/>
      <c r="G6208" s="132" t="str">
        <f t="shared" si="212"/>
        <v>1</v>
      </c>
      <c r="H6208" s="137">
        <f t="shared" si="211"/>
        <v>18</v>
      </c>
      <c r="I6208" s="132" t="str" cm="1">
        <f t="array" ref="I6208">_xlfn.XLOOKUP(C6208,imp_horarios,imp_trechos_janta,"",-1,1)</f>
        <v>GOIANIA X SAO LUIS 20:00</v>
      </c>
      <c r="J6208" s="132" t="str" cm="1">
        <f t="array" ref="J6208">_xlfn.XLOOKUP(D6208,justificativas_motivos,justificativas_texto,"",1,1)</f>
        <v>MOTORISTA CUMPRINDO HORÁRIO NA ESCALA ATUAL</v>
      </c>
    </row>
    <row r="6209" spans="1:10" ht="41.25" hidden="1" customHeight="1">
      <c r="A6209" s="131">
        <v>45847</v>
      </c>
      <c r="B6209" s="133" t="s">
        <v>137</v>
      </c>
      <c r="C6209" s="133" t="s">
        <v>137</v>
      </c>
      <c r="D6209" s="133" t="s">
        <v>137</v>
      </c>
      <c r="E6209" s="132" t="s">
        <v>209</v>
      </c>
      <c r="F6209" s="132"/>
      <c r="G6209" s="132" t="str">
        <f t="shared" si="212"/>
        <v>1</v>
      </c>
      <c r="H6209" s="137">
        <f t="shared" si="211"/>
        <v>18</v>
      </c>
      <c r="I6209" s="132" t="str" cm="1">
        <f t="array" ref="I6209">_xlfn.XLOOKUP(C6209,imp_horarios,imp_trechos_janta,"",-1,1)</f>
        <v>ESPERA</v>
      </c>
      <c r="J6209" s="132" t="str" cm="1">
        <f t="array" ref="J6209">_xlfn.XLOOKUP(D6209,justificativas_motivos,justificativas_texto,"",1,1)</f>
        <v>MOTORISTA NA GARAGEM EM ESPERA PARA DISPONIBILIDADE DE HORARIOS</v>
      </c>
    </row>
    <row r="6210" spans="1:10" ht="41.25" hidden="1" customHeight="1">
      <c r="A6210" s="131">
        <v>45847</v>
      </c>
      <c r="B6210" s="135" t="s">
        <v>137</v>
      </c>
      <c r="C6210" s="133" t="s">
        <v>137</v>
      </c>
      <c r="D6210" s="136" t="s">
        <v>137</v>
      </c>
      <c r="E6210" s="132" t="s">
        <v>190</v>
      </c>
      <c r="F6210" s="132"/>
      <c r="G6210" s="132" t="str">
        <f t="shared" si="212"/>
        <v>1</v>
      </c>
      <c r="H6210" s="137">
        <f t="shared" si="211"/>
        <v>18</v>
      </c>
      <c r="I6210" s="132" t="str" cm="1">
        <f t="array" ref="I6210">_xlfn.XLOOKUP(C6210,imp_horarios,imp_trechos_janta,"",-1,1)</f>
        <v>ESPERA</v>
      </c>
      <c r="J6210" s="132" t="str" cm="1">
        <f t="array" ref="J6210">_xlfn.XLOOKUP(D6210,justificativas_motivos,justificativas_texto,"",1,1)</f>
        <v>MOTORISTA NA GARAGEM EM ESPERA PARA DISPONIBILIDADE DE HORARIOS</v>
      </c>
    </row>
    <row r="6211" spans="1:10" ht="41.25" hidden="1" customHeight="1">
      <c r="A6211" s="131">
        <v>45847</v>
      </c>
      <c r="B6211" s="135">
        <v>19001</v>
      </c>
      <c r="C6211" s="133">
        <v>0.39583333333333331</v>
      </c>
      <c r="D6211" s="136" t="s">
        <v>11</v>
      </c>
      <c r="E6211" s="132" t="s">
        <v>203</v>
      </c>
      <c r="F6211" s="132"/>
      <c r="G6211" s="132" t="str">
        <f t="shared" si="212"/>
        <v>1</v>
      </c>
      <c r="H6211" s="137">
        <f t="shared" si="211"/>
        <v>18</v>
      </c>
      <c r="I6211" s="132" t="str" cm="1">
        <f t="array" ref="I6211">_xlfn.XLOOKUP(C6211,imp_horarios,imp_trechos_janta,"",-1,1)</f>
        <v>GOIANIA X BELEM 09:30</v>
      </c>
      <c r="J6211" s="132" t="str" cm="1">
        <f t="array" ref="J6211">_xlfn.XLOOKUP(D6211,justificativas_motivos,justificativas_texto,"",1,1)</f>
        <v>MOTORISTA CUMPRINDO HORÁRIO NA ESCALA ATUAL</v>
      </c>
    </row>
    <row r="6212" spans="1:10" ht="41.25" hidden="1" customHeight="1">
      <c r="A6212" s="131">
        <v>45847</v>
      </c>
      <c r="B6212" s="135">
        <v>19001</v>
      </c>
      <c r="C6212" s="133">
        <v>0.39583333333333331</v>
      </c>
      <c r="D6212" s="136" t="s">
        <v>11</v>
      </c>
      <c r="E6212" s="132" t="s">
        <v>180</v>
      </c>
      <c r="F6212" s="132"/>
      <c r="G6212" s="132" t="str">
        <f t="shared" si="212"/>
        <v>1</v>
      </c>
      <c r="H6212" s="137">
        <f t="shared" si="211"/>
        <v>18</v>
      </c>
      <c r="I6212" s="132" t="str" cm="1">
        <f t="array" ref="I6212">_xlfn.XLOOKUP(C6212,imp_horarios,imp_trechos_janta,"",-1,1)</f>
        <v>GOIANIA X BELEM 09:30</v>
      </c>
      <c r="J6212" s="132" t="str" cm="1">
        <f t="array" ref="J6212">_xlfn.XLOOKUP(D6212,justificativas_motivos,justificativas_texto,"",1,1)</f>
        <v>MOTORISTA CUMPRINDO HORÁRIO NA ESCALA ATUAL</v>
      </c>
    </row>
    <row r="6213" spans="1:10" ht="41.25" hidden="1" customHeight="1">
      <c r="A6213" s="131">
        <v>45847</v>
      </c>
      <c r="B6213" s="135">
        <v>19002</v>
      </c>
      <c r="C6213" s="133">
        <v>0.75</v>
      </c>
      <c r="D6213" s="136" t="s">
        <v>11</v>
      </c>
      <c r="E6213" s="132" t="s">
        <v>280</v>
      </c>
      <c r="F6213" s="132"/>
      <c r="G6213" s="132" t="str">
        <f t="shared" si="212"/>
        <v>1</v>
      </c>
      <c r="H6213" s="137">
        <f t="shared" si="211"/>
        <v>18</v>
      </c>
      <c r="I6213" s="132" t="str" cm="1">
        <f t="array" ref="I6213">_xlfn.XLOOKUP(C6213,imp_horarios,imp_trechos_janta,"",-1,1)</f>
        <v>GOIANIA X TERESINA 18:00</v>
      </c>
      <c r="J6213" s="132" t="str" cm="1">
        <f t="array" ref="J6213">_xlfn.XLOOKUP(D6213,justificativas_motivos,justificativas_texto,"",1,1)</f>
        <v>MOTORISTA CUMPRINDO HORÁRIO NA ESCALA ATUAL</v>
      </c>
    </row>
    <row r="6214" spans="1:10" ht="41.25" hidden="1" customHeight="1">
      <c r="A6214" s="131">
        <v>45847</v>
      </c>
      <c r="B6214" s="135">
        <v>19002</v>
      </c>
      <c r="C6214" s="133">
        <v>0.75</v>
      </c>
      <c r="D6214" s="136" t="s">
        <v>11</v>
      </c>
      <c r="E6214" s="132" t="s">
        <v>48</v>
      </c>
      <c r="F6214" s="132"/>
      <c r="G6214" s="132" t="str">
        <f t="shared" si="212"/>
        <v>1</v>
      </c>
      <c r="H6214" s="137">
        <f t="shared" si="211"/>
        <v>18</v>
      </c>
      <c r="I6214" s="132" t="str" cm="1">
        <f t="array" ref="I6214">_xlfn.XLOOKUP(C6214,imp_horarios,imp_trechos_janta,"",-1,1)</f>
        <v>GOIANIA X TERESINA 18:00</v>
      </c>
      <c r="J6214" s="132" t="str" cm="1">
        <f t="array" ref="J6214">_xlfn.XLOOKUP(D6214,justificativas_motivos,justificativas_texto,"",1,1)</f>
        <v>MOTORISTA CUMPRINDO HORÁRIO NA ESCALA ATUAL</v>
      </c>
    </row>
    <row r="6215" spans="1:10" ht="41.25" hidden="1" customHeight="1">
      <c r="A6215" s="131">
        <v>45847</v>
      </c>
      <c r="B6215" s="135">
        <v>24009</v>
      </c>
      <c r="C6215" s="133">
        <v>0.79166666666666663</v>
      </c>
      <c r="D6215" s="136" t="s">
        <v>11</v>
      </c>
      <c r="E6215" s="132" t="s">
        <v>208</v>
      </c>
      <c r="F6215" s="132"/>
      <c r="G6215" s="132" t="str">
        <f t="shared" si="212"/>
        <v>1</v>
      </c>
      <c r="H6215" s="137">
        <f t="shared" si="211"/>
        <v>18</v>
      </c>
      <c r="I6215" s="132" t="str" cm="1">
        <f t="array" ref="I6215">_xlfn.XLOOKUP(C6215,imp_horarios,imp_trechos_janta,"",-1,1)</f>
        <v>GOIANIA X TERESINA 18:00</v>
      </c>
      <c r="J6215" s="132" t="str" cm="1">
        <f t="array" ref="J6215">_xlfn.XLOOKUP(D6215,justificativas_motivos,justificativas_texto,"",1,1)</f>
        <v>MOTORISTA CUMPRINDO HORÁRIO NA ESCALA ATUAL</v>
      </c>
    </row>
    <row r="6216" spans="1:10" ht="41.25" hidden="1" customHeight="1">
      <c r="A6216" s="131">
        <v>45847</v>
      </c>
      <c r="B6216" s="135">
        <v>24009</v>
      </c>
      <c r="C6216" s="133">
        <v>0.79166666666666663</v>
      </c>
      <c r="D6216" s="136" t="s">
        <v>11</v>
      </c>
      <c r="E6216" s="132" t="s">
        <v>452</v>
      </c>
      <c r="F6216" s="132"/>
      <c r="G6216" s="132" t="str">
        <f t="shared" si="212"/>
        <v>1</v>
      </c>
      <c r="H6216" s="137">
        <f t="shared" si="211"/>
        <v>18</v>
      </c>
      <c r="I6216" s="132" t="str" cm="1">
        <f t="array" ref="I6216">_xlfn.XLOOKUP(C6216,imp_horarios,imp_trechos_janta,"",-1,1)</f>
        <v>GOIANIA X TERESINA 18:00</v>
      </c>
      <c r="J6216" s="132" t="str" cm="1">
        <f t="array" ref="J6216">_xlfn.XLOOKUP(D6216,justificativas_motivos,justificativas_texto,"",1,1)</f>
        <v>MOTORISTA CUMPRINDO HORÁRIO NA ESCALA ATUAL</v>
      </c>
    </row>
    <row r="6217" spans="1:10" ht="41.25" hidden="1" customHeight="1">
      <c r="A6217" s="131">
        <v>45847</v>
      </c>
      <c r="B6217" s="135">
        <v>25005</v>
      </c>
      <c r="C6217" s="133">
        <v>0.83333333333333337</v>
      </c>
      <c r="D6217" s="136" t="s">
        <v>11</v>
      </c>
      <c r="E6217" s="132" t="s">
        <v>62</v>
      </c>
      <c r="F6217" s="132"/>
      <c r="G6217" s="132" t="str">
        <f t="shared" si="212"/>
        <v>1</v>
      </c>
      <c r="H6217" s="137">
        <f t="shared" si="211"/>
        <v>18</v>
      </c>
      <c r="I6217" s="132" t="str" cm="1">
        <f t="array" ref="I6217">_xlfn.XLOOKUP(C6217,imp_horarios,imp_trechos_janta,"",-1,1)</f>
        <v>GOIANIA X SAO LUIS 20:00</v>
      </c>
      <c r="J6217" s="132" t="str" cm="1">
        <f t="array" ref="J6217">_xlfn.XLOOKUP(D6217,justificativas_motivos,justificativas_texto,"",1,1)</f>
        <v>MOTORISTA CUMPRINDO HORÁRIO NA ESCALA ATUAL</v>
      </c>
    </row>
    <row r="6218" spans="1:10" ht="41.25" hidden="1" customHeight="1">
      <c r="A6218" s="131">
        <v>45847</v>
      </c>
      <c r="B6218" s="135">
        <v>25005</v>
      </c>
      <c r="C6218" s="133">
        <v>0.83333333333333337</v>
      </c>
      <c r="D6218" s="136" t="s">
        <v>11</v>
      </c>
      <c r="E6218" s="132" t="s">
        <v>63</v>
      </c>
      <c r="F6218" s="132"/>
      <c r="G6218" s="132" t="str">
        <f t="shared" si="212"/>
        <v>1</v>
      </c>
      <c r="H6218" s="137">
        <f t="shared" si="211"/>
        <v>18</v>
      </c>
      <c r="I6218" s="132" t="str" cm="1">
        <f t="array" ref="I6218">_xlfn.XLOOKUP(C6218,imp_horarios,imp_trechos_janta,"",-1,1)</f>
        <v>GOIANIA X SAO LUIS 20:00</v>
      </c>
      <c r="J6218" s="132" t="str" cm="1">
        <f t="array" ref="J6218">_xlfn.XLOOKUP(D6218,justificativas_motivos,justificativas_texto,"",1,1)</f>
        <v>MOTORISTA CUMPRINDO HORÁRIO NA ESCALA ATUAL</v>
      </c>
    </row>
    <row r="6219" spans="1:10" ht="41.25" hidden="1" customHeight="1">
      <c r="A6219" s="131">
        <v>45847</v>
      </c>
      <c r="B6219" s="135">
        <v>19007</v>
      </c>
      <c r="C6219" s="133">
        <v>0.40625</v>
      </c>
      <c r="D6219" s="136" t="s">
        <v>231</v>
      </c>
      <c r="E6219" s="132" t="s">
        <v>112</v>
      </c>
      <c r="F6219" s="132"/>
      <c r="G6219" s="132" t="str">
        <f t="shared" si="212"/>
        <v>1</v>
      </c>
      <c r="H6219" s="137">
        <f t="shared" si="211"/>
        <v>18</v>
      </c>
      <c r="I6219" s="132" t="str" cm="1">
        <f t="array" ref="I6219">_xlfn.XLOOKUP(C6219,imp_horarios,imp_trechos_janta,"",-1,1)</f>
        <v>GOIANIA X BELEM 09:30</v>
      </c>
      <c r="J6219" s="132" t="str" cm="1">
        <f t="array" ref="J6219">_xlfn.XLOOKUP(D6219,justificativas_motivos,justificativas_texto,"",1,1)</f>
        <v>MOTORISTA CUMPRINDO ESCALA EXTRA</v>
      </c>
    </row>
    <row r="6220" spans="1:10" ht="41.25" hidden="1" customHeight="1">
      <c r="A6220" s="131">
        <v>45847</v>
      </c>
      <c r="B6220" s="135">
        <v>19007</v>
      </c>
      <c r="C6220" s="133">
        <v>0.40625</v>
      </c>
      <c r="D6220" s="136" t="s">
        <v>231</v>
      </c>
      <c r="E6220" s="132" t="s">
        <v>15</v>
      </c>
      <c r="F6220" s="132"/>
      <c r="G6220" s="132" t="str">
        <f t="shared" si="212"/>
        <v>1</v>
      </c>
      <c r="H6220" s="137">
        <f t="shared" si="211"/>
        <v>18</v>
      </c>
      <c r="I6220" s="132" t="str" cm="1">
        <f t="array" ref="I6220">_xlfn.XLOOKUP(C6220,imp_horarios,imp_trechos_janta,"",-1,1)</f>
        <v>GOIANIA X BELEM 09:30</v>
      </c>
      <c r="J6220" s="132" t="str" cm="1">
        <f t="array" ref="J6220">_xlfn.XLOOKUP(D6220,justificativas_motivos,justificativas_texto,"",1,1)</f>
        <v>MOTORISTA CUMPRINDO ESCALA EXTRA</v>
      </c>
    </row>
    <row r="6221" spans="1:10" ht="41.25" hidden="1" customHeight="1">
      <c r="A6221" s="131">
        <v>45848</v>
      </c>
      <c r="B6221" s="135" t="s">
        <v>137</v>
      </c>
      <c r="C6221" s="135" t="s">
        <v>137</v>
      </c>
      <c r="D6221" s="135" t="s">
        <v>137</v>
      </c>
      <c r="E6221" s="132" t="s">
        <v>62</v>
      </c>
      <c r="F6221" s="132"/>
      <c r="G6221" s="132" t="str">
        <f t="shared" si="212"/>
        <v>1</v>
      </c>
      <c r="H6221" s="137">
        <f t="shared" si="211"/>
        <v>18</v>
      </c>
      <c r="I6221" s="132" t="str" cm="1">
        <f t="array" ref="I6221">_xlfn.XLOOKUP(C6221,imp_horarios,imp_trechos_janta,"",-1,1)</f>
        <v>ESPERA</v>
      </c>
      <c r="J6221" s="132" t="str" cm="1">
        <f t="array" ref="J6221">_xlfn.XLOOKUP(D6221,justificativas_motivos,justificativas_texto,"",1,1)</f>
        <v>MOTORISTA NA GARAGEM EM ESPERA PARA DISPONIBILIDADE DE HORARIOS</v>
      </c>
    </row>
    <row r="6222" spans="1:10" ht="41.25" hidden="1" customHeight="1">
      <c r="A6222" s="131">
        <v>45848</v>
      </c>
      <c r="B6222" s="135" t="s">
        <v>137</v>
      </c>
      <c r="C6222" s="135" t="s">
        <v>137</v>
      </c>
      <c r="D6222" s="135" t="s">
        <v>137</v>
      </c>
      <c r="E6222" s="132" t="s">
        <v>63</v>
      </c>
      <c r="F6222" s="132"/>
      <c r="G6222" s="132" t="str">
        <f t="shared" si="212"/>
        <v>1</v>
      </c>
      <c r="H6222" s="137">
        <f t="shared" si="211"/>
        <v>18</v>
      </c>
      <c r="I6222" s="132" t="str" cm="1">
        <f t="array" ref="I6222">_xlfn.XLOOKUP(C6222,imp_horarios,imp_trechos_janta,"",-1,1)</f>
        <v>ESPERA</v>
      </c>
      <c r="J6222" s="132" t="str" cm="1">
        <f t="array" ref="J6222">_xlfn.XLOOKUP(D6222,justificativas_motivos,justificativas_texto,"",1,1)</f>
        <v>MOTORISTA NA GARAGEM EM ESPERA PARA DISPONIBILIDADE DE HORARIOS</v>
      </c>
    </row>
    <row r="6223" spans="1:10" ht="41.25" hidden="1" customHeight="1">
      <c r="A6223" s="131">
        <v>45848</v>
      </c>
      <c r="B6223" s="135">
        <v>17500</v>
      </c>
      <c r="C6223" s="133">
        <v>0.39583333333333331</v>
      </c>
      <c r="D6223" s="136" t="s">
        <v>11</v>
      </c>
      <c r="E6223" s="132" t="s">
        <v>201</v>
      </c>
      <c r="F6223" s="132"/>
      <c r="G6223" s="132" t="str">
        <f t="shared" si="212"/>
        <v>1</v>
      </c>
      <c r="H6223" s="137">
        <f t="shared" si="211"/>
        <v>18</v>
      </c>
      <c r="I6223" s="132" t="str" cm="1">
        <f t="array" ref="I6223">_xlfn.XLOOKUP(C6223,imp_horarios,imp_trechos_janta,"",-1,1)</f>
        <v>GOIANIA X BELEM 09:30</v>
      </c>
      <c r="J6223" s="132" t="str" cm="1">
        <f t="array" ref="J6223">_xlfn.XLOOKUP(D6223,justificativas_motivos,justificativas_texto,"",1,1)</f>
        <v>MOTORISTA CUMPRINDO HORÁRIO NA ESCALA ATUAL</v>
      </c>
    </row>
    <row r="6224" spans="1:10" ht="41.25" hidden="1" customHeight="1">
      <c r="A6224" s="131">
        <v>45848</v>
      </c>
      <c r="B6224" s="135">
        <v>17500</v>
      </c>
      <c r="C6224" s="133">
        <v>0.39583333333333331</v>
      </c>
      <c r="D6224" s="136" t="s">
        <v>11</v>
      </c>
      <c r="E6224" s="132" t="s">
        <v>335</v>
      </c>
      <c r="F6224" s="132"/>
      <c r="G6224" s="132" t="str">
        <f t="shared" si="212"/>
        <v>1</v>
      </c>
      <c r="H6224" s="137">
        <f t="shared" si="211"/>
        <v>18</v>
      </c>
      <c r="I6224" s="132" t="str" cm="1">
        <f t="array" ref="I6224">_xlfn.XLOOKUP(C6224,imp_horarios,imp_trechos_janta,"",-1,1)</f>
        <v>GOIANIA X BELEM 09:30</v>
      </c>
      <c r="J6224" s="132" t="str" cm="1">
        <f t="array" ref="J6224">_xlfn.XLOOKUP(D6224,justificativas_motivos,justificativas_texto,"",1,1)</f>
        <v>MOTORISTA CUMPRINDO HORÁRIO NA ESCALA ATUAL</v>
      </c>
    </row>
    <row r="6225" spans="1:10" ht="41.25" hidden="1" customHeight="1">
      <c r="A6225" s="131">
        <v>45848</v>
      </c>
      <c r="B6225" s="135">
        <v>17700</v>
      </c>
      <c r="C6225" s="133">
        <v>0.75</v>
      </c>
      <c r="D6225" s="136" t="s">
        <v>11</v>
      </c>
      <c r="E6225" s="132" t="s">
        <v>131</v>
      </c>
      <c r="F6225" s="132"/>
      <c r="G6225" s="132" t="str">
        <f t="shared" si="212"/>
        <v>1</v>
      </c>
      <c r="H6225" s="137">
        <f t="shared" si="211"/>
        <v>18</v>
      </c>
      <c r="I6225" s="132" t="str" cm="1">
        <f t="array" ref="I6225">_xlfn.XLOOKUP(C6225,imp_horarios,imp_trechos_janta,"",-1,1)</f>
        <v>GOIANIA X TERESINA 18:00</v>
      </c>
      <c r="J6225" s="132" t="str" cm="1">
        <f t="array" ref="J6225">_xlfn.XLOOKUP(D6225,justificativas_motivos,justificativas_texto,"",1,1)</f>
        <v>MOTORISTA CUMPRINDO HORÁRIO NA ESCALA ATUAL</v>
      </c>
    </row>
    <row r="6226" spans="1:10" ht="41.25" hidden="1" customHeight="1">
      <c r="A6226" s="131">
        <v>45848</v>
      </c>
      <c r="B6226" s="135">
        <v>17700</v>
      </c>
      <c r="C6226" s="133">
        <v>0.75</v>
      </c>
      <c r="D6226" s="136" t="s">
        <v>11</v>
      </c>
      <c r="E6226" s="132" t="s">
        <v>132</v>
      </c>
      <c r="F6226" s="132"/>
      <c r="G6226" s="132" t="str">
        <f t="shared" si="212"/>
        <v>1</v>
      </c>
      <c r="H6226" s="137">
        <f t="shared" si="211"/>
        <v>18</v>
      </c>
      <c r="I6226" s="132" t="str" cm="1">
        <f t="array" ref="I6226">_xlfn.XLOOKUP(C6226,imp_horarios,imp_trechos_janta,"",-1,1)</f>
        <v>GOIANIA X TERESINA 18:00</v>
      </c>
      <c r="J6226" s="132" t="str" cm="1">
        <f t="array" ref="J6226">_xlfn.XLOOKUP(D6226,justificativas_motivos,justificativas_texto,"",1,1)</f>
        <v>MOTORISTA CUMPRINDO HORÁRIO NA ESCALA ATUAL</v>
      </c>
    </row>
    <row r="6227" spans="1:10" ht="41.25" hidden="1" customHeight="1">
      <c r="A6227" s="131">
        <v>45848</v>
      </c>
      <c r="B6227" s="135">
        <v>24001</v>
      </c>
      <c r="C6227" s="133">
        <v>0.79166666666666663</v>
      </c>
      <c r="D6227" s="136" t="s">
        <v>11</v>
      </c>
      <c r="E6227" s="132" t="s">
        <v>65</v>
      </c>
      <c r="F6227" s="132"/>
      <c r="G6227" s="132" t="str">
        <f t="shared" si="212"/>
        <v>1</v>
      </c>
      <c r="H6227" s="137">
        <f t="shared" si="211"/>
        <v>18</v>
      </c>
      <c r="I6227" s="132" t="str" cm="1">
        <f t="array" ref="I6227">_xlfn.XLOOKUP(C6227,imp_horarios,imp_trechos_janta,"",-1,1)</f>
        <v>GOIANIA X TERESINA 18:00</v>
      </c>
      <c r="J6227" s="132" t="str" cm="1">
        <f t="array" ref="J6227">_xlfn.XLOOKUP(D6227,justificativas_motivos,justificativas_texto,"",1,1)</f>
        <v>MOTORISTA CUMPRINDO HORÁRIO NA ESCALA ATUAL</v>
      </c>
    </row>
    <row r="6228" spans="1:10" ht="41.25" hidden="1" customHeight="1">
      <c r="A6228" s="131">
        <v>45848</v>
      </c>
      <c r="B6228" s="135">
        <v>24001</v>
      </c>
      <c r="C6228" s="133">
        <v>0.79166666666666663</v>
      </c>
      <c r="D6228" s="136" t="s">
        <v>11</v>
      </c>
      <c r="E6228" s="132" t="s">
        <v>64</v>
      </c>
      <c r="F6228" s="132"/>
      <c r="G6228" s="132" t="str">
        <f t="shared" si="212"/>
        <v>1</v>
      </c>
      <c r="H6228" s="137">
        <f t="shared" si="211"/>
        <v>18</v>
      </c>
      <c r="I6228" s="132" t="str" cm="1">
        <f t="array" ref="I6228">_xlfn.XLOOKUP(C6228,imp_horarios,imp_trechos_janta,"",-1,1)</f>
        <v>GOIANIA X TERESINA 18:00</v>
      </c>
      <c r="J6228" s="132" t="str" cm="1">
        <f t="array" ref="J6228">_xlfn.XLOOKUP(D6228,justificativas_motivos,justificativas_texto,"",1,1)</f>
        <v>MOTORISTA CUMPRINDO HORÁRIO NA ESCALA ATUAL</v>
      </c>
    </row>
    <row r="6229" spans="1:10" ht="41.25" hidden="1" customHeight="1">
      <c r="A6229" s="131">
        <v>45848</v>
      </c>
      <c r="B6229" s="135">
        <v>24004</v>
      </c>
      <c r="C6229" s="133">
        <v>0.83333333333333337</v>
      </c>
      <c r="D6229" s="136" t="s">
        <v>11</v>
      </c>
      <c r="E6229" s="132" t="s">
        <v>114</v>
      </c>
      <c r="F6229" s="132"/>
      <c r="G6229" s="132" t="str">
        <f t="shared" si="212"/>
        <v>1</v>
      </c>
      <c r="H6229" s="137">
        <f t="shared" si="211"/>
        <v>18</v>
      </c>
      <c r="I6229" s="132" t="str" cm="1">
        <f t="array" ref="I6229">_xlfn.XLOOKUP(C6229,imp_horarios,imp_trechos_janta,"",-1,1)</f>
        <v>GOIANIA X SAO LUIS 20:00</v>
      </c>
      <c r="J6229" s="132" t="str" cm="1">
        <f t="array" ref="J6229">_xlfn.XLOOKUP(D6229,justificativas_motivos,justificativas_texto,"",1,1)</f>
        <v>MOTORISTA CUMPRINDO HORÁRIO NA ESCALA ATUAL</v>
      </c>
    </row>
    <row r="6230" spans="1:10" ht="41.25" hidden="1" customHeight="1">
      <c r="A6230" s="131">
        <v>45848</v>
      </c>
      <c r="B6230" s="135">
        <v>24004</v>
      </c>
      <c r="C6230" s="133">
        <v>0.83333333333333337</v>
      </c>
      <c r="D6230" s="136" t="s">
        <v>11</v>
      </c>
      <c r="E6230" s="132" t="s">
        <v>173</v>
      </c>
      <c r="F6230" s="132"/>
      <c r="G6230" s="132" t="str">
        <f t="shared" si="212"/>
        <v>1</v>
      </c>
      <c r="H6230" s="137">
        <f t="shared" si="211"/>
        <v>18</v>
      </c>
      <c r="I6230" s="132" t="str" cm="1">
        <f t="array" ref="I6230">_xlfn.XLOOKUP(C6230,imp_horarios,imp_trechos_janta,"",-1,1)</f>
        <v>GOIANIA X SAO LUIS 20:00</v>
      </c>
      <c r="J6230" s="132" t="str" cm="1">
        <f t="array" ref="J6230">_xlfn.XLOOKUP(D6230,justificativas_motivos,justificativas_texto,"",1,1)</f>
        <v>MOTORISTA CUMPRINDO HORÁRIO NA ESCALA ATUAL</v>
      </c>
    </row>
    <row r="6231" spans="1:10" ht="41.25" hidden="1" customHeight="1">
      <c r="A6231" s="131">
        <v>45849</v>
      </c>
      <c r="B6231" s="133" t="s">
        <v>137</v>
      </c>
      <c r="C6231" s="133" t="s">
        <v>137</v>
      </c>
      <c r="D6231" s="133" t="s">
        <v>137</v>
      </c>
      <c r="E6231" s="132" t="s">
        <v>114</v>
      </c>
      <c r="F6231" s="132"/>
      <c r="G6231" s="132" t="str">
        <f t="shared" si="212"/>
        <v>1</v>
      </c>
      <c r="H6231" s="137">
        <f t="shared" si="211"/>
        <v>18</v>
      </c>
      <c r="I6231" s="132" t="str" cm="1">
        <f t="array" ref="I6231">_xlfn.XLOOKUP(C6231,imp_horarios,imp_trechos_janta,"",-1,1)</f>
        <v>ESPERA</v>
      </c>
      <c r="J6231" s="132" t="str" cm="1">
        <f t="array" ref="J6231">_xlfn.XLOOKUP(D6231,justificativas_motivos,justificativas_texto,"",1,1)</f>
        <v>MOTORISTA NA GARAGEM EM ESPERA PARA DISPONIBILIDADE DE HORARIOS</v>
      </c>
    </row>
    <row r="6232" spans="1:10" ht="41.25" hidden="1" customHeight="1">
      <c r="A6232" s="131">
        <v>45849</v>
      </c>
      <c r="B6232" s="135" t="s">
        <v>137</v>
      </c>
      <c r="C6232" s="133" t="s">
        <v>137</v>
      </c>
      <c r="D6232" s="136" t="s">
        <v>137</v>
      </c>
      <c r="E6232" s="132" t="s">
        <v>173</v>
      </c>
      <c r="F6232" s="132"/>
      <c r="G6232" s="132" t="str">
        <f t="shared" si="212"/>
        <v>1</v>
      </c>
      <c r="H6232" s="137">
        <f t="shared" si="211"/>
        <v>18</v>
      </c>
      <c r="I6232" s="132" t="str" cm="1">
        <f t="array" ref="I6232">_xlfn.XLOOKUP(C6232,imp_horarios,imp_trechos_janta,"",-1,1)</f>
        <v>ESPERA</v>
      </c>
      <c r="J6232" s="132" t="str" cm="1">
        <f t="array" ref="J6232">_xlfn.XLOOKUP(D6232,justificativas_motivos,justificativas_texto,"",1,1)</f>
        <v>MOTORISTA NA GARAGEM EM ESPERA PARA DISPONIBILIDADE DE HORARIOS</v>
      </c>
    </row>
    <row r="6233" spans="1:10" ht="41.25" hidden="1" customHeight="1">
      <c r="A6233" s="131">
        <v>45849</v>
      </c>
      <c r="B6233" s="135">
        <v>17100</v>
      </c>
      <c r="C6233" s="133">
        <v>0.39583333333333331</v>
      </c>
      <c r="D6233" s="136" t="s">
        <v>11</v>
      </c>
      <c r="E6233" s="132" t="s">
        <v>194</v>
      </c>
      <c r="F6233" s="132"/>
      <c r="G6233" s="132" t="str">
        <f t="shared" si="212"/>
        <v>1</v>
      </c>
      <c r="H6233" s="137">
        <f t="shared" si="211"/>
        <v>18</v>
      </c>
      <c r="I6233" s="132" t="str" cm="1">
        <f t="array" ref="I6233">_xlfn.XLOOKUP(C6233,imp_horarios,imp_trechos_janta,"",-1,1)</f>
        <v>GOIANIA X BELEM 09:30</v>
      </c>
      <c r="J6233" s="132" t="str" cm="1">
        <f t="array" ref="J6233">_xlfn.XLOOKUP(D6233,justificativas_motivos,justificativas_texto,"",1,1)</f>
        <v>MOTORISTA CUMPRINDO HORÁRIO NA ESCALA ATUAL</v>
      </c>
    </row>
    <row r="6234" spans="1:10" ht="41.25" hidden="1" customHeight="1">
      <c r="A6234" s="131">
        <v>45849</v>
      </c>
      <c r="B6234" s="135">
        <v>17100</v>
      </c>
      <c r="C6234" s="133">
        <v>0.39583333333333331</v>
      </c>
      <c r="D6234" s="136" t="s">
        <v>11</v>
      </c>
      <c r="E6234" s="132" t="s">
        <v>326</v>
      </c>
      <c r="F6234" s="132"/>
      <c r="G6234" s="132" t="str">
        <f t="shared" si="212"/>
        <v>1</v>
      </c>
      <c r="H6234" s="137">
        <f t="shared" ref="H6234:H6297" si="213">IF(E6234="MOTORISTA","",18)</f>
        <v>18</v>
      </c>
      <c r="I6234" s="132" t="str" cm="1">
        <f t="array" ref="I6234">_xlfn.XLOOKUP(C6234,imp_horarios,imp_trechos_janta,"",-1,1)</f>
        <v>GOIANIA X BELEM 09:30</v>
      </c>
      <c r="J6234" s="132" t="str" cm="1">
        <f t="array" ref="J6234">_xlfn.XLOOKUP(D6234,justificativas_motivos,justificativas_texto,"",1,1)</f>
        <v>MOTORISTA CUMPRINDO HORÁRIO NA ESCALA ATUAL</v>
      </c>
    </row>
    <row r="6235" spans="1:10" ht="41.25" hidden="1" customHeight="1">
      <c r="A6235" s="131">
        <v>45849</v>
      </c>
      <c r="B6235" s="135">
        <v>17300</v>
      </c>
      <c r="C6235" s="133">
        <v>0.75</v>
      </c>
      <c r="D6235" s="136" t="s">
        <v>231</v>
      </c>
      <c r="E6235" s="132" t="s">
        <v>40</v>
      </c>
      <c r="F6235" s="132"/>
      <c r="G6235" s="132" t="str">
        <f t="shared" si="212"/>
        <v>1</v>
      </c>
      <c r="H6235" s="137">
        <f t="shared" si="213"/>
        <v>18</v>
      </c>
      <c r="I6235" s="132" t="str" cm="1">
        <f t="array" ref="I6235">_xlfn.XLOOKUP(C6235,imp_horarios,imp_trechos_janta,"",-1,1)</f>
        <v>GOIANIA X TERESINA 18:00</v>
      </c>
      <c r="J6235" s="132" t="str" cm="1">
        <f t="array" ref="J6235">_xlfn.XLOOKUP(D6235,justificativas_motivos,justificativas_texto,"",1,1)</f>
        <v>MOTORISTA CUMPRINDO ESCALA EXTRA</v>
      </c>
    </row>
    <row r="6236" spans="1:10" ht="41.25" hidden="1" customHeight="1">
      <c r="A6236" s="131">
        <v>45849</v>
      </c>
      <c r="B6236" s="135">
        <v>17700</v>
      </c>
      <c r="C6236" s="133">
        <v>0.75</v>
      </c>
      <c r="D6236" s="136" t="s">
        <v>11</v>
      </c>
      <c r="E6236" s="132" t="s">
        <v>339</v>
      </c>
      <c r="F6236" s="132"/>
      <c r="G6236" s="132" t="str">
        <f t="shared" si="212"/>
        <v>1</v>
      </c>
      <c r="H6236" s="137">
        <f t="shared" si="213"/>
        <v>18</v>
      </c>
      <c r="I6236" s="132" t="str" cm="1">
        <f t="array" ref="I6236">_xlfn.XLOOKUP(C6236,imp_horarios,imp_trechos_janta,"",-1,1)</f>
        <v>GOIANIA X TERESINA 18:00</v>
      </c>
      <c r="J6236" s="132" t="str" cm="1">
        <f t="array" ref="J6236">_xlfn.XLOOKUP(D6236,justificativas_motivos,justificativas_texto,"",1,1)</f>
        <v>MOTORISTA CUMPRINDO HORÁRIO NA ESCALA ATUAL</v>
      </c>
    </row>
    <row r="6237" spans="1:10" ht="41.25" hidden="1" customHeight="1">
      <c r="A6237" s="131">
        <v>45849</v>
      </c>
      <c r="B6237" s="135">
        <v>17300</v>
      </c>
      <c r="C6237" s="133">
        <v>0.75</v>
      </c>
      <c r="D6237" s="136" t="s">
        <v>231</v>
      </c>
      <c r="E6237" s="132" t="s">
        <v>413</v>
      </c>
      <c r="F6237" s="132"/>
      <c r="G6237" s="132" t="str">
        <f t="shared" si="212"/>
        <v>1</v>
      </c>
      <c r="H6237" s="137">
        <f t="shared" si="213"/>
        <v>18</v>
      </c>
      <c r="I6237" s="132" t="str" cm="1">
        <f t="array" ref="I6237">_xlfn.XLOOKUP(C6237,imp_horarios,imp_trechos_janta,"",-1,1)</f>
        <v>GOIANIA X TERESINA 18:00</v>
      </c>
      <c r="J6237" s="132" t="str" cm="1">
        <f t="array" ref="J6237">_xlfn.XLOOKUP(D6237,justificativas_motivos,justificativas_texto,"",1,1)</f>
        <v>MOTORISTA CUMPRINDO ESCALA EXTRA</v>
      </c>
    </row>
    <row r="6238" spans="1:10" ht="41.25" hidden="1" customHeight="1">
      <c r="A6238" s="131">
        <v>45849</v>
      </c>
      <c r="B6238" s="135">
        <v>17700</v>
      </c>
      <c r="C6238" s="133">
        <v>0.75</v>
      </c>
      <c r="D6238" s="136" t="s">
        <v>11</v>
      </c>
      <c r="E6238" s="132" t="s">
        <v>84</v>
      </c>
      <c r="F6238" s="132"/>
      <c r="G6238" s="132" t="str">
        <f t="shared" si="212"/>
        <v>1</v>
      </c>
      <c r="H6238" s="137">
        <f t="shared" si="213"/>
        <v>18</v>
      </c>
      <c r="I6238" s="132" t="str" cm="1">
        <f t="array" ref="I6238">_xlfn.XLOOKUP(C6238,imp_horarios,imp_trechos_janta,"",-1,1)</f>
        <v>GOIANIA X TERESINA 18:00</v>
      </c>
      <c r="J6238" s="132" t="str" cm="1">
        <f t="array" ref="J6238">_xlfn.XLOOKUP(D6238,justificativas_motivos,justificativas_texto,"",1,1)</f>
        <v>MOTORISTA CUMPRINDO HORÁRIO NA ESCALA ATUAL</v>
      </c>
    </row>
    <row r="6239" spans="1:10" ht="41.25" hidden="1" customHeight="1">
      <c r="A6239" s="131">
        <v>45849</v>
      </c>
      <c r="B6239" s="135">
        <v>24001</v>
      </c>
      <c r="C6239" s="133">
        <v>0.79166666666666663</v>
      </c>
      <c r="D6239" s="136" t="s">
        <v>11</v>
      </c>
      <c r="E6239" s="132" t="s">
        <v>218</v>
      </c>
      <c r="F6239" s="132"/>
      <c r="G6239" s="132" t="str">
        <f t="shared" si="212"/>
        <v>1</v>
      </c>
      <c r="H6239" s="137">
        <f t="shared" si="213"/>
        <v>18</v>
      </c>
      <c r="I6239" s="132" t="str" cm="1">
        <f t="array" ref="I6239">_xlfn.XLOOKUP(C6239,imp_horarios,imp_trechos_janta,"",-1,1)</f>
        <v>GOIANIA X TERESINA 18:00</v>
      </c>
      <c r="J6239" s="132" t="str" cm="1">
        <f t="array" ref="J6239">_xlfn.XLOOKUP(D6239,justificativas_motivos,justificativas_texto,"",1,1)</f>
        <v>MOTORISTA CUMPRINDO HORÁRIO NA ESCALA ATUAL</v>
      </c>
    </row>
    <row r="6240" spans="1:10" ht="41.25" hidden="1" customHeight="1">
      <c r="A6240" s="131">
        <v>45849</v>
      </c>
      <c r="B6240" s="135">
        <v>24001</v>
      </c>
      <c r="C6240" s="133">
        <v>0.79166666666666663</v>
      </c>
      <c r="D6240" s="136" t="s">
        <v>11</v>
      </c>
      <c r="E6240" s="132" t="s">
        <v>219</v>
      </c>
      <c r="F6240" s="132"/>
      <c r="G6240" s="132" t="str">
        <f t="shared" si="212"/>
        <v>1</v>
      </c>
      <c r="H6240" s="137">
        <f t="shared" si="213"/>
        <v>18</v>
      </c>
      <c r="I6240" s="132" t="str" cm="1">
        <f t="array" ref="I6240">_xlfn.XLOOKUP(C6240,imp_horarios,imp_trechos_janta,"",-1,1)</f>
        <v>GOIANIA X TERESINA 18:00</v>
      </c>
      <c r="J6240" s="132" t="str" cm="1">
        <f t="array" ref="J6240">_xlfn.XLOOKUP(D6240,justificativas_motivos,justificativas_texto,"",1,1)</f>
        <v>MOTORISTA CUMPRINDO HORÁRIO NA ESCALA ATUAL</v>
      </c>
    </row>
    <row r="6241" spans="1:10" ht="41.25" hidden="1" customHeight="1">
      <c r="A6241" s="131">
        <v>45849</v>
      </c>
      <c r="B6241" s="135">
        <v>24004</v>
      </c>
      <c r="C6241" s="133">
        <v>0.83333333333333337</v>
      </c>
      <c r="D6241" s="136" t="s">
        <v>11</v>
      </c>
      <c r="E6241" s="132" t="s">
        <v>12</v>
      </c>
      <c r="F6241" s="132"/>
      <c r="G6241" s="132" t="str">
        <f t="shared" si="212"/>
        <v>1</v>
      </c>
      <c r="H6241" s="137">
        <f t="shared" si="213"/>
        <v>18</v>
      </c>
      <c r="I6241" s="132" t="str" cm="1">
        <f t="array" ref="I6241">_xlfn.XLOOKUP(C6241,imp_horarios,imp_trechos_janta,"",-1,1)</f>
        <v>GOIANIA X SAO LUIS 20:00</v>
      </c>
      <c r="J6241" s="132" t="str" cm="1">
        <f t="array" ref="J6241">_xlfn.XLOOKUP(D6241,justificativas_motivos,justificativas_texto,"",1,1)</f>
        <v>MOTORISTA CUMPRINDO HORÁRIO NA ESCALA ATUAL</v>
      </c>
    </row>
    <row r="6242" spans="1:10" ht="41.25" hidden="1" customHeight="1">
      <c r="A6242" s="131">
        <v>45849</v>
      </c>
      <c r="B6242" s="135">
        <v>24004</v>
      </c>
      <c r="C6242" s="133">
        <v>0.83333333333333337</v>
      </c>
      <c r="D6242" s="136" t="s">
        <v>11</v>
      </c>
      <c r="E6242" s="132" t="s">
        <v>13</v>
      </c>
      <c r="F6242" s="132"/>
      <c r="G6242" s="132" t="str">
        <f t="shared" si="212"/>
        <v>1</v>
      </c>
      <c r="H6242" s="137">
        <f t="shared" si="213"/>
        <v>18</v>
      </c>
      <c r="I6242" s="132" t="str" cm="1">
        <f t="array" ref="I6242">_xlfn.XLOOKUP(C6242,imp_horarios,imp_trechos_janta,"",-1,1)</f>
        <v>GOIANIA X SAO LUIS 20:00</v>
      </c>
      <c r="J6242" s="132" t="str" cm="1">
        <f t="array" ref="J6242">_xlfn.XLOOKUP(D6242,justificativas_motivos,justificativas_texto,"",1,1)</f>
        <v>MOTORISTA CUMPRINDO HORÁRIO NA ESCALA ATUAL</v>
      </c>
    </row>
    <row r="6243" spans="1:10" ht="41.25" hidden="1" customHeight="1">
      <c r="A6243" s="131">
        <v>45850</v>
      </c>
      <c r="B6243" s="133" t="s">
        <v>137</v>
      </c>
      <c r="C6243" s="133" t="s">
        <v>137</v>
      </c>
      <c r="D6243" s="133" t="s">
        <v>137</v>
      </c>
      <c r="E6243" s="132" t="s">
        <v>119</v>
      </c>
      <c r="F6243" s="132"/>
      <c r="G6243" s="132" t="str">
        <f t="shared" si="212"/>
        <v>1</v>
      </c>
      <c r="H6243" s="137">
        <f t="shared" si="213"/>
        <v>18</v>
      </c>
      <c r="I6243" s="132" t="str" cm="1">
        <f t="array" ref="I6243">_xlfn.XLOOKUP(C6243,imp_horarios,imp_trechos_janta,"",-1,1)</f>
        <v>ESPERA</v>
      </c>
      <c r="J6243" s="132" t="str" cm="1">
        <f t="array" ref="J6243">_xlfn.XLOOKUP(D6243,justificativas_motivos,justificativas_texto,"",1,1)</f>
        <v>MOTORISTA NA GARAGEM EM ESPERA PARA DISPONIBILIDADE DE HORARIOS</v>
      </c>
    </row>
    <row r="6244" spans="1:10" ht="41.25" hidden="1" customHeight="1">
      <c r="A6244" s="131">
        <v>45850</v>
      </c>
      <c r="B6244" s="135" t="s">
        <v>137</v>
      </c>
      <c r="C6244" s="133" t="s">
        <v>137</v>
      </c>
      <c r="D6244" s="136" t="s">
        <v>137</v>
      </c>
      <c r="E6244" s="132" t="s">
        <v>397</v>
      </c>
      <c r="F6244" s="132"/>
      <c r="G6244" s="132" t="str">
        <f t="shared" si="212"/>
        <v>1</v>
      </c>
      <c r="H6244" s="137">
        <f t="shared" si="213"/>
        <v>18</v>
      </c>
      <c r="I6244" s="132" t="str" cm="1">
        <f t="array" ref="I6244">_xlfn.XLOOKUP(C6244,imp_horarios,imp_trechos_janta,"",-1,1)</f>
        <v>ESPERA</v>
      </c>
      <c r="J6244" s="132" t="str" cm="1">
        <f t="array" ref="J6244">_xlfn.XLOOKUP(D6244,justificativas_motivos,justificativas_texto,"",1,1)</f>
        <v>MOTORISTA NA GARAGEM EM ESPERA PARA DISPONIBILIDADE DE HORARIOS</v>
      </c>
    </row>
    <row r="6245" spans="1:10" ht="41.25" hidden="1" customHeight="1">
      <c r="A6245" s="131">
        <v>45850</v>
      </c>
      <c r="B6245" s="135">
        <v>20013</v>
      </c>
      <c r="C6245" s="133">
        <v>0.87847222222222221</v>
      </c>
      <c r="D6245" s="136" t="s">
        <v>11</v>
      </c>
      <c r="E6245" s="129" t="s">
        <v>218</v>
      </c>
      <c r="F6245" s="132"/>
      <c r="G6245" s="132" t="str">
        <f t="shared" si="212"/>
        <v>1</v>
      </c>
      <c r="H6245" s="137">
        <f t="shared" si="213"/>
        <v>18</v>
      </c>
      <c r="I6245" s="132" t="str" cm="1">
        <f t="array" ref="I6245">_xlfn.XLOOKUP(C6245,imp_horarios,imp_trechos_janta,"",-1,1)</f>
        <v>BELEM X GOIANIA 21:05</v>
      </c>
      <c r="J6245" s="132" t="str" cm="1">
        <f t="array" ref="J6245">_xlfn.XLOOKUP(D6245,justificativas_motivos,justificativas_texto,"",1,1)</f>
        <v>MOTORISTA CUMPRINDO HORÁRIO NA ESCALA ATUAL</v>
      </c>
    </row>
    <row r="6246" spans="1:10" ht="41.25" hidden="1" customHeight="1">
      <c r="A6246" s="131">
        <v>45850</v>
      </c>
      <c r="B6246" s="135">
        <v>20013</v>
      </c>
      <c r="C6246" s="133">
        <v>0.87847222222222221</v>
      </c>
      <c r="D6246" s="136" t="s">
        <v>11</v>
      </c>
      <c r="E6246" s="129" t="s">
        <v>219</v>
      </c>
      <c r="F6246" s="132"/>
      <c r="G6246" s="132" t="str">
        <f t="shared" si="212"/>
        <v>1</v>
      </c>
      <c r="H6246" s="137">
        <f t="shared" si="213"/>
        <v>18</v>
      </c>
      <c r="I6246" s="132" t="str" cm="1">
        <f t="array" ref="I6246">_xlfn.XLOOKUP(C6246,imp_horarios,imp_trechos_janta,"",-1,1)</f>
        <v>BELEM X GOIANIA 21:05</v>
      </c>
      <c r="J6246" s="132" t="str" cm="1">
        <f t="array" ref="J6246">_xlfn.XLOOKUP(D6246,justificativas_motivos,justificativas_texto,"",1,1)</f>
        <v>MOTORISTA CUMPRINDO HORÁRIO NA ESCALA ATUAL</v>
      </c>
    </row>
    <row r="6247" spans="1:10" ht="41.25" hidden="1" customHeight="1">
      <c r="A6247" s="131">
        <v>45850</v>
      </c>
      <c r="B6247" s="135">
        <v>24013</v>
      </c>
      <c r="C6247" s="133">
        <v>0.3</v>
      </c>
      <c r="D6247" s="136" t="s">
        <v>11</v>
      </c>
      <c r="E6247" s="129" t="s">
        <v>12</v>
      </c>
      <c r="F6247" s="132"/>
      <c r="G6247" s="132" t="str">
        <f t="shared" si="212"/>
        <v>1</v>
      </c>
      <c r="H6247" s="137">
        <f t="shared" si="213"/>
        <v>18</v>
      </c>
      <c r="I6247" s="132" t="str" cm="1">
        <f t="array" ref="I6247">_xlfn.XLOOKUP(C6247,imp_horarios,imp_trechos_janta,"",-1,1)</f>
        <v>BELEM X GOIANIA 07:12</v>
      </c>
      <c r="J6247" s="132" t="str" cm="1">
        <f t="array" ref="J6247">_xlfn.XLOOKUP(D6247,justificativas_motivos,justificativas_texto,"",1,1)</f>
        <v>MOTORISTA CUMPRINDO HORÁRIO NA ESCALA ATUAL</v>
      </c>
    </row>
    <row r="6248" spans="1:10" ht="41.25" hidden="1" customHeight="1">
      <c r="A6248" s="131">
        <v>45850</v>
      </c>
      <c r="B6248" s="135">
        <v>24013</v>
      </c>
      <c r="C6248" s="133">
        <v>0.3</v>
      </c>
      <c r="D6248" s="136" t="s">
        <v>11</v>
      </c>
      <c r="E6248" s="129" t="s">
        <v>13</v>
      </c>
      <c r="F6248" s="132"/>
      <c r="G6248" s="132" t="str">
        <f t="shared" si="212"/>
        <v>1</v>
      </c>
      <c r="H6248" s="137">
        <f t="shared" si="213"/>
        <v>18</v>
      </c>
      <c r="I6248" s="132" t="str" cm="1">
        <f t="array" ref="I6248">_xlfn.XLOOKUP(C6248,imp_horarios,imp_trechos_janta,"",-1,1)</f>
        <v>BELEM X GOIANIA 07:12</v>
      </c>
      <c r="J6248" s="132" t="str" cm="1">
        <f t="array" ref="J6248">_xlfn.XLOOKUP(D6248,justificativas_motivos,justificativas_texto,"",1,1)</f>
        <v>MOTORISTA CUMPRINDO HORÁRIO NA ESCALA ATUAL</v>
      </c>
    </row>
    <row r="6249" spans="1:10" ht="41.25" hidden="1" customHeight="1">
      <c r="A6249" s="131">
        <v>45850</v>
      </c>
      <c r="B6249" s="135">
        <v>24005</v>
      </c>
      <c r="C6249" s="133">
        <v>0.75</v>
      </c>
      <c r="D6249" s="136" t="s">
        <v>11</v>
      </c>
      <c r="E6249" s="132" t="s">
        <v>60</v>
      </c>
      <c r="F6249" s="132"/>
      <c r="G6249" s="132" t="str">
        <f t="shared" si="212"/>
        <v>1</v>
      </c>
      <c r="H6249" s="137">
        <f t="shared" si="213"/>
        <v>18</v>
      </c>
      <c r="I6249" s="132" t="str" cm="1">
        <f t="array" ref="I6249">_xlfn.XLOOKUP(C6249,imp_horarios,imp_trechos_janta,"",-1,1)</f>
        <v>GOIANIA X TERESINA 18:00</v>
      </c>
      <c r="J6249" s="132" t="str" cm="1">
        <f t="array" ref="J6249">_xlfn.XLOOKUP(D6249,justificativas_motivos,justificativas_texto,"",1,1)</f>
        <v>MOTORISTA CUMPRINDO HORÁRIO NA ESCALA ATUAL</v>
      </c>
    </row>
    <row r="6250" spans="1:10" ht="41.25" hidden="1" customHeight="1">
      <c r="A6250" s="131">
        <v>45850</v>
      </c>
      <c r="B6250" s="135">
        <v>24005</v>
      </c>
      <c r="C6250" s="133">
        <v>0.75</v>
      </c>
      <c r="D6250" s="136" t="s">
        <v>11</v>
      </c>
      <c r="E6250" s="132" t="s">
        <v>61</v>
      </c>
      <c r="F6250" s="132"/>
      <c r="G6250" s="132" t="str">
        <f t="shared" si="212"/>
        <v>1</v>
      </c>
      <c r="H6250" s="137">
        <f t="shared" si="213"/>
        <v>18</v>
      </c>
      <c r="I6250" s="132" t="str" cm="1">
        <f t="array" ref="I6250">_xlfn.XLOOKUP(C6250,imp_horarios,imp_trechos_janta,"",-1,1)</f>
        <v>GOIANIA X TERESINA 18:00</v>
      </c>
      <c r="J6250" s="132" t="str" cm="1">
        <f t="array" ref="J6250">_xlfn.XLOOKUP(D6250,justificativas_motivos,justificativas_texto,"",1,1)</f>
        <v>MOTORISTA CUMPRINDO HORÁRIO NA ESCALA ATUAL</v>
      </c>
    </row>
    <row r="6251" spans="1:10" ht="41.25" hidden="1" customHeight="1">
      <c r="A6251" s="131">
        <v>45850</v>
      </c>
      <c r="B6251" s="135">
        <v>25012</v>
      </c>
      <c r="C6251" s="133">
        <v>0.79166666666666663</v>
      </c>
      <c r="D6251" s="136" t="s">
        <v>11</v>
      </c>
      <c r="E6251" s="132" t="s">
        <v>127</v>
      </c>
      <c r="F6251" s="132"/>
      <c r="G6251" s="132" t="str">
        <f t="shared" si="212"/>
        <v>1</v>
      </c>
      <c r="H6251" s="137">
        <f t="shared" si="213"/>
        <v>18</v>
      </c>
      <c r="I6251" s="132" t="s">
        <v>79</v>
      </c>
      <c r="J6251" s="132" t="str" cm="1">
        <f t="array" ref="J6251">_xlfn.XLOOKUP(D6251,justificativas_motivos,justificativas_texto,"",1,1)</f>
        <v>MOTORISTA CUMPRINDO HORÁRIO NA ESCALA ATUAL</v>
      </c>
    </row>
    <row r="6252" spans="1:10" ht="41.25" hidden="1" customHeight="1">
      <c r="A6252" s="131">
        <v>45850</v>
      </c>
      <c r="B6252" s="135">
        <v>25012</v>
      </c>
      <c r="C6252" s="133">
        <v>0.79166666666666663</v>
      </c>
      <c r="D6252" s="136" t="s">
        <v>11</v>
      </c>
      <c r="E6252" s="132" t="s">
        <v>18</v>
      </c>
      <c r="F6252" s="132"/>
      <c r="G6252" s="132" t="str">
        <f t="shared" si="212"/>
        <v>1</v>
      </c>
      <c r="H6252" s="137">
        <f t="shared" si="213"/>
        <v>18</v>
      </c>
      <c r="I6252" s="132" t="s">
        <v>79</v>
      </c>
      <c r="J6252" s="132" t="str" cm="1">
        <f t="array" ref="J6252">_xlfn.XLOOKUP(D6252,justificativas_motivos,justificativas_texto,"",1,1)</f>
        <v>MOTORISTA CUMPRINDO HORÁRIO NA ESCALA ATUAL</v>
      </c>
    </row>
    <row r="6253" spans="1:10" ht="41.25" hidden="1" customHeight="1">
      <c r="A6253" s="131">
        <v>45850</v>
      </c>
      <c r="B6253" s="135">
        <v>19011</v>
      </c>
      <c r="C6253" s="133">
        <v>0.79861111111111116</v>
      </c>
      <c r="D6253" s="136" t="s">
        <v>11</v>
      </c>
      <c r="E6253" s="132" t="s">
        <v>14</v>
      </c>
      <c r="F6253" s="132"/>
      <c r="G6253" s="132" t="str">
        <f t="shared" si="212"/>
        <v>1</v>
      </c>
      <c r="H6253" s="137">
        <f t="shared" si="213"/>
        <v>18</v>
      </c>
      <c r="I6253" s="237" t="s">
        <v>629</v>
      </c>
      <c r="J6253" s="132" t="str" cm="1">
        <f t="array" ref="J6253">_xlfn.XLOOKUP(D6253,justificativas_motivos,justificativas_texto,"",1,1)</f>
        <v>MOTORISTA CUMPRINDO HORÁRIO NA ESCALA ATUAL</v>
      </c>
    </row>
    <row r="6254" spans="1:10" ht="41.25" hidden="1" customHeight="1">
      <c r="A6254" s="131">
        <v>45850</v>
      </c>
      <c r="B6254" s="135">
        <v>19011</v>
      </c>
      <c r="C6254" s="133">
        <v>0.79861111111111116</v>
      </c>
      <c r="D6254" s="136" t="s">
        <v>11</v>
      </c>
      <c r="E6254" s="132" t="s">
        <v>126</v>
      </c>
      <c r="F6254" s="132"/>
      <c r="G6254" s="132" t="str">
        <f t="shared" si="212"/>
        <v>1</v>
      </c>
      <c r="H6254" s="137">
        <f t="shared" si="213"/>
        <v>18</v>
      </c>
      <c r="I6254" s="237" t="s">
        <v>629</v>
      </c>
      <c r="J6254" s="132" t="str" cm="1">
        <f t="array" ref="J6254">_xlfn.XLOOKUP(D6254,justificativas_motivos,justificativas_texto,"",1,1)</f>
        <v>MOTORISTA CUMPRINDO HORÁRIO NA ESCALA ATUAL</v>
      </c>
    </row>
    <row r="6255" spans="1:10" ht="41.25" hidden="1" customHeight="1">
      <c r="A6255" s="131">
        <v>45850</v>
      </c>
      <c r="B6255" s="135">
        <v>25008</v>
      </c>
      <c r="C6255" s="133">
        <v>0.83333333333333337</v>
      </c>
      <c r="D6255" s="136" t="s">
        <v>11</v>
      </c>
      <c r="E6255" s="132" t="s">
        <v>66</v>
      </c>
      <c r="F6255" s="132"/>
      <c r="G6255" s="132" t="str">
        <f t="shared" si="212"/>
        <v>1</v>
      </c>
      <c r="H6255" s="137">
        <f t="shared" si="213"/>
        <v>18</v>
      </c>
      <c r="I6255" s="132" t="str" cm="1">
        <f t="array" ref="I6255">_xlfn.XLOOKUP(C6255,imp_horarios,imp_trechos_janta,"",-1,1)</f>
        <v>GOIANIA X SAO LUIS 20:00</v>
      </c>
      <c r="J6255" s="132" t="str" cm="1">
        <f t="array" ref="J6255">_xlfn.XLOOKUP(D6255,justificativas_motivos,justificativas_texto,"",1,1)</f>
        <v>MOTORISTA CUMPRINDO HORÁRIO NA ESCALA ATUAL</v>
      </c>
    </row>
    <row r="6256" spans="1:10" ht="41.25" hidden="1" customHeight="1">
      <c r="A6256" s="131">
        <v>45850</v>
      </c>
      <c r="B6256" s="135">
        <v>25008</v>
      </c>
      <c r="C6256" s="133">
        <v>0.83333333333333337</v>
      </c>
      <c r="D6256" s="136" t="s">
        <v>11</v>
      </c>
      <c r="E6256" s="132" t="s">
        <v>226</v>
      </c>
      <c r="F6256" s="132"/>
      <c r="G6256" s="132" t="str">
        <f t="shared" si="212"/>
        <v>1</v>
      </c>
      <c r="H6256" s="137">
        <f t="shared" si="213"/>
        <v>18</v>
      </c>
      <c r="I6256" s="132" t="str" cm="1">
        <f t="array" ref="I6256">_xlfn.XLOOKUP(C6256,imp_horarios,imp_trechos_janta,"",-1,1)</f>
        <v>GOIANIA X SAO LUIS 20:00</v>
      </c>
      <c r="J6256" s="132" t="str" cm="1">
        <f t="array" ref="J6256">_xlfn.XLOOKUP(D6256,justificativas_motivos,justificativas_texto,"",1,1)</f>
        <v>MOTORISTA CUMPRINDO HORÁRIO NA ESCALA ATUAL</v>
      </c>
    </row>
    <row r="6257" spans="1:10" ht="41.25" hidden="1" customHeight="1">
      <c r="A6257" s="131">
        <v>45851</v>
      </c>
      <c r="B6257" s="135" t="s">
        <v>137</v>
      </c>
      <c r="C6257" s="133" t="s">
        <v>137</v>
      </c>
      <c r="D6257" s="136" t="s">
        <v>137</v>
      </c>
      <c r="E6257" s="132" t="s">
        <v>127</v>
      </c>
      <c r="F6257" s="132"/>
      <c r="G6257" s="132" t="str">
        <f t="shared" si="212"/>
        <v>1</v>
      </c>
      <c r="H6257" s="137">
        <f t="shared" si="213"/>
        <v>18</v>
      </c>
      <c r="I6257" s="132" t="str" cm="1">
        <f t="array" ref="I6257">_xlfn.XLOOKUP(C6257,imp_horarios,imp_trechos_janta,"",-1,1)</f>
        <v>ESPERA</v>
      </c>
      <c r="J6257" s="132" t="str" cm="1">
        <f t="array" ref="J6257">_xlfn.XLOOKUP(D6257,justificativas_motivos,justificativas_texto,"",1,1)</f>
        <v>MOTORISTA NA GARAGEM EM ESPERA PARA DISPONIBILIDADE DE HORARIOS</v>
      </c>
    </row>
    <row r="6258" spans="1:10" ht="41.25" hidden="1" customHeight="1">
      <c r="A6258" s="131">
        <v>45851</v>
      </c>
      <c r="B6258" s="135" t="s">
        <v>137</v>
      </c>
      <c r="C6258" s="133" t="s">
        <v>137</v>
      </c>
      <c r="D6258" s="136" t="s">
        <v>137</v>
      </c>
      <c r="E6258" s="132" t="s">
        <v>18</v>
      </c>
      <c r="F6258" s="132"/>
      <c r="G6258" s="132" t="str">
        <f t="shared" si="212"/>
        <v>1</v>
      </c>
      <c r="H6258" s="137">
        <f t="shared" si="213"/>
        <v>18</v>
      </c>
      <c r="I6258" s="132" t="str" cm="1">
        <f t="array" ref="I6258">_xlfn.XLOOKUP(C6258,imp_horarios,imp_trechos_janta,"",-1,1)</f>
        <v>ESPERA</v>
      </c>
      <c r="J6258" s="132" t="str" cm="1">
        <f t="array" ref="J6258">_xlfn.XLOOKUP(D6258,justificativas_motivos,justificativas_texto,"",1,1)</f>
        <v>MOTORISTA NA GARAGEM EM ESPERA PARA DISPONIBILIDADE DE HORARIOS</v>
      </c>
    </row>
    <row r="6259" spans="1:10" ht="41.25" hidden="1" customHeight="1">
      <c r="A6259" s="131">
        <v>45851</v>
      </c>
      <c r="B6259" s="135">
        <v>19008</v>
      </c>
      <c r="C6259" s="133">
        <v>0.39583333333333331</v>
      </c>
      <c r="D6259" s="136" t="s">
        <v>11</v>
      </c>
      <c r="E6259" s="132" t="s">
        <v>14</v>
      </c>
      <c r="F6259" s="132"/>
      <c r="G6259" s="132" t="str">
        <f t="shared" si="212"/>
        <v>1</v>
      </c>
      <c r="H6259" s="137">
        <f t="shared" si="213"/>
        <v>18</v>
      </c>
      <c r="I6259" s="132" t="str" cm="1">
        <f t="array" ref="I6259">_xlfn.XLOOKUP(C6259,imp_horarios,imp_trechos_janta,"",-1,1)</f>
        <v>GOIANIA X BELEM 09:30</v>
      </c>
      <c r="J6259" s="132" t="str" cm="1">
        <f t="array" ref="J6259">_xlfn.XLOOKUP(D6259,justificativas_motivos,justificativas_texto,"",1,1)</f>
        <v>MOTORISTA CUMPRINDO HORÁRIO NA ESCALA ATUAL</v>
      </c>
    </row>
    <row r="6260" spans="1:10" ht="41.25" hidden="1" customHeight="1">
      <c r="A6260" s="131">
        <v>45851</v>
      </c>
      <c r="B6260" s="135">
        <v>19008</v>
      </c>
      <c r="C6260" s="133">
        <v>0.39583333333333331</v>
      </c>
      <c r="D6260" s="136" t="s">
        <v>11</v>
      </c>
      <c r="E6260" s="132" t="s">
        <v>126</v>
      </c>
      <c r="F6260" s="132"/>
      <c r="G6260" s="132" t="str">
        <f t="shared" si="212"/>
        <v>1</v>
      </c>
      <c r="H6260" s="137">
        <f t="shared" si="213"/>
        <v>18</v>
      </c>
      <c r="I6260" s="132" t="str" cm="1">
        <f t="array" ref="I6260">_xlfn.XLOOKUP(C6260,imp_horarios,imp_trechos_janta,"",-1,1)</f>
        <v>GOIANIA X BELEM 09:30</v>
      </c>
      <c r="J6260" s="132" t="str" cm="1">
        <f t="array" ref="J6260">_xlfn.XLOOKUP(D6260,justificativas_motivos,justificativas_texto,"",1,1)</f>
        <v>MOTORISTA CUMPRINDO HORÁRIO NA ESCALA ATUAL</v>
      </c>
    </row>
    <row r="6261" spans="1:10" ht="41.25" hidden="1" customHeight="1">
      <c r="A6261" s="131">
        <v>45851</v>
      </c>
      <c r="B6261" s="135">
        <v>17600</v>
      </c>
      <c r="C6261" s="133">
        <v>0.75</v>
      </c>
      <c r="D6261" s="136" t="s">
        <v>11</v>
      </c>
      <c r="E6261" s="132" t="s">
        <v>66</v>
      </c>
      <c r="F6261" s="132"/>
      <c r="G6261" s="132" t="str">
        <f t="shared" si="212"/>
        <v>1</v>
      </c>
      <c r="H6261" s="137">
        <f t="shared" si="213"/>
        <v>18</v>
      </c>
      <c r="I6261" s="132" t="str" cm="1">
        <f t="array" ref="I6261">_xlfn.XLOOKUP(C6261,imp_horarios,imp_trechos_janta,"",-1,1)</f>
        <v>GOIANIA X TERESINA 18:00</v>
      </c>
      <c r="J6261" s="132" t="str" cm="1">
        <f t="array" ref="J6261">_xlfn.XLOOKUP(D6261,justificativas_motivos,justificativas_texto,"",1,1)</f>
        <v>MOTORISTA CUMPRINDO HORÁRIO NA ESCALA ATUAL</v>
      </c>
    </row>
    <row r="6262" spans="1:10" ht="41.25" hidden="1" customHeight="1">
      <c r="A6262" s="131">
        <v>45851</v>
      </c>
      <c r="B6262" s="135">
        <v>17600</v>
      </c>
      <c r="C6262" s="133">
        <v>0.75</v>
      </c>
      <c r="D6262" s="136" t="s">
        <v>11</v>
      </c>
      <c r="E6262" s="132" t="s">
        <v>226</v>
      </c>
      <c r="F6262" s="132"/>
      <c r="G6262" s="132" t="str">
        <f t="shared" si="212"/>
        <v>1</v>
      </c>
      <c r="H6262" s="137">
        <f t="shared" si="213"/>
        <v>18</v>
      </c>
      <c r="I6262" s="132" t="str" cm="1">
        <f t="array" ref="I6262">_xlfn.XLOOKUP(C6262,imp_horarios,imp_trechos_janta,"",-1,1)</f>
        <v>GOIANIA X TERESINA 18:00</v>
      </c>
      <c r="J6262" s="132" t="str" cm="1">
        <f t="array" ref="J6262">_xlfn.XLOOKUP(D6262,justificativas_motivos,justificativas_texto,"",1,1)</f>
        <v>MOTORISTA CUMPRINDO HORÁRIO NA ESCALA ATUAL</v>
      </c>
    </row>
    <row r="6263" spans="1:10" ht="41.25" hidden="1" customHeight="1">
      <c r="A6263" s="131">
        <v>45851</v>
      </c>
      <c r="B6263" s="135">
        <v>25012</v>
      </c>
      <c r="C6263" s="133">
        <v>0.79166666666666663</v>
      </c>
      <c r="D6263" s="136" t="s">
        <v>11</v>
      </c>
      <c r="E6263" s="132" t="s">
        <v>331</v>
      </c>
      <c r="F6263" s="132"/>
      <c r="G6263" s="132" t="str">
        <f t="shared" si="212"/>
        <v>1</v>
      </c>
      <c r="H6263" s="137">
        <f t="shared" si="213"/>
        <v>18</v>
      </c>
      <c r="I6263" s="132" t="str" cm="1">
        <f t="array" ref="I6263">_xlfn.XLOOKUP(C6263,imp_horarios,imp_trechos_janta,"",-1,1)</f>
        <v>GOIANIA X TERESINA 18:00</v>
      </c>
      <c r="J6263" s="132" t="str" cm="1">
        <f t="array" ref="J6263">_xlfn.XLOOKUP(D6263,justificativas_motivos,justificativas_texto,"",1,1)</f>
        <v>MOTORISTA CUMPRINDO HORÁRIO NA ESCALA ATUAL</v>
      </c>
    </row>
    <row r="6264" spans="1:10" ht="41.25" hidden="1" customHeight="1">
      <c r="A6264" s="131">
        <v>45851</v>
      </c>
      <c r="B6264" s="135">
        <v>25012</v>
      </c>
      <c r="C6264" s="133">
        <v>0.79166666666666663</v>
      </c>
      <c r="D6264" s="136" t="s">
        <v>11</v>
      </c>
      <c r="E6264" s="132" t="s">
        <v>130</v>
      </c>
      <c r="F6264" s="132"/>
      <c r="G6264" s="132" t="str">
        <f t="shared" si="212"/>
        <v>1</v>
      </c>
      <c r="H6264" s="137">
        <f t="shared" si="213"/>
        <v>18</v>
      </c>
      <c r="I6264" s="132" t="str" cm="1">
        <f t="array" ref="I6264">_xlfn.XLOOKUP(C6264,imp_horarios,imp_trechos_janta,"",-1,1)</f>
        <v>GOIANIA X TERESINA 18:00</v>
      </c>
      <c r="J6264" s="132" t="str" cm="1">
        <f t="array" ref="J6264">_xlfn.XLOOKUP(D6264,justificativas_motivos,justificativas_texto,"",1,1)</f>
        <v>MOTORISTA CUMPRINDO HORÁRIO NA ESCALA ATUAL</v>
      </c>
    </row>
    <row r="6265" spans="1:10" ht="41.25" hidden="1" customHeight="1">
      <c r="A6265" s="131">
        <v>45851</v>
      </c>
      <c r="B6265" s="135">
        <v>25008</v>
      </c>
      <c r="C6265" s="133">
        <v>0.83333333333333337</v>
      </c>
      <c r="D6265" s="136" t="s">
        <v>11</v>
      </c>
      <c r="E6265" s="132" t="s">
        <v>52</v>
      </c>
      <c r="F6265" s="132"/>
      <c r="G6265" s="132" t="str">
        <f t="shared" si="212"/>
        <v>1</v>
      </c>
      <c r="H6265" s="137">
        <f t="shared" si="213"/>
        <v>18</v>
      </c>
      <c r="I6265" s="132" t="str" cm="1">
        <f t="array" ref="I6265">_xlfn.XLOOKUP(C6265,imp_horarios,imp_trechos_janta,"",-1,1)</f>
        <v>GOIANIA X SAO LUIS 20:00</v>
      </c>
      <c r="J6265" s="132" t="str" cm="1">
        <f t="array" ref="J6265">_xlfn.XLOOKUP(D6265,justificativas_motivos,justificativas_texto,"",1,1)</f>
        <v>MOTORISTA CUMPRINDO HORÁRIO NA ESCALA ATUAL</v>
      </c>
    </row>
    <row r="6266" spans="1:10" ht="41.25" hidden="1" customHeight="1">
      <c r="A6266" s="131">
        <v>45851</v>
      </c>
      <c r="B6266" s="135">
        <v>25008</v>
      </c>
      <c r="C6266" s="133">
        <v>0.83333333333333337</v>
      </c>
      <c r="D6266" s="136" t="s">
        <v>11</v>
      </c>
      <c r="E6266" s="132" t="s">
        <v>238</v>
      </c>
      <c r="F6266" s="132"/>
      <c r="G6266" s="132" t="str">
        <f t="shared" si="212"/>
        <v>1</v>
      </c>
      <c r="H6266" s="137">
        <f t="shared" si="213"/>
        <v>18</v>
      </c>
      <c r="I6266" s="132" t="str" cm="1">
        <f t="array" ref="I6266">_xlfn.XLOOKUP(C6266,imp_horarios,imp_trechos_janta,"",-1,1)</f>
        <v>GOIANIA X SAO LUIS 20:00</v>
      </c>
      <c r="J6266" s="132" t="str" cm="1">
        <f t="array" ref="J6266">_xlfn.XLOOKUP(D6266,justificativas_motivos,justificativas_texto,"",1,1)</f>
        <v>MOTORISTA CUMPRINDO HORÁRIO NA ESCALA ATUAL</v>
      </c>
    </row>
    <row r="6267" spans="1:10" ht="41.25" hidden="1" customHeight="1">
      <c r="A6267" s="131">
        <v>45851</v>
      </c>
      <c r="B6267" s="135">
        <v>19017</v>
      </c>
      <c r="C6267" s="133">
        <v>0.8125</v>
      </c>
      <c r="D6267" s="136" t="s">
        <v>231</v>
      </c>
      <c r="E6267" s="132" t="s">
        <v>229</v>
      </c>
      <c r="F6267" s="132"/>
      <c r="G6267" s="132" t="str">
        <f t="shared" si="212"/>
        <v>1</v>
      </c>
      <c r="H6267" s="137">
        <f t="shared" si="213"/>
        <v>18</v>
      </c>
      <c r="I6267" s="237" t="s">
        <v>668</v>
      </c>
      <c r="J6267" s="132" t="str" cm="1">
        <f t="array" ref="J6267">_xlfn.XLOOKUP(D6267,justificativas_motivos,justificativas_texto,"",1,1)</f>
        <v>MOTORISTA CUMPRINDO ESCALA EXTRA</v>
      </c>
    </row>
    <row r="6268" spans="1:10" ht="41.25" hidden="1" customHeight="1">
      <c r="A6268" s="131">
        <v>45851</v>
      </c>
      <c r="B6268" s="135">
        <v>25012</v>
      </c>
      <c r="C6268" s="133">
        <v>0.79166666666666663</v>
      </c>
      <c r="D6268" s="136" t="s">
        <v>11</v>
      </c>
      <c r="E6268" s="132" t="s">
        <v>78</v>
      </c>
      <c r="F6268" s="132"/>
      <c r="G6268" s="132" t="str">
        <f t="shared" ref="G6268:G6331" si="214">IF(E6268="MOTORISTA","","1")</f>
        <v>1</v>
      </c>
      <c r="H6268" s="137">
        <f t="shared" si="213"/>
        <v>18</v>
      </c>
      <c r="I6268" s="132" t="str" cm="1">
        <f t="array" ref="I6268">_xlfn.XLOOKUP(C6268,imp_horarios,imp_trechos_janta,"",-1,1)</f>
        <v>GOIANIA X TERESINA 18:00</v>
      </c>
      <c r="J6268" s="132" t="str" cm="1">
        <f t="array" ref="J6268">_xlfn.XLOOKUP(D6268,justificativas_motivos,justificativas_texto,"",1,1)</f>
        <v>MOTORISTA CUMPRINDO HORÁRIO NA ESCALA ATUAL</v>
      </c>
    </row>
    <row r="6269" spans="1:10" ht="41.25" hidden="1" customHeight="1">
      <c r="A6269" s="131">
        <v>45851</v>
      </c>
      <c r="B6269" s="135">
        <v>25012</v>
      </c>
      <c r="C6269" s="133">
        <v>0.79166666666666663</v>
      </c>
      <c r="D6269" s="136" t="s">
        <v>11</v>
      </c>
      <c r="E6269" s="132" t="s">
        <v>80</v>
      </c>
      <c r="F6269" s="132"/>
      <c r="G6269" s="132" t="str">
        <f t="shared" si="214"/>
        <v>1</v>
      </c>
      <c r="H6269" s="137">
        <f t="shared" si="213"/>
        <v>18</v>
      </c>
      <c r="I6269" s="132" t="str" cm="1">
        <f t="array" ref="I6269">_xlfn.XLOOKUP(C6269,imp_horarios,imp_trechos_janta,"",-1,1)</f>
        <v>GOIANIA X TERESINA 18:00</v>
      </c>
      <c r="J6269" s="132" t="str" cm="1">
        <f t="array" ref="J6269">_xlfn.XLOOKUP(D6269,justificativas_motivos,justificativas_texto,"",1,1)</f>
        <v>MOTORISTA CUMPRINDO HORÁRIO NA ESCALA ATUAL</v>
      </c>
    </row>
    <row r="6270" spans="1:10" ht="41.25" hidden="1" customHeight="1">
      <c r="A6270" s="131">
        <v>45851</v>
      </c>
      <c r="B6270" s="135">
        <v>25008</v>
      </c>
      <c r="C6270" s="133">
        <v>0.83333333333333337</v>
      </c>
      <c r="D6270" s="136" t="s">
        <v>11</v>
      </c>
      <c r="E6270" s="132" t="s">
        <v>96</v>
      </c>
      <c r="F6270" s="132"/>
      <c r="G6270" s="132" t="str">
        <f t="shared" si="214"/>
        <v>1</v>
      </c>
      <c r="H6270" s="137">
        <f t="shared" si="213"/>
        <v>18</v>
      </c>
      <c r="I6270" s="132" t="str" cm="1">
        <f t="array" ref="I6270">_xlfn.XLOOKUP(C6270,imp_horarios,imp_trechos_janta,"",-1,1)</f>
        <v>GOIANIA X SAO LUIS 20:00</v>
      </c>
      <c r="J6270" s="132" t="str" cm="1">
        <f t="array" ref="J6270">_xlfn.XLOOKUP(D6270,justificativas_motivos,justificativas_texto,"",1,1)</f>
        <v>MOTORISTA CUMPRINDO HORÁRIO NA ESCALA ATUAL</v>
      </c>
    </row>
    <row r="6271" spans="1:10" ht="41.25" hidden="1" customHeight="1">
      <c r="A6271" s="131">
        <v>45851</v>
      </c>
      <c r="B6271" s="135">
        <v>25008</v>
      </c>
      <c r="C6271" s="133">
        <v>0.83333333333333337</v>
      </c>
      <c r="D6271" s="136" t="s">
        <v>11</v>
      </c>
      <c r="E6271" s="132" t="s">
        <v>166</v>
      </c>
      <c r="F6271" s="132"/>
      <c r="G6271" s="132" t="str">
        <f t="shared" si="214"/>
        <v>1</v>
      </c>
      <c r="H6271" s="137">
        <f t="shared" si="213"/>
        <v>18</v>
      </c>
      <c r="I6271" s="132" t="str" cm="1">
        <f t="array" ref="I6271">_xlfn.XLOOKUP(C6271,imp_horarios,imp_trechos_janta,"",-1,1)</f>
        <v>GOIANIA X SAO LUIS 20:00</v>
      </c>
      <c r="J6271" s="132" t="str" cm="1">
        <f t="array" ref="J6271">_xlfn.XLOOKUP(D6271,justificativas_motivos,justificativas_texto,"",1,1)</f>
        <v>MOTORISTA CUMPRINDO HORÁRIO NA ESCALA ATUAL</v>
      </c>
    </row>
    <row r="6272" spans="1:10" ht="41.25" hidden="1" customHeight="1">
      <c r="A6272" s="131">
        <v>45852</v>
      </c>
      <c r="B6272" s="135">
        <v>20018</v>
      </c>
      <c r="C6272" s="133">
        <v>0.87847222222222221</v>
      </c>
      <c r="D6272" s="136" t="s">
        <v>11</v>
      </c>
      <c r="E6272" s="132" t="s">
        <v>52</v>
      </c>
      <c r="F6272" s="132"/>
      <c r="G6272" s="132" t="str">
        <f t="shared" si="214"/>
        <v>1</v>
      </c>
      <c r="H6272" s="137">
        <f t="shared" si="213"/>
        <v>18</v>
      </c>
      <c r="I6272" s="132" t="str" cm="1">
        <f t="array" ref="I6272">_xlfn.XLOOKUP(C6272,imp_horarios,imp_trechos_janta,"",-1,1)</f>
        <v>BELEM X GOIANIA 21:05</v>
      </c>
      <c r="J6272" s="132" t="str" cm="1">
        <f t="array" ref="J6272">_xlfn.XLOOKUP(D6272,justificativas_motivos,justificativas_texto,"",1,1)</f>
        <v>MOTORISTA CUMPRINDO HORÁRIO NA ESCALA ATUAL</v>
      </c>
    </row>
    <row r="6273" spans="1:12" ht="41.25" hidden="1" customHeight="1">
      <c r="A6273" s="131">
        <v>45852</v>
      </c>
      <c r="B6273" s="135">
        <v>20018</v>
      </c>
      <c r="C6273" s="133">
        <v>0.87847222222222221</v>
      </c>
      <c r="D6273" s="136" t="s">
        <v>11</v>
      </c>
      <c r="E6273" s="132" t="s">
        <v>238</v>
      </c>
      <c r="F6273" s="132"/>
      <c r="G6273" s="132" t="str">
        <f t="shared" si="214"/>
        <v>1</v>
      </c>
      <c r="H6273" s="137">
        <f t="shared" si="213"/>
        <v>18</v>
      </c>
      <c r="I6273" s="132" t="str" cm="1">
        <f t="array" ref="I6273">_xlfn.XLOOKUP(C6273,imp_horarios,imp_trechos_janta,"",-1,1)</f>
        <v>BELEM X GOIANIA 21:05</v>
      </c>
      <c r="J6273" s="132" t="str" cm="1">
        <f t="array" ref="J6273">_xlfn.XLOOKUP(D6273,justificativas_motivos,justificativas_texto,"",1,1)</f>
        <v>MOTORISTA CUMPRINDO HORÁRIO NA ESCALA ATUAL</v>
      </c>
    </row>
    <row r="6274" spans="1:12" ht="41.25" hidden="1" customHeight="1">
      <c r="A6274" s="131">
        <v>45852</v>
      </c>
      <c r="B6274" s="135" t="s">
        <v>137</v>
      </c>
      <c r="C6274" s="133" t="s">
        <v>137</v>
      </c>
      <c r="D6274" s="136" t="s">
        <v>137</v>
      </c>
      <c r="E6274" s="129" t="s">
        <v>200</v>
      </c>
      <c r="F6274" s="132"/>
      <c r="G6274" s="132" t="str">
        <f t="shared" si="214"/>
        <v>1</v>
      </c>
      <c r="H6274" s="137">
        <f t="shared" si="213"/>
        <v>18</v>
      </c>
      <c r="I6274" s="132" t="str" cm="1">
        <f t="array" ref="I6274">_xlfn.XLOOKUP(C6274,imp_horarios,imp_trechos_janta,"",-1,1)</f>
        <v>ESPERA</v>
      </c>
      <c r="J6274" s="132" t="str" cm="1">
        <f t="array" ref="J6274">_xlfn.XLOOKUP(D6274,justificativas_motivos,justificativas_texto,"",1,1)</f>
        <v>MOTORISTA NA GARAGEM EM ESPERA PARA DISPONIBILIDADE DE HORARIOS</v>
      </c>
    </row>
    <row r="6275" spans="1:12" ht="41.25" hidden="1" customHeight="1">
      <c r="A6275" s="131">
        <v>45852</v>
      </c>
      <c r="B6275" s="135" t="s">
        <v>137</v>
      </c>
      <c r="C6275" s="133" t="s">
        <v>137</v>
      </c>
      <c r="D6275" s="136" t="s">
        <v>137</v>
      </c>
      <c r="E6275" s="129" t="s">
        <v>441</v>
      </c>
      <c r="F6275" s="132"/>
      <c r="G6275" s="132" t="str">
        <f t="shared" si="214"/>
        <v>1</v>
      </c>
      <c r="H6275" s="137">
        <f t="shared" si="213"/>
        <v>18</v>
      </c>
      <c r="I6275" s="132" t="str" cm="1">
        <f t="array" ref="I6275">_xlfn.XLOOKUP(C6275,imp_horarios,imp_trechos_janta,"",-1,1)</f>
        <v>ESPERA</v>
      </c>
      <c r="J6275" s="132" t="str" cm="1">
        <f t="array" ref="J6275">_xlfn.XLOOKUP(D6275,justificativas_motivos,justificativas_texto,"",1,1)</f>
        <v>MOTORISTA NA GARAGEM EM ESPERA PARA DISPONIBILIDADE DE HORARIOS</v>
      </c>
    </row>
    <row r="6276" spans="1:12" ht="41.25" hidden="1" customHeight="1">
      <c r="A6276" s="131">
        <v>45852</v>
      </c>
      <c r="B6276" s="135" t="s">
        <v>137</v>
      </c>
      <c r="C6276" s="133" t="s">
        <v>137</v>
      </c>
      <c r="D6276" s="136" t="s">
        <v>137</v>
      </c>
      <c r="E6276" s="129" t="s">
        <v>78</v>
      </c>
      <c r="F6276" s="132"/>
      <c r="G6276" s="132" t="str">
        <f t="shared" si="214"/>
        <v>1</v>
      </c>
      <c r="H6276" s="137">
        <f t="shared" si="213"/>
        <v>18</v>
      </c>
      <c r="I6276" s="132" t="str" cm="1">
        <f t="array" ref="I6276">_xlfn.XLOOKUP(C6276,imp_horarios,imp_trechos_janta,"",-1,1)</f>
        <v>ESPERA</v>
      </c>
      <c r="J6276" s="132" t="str" cm="1">
        <f t="array" ref="J6276">_xlfn.XLOOKUP(D6276,justificativas_motivos,justificativas_texto,"",1,1)</f>
        <v>MOTORISTA NA GARAGEM EM ESPERA PARA DISPONIBILIDADE DE HORARIOS</v>
      </c>
    </row>
    <row r="6277" spans="1:12" ht="41.25" hidden="1" customHeight="1">
      <c r="A6277" s="131">
        <v>45852</v>
      </c>
      <c r="B6277" s="135" t="s">
        <v>137</v>
      </c>
      <c r="C6277" s="133" t="s">
        <v>137</v>
      </c>
      <c r="D6277" s="136" t="s">
        <v>137</v>
      </c>
      <c r="E6277" s="129" t="s">
        <v>80</v>
      </c>
      <c r="F6277" s="132"/>
      <c r="G6277" s="132" t="str">
        <f t="shared" si="214"/>
        <v>1</v>
      </c>
      <c r="H6277" s="137">
        <f t="shared" si="213"/>
        <v>18</v>
      </c>
      <c r="I6277" s="132" t="str" cm="1">
        <f t="array" ref="I6277">_xlfn.XLOOKUP(C6277,imp_horarios,imp_trechos_janta,"",-1,1)</f>
        <v>ESPERA</v>
      </c>
      <c r="J6277" s="132" t="str" cm="1">
        <f t="array" ref="J6277">_xlfn.XLOOKUP(D6277,justificativas_motivos,justificativas_texto,"",1,1)</f>
        <v>MOTORISTA NA GARAGEM EM ESPERA PARA DISPONIBILIDADE DE HORARIOS</v>
      </c>
    </row>
    <row r="6278" spans="1:12" ht="41.25" hidden="1" customHeight="1">
      <c r="A6278" s="131">
        <v>45852</v>
      </c>
      <c r="B6278" s="135">
        <v>25008</v>
      </c>
      <c r="C6278" s="133">
        <v>0.33333333333333331</v>
      </c>
      <c r="D6278" s="136" t="s">
        <v>11</v>
      </c>
      <c r="E6278" s="129" t="s">
        <v>96</v>
      </c>
      <c r="F6278" s="132"/>
      <c r="G6278" s="132" t="str">
        <f t="shared" si="214"/>
        <v>1</v>
      </c>
      <c r="H6278" s="137">
        <f t="shared" si="213"/>
        <v>18</v>
      </c>
      <c r="I6278" s="132" t="str" cm="1">
        <f t="array" ref="I6278">_xlfn.XLOOKUP(C6278,imp_horarios,imp_trechos_janta,"",-1,1)</f>
        <v>SAO LUIS X GOIANIA 08:00</v>
      </c>
      <c r="J6278" s="132" t="str" cm="1">
        <f t="array" ref="J6278">_xlfn.XLOOKUP(D6278,justificativas_motivos,justificativas_texto,"",1,1)</f>
        <v>MOTORISTA CUMPRINDO HORÁRIO NA ESCALA ATUAL</v>
      </c>
    </row>
    <row r="6279" spans="1:12" ht="41.25" hidden="1" customHeight="1">
      <c r="A6279" s="131">
        <v>45852</v>
      </c>
      <c r="B6279" s="135">
        <v>25008</v>
      </c>
      <c r="C6279" s="133">
        <v>0.33333333333333331</v>
      </c>
      <c r="D6279" s="136" t="s">
        <v>11</v>
      </c>
      <c r="E6279" s="129" t="s">
        <v>166</v>
      </c>
      <c r="F6279" s="132"/>
      <c r="G6279" s="132" t="str">
        <f t="shared" si="214"/>
        <v>1</v>
      </c>
      <c r="H6279" s="137">
        <f t="shared" si="213"/>
        <v>18</v>
      </c>
      <c r="I6279" s="132" t="str" cm="1">
        <f t="array" ref="I6279">_xlfn.XLOOKUP(C6279,imp_horarios,imp_trechos_janta,"",-1,1)</f>
        <v>SAO LUIS X GOIANIA 08:00</v>
      </c>
      <c r="J6279" s="132" t="str" cm="1">
        <f t="array" ref="J6279">_xlfn.XLOOKUP(D6279,justificativas_motivos,justificativas_texto,"",1,1)</f>
        <v>MOTORISTA CUMPRINDO HORÁRIO NA ESCALA ATUAL</v>
      </c>
    </row>
    <row r="6280" spans="1:12" ht="41.25" hidden="1" customHeight="1">
      <c r="A6280" s="131">
        <v>45852</v>
      </c>
      <c r="B6280" s="135">
        <v>17000</v>
      </c>
      <c r="C6280" s="133">
        <v>0.39583333333333331</v>
      </c>
      <c r="D6280" s="136" t="s">
        <v>11</v>
      </c>
      <c r="E6280" s="129" t="s">
        <v>174</v>
      </c>
      <c r="F6280" s="132"/>
      <c r="G6280" s="132" t="str">
        <f t="shared" si="214"/>
        <v>1</v>
      </c>
      <c r="H6280" s="137">
        <f t="shared" si="213"/>
        <v>18</v>
      </c>
      <c r="I6280" s="132" t="str" cm="1">
        <f t="array" ref="I6280">_xlfn.XLOOKUP(C6280,imp_horarios,imp_trechos_janta,"",-1,1)</f>
        <v>GOIANIA X BELEM 09:30</v>
      </c>
      <c r="J6280" s="132" t="str" cm="1">
        <f t="array" ref="J6280">_xlfn.XLOOKUP(D6280,justificativas_motivos,justificativas_texto,"",1,1)</f>
        <v>MOTORISTA CUMPRINDO HORÁRIO NA ESCALA ATUAL</v>
      </c>
      <c r="L6280" s="119" t="str">
        <f>_xlfn.CONCAT(cr_impJnt[[#This Row],[DATA]],cr_impJnt[[#This Row],[MOTORISTA e MATRICULA]])</f>
        <v>45852RAFAEL JOSE TOME DE LIMA - 5537</v>
      </c>
    </row>
    <row r="6281" spans="1:12" ht="41.25" hidden="1" customHeight="1">
      <c r="A6281" s="131">
        <v>45852</v>
      </c>
      <c r="B6281" s="135">
        <v>17000</v>
      </c>
      <c r="C6281" s="133">
        <v>0.39583333333333331</v>
      </c>
      <c r="D6281" s="136" t="s">
        <v>11</v>
      </c>
      <c r="E6281" s="129" t="s">
        <v>135</v>
      </c>
      <c r="F6281" s="132"/>
      <c r="G6281" s="132" t="str">
        <f t="shared" si="214"/>
        <v>1</v>
      </c>
      <c r="H6281" s="137">
        <f t="shared" si="213"/>
        <v>18</v>
      </c>
      <c r="I6281" s="132" t="str" cm="1">
        <f t="array" ref="I6281">_xlfn.XLOOKUP(C6281,imp_horarios,imp_trechos_janta,"",-1,1)</f>
        <v>GOIANIA X BELEM 09:30</v>
      </c>
      <c r="J6281" s="132" t="str" cm="1">
        <f t="array" ref="J6281">_xlfn.XLOOKUP(D6281,justificativas_motivos,justificativas_texto,"",1,1)</f>
        <v>MOTORISTA CUMPRINDO HORÁRIO NA ESCALA ATUAL</v>
      </c>
      <c r="L6281" s="119" t="str">
        <f>_xlfn.CONCAT(cr_impJnt[[#This Row],[DATA]],cr_impJnt[[#This Row],[MOTORISTA e MATRICULA]])</f>
        <v>45852JOAO DA SILVA MORAIS - 2978</v>
      </c>
    </row>
    <row r="6282" spans="1:12" ht="41.25" hidden="1" customHeight="1">
      <c r="A6282" s="131">
        <v>45852</v>
      </c>
      <c r="B6282" s="135">
        <v>20016</v>
      </c>
      <c r="C6282" s="133">
        <v>0.75</v>
      </c>
      <c r="D6282" s="136" t="s">
        <v>11</v>
      </c>
      <c r="E6282" s="132" t="s">
        <v>108</v>
      </c>
      <c r="F6282" s="132"/>
      <c r="G6282" s="132" t="str">
        <f t="shared" si="214"/>
        <v>1</v>
      </c>
      <c r="H6282" s="137">
        <f t="shared" si="213"/>
        <v>18</v>
      </c>
      <c r="I6282" s="132" t="str" cm="1">
        <f t="array" ref="I6282">_xlfn.XLOOKUP(C6282,imp_horarios,imp_trechos_janta,"",-1,1)</f>
        <v>GOIANIA X TERESINA 18:00</v>
      </c>
      <c r="J6282" s="132" t="str" cm="1">
        <f t="array" ref="J6282">_xlfn.XLOOKUP(D6282,justificativas_motivos,justificativas_texto,"",1,1)</f>
        <v>MOTORISTA CUMPRINDO HORÁRIO NA ESCALA ATUAL</v>
      </c>
      <c r="L6282" s="119" t="str">
        <f>_xlfn.CONCAT(cr_impJnt[[#This Row],[DATA]],cr_impJnt[[#This Row],[MOTORISTA e MATRICULA]])</f>
        <v>45852MAURICIO CARLOS BARROSO - 901</v>
      </c>
    </row>
    <row r="6283" spans="1:12" ht="41.25" hidden="1" customHeight="1">
      <c r="A6283" s="131">
        <v>45852</v>
      </c>
      <c r="B6283" s="135">
        <v>20016</v>
      </c>
      <c r="C6283" s="133">
        <v>0.75</v>
      </c>
      <c r="D6283" s="136" t="s">
        <v>11</v>
      </c>
      <c r="E6283" s="132" t="s">
        <v>138</v>
      </c>
      <c r="F6283" s="132"/>
      <c r="G6283" s="132" t="str">
        <f t="shared" si="214"/>
        <v>1</v>
      </c>
      <c r="H6283" s="137">
        <f t="shared" si="213"/>
        <v>18</v>
      </c>
      <c r="I6283" s="132" t="str" cm="1">
        <f t="array" ref="I6283">_xlfn.XLOOKUP(C6283,imp_horarios,imp_trechos_janta,"",-1,1)</f>
        <v>GOIANIA X TERESINA 18:00</v>
      </c>
      <c r="J6283" s="132" t="str" cm="1">
        <f t="array" ref="J6283">_xlfn.XLOOKUP(D6283,justificativas_motivos,justificativas_texto,"",1,1)</f>
        <v>MOTORISTA CUMPRINDO HORÁRIO NA ESCALA ATUAL</v>
      </c>
      <c r="L6283" s="119" t="str">
        <f>_xlfn.CONCAT(cr_impJnt[[#This Row],[DATA]],cr_impJnt[[#This Row],[MOTORISTA e MATRICULA]])</f>
        <v>45852JOSE CARLOS DA SILVA - 979</v>
      </c>
    </row>
    <row r="6284" spans="1:12" ht="41.25" hidden="1" customHeight="1">
      <c r="A6284" s="131">
        <v>45852</v>
      </c>
      <c r="B6284" s="135">
        <v>25007</v>
      </c>
      <c r="C6284" s="133">
        <v>0.79166666666666663</v>
      </c>
      <c r="D6284" s="136" t="s">
        <v>11</v>
      </c>
      <c r="E6284" s="132" t="s">
        <v>47</v>
      </c>
      <c r="F6284" s="132"/>
      <c r="G6284" s="132" t="str">
        <f t="shared" si="214"/>
        <v>1</v>
      </c>
      <c r="H6284" s="137">
        <f t="shared" si="213"/>
        <v>18</v>
      </c>
      <c r="I6284" s="132" t="str" cm="1">
        <f t="array" ref="I6284">_xlfn.XLOOKUP(C6284,imp_horarios,imp_trechos_janta,"",-1,1)</f>
        <v>GOIANIA X TERESINA 18:00</v>
      </c>
      <c r="J6284" s="132" t="str" cm="1">
        <f t="array" ref="J6284">_xlfn.XLOOKUP(D6284,justificativas_motivos,justificativas_texto,"",1,1)</f>
        <v>MOTORISTA CUMPRINDO HORÁRIO NA ESCALA ATUAL</v>
      </c>
      <c r="L6284" s="119" t="str">
        <f>_xlfn.CONCAT(cr_impJnt[[#This Row],[DATA]],cr_impJnt[[#This Row],[MOTORISTA e MATRICULA]])</f>
        <v>45852EURIPEDES BORGES DOS SANTOS - 5017</v>
      </c>
    </row>
    <row r="6285" spans="1:12" ht="41.25" hidden="1" customHeight="1">
      <c r="A6285" s="131">
        <v>45852</v>
      </c>
      <c r="B6285" s="135">
        <v>25007</v>
      </c>
      <c r="C6285" s="133">
        <v>0.79166666666666663</v>
      </c>
      <c r="D6285" s="136" t="s">
        <v>11</v>
      </c>
      <c r="E6285" s="132" t="s">
        <v>160</v>
      </c>
      <c r="F6285" s="132"/>
      <c r="G6285" s="132" t="str">
        <f t="shared" si="214"/>
        <v>1</v>
      </c>
      <c r="H6285" s="137">
        <f t="shared" si="213"/>
        <v>18</v>
      </c>
      <c r="I6285" s="132" t="str" cm="1">
        <f t="array" ref="I6285">_xlfn.XLOOKUP(C6285,imp_horarios,imp_trechos_janta,"",-1,1)</f>
        <v>GOIANIA X TERESINA 18:00</v>
      </c>
      <c r="J6285" s="132" t="str" cm="1">
        <f t="array" ref="J6285">_xlfn.XLOOKUP(D6285,justificativas_motivos,justificativas_texto,"",1,1)</f>
        <v>MOTORISTA CUMPRINDO HORÁRIO NA ESCALA ATUAL</v>
      </c>
      <c r="L6285" s="119" t="str">
        <f>_xlfn.CONCAT(cr_impJnt[[#This Row],[DATA]],cr_impJnt[[#This Row],[MOTORISTA e MATRICULA]])</f>
        <v>45852ROBERTO PEREIRA DE MATOS - 5538</v>
      </c>
    </row>
    <row r="6286" spans="1:12" ht="41.25" hidden="1" customHeight="1">
      <c r="A6286" s="131">
        <v>45852</v>
      </c>
      <c r="B6286" s="135">
        <v>24001</v>
      </c>
      <c r="C6286" s="133">
        <v>0.83333333333333337</v>
      </c>
      <c r="D6286" s="136" t="s">
        <v>11</v>
      </c>
      <c r="E6286" s="132" t="s">
        <v>133</v>
      </c>
      <c r="F6286" s="132"/>
      <c r="G6286" s="132" t="str">
        <f t="shared" si="214"/>
        <v>1</v>
      </c>
      <c r="H6286" s="137">
        <f t="shared" si="213"/>
        <v>18</v>
      </c>
      <c r="I6286" s="132" t="str" cm="1">
        <f t="array" ref="I6286">_xlfn.XLOOKUP(C6286,imp_horarios,imp_trechos_janta,"",-1,1)</f>
        <v>GOIANIA X SAO LUIS 20:00</v>
      </c>
      <c r="J6286" s="132" t="str" cm="1">
        <f t="array" ref="J6286">_xlfn.XLOOKUP(D6286,justificativas_motivos,justificativas_texto,"",1,1)</f>
        <v>MOTORISTA CUMPRINDO HORÁRIO NA ESCALA ATUAL</v>
      </c>
      <c r="L6286" s="119" t="str">
        <f>_xlfn.CONCAT(cr_impJnt[[#This Row],[DATA]],cr_impJnt[[#This Row],[MOTORISTA e MATRICULA]])</f>
        <v>45852JADILSON LIMA VIEIRA - 1108</v>
      </c>
    </row>
    <row r="6287" spans="1:12" ht="41.25" hidden="1" customHeight="1">
      <c r="A6287" s="131">
        <v>45852</v>
      </c>
      <c r="B6287" s="135">
        <v>24001</v>
      </c>
      <c r="C6287" s="133">
        <v>0.83333333333333337</v>
      </c>
      <c r="D6287" s="136" t="s">
        <v>11</v>
      </c>
      <c r="E6287" s="132" t="s">
        <v>189</v>
      </c>
      <c r="F6287" s="132"/>
      <c r="G6287" s="132" t="str">
        <f t="shared" si="214"/>
        <v>1</v>
      </c>
      <c r="H6287" s="137">
        <f t="shared" si="213"/>
        <v>18</v>
      </c>
      <c r="I6287" s="132" t="str" cm="1">
        <f t="array" ref="I6287">_xlfn.XLOOKUP(C6287,imp_horarios,imp_trechos_janta,"",-1,1)</f>
        <v>GOIANIA X SAO LUIS 20:00</v>
      </c>
      <c r="J6287" s="132" t="str" cm="1">
        <f t="array" ref="J6287">_xlfn.XLOOKUP(D6287,justificativas_motivos,justificativas_texto,"",1,1)</f>
        <v>MOTORISTA CUMPRINDO HORÁRIO NA ESCALA ATUAL</v>
      </c>
      <c r="L6287" s="119" t="str">
        <f>_xlfn.CONCAT(cr_impJnt[[#This Row],[DATA]],cr_impJnt[[#This Row],[MOTORISTA e MATRICULA]])</f>
        <v>45852JOSE CARLOS FERREIRA - 1202</v>
      </c>
    </row>
    <row r="6288" spans="1:12" ht="41.25" hidden="1" customHeight="1">
      <c r="A6288" s="131">
        <v>45853</v>
      </c>
      <c r="B6288" s="132" t="s">
        <v>137</v>
      </c>
      <c r="C6288" s="133" t="s">
        <v>137</v>
      </c>
      <c r="D6288" s="132" t="s">
        <v>137</v>
      </c>
      <c r="E6288" s="129" t="s">
        <v>200</v>
      </c>
      <c r="F6288" s="132"/>
      <c r="G6288" s="132" t="str">
        <f t="shared" si="214"/>
        <v>1</v>
      </c>
      <c r="H6288" s="137">
        <f t="shared" si="213"/>
        <v>18</v>
      </c>
      <c r="I6288" s="132" t="str" cm="1">
        <f t="array" ref="I6288">_xlfn.XLOOKUP(C6288,imp_horarios,imp_trechos_janta,"",-1,1)</f>
        <v>ESPERA</v>
      </c>
      <c r="J6288" s="132" t="str" cm="1">
        <f t="array" ref="J6288">_xlfn.XLOOKUP(D6288,justificativas_motivos,justificativas_texto,"",1,1)</f>
        <v>MOTORISTA NA GARAGEM EM ESPERA PARA DISPONIBILIDADE DE HORARIOS</v>
      </c>
      <c r="L6288" s="119" t="str">
        <f>_xlfn.CONCAT(cr_impJnt[[#This Row],[DATA]],cr_impJnt[[#This Row],[MOTORISTA e MATRICULA]])</f>
        <v>45853SANDRO CARLOS DE SOUSA - 5181</v>
      </c>
    </row>
    <row r="6289" spans="1:12" ht="41.25" hidden="1" customHeight="1">
      <c r="A6289" s="131">
        <v>45853</v>
      </c>
      <c r="B6289" s="132" t="s">
        <v>137</v>
      </c>
      <c r="C6289" s="133" t="s">
        <v>137</v>
      </c>
      <c r="D6289" s="132" t="s">
        <v>137</v>
      </c>
      <c r="E6289" s="129" t="s">
        <v>370</v>
      </c>
      <c r="F6289" s="132"/>
      <c r="G6289" s="132" t="str">
        <f t="shared" si="214"/>
        <v>1</v>
      </c>
      <c r="H6289" s="137">
        <f t="shared" si="213"/>
        <v>18</v>
      </c>
      <c r="I6289" s="132" t="str" cm="1">
        <f t="array" ref="I6289">_xlfn.XLOOKUP(C6289,imp_horarios,imp_trechos_janta,"",-1,1)</f>
        <v>ESPERA</v>
      </c>
      <c r="J6289" s="132" t="str" cm="1">
        <f t="array" ref="J6289">_xlfn.XLOOKUP(D6289,justificativas_motivos,justificativas_texto,"",1,1)</f>
        <v>MOTORISTA NA GARAGEM EM ESPERA PARA DISPONIBILIDADE DE HORARIOS</v>
      </c>
      <c r="L6289" s="119" t="str">
        <f>_xlfn.CONCAT(cr_impJnt[[#This Row],[DATA]],cr_impJnt[[#This Row],[MOTORISTA e MATRICULA]])</f>
        <v>45853JOSIMAR CLAUDINO SILVA - 5240</v>
      </c>
    </row>
    <row r="6290" spans="1:12" ht="41.25" hidden="1" customHeight="1">
      <c r="A6290" s="131">
        <v>45853</v>
      </c>
      <c r="B6290" s="135">
        <v>19021</v>
      </c>
      <c r="C6290" s="133">
        <v>0.87847222222222221</v>
      </c>
      <c r="D6290" s="136" t="s">
        <v>11</v>
      </c>
      <c r="E6290" s="132" t="s">
        <v>108</v>
      </c>
      <c r="F6290" s="132"/>
      <c r="G6290" s="132" t="str">
        <f t="shared" si="214"/>
        <v>1</v>
      </c>
      <c r="H6290" s="137">
        <f t="shared" si="213"/>
        <v>18</v>
      </c>
      <c r="I6290" s="132" t="str" cm="1">
        <f t="array" ref="I6290">_xlfn.XLOOKUP(C6290,imp_horarios,imp_trechos_janta,"",-1,1)</f>
        <v>BELEM X GOIANIA 21:05</v>
      </c>
      <c r="J6290" s="132" t="str" cm="1">
        <f t="array" ref="J6290">_xlfn.XLOOKUP(D6290,justificativas_motivos,justificativas_texto,"",1,1)</f>
        <v>MOTORISTA CUMPRINDO HORÁRIO NA ESCALA ATUAL</v>
      </c>
      <c r="L6290" s="119" t="str">
        <f>_xlfn.CONCAT(cr_impJnt[[#This Row],[DATA]],cr_impJnt[[#This Row],[MOTORISTA e MATRICULA]])</f>
        <v>45853MAURICIO CARLOS BARROSO - 901</v>
      </c>
    </row>
    <row r="6291" spans="1:12" ht="41.25" hidden="1" customHeight="1">
      <c r="A6291" s="131">
        <v>45853</v>
      </c>
      <c r="B6291" s="135">
        <v>19021</v>
      </c>
      <c r="C6291" s="133">
        <v>0.87847222222222221</v>
      </c>
      <c r="D6291" s="136" t="s">
        <v>11</v>
      </c>
      <c r="E6291" s="132" t="s">
        <v>138</v>
      </c>
      <c r="F6291" s="132"/>
      <c r="G6291" s="132" t="str">
        <f t="shared" si="214"/>
        <v>1</v>
      </c>
      <c r="H6291" s="137">
        <f t="shared" si="213"/>
        <v>18</v>
      </c>
      <c r="I6291" s="132" t="str" cm="1">
        <f t="array" ref="I6291">_xlfn.XLOOKUP(C6291,imp_horarios,imp_trechos_janta,"",-1,1)</f>
        <v>BELEM X GOIANIA 21:05</v>
      </c>
      <c r="J6291" s="132" t="str" cm="1">
        <f t="array" ref="J6291">_xlfn.XLOOKUP(D6291,justificativas_motivos,justificativas_texto,"",1,1)</f>
        <v>MOTORISTA CUMPRINDO HORÁRIO NA ESCALA ATUAL</v>
      </c>
      <c r="L6291" s="119" t="str">
        <f>_xlfn.CONCAT(cr_impJnt[[#This Row],[DATA]],cr_impJnt[[#This Row],[MOTORISTA e MATRICULA]])</f>
        <v>45853JOSE CARLOS DA SILVA - 979</v>
      </c>
    </row>
    <row r="6292" spans="1:12" ht="41.25" hidden="1" customHeight="1">
      <c r="A6292" s="131">
        <v>45853</v>
      </c>
      <c r="B6292" s="135">
        <v>19012</v>
      </c>
      <c r="C6292" s="133">
        <v>0.39583333333333331</v>
      </c>
      <c r="D6292" s="136" t="s">
        <v>11</v>
      </c>
      <c r="E6292" s="132" t="s">
        <v>193</v>
      </c>
      <c r="F6292" s="132"/>
      <c r="G6292" s="132" t="str">
        <f t="shared" si="214"/>
        <v>1</v>
      </c>
      <c r="H6292" s="137">
        <f t="shared" si="213"/>
        <v>18</v>
      </c>
      <c r="I6292" s="132" t="str" cm="1">
        <f t="array" ref="I6292">_xlfn.XLOOKUP(C6292,imp_horarios,imp_trechos_janta,"",-1,1)</f>
        <v>GOIANIA X BELEM 09:30</v>
      </c>
      <c r="J6292" s="132" t="str" cm="1">
        <f t="array" ref="J6292">_xlfn.XLOOKUP(D6292,justificativas_motivos,justificativas_texto,"",1,1)</f>
        <v>MOTORISTA CUMPRINDO HORÁRIO NA ESCALA ATUAL</v>
      </c>
      <c r="L6292" s="119" t="str">
        <f>_xlfn.CONCAT(cr_impJnt[[#This Row],[DATA]],cr_impJnt[[#This Row],[MOTORISTA e MATRICULA]])</f>
        <v>45853VALTERSON ANTONIO CORREIA - 3004</v>
      </c>
    </row>
    <row r="6293" spans="1:12" ht="41.25" hidden="1" customHeight="1">
      <c r="A6293" s="131">
        <v>45853</v>
      </c>
      <c r="B6293" s="135">
        <v>19012</v>
      </c>
      <c r="C6293" s="133">
        <v>0.39583333333333331</v>
      </c>
      <c r="D6293" s="136" t="s">
        <v>11</v>
      </c>
      <c r="E6293" s="132" t="s">
        <v>518</v>
      </c>
      <c r="F6293" s="132"/>
      <c r="G6293" s="132" t="str">
        <f t="shared" si="214"/>
        <v>1</v>
      </c>
      <c r="H6293" s="137">
        <f t="shared" si="213"/>
        <v>18</v>
      </c>
      <c r="I6293" s="132" t="str" cm="1">
        <f t="array" ref="I6293">_xlfn.XLOOKUP(C6293,imp_horarios,imp_trechos_janta,"",-1,1)</f>
        <v>GOIANIA X BELEM 09:30</v>
      </c>
      <c r="J6293" s="132" t="str" cm="1">
        <f t="array" ref="J6293">_xlfn.XLOOKUP(D6293,justificativas_motivos,justificativas_texto,"",1,1)</f>
        <v>MOTORISTA CUMPRINDO HORÁRIO NA ESCALA ATUAL</v>
      </c>
      <c r="L6293" s="119" t="str">
        <f>_xlfn.CONCAT(cr_impJnt[[#This Row],[DATA]],cr_impJnt[[#This Row],[MOTORISTA e MATRICULA]])</f>
        <v>45853  JOAO AMARAL DA SILVA JUNIOR- 5290</v>
      </c>
    </row>
    <row r="6294" spans="1:12" ht="41.25" hidden="1" customHeight="1">
      <c r="A6294" s="131">
        <v>45853</v>
      </c>
      <c r="B6294" s="135">
        <v>24001</v>
      </c>
      <c r="C6294" s="133">
        <v>0.33333333333333331</v>
      </c>
      <c r="D6294" s="136" t="s">
        <v>11</v>
      </c>
      <c r="E6294" s="132" t="s">
        <v>133</v>
      </c>
      <c r="F6294" s="132"/>
      <c r="G6294" s="132" t="str">
        <f t="shared" si="214"/>
        <v>1</v>
      </c>
      <c r="H6294" s="137">
        <f t="shared" si="213"/>
        <v>18</v>
      </c>
      <c r="I6294" s="132" t="str" cm="1">
        <f t="array" ref="I6294">_xlfn.XLOOKUP(C6294,imp_horarios,imp_trechos_janta,"",-1,1)</f>
        <v>SAO LUIS X GOIANIA 08:00</v>
      </c>
      <c r="J6294" s="132" t="str" cm="1">
        <f t="array" ref="J6294">_xlfn.XLOOKUP(D6294,justificativas_motivos,justificativas_texto,"",1,1)</f>
        <v>MOTORISTA CUMPRINDO HORÁRIO NA ESCALA ATUAL</v>
      </c>
      <c r="L6294" s="119" t="str">
        <f>_xlfn.CONCAT(cr_impJnt[[#This Row],[DATA]],cr_impJnt[[#This Row],[MOTORISTA e MATRICULA]])</f>
        <v>45853JADILSON LIMA VIEIRA - 1108</v>
      </c>
    </row>
    <row r="6295" spans="1:12" ht="41.25" hidden="1" customHeight="1">
      <c r="A6295" s="131">
        <v>45853</v>
      </c>
      <c r="B6295" s="135">
        <v>24001</v>
      </c>
      <c r="C6295" s="133">
        <v>0.33333333333333331</v>
      </c>
      <c r="D6295" s="136" t="s">
        <v>11</v>
      </c>
      <c r="E6295" s="132" t="s">
        <v>189</v>
      </c>
      <c r="F6295" s="132"/>
      <c r="G6295" s="132" t="str">
        <f t="shared" si="214"/>
        <v>1</v>
      </c>
      <c r="H6295" s="137">
        <f t="shared" si="213"/>
        <v>18</v>
      </c>
      <c r="I6295" s="132" t="str" cm="1">
        <f t="array" ref="I6295">_xlfn.XLOOKUP(C6295,imp_horarios,imp_trechos_janta,"",-1,1)</f>
        <v>SAO LUIS X GOIANIA 08:00</v>
      </c>
      <c r="J6295" s="132" t="str" cm="1">
        <f t="array" ref="J6295">_xlfn.XLOOKUP(D6295,justificativas_motivos,justificativas_texto,"",1,1)</f>
        <v>MOTORISTA CUMPRINDO HORÁRIO NA ESCALA ATUAL</v>
      </c>
      <c r="L6295" s="119" t="str">
        <f>_xlfn.CONCAT(cr_impJnt[[#This Row],[DATA]],cr_impJnt[[#This Row],[MOTORISTA e MATRICULA]])</f>
        <v>45853JOSE CARLOS FERREIRA - 1202</v>
      </c>
    </row>
    <row r="6296" spans="1:12" ht="41.25" hidden="1" customHeight="1">
      <c r="A6296" s="131">
        <v>45853</v>
      </c>
      <c r="B6296" s="135">
        <v>25007</v>
      </c>
      <c r="C6296" s="133">
        <v>0.3</v>
      </c>
      <c r="D6296" s="136" t="s">
        <v>11</v>
      </c>
      <c r="E6296" s="132" t="s">
        <v>47</v>
      </c>
      <c r="F6296" s="132"/>
      <c r="G6296" s="132" t="str">
        <f t="shared" si="214"/>
        <v>1</v>
      </c>
      <c r="H6296" s="137">
        <f t="shared" si="213"/>
        <v>18</v>
      </c>
      <c r="I6296" s="132" t="str" cm="1">
        <f t="array" ref="I6296">_xlfn.XLOOKUP(C6296,imp_horarios,imp_trechos_janta,"",-1,1)</f>
        <v>BELEM X GOIANIA 07:12</v>
      </c>
      <c r="J6296" s="132" t="str" cm="1">
        <f t="array" ref="J6296">_xlfn.XLOOKUP(D6296,justificativas_motivos,justificativas_texto,"",1,1)</f>
        <v>MOTORISTA CUMPRINDO HORÁRIO NA ESCALA ATUAL</v>
      </c>
    </row>
    <row r="6297" spans="1:12" ht="41.25" hidden="1" customHeight="1">
      <c r="A6297" s="131">
        <v>45853</v>
      </c>
      <c r="B6297" s="135">
        <v>25007</v>
      </c>
      <c r="C6297" s="133">
        <v>0.3</v>
      </c>
      <c r="D6297" s="136" t="s">
        <v>11</v>
      </c>
      <c r="E6297" s="132" t="s">
        <v>160</v>
      </c>
      <c r="F6297" s="132"/>
      <c r="G6297" s="132" t="str">
        <f t="shared" si="214"/>
        <v>1</v>
      </c>
      <c r="H6297" s="137">
        <f t="shared" si="213"/>
        <v>18</v>
      </c>
      <c r="I6297" s="132" t="str" cm="1">
        <f t="array" ref="I6297">_xlfn.XLOOKUP(C6297,imp_horarios,imp_trechos_janta,"",-1,1)</f>
        <v>BELEM X GOIANIA 07:12</v>
      </c>
      <c r="J6297" s="132" t="str" cm="1">
        <f t="array" ref="J6297">_xlfn.XLOOKUP(D6297,justificativas_motivos,justificativas_texto,"",1,1)</f>
        <v>MOTORISTA CUMPRINDO HORÁRIO NA ESCALA ATUAL</v>
      </c>
    </row>
    <row r="6298" spans="1:12" ht="41.25" hidden="1" customHeight="1">
      <c r="A6298" s="131">
        <v>45853</v>
      </c>
      <c r="B6298" s="135">
        <v>19004</v>
      </c>
      <c r="C6298" s="133">
        <v>0.75</v>
      </c>
      <c r="D6298" s="136" t="s">
        <v>11</v>
      </c>
      <c r="E6298" s="132" t="s">
        <v>477</v>
      </c>
      <c r="F6298" s="132"/>
      <c r="G6298" s="132" t="str">
        <f t="shared" si="214"/>
        <v>1</v>
      </c>
      <c r="H6298" s="137">
        <f t="shared" ref="H6298:H6361" si="215">IF(E6298="MOTORISTA","",18)</f>
        <v>18</v>
      </c>
      <c r="I6298" s="132" t="str" cm="1">
        <f t="array" ref="I6298">_xlfn.XLOOKUP(C6298,imp_horarios,imp_trechos_janta,"",-1,1)</f>
        <v>GOIANIA X TERESINA 18:00</v>
      </c>
      <c r="J6298" s="132" t="str" cm="1">
        <f t="array" ref="J6298">_xlfn.XLOOKUP(D6298,justificativas_motivos,justificativas_texto,"",1,1)</f>
        <v>MOTORISTA CUMPRINDO HORÁRIO NA ESCALA ATUAL</v>
      </c>
    </row>
    <row r="6299" spans="1:12" ht="41.25" hidden="1" customHeight="1">
      <c r="A6299" s="131">
        <v>45853</v>
      </c>
      <c r="B6299" s="135">
        <v>19004</v>
      </c>
      <c r="C6299" s="133">
        <v>0.75</v>
      </c>
      <c r="D6299" s="136" t="s">
        <v>11</v>
      </c>
      <c r="E6299" s="132" t="s">
        <v>349</v>
      </c>
      <c r="F6299" s="132"/>
      <c r="G6299" s="132" t="str">
        <f t="shared" si="214"/>
        <v>1</v>
      </c>
      <c r="H6299" s="137">
        <f t="shared" si="215"/>
        <v>18</v>
      </c>
      <c r="I6299" s="132" t="str" cm="1">
        <f t="array" ref="I6299">_xlfn.XLOOKUP(C6299,imp_horarios,imp_trechos_janta,"",-1,1)</f>
        <v>GOIANIA X TERESINA 18:00</v>
      </c>
      <c r="J6299" s="132" t="str" cm="1">
        <f t="array" ref="J6299">_xlfn.XLOOKUP(D6299,justificativas_motivos,justificativas_texto,"",1,1)</f>
        <v>MOTORISTA CUMPRINDO HORÁRIO NA ESCALA ATUAL</v>
      </c>
    </row>
    <row r="6300" spans="1:12" ht="41.25" hidden="1" customHeight="1">
      <c r="A6300" s="131">
        <v>45853</v>
      </c>
      <c r="B6300" s="135">
        <v>24006</v>
      </c>
      <c r="C6300" s="133">
        <v>0.79166666666666663</v>
      </c>
      <c r="D6300" s="136" t="s">
        <v>11</v>
      </c>
      <c r="E6300" s="132" t="s">
        <v>103</v>
      </c>
      <c r="F6300" s="132"/>
      <c r="G6300" s="132" t="str">
        <f t="shared" si="214"/>
        <v>1</v>
      </c>
      <c r="H6300" s="137">
        <f t="shared" si="215"/>
        <v>18</v>
      </c>
      <c r="I6300" s="132" t="str" cm="1">
        <f t="array" ref="I6300">_xlfn.XLOOKUP(C6300,imp_horarios,imp_trechos_janta,"",-1,1)</f>
        <v>GOIANIA X TERESINA 18:00</v>
      </c>
      <c r="J6300" s="132" t="str" cm="1">
        <f t="array" ref="J6300">_xlfn.XLOOKUP(D6300,justificativas_motivos,justificativas_texto,"",1,1)</f>
        <v>MOTORISTA CUMPRINDO HORÁRIO NA ESCALA ATUAL</v>
      </c>
    </row>
    <row r="6301" spans="1:12" ht="41.25" hidden="1" customHeight="1">
      <c r="A6301" s="131">
        <v>45853</v>
      </c>
      <c r="B6301" s="135">
        <v>24006</v>
      </c>
      <c r="C6301" s="133">
        <v>0.79166666666666663</v>
      </c>
      <c r="D6301" s="136" t="s">
        <v>11</v>
      </c>
      <c r="E6301" s="132" t="s">
        <v>102</v>
      </c>
      <c r="F6301" s="132"/>
      <c r="G6301" s="132" t="str">
        <f t="shared" si="214"/>
        <v>1</v>
      </c>
      <c r="H6301" s="137">
        <f t="shared" si="215"/>
        <v>18</v>
      </c>
      <c r="I6301" s="132" t="str" cm="1">
        <f t="array" ref="I6301">_xlfn.XLOOKUP(C6301,imp_horarios,imp_trechos_janta,"",-1,1)</f>
        <v>GOIANIA X TERESINA 18:00</v>
      </c>
      <c r="J6301" s="132" t="str" cm="1">
        <f t="array" ref="J6301">_xlfn.XLOOKUP(D6301,justificativas_motivos,justificativas_texto,"",1,1)</f>
        <v>MOTORISTA CUMPRINDO HORÁRIO NA ESCALA ATUAL</v>
      </c>
    </row>
    <row r="6302" spans="1:12" ht="41.25" hidden="1" customHeight="1">
      <c r="A6302" s="131">
        <v>45853</v>
      </c>
      <c r="B6302" s="135">
        <v>24002</v>
      </c>
      <c r="C6302" s="133">
        <v>0.83333333333333337</v>
      </c>
      <c r="D6302" s="136" t="s">
        <v>11</v>
      </c>
      <c r="E6302" s="132" t="s">
        <v>186</v>
      </c>
      <c r="F6302" s="132"/>
      <c r="G6302" s="132" t="str">
        <f t="shared" si="214"/>
        <v>1</v>
      </c>
      <c r="H6302" s="137">
        <f t="shared" si="215"/>
        <v>18</v>
      </c>
      <c r="I6302" s="132" t="str" cm="1">
        <f t="array" ref="I6302">_xlfn.XLOOKUP(C6302,imp_horarios,imp_trechos_janta,"",-1,1)</f>
        <v>GOIANIA X SAO LUIS 20:00</v>
      </c>
      <c r="J6302" s="132" t="str" cm="1">
        <f t="array" ref="J6302">_xlfn.XLOOKUP(D6302,justificativas_motivos,justificativas_texto,"",1,1)</f>
        <v>MOTORISTA CUMPRINDO HORÁRIO NA ESCALA ATUAL</v>
      </c>
    </row>
    <row r="6303" spans="1:12" ht="41.25" hidden="1" customHeight="1">
      <c r="A6303" s="177">
        <v>45853</v>
      </c>
      <c r="B6303" s="178">
        <v>24002</v>
      </c>
      <c r="C6303" s="179">
        <v>0.83333333333333337</v>
      </c>
      <c r="D6303" s="180" t="s">
        <v>11</v>
      </c>
      <c r="E6303" s="181" t="s">
        <v>267</v>
      </c>
      <c r="F6303" s="181"/>
      <c r="G6303" s="181" t="str">
        <f t="shared" si="214"/>
        <v>1</v>
      </c>
      <c r="H6303" s="182">
        <f t="shared" si="215"/>
        <v>18</v>
      </c>
      <c r="I6303" s="181" t="str" cm="1">
        <f t="array" ref="I6303">_xlfn.XLOOKUP(C6303,imp_horarios,imp_trechos_janta,"",-1,1)</f>
        <v>GOIANIA X SAO LUIS 20:00</v>
      </c>
      <c r="J6303" s="238" t="str" cm="1">
        <f t="array" ref="J6303">_xlfn.XLOOKUP(D6303,justificativas_motivos,justificativas_texto,"",1,1)</f>
        <v>MOTORISTA CUMPRINDO HORÁRIO NA ESCALA ATUAL</v>
      </c>
    </row>
    <row r="6304" spans="1:12" ht="41.25" hidden="1" customHeight="1">
      <c r="A6304" s="152">
        <v>45854</v>
      </c>
      <c r="B6304" s="146">
        <v>19001</v>
      </c>
      <c r="C6304" s="147">
        <v>0.87847222222222221</v>
      </c>
      <c r="D6304" s="148" t="s">
        <v>11</v>
      </c>
      <c r="E6304" s="149" t="s">
        <v>477</v>
      </c>
      <c r="F6304" s="149"/>
      <c r="G6304" s="149" t="str">
        <f t="shared" si="214"/>
        <v>1</v>
      </c>
      <c r="H6304" s="150">
        <f t="shared" si="215"/>
        <v>18</v>
      </c>
      <c r="I6304" s="149" t="str" cm="1">
        <f t="array" ref="I6304">_xlfn.XLOOKUP(C6304,imp_horarios,imp_trechos_janta,"",-1,1)</f>
        <v>BELEM X GOIANIA 21:05</v>
      </c>
      <c r="J6304" s="151" t="str" cm="1">
        <f t="array" ref="J6304">_xlfn.XLOOKUP(D6304,justificativas_motivos,justificativas_texto,"",1,1)</f>
        <v>MOTORISTA CUMPRINDO HORÁRIO NA ESCALA ATUAL</v>
      </c>
    </row>
    <row r="6305" spans="1:10" ht="41.25" hidden="1" customHeight="1">
      <c r="A6305" s="152">
        <v>45854</v>
      </c>
      <c r="B6305" s="146">
        <v>19001</v>
      </c>
      <c r="C6305" s="147">
        <v>0.87847222222222221</v>
      </c>
      <c r="D6305" s="148" t="s">
        <v>11</v>
      </c>
      <c r="E6305" s="149" t="s">
        <v>349</v>
      </c>
      <c r="F6305" s="149"/>
      <c r="G6305" s="149" t="str">
        <f t="shared" si="214"/>
        <v>1</v>
      </c>
      <c r="H6305" s="150">
        <f t="shared" si="215"/>
        <v>18</v>
      </c>
      <c r="I6305" s="149" t="str" cm="1">
        <f t="array" ref="I6305">_xlfn.XLOOKUP(C6305,imp_horarios,imp_trechos_janta,"",-1,1)</f>
        <v>BELEM X GOIANIA 21:05</v>
      </c>
      <c r="J6305" s="151" t="str" cm="1">
        <f t="array" ref="J6305">_xlfn.XLOOKUP(D6305,justificativas_motivos,justificativas_texto,"",1,1)</f>
        <v>MOTORISTA CUMPRINDO HORÁRIO NA ESCALA ATUAL</v>
      </c>
    </row>
    <row r="6306" spans="1:10" ht="41.25" hidden="1" customHeight="1">
      <c r="A6306" s="152">
        <v>45854</v>
      </c>
      <c r="B6306" s="146">
        <v>24006</v>
      </c>
      <c r="C6306" s="147">
        <v>0.3</v>
      </c>
      <c r="D6306" s="148" t="s">
        <v>11</v>
      </c>
      <c r="E6306" s="149" t="s">
        <v>103</v>
      </c>
      <c r="F6306" s="149"/>
      <c r="G6306" s="149" t="str">
        <f t="shared" si="214"/>
        <v>1</v>
      </c>
      <c r="H6306" s="150">
        <f t="shared" si="215"/>
        <v>18</v>
      </c>
      <c r="I6306" s="149" t="str" cm="1">
        <f t="array" ref="I6306">_xlfn.XLOOKUP(C6306,imp_horarios,imp_trechos_janta,"",-1,1)</f>
        <v>BELEM X GOIANIA 07:12</v>
      </c>
      <c r="J6306" s="151" t="str" cm="1">
        <f t="array" ref="J6306">_xlfn.XLOOKUP(D6306,justificativas_motivos,justificativas_texto,"",1,1)</f>
        <v>MOTORISTA CUMPRINDO HORÁRIO NA ESCALA ATUAL</v>
      </c>
    </row>
    <row r="6307" spans="1:10" ht="41.25" hidden="1" customHeight="1">
      <c r="A6307" s="152">
        <v>45854</v>
      </c>
      <c r="B6307" s="146">
        <v>24006</v>
      </c>
      <c r="C6307" s="147">
        <v>0.3</v>
      </c>
      <c r="D6307" s="148" t="s">
        <v>11</v>
      </c>
      <c r="E6307" s="149" t="s">
        <v>102</v>
      </c>
      <c r="F6307" s="149"/>
      <c r="G6307" s="149" t="str">
        <f t="shared" si="214"/>
        <v>1</v>
      </c>
      <c r="H6307" s="150">
        <f t="shared" si="215"/>
        <v>18</v>
      </c>
      <c r="I6307" s="149" t="str" cm="1">
        <f t="array" ref="I6307">_xlfn.XLOOKUP(C6307,imp_horarios,imp_trechos_janta,"",-1,1)</f>
        <v>BELEM X GOIANIA 07:12</v>
      </c>
      <c r="J6307" s="151" t="str" cm="1">
        <f t="array" ref="J6307">_xlfn.XLOOKUP(D6307,justificativas_motivos,justificativas_texto,"",1,1)</f>
        <v>MOTORISTA CUMPRINDO HORÁRIO NA ESCALA ATUAL</v>
      </c>
    </row>
    <row r="6308" spans="1:10" ht="41.25" hidden="1" customHeight="1">
      <c r="A6308" s="152">
        <v>45854</v>
      </c>
      <c r="B6308" s="146">
        <v>24002</v>
      </c>
      <c r="C6308" s="147">
        <v>0.33333333333333331</v>
      </c>
      <c r="D6308" s="148" t="s">
        <v>11</v>
      </c>
      <c r="E6308" s="149" t="s">
        <v>186</v>
      </c>
      <c r="F6308" s="149"/>
      <c r="G6308" s="149" t="str">
        <f t="shared" si="214"/>
        <v>1</v>
      </c>
      <c r="H6308" s="150">
        <f t="shared" si="215"/>
        <v>18</v>
      </c>
      <c r="I6308" s="149" t="str" cm="1">
        <f t="array" ref="I6308">_xlfn.XLOOKUP(C6308,imp_horarios,imp_trechos_janta,"",-1,1)</f>
        <v>SAO LUIS X GOIANIA 08:00</v>
      </c>
      <c r="J6308" s="151" t="str" cm="1">
        <f t="array" ref="J6308">_xlfn.XLOOKUP(D6308,justificativas_motivos,justificativas_texto,"",1,1)</f>
        <v>MOTORISTA CUMPRINDO HORÁRIO NA ESCALA ATUAL</v>
      </c>
    </row>
    <row r="6309" spans="1:10" ht="41.25" hidden="1" customHeight="1">
      <c r="A6309" s="152">
        <v>45854</v>
      </c>
      <c r="B6309" s="146">
        <v>24002</v>
      </c>
      <c r="C6309" s="147">
        <v>0.33333333333333331</v>
      </c>
      <c r="D6309" s="148" t="s">
        <v>11</v>
      </c>
      <c r="E6309" s="149" t="s">
        <v>267</v>
      </c>
      <c r="F6309" s="149"/>
      <c r="G6309" s="149" t="str">
        <f t="shared" si="214"/>
        <v>1</v>
      </c>
      <c r="H6309" s="150">
        <f t="shared" si="215"/>
        <v>18</v>
      </c>
      <c r="I6309" s="149" t="str" cm="1">
        <f t="array" ref="I6309">_xlfn.XLOOKUP(C6309,imp_horarios,imp_trechos_janta,"",-1,1)</f>
        <v>SAO LUIS X GOIANIA 08:00</v>
      </c>
      <c r="J6309" s="151" t="str" cm="1">
        <f t="array" ref="J6309">_xlfn.XLOOKUP(D6309,justificativas_motivos,justificativas_texto,"",1,1)</f>
        <v>MOTORISTA CUMPRINDO HORÁRIO NA ESCALA ATUAL</v>
      </c>
    </row>
    <row r="6310" spans="1:10" ht="41.25" hidden="1" customHeight="1">
      <c r="A6310" s="144">
        <v>45854</v>
      </c>
      <c r="B6310" s="135">
        <v>19012</v>
      </c>
      <c r="C6310" s="133">
        <v>0.39583333333333331</v>
      </c>
      <c r="D6310" s="136" t="s">
        <v>11</v>
      </c>
      <c r="E6310" s="129" t="s">
        <v>104</v>
      </c>
      <c r="F6310" s="132"/>
      <c r="G6310" s="132" t="str">
        <f t="shared" si="214"/>
        <v>1</v>
      </c>
      <c r="H6310" s="137">
        <f t="shared" si="215"/>
        <v>18</v>
      </c>
      <c r="I6310" s="132" t="str" cm="1">
        <f t="array" ref="I6310">_xlfn.XLOOKUP(C6310,imp_horarios,imp_trechos_janta,"",-1,1)</f>
        <v>GOIANIA X BELEM 09:30</v>
      </c>
      <c r="J6310" s="145" t="str" cm="1">
        <f t="array" ref="J6310">_xlfn.XLOOKUP(D6310,justificativas_motivos,justificativas_texto,"",1,1)</f>
        <v>MOTORISTA CUMPRINDO HORÁRIO NA ESCALA ATUAL</v>
      </c>
    </row>
    <row r="6311" spans="1:10" ht="41.25" hidden="1" customHeight="1">
      <c r="A6311" s="144">
        <v>45854</v>
      </c>
      <c r="B6311" s="135">
        <v>19012</v>
      </c>
      <c r="C6311" s="133">
        <v>0.39583333333333331</v>
      </c>
      <c r="D6311" s="136" t="s">
        <v>11</v>
      </c>
      <c r="E6311" s="129" t="s">
        <v>86</v>
      </c>
      <c r="F6311" s="132"/>
      <c r="G6311" s="132" t="str">
        <f t="shared" si="214"/>
        <v>1</v>
      </c>
      <c r="H6311" s="137">
        <f t="shared" si="215"/>
        <v>18</v>
      </c>
      <c r="I6311" s="132" t="str" cm="1">
        <f t="array" ref="I6311">_xlfn.XLOOKUP(C6311,imp_horarios,imp_trechos_janta,"",-1,1)</f>
        <v>GOIANIA X BELEM 09:30</v>
      </c>
      <c r="J6311" s="145" t="str" cm="1">
        <f t="array" ref="J6311">_xlfn.XLOOKUP(D6311,justificativas_motivos,justificativas_texto,"",1,1)</f>
        <v>MOTORISTA CUMPRINDO HORÁRIO NA ESCALA ATUAL</v>
      </c>
    </row>
    <row r="6312" spans="1:10" ht="41.25" hidden="1" customHeight="1">
      <c r="A6312" s="144">
        <v>45854</v>
      </c>
      <c r="B6312" s="135">
        <v>19009</v>
      </c>
      <c r="C6312" s="133">
        <v>0.75</v>
      </c>
      <c r="D6312" s="136" t="s">
        <v>11</v>
      </c>
      <c r="E6312" s="132" t="s">
        <v>115</v>
      </c>
      <c r="F6312" s="132"/>
      <c r="G6312" s="132" t="str">
        <f t="shared" si="214"/>
        <v>1</v>
      </c>
      <c r="H6312" s="137">
        <f t="shared" si="215"/>
        <v>18</v>
      </c>
      <c r="I6312" s="132" t="str" cm="1">
        <f t="array" ref="I6312">_xlfn.XLOOKUP(C6312,imp_horarios,imp_trechos_janta,"",-1,1)</f>
        <v>GOIANIA X TERESINA 18:00</v>
      </c>
      <c r="J6312" s="145" t="str" cm="1">
        <f t="array" ref="J6312">_xlfn.XLOOKUP(D6312,justificativas_motivos,justificativas_texto,"",1,1)</f>
        <v>MOTORISTA CUMPRINDO HORÁRIO NA ESCALA ATUAL</v>
      </c>
    </row>
    <row r="6313" spans="1:10" ht="41.25" hidden="1" customHeight="1">
      <c r="A6313" s="144">
        <v>45854</v>
      </c>
      <c r="B6313" s="135">
        <v>19009</v>
      </c>
      <c r="C6313" s="133">
        <v>0.75</v>
      </c>
      <c r="D6313" s="136" t="s">
        <v>11</v>
      </c>
      <c r="E6313" s="132" t="s">
        <v>320</v>
      </c>
      <c r="F6313" s="132"/>
      <c r="G6313" s="132" t="str">
        <f t="shared" si="214"/>
        <v>1</v>
      </c>
      <c r="H6313" s="137">
        <f t="shared" si="215"/>
        <v>18</v>
      </c>
      <c r="I6313" s="132" t="str" cm="1">
        <f t="array" ref="I6313">_xlfn.XLOOKUP(C6313,imp_horarios,imp_trechos_janta,"",-1,1)</f>
        <v>GOIANIA X TERESINA 18:00</v>
      </c>
      <c r="J6313" s="145" t="str" cm="1">
        <f t="array" ref="J6313">_xlfn.XLOOKUP(D6313,justificativas_motivos,justificativas_texto,"",1,1)</f>
        <v>MOTORISTA CUMPRINDO HORÁRIO NA ESCALA ATUAL</v>
      </c>
    </row>
    <row r="6314" spans="1:10" ht="41.25" hidden="1" customHeight="1">
      <c r="A6314" s="144">
        <v>45854</v>
      </c>
      <c r="B6314" s="135">
        <v>24011</v>
      </c>
      <c r="C6314" s="133">
        <v>0.79166666666666663</v>
      </c>
      <c r="D6314" s="136" t="s">
        <v>11</v>
      </c>
      <c r="E6314" s="132" t="s">
        <v>343</v>
      </c>
      <c r="F6314" s="132"/>
      <c r="G6314" s="132" t="str">
        <f t="shared" si="214"/>
        <v>1</v>
      </c>
      <c r="H6314" s="137">
        <f t="shared" si="215"/>
        <v>18</v>
      </c>
      <c r="I6314" s="132" t="s">
        <v>79</v>
      </c>
      <c r="J6314" s="145" t="str" cm="1">
        <f t="array" ref="J6314">_xlfn.XLOOKUP(D6314,justificativas_motivos,justificativas_texto,"",1,1)</f>
        <v>MOTORISTA CUMPRINDO HORÁRIO NA ESCALA ATUAL</v>
      </c>
    </row>
    <row r="6315" spans="1:10" ht="41.25" hidden="1" customHeight="1">
      <c r="A6315" s="152">
        <v>45854</v>
      </c>
      <c r="B6315" s="146">
        <v>24011</v>
      </c>
      <c r="C6315" s="147">
        <v>0.79166666666666663</v>
      </c>
      <c r="D6315" s="148" t="s">
        <v>11</v>
      </c>
      <c r="E6315" s="149" t="s">
        <v>400</v>
      </c>
      <c r="F6315" s="149"/>
      <c r="G6315" s="149" t="str">
        <f t="shared" si="214"/>
        <v>1</v>
      </c>
      <c r="H6315" s="150">
        <f t="shared" si="215"/>
        <v>18</v>
      </c>
      <c r="I6315" s="149" t="s">
        <v>79</v>
      </c>
      <c r="J6315" s="151" t="str" cm="1">
        <f t="array" ref="J6315">_xlfn.XLOOKUP(D6315,justificativas_motivos,justificativas_texto,"",1,1)</f>
        <v>MOTORISTA CUMPRINDO HORÁRIO NA ESCALA ATUAL</v>
      </c>
    </row>
    <row r="6316" spans="1:10" ht="41.25" hidden="1" customHeight="1">
      <c r="A6316" s="152">
        <v>45854</v>
      </c>
      <c r="B6316" s="146">
        <v>24014</v>
      </c>
      <c r="C6316" s="147">
        <v>0.83333333333333337</v>
      </c>
      <c r="D6316" s="148" t="s">
        <v>11</v>
      </c>
      <c r="E6316" s="149" t="s">
        <v>70</v>
      </c>
      <c r="F6316" s="149"/>
      <c r="G6316" s="149" t="str">
        <f t="shared" si="214"/>
        <v>1</v>
      </c>
      <c r="H6316" s="150">
        <f t="shared" si="215"/>
        <v>18</v>
      </c>
      <c r="I6316" s="149" t="str" cm="1">
        <f t="array" ref="I6316">_xlfn.XLOOKUP(C6316,imp_horarios,imp_trechos_janta,"",-1,1)</f>
        <v>GOIANIA X SAO LUIS 20:00</v>
      </c>
      <c r="J6316" s="151" t="str" cm="1">
        <f t="array" ref="J6316">_xlfn.XLOOKUP(D6316,justificativas_motivos,justificativas_texto,"",1,1)</f>
        <v>MOTORISTA CUMPRINDO HORÁRIO NA ESCALA ATUAL</v>
      </c>
    </row>
    <row r="6317" spans="1:10" ht="41.25" hidden="1" customHeight="1">
      <c r="A6317" s="152">
        <v>45854</v>
      </c>
      <c r="B6317" s="135">
        <v>24014</v>
      </c>
      <c r="C6317" s="133">
        <v>0.83333333333333337</v>
      </c>
      <c r="D6317" s="136" t="s">
        <v>11</v>
      </c>
      <c r="E6317" s="132" t="s">
        <v>488</v>
      </c>
      <c r="F6317" s="132"/>
      <c r="G6317" s="132" t="str">
        <f t="shared" si="214"/>
        <v>1</v>
      </c>
      <c r="H6317" s="137">
        <f t="shared" si="215"/>
        <v>18</v>
      </c>
      <c r="I6317" s="132" t="str" cm="1">
        <f t="array" ref="I6317">_xlfn.XLOOKUP(C6317,imp_horarios,imp_trechos_janta,"",-1,1)</f>
        <v>GOIANIA X SAO LUIS 20:00</v>
      </c>
      <c r="J6317" s="145" t="str" cm="1">
        <f t="array" ref="J6317">_xlfn.XLOOKUP(D6317,justificativas_motivos,justificativas_texto,"",1,1)</f>
        <v>MOTORISTA CUMPRINDO HORÁRIO NA ESCALA ATUAL</v>
      </c>
    </row>
    <row r="6318" spans="1:10" ht="41.25" hidden="1" customHeight="1">
      <c r="A6318" s="152">
        <v>45855</v>
      </c>
      <c r="B6318" s="135">
        <v>19020</v>
      </c>
      <c r="C6318" s="133">
        <v>0.87847222222222221</v>
      </c>
      <c r="D6318" s="136" t="s">
        <v>11</v>
      </c>
      <c r="E6318" s="132" t="s">
        <v>155</v>
      </c>
      <c r="F6318" s="132"/>
      <c r="G6318" s="132" t="str">
        <f t="shared" si="214"/>
        <v>1</v>
      </c>
      <c r="H6318" s="137">
        <f t="shared" si="215"/>
        <v>18</v>
      </c>
      <c r="I6318" s="132" t="str" cm="1">
        <f t="array" ref="I6318">_xlfn.XLOOKUP(C6318,imp_horarios,imp_trechos_janta,"",-1,1)</f>
        <v>BELEM X GOIANIA 21:05</v>
      </c>
      <c r="J6318" s="145" t="str" cm="1">
        <f t="array" ref="J6318">_xlfn.XLOOKUP(D6318,justificativas_motivos,justificativas_texto,"",1,1)</f>
        <v>MOTORISTA CUMPRINDO HORÁRIO NA ESCALA ATUAL</v>
      </c>
    </row>
    <row r="6319" spans="1:10" ht="41.25" hidden="1" customHeight="1">
      <c r="A6319" s="152">
        <v>45855</v>
      </c>
      <c r="B6319" s="135">
        <v>25007</v>
      </c>
      <c r="C6319" s="133">
        <v>0.3</v>
      </c>
      <c r="D6319" s="136" t="s">
        <v>11</v>
      </c>
      <c r="E6319" s="132" t="s">
        <v>343</v>
      </c>
      <c r="F6319" s="132"/>
      <c r="G6319" s="132" t="str">
        <f t="shared" si="214"/>
        <v>1</v>
      </c>
      <c r="H6319" s="137">
        <f t="shared" si="215"/>
        <v>18</v>
      </c>
      <c r="I6319" s="132" t="str" cm="1">
        <f t="array" ref="I6319">_xlfn.XLOOKUP(C6319,imp_horarios,imp_trechos_janta,"",-1,1)</f>
        <v>BELEM X GOIANIA 07:12</v>
      </c>
      <c r="J6319" s="145" t="str" cm="1">
        <f t="array" ref="J6319">_xlfn.XLOOKUP(D6319,justificativas_motivos,justificativas_texto,"",1,1)</f>
        <v>MOTORISTA CUMPRINDO HORÁRIO NA ESCALA ATUAL</v>
      </c>
    </row>
    <row r="6320" spans="1:10" ht="41.25" hidden="1" customHeight="1">
      <c r="A6320" s="152">
        <v>45855</v>
      </c>
      <c r="B6320" s="135">
        <v>24003</v>
      </c>
      <c r="C6320" s="133">
        <v>0.33333333333333331</v>
      </c>
      <c r="D6320" s="136" t="s">
        <v>11</v>
      </c>
      <c r="E6320" s="132" t="s">
        <v>70</v>
      </c>
      <c r="F6320" s="132"/>
      <c r="G6320" s="132" t="str">
        <f t="shared" si="214"/>
        <v>1</v>
      </c>
      <c r="H6320" s="137">
        <f t="shared" si="215"/>
        <v>18</v>
      </c>
      <c r="I6320" s="132" t="str" cm="1">
        <f t="array" ref="I6320">_xlfn.XLOOKUP(C6320,imp_horarios,imp_trechos_janta,"",-1,1)</f>
        <v>SAO LUIS X GOIANIA 08:00</v>
      </c>
      <c r="J6320" s="145" t="str" cm="1">
        <f t="array" ref="J6320">_xlfn.XLOOKUP(D6320,justificativas_motivos,justificativas_texto,"",1,1)</f>
        <v>MOTORISTA CUMPRINDO HORÁRIO NA ESCALA ATUAL</v>
      </c>
    </row>
    <row r="6321" spans="1:10" ht="41.25" hidden="1" customHeight="1">
      <c r="A6321" s="152">
        <v>45855</v>
      </c>
      <c r="B6321" s="135">
        <v>19020</v>
      </c>
      <c r="C6321" s="133">
        <v>0.87847222222222221</v>
      </c>
      <c r="D6321" s="136" t="s">
        <v>11</v>
      </c>
      <c r="E6321" s="132" t="s">
        <v>320</v>
      </c>
      <c r="F6321" s="132"/>
      <c r="G6321" s="132" t="str">
        <f t="shared" si="214"/>
        <v>1</v>
      </c>
      <c r="H6321" s="137">
        <f t="shared" si="215"/>
        <v>18</v>
      </c>
      <c r="I6321" s="132" t="str" cm="1">
        <f t="array" ref="I6321">_xlfn.XLOOKUP(C6321,imp_horarios,imp_trechos_janta,"",-1,1)</f>
        <v>BELEM X GOIANIA 21:05</v>
      </c>
      <c r="J6321" s="145" t="str" cm="1">
        <f t="array" ref="J6321">_xlfn.XLOOKUP(D6321,justificativas_motivos,justificativas_texto,"",1,1)</f>
        <v>MOTORISTA CUMPRINDO HORÁRIO NA ESCALA ATUAL</v>
      </c>
    </row>
    <row r="6322" spans="1:10" ht="41.25" hidden="1" customHeight="1">
      <c r="A6322" s="152">
        <v>45855</v>
      </c>
      <c r="B6322" s="135">
        <v>25007</v>
      </c>
      <c r="C6322" s="133">
        <v>0.3</v>
      </c>
      <c r="D6322" s="136" t="s">
        <v>11</v>
      </c>
      <c r="E6322" s="132" t="s">
        <v>400</v>
      </c>
      <c r="F6322" s="132"/>
      <c r="G6322" s="132" t="str">
        <f t="shared" si="214"/>
        <v>1</v>
      </c>
      <c r="H6322" s="137">
        <f t="shared" si="215"/>
        <v>18</v>
      </c>
      <c r="I6322" s="132" t="str" cm="1">
        <f t="array" ref="I6322">_xlfn.XLOOKUP(C6322,imp_horarios,imp_trechos_janta,"",-1,1)</f>
        <v>BELEM X GOIANIA 07:12</v>
      </c>
      <c r="J6322" s="145" t="str" cm="1">
        <f t="array" ref="J6322">_xlfn.XLOOKUP(D6322,justificativas_motivos,justificativas_texto,"",1,1)</f>
        <v>MOTORISTA CUMPRINDO HORÁRIO NA ESCALA ATUAL</v>
      </c>
    </row>
    <row r="6323" spans="1:10" ht="41.25" hidden="1" customHeight="1">
      <c r="A6323" s="144">
        <v>45855</v>
      </c>
      <c r="B6323" s="135">
        <v>24003</v>
      </c>
      <c r="C6323" s="133">
        <v>0.33333333333333331</v>
      </c>
      <c r="D6323" s="136" t="s">
        <v>11</v>
      </c>
      <c r="E6323" s="132" t="s">
        <v>488</v>
      </c>
      <c r="F6323" s="132"/>
      <c r="G6323" s="132" t="str">
        <f t="shared" si="214"/>
        <v>1</v>
      </c>
      <c r="H6323" s="137">
        <f t="shared" si="215"/>
        <v>18</v>
      </c>
      <c r="I6323" s="132" t="str" cm="1">
        <f t="array" ref="I6323">_xlfn.XLOOKUP(C6323,imp_horarios,imp_trechos_janta,"",-1,1)</f>
        <v>SAO LUIS X GOIANIA 08:00</v>
      </c>
      <c r="J6323" s="145" t="str" cm="1">
        <f t="array" ref="J6323">_xlfn.XLOOKUP(D6323,justificativas_motivos,justificativas_texto,"",1,1)</f>
        <v>MOTORISTA CUMPRINDO HORÁRIO NA ESCALA ATUAL</v>
      </c>
    </row>
    <row r="6324" spans="1:10" ht="41.25" hidden="1" customHeight="1">
      <c r="A6324" s="152">
        <v>45855</v>
      </c>
      <c r="B6324" s="146">
        <v>16000</v>
      </c>
      <c r="C6324" s="147">
        <v>0.39583333333333331</v>
      </c>
      <c r="D6324" s="148" t="s">
        <v>11</v>
      </c>
      <c r="E6324" s="149" t="s">
        <v>232</v>
      </c>
      <c r="F6324" s="149"/>
      <c r="G6324" s="149" t="str">
        <f t="shared" si="214"/>
        <v>1</v>
      </c>
      <c r="H6324" s="150">
        <f t="shared" si="215"/>
        <v>18</v>
      </c>
      <c r="I6324" s="149" t="str" cm="1">
        <f t="array" ref="I6324">_xlfn.XLOOKUP(C6324,imp_horarios,imp_trechos_janta,"",-1,1)</f>
        <v>GOIANIA X BELEM 09:30</v>
      </c>
      <c r="J6324" s="151" t="str" cm="1">
        <f t="array" ref="J6324">_xlfn.XLOOKUP(D6324,justificativas_motivos,justificativas_texto,"",1,1)</f>
        <v>MOTORISTA CUMPRINDO HORÁRIO NA ESCALA ATUAL</v>
      </c>
    </row>
    <row r="6325" spans="1:10" ht="41.25" hidden="1" customHeight="1">
      <c r="A6325" s="152">
        <v>45855</v>
      </c>
      <c r="B6325" s="146">
        <v>16000</v>
      </c>
      <c r="C6325" s="147">
        <v>0.39583333333333331</v>
      </c>
      <c r="D6325" s="148" t="s">
        <v>11</v>
      </c>
      <c r="E6325" s="149" t="s">
        <v>23</v>
      </c>
      <c r="F6325" s="149"/>
      <c r="G6325" s="149" t="str">
        <f t="shared" si="214"/>
        <v>1</v>
      </c>
      <c r="H6325" s="150">
        <f t="shared" si="215"/>
        <v>18</v>
      </c>
      <c r="I6325" s="149" t="str" cm="1">
        <f t="array" ref="I6325">_xlfn.XLOOKUP(C6325,imp_horarios,imp_trechos_janta,"",-1,1)</f>
        <v>GOIANIA X BELEM 09:30</v>
      </c>
      <c r="J6325" s="151" t="str" cm="1">
        <f t="array" ref="J6325">_xlfn.XLOOKUP(D6325,justificativas_motivos,justificativas_texto,"",1,1)</f>
        <v>MOTORISTA CUMPRINDO HORÁRIO NA ESCALA ATUAL</v>
      </c>
    </row>
    <row r="6326" spans="1:10" ht="41.25" hidden="1" customHeight="1">
      <c r="A6326" s="152">
        <v>45855</v>
      </c>
      <c r="B6326" s="146">
        <v>19015</v>
      </c>
      <c r="C6326" s="147">
        <v>0.75</v>
      </c>
      <c r="D6326" s="148" t="s">
        <v>11</v>
      </c>
      <c r="E6326" s="149" t="s">
        <v>453</v>
      </c>
      <c r="F6326" s="149"/>
      <c r="G6326" s="149" t="str">
        <f t="shared" si="214"/>
        <v>1</v>
      </c>
      <c r="H6326" s="150">
        <f t="shared" si="215"/>
        <v>18</v>
      </c>
      <c r="I6326" s="149" t="str" cm="1">
        <f t="array" ref="I6326">_xlfn.XLOOKUP(C6326,imp_horarios,imp_trechos_janta,"",-1,1)</f>
        <v>GOIANIA X TERESINA 18:00</v>
      </c>
      <c r="J6326" s="151" t="str" cm="1">
        <f t="array" ref="J6326">_xlfn.XLOOKUP(D6326,justificativas_motivos,justificativas_texto,"",1,1)</f>
        <v>MOTORISTA CUMPRINDO HORÁRIO NA ESCALA ATUAL</v>
      </c>
    </row>
    <row r="6327" spans="1:10" ht="41.25" hidden="1" customHeight="1">
      <c r="A6327" s="152">
        <v>45855</v>
      </c>
      <c r="B6327" s="146">
        <v>19015</v>
      </c>
      <c r="C6327" s="147">
        <v>0.75</v>
      </c>
      <c r="D6327" s="148" t="s">
        <v>11</v>
      </c>
      <c r="E6327" s="149" t="s">
        <v>472</v>
      </c>
      <c r="F6327" s="149"/>
      <c r="G6327" s="149" t="str">
        <f t="shared" si="214"/>
        <v>1</v>
      </c>
      <c r="H6327" s="150">
        <f t="shared" si="215"/>
        <v>18</v>
      </c>
      <c r="I6327" s="149" t="str" cm="1">
        <f t="array" ref="I6327">_xlfn.XLOOKUP(C6327,imp_horarios,imp_trechos_janta,"",-1,1)</f>
        <v>GOIANIA X TERESINA 18:00</v>
      </c>
      <c r="J6327" s="151" t="str" cm="1">
        <f t="array" ref="J6327">_xlfn.XLOOKUP(D6327,justificativas_motivos,justificativas_texto,"",1,1)</f>
        <v>MOTORISTA CUMPRINDO HORÁRIO NA ESCALA ATUAL</v>
      </c>
    </row>
    <row r="6328" spans="1:10" ht="41.25" hidden="1" customHeight="1">
      <c r="A6328" s="152">
        <v>45855</v>
      </c>
      <c r="B6328" s="146">
        <v>25011</v>
      </c>
      <c r="C6328" s="147">
        <v>0.79166666666666663</v>
      </c>
      <c r="D6328" s="148" t="s">
        <v>11</v>
      </c>
      <c r="E6328" s="149" t="s">
        <v>27</v>
      </c>
      <c r="F6328" s="149"/>
      <c r="G6328" s="149" t="str">
        <f t="shared" si="214"/>
        <v>1</v>
      </c>
      <c r="H6328" s="150">
        <f t="shared" si="215"/>
        <v>18</v>
      </c>
      <c r="I6328" s="149" t="s">
        <v>79</v>
      </c>
      <c r="J6328" s="151" t="str" cm="1">
        <f t="array" ref="J6328">_xlfn.XLOOKUP(D6328,justificativas_motivos,justificativas_texto,"",1,1)</f>
        <v>MOTORISTA CUMPRINDO HORÁRIO NA ESCALA ATUAL</v>
      </c>
    </row>
    <row r="6329" spans="1:10" ht="41.25" hidden="1" customHeight="1">
      <c r="A6329" s="152">
        <v>45855</v>
      </c>
      <c r="B6329" s="146">
        <v>25011</v>
      </c>
      <c r="C6329" s="147">
        <v>0.79166666666666663</v>
      </c>
      <c r="D6329" s="148" t="s">
        <v>11</v>
      </c>
      <c r="E6329" s="149" t="s">
        <v>37</v>
      </c>
      <c r="F6329" s="149"/>
      <c r="G6329" s="149" t="str">
        <f t="shared" si="214"/>
        <v>1</v>
      </c>
      <c r="H6329" s="150">
        <f t="shared" si="215"/>
        <v>18</v>
      </c>
      <c r="I6329" s="149" t="s">
        <v>79</v>
      </c>
      <c r="J6329" s="151" t="str" cm="1">
        <f t="array" ref="J6329">_xlfn.XLOOKUP(D6329,justificativas_motivos,justificativas_texto,"",1,1)</f>
        <v>MOTORISTA CUMPRINDO HORÁRIO NA ESCALA ATUAL</v>
      </c>
    </row>
    <row r="6330" spans="1:10" ht="41.25" hidden="1" customHeight="1">
      <c r="A6330" s="152">
        <v>45855</v>
      </c>
      <c r="B6330" s="146">
        <v>25012</v>
      </c>
      <c r="C6330" s="147">
        <v>0.83333333333333337</v>
      </c>
      <c r="D6330" s="148" t="s">
        <v>11</v>
      </c>
      <c r="E6330" s="149" t="s">
        <v>116</v>
      </c>
      <c r="F6330" s="149"/>
      <c r="G6330" s="149" t="str">
        <f t="shared" si="214"/>
        <v>1</v>
      </c>
      <c r="H6330" s="150">
        <f t="shared" si="215"/>
        <v>18</v>
      </c>
      <c r="I6330" s="149" t="str" cm="1">
        <f t="array" ref="I6330">_xlfn.XLOOKUP(C6330,imp_horarios,imp_trechos_janta,"",-1,1)</f>
        <v>GOIANIA X SAO LUIS 20:00</v>
      </c>
      <c r="J6330" s="151" t="str" cm="1">
        <f t="array" ref="J6330">_xlfn.XLOOKUP(D6330,justificativas_motivos,justificativas_texto,"",1,1)</f>
        <v>MOTORISTA CUMPRINDO HORÁRIO NA ESCALA ATUAL</v>
      </c>
    </row>
    <row r="6331" spans="1:10" ht="41.25" hidden="1" customHeight="1">
      <c r="A6331" s="152">
        <v>45855</v>
      </c>
      <c r="B6331" s="146">
        <v>25012</v>
      </c>
      <c r="C6331" s="147">
        <v>0.83333333333333337</v>
      </c>
      <c r="D6331" s="148" t="s">
        <v>11</v>
      </c>
      <c r="E6331" s="149" t="s">
        <v>12</v>
      </c>
      <c r="F6331" s="149"/>
      <c r="G6331" s="149" t="str">
        <f t="shared" si="214"/>
        <v>1</v>
      </c>
      <c r="H6331" s="150">
        <f t="shared" si="215"/>
        <v>18</v>
      </c>
      <c r="I6331" s="149" t="str" cm="1">
        <f t="array" ref="I6331">_xlfn.XLOOKUP(C6331,imp_horarios,imp_trechos_janta,"",-1,1)</f>
        <v>GOIANIA X SAO LUIS 20:00</v>
      </c>
      <c r="J6331" s="151" t="str" cm="1">
        <f t="array" ref="J6331">_xlfn.XLOOKUP(D6331,justificativas_motivos,justificativas_texto,"",1,1)</f>
        <v>MOTORISTA CUMPRINDO HORÁRIO NA ESCALA ATUAL</v>
      </c>
    </row>
    <row r="6332" spans="1:10" ht="41.25" hidden="1" customHeight="1">
      <c r="A6332" s="152">
        <v>45856</v>
      </c>
      <c r="B6332" s="146">
        <v>19026</v>
      </c>
      <c r="C6332" s="147">
        <v>0.87847222222222221</v>
      </c>
      <c r="D6332" s="148" t="s">
        <v>11</v>
      </c>
      <c r="E6332" s="153" t="s">
        <v>453</v>
      </c>
      <c r="F6332" s="149"/>
      <c r="G6332" s="149" t="str">
        <f t="shared" ref="G6332:G6395" si="216">IF(E6332="MOTORISTA","","1")</f>
        <v>1</v>
      </c>
      <c r="H6332" s="150">
        <f t="shared" si="215"/>
        <v>18</v>
      </c>
      <c r="I6332" s="149" t="str" cm="1">
        <f t="array" ref="I6332">_xlfn.XLOOKUP(C6332,imp_horarios,imp_trechos_janta,"",-1,1)</f>
        <v>BELEM X GOIANIA 21:05</v>
      </c>
      <c r="J6332" s="151" t="str" cm="1">
        <f t="array" ref="J6332">_xlfn.XLOOKUP(D6332,justificativas_motivos,justificativas_texto,"",1,1)</f>
        <v>MOTORISTA CUMPRINDO HORÁRIO NA ESCALA ATUAL</v>
      </c>
    </row>
    <row r="6333" spans="1:10" ht="41.25" hidden="1" customHeight="1">
      <c r="A6333" s="152">
        <v>45856</v>
      </c>
      <c r="B6333" s="146">
        <v>19026</v>
      </c>
      <c r="C6333" s="147">
        <v>0.87847222222222221</v>
      </c>
      <c r="D6333" s="148" t="s">
        <v>11</v>
      </c>
      <c r="E6333" s="153" t="s">
        <v>472</v>
      </c>
      <c r="F6333" s="149"/>
      <c r="G6333" s="149" t="str">
        <f t="shared" si="216"/>
        <v>1</v>
      </c>
      <c r="H6333" s="150">
        <f t="shared" si="215"/>
        <v>18</v>
      </c>
      <c r="I6333" s="149" t="str" cm="1">
        <f t="array" ref="I6333">_xlfn.XLOOKUP(C6333,imp_horarios,imp_trechos_janta,"",-1,1)</f>
        <v>BELEM X GOIANIA 21:05</v>
      </c>
      <c r="J6333" s="151" t="str" cm="1">
        <f t="array" ref="J6333">_xlfn.XLOOKUP(D6333,justificativas_motivos,justificativas_texto,"",1,1)</f>
        <v>MOTORISTA CUMPRINDO HORÁRIO NA ESCALA ATUAL</v>
      </c>
    </row>
    <row r="6334" spans="1:10" ht="41.25" hidden="1" customHeight="1">
      <c r="A6334" s="152">
        <v>45856</v>
      </c>
      <c r="B6334" s="146">
        <v>25011</v>
      </c>
      <c r="C6334" s="147">
        <v>0.3</v>
      </c>
      <c r="D6334" s="148" t="s">
        <v>11</v>
      </c>
      <c r="E6334" s="153" t="s">
        <v>27</v>
      </c>
      <c r="F6334" s="149"/>
      <c r="G6334" s="149" t="str">
        <f t="shared" si="216"/>
        <v>1</v>
      </c>
      <c r="H6334" s="150">
        <f t="shared" si="215"/>
        <v>18</v>
      </c>
      <c r="I6334" s="149" t="str" cm="1">
        <f t="array" ref="I6334">_xlfn.XLOOKUP(C6334,imp_horarios,imp_trechos_janta,"",-1,1)</f>
        <v>BELEM X GOIANIA 07:12</v>
      </c>
      <c r="J6334" s="151" t="str" cm="1">
        <f t="array" ref="J6334">_xlfn.XLOOKUP(D6334,justificativas_motivos,justificativas_texto,"",1,1)</f>
        <v>MOTORISTA CUMPRINDO HORÁRIO NA ESCALA ATUAL</v>
      </c>
    </row>
    <row r="6335" spans="1:10" ht="41.25" hidden="1" customHeight="1">
      <c r="A6335" s="152">
        <v>45856</v>
      </c>
      <c r="B6335" s="146">
        <v>25011</v>
      </c>
      <c r="C6335" s="147">
        <v>0.3</v>
      </c>
      <c r="D6335" s="148" t="s">
        <v>11</v>
      </c>
      <c r="E6335" s="153" t="s">
        <v>37</v>
      </c>
      <c r="F6335" s="149"/>
      <c r="G6335" s="149" t="str">
        <f t="shared" si="216"/>
        <v>1</v>
      </c>
      <c r="H6335" s="150">
        <f t="shared" si="215"/>
        <v>18</v>
      </c>
      <c r="I6335" s="149" t="str" cm="1">
        <f t="array" ref="I6335">_xlfn.XLOOKUP(C6335,imp_horarios,imp_trechos_janta,"",-1,1)</f>
        <v>BELEM X GOIANIA 07:12</v>
      </c>
      <c r="J6335" s="151" t="str" cm="1">
        <f t="array" ref="J6335">_xlfn.XLOOKUP(D6335,justificativas_motivos,justificativas_texto,"",1,1)</f>
        <v>MOTORISTA CUMPRINDO HORÁRIO NA ESCALA ATUAL</v>
      </c>
    </row>
    <row r="6336" spans="1:10" ht="41.25" hidden="1" customHeight="1">
      <c r="A6336" s="152">
        <v>45856</v>
      </c>
      <c r="B6336" s="146">
        <v>25012</v>
      </c>
      <c r="C6336" s="147">
        <v>0.33333333333333331</v>
      </c>
      <c r="D6336" s="148" t="s">
        <v>11</v>
      </c>
      <c r="E6336" s="153" t="s">
        <v>116</v>
      </c>
      <c r="F6336" s="149"/>
      <c r="G6336" s="149" t="str">
        <f t="shared" si="216"/>
        <v>1</v>
      </c>
      <c r="H6336" s="150">
        <f t="shared" si="215"/>
        <v>18</v>
      </c>
      <c r="I6336" s="149" t="str" cm="1">
        <f t="array" ref="I6336">_xlfn.XLOOKUP(C6336,imp_horarios,imp_trechos_janta,"",-1,1)</f>
        <v>SAO LUIS X GOIANIA 08:00</v>
      </c>
      <c r="J6336" s="151" t="str" cm="1">
        <f t="array" ref="J6336">_xlfn.XLOOKUP(D6336,justificativas_motivos,justificativas_texto,"",1,1)</f>
        <v>MOTORISTA CUMPRINDO HORÁRIO NA ESCALA ATUAL</v>
      </c>
    </row>
    <row r="6337" spans="1:10" ht="41.25" hidden="1" customHeight="1">
      <c r="A6337" s="152">
        <v>45856</v>
      </c>
      <c r="B6337" s="146">
        <v>25012</v>
      </c>
      <c r="C6337" s="147">
        <v>0.33333333333333331</v>
      </c>
      <c r="D6337" s="148" t="s">
        <v>11</v>
      </c>
      <c r="E6337" s="153" t="s">
        <v>12</v>
      </c>
      <c r="F6337" s="149"/>
      <c r="G6337" s="149" t="str">
        <f t="shared" si="216"/>
        <v>1</v>
      </c>
      <c r="H6337" s="150">
        <f t="shared" si="215"/>
        <v>18</v>
      </c>
      <c r="I6337" s="149" t="str" cm="1">
        <f t="array" ref="I6337">_xlfn.XLOOKUP(C6337,imp_horarios,imp_trechos_janta,"",-1,1)</f>
        <v>SAO LUIS X GOIANIA 08:00</v>
      </c>
      <c r="J6337" s="151" t="str" cm="1">
        <f t="array" ref="J6337">_xlfn.XLOOKUP(D6337,justificativas_motivos,justificativas_texto,"",1,1)</f>
        <v>MOTORISTA CUMPRINDO HORÁRIO NA ESCALA ATUAL</v>
      </c>
    </row>
    <row r="6338" spans="1:10" ht="41.25" hidden="1" customHeight="1">
      <c r="A6338" s="152">
        <v>45856</v>
      </c>
      <c r="B6338" s="146">
        <v>19022</v>
      </c>
      <c r="C6338" s="147">
        <v>0.39583333333333331</v>
      </c>
      <c r="D6338" s="148" t="s">
        <v>11</v>
      </c>
      <c r="E6338" s="153" t="s">
        <v>91</v>
      </c>
      <c r="F6338" s="149"/>
      <c r="G6338" s="149" t="str">
        <f t="shared" si="216"/>
        <v>1</v>
      </c>
      <c r="H6338" s="150">
        <f t="shared" si="215"/>
        <v>18</v>
      </c>
      <c r="I6338" s="149" t="str" cm="1">
        <f t="array" ref="I6338">_xlfn.XLOOKUP(C6338,imp_horarios,imp_trechos_janta,"",-1,1)</f>
        <v>GOIANIA X BELEM 09:30</v>
      </c>
      <c r="J6338" s="151" t="str" cm="1">
        <f t="array" ref="J6338">_xlfn.XLOOKUP(D6338,justificativas_motivos,justificativas_texto,"",1,1)</f>
        <v>MOTORISTA CUMPRINDO HORÁRIO NA ESCALA ATUAL</v>
      </c>
    </row>
    <row r="6339" spans="1:10" ht="41.25" hidden="1" customHeight="1">
      <c r="A6339" s="152">
        <v>45856</v>
      </c>
      <c r="B6339" s="146">
        <v>19022</v>
      </c>
      <c r="C6339" s="147">
        <v>0.39583333333333331</v>
      </c>
      <c r="D6339" s="148" t="s">
        <v>11</v>
      </c>
      <c r="E6339" s="153" t="s">
        <v>89</v>
      </c>
      <c r="F6339" s="149"/>
      <c r="G6339" s="149" t="str">
        <f t="shared" si="216"/>
        <v>1</v>
      </c>
      <c r="H6339" s="150">
        <f t="shared" si="215"/>
        <v>18</v>
      </c>
      <c r="I6339" s="149" t="str" cm="1">
        <f t="array" ref="I6339">_xlfn.XLOOKUP(C6339,imp_horarios,imp_trechos_janta,"",-1,1)</f>
        <v>GOIANIA X BELEM 09:30</v>
      </c>
      <c r="J6339" s="151" t="str" cm="1">
        <f t="array" ref="J6339">_xlfn.XLOOKUP(D6339,justificativas_motivos,justificativas_texto,"",1,1)</f>
        <v>MOTORISTA CUMPRINDO HORÁRIO NA ESCALA ATUAL</v>
      </c>
    </row>
    <row r="6340" spans="1:10" ht="41.25" hidden="1" customHeight="1">
      <c r="A6340" s="152">
        <v>45856</v>
      </c>
      <c r="B6340" s="146">
        <v>19011</v>
      </c>
      <c r="C6340" s="147">
        <v>0.75</v>
      </c>
      <c r="D6340" s="148" t="s">
        <v>11</v>
      </c>
      <c r="E6340" s="153" t="s">
        <v>207</v>
      </c>
      <c r="F6340" s="149"/>
      <c r="G6340" s="149" t="str">
        <f t="shared" si="216"/>
        <v>1</v>
      </c>
      <c r="H6340" s="150">
        <f t="shared" si="215"/>
        <v>18</v>
      </c>
      <c r="I6340" s="149" t="str" cm="1">
        <f t="array" ref="I6340">_xlfn.XLOOKUP(C6340,imp_horarios,imp_trechos_janta,"",-1,1)</f>
        <v>GOIANIA X TERESINA 18:00</v>
      </c>
      <c r="J6340" s="151" t="str" cm="1">
        <f t="array" ref="J6340">_xlfn.XLOOKUP(D6340,justificativas_motivos,justificativas_texto,"",1,1)</f>
        <v>MOTORISTA CUMPRINDO HORÁRIO NA ESCALA ATUAL</v>
      </c>
    </row>
    <row r="6341" spans="1:10" ht="41.25" hidden="1" customHeight="1">
      <c r="A6341" s="152">
        <v>45856</v>
      </c>
      <c r="B6341" s="146">
        <v>19011</v>
      </c>
      <c r="C6341" s="147">
        <v>0.75</v>
      </c>
      <c r="D6341" s="148" t="s">
        <v>11</v>
      </c>
      <c r="E6341" s="149" t="s">
        <v>85</v>
      </c>
      <c r="F6341" s="149"/>
      <c r="G6341" s="149" t="str">
        <f t="shared" si="216"/>
        <v>1</v>
      </c>
      <c r="H6341" s="150">
        <f t="shared" si="215"/>
        <v>18</v>
      </c>
      <c r="I6341" s="149" t="str" cm="1">
        <f t="array" ref="I6341">_xlfn.XLOOKUP(C6341,imp_horarios,imp_trechos_janta,"",-1,1)</f>
        <v>GOIANIA X TERESINA 18:00</v>
      </c>
      <c r="J6341" s="151" t="str" cm="1">
        <f t="array" ref="J6341">_xlfn.XLOOKUP(D6341,justificativas_motivos,justificativas_texto,"",1,1)</f>
        <v>MOTORISTA CUMPRINDO HORÁRIO NA ESCALA ATUAL</v>
      </c>
    </row>
    <row r="6342" spans="1:10" ht="41.25" hidden="1" customHeight="1">
      <c r="A6342" s="152">
        <v>45856</v>
      </c>
      <c r="B6342" s="146">
        <v>24003</v>
      </c>
      <c r="C6342" s="147">
        <v>0.79166666666666663</v>
      </c>
      <c r="D6342" s="148" t="s">
        <v>11</v>
      </c>
      <c r="E6342" s="149" t="s">
        <v>280</v>
      </c>
      <c r="F6342" s="149"/>
      <c r="G6342" s="149" t="str">
        <f t="shared" si="216"/>
        <v>1</v>
      </c>
      <c r="H6342" s="150">
        <f t="shared" si="215"/>
        <v>18</v>
      </c>
      <c r="I6342" s="149" t="s">
        <v>79</v>
      </c>
      <c r="J6342" s="151" t="str" cm="1">
        <f t="array" ref="J6342">_xlfn.XLOOKUP(D6342,justificativas_motivos,justificativas_texto,"",1,1)</f>
        <v>MOTORISTA CUMPRINDO HORÁRIO NA ESCALA ATUAL</v>
      </c>
    </row>
    <row r="6343" spans="1:10" ht="41.25" hidden="1" customHeight="1">
      <c r="A6343" s="152">
        <v>45856</v>
      </c>
      <c r="B6343" s="146">
        <v>24003</v>
      </c>
      <c r="C6343" s="147">
        <v>0.79166666666666663</v>
      </c>
      <c r="D6343" s="148" t="s">
        <v>11</v>
      </c>
      <c r="E6343" s="149" t="s">
        <v>58</v>
      </c>
      <c r="F6343" s="149"/>
      <c r="G6343" s="149" t="str">
        <f t="shared" si="216"/>
        <v>1</v>
      </c>
      <c r="H6343" s="150">
        <f t="shared" si="215"/>
        <v>18</v>
      </c>
      <c r="I6343" s="149" t="s">
        <v>79</v>
      </c>
      <c r="J6343" s="151" t="str" cm="1">
        <f t="array" ref="J6343">_xlfn.XLOOKUP(D6343,justificativas_motivos,justificativas_texto,"",1,1)</f>
        <v>MOTORISTA CUMPRINDO HORÁRIO NA ESCALA ATUAL</v>
      </c>
    </row>
    <row r="6344" spans="1:10" ht="41.25" hidden="1" customHeight="1">
      <c r="A6344" s="152">
        <v>45856</v>
      </c>
      <c r="B6344" s="146">
        <v>24001</v>
      </c>
      <c r="C6344" s="147">
        <v>0.83333333333333337</v>
      </c>
      <c r="D6344" s="148" t="s">
        <v>11</v>
      </c>
      <c r="E6344" s="149" t="s">
        <v>15</v>
      </c>
      <c r="F6344" s="149"/>
      <c r="G6344" s="149" t="str">
        <f t="shared" si="216"/>
        <v>1</v>
      </c>
      <c r="H6344" s="150">
        <f t="shared" si="215"/>
        <v>18</v>
      </c>
      <c r="I6344" s="149" t="str" cm="1">
        <f t="array" ref="I6344">_xlfn.XLOOKUP(C6344,imp_horarios,imp_trechos_janta,"",-1,1)</f>
        <v>GOIANIA X SAO LUIS 20:00</v>
      </c>
      <c r="J6344" s="151" t="str" cm="1">
        <f t="array" ref="J6344">_xlfn.XLOOKUP(D6344,justificativas_motivos,justificativas_texto,"",1,1)</f>
        <v>MOTORISTA CUMPRINDO HORÁRIO NA ESCALA ATUAL</v>
      </c>
    </row>
    <row r="6345" spans="1:10" ht="41.25" hidden="1" customHeight="1">
      <c r="A6345" s="131">
        <v>45856</v>
      </c>
      <c r="B6345" s="135">
        <v>24001</v>
      </c>
      <c r="C6345" s="133">
        <v>0.83333333333333337</v>
      </c>
      <c r="D6345" s="136" t="s">
        <v>11</v>
      </c>
      <c r="E6345" s="132" t="s">
        <v>527</v>
      </c>
      <c r="F6345" s="132"/>
      <c r="G6345" s="132" t="str">
        <f t="shared" si="216"/>
        <v>1</v>
      </c>
      <c r="H6345" s="137">
        <f t="shared" si="215"/>
        <v>18</v>
      </c>
      <c r="I6345" s="132" t="str" cm="1">
        <f t="array" ref="I6345">_xlfn.XLOOKUP(C6345,imp_horarios,imp_trechos_janta,"",-1,1)</f>
        <v>GOIANIA X SAO LUIS 20:00</v>
      </c>
      <c r="J6345" s="132" t="str" cm="1">
        <f t="array" ref="J6345">_xlfn.XLOOKUP(D6345,justificativas_motivos,justificativas_texto,"",1,1)</f>
        <v>MOTORISTA CUMPRINDO HORÁRIO NA ESCALA ATUAL</v>
      </c>
    </row>
    <row r="6346" spans="1:10" ht="41.25" hidden="1" customHeight="1">
      <c r="A6346" s="131">
        <v>45857</v>
      </c>
      <c r="B6346" s="135">
        <v>19009</v>
      </c>
      <c r="C6346" s="133">
        <v>0.87847222222222221</v>
      </c>
      <c r="D6346" s="136" t="s">
        <v>11</v>
      </c>
      <c r="E6346" s="132" t="s">
        <v>280</v>
      </c>
      <c r="F6346" s="132"/>
      <c r="G6346" s="132" t="str">
        <f t="shared" si="216"/>
        <v>1</v>
      </c>
      <c r="H6346" s="137">
        <f t="shared" si="215"/>
        <v>18</v>
      </c>
      <c r="I6346" s="132" t="str" cm="1">
        <f t="array" ref="I6346">_xlfn.XLOOKUP(C6346,imp_horarios,imp_trechos_janta,"",-1,1)</f>
        <v>BELEM X GOIANIA 21:05</v>
      </c>
      <c r="J6346" s="132" t="str" cm="1">
        <f t="array" ref="J6346">_xlfn.XLOOKUP(D6346,justificativas_motivos,justificativas_texto,"",1,1)</f>
        <v>MOTORISTA CUMPRINDO HORÁRIO NA ESCALA ATUAL</v>
      </c>
    </row>
    <row r="6347" spans="1:10" ht="41.25" hidden="1" customHeight="1">
      <c r="A6347" s="131">
        <v>45857</v>
      </c>
      <c r="B6347" s="135">
        <v>19009</v>
      </c>
      <c r="C6347" s="133">
        <v>0.87847222222222221</v>
      </c>
      <c r="D6347" s="136" t="s">
        <v>11</v>
      </c>
      <c r="E6347" s="132" t="s">
        <v>58</v>
      </c>
      <c r="F6347" s="132"/>
      <c r="G6347" s="132" t="str">
        <f t="shared" si="216"/>
        <v>1</v>
      </c>
      <c r="H6347" s="137">
        <f t="shared" si="215"/>
        <v>18</v>
      </c>
      <c r="I6347" s="132" t="str" cm="1">
        <f t="array" ref="I6347">_xlfn.XLOOKUP(C6347,imp_horarios,imp_trechos_janta,"",-1,1)</f>
        <v>BELEM X GOIANIA 21:05</v>
      </c>
      <c r="J6347" s="132" t="str" cm="1">
        <f t="array" ref="J6347">_xlfn.XLOOKUP(D6347,justificativas_motivos,justificativas_texto,"",1,1)</f>
        <v>MOTORISTA CUMPRINDO HORÁRIO NA ESCALA ATUAL</v>
      </c>
    </row>
    <row r="6348" spans="1:10" ht="41.25" hidden="1" customHeight="1">
      <c r="A6348" s="131">
        <v>45857</v>
      </c>
      <c r="B6348" s="135">
        <v>24003</v>
      </c>
      <c r="C6348" s="133">
        <v>0.3</v>
      </c>
      <c r="D6348" s="136" t="s">
        <v>11</v>
      </c>
      <c r="E6348" s="132" t="s">
        <v>15</v>
      </c>
      <c r="F6348" s="132"/>
      <c r="G6348" s="132" t="str">
        <f t="shared" si="216"/>
        <v>1</v>
      </c>
      <c r="H6348" s="137">
        <f t="shared" si="215"/>
        <v>18</v>
      </c>
      <c r="I6348" s="132" t="str" cm="1">
        <f t="array" ref="I6348">_xlfn.XLOOKUP(C6348,imp_horarios,imp_trechos_janta,"",-1,1)</f>
        <v>BELEM X GOIANIA 07:12</v>
      </c>
      <c r="J6348" s="132" t="str" cm="1">
        <f t="array" ref="J6348">_xlfn.XLOOKUP(D6348,justificativas_motivos,justificativas_texto,"",1,1)</f>
        <v>MOTORISTA CUMPRINDO HORÁRIO NA ESCALA ATUAL</v>
      </c>
    </row>
    <row r="6349" spans="1:10" ht="41.25" hidden="1" customHeight="1">
      <c r="A6349" s="131">
        <v>45857</v>
      </c>
      <c r="B6349" s="135">
        <v>24003</v>
      </c>
      <c r="C6349" s="133">
        <v>0.3</v>
      </c>
      <c r="D6349" s="136" t="s">
        <v>11</v>
      </c>
      <c r="E6349" s="132" t="s">
        <v>527</v>
      </c>
      <c r="F6349" s="132"/>
      <c r="G6349" s="132" t="str">
        <f t="shared" si="216"/>
        <v>1</v>
      </c>
      <c r="H6349" s="137">
        <f t="shared" si="215"/>
        <v>18</v>
      </c>
      <c r="I6349" s="132" t="str" cm="1">
        <f t="array" ref="I6349">_xlfn.XLOOKUP(C6349,imp_horarios,imp_trechos_janta,"",-1,1)</f>
        <v>BELEM X GOIANIA 07:12</v>
      </c>
      <c r="J6349" s="132" t="str" cm="1">
        <f t="array" ref="J6349">_xlfn.XLOOKUP(D6349,justificativas_motivos,justificativas_texto,"",1,1)</f>
        <v>MOTORISTA CUMPRINDO HORÁRIO NA ESCALA ATUAL</v>
      </c>
    </row>
    <row r="6350" spans="1:10" ht="41.25" hidden="1" customHeight="1">
      <c r="A6350" s="131">
        <v>45857</v>
      </c>
      <c r="B6350" s="135">
        <v>24001</v>
      </c>
      <c r="C6350" s="133">
        <v>0.33333333333333331</v>
      </c>
      <c r="D6350" s="136" t="s">
        <v>11</v>
      </c>
      <c r="E6350" s="129" t="s">
        <v>122</v>
      </c>
      <c r="F6350" s="132"/>
      <c r="G6350" s="132" t="str">
        <f t="shared" si="216"/>
        <v>1</v>
      </c>
      <c r="H6350" s="137">
        <f t="shared" si="215"/>
        <v>18</v>
      </c>
      <c r="I6350" s="132" t="str" cm="1">
        <f t="array" ref="I6350">_xlfn.XLOOKUP(C6350,imp_horarios,imp_trechos_janta,"",-1,1)</f>
        <v>SAO LUIS X GOIANIA 08:00</v>
      </c>
      <c r="J6350" s="132" t="str" cm="1">
        <f t="array" ref="J6350">_xlfn.XLOOKUP(D6350,justificativas_motivos,justificativas_texto,"",1,1)</f>
        <v>MOTORISTA CUMPRINDO HORÁRIO NA ESCALA ATUAL</v>
      </c>
    </row>
    <row r="6351" spans="1:10" ht="41.25" hidden="1" customHeight="1">
      <c r="A6351" s="131">
        <v>45857</v>
      </c>
      <c r="B6351" s="135">
        <v>24001</v>
      </c>
      <c r="C6351" s="133">
        <v>0.33333333333333331</v>
      </c>
      <c r="D6351" s="136" t="s">
        <v>11</v>
      </c>
      <c r="E6351" s="129" t="s">
        <v>121</v>
      </c>
      <c r="F6351" s="132"/>
      <c r="G6351" s="132" t="str">
        <f t="shared" si="216"/>
        <v>1</v>
      </c>
      <c r="H6351" s="137">
        <f t="shared" si="215"/>
        <v>18</v>
      </c>
      <c r="I6351" s="132" t="str" cm="1">
        <f t="array" ref="I6351">_xlfn.XLOOKUP(C6351,imp_horarios,imp_trechos_janta,"",-1,1)</f>
        <v>SAO LUIS X GOIANIA 08:00</v>
      </c>
      <c r="J6351" s="132" t="str" cm="1">
        <f t="array" ref="J6351">_xlfn.XLOOKUP(D6351,justificativas_motivos,justificativas_texto,"",1,1)</f>
        <v>MOTORISTA CUMPRINDO HORÁRIO NA ESCALA ATUAL</v>
      </c>
    </row>
    <row r="6352" spans="1:10" ht="41.25" hidden="1" customHeight="1">
      <c r="A6352" s="131">
        <v>45857</v>
      </c>
      <c r="B6352" s="135">
        <v>19007</v>
      </c>
      <c r="C6352" s="133">
        <v>0.75</v>
      </c>
      <c r="D6352" s="136" t="s">
        <v>11</v>
      </c>
      <c r="E6352" s="132" t="s">
        <v>62</v>
      </c>
      <c r="F6352" s="132"/>
      <c r="G6352" s="132" t="str">
        <f t="shared" si="216"/>
        <v>1</v>
      </c>
      <c r="H6352" s="137">
        <f t="shared" si="215"/>
        <v>18</v>
      </c>
      <c r="I6352" s="132" t="str" cm="1">
        <f t="array" ref="I6352">_xlfn.XLOOKUP(C6352,imp_horarios,imp_trechos_janta,"",-1,1)</f>
        <v>GOIANIA X TERESINA 18:00</v>
      </c>
      <c r="J6352" s="132" t="str" cm="1">
        <f t="array" ref="J6352">_xlfn.XLOOKUP(D6352,justificativas_motivos,justificativas_texto,"",1,1)</f>
        <v>MOTORISTA CUMPRINDO HORÁRIO NA ESCALA ATUAL</v>
      </c>
    </row>
    <row r="6353" spans="1:10" ht="41.25" hidden="1" customHeight="1">
      <c r="A6353" s="131">
        <v>45857</v>
      </c>
      <c r="B6353" s="135">
        <v>19007</v>
      </c>
      <c r="C6353" s="133">
        <v>0.75</v>
      </c>
      <c r="D6353" s="136" t="s">
        <v>11</v>
      </c>
      <c r="E6353" s="132" t="s">
        <v>63</v>
      </c>
      <c r="F6353" s="132"/>
      <c r="G6353" s="132" t="str">
        <f t="shared" si="216"/>
        <v>1</v>
      </c>
      <c r="H6353" s="137">
        <f t="shared" si="215"/>
        <v>18</v>
      </c>
      <c r="I6353" s="132" t="str" cm="1">
        <f t="array" ref="I6353">_xlfn.XLOOKUP(C6353,imp_horarios,imp_trechos_janta,"",-1,1)</f>
        <v>GOIANIA X TERESINA 18:00</v>
      </c>
      <c r="J6353" s="132" t="str" cm="1">
        <f t="array" ref="J6353">_xlfn.XLOOKUP(D6353,justificativas_motivos,justificativas_texto,"",1,1)</f>
        <v>MOTORISTA CUMPRINDO HORÁRIO NA ESCALA ATUAL</v>
      </c>
    </row>
    <row r="6354" spans="1:10" ht="41.25" hidden="1" customHeight="1">
      <c r="A6354" s="131">
        <v>45857</v>
      </c>
      <c r="B6354" s="135">
        <v>24005</v>
      </c>
      <c r="C6354" s="133">
        <v>0.79166666666666663</v>
      </c>
      <c r="D6354" s="136" t="s">
        <v>11</v>
      </c>
      <c r="E6354" s="132" t="s">
        <v>92</v>
      </c>
      <c r="F6354" s="132"/>
      <c r="G6354" s="132" t="str">
        <f t="shared" si="216"/>
        <v>1</v>
      </c>
      <c r="H6354" s="137">
        <f t="shared" si="215"/>
        <v>18</v>
      </c>
      <c r="I6354" s="132" t="s">
        <v>79</v>
      </c>
      <c r="J6354" s="132" t="str" cm="1">
        <f t="array" ref="J6354">_xlfn.XLOOKUP(D6354,justificativas_motivos,justificativas_texto,"",1,1)</f>
        <v>MOTORISTA CUMPRINDO HORÁRIO NA ESCALA ATUAL</v>
      </c>
    </row>
    <row r="6355" spans="1:10" ht="41.25" hidden="1" customHeight="1">
      <c r="A6355" s="131">
        <v>45857</v>
      </c>
      <c r="B6355" s="135">
        <v>24005</v>
      </c>
      <c r="C6355" s="133">
        <v>0.79166666666666663</v>
      </c>
      <c r="D6355" s="136" t="s">
        <v>11</v>
      </c>
      <c r="E6355" s="132" t="s">
        <v>45</v>
      </c>
      <c r="F6355" s="132"/>
      <c r="G6355" s="132" t="str">
        <f t="shared" si="216"/>
        <v>1</v>
      </c>
      <c r="H6355" s="137">
        <f t="shared" si="215"/>
        <v>18</v>
      </c>
      <c r="I6355" s="132" t="s">
        <v>79</v>
      </c>
      <c r="J6355" s="132" t="str" cm="1">
        <f t="array" ref="J6355">_xlfn.XLOOKUP(D6355,justificativas_motivos,justificativas_texto,"",1,1)</f>
        <v>MOTORISTA CUMPRINDO HORÁRIO NA ESCALA ATUAL</v>
      </c>
    </row>
    <row r="6356" spans="1:10" ht="41.25" hidden="1" customHeight="1">
      <c r="A6356" s="131">
        <v>45857</v>
      </c>
      <c r="B6356" s="135">
        <v>24002</v>
      </c>
      <c r="C6356" s="133">
        <v>0.83333333333333337</v>
      </c>
      <c r="D6356" s="136" t="s">
        <v>11</v>
      </c>
      <c r="E6356" s="132" t="s">
        <v>84</v>
      </c>
      <c r="F6356" s="132"/>
      <c r="G6356" s="132" t="str">
        <f t="shared" si="216"/>
        <v>1</v>
      </c>
      <c r="H6356" s="137">
        <f t="shared" si="215"/>
        <v>18</v>
      </c>
      <c r="I6356" s="132" t="str" cm="1">
        <f t="array" ref="I6356">_xlfn.XLOOKUP(C6356,imp_horarios,imp_trechos_janta,"",-1,1)</f>
        <v>GOIANIA X SAO LUIS 20:00</v>
      </c>
      <c r="J6356" s="132" t="str" cm="1">
        <f t="array" ref="J6356">_xlfn.XLOOKUP(D6356,justificativas_motivos,justificativas_texto,"",1,1)</f>
        <v>MOTORISTA CUMPRINDO HORÁRIO NA ESCALA ATUAL</v>
      </c>
    </row>
    <row r="6357" spans="1:10" ht="41.25" hidden="1" customHeight="1">
      <c r="A6357" s="177">
        <v>45857</v>
      </c>
      <c r="B6357" s="178">
        <v>24002</v>
      </c>
      <c r="C6357" s="179">
        <v>0.83333333333333337</v>
      </c>
      <c r="D6357" s="180" t="s">
        <v>11</v>
      </c>
      <c r="E6357" s="181" t="s">
        <v>339</v>
      </c>
      <c r="F6357" s="181"/>
      <c r="G6357" s="181" t="str">
        <f t="shared" si="216"/>
        <v>1</v>
      </c>
      <c r="H6357" s="182">
        <f t="shared" si="215"/>
        <v>18</v>
      </c>
      <c r="I6357" s="181" t="str" cm="1">
        <f t="array" ref="I6357">_xlfn.XLOOKUP(C6357,imp_horarios,imp_trechos_janta,"",-1,1)</f>
        <v>GOIANIA X SAO LUIS 20:00</v>
      </c>
      <c r="J6357" s="238" t="str" cm="1">
        <f t="array" ref="J6357">_xlfn.XLOOKUP(D6357,justificativas_motivos,justificativas_texto,"",1,1)</f>
        <v>MOTORISTA CUMPRINDO HORÁRIO NA ESCALA ATUAL</v>
      </c>
    </row>
    <row r="6358" spans="1:10" ht="41.25" hidden="1" customHeight="1">
      <c r="A6358" s="152">
        <v>45858</v>
      </c>
      <c r="B6358" s="146">
        <v>20022</v>
      </c>
      <c r="C6358" s="147">
        <v>0.87847222222222221</v>
      </c>
      <c r="D6358" s="148" t="s">
        <v>11</v>
      </c>
      <c r="E6358" s="153" t="s">
        <v>84</v>
      </c>
      <c r="F6358" s="149"/>
      <c r="G6358" s="149" t="str">
        <f t="shared" si="216"/>
        <v>1</v>
      </c>
      <c r="H6358" s="150">
        <f t="shared" si="215"/>
        <v>18</v>
      </c>
      <c r="I6358" s="149" t="str" cm="1">
        <f t="array" ref="I6358">_xlfn.XLOOKUP(C6358,imp_horarios,imp_trechos_janta,"",-1,1)</f>
        <v>BELEM X GOIANIA 21:05</v>
      </c>
      <c r="J6358" s="151" t="str" cm="1">
        <f t="array" ref="J6358">_xlfn.XLOOKUP(D6358,justificativas_motivos,justificativas_texto,"",1,1)</f>
        <v>MOTORISTA CUMPRINDO HORÁRIO NA ESCALA ATUAL</v>
      </c>
    </row>
    <row r="6359" spans="1:10" ht="41.25" hidden="1" customHeight="1">
      <c r="A6359" s="152">
        <v>45858</v>
      </c>
      <c r="B6359" s="146">
        <v>20022</v>
      </c>
      <c r="C6359" s="147">
        <v>0.87847222222222221</v>
      </c>
      <c r="D6359" s="148" t="s">
        <v>11</v>
      </c>
      <c r="E6359" s="153" t="s">
        <v>339</v>
      </c>
      <c r="F6359" s="149"/>
      <c r="G6359" s="149" t="str">
        <f t="shared" si="216"/>
        <v>1</v>
      </c>
      <c r="H6359" s="150">
        <f t="shared" si="215"/>
        <v>18</v>
      </c>
      <c r="I6359" s="149" t="str" cm="1">
        <f t="array" ref="I6359">_xlfn.XLOOKUP(C6359,imp_horarios,imp_trechos_janta,"",-1,1)</f>
        <v>BELEM X GOIANIA 21:05</v>
      </c>
      <c r="J6359" s="151" t="str" cm="1">
        <f t="array" ref="J6359">_xlfn.XLOOKUP(D6359,justificativas_motivos,justificativas_texto,"",1,1)</f>
        <v>MOTORISTA CUMPRINDO HORÁRIO NA ESCALA ATUAL</v>
      </c>
    </row>
    <row r="6360" spans="1:10" ht="41.25" hidden="1" customHeight="1">
      <c r="A6360" s="152">
        <v>45858</v>
      </c>
      <c r="B6360" s="146">
        <v>24005</v>
      </c>
      <c r="C6360" s="147">
        <v>0.3</v>
      </c>
      <c r="D6360" s="148" t="s">
        <v>11</v>
      </c>
      <c r="E6360" s="153" t="s">
        <v>34</v>
      </c>
      <c r="F6360" s="149"/>
      <c r="G6360" s="149" t="str">
        <f t="shared" si="216"/>
        <v>1</v>
      </c>
      <c r="H6360" s="150">
        <f t="shared" si="215"/>
        <v>18</v>
      </c>
      <c r="I6360" s="149" t="str" cm="1">
        <f t="array" ref="I6360">_xlfn.XLOOKUP(C6360,imp_horarios,imp_trechos_janta,"",-1,1)</f>
        <v>BELEM X GOIANIA 07:12</v>
      </c>
      <c r="J6360" s="151" t="str" cm="1">
        <f t="array" ref="J6360">_xlfn.XLOOKUP(D6360,justificativas_motivos,justificativas_texto,"",1,1)</f>
        <v>MOTORISTA CUMPRINDO HORÁRIO NA ESCALA ATUAL</v>
      </c>
    </row>
    <row r="6361" spans="1:10" ht="41.25" hidden="1" customHeight="1">
      <c r="A6361" s="152">
        <v>45858</v>
      </c>
      <c r="B6361" s="146">
        <v>24005</v>
      </c>
      <c r="C6361" s="147">
        <v>0.3</v>
      </c>
      <c r="D6361" s="148" t="s">
        <v>11</v>
      </c>
      <c r="E6361" s="153" t="s">
        <v>110</v>
      </c>
      <c r="F6361" s="149"/>
      <c r="G6361" s="149" t="str">
        <f t="shared" si="216"/>
        <v>1</v>
      </c>
      <c r="H6361" s="150">
        <f t="shared" si="215"/>
        <v>18</v>
      </c>
      <c r="I6361" s="149" t="str" cm="1">
        <f t="array" ref="I6361">_xlfn.XLOOKUP(C6361,imp_horarios,imp_trechos_janta,"",-1,1)</f>
        <v>BELEM X GOIANIA 07:12</v>
      </c>
      <c r="J6361" s="151" t="str" cm="1">
        <f t="array" ref="J6361">_xlfn.XLOOKUP(D6361,justificativas_motivos,justificativas_texto,"",1,1)</f>
        <v>MOTORISTA CUMPRINDO HORÁRIO NA ESCALA ATUAL</v>
      </c>
    </row>
    <row r="6362" spans="1:10" ht="41.25" hidden="1" customHeight="1">
      <c r="A6362" s="152">
        <v>45858</v>
      </c>
      <c r="B6362" s="146">
        <v>19003</v>
      </c>
      <c r="C6362" s="147">
        <v>0.75</v>
      </c>
      <c r="D6362" s="148" t="s">
        <v>11</v>
      </c>
      <c r="E6362" s="149" t="s">
        <v>216</v>
      </c>
      <c r="F6362" s="149"/>
      <c r="G6362" s="149" t="str">
        <f t="shared" si="216"/>
        <v>1</v>
      </c>
      <c r="H6362" s="150">
        <f t="shared" ref="H6362:H6425" si="217">IF(E6362="MOTORISTA","",18)</f>
        <v>18</v>
      </c>
      <c r="I6362" s="149" t="str" cm="1">
        <f t="array" ref="I6362">_xlfn.XLOOKUP(C6362,imp_horarios,imp_trechos_janta,"",-1,1)</f>
        <v>GOIANIA X TERESINA 18:00</v>
      </c>
      <c r="J6362" s="151" t="str" cm="1">
        <f t="array" ref="J6362">_xlfn.XLOOKUP(D6362,justificativas_motivos,justificativas_texto,"",1,1)</f>
        <v>MOTORISTA CUMPRINDO HORÁRIO NA ESCALA ATUAL</v>
      </c>
    </row>
    <row r="6363" spans="1:10" ht="41.25" hidden="1" customHeight="1">
      <c r="A6363" s="152">
        <v>45858</v>
      </c>
      <c r="B6363" s="146">
        <v>19003</v>
      </c>
      <c r="C6363" s="147">
        <v>0.75</v>
      </c>
      <c r="D6363" s="148" t="s">
        <v>11</v>
      </c>
      <c r="E6363" s="149" t="s">
        <v>157</v>
      </c>
      <c r="F6363" s="149"/>
      <c r="G6363" s="149" t="str">
        <f t="shared" si="216"/>
        <v>1</v>
      </c>
      <c r="H6363" s="150">
        <f t="shared" si="217"/>
        <v>18</v>
      </c>
      <c r="I6363" s="149" t="str" cm="1">
        <f t="array" ref="I6363">_xlfn.XLOOKUP(C6363,imp_horarios,imp_trechos_janta,"",-1,1)</f>
        <v>GOIANIA X TERESINA 18:00</v>
      </c>
      <c r="J6363" s="151" t="str" cm="1">
        <f t="array" ref="J6363">_xlfn.XLOOKUP(D6363,justificativas_motivos,justificativas_texto,"",1,1)</f>
        <v>MOTORISTA CUMPRINDO HORÁRIO NA ESCALA ATUAL</v>
      </c>
    </row>
    <row r="6364" spans="1:10" ht="41.25" hidden="1" customHeight="1">
      <c r="A6364" s="152">
        <v>45858</v>
      </c>
      <c r="B6364" s="146">
        <v>24011</v>
      </c>
      <c r="C6364" s="147">
        <v>0.79166666666666663</v>
      </c>
      <c r="D6364" s="148" t="s">
        <v>11</v>
      </c>
      <c r="E6364" s="149" t="s">
        <v>203</v>
      </c>
      <c r="F6364" s="149"/>
      <c r="G6364" s="149" t="str">
        <f t="shared" si="216"/>
        <v>1</v>
      </c>
      <c r="H6364" s="150">
        <f t="shared" si="217"/>
        <v>18</v>
      </c>
      <c r="I6364" s="149" t="s">
        <v>79</v>
      </c>
      <c r="J6364" s="151" t="str" cm="1">
        <f t="array" ref="J6364">_xlfn.XLOOKUP(D6364,justificativas_motivos,justificativas_texto,"",1,1)</f>
        <v>MOTORISTA CUMPRINDO HORÁRIO NA ESCALA ATUAL</v>
      </c>
    </row>
    <row r="6365" spans="1:10" ht="41.25" hidden="1" customHeight="1">
      <c r="A6365" s="152">
        <v>45858</v>
      </c>
      <c r="B6365" s="146">
        <v>24011</v>
      </c>
      <c r="C6365" s="147">
        <v>0.79166666666666663</v>
      </c>
      <c r="D6365" s="148" t="s">
        <v>11</v>
      </c>
      <c r="E6365" s="149" t="s">
        <v>292</v>
      </c>
      <c r="F6365" s="149"/>
      <c r="G6365" s="149" t="str">
        <f t="shared" si="216"/>
        <v>1</v>
      </c>
      <c r="H6365" s="150">
        <f t="shared" si="217"/>
        <v>18</v>
      </c>
      <c r="I6365" s="149" t="s">
        <v>79</v>
      </c>
      <c r="J6365" s="151" t="str" cm="1">
        <f t="array" ref="J6365">_xlfn.XLOOKUP(D6365,justificativas_motivos,justificativas_texto,"",1,1)</f>
        <v>MOTORISTA CUMPRINDO HORÁRIO NA ESCALA ATUAL</v>
      </c>
    </row>
    <row r="6366" spans="1:10" ht="41.25" hidden="1" customHeight="1">
      <c r="A6366" s="152">
        <v>45858</v>
      </c>
      <c r="B6366" s="146">
        <v>24012</v>
      </c>
      <c r="C6366" s="147">
        <v>0.83333333333333337</v>
      </c>
      <c r="D6366" s="148" t="s">
        <v>11</v>
      </c>
      <c r="E6366" s="149" t="s">
        <v>47</v>
      </c>
      <c r="F6366" s="149"/>
      <c r="G6366" s="149" t="str">
        <f t="shared" si="216"/>
        <v>1</v>
      </c>
      <c r="H6366" s="150">
        <f t="shared" si="217"/>
        <v>18</v>
      </c>
      <c r="I6366" s="149" t="str" cm="1">
        <f t="array" ref="I6366">_xlfn.XLOOKUP(C6366,imp_horarios,imp_trechos_janta,"",-1,1)</f>
        <v>GOIANIA X SAO LUIS 20:00</v>
      </c>
      <c r="J6366" s="151" t="str" cm="1">
        <f t="array" ref="J6366">_xlfn.XLOOKUP(D6366,justificativas_motivos,justificativas_texto,"",1,1)</f>
        <v>MOTORISTA CUMPRINDO HORÁRIO NA ESCALA ATUAL</v>
      </c>
    </row>
    <row r="6367" spans="1:10" ht="41.25" hidden="1" customHeight="1">
      <c r="A6367" s="144">
        <v>45858</v>
      </c>
      <c r="B6367" s="135">
        <v>24012</v>
      </c>
      <c r="C6367" s="133">
        <v>0.83333333333333337</v>
      </c>
      <c r="D6367" s="136" t="s">
        <v>11</v>
      </c>
      <c r="E6367" s="132" t="s">
        <v>114</v>
      </c>
      <c r="F6367" s="132"/>
      <c r="G6367" s="132" t="str">
        <f t="shared" si="216"/>
        <v>1</v>
      </c>
      <c r="H6367" s="137">
        <f t="shared" si="217"/>
        <v>18</v>
      </c>
      <c r="I6367" s="132" t="str" cm="1">
        <f t="array" ref="I6367">_xlfn.XLOOKUP(C6367,imp_horarios,imp_trechos_janta,"",-1,1)</f>
        <v>GOIANIA X SAO LUIS 20:00</v>
      </c>
      <c r="J6367" s="145" t="str" cm="1">
        <f t="array" ref="J6367">_xlfn.XLOOKUP(D6367,justificativas_motivos,justificativas_texto,"",1,1)</f>
        <v>MOTORISTA CUMPRINDO HORÁRIO NA ESCALA ATUAL</v>
      </c>
    </row>
    <row r="6368" spans="1:10" ht="41.25" hidden="1" customHeight="1">
      <c r="A6368" s="144">
        <v>45859</v>
      </c>
      <c r="B6368" s="146">
        <v>19012</v>
      </c>
      <c r="C6368" s="147">
        <v>0.87847222222222221</v>
      </c>
      <c r="D6368" s="147" t="s">
        <v>11</v>
      </c>
      <c r="E6368" s="149" t="s">
        <v>47</v>
      </c>
      <c r="F6368" s="149"/>
      <c r="G6368" s="149" t="str">
        <f t="shared" si="216"/>
        <v>1</v>
      </c>
      <c r="H6368" s="150">
        <f t="shared" si="217"/>
        <v>18</v>
      </c>
      <c r="I6368" s="149" t="str" cm="1">
        <f t="array" ref="I6368">_xlfn.XLOOKUP(C6368,imp_horarios,imp_trechos_janta,"",-1,1)</f>
        <v>BELEM X GOIANIA 21:05</v>
      </c>
      <c r="J6368" s="151" t="str" cm="1">
        <f t="array" ref="J6368">_xlfn.XLOOKUP(D6368,justificativas_motivos,justificativas_texto,"",1,1)</f>
        <v>MOTORISTA CUMPRINDO HORÁRIO NA ESCALA ATUAL</v>
      </c>
    </row>
    <row r="6369" spans="1:10" ht="41.25" hidden="1" customHeight="1">
      <c r="A6369" s="144">
        <v>45859</v>
      </c>
      <c r="B6369" s="135">
        <v>19012</v>
      </c>
      <c r="C6369" s="133">
        <v>0.87847222222222221</v>
      </c>
      <c r="D6369" s="133" t="s">
        <v>11</v>
      </c>
      <c r="E6369" s="132" t="s">
        <v>114</v>
      </c>
      <c r="F6369" s="132"/>
      <c r="G6369" s="132" t="str">
        <f t="shared" si="216"/>
        <v>1</v>
      </c>
      <c r="H6369" s="137">
        <f t="shared" si="217"/>
        <v>18</v>
      </c>
      <c r="I6369" s="132" t="str" cm="1">
        <f t="array" ref="I6369">_xlfn.XLOOKUP(C6369,imp_horarios,imp_trechos_janta,"",-1,1)</f>
        <v>BELEM X GOIANIA 21:05</v>
      </c>
      <c r="J6369" s="145" t="str" cm="1">
        <f t="array" ref="J6369">_xlfn.XLOOKUP(D6369,justificativas_motivos,justificativas_texto,"",1,1)</f>
        <v>MOTORISTA CUMPRINDO HORÁRIO NA ESCALA ATUAL</v>
      </c>
    </row>
    <row r="6370" spans="1:10" ht="41.25" hidden="1" customHeight="1">
      <c r="A6370" s="144">
        <v>45859</v>
      </c>
      <c r="B6370" s="135">
        <v>19008</v>
      </c>
      <c r="C6370" s="133">
        <v>0.39583333333333331</v>
      </c>
      <c r="D6370" s="136" t="s">
        <v>11</v>
      </c>
      <c r="E6370" s="132" t="s">
        <v>131</v>
      </c>
      <c r="F6370" s="132"/>
      <c r="G6370" s="132" t="str">
        <f t="shared" si="216"/>
        <v>1</v>
      </c>
      <c r="H6370" s="137">
        <f t="shared" si="217"/>
        <v>18</v>
      </c>
      <c r="I6370" s="132" t="str" cm="1">
        <f t="array" ref="I6370">_xlfn.XLOOKUP(C6370,imp_horarios,imp_trechos_janta,"",-1,1)</f>
        <v>GOIANIA X BELEM 09:30</v>
      </c>
      <c r="J6370" s="145" t="str" cm="1">
        <f t="array" ref="J6370">_xlfn.XLOOKUP(D6370,justificativas_motivos,justificativas_texto,"",1,1)</f>
        <v>MOTORISTA CUMPRINDO HORÁRIO NA ESCALA ATUAL</v>
      </c>
    </row>
    <row r="6371" spans="1:10" ht="41.25" hidden="1" customHeight="1">
      <c r="A6371" s="144">
        <v>45859</v>
      </c>
      <c r="B6371" s="135">
        <v>19008</v>
      </c>
      <c r="C6371" s="133">
        <v>0.39583333333333331</v>
      </c>
      <c r="D6371" s="136" t="s">
        <v>11</v>
      </c>
      <c r="E6371" s="132" t="s">
        <v>132</v>
      </c>
      <c r="F6371" s="132"/>
      <c r="G6371" s="132" t="str">
        <f t="shared" si="216"/>
        <v>1</v>
      </c>
      <c r="H6371" s="137">
        <f t="shared" si="217"/>
        <v>18</v>
      </c>
      <c r="I6371" s="132" t="str" cm="1">
        <f t="array" ref="I6371">_xlfn.XLOOKUP(C6371,imp_horarios,imp_trechos_janta,"",-1,1)</f>
        <v>GOIANIA X BELEM 09:30</v>
      </c>
      <c r="J6371" s="145" t="str" cm="1">
        <f t="array" ref="J6371">_xlfn.XLOOKUP(D6371,justificativas_motivos,justificativas_texto,"",1,1)</f>
        <v>MOTORISTA CUMPRINDO HORÁRIO NA ESCALA ATUAL</v>
      </c>
    </row>
    <row r="6372" spans="1:10" ht="41.25" hidden="1" customHeight="1">
      <c r="A6372" s="144">
        <v>45859</v>
      </c>
      <c r="B6372" s="135">
        <v>19020</v>
      </c>
      <c r="C6372" s="133">
        <v>0.75</v>
      </c>
      <c r="D6372" s="136" t="s">
        <v>11</v>
      </c>
      <c r="E6372" s="132" t="s">
        <v>669</v>
      </c>
      <c r="F6372" s="132"/>
      <c r="G6372" s="132" t="str">
        <f t="shared" si="216"/>
        <v>1</v>
      </c>
      <c r="H6372" s="137">
        <f t="shared" si="217"/>
        <v>18</v>
      </c>
      <c r="I6372" s="132" t="str" cm="1">
        <f t="array" ref="I6372">_xlfn.XLOOKUP(C6372,imp_horarios,imp_trechos_janta,"",-1,1)</f>
        <v>GOIANIA X TERESINA 18:00</v>
      </c>
      <c r="J6372" s="145" t="str" cm="1">
        <f t="array" ref="J6372">_xlfn.XLOOKUP(D6372,justificativas_motivos,justificativas_texto,"",1,1)</f>
        <v>MOTORISTA CUMPRINDO HORÁRIO NA ESCALA ATUAL</v>
      </c>
    </row>
    <row r="6373" spans="1:10" ht="41.25" hidden="1" customHeight="1">
      <c r="A6373" s="144">
        <v>45859</v>
      </c>
      <c r="B6373" s="146">
        <v>19020</v>
      </c>
      <c r="C6373" s="147">
        <v>0.75</v>
      </c>
      <c r="D6373" s="148" t="s">
        <v>11</v>
      </c>
      <c r="E6373" s="149" t="s">
        <v>266</v>
      </c>
      <c r="F6373" s="149"/>
      <c r="G6373" s="149" t="str">
        <f t="shared" si="216"/>
        <v>1</v>
      </c>
      <c r="H6373" s="150">
        <f t="shared" si="217"/>
        <v>18</v>
      </c>
      <c r="I6373" s="149" t="str" cm="1">
        <f t="array" ref="I6373">_xlfn.XLOOKUP(C6373,imp_horarios,imp_trechos_janta,"",-1,1)</f>
        <v>GOIANIA X TERESINA 18:00</v>
      </c>
      <c r="J6373" s="151" t="str" cm="1">
        <f t="array" ref="J6373">_xlfn.XLOOKUP(D6373,justificativas_motivos,justificativas_texto,"",1,1)</f>
        <v>MOTORISTA CUMPRINDO HORÁRIO NA ESCALA ATUAL</v>
      </c>
    </row>
    <row r="6374" spans="1:10" ht="41.25" hidden="1" customHeight="1">
      <c r="A6374" s="144">
        <v>45859</v>
      </c>
      <c r="B6374" s="135">
        <v>24010</v>
      </c>
      <c r="C6374" s="133">
        <v>0.79166666666666663</v>
      </c>
      <c r="D6374" s="136" t="s">
        <v>11</v>
      </c>
      <c r="E6374" s="132" t="s">
        <v>194</v>
      </c>
      <c r="F6374" s="132"/>
      <c r="G6374" s="132" t="str">
        <f t="shared" si="216"/>
        <v>1</v>
      </c>
      <c r="H6374" s="137">
        <f t="shared" si="217"/>
        <v>18</v>
      </c>
      <c r="I6374" s="132" t="str" cm="1">
        <f t="array" ref="I6374">_xlfn.XLOOKUP(C6374,imp_horarios,imp_trechos_janta,"",-1,1)</f>
        <v>GOIANIA X TERESINA 18:00</v>
      </c>
      <c r="J6374" s="145" t="str" cm="1">
        <f t="array" ref="J6374">_xlfn.XLOOKUP(D6374,justificativas_motivos,justificativas_texto,"",1,1)</f>
        <v>MOTORISTA CUMPRINDO HORÁRIO NA ESCALA ATUAL</v>
      </c>
    </row>
    <row r="6375" spans="1:10" ht="41.25" hidden="1" customHeight="1">
      <c r="A6375" s="144">
        <v>45859</v>
      </c>
      <c r="B6375" s="135">
        <v>24010</v>
      </c>
      <c r="C6375" s="133">
        <v>0.79166666666666663</v>
      </c>
      <c r="D6375" s="136" t="s">
        <v>11</v>
      </c>
      <c r="E6375" s="132" t="s">
        <v>326</v>
      </c>
      <c r="F6375" s="132"/>
      <c r="G6375" s="132" t="str">
        <f t="shared" si="216"/>
        <v>1</v>
      </c>
      <c r="H6375" s="137">
        <f t="shared" si="217"/>
        <v>18</v>
      </c>
      <c r="I6375" s="132" t="str" cm="1">
        <f t="array" ref="I6375">_xlfn.XLOOKUP(C6375,imp_horarios,imp_trechos_janta,"",-1,1)</f>
        <v>GOIANIA X TERESINA 18:00</v>
      </c>
      <c r="J6375" s="145" t="str" cm="1">
        <f t="array" ref="J6375">_xlfn.XLOOKUP(D6375,justificativas_motivos,justificativas_texto,"",1,1)</f>
        <v>MOTORISTA CUMPRINDO HORÁRIO NA ESCALA ATUAL</v>
      </c>
    </row>
    <row r="6376" spans="1:10" ht="41.25" hidden="1" customHeight="1">
      <c r="A6376" s="144">
        <v>45859</v>
      </c>
      <c r="B6376" s="135">
        <v>25008</v>
      </c>
      <c r="C6376" s="133">
        <v>0.83333333333333337</v>
      </c>
      <c r="D6376" s="136" t="s">
        <v>11</v>
      </c>
      <c r="E6376" s="132" t="s">
        <v>175</v>
      </c>
      <c r="F6376" s="132"/>
      <c r="G6376" s="132" t="str">
        <f t="shared" si="216"/>
        <v>1</v>
      </c>
      <c r="H6376" s="137">
        <f t="shared" si="217"/>
        <v>18</v>
      </c>
      <c r="I6376" s="132" t="str" cm="1">
        <f t="array" ref="I6376">_xlfn.XLOOKUP(C6376,imp_horarios,imp_trechos_janta,"",-1,1)</f>
        <v>GOIANIA X SAO LUIS 20:00</v>
      </c>
      <c r="J6376" s="145" t="str" cm="1">
        <f t="array" ref="J6376">_xlfn.XLOOKUP(D6376,justificativas_motivos,justificativas_texto,"",1,1)</f>
        <v>MOTORISTA CUMPRINDO HORÁRIO NA ESCALA ATUAL</v>
      </c>
    </row>
    <row r="6377" spans="1:10" ht="41.25" hidden="1" customHeight="1">
      <c r="A6377" s="152">
        <v>45859</v>
      </c>
      <c r="B6377" s="146">
        <v>25008</v>
      </c>
      <c r="C6377" s="147">
        <v>0.83333333333333337</v>
      </c>
      <c r="D6377" s="148" t="s">
        <v>11</v>
      </c>
      <c r="E6377" s="132" t="s">
        <v>109</v>
      </c>
      <c r="F6377" s="149"/>
      <c r="G6377" s="149" t="str">
        <f t="shared" si="216"/>
        <v>1</v>
      </c>
      <c r="H6377" s="150">
        <f t="shared" si="217"/>
        <v>18</v>
      </c>
      <c r="I6377" s="149" t="str" cm="1">
        <f t="array" ref="I6377">_xlfn.XLOOKUP(C6377,imp_horarios,imp_trechos_janta,"",-1,1)</f>
        <v>GOIANIA X SAO LUIS 20:00</v>
      </c>
      <c r="J6377" s="151" t="str" cm="1">
        <f t="array" ref="J6377">_xlfn.XLOOKUP(D6377,justificativas_motivos,justificativas_texto,"",1,1)</f>
        <v>MOTORISTA CUMPRINDO HORÁRIO NA ESCALA ATUAL</v>
      </c>
    </row>
    <row r="6378" spans="1:10" ht="41.25" hidden="1" customHeight="1">
      <c r="A6378" s="152">
        <v>45860</v>
      </c>
      <c r="B6378" s="146">
        <v>19001</v>
      </c>
      <c r="C6378" s="147">
        <v>0.87847222222222221</v>
      </c>
      <c r="D6378" s="148" t="s">
        <v>11</v>
      </c>
      <c r="E6378" s="132" t="s">
        <v>175</v>
      </c>
      <c r="F6378" s="149"/>
      <c r="G6378" s="149" t="str">
        <f t="shared" si="216"/>
        <v>1</v>
      </c>
      <c r="H6378" s="150">
        <f t="shared" si="217"/>
        <v>18</v>
      </c>
      <c r="I6378" s="149" t="str" cm="1">
        <f t="array" ref="I6378">_xlfn.XLOOKUP(C6378,imp_horarios,imp_trechos_janta,"",-1,1)</f>
        <v>BELEM X GOIANIA 21:05</v>
      </c>
      <c r="J6378" s="151" t="str" cm="1">
        <f t="array" ref="J6378">_xlfn.XLOOKUP(D6378,justificativas_motivos,justificativas_texto,"",1,1)</f>
        <v>MOTORISTA CUMPRINDO HORÁRIO NA ESCALA ATUAL</v>
      </c>
    </row>
    <row r="6379" spans="1:10" ht="41.25" hidden="1" customHeight="1">
      <c r="A6379" s="152">
        <v>45860</v>
      </c>
      <c r="B6379" s="146">
        <v>19001</v>
      </c>
      <c r="C6379" s="147">
        <v>0.87847222222222221</v>
      </c>
      <c r="D6379" s="148" t="s">
        <v>11</v>
      </c>
      <c r="E6379" s="149" t="s">
        <v>109</v>
      </c>
      <c r="F6379" s="149"/>
      <c r="G6379" s="149" t="str">
        <f t="shared" si="216"/>
        <v>1</v>
      </c>
      <c r="H6379" s="150">
        <f t="shared" si="217"/>
        <v>18</v>
      </c>
      <c r="I6379" s="149" t="str" cm="1">
        <f t="array" ref="I6379">_xlfn.XLOOKUP(C6379,imp_horarios,imp_trechos_janta,"",-1,1)</f>
        <v>BELEM X GOIANIA 21:05</v>
      </c>
      <c r="J6379" s="151" t="str" cm="1">
        <f t="array" ref="J6379">_xlfn.XLOOKUP(D6379,justificativas_motivos,justificativas_texto,"",1,1)</f>
        <v>MOTORISTA CUMPRINDO HORÁRIO NA ESCALA ATUAL</v>
      </c>
    </row>
    <row r="6380" spans="1:10" ht="41.25" hidden="1" customHeight="1">
      <c r="A6380" s="152">
        <v>45860</v>
      </c>
      <c r="B6380" s="146">
        <v>24010</v>
      </c>
      <c r="C6380" s="147">
        <v>0.3</v>
      </c>
      <c r="D6380" s="148" t="s">
        <v>11</v>
      </c>
      <c r="E6380" s="153" t="s">
        <v>139</v>
      </c>
      <c r="F6380" s="149"/>
      <c r="G6380" s="149" t="str">
        <f t="shared" si="216"/>
        <v>1</v>
      </c>
      <c r="H6380" s="150">
        <f t="shared" si="217"/>
        <v>18</v>
      </c>
      <c r="I6380" s="149" t="str" cm="1">
        <f t="array" ref="I6380">_xlfn.XLOOKUP(C6380,imp_horarios,imp_trechos_janta,"",-1,1)</f>
        <v>BELEM X GOIANIA 07:12</v>
      </c>
      <c r="J6380" s="151" t="str" cm="1">
        <f t="array" ref="J6380">_xlfn.XLOOKUP(D6380,justificativas_motivos,justificativas_texto,"",1,1)</f>
        <v>MOTORISTA CUMPRINDO HORÁRIO NA ESCALA ATUAL</v>
      </c>
    </row>
    <row r="6381" spans="1:10" ht="41.25" hidden="1" customHeight="1">
      <c r="A6381" s="152">
        <v>45860</v>
      </c>
      <c r="B6381" s="146">
        <v>24010</v>
      </c>
      <c r="C6381" s="147">
        <v>0.3</v>
      </c>
      <c r="D6381" s="148" t="s">
        <v>11</v>
      </c>
      <c r="E6381" s="153" t="s">
        <v>407</v>
      </c>
      <c r="F6381" s="149"/>
      <c r="G6381" s="149" t="str">
        <f t="shared" si="216"/>
        <v>1</v>
      </c>
      <c r="H6381" s="150">
        <f t="shared" si="217"/>
        <v>18</v>
      </c>
      <c r="I6381" s="149" t="str" cm="1">
        <f t="array" ref="I6381">_xlfn.XLOOKUP(C6381,imp_horarios,imp_trechos_janta,"",-1,1)</f>
        <v>BELEM X GOIANIA 07:12</v>
      </c>
      <c r="J6381" s="151" t="str" cm="1">
        <f t="array" ref="J6381">_xlfn.XLOOKUP(D6381,justificativas_motivos,justificativas_texto,"",1,1)</f>
        <v>MOTORISTA CUMPRINDO HORÁRIO NA ESCALA ATUAL</v>
      </c>
    </row>
    <row r="6382" spans="1:10" ht="41.25" hidden="1" customHeight="1">
      <c r="A6382" s="152">
        <v>45860</v>
      </c>
      <c r="B6382" s="146">
        <v>20013</v>
      </c>
      <c r="C6382" s="147">
        <v>0.75</v>
      </c>
      <c r="D6382" s="148" t="s">
        <v>11</v>
      </c>
      <c r="E6382" s="149" t="s">
        <v>209</v>
      </c>
      <c r="F6382" s="149"/>
      <c r="G6382" s="149" t="str">
        <f t="shared" si="216"/>
        <v>1</v>
      </c>
      <c r="H6382" s="150">
        <f t="shared" si="217"/>
        <v>18</v>
      </c>
      <c r="I6382" s="149" t="str" cm="1">
        <f t="array" ref="I6382">_xlfn.XLOOKUP(C6382,imp_horarios,imp_trechos_janta,"",-1,1)</f>
        <v>GOIANIA X TERESINA 18:00</v>
      </c>
      <c r="J6382" s="151" t="str" cm="1">
        <f t="array" ref="J6382">_xlfn.XLOOKUP(D6382,justificativas_motivos,justificativas_texto,"",1,1)</f>
        <v>MOTORISTA CUMPRINDO HORÁRIO NA ESCALA ATUAL</v>
      </c>
    </row>
    <row r="6383" spans="1:10" ht="41.25" hidden="1" customHeight="1">
      <c r="A6383" s="152">
        <v>45860</v>
      </c>
      <c r="B6383" s="146">
        <v>20013</v>
      </c>
      <c r="C6383" s="147">
        <v>0.75</v>
      </c>
      <c r="D6383" s="148" t="s">
        <v>11</v>
      </c>
      <c r="E6383" s="149" t="s">
        <v>190</v>
      </c>
      <c r="F6383" s="149"/>
      <c r="G6383" s="149" t="str">
        <f t="shared" si="216"/>
        <v>1</v>
      </c>
      <c r="H6383" s="150">
        <f t="shared" si="217"/>
        <v>18</v>
      </c>
      <c r="I6383" s="149" t="str" cm="1">
        <f t="array" ref="I6383">_xlfn.XLOOKUP(C6383,imp_horarios,imp_trechos_janta,"",-1,1)</f>
        <v>GOIANIA X TERESINA 18:00</v>
      </c>
      <c r="J6383" s="151" t="str" cm="1">
        <f t="array" ref="J6383">_xlfn.XLOOKUP(D6383,justificativas_motivos,justificativas_texto,"",1,1)</f>
        <v>MOTORISTA CUMPRINDO HORÁRIO NA ESCALA ATUAL</v>
      </c>
    </row>
    <row r="6384" spans="1:10" ht="41.25" hidden="1" customHeight="1">
      <c r="A6384" s="152">
        <v>45860</v>
      </c>
      <c r="B6384" s="146">
        <v>24009</v>
      </c>
      <c r="C6384" s="147">
        <v>0.79166666666666663</v>
      </c>
      <c r="D6384" s="148" t="s">
        <v>11</v>
      </c>
      <c r="E6384" s="149" t="s">
        <v>201</v>
      </c>
      <c r="F6384" s="149"/>
      <c r="G6384" s="149" t="str">
        <f t="shared" si="216"/>
        <v>1</v>
      </c>
      <c r="H6384" s="150">
        <f t="shared" si="217"/>
        <v>18</v>
      </c>
      <c r="I6384" s="149" t="s">
        <v>79</v>
      </c>
      <c r="J6384" s="151" t="str" cm="1">
        <f t="array" ref="J6384">_xlfn.XLOOKUP(D6384,justificativas_motivos,justificativas_texto,"",1,1)</f>
        <v>MOTORISTA CUMPRINDO HORÁRIO NA ESCALA ATUAL</v>
      </c>
    </row>
    <row r="6385" spans="1:10" ht="41.25" hidden="1" customHeight="1">
      <c r="A6385" s="152">
        <v>45860</v>
      </c>
      <c r="B6385" s="146">
        <v>24009</v>
      </c>
      <c r="C6385" s="147">
        <v>0.79166666666666663</v>
      </c>
      <c r="D6385" s="148" t="s">
        <v>11</v>
      </c>
      <c r="E6385" s="149" t="s">
        <v>416</v>
      </c>
      <c r="F6385" s="149"/>
      <c r="G6385" s="149" t="str">
        <f t="shared" si="216"/>
        <v>1</v>
      </c>
      <c r="H6385" s="150">
        <f t="shared" si="217"/>
        <v>18</v>
      </c>
      <c r="I6385" s="149" t="s">
        <v>79</v>
      </c>
      <c r="J6385" s="151" t="str" cm="1">
        <f t="array" ref="J6385">_xlfn.XLOOKUP(D6385,justificativas_motivos,justificativas_texto,"",1,1)</f>
        <v>MOTORISTA CUMPRINDO HORÁRIO NA ESCALA ATUAL</v>
      </c>
    </row>
    <row r="6386" spans="1:10" ht="41.25" hidden="1" customHeight="1">
      <c r="A6386" s="152">
        <v>45860</v>
      </c>
      <c r="B6386" s="146">
        <v>25005</v>
      </c>
      <c r="C6386" s="147">
        <v>0.83333333333333337</v>
      </c>
      <c r="D6386" s="148" t="s">
        <v>11</v>
      </c>
      <c r="E6386" s="149" t="s">
        <v>112</v>
      </c>
      <c r="F6386" s="149"/>
      <c r="G6386" s="149" t="str">
        <f t="shared" si="216"/>
        <v>1</v>
      </c>
      <c r="H6386" s="150">
        <f t="shared" si="217"/>
        <v>18</v>
      </c>
      <c r="I6386" s="149" t="str" cm="1">
        <f t="array" ref="I6386">_xlfn.XLOOKUP(C6386,imp_horarios,imp_trechos_janta,"",-1,1)</f>
        <v>GOIANIA X SAO LUIS 20:00</v>
      </c>
      <c r="J6386" s="151" t="str" cm="1">
        <f t="array" ref="J6386">_xlfn.XLOOKUP(D6386,justificativas_motivos,justificativas_texto,"",1,1)</f>
        <v>MOTORISTA CUMPRINDO HORÁRIO NA ESCALA ATUAL</v>
      </c>
    </row>
    <row r="6387" spans="1:10" ht="41.25" hidden="1" customHeight="1">
      <c r="A6387" s="152">
        <v>45860</v>
      </c>
      <c r="B6387" s="146">
        <v>25005</v>
      </c>
      <c r="C6387" s="147">
        <v>0.83333333333333337</v>
      </c>
      <c r="D6387" s="148" t="s">
        <v>11</v>
      </c>
      <c r="E6387" s="149" t="s">
        <v>373</v>
      </c>
      <c r="F6387" s="149"/>
      <c r="G6387" s="149" t="str">
        <f t="shared" si="216"/>
        <v>1</v>
      </c>
      <c r="H6387" s="150">
        <f t="shared" si="217"/>
        <v>18</v>
      </c>
      <c r="I6387" s="149" t="str" cm="1">
        <f t="array" ref="I6387">_xlfn.XLOOKUP(C6387,imp_horarios,imp_trechos_janta,"",-1,1)</f>
        <v>GOIANIA X SAO LUIS 20:00</v>
      </c>
      <c r="J6387" s="151" t="str" cm="1">
        <f t="array" ref="J6387">_xlfn.XLOOKUP(D6387,justificativas_motivos,justificativas_texto,"",1,1)</f>
        <v>MOTORISTA CUMPRINDO HORÁRIO NA ESCALA ATUAL</v>
      </c>
    </row>
    <row r="6388" spans="1:10" ht="41.25" hidden="1" customHeight="1">
      <c r="A6388" s="152">
        <v>45861</v>
      </c>
      <c r="B6388" s="146">
        <v>19008</v>
      </c>
      <c r="C6388" s="147">
        <v>0.87847222222222221</v>
      </c>
      <c r="D6388" s="148" t="s">
        <v>11</v>
      </c>
      <c r="E6388" s="149" t="s">
        <v>112</v>
      </c>
      <c r="F6388" s="149"/>
      <c r="G6388" s="149" t="str">
        <f t="shared" si="216"/>
        <v>1</v>
      </c>
      <c r="H6388" s="150">
        <f t="shared" si="217"/>
        <v>18</v>
      </c>
      <c r="I6388" s="149" t="str" cm="1">
        <f t="array" ref="I6388">_xlfn.XLOOKUP(C6388,imp_horarios,imp_trechos_janta,"",-1,1)</f>
        <v>BELEM X GOIANIA 21:05</v>
      </c>
      <c r="J6388" s="151" t="str" cm="1">
        <f t="array" ref="J6388">_xlfn.XLOOKUP(D6388,justificativas_motivos,justificativas_texto,"",1,1)</f>
        <v>MOTORISTA CUMPRINDO HORÁRIO NA ESCALA ATUAL</v>
      </c>
    </row>
    <row r="6389" spans="1:10" ht="41.25" hidden="1" customHeight="1">
      <c r="A6389" s="152">
        <v>45861</v>
      </c>
      <c r="B6389" s="146">
        <v>19008</v>
      </c>
      <c r="C6389" s="147">
        <v>0.87847222222222221</v>
      </c>
      <c r="D6389" s="148" t="s">
        <v>11</v>
      </c>
      <c r="E6389" s="149" t="s">
        <v>373</v>
      </c>
      <c r="F6389" s="149"/>
      <c r="G6389" s="149" t="str">
        <f t="shared" si="216"/>
        <v>1</v>
      </c>
      <c r="H6389" s="150">
        <f t="shared" si="217"/>
        <v>18</v>
      </c>
      <c r="I6389" s="149" t="str" cm="1">
        <f t="array" ref="I6389">_xlfn.XLOOKUP(C6389,imp_horarios,imp_trechos_janta,"",-1,1)</f>
        <v>BELEM X GOIANIA 21:05</v>
      </c>
      <c r="J6389" s="151" t="str" cm="1">
        <f t="array" ref="J6389">_xlfn.XLOOKUP(D6389,justificativas_motivos,justificativas_texto,"",1,1)</f>
        <v>MOTORISTA CUMPRINDO HORÁRIO NA ESCALA ATUAL</v>
      </c>
    </row>
    <row r="6390" spans="1:10" ht="41.25" hidden="1" customHeight="1">
      <c r="A6390" s="152">
        <v>45861</v>
      </c>
      <c r="B6390" s="146">
        <v>24009</v>
      </c>
      <c r="C6390" s="147">
        <v>0.3</v>
      </c>
      <c r="D6390" s="148" t="s">
        <v>11</v>
      </c>
      <c r="E6390" s="153" t="s">
        <v>30</v>
      </c>
      <c r="F6390" s="149"/>
      <c r="G6390" s="149" t="str">
        <f t="shared" si="216"/>
        <v>1</v>
      </c>
      <c r="H6390" s="150">
        <f t="shared" si="217"/>
        <v>18</v>
      </c>
      <c r="I6390" s="149" t="str" cm="1">
        <f t="array" ref="I6390">_xlfn.XLOOKUP(C6390,imp_horarios,imp_trechos_janta,"",-1,1)</f>
        <v>BELEM X GOIANIA 07:12</v>
      </c>
      <c r="J6390" s="151" t="str" cm="1">
        <f t="array" ref="J6390">_xlfn.XLOOKUP(D6390,justificativas_motivos,justificativas_texto,"",1,1)</f>
        <v>MOTORISTA CUMPRINDO HORÁRIO NA ESCALA ATUAL</v>
      </c>
    </row>
    <row r="6391" spans="1:10" ht="41.25" hidden="1" customHeight="1">
      <c r="A6391" s="152">
        <v>45861</v>
      </c>
      <c r="B6391" s="146">
        <v>24009</v>
      </c>
      <c r="C6391" s="147">
        <v>0.3</v>
      </c>
      <c r="D6391" s="148" t="s">
        <v>11</v>
      </c>
      <c r="E6391" s="153" t="s">
        <v>150</v>
      </c>
      <c r="F6391" s="149"/>
      <c r="G6391" s="149" t="str">
        <f t="shared" si="216"/>
        <v>1</v>
      </c>
      <c r="H6391" s="150">
        <f t="shared" si="217"/>
        <v>18</v>
      </c>
      <c r="I6391" s="149" t="str" cm="1">
        <f t="array" ref="I6391">_xlfn.XLOOKUP(C6391,imp_horarios,imp_trechos_janta,"",-1,1)</f>
        <v>BELEM X GOIANIA 07:12</v>
      </c>
      <c r="J6391" s="151" t="str" cm="1">
        <f t="array" ref="J6391">_xlfn.XLOOKUP(D6391,justificativas_motivos,justificativas_texto,"",1,1)</f>
        <v>MOTORISTA CUMPRINDO HORÁRIO NA ESCALA ATUAL</v>
      </c>
    </row>
    <row r="6392" spans="1:10" ht="41.25" hidden="1" customHeight="1">
      <c r="A6392" s="152">
        <v>45861</v>
      </c>
      <c r="B6392" s="146">
        <v>25005</v>
      </c>
      <c r="C6392" s="147">
        <v>0.33333333333333331</v>
      </c>
      <c r="D6392" s="148" t="s">
        <v>11</v>
      </c>
      <c r="E6392" s="153" t="s">
        <v>60</v>
      </c>
      <c r="F6392" s="149"/>
      <c r="G6392" s="149" t="str">
        <f t="shared" si="216"/>
        <v>1</v>
      </c>
      <c r="H6392" s="150">
        <f t="shared" si="217"/>
        <v>18</v>
      </c>
      <c r="I6392" s="149" t="str" cm="1">
        <f t="array" ref="I6392">_xlfn.XLOOKUP(C6392,imp_horarios,imp_trechos_janta,"",-1,1)</f>
        <v>SAO LUIS X GOIANIA 08:00</v>
      </c>
      <c r="J6392" s="151" t="str" cm="1">
        <f t="array" ref="J6392">_xlfn.XLOOKUP(D6392,justificativas_motivos,justificativas_texto,"",1,1)</f>
        <v>MOTORISTA CUMPRINDO HORÁRIO NA ESCALA ATUAL</v>
      </c>
    </row>
    <row r="6393" spans="1:10" ht="41.25" hidden="1" customHeight="1">
      <c r="A6393" s="152">
        <v>45861</v>
      </c>
      <c r="B6393" s="146">
        <v>25005</v>
      </c>
      <c r="C6393" s="147">
        <v>0.33333333333333331</v>
      </c>
      <c r="D6393" s="148" t="s">
        <v>11</v>
      </c>
      <c r="E6393" s="153" t="s">
        <v>61</v>
      </c>
      <c r="F6393" s="149"/>
      <c r="G6393" s="149" t="str">
        <f t="shared" si="216"/>
        <v>1</v>
      </c>
      <c r="H6393" s="150">
        <f t="shared" si="217"/>
        <v>18</v>
      </c>
      <c r="I6393" s="149" t="str" cm="1">
        <f t="array" ref="I6393">_xlfn.XLOOKUP(C6393,imp_horarios,imp_trechos_janta,"",-1,1)</f>
        <v>SAO LUIS X GOIANIA 08:00</v>
      </c>
      <c r="J6393" s="151" t="str" cm="1">
        <f t="array" ref="J6393">_xlfn.XLOOKUP(D6393,justificativas_motivos,justificativas_texto,"",1,1)</f>
        <v>MOTORISTA CUMPRINDO HORÁRIO NA ESCALA ATUAL</v>
      </c>
    </row>
    <row r="6394" spans="1:10" ht="41.25" hidden="1" customHeight="1">
      <c r="A6394" s="152">
        <v>45861</v>
      </c>
      <c r="B6394" s="146">
        <v>24006</v>
      </c>
      <c r="C6394" s="147">
        <v>0.79166666666666663</v>
      </c>
      <c r="D6394" s="148" t="s">
        <v>11</v>
      </c>
      <c r="E6394" s="149" t="s">
        <v>211</v>
      </c>
      <c r="F6394" s="149"/>
      <c r="G6394" s="149" t="str">
        <f t="shared" si="216"/>
        <v>1</v>
      </c>
      <c r="H6394" s="150">
        <f t="shared" si="217"/>
        <v>18</v>
      </c>
      <c r="I6394" s="149" t="str" cm="1">
        <f t="array" ref="I6394">_xlfn.XLOOKUP(C6394,imp_horarios,imp_trechos_janta,"",-1,1)</f>
        <v>GOIANIA X TERESINA 18:00</v>
      </c>
      <c r="J6394" s="151" t="str" cm="1">
        <f t="array" ref="J6394">_xlfn.XLOOKUP(D6394,justificativas_motivos,justificativas_texto,"",1,1)</f>
        <v>MOTORISTA CUMPRINDO HORÁRIO NA ESCALA ATUAL</v>
      </c>
    </row>
    <row r="6395" spans="1:10" ht="41.25" hidden="1" customHeight="1">
      <c r="A6395" s="152">
        <v>45861</v>
      </c>
      <c r="B6395" s="146">
        <v>24006</v>
      </c>
      <c r="C6395" s="147">
        <v>0.79166666666666663</v>
      </c>
      <c r="D6395" s="148" t="s">
        <v>11</v>
      </c>
      <c r="E6395" s="149" t="s">
        <v>130</v>
      </c>
      <c r="F6395" s="149"/>
      <c r="G6395" s="149" t="str">
        <f t="shared" si="216"/>
        <v>1</v>
      </c>
      <c r="H6395" s="150">
        <f t="shared" si="217"/>
        <v>18</v>
      </c>
      <c r="I6395" s="149" t="str" cm="1">
        <f t="array" ref="I6395">_xlfn.XLOOKUP(C6395,imp_horarios,imp_trechos_janta,"",-1,1)</f>
        <v>GOIANIA X TERESINA 18:00</v>
      </c>
      <c r="J6395" s="151" t="str" cm="1">
        <f t="array" ref="J6395">_xlfn.XLOOKUP(D6395,justificativas_motivos,justificativas_texto,"",1,1)</f>
        <v>MOTORISTA CUMPRINDO HORÁRIO NA ESCALA ATUAL</v>
      </c>
    </row>
    <row r="6396" spans="1:10" ht="41.25" hidden="1" customHeight="1">
      <c r="A6396" s="152">
        <v>45861</v>
      </c>
      <c r="B6396" s="146">
        <v>24002</v>
      </c>
      <c r="C6396" s="147">
        <v>0.83333333333333337</v>
      </c>
      <c r="D6396" s="148" t="s">
        <v>11</v>
      </c>
      <c r="E6396" s="149" t="s">
        <v>173</v>
      </c>
      <c r="F6396" s="149"/>
      <c r="G6396" s="149" t="str">
        <f t="shared" ref="G6396:G6459" si="218">IF(E6396="MOTORISTA","","1")</f>
        <v>1</v>
      </c>
      <c r="H6396" s="150">
        <f t="shared" si="217"/>
        <v>18</v>
      </c>
      <c r="I6396" s="149" t="str" cm="1">
        <f t="array" ref="I6396">_xlfn.XLOOKUP(C6396,imp_horarios,imp_trechos_janta,"",-1,1)</f>
        <v>GOIANIA X SAO LUIS 20:00</v>
      </c>
      <c r="J6396" s="151" t="str" cm="1">
        <f t="array" ref="J6396">_xlfn.XLOOKUP(D6396,justificativas_motivos,justificativas_texto,"",1,1)</f>
        <v>MOTORISTA CUMPRINDO HORÁRIO NA ESCALA ATUAL</v>
      </c>
    </row>
    <row r="6397" spans="1:10" ht="41.25" hidden="1" customHeight="1">
      <c r="A6397" s="152">
        <v>45861</v>
      </c>
      <c r="B6397" s="146">
        <v>24002</v>
      </c>
      <c r="C6397" s="147">
        <v>0.83333333333333337</v>
      </c>
      <c r="D6397" s="148" t="s">
        <v>11</v>
      </c>
      <c r="E6397" s="149" t="s">
        <v>112</v>
      </c>
      <c r="F6397" s="149"/>
      <c r="G6397" s="149" t="str">
        <f t="shared" si="218"/>
        <v>1</v>
      </c>
      <c r="H6397" s="150">
        <f t="shared" si="217"/>
        <v>18</v>
      </c>
      <c r="I6397" s="149" t="str" cm="1">
        <f t="array" ref="I6397">_xlfn.XLOOKUP(C6397,imp_horarios,imp_trechos_janta,"",-1,1)</f>
        <v>GOIANIA X SAO LUIS 20:00</v>
      </c>
      <c r="J6397" s="151" t="str" cm="1">
        <f t="array" ref="J6397">_xlfn.XLOOKUP(D6397,justificativas_motivos,justificativas_texto,"",1,1)</f>
        <v>MOTORISTA CUMPRINDO HORÁRIO NA ESCALA ATUAL</v>
      </c>
    </row>
    <row r="6398" spans="1:10" ht="41.25" hidden="1" customHeight="1">
      <c r="A6398" s="152">
        <v>45862</v>
      </c>
      <c r="B6398" s="146">
        <v>19005</v>
      </c>
      <c r="C6398" s="147">
        <v>0.87847222222222221</v>
      </c>
      <c r="D6398" s="148" t="s">
        <v>11</v>
      </c>
      <c r="E6398" s="153" t="s">
        <v>413</v>
      </c>
      <c r="F6398" s="149"/>
      <c r="G6398" s="149" t="str">
        <f t="shared" si="218"/>
        <v>1</v>
      </c>
      <c r="H6398" s="150">
        <f t="shared" si="217"/>
        <v>18</v>
      </c>
      <c r="I6398" s="149" t="str" cm="1">
        <f t="array" ref="I6398">_xlfn.XLOOKUP(C6398,imp_horarios,imp_trechos_janta,"",-1,1)</f>
        <v>BELEM X GOIANIA 21:05</v>
      </c>
      <c r="J6398" s="151" t="str" cm="1">
        <f t="array" ref="J6398">_xlfn.XLOOKUP(D6398,justificativas_motivos,justificativas_texto,"",1,1)</f>
        <v>MOTORISTA CUMPRINDO HORÁRIO NA ESCALA ATUAL</v>
      </c>
    </row>
    <row r="6399" spans="1:10" ht="41.25" hidden="1" customHeight="1">
      <c r="A6399" s="152">
        <v>45862</v>
      </c>
      <c r="B6399" s="146">
        <v>19005</v>
      </c>
      <c r="C6399" s="147">
        <v>0.87847222222222221</v>
      </c>
      <c r="D6399" s="148" t="s">
        <v>11</v>
      </c>
      <c r="E6399" s="153" t="s">
        <v>40</v>
      </c>
      <c r="F6399" s="149"/>
      <c r="G6399" s="149" t="str">
        <f t="shared" si="218"/>
        <v>1</v>
      </c>
      <c r="H6399" s="150">
        <f t="shared" si="217"/>
        <v>18</v>
      </c>
      <c r="I6399" s="149" t="str" cm="1">
        <f t="array" ref="I6399">_xlfn.XLOOKUP(C6399,imp_horarios,imp_trechos_janta,"",-1,1)</f>
        <v>BELEM X GOIANIA 21:05</v>
      </c>
      <c r="J6399" s="151" t="str" cm="1">
        <f t="array" ref="J6399">_xlfn.XLOOKUP(D6399,justificativas_motivos,justificativas_texto,"",1,1)</f>
        <v>MOTORISTA CUMPRINDO HORÁRIO NA ESCALA ATUAL</v>
      </c>
    </row>
    <row r="6400" spans="1:10" ht="41.25" hidden="1" customHeight="1">
      <c r="A6400" s="152">
        <v>45862</v>
      </c>
      <c r="B6400" s="146">
        <v>24006</v>
      </c>
      <c r="C6400" s="147">
        <v>0.3</v>
      </c>
      <c r="D6400" s="148" t="s">
        <v>11</v>
      </c>
      <c r="E6400" s="153" t="s">
        <v>124</v>
      </c>
      <c r="F6400" s="149"/>
      <c r="G6400" s="149" t="str">
        <f t="shared" si="218"/>
        <v>1</v>
      </c>
      <c r="H6400" s="150">
        <f t="shared" si="217"/>
        <v>18</v>
      </c>
      <c r="I6400" s="149" t="str" cm="1">
        <f t="array" ref="I6400">_xlfn.XLOOKUP(C6400,imp_horarios,imp_trechos_janta,"",-1,1)</f>
        <v>BELEM X GOIANIA 07:12</v>
      </c>
      <c r="J6400" s="151" t="str" cm="1">
        <f t="array" ref="J6400">_xlfn.XLOOKUP(D6400,justificativas_motivos,justificativas_texto,"",1,1)</f>
        <v>MOTORISTA CUMPRINDO HORÁRIO NA ESCALA ATUAL</v>
      </c>
    </row>
    <row r="6401" spans="1:10" ht="41.25" hidden="1" customHeight="1">
      <c r="A6401" s="152">
        <v>45862</v>
      </c>
      <c r="B6401" s="146">
        <v>24006</v>
      </c>
      <c r="C6401" s="147">
        <v>0.3</v>
      </c>
      <c r="D6401" s="148" t="s">
        <v>11</v>
      </c>
      <c r="E6401" s="153" t="s">
        <v>143</v>
      </c>
      <c r="F6401" s="149"/>
      <c r="G6401" s="149" t="str">
        <f t="shared" si="218"/>
        <v>1</v>
      </c>
      <c r="H6401" s="150">
        <f t="shared" si="217"/>
        <v>18</v>
      </c>
      <c r="I6401" s="149" t="str" cm="1">
        <f t="array" ref="I6401">_xlfn.XLOOKUP(C6401,imp_horarios,imp_trechos_janta,"",-1,1)</f>
        <v>BELEM X GOIANIA 07:12</v>
      </c>
      <c r="J6401" s="151" t="str" cm="1">
        <f t="array" ref="J6401">_xlfn.XLOOKUP(D6401,justificativas_motivos,justificativas_texto,"",1,1)</f>
        <v>MOTORISTA CUMPRINDO HORÁRIO NA ESCALA ATUAL</v>
      </c>
    </row>
    <row r="6402" spans="1:10" ht="41.25" hidden="1" customHeight="1">
      <c r="A6402" s="152">
        <v>45862</v>
      </c>
      <c r="B6402" s="146">
        <v>19011</v>
      </c>
      <c r="C6402" s="147">
        <v>0.75</v>
      </c>
      <c r="D6402" s="148" t="s">
        <v>11</v>
      </c>
      <c r="E6402" s="149" t="s">
        <v>52</v>
      </c>
      <c r="F6402" s="149"/>
      <c r="G6402" s="149" t="str">
        <f t="shared" si="218"/>
        <v>1</v>
      </c>
      <c r="H6402" s="150">
        <f t="shared" si="217"/>
        <v>18</v>
      </c>
      <c r="I6402" s="149" t="str" cm="1">
        <f t="array" ref="I6402">_xlfn.XLOOKUP(C6402,imp_horarios,imp_trechos_janta,"",-1,1)</f>
        <v>GOIANIA X TERESINA 18:00</v>
      </c>
      <c r="J6402" s="151" t="str" cm="1">
        <f t="array" ref="J6402">_xlfn.XLOOKUP(D6402,justificativas_motivos,justificativas_texto,"",1,1)</f>
        <v>MOTORISTA CUMPRINDO HORÁRIO NA ESCALA ATUAL</v>
      </c>
    </row>
    <row r="6403" spans="1:10" ht="41.25" hidden="1" customHeight="1">
      <c r="A6403" s="152">
        <v>45862</v>
      </c>
      <c r="B6403" s="146">
        <v>19011</v>
      </c>
      <c r="C6403" s="147">
        <v>0.75</v>
      </c>
      <c r="D6403" s="148" t="s">
        <v>11</v>
      </c>
      <c r="E6403" s="149" t="s">
        <v>238</v>
      </c>
      <c r="F6403" s="149"/>
      <c r="G6403" s="149" t="str">
        <f t="shared" si="218"/>
        <v>1</v>
      </c>
      <c r="H6403" s="150">
        <f t="shared" si="217"/>
        <v>18</v>
      </c>
      <c r="I6403" s="149" t="str" cm="1">
        <f t="array" ref="I6403">_xlfn.XLOOKUP(C6403,imp_horarios,imp_trechos_janta,"",-1,1)</f>
        <v>GOIANIA X TERESINA 18:00</v>
      </c>
      <c r="J6403" s="151" t="str" cm="1">
        <f t="array" ref="J6403">_xlfn.XLOOKUP(D6403,justificativas_motivos,justificativas_texto,"",1,1)</f>
        <v>MOTORISTA CUMPRINDO HORÁRIO NA ESCALA ATUAL</v>
      </c>
    </row>
    <row r="6404" spans="1:10" ht="41.25" hidden="1" customHeight="1">
      <c r="A6404" s="152">
        <v>45862</v>
      </c>
      <c r="B6404" s="146">
        <v>25009</v>
      </c>
      <c r="C6404" s="147">
        <v>0.79166666666666663</v>
      </c>
      <c r="D6404" s="148" t="s">
        <v>11</v>
      </c>
      <c r="E6404" s="149" t="s">
        <v>119</v>
      </c>
      <c r="F6404" s="149"/>
      <c r="G6404" s="149" t="str">
        <f t="shared" si="218"/>
        <v>1</v>
      </c>
      <c r="H6404" s="150">
        <f t="shared" si="217"/>
        <v>18</v>
      </c>
      <c r="I6404" s="149" t="s">
        <v>79</v>
      </c>
      <c r="J6404" s="151" t="str" cm="1">
        <f t="array" ref="J6404">_xlfn.XLOOKUP(D6404,justificativas_motivos,justificativas_texto,"",1,1)</f>
        <v>MOTORISTA CUMPRINDO HORÁRIO NA ESCALA ATUAL</v>
      </c>
    </row>
    <row r="6405" spans="1:10" ht="41.25" hidden="1" customHeight="1">
      <c r="A6405" s="152">
        <v>45862</v>
      </c>
      <c r="B6405" s="146">
        <v>25009</v>
      </c>
      <c r="C6405" s="147">
        <v>0.79166666666666663</v>
      </c>
      <c r="D6405" s="148" t="s">
        <v>11</v>
      </c>
      <c r="E6405" s="149" t="s">
        <v>397</v>
      </c>
      <c r="F6405" s="149"/>
      <c r="G6405" s="149" t="str">
        <f t="shared" si="218"/>
        <v>1</v>
      </c>
      <c r="H6405" s="150">
        <f t="shared" si="217"/>
        <v>18</v>
      </c>
      <c r="I6405" s="149" t="s">
        <v>79</v>
      </c>
      <c r="J6405" s="151" t="str" cm="1">
        <f t="array" ref="J6405">_xlfn.XLOOKUP(D6405,justificativas_motivos,justificativas_texto,"",1,1)</f>
        <v>MOTORISTA CUMPRINDO HORÁRIO NA ESCALA ATUAL</v>
      </c>
    </row>
    <row r="6406" spans="1:10" ht="41.25" hidden="1" customHeight="1">
      <c r="A6406" s="152">
        <v>45862</v>
      </c>
      <c r="B6406" s="146">
        <v>24011</v>
      </c>
      <c r="C6406" s="147">
        <v>0.83333333333333337</v>
      </c>
      <c r="D6406" s="148" t="s">
        <v>11</v>
      </c>
      <c r="E6406" s="149" t="s">
        <v>167</v>
      </c>
      <c r="F6406" s="149"/>
      <c r="G6406" s="149" t="str">
        <f t="shared" si="218"/>
        <v>1</v>
      </c>
      <c r="H6406" s="150">
        <f t="shared" si="217"/>
        <v>18</v>
      </c>
      <c r="I6406" s="149" t="str" cm="1">
        <f t="array" ref="I6406">_xlfn.XLOOKUP(C6406,imp_horarios,imp_trechos_janta,"",-1,1)</f>
        <v>GOIANIA X SAO LUIS 20:00</v>
      </c>
      <c r="J6406" s="151" t="str" cm="1">
        <f t="array" ref="J6406">_xlfn.XLOOKUP(D6406,justificativas_motivos,justificativas_texto,"",1,1)</f>
        <v>MOTORISTA CUMPRINDO HORÁRIO NA ESCALA ATUAL</v>
      </c>
    </row>
    <row r="6407" spans="1:10" ht="41.25" hidden="1" customHeight="1">
      <c r="A6407" s="152">
        <v>45862</v>
      </c>
      <c r="B6407" s="146">
        <v>24011</v>
      </c>
      <c r="C6407" s="147">
        <v>0.83333333333333337</v>
      </c>
      <c r="D6407" s="148" t="s">
        <v>11</v>
      </c>
      <c r="E6407" s="149" t="s">
        <v>379</v>
      </c>
      <c r="F6407" s="149"/>
      <c r="G6407" s="149" t="str">
        <f t="shared" si="218"/>
        <v>1</v>
      </c>
      <c r="H6407" s="150">
        <f t="shared" si="217"/>
        <v>18</v>
      </c>
      <c r="I6407" s="149" t="str" cm="1">
        <f t="array" ref="I6407">_xlfn.XLOOKUP(C6407,imp_horarios,imp_trechos_janta,"",-1,1)</f>
        <v>GOIANIA X SAO LUIS 20:00</v>
      </c>
      <c r="J6407" s="151" t="str" cm="1">
        <f t="array" ref="J6407">_xlfn.XLOOKUP(D6407,justificativas_motivos,justificativas_texto,"",1,1)</f>
        <v>MOTORISTA CUMPRINDO HORÁRIO NA ESCALA ATUAL</v>
      </c>
    </row>
    <row r="6408" spans="1:10" ht="41.25" hidden="1" customHeight="1">
      <c r="A6408" s="152">
        <v>45863</v>
      </c>
      <c r="B6408" s="146">
        <v>19019</v>
      </c>
      <c r="C6408" s="147">
        <v>0.87847222222222221</v>
      </c>
      <c r="D6408" s="148" t="s">
        <v>11</v>
      </c>
      <c r="E6408" s="149" t="s">
        <v>167</v>
      </c>
      <c r="F6408" s="149"/>
      <c r="G6408" s="149" t="str">
        <f t="shared" si="218"/>
        <v>1</v>
      </c>
      <c r="H6408" s="150">
        <f t="shared" si="217"/>
        <v>18</v>
      </c>
      <c r="I6408" s="149" t="str" cm="1">
        <f t="array" ref="I6408">_xlfn.XLOOKUP(C6408,imp_horarios,imp_trechos_janta,"",-1,1)</f>
        <v>BELEM X GOIANIA 21:05</v>
      </c>
      <c r="J6408" s="151" t="str" cm="1">
        <f t="array" ref="J6408">_xlfn.XLOOKUP(D6408,justificativas_motivos,justificativas_texto,"",1,1)</f>
        <v>MOTORISTA CUMPRINDO HORÁRIO NA ESCALA ATUAL</v>
      </c>
    </row>
    <row r="6409" spans="1:10" ht="41.25" hidden="1" customHeight="1">
      <c r="A6409" s="152">
        <v>45863</v>
      </c>
      <c r="B6409" s="146">
        <v>19019</v>
      </c>
      <c r="C6409" s="147">
        <v>0.87847222222222221</v>
      </c>
      <c r="D6409" s="148" t="s">
        <v>11</v>
      </c>
      <c r="E6409" s="149" t="s">
        <v>379</v>
      </c>
      <c r="F6409" s="149"/>
      <c r="G6409" s="149" t="str">
        <f t="shared" si="218"/>
        <v>1</v>
      </c>
      <c r="H6409" s="150">
        <f t="shared" si="217"/>
        <v>18</v>
      </c>
      <c r="I6409" s="149" t="str" cm="1">
        <f t="array" ref="I6409">_xlfn.XLOOKUP(C6409,imp_horarios,imp_trechos_janta,"",-1,1)</f>
        <v>BELEM X GOIANIA 21:05</v>
      </c>
      <c r="J6409" s="151" t="str" cm="1">
        <f t="array" ref="J6409">_xlfn.XLOOKUP(D6409,justificativas_motivos,justificativas_texto,"",1,1)</f>
        <v>MOTORISTA CUMPRINDO HORÁRIO NA ESCALA ATUAL</v>
      </c>
    </row>
    <row r="6410" spans="1:10" ht="41.25" hidden="1" customHeight="1">
      <c r="A6410" s="152">
        <v>45863</v>
      </c>
      <c r="B6410" s="146">
        <v>25009</v>
      </c>
      <c r="C6410" s="147">
        <v>0.3</v>
      </c>
      <c r="D6410" s="148" t="s">
        <v>11</v>
      </c>
      <c r="E6410" s="153" t="s">
        <v>84</v>
      </c>
      <c r="F6410" s="149"/>
      <c r="G6410" s="149" t="str">
        <f t="shared" si="218"/>
        <v>1</v>
      </c>
      <c r="H6410" s="150">
        <f t="shared" si="217"/>
        <v>18</v>
      </c>
      <c r="I6410" s="149" t="str" cm="1">
        <f t="array" ref="I6410">_xlfn.XLOOKUP(C6410,imp_horarios,imp_trechos_janta,"",-1,1)</f>
        <v>BELEM X GOIANIA 07:12</v>
      </c>
      <c r="J6410" s="151" t="str" cm="1">
        <f t="array" ref="J6410">_xlfn.XLOOKUP(D6410,justificativas_motivos,justificativas_texto,"",1,1)</f>
        <v>MOTORISTA CUMPRINDO HORÁRIO NA ESCALA ATUAL</v>
      </c>
    </row>
    <row r="6411" spans="1:10" ht="41.25" hidden="1" customHeight="1">
      <c r="A6411" s="152">
        <v>45863</v>
      </c>
      <c r="B6411" s="146">
        <v>25009</v>
      </c>
      <c r="C6411" s="147">
        <v>0.3</v>
      </c>
      <c r="D6411" s="148" t="s">
        <v>11</v>
      </c>
      <c r="E6411" s="153" t="s">
        <v>126</v>
      </c>
      <c r="F6411" s="149"/>
      <c r="G6411" s="149" t="str">
        <f t="shared" si="218"/>
        <v>1</v>
      </c>
      <c r="H6411" s="150">
        <f t="shared" si="217"/>
        <v>18</v>
      </c>
      <c r="I6411" s="149" t="str" cm="1">
        <f t="array" ref="I6411">_xlfn.XLOOKUP(C6411,imp_horarios,imp_trechos_janta,"",-1,1)</f>
        <v>BELEM X GOIANIA 07:12</v>
      </c>
      <c r="J6411" s="151" t="str" cm="1">
        <f t="array" ref="J6411">_xlfn.XLOOKUP(D6411,justificativas_motivos,justificativas_texto,"",1,1)</f>
        <v>MOTORISTA CUMPRINDO HORÁRIO NA ESCALA ATUAL</v>
      </c>
    </row>
    <row r="6412" spans="1:10" ht="41.25" hidden="1" customHeight="1">
      <c r="A6412" s="152">
        <v>45863</v>
      </c>
      <c r="B6412" s="146">
        <v>19021</v>
      </c>
      <c r="C6412" s="147">
        <v>0.75</v>
      </c>
      <c r="D6412" s="148" t="s">
        <v>11</v>
      </c>
      <c r="E6412" s="149" t="s">
        <v>66</v>
      </c>
      <c r="F6412" s="149"/>
      <c r="G6412" s="149" t="str">
        <f t="shared" si="218"/>
        <v>1</v>
      </c>
      <c r="H6412" s="150">
        <f t="shared" si="217"/>
        <v>18</v>
      </c>
      <c r="I6412" s="149" t="str" cm="1">
        <f t="array" ref="I6412">_xlfn.XLOOKUP(C6412,imp_horarios,imp_trechos_janta,"",-1,1)</f>
        <v>GOIANIA X TERESINA 18:00</v>
      </c>
      <c r="J6412" s="151" t="str" cm="1">
        <f t="array" ref="J6412">_xlfn.XLOOKUP(D6412,justificativas_motivos,justificativas_texto,"",1,1)</f>
        <v>MOTORISTA CUMPRINDO HORÁRIO NA ESCALA ATUAL</v>
      </c>
    </row>
    <row r="6413" spans="1:10" ht="41.25" hidden="1" customHeight="1">
      <c r="A6413" s="152">
        <v>45863</v>
      </c>
      <c r="B6413" s="146">
        <v>19021</v>
      </c>
      <c r="C6413" s="147">
        <v>0.75</v>
      </c>
      <c r="D6413" s="148" t="s">
        <v>11</v>
      </c>
      <c r="E6413" s="149" t="s">
        <v>226</v>
      </c>
      <c r="F6413" s="149"/>
      <c r="G6413" s="149" t="str">
        <f t="shared" si="218"/>
        <v>1</v>
      </c>
      <c r="H6413" s="150">
        <f t="shared" si="217"/>
        <v>18</v>
      </c>
      <c r="I6413" s="149" t="str" cm="1">
        <f t="array" ref="I6413">_xlfn.XLOOKUP(C6413,imp_horarios,imp_trechos_janta,"",-1,1)</f>
        <v>GOIANIA X TERESINA 18:00</v>
      </c>
      <c r="J6413" s="151" t="str" cm="1">
        <f t="array" ref="J6413">_xlfn.XLOOKUP(D6413,justificativas_motivos,justificativas_texto,"",1,1)</f>
        <v>MOTORISTA CUMPRINDO HORÁRIO NA ESCALA ATUAL</v>
      </c>
    </row>
    <row r="6414" spans="1:10" ht="41.25" hidden="1" customHeight="1">
      <c r="A6414" s="152">
        <v>45863</v>
      </c>
      <c r="B6414" s="146">
        <v>24016</v>
      </c>
      <c r="C6414" s="147">
        <v>0.79166666666666663</v>
      </c>
      <c r="D6414" s="148" t="s">
        <v>11</v>
      </c>
      <c r="E6414" s="149" t="s">
        <v>26</v>
      </c>
      <c r="F6414" s="149"/>
      <c r="G6414" s="149" t="str">
        <f t="shared" si="218"/>
        <v>1</v>
      </c>
      <c r="H6414" s="150">
        <f t="shared" si="217"/>
        <v>18</v>
      </c>
      <c r="I6414" s="149" t="s">
        <v>79</v>
      </c>
      <c r="J6414" s="151" t="str" cm="1">
        <f t="array" ref="J6414">_xlfn.XLOOKUP(D6414,justificativas_motivos,justificativas_texto,"",1,1)</f>
        <v>MOTORISTA CUMPRINDO HORÁRIO NA ESCALA ATUAL</v>
      </c>
    </row>
    <row r="6415" spans="1:10" ht="41.25" hidden="1" customHeight="1">
      <c r="A6415" s="152">
        <v>45863</v>
      </c>
      <c r="B6415" s="146">
        <v>24016</v>
      </c>
      <c r="C6415" s="147">
        <v>0.79166666666666663</v>
      </c>
      <c r="D6415" s="148" t="s">
        <v>11</v>
      </c>
      <c r="E6415" s="149" t="s">
        <v>24</v>
      </c>
      <c r="F6415" s="149"/>
      <c r="G6415" s="149" t="str">
        <f t="shared" si="218"/>
        <v>1</v>
      </c>
      <c r="H6415" s="150">
        <f t="shared" si="217"/>
        <v>18</v>
      </c>
      <c r="I6415" s="149" t="s">
        <v>79</v>
      </c>
      <c r="J6415" s="151" t="str" cm="1">
        <f t="array" ref="J6415">_xlfn.XLOOKUP(D6415,justificativas_motivos,justificativas_texto,"",1,1)</f>
        <v>MOTORISTA CUMPRINDO HORÁRIO NA ESCALA ATUAL</v>
      </c>
    </row>
    <row r="6416" spans="1:10" ht="41.25" hidden="1" customHeight="1">
      <c r="A6416" s="152">
        <v>45863</v>
      </c>
      <c r="B6416" s="146">
        <v>25008</v>
      </c>
      <c r="C6416" s="147">
        <v>0.83333333333333337</v>
      </c>
      <c r="D6416" s="148" t="s">
        <v>11</v>
      </c>
      <c r="E6416" s="149" t="s">
        <v>290</v>
      </c>
      <c r="F6416" s="149"/>
      <c r="G6416" s="149" t="str">
        <f t="shared" si="218"/>
        <v>1</v>
      </c>
      <c r="H6416" s="150">
        <f t="shared" si="217"/>
        <v>18</v>
      </c>
      <c r="I6416" s="149" t="str" cm="1">
        <f t="array" ref="I6416">_xlfn.XLOOKUP(C6416,imp_horarios,imp_trechos_janta,"",-1,1)</f>
        <v>GOIANIA X SAO LUIS 20:00</v>
      </c>
      <c r="J6416" s="151" t="str" cm="1">
        <f t="array" ref="J6416">_xlfn.XLOOKUP(D6416,justificativas_motivos,justificativas_texto,"",1,1)</f>
        <v>MOTORISTA CUMPRINDO HORÁRIO NA ESCALA ATUAL</v>
      </c>
    </row>
    <row r="6417" spans="1:10" ht="41.25" hidden="1" customHeight="1">
      <c r="A6417" s="152">
        <v>45863</v>
      </c>
      <c r="B6417" s="146">
        <v>25008</v>
      </c>
      <c r="C6417" s="147">
        <v>0.83333333333333337</v>
      </c>
      <c r="D6417" s="148" t="s">
        <v>11</v>
      </c>
      <c r="E6417" s="149" t="s">
        <v>85</v>
      </c>
      <c r="F6417" s="149"/>
      <c r="G6417" s="149" t="str">
        <f t="shared" si="218"/>
        <v>1</v>
      </c>
      <c r="H6417" s="150">
        <f t="shared" si="217"/>
        <v>18</v>
      </c>
      <c r="I6417" s="149" t="str" cm="1">
        <f t="array" ref="I6417">_xlfn.XLOOKUP(C6417,imp_horarios,imp_trechos_janta,"",-1,1)</f>
        <v>GOIANIA X SAO LUIS 20:00</v>
      </c>
      <c r="J6417" s="151" t="str" cm="1">
        <f t="array" ref="J6417">_xlfn.XLOOKUP(D6417,justificativas_motivos,justificativas_texto,"",1,1)</f>
        <v>MOTORISTA CUMPRINDO HORÁRIO NA ESCALA ATUAL</v>
      </c>
    </row>
    <row r="6418" spans="1:10" ht="41.25" hidden="1" customHeight="1">
      <c r="A6418" s="152">
        <v>45864</v>
      </c>
      <c r="B6418" s="146">
        <v>19002</v>
      </c>
      <c r="C6418" s="147">
        <v>0.87847222222222221</v>
      </c>
      <c r="D6418" s="148" t="s">
        <v>11</v>
      </c>
      <c r="E6418" s="149" t="s">
        <v>290</v>
      </c>
      <c r="F6418" s="149"/>
      <c r="G6418" s="149" t="str">
        <f t="shared" si="218"/>
        <v>1</v>
      </c>
      <c r="H6418" s="150">
        <f t="shared" si="217"/>
        <v>18</v>
      </c>
      <c r="I6418" s="149" t="str" cm="1">
        <f t="array" ref="I6418">_xlfn.XLOOKUP(C6418,imp_horarios,imp_trechos_janta,"",-1,1)</f>
        <v>BELEM X GOIANIA 21:05</v>
      </c>
      <c r="J6418" s="151" t="str" cm="1">
        <f t="array" ref="J6418">_xlfn.XLOOKUP(D6418,justificativas_motivos,justificativas_texto,"",1,1)</f>
        <v>MOTORISTA CUMPRINDO HORÁRIO NA ESCALA ATUAL</v>
      </c>
    </row>
    <row r="6419" spans="1:10" ht="41.25" hidden="1" customHeight="1">
      <c r="A6419" s="152">
        <v>45864</v>
      </c>
      <c r="B6419" s="146">
        <v>19002</v>
      </c>
      <c r="C6419" s="147">
        <v>0.87847222222222221</v>
      </c>
      <c r="D6419" s="148" t="s">
        <v>11</v>
      </c>
      <c r="E6419" s="149" t="s">
        <v>85</v>
      </c>
      <c r="F6419" s="149"/>
      <c r="G6419" s="149" t="str">
        <f t="shared" si="218"/>
        <v>1</v>
      </c>
      <c r="H6419" s="150">
        <f t="shared" si="217"/>
        <v>18</v>
      </c>
      <c r="I6419" s="149" t="str" cm="1">
        <f t="array" ref="I6419">_xlfn.XLOOKUP(C6419,imp_horarios,imp_trechos_janta,"",-1,1)</f>
        <v>BELEM X GOIANIA 21:05</v>
      </c>
      <c r="J6419" s="151" t="str" cm="1">
        <f t="array" ref="J6419">_xlfn.XLOOKUP(D6419,justificativas_motivos,justificativas_texto,"",1,1)</f>
        <v>MOTORISTA CUMPRINDO HORÁRIO NA ESCALA ATUAL</v>
      </c>
    </row>
    <row r="6420" spans="1:10" ht="41.25" hidden="1" customHeight="1">
      <c r="A6420" s="152">
        <v>45864</v>
      </c>
      <c r="B6420" s="146">
        <v>24016</v>
      </c>
      <c r="C6420" s="147">
        <v>0.3</v>
      </c>
      <c r="D6420" s="148" t="s">
        <v>11</v>
      </c>
      <c r="E6420" s="153" t="s">
        <v>204</v>
      </c>
      <c r="F6420" s="149"/>
      <c r="G6420" s="149" t="str">
        <f t="shared" si="218"/>
        <v>1</v>
      </c>
      <c r="H6420" s="150">
        <f t="shared" si="217"/>
        <v>18</v>
      </c>
      <c r="I6420" s="149" t="str" cm="1">
        <f t="array" ref="I6420">_xlfn.XLOOKUP(C6420,imp_horarios,imp_trechos_janta,"",-1,1)</f>
        <v>BELEM X GOIANIA 07:12</v>
      </c>
      <c r="J6420" s="151" t="str" cm="1">
        <f t="array" ref="J6420">_xlfn.XLOOKUP(D6420,justificativas_motivos,justificativas_texto,"",1,1)</f>
        <v>MOTORISTA CUMPRINDO HORÁRIO NA ESCALA ATUAL</v>
      </c>
    </row>
    <row r="6421" spans="1:10" ht="41.25" hidden="1" customHeight="1">
      <c r="A6421" s="152">
        <v>45864</v>
      </c>
      <c r="B6421" s="146">
        <v>24016</v>
      </c>
      <c r="C6421" s="147">
        <v>0.3</v>
      </c>
      <c r="D6421" s="148" t="s">
        <v>11</v>
      </c>
      <c r="E6421" s="153" t="s">
        <v>42</v>
      </c>
      <c r="F6421" s="149"/>
      <c r="G6421" s="149" t="str">
        <f t="shared" si="218"/>
        <v>1</v>
      </c>
      <c r="H6421" s="150">
        <f t="shared" si="217"/>
        <v>18</v>
      </c>
      <c r="I6421" s="149" t="str" cm="1">
        <f t="array" ref="I6421">_xlfn.XLOOKUP(C6421,imp_horarios,imp_trechos_janta,"",-1,1)</f>
        <v>BELEM X GOIANIA 07:12</v>
      </c>
      <c r="J6421" s="151" t="str" cm="1">
        <f t="array" ref="J6421">_xlfn.XLOOKUP(D6421,justificativas_motivos,justificativas_texto,"",1,1)</f>
        <v>MOTORISTA CUMPRINDO HORÁRIO NA ESCALA ATUAL</v>
      </c>
    </row>
    <row r="6422" spans="1:10" ht="41.25" hidden="1" customHeight="1">
      <c r="A6422" s="152">
        <v>45864</v>
      </c>
      <c r="B6422" s="146">
        <v>19020</v>
      </c>
      <c r="C6422" s="147">
        <v>0.75</v>
      </c>
      <c r="D6422" s="148" t="s">
        <v>11</v>
      </c>
      <c r="E6422" s="149" t="s">
        <v>108</v>
      </c>
      <c r="F6422" s="149"/>
      <c r="G6422" s="149" t="str">
        <f t="shared" si="218"/>
        <v>1</v>
      </c>
      <c r="H6422" s="150">
        <f t="shared" si="217"/>
        <v>18</v>
      </c>
      <c r="I6422" s="149" t="str" cm="1">
        <f t="array" ref="I6422">_xlfn.XLOOKUP(C6422,imp_horarios,imp_trechos_janta,"",-1,1)</f>
        <v>GOIANIA X TERESINA 18:00</v>
      </c>
      <c r="J6422" s="151" t="str" cm="1">
        <f t="array" ref="J6422">_xlfn.XLOOKUP(D6422,justificativas_motivos,justificativas_texto,"",1,1)</f>
        <v>MOTORISTA CUMPRINDO HORÁRIO NA ESCALA ATUAL</v>
      </c>
    </row>
    <row r="6423" spans="1:10" ht="41.25" hidden="1" customHeight="1">
      <c r="A6423" s="152">
        <v>45864</v>
      </c>
      <c r="B6423" s="146">
        <v>19020</v>
      </c>
      <c r="C6423" s="147">
        <v>0.75</v>
      </c>
      <c r="D6423" s="148" t="s">
        <v>11</v>
      </c>
      <c r="E6423" s="149" t="s">
        <v>138</v>
      </c>
      <c r="F6423" s="149"/>
      <c r="G6423" s="149" t="str">
        <f t="shared" si="218"/>
        <v>1</v>
      </c>
      <c r="H6423" s="150">
        <f t="shared" si="217"/>
        <v>18</v>
      </c>
      <c r="I6423" s="149" t="str" cm="1">
        <f t="array" ref="I6423">_xlfn.XLOOKUP(C6423,imp_horarios,imp_trechos_janta,"",-1,1)</f>
        <v>GOIANIA X TERESINA 18:00</v>
      </c>
      <c r="J6423" s="151" t="str" cm="1">
        <f t="array" ref="J6423">_xlfn.XLOOKUP(D6423,justificativas_motivos,justificativas_texto,"",1,1)</f>
        <v>MOTORISTA CUMPRINDO HORÁRIO NA ESCALA ATUAL</v>
      </c>
    </row>
    <row r="6424" spans="1:10" ht="41.25" hidden="1" customHeight="1">
      <c r="A6424" s="152">
        <v>45864</v>
      </c>
      <c r="B6424" s="146">
        <v>25012</v>
      </c>
      <c r="C6424" s="147">
        <v>0.79166666666666663</v>
      </c>
      <c r="D6424" s="148" t="s">
        <v>11</v>
      </c>
      <c r="E6424" s="149" t="s">
        <v>472</v>
      </c>
      <c r="F6424" s="149"/>
      <c r="G6424" s="149" t="str">
        <f t="shared" si="218"/>
        <v>1</v>
      </c>
      <c r="H6424" s="150">
        <f t="shared" si="217"/>
        <v>18</v>
      </c>
      <c r="I6424" s="149" t="s">
        <v>79</v>
      </c>
      <c r="J6424" s="151" t="str" cm="1">
        <f t="array" ref="J6424">_xlfn.XLOOKUP(D6424,justificativas_motivos,justificativas_texto,"",1,1)</f>
        <v>MOTORISTA CUMPRINDO HORÁRIO NA ESCALA ATUAL</v>
      </c>
    </row>
    <row r="6425" spans="1:10" ht="41.25" hidden="1" customHeight="1">
      <c r="A6425" s="152">
        <v>45864</v>
      </c>
      <c r="B6425" s="146">
        <v>25012</v>
      </c>
      <c r="C6425" s="147">
        <v>0.79166666666666663</v>
      </c>
      <c r="D6425" s="148" t="s">
        <v>11</v>
      </c>
      <c r="E6425" s="149" t="s">
        <v>193</v>
      </c>
      <c r="F6425" s="149"/>
      <c r="G6425" s="149" t="str">
        <f t="shared" si="218"/>
        <v>1</v>
      </c>
      <c r="H6425" s="150">
        <f t="shared" si="217"/>
        <v>18</v>
      </c>
      <c r="I6425" s="149" t="s">
        <v>79</v>
      </c>
      <c r="J6425" s="151" t="str" cm="1">
        <f t="array" ref="J6425">_xlfn.XLOOKUP(D6425,justificativas_motivos,justificativas_texto,"",1,1)</f>
        <v>MOTORISTA CUMPRINDO HORÁRIO NA ESCALA ATUAL</v>
      </c>
    </row>
    <row r="6426" spans="1:10" ht="41.25" hidden="1" customHeight="1">
      <c r="A6426" s="152">
        <v>45864</v>
      </c>
      <c r="B6426" s="146">
        <v>24013</v>
      </c>
      <c r="C6426" s="147">
        <v>0.83333333333333337</v>
      </c>
      <c r="D6426" s="148" t="s">
        <v>11</v>
      </c>
      <c r="E6426" s="149" t="s">
        <v>148</v>
      </c>
      <c r="F6426" s="149"/>
      <c r="G6426" s="149" t="str">
        <f t="shared" si="218"/>
        <v>1</v>
      </c>
      <c r="H6426" s="150">
        <f t="shared" ref="H6426:H6489" si="219">IF(E6426="MOTORISTA","",18)</f>
        <v>18</v>
      </c>
      <c r="I6426" s="149" t="str" cm="1">
        <f t="array" ref="I6426">_xlfn.XLOOKUP(C6426,imp_horarios,imp_trechos_janta,"",-1,1)</f>
        <v>GOIANIA X SAO LUIS 20:00</v>
      </c>
      <c r="J6426" s="151" t="str" cm="1">
        <f t="array" ref="J6426">_xlfn.XLOOKUP(D6426,justificativas_motivos,justificativas_texto,"",1,1)</f>
        <v>MOTORISTA CUMPRINDO HORÁRIO NA ESCALA ATUAL</v>
      </c>
    </row>
    <row r="6427" spans="1:10" ht="41.25" hidden="1" customHeight="1">
      <c r="A6427" s="152">
        <v>45864</v>
      </c>
      <c r="B6427" s="146">
        <v>24013</v>
      </c>
      <c r="C6427" s="147">
        <v>0.83333333333333337</v>
      </c>
      <c r="D6427" s="148" t="s">
        <v>11</v>
      </c>
      <c r="E6427" s="149" t="s">
        <v>160</v>
      </c>
      <c r="F6427" s="149"/>
      <c r="G6427" s="149" t="str">
        <f t="shared" si="218"/>
        <v>1</v>
      </c>
      <c r="H6427" s="150">
        <f t="shared" si="219"/>
        <v>18</v>
      </c>
      <c r="I6427" s="149" t="str" cm="1">
        <f t="array" ref="I6427">_xlfn.XLOOKUP(C6427,imp_horarios,imp_trechos_janta,"",-1,1)</f>
        <v>GOIANIA X SAO LUIS 20:00</v>
      </c>
      <c r="J6427" s="151" t="str" cm="1">
        <f t="array" ref="J6427">_xlfn.XLOOKUP(D6427,justificativas_motivos,justificativas_texto,"",1,1)</f>
        <v>MOTORISTA CUMPRINDO HORÁRIO NA ESCALA ATUAL</v>
      </c>
    </row>
    <row r="6428" spans="1:10" ht="41.25" hidden="1" customHeight="1">
      <c r="A6428" s="152">
        <v>45864</v>
      </c>
      <c r="B6428" s="149" t="s">
        <v>285</v>
      </c>
      <c r="C6428" s="147" t="s">
        <v>285</v>
      </c>
      <c r="D6428" s="149" t="s">
        <v>285</v>
      </c>
      <c r="E6428" s="153" t="s">
        <v>267</v>
      </c>
      <c r="F6428" s="149"/>
      <c r="G6428" s="149" t="str">
        <f t="shared" si="218"/>
        <v>1</v>
      </c>
      <c r="H6428" s="150">
        <f t="shared" si="219"/>
        <v>18</v>
      </c>
      <c r="I6428" s="149" t="str" cm="1">
        <f t="array" ref="I6428">_xlfn.XLOOKUP(C6428,imp_horarios,imp_trechos_janta,"",-1,1)</f>
        <v>PASSE</v>
      </c>
      <c r="J6428" s="151" t="str" cm="1">
        <f t="array" ref="J6428">_xlfn.XLOOKUP(D6428,justificativas_motivos,justificativas_texto,"",1,1)</f>
        <v>MOTORISTA CHEGANDO/SAINDO DA GARAGEM DE PASSE</v>
      </c>
    </row>
    <row r="6429" spans="1:10" ht="41.25" hidden="1" customHeight="1">
      <c r="A6429" s="152">
        <v>45864</v>
      </c>
      <c r="B6429" s="149" t="s">
        <v>285</v>
      </c>
      <c r="C6429" s="147" t="s">
        <v>285</v>
      </c>
      <c r="D6429" s="149" t="s">
        <v>285</v>
      </c>
      <c r="E6429" s="153" t="s">
        <v>186</v>
      </c>
      <c r="F6429" s="149"/>
      <c r="G6429" s="149" t="str">
        <f t="shared" si="218"/>
        <v>1</v>
      </c>
      <c r="H6429" s="150">
        <f t="shared" si="219"/>
        <v>18</v>
      </c>
      <c r="I6429" s="149" t="str" cm="1">
        <f t="array" ref="I6429">_xlfn.XLOOKUP(C6429,imp_horarios,imp_trechos_janta,"",-1,1)</f>
        <v>PASSE</v>
      </c>
      <c r="J6429" s="151" t="str" cm="1">
        <f t="array" ref="J6429">_xlfn.XLOOKUP(D6429,justificativas_motivos,justificativas_texto,"",1,1)</f>
        <v>MOTORISTA CHEGANDO/SAINDO DA GARAGEM DE PASSE</v>
      </c>
    </row>
    <row r="6430" spans="1:10" ht="41.25" hidden="1" customHeight="1">
      <c r="A6430" s="152">
        <v>45865</v>
      </c>
      <c r="B6430" s="146">
        <v>19015</v>
      </c>
      <c r="C6430" s="147">
        <v>0.87847222222222221</v>
      </c>
      <c r="D6430" s="148" t="s">
        <v>11</v>
      </c>
      <c r="E6430" s="149" t="s">
        <v>148</v>
      </c>
      <c r="F6430" s="149"/>
      <c r="G6430" s="149" t="str">
        <f t="shared" si="218"/>
        <v>1</v>
      </c>
      <c r="H6430" s="150">
        <f t="shared" si="219"/>
        <v>18</v>
      </c>
      <c r="I6430" s="149" t="str" cm="1">
        <f t="array" ref="I6430">_xlfn.XLOOKUP(C6430,imp_horarios,imp_trechos_janta,"",-1,1)</f>
        <v>BELEM X GOIANIA 21:05</v>
      </c>
      <c r="J6430" s="151" t="str" cm="1">
        <f t="array" ref="J6430">_xlfn.XLOOKUP(D6430,justificativas_motivos,justificativas_texto,"",1,1)</f>
        <v>MOTORISTA CUMPRINDO HORÁRIO NA ESCALA ATUAL</v>
      </c>
    </row>
    <row r="6431" spans="1:10" ht="41.25" hidden="1" customHeight="1">
      <c r="A6431" s="152">
        <v>45865</v>
      </c>
      <c r="B6431" s="146">
        <v>19015</v>
      </c>
      <c r="C6431" s="147">
        <v>0.87847222222222221</v>
      </c>
      <c r="D6431" s="148" t="s">
        <v>11</v>
      </c>
      <c r="E6431" s="149" t="s">
        <v>160</v>
      </c>
      <c r="F6431" s="149"/>
      <c r="G6431" s="149" t="str">
        <f t="shared" si="218"/>
        <v>1</v>
      </c>
      <c r="H6431" s="150">
        <f t="shared" si="219"/>
        <v>18</v>
      </c>
      <c r="I6431" s="149" t="str" cm="1">
        <f t="array" ref="I6431">_xlfn.XLOOKUP(C6431,imp_horarios,imp_trechos_janta,"",-1,1)</f>
        <v>BELEM X GOIANIA 21:05</v>
      </c>
      <c r="J6431" s="151" t="str" cm="1">
        <f t="array" ref="J6431">_xlfn.XLOOKUP(D6431,justificativas_motivos,justificativas_texto,"",1,1)</f>
        <v>MOTORISTA CUMPRINDO HORÁRIO NA ESCALA ATUAL</v>
      </c>
    </row>
    <row r="6432" spans="1:10" ht="41.25" hidden="1" customHeight="1">
      <c r="A6432" s="152">
        <v>45865</v>
      </c>
      <c r="B6432" s="146">
        <v>25012</v>
      </c>
      <c r="C6432" s="147">
        <v>0.3</v>
      </c>
      <c r="D6432" s="148" t="s">
        <v>11</v>
      </c>
      <c r="E6432" s="153" t="s">
        <v>93</v>
      </c>
      <c r="F6432" s="149"/>
      <c r="G6432" s="149" t="str">
        <f t="shared" si="218"/>
        <v>1</v>
      </c>
      <c r="H6432" s="150">
        <f t="shared" si="219"/>
        <v>18</v>
      </c>
      <c r="I6432" s="149" t="str" cm="1">
        <f t="array" ref="I6432">_xlfn.XLOOKUP(C6432,imp_horarios,imp_trechos_janta,"",-1,1)</f>
        <v>BELEM X GOIANIA 07:12</v>
      </c>
      <c r="J6432" s="151" t="str" cm="1">
        <f t="array" ref="J6432">_xlfn.XLOOKUP(D6432,justificativas_motivos,justificativas_texto,"",1,1)</f>
        <v>MOTORISTA CUMPRINDO HORÁRIO NA ESCALA ATUAL</v>
      </c>
    </row>
    <row r="6433" spans="1:10" ht="41.25" hidden="1" customHeight="1">
      <c r="A6433" s="152">
        <v>45865</v>
      </c>
      <c r="B6433" s="146">
        <v>25012</v>
      </c>
      <c r="C6433" s="147">
        <v>0.3</v>
      </c>
      <c r="D6433" s="148" t="s">
        <v>11</v>
      </c>
      <c r="E6433" s="153" t="s">
        <v>83</v>
      </c>
      <c r="F6433" s="149"/>
      <c r="G6433" s="149" t="str">
        <f t="shared" si="218"/>
        <v>1</v>
      </c>
      <c r="H6433" s="150">
        <f t="shared" si="219"/>
        <v>18</v>
      </c>
      <c r="I6433" s="149" t="str" cm="1">
        <f t="array" ref="I6433">_xlfn.XLOOKUP(C6433,imp_horarios,imp_trechos_janta,"",-1,1)</f>
        <v>BELEM X GOIANIA 07:12</v>
      </c>
      <c r="J6433" s="151" t="str" cm="1">
        <f t="array" ref="J6433">_xlfn.XLOOKUP(D6433,justificativas_motivos,justificativas_texto,"",1,1)</f>
        <v>MOTORISTA CUMPRINDO HORÁRIO NA ESCALA ATUAL</v>
      </c>
    </row>
    <row r="6434" spans="1:10" ht="41.25" hidden="1" customHeight="1">
      <c r="A6434" s="152">
        <v>45865</v>
      </c>
      <c r="B6434" s="146">
        <v>20013</v>
      </c>
      <c r="C6434" s="147">
        <v>0.75</v>
      </c>
      <c r="D6434" s="148" t="s">
        <v>11</v>
      </c>
      <c r="E6434" s="149" t="s">
        <v>133</v>
      </c>
      <c r="F6434" s="149"/>
      <c r="G6434" s="149" t="str">
        <f t="shared" si="218"/>
        <v>1</v>
      </c>
      <c r="H6434" s="150">
        <f t="shared" si="219"/>
        <v>18</v>
      </c>
      <c r="I6434" s="149" t="str" cm="1">
        <f t="array" ref="I6434">_xlfn.XLOOKUP(C6434,imp_horarios,imp_trechos_janta,"",-1,1)</f>
        <v>GOIANIA X TERESINA 18:00</v>
      </c>
      <c r="J6434" s="151" t="str" cm="1">
        <f t="array" ref="J6434">_xlfn.XLOOKUP(D6434,justificativas_motivos,justificativas_texto,"",1,1)</f>
        <v>MOTORISTA CUMPRINDO HORÁRIO NA ESCALA ATUAL</v>
      </c>
    </row>
    <row r="6435" spans="1:10" ht="41.25" hidden="1" customHeight="1">
      <c r="A6435" s="152">
        <v>45865</v>
      </c>
      <c r="B6435" s="146">
        <v>20013</v>
      </c>
      <c r="C6435" s="147">
        <v>0.75</v>
      </c>
      <c r="D6435" s="148" t="s">
        <v>11</v>
      </c>
      <c r="E6435" s="149" t="s">
        <v>189</v>
      </c>
      <c r="F6435" s="149"/>
      <c r="G6435" s="149" t="str">
        <f t="shared" si="218"/>
        <v>1</v>
      </c>
      <c r="H6435" s="150">
        <f t="shared" si="219"/>
        <v>18</v>
      </c>
      <c r="I6435" s="149" t="str" cm="1">
        <f t="array" ref="I6435">_xlfn.XLOOKUP(C6435,imp_horarios,imp_trechos_janta,"",-1,1)</f>
        <v>GOIANIA X TERESINA 18:00</v>
      </c>
      <c r="J6435" s="151" t="str" cm="1">
        <f t="array" ref="J6435">_xlfn.XLOOKUP(D6435,justificativas_motivos,justificativas_texto,"",1,1)</f>
        <v>MOTORISTA CUMPRINDO HORÁRIO NA ESCALA ATUAL</v>
      </c>
    </row>
    <row r="6436" spans="1:10" ht="41.25" hidden="1" customHeight="1">
      <c r="A6436" s="152">
        <v>45865</v>
      </c>
      <c r="B6436" s="146">
        <v>24004</v>
      </c>
      <c r="C6436" s="147">
        <v>0.79166666666666663</v>
      </c>
      <c r="D6436" s="148" t="s">
        <v>11</v>
      </c>
      <c r="E6436" s="149" t="s">
        <v>23</v>
      </c>
      <c r="F6436" s="149"/>
      <c r="G6436" s="149" t="str">
        <f t="shared" si="218"/>
        <v>1</v>
      </c>
      <c r="H6436" s="150">
        <f t="shared" si="219"/>
        <v>18</v>
      </c>
      <c r="I6436" s="149" t="s">
        <v>79</v>
      </c>
      <c r="J6436" s="151" t="str" cm="1">
        <f t="array" ref="J6436">_xlfn.XLOOKUP(D6436,justificativas_motivos,justificativas_texto,"",1,1)</f>
        <v>MOTORISTA CUMPRINDO HORÁRIO NA ESCALA ATUAL</v>
      </c>
    </row>
    <row r="6437" spans="1:10" ht="41.25" hidden="1" customHeight="1">
      <c r="A6437" s="152">
        <v>45865</v>
      </c>
      <c r="B6437" s="146">
        <v>24004</v>
      </c>
      <c r="C6437" s="147">
        <v>0.79166666666666663</v>
      </c>
      <c r="D6437" s="148" t="s">
        <v>11</v>
      </c>
      <c r="E6437" s="149" t="s">
        <v>453</v>
      </c>
      <c r="F6437" s="149"/>
      <c r="G6437" s="149" t="str">
        <f t="shared" si="218"/>
        <v>1</v>
      </c>
      <c r="H6437" s="150">
        <f t="shared" si="219"/>
        <v>18</v>
      </c>
      <c r="I6437" s="149" t="s">
        <v>79</v>
      </c>
      <c r="J6437" s="151" t="str" cm="1">
        <f t="array" ref="J6437">_xlfn.XLOOKUP(D6437,justificativas_motivos,justificativas_texto,"",1,1)</f>
        <v>MOTORISTA CUMPRINDO HORÁRIO NA ESCALA ATUAL</v>
      </c>
    </row>
    <row r="6438" spans="1:10" ht="41.25" hidden="1" customHeight="1">
      <c r="A6438" s="152">
        <v>45865</v>
      </c>
      <c r="B6438" s="146">
        <v>24002</v>
      </c>
      <c r="C6438" s="147">
        <v>0.83333333333333337</v>
      </c>
      <c r="D6438" s="148" t="s">
        <v>11</v>
      </c>
      <c r="E6438" s="149" t="s">
        <v>365</v>
      </c>
      <c r="F6438" s="149"/>
      <c r="G6438" s="149" t="str">
        <f t="shared" si="218"/>
        <v>1</v>
      </c>
      <c r="H6438" s="150">
        <f t="shared" si="219"/>
        <v>18</v>
      </c>
      <c r="I6438" s="149" t="str" cm="1">
        <f t="array" ref="I6438">_xlfn.XLOOKUP(C6438,imp_horarios,imp_trechos_janta,"",-1,1)</f>
        <v>GOIANIA X SAO LUIS 20:00</v>
      </c>
      <c r="J6438" s="151" t="str" cm="1">
        <f t="array" ref="J6438">_xlfn.XLOOKUP(D6438,justificativas_motivos,justificativas_texto,"",1,1)</f>
        <v>MOTORISTA CUMPRINDO HORÁRIO NA ESCALA ATUAL</v>
      </c>
    </row>
    <row r="6439" spans="1:10" ht="41.25" hidden="1" customHeight="1">
      <c r="A6439" s="144">
        <v>45865</v>
      </c>
      <c r="B6439" s="135">
        <v>24002</v>
      </c>
      <c r="C6439" s="133">
        <v>0.83333333333333337</v>
      </c>
      <c r="D6439" s="136" t="s">
        <v>11</v>
      </c>
      <c r="E6439" s="132" t="s">
        <v>477</v>
      </c>
      <c r="F6439" s="132"/>
      <c r="G6439" s="132" t="str">
        <f t="shared" si="218"/>
        <v>1</v>
      </c>
      <c r="H6439" s="137">
        <f t="shared" si="219"/>
        <v>18</v>
      </c>
      <c r="I6439" s="132" t="str" cm="1">
        <f t="array" ref="I6439">_xlfn.XLOOKUP(C6439,imp_horarios,imp_trechos_janta,"",-1,1)</f>
        <v>GOIANIA X SAO LUIS 20:00</v>
      </c>
      <c r="J6439" s="145" t="str" cm="1">
        <f t="array" ref="J6439">_xlfn.XLOOKUP(D6439,justificativas_motivos,justificativas_texto,"",1,1)</f>
        <v>MOTORISTA CUMPRINDO HORÁRIO NA ESCALA ATUAL</v>
      </c>
    </row>
    <row r="6440" spans="1:10" ht="41.25" hidden="1" customHeight="1">
      <c r="A6440" s="144">
        <f>A6439</f>
        <v>45865</v>
      </c>
      <c r="B6440" s="136" t="s">
        <v>137</v>
      </c>
      <c r="C6440" s="136" t="s">
        <v>137</v>
      </c>
      <c r="D6440" s="136" t="s">
        <v>137</v>
      </c>
      <c r="E6440" s="132" t="s">
        <v>267</v>
      </c>
      <c r="F6440" s="132"/>
      <c r="G6440" s="132" t="str">
        <f t="shared" si="218"/>
        <v>1</v>
      </c>
      <c r="H6440" s="137">
        <f t="shared" si="219"/>
        <v>18</v>
      </c>
      <c r="I6440" s="132" t="str" cm="1">
        <f t="array" ref="I6440">_xlfn.XLOOKUP(C6440,imp_horarios,imp_trechos_janta,"",-1,1)</f>
        <v>ESPERA</v>
      </c>
      <c r="J6440" s="145" t="s">
        <v>670</v>
      </c>
    </row>
    <row r="6441" spans="1:10" ht="41.25" hidden="1" customHeight="1">
      <c r="A6441" s="144">
        <f>A6440</f>
        <v>45865</v>
      </c>
      <c r="B6441" s="136" t="s">
        <v>137</v>
      </c>
      <c r="C6441" s="136" t="s">
        <v>137</v>
      </c>
      <c r="D6441" s="136" t="s">
        <v>137</v>
      </c>
      <c r="E6441" s="132" t="s">
        <v>186</v>
      </c>
      <c r="F6441" s="132"/>
      <c r="G6441" s="132" t="str">
        <f t="shared" si="218"/>
        <v>1</v>
      </c>
      <c r="H6441" s="137">
        <f t="shared" si="219"/>
        <v>18</v>
      </c>
      <c r="I6441" s="132" t="str" cm="1">
        <f t="array" ref="I6441">_xlfn.XLOOKUP(C6441,imp_horarios,imp_trechos_janta,"",-1,1)</f>
        <v>ESPERA</v>
      </c>
      <c r="J6441" s="145" t="s">
        <v>670</v>
      </c>
    </row>
    <row r="6442" spans="1:10" ht="41.25" hidden="1" customHeight="1">
      <c r="A6442" s="144">
        <v>45866</v>
      </c>
      <c r="B6442" s="135">
        <v>19010</v>
      </c>
      <c r="C6442" s="133">
        <v>0.87847222222222221</v>
      </c>
      <c r="D6442" s="136" t="s">
        <v>11</v>
      </c>
      <c r="E6442" s="129" t="s">
        <v>349</v>
      </c>
      <c r="F6442" s="132"/>
      <c r="G6442" s="132" t="str">
        <f t="shared" si="218"/>
        <v>1</v>
      </c>
      <c r="H6442" s="137">
        <f t="shared" si="219"/>
        <v>18</v>
      </c>
      <c r="I6442" s="129" t="str" cm="1">
        <f t="array" ref="I6442">_xlfn.XLOOKUP(C6442,gyn_horarios,gyn_trechos_almoco,"",1,1)</f>
        <v>BELEM X GOIANIA 21:05</v>
      </c>
      <c r="J6442" s="201" t="str" cm="1">
        <f t="array" ref="J6442">_xlfn.XLOOKUP(D6442,justificativas_motivos,justificativas_texto,"",1,1)</f>
        <v>MOTORISTA CUMPRINDO HORÁRIO NA ESCALA ATUAL</v>
      </c>
    </row>
    <row r="6443" spans="1:10" ht="41.25" hidden="1" customHeight="1">
      <c r="A6443" s="144">
        <v>45866</v>
      </c>
      <c r="B6443" s="135">
        <v>19010</v>
      </c>
      <c r="C6443" s="133">
        <v>0.87847222222222221</v>
      </c>
      <c r="D6443" s="136" t="s">
        <v>11</v>
      </c>
      <c r="E6443" s="129" t="s">
        <v>477</v>
      </c>
      <c r="F6443" s="132"/>
      <c r="G6443" s="132" t="str">
        <f t="shared" si="218"/>
        <v>1</v>
      </c>
      <c r="H6443" s="137">
        <f t="shared" si="219"/>
        <v>18</v>
      </c>
      <c r="I6443" s="129" t="str" cm="1">
        <f t="array" ref="I6443">_xlfn.XLOOKUP(C6443,gyn_horarios,gyn_trechos_almoco,"",1,1)</f>
        <v>BELEM X GOIANIA 21:05</v>
      </c>
      <c r="J6443" s="201" t="str" cm="1">
        <f t="array" ref="J6443">_xlfn.XLOOKUP(D6443,justificativas_motivos,justificativas_texto,"",1,1)</f>
        <v>MOTORISTA CUMPRINDO HORÁRIO NA ESCALA ATUAL</v>
      </c>
    </row>
    <row r="6444" spans="1:10" ht="41.25" hidden="1" customHeight="1">
      <c r="A6444" s="152">
        <v>45866</v>
      </c>
      <c r="B6444" s="146">
        <v>24004</v>
      </c>
      <c r="C6444" s="147">
        <v>0.3</v>
      </c>
      <c r="D6444" s="148" t="s">
        <v>11</v>
      </c>
      <c r="E6444" s="153" t="s">
        <v>174</v>
      </c>
      <c r="F6444" s="149"/>
      <c r="G6444" s="149" t="str">
        <f t="shared" si="218"/>
        <v>1</v>
      </c>
      <c r="H6444" s="150">
        <f t="shared" si="219"/>
        <v>18</v>
      </c>
      <c r="I6444" s="153" t="str" cm="1">
        <f t="array" ref="I6444">_xlfn.XLOOKUP(C6444,gyn_horarios,gyn_trechos_almoco,"",1,1)</f>
        <v>SAO LUIS X GOIANIA 08:00</v>
      </c>
      <c r="J6444" s="164" t="str" cm="1">
        <f t="array" ref="J6444">_xlfn.XLOOKUP(D6444,justificativas_motivos,justificativas_texto,"",1,1)</f>
        <v>MOTORISTA CUMPRINDO HORÁRIO NA ESCALA ATUAL</v>
      </c>
    </row>
    <row r="6445" spans="1:10" ht="41.25" hidden="1" customHeight="1">
      <c r="A6445" s="152">
        <v>45866</v>
      </c>
      <c r="B6445" s="135">
        <v>24004</v>
      </c>
      <c r="C6445" s="133">
        <v>0.3</v>
      </c>
      <c r="D6445" s="148" t="s">
        <v>11</v>
      </c>
      <c r="E6445" s="129" t="s">
        <v>135</v>
      </c>
      <c r="F6445" s="132"/>
      <c r="G6445" s="132" t="str">
        <f t="shared" si="218"/>
        <v>1</v>
      </c>
      <c r="H6445" s="137">
        <f t="shared" si="219"/>
        <v>18</v>
      </c>
      <c r="I6445" s="129" t="str" cm="1">
        <f t="array" ref="I6445">_xlfn.XLOOKUP(C6445,gyn_horarios,gyn_trechos_almoco,"",1,1)</f>
        <v>SAO LUIS X GOIANIA 08:00</v>
      </c>
      <c r="J6445" s="201" t="str" cm="1">
        <f t="array" ref="J6445">_xlfn.XLOOKUP(D6445,justificativas_motivos,justificativas_texto,"",1,1)</f>
        <v>MOTORISTA CUMPRINDO HORÁRIO NA ESCALA ATUAL</v>
      </c>
    </row>
    <row r="6446" spans="1:10" ht="41.25" hidden="1" customHeight="1">
      <c r="A6446" s="152">
        <v>45866</v>
      </c>
      <c r="B6446" s="135">
        <v>24006</v>
      </c>
      <c r="C6446" s="133">
        <v>0.75</v>
      </c>
      <c r="D6446" s="148" t="s">
        <v>11</v>
      </c>
      <c r="E6446" s="129" t="s">
        <v>12</v>
      </c>
      <c r="F6446" s="132"/>
      <c r="G6446" s="132" t="str">
        <f t="shared" si="218"/>
        <v>1</v>
      </c>
      <c r="H6446" s="137">
        <f t="shared" si="219"/>
        <v>18</v>
      </c>
      <c r="I6446" s="129" t="str" cm="1">
        <f t="array" ref="I6446">_xlfn.XLOOKUP(C6446,imp_horarios,imp_trechos_janta,"",-1,1)</f>
        <v>GOIANIA X TERESINA 18:00</v>
      </c>
      <c r="J6446" s="201" t="str" cm="1">
        <f t="array" ref="J6446">_xlfn.XLOOKUP(D6446,justificativas_motivos,justificativas_texto,"",1,1)</f>
        <v>MOTORISTA CUMPRINDO HORÁRIO NA ESCALA ATUAL</v>
      </c>
    </row>
    <row r="6447" spans="1:10" ht="41.25" hidden="1" customHeight="1">
      <c r="A6447" s="152">
        <v>45866</v>
      </c>
      <c r="B6447" s="135">
        <v>24006</v>
      </c>
      <c r="C6447" s="133">
        <v>0.75</v>
      </c>
      <c r="D6447" s="148" t="s">
        <v>11</v>
      </c>
      <c r="E6447" s="129" t="s">
        <v>13</v>
      </c>
      <c r="F6447" s="132"/>
      <c r="G6447" s="132" t="str">
        <f t="shared" si="218"/>
        <v>1</v>
      </c>
      <c r="H6447" s="137">
        <f t="shared" si="219"/>
        <v>18</v>
      </c>
      <c r="I6447" s="129" t="str" cm="1">
        <f t="array" ref="I6447">_xlfn.XLOOKUP(C6447,imp_horarios,imp_trechos_janta,"",-1,1)</f>
        <v>GOIANIA X TERESINA 18:00</v>
      </c>
      <c r="J6447" s="201" t="str" cm="1">
        <f t="array" ref="J6447">_xlfn.XLOOKUP(D6447,justificativas_motivos,justificativas_texto,"",1,1)</f>
        <v>MOTORISTA CUMPRINDO HORÁRIO NA ESCALA ATUAL</v>
      </c>
    </row>
    <row r="6448" spans="1:10" ht="41.25" hidden="1" customHeight="1">
      <c r="A6448" s="152">
        <v>45866</v>
      </c>
      <c r="B6448" s="135">
        <v>17300</v>
      </c>
      <c r="C6448" s="133">
        <v>0.79166666666666663</v>
      </c>
      <c r="D6448" s="148" t="s">
        <v>11</v>
      </c>
      <c r="E6448" s="129" t="s">
        <v>104</v>
      </c>
      <c r="F6448" s="132"/>
      <c r="G6448" s="132" t="str">
        <f t="shared" si="218"/>
        <v>1</v>
      </c>
      <c r="H6448" s="137">
        <f t="shared" si="219"/>
        <v>18</v>
      </c>
      <c r="I6448" s="129" t="str" cm="1">
        <f t="array" ref="I6448">_xlfn.XLOOKUP(C6448,imp_horarios,imp_trechos_janta,"",-1,1)</f>
        <v>GOIANIA X TERESINA 18:00</v>
      </c>
      <c r="J6448" s="201" t="str" cm="1">
        <f t="array" ref="J6448">_xlfn.XLOOKUP(D6448,justificativas_motivos,justificativas_texto,"",1,1)</f>
        <v>MOTORISTA CUMPRINDO HORÁRIO NA ESCALA ATUAL</v>
      </c>
    </row>
    <row r="6449" spans="1:10" ht="41.25" hidden="1" customHeight="1">
      <c r="A6449" s="144">
        <v>45866</v>
      </c>
      <c r="B6449" s="135">
        <v>17300</v>
      </c>
      <c r="C6449" s="133">
        <v>0.79166666666666663</v>
      </c>
      <c r="D6449" s="136" t="s">
        <v>11</v>
      </c>
      <c r="E6449" s="129" t="s">
        <v>86</v>
      </c>
      <c r="F6449" s="132"/>
      <c r="G6449" s="132" t="str">
        <f t="shared" si="218"/>
        <v>1</v>
      </c>
      <c r="H6449" s="137">
        <f t="shared" si="219"/>
        <v>18</v>
      </c>
      <c r="I6449" s="129" t="str" cm="1">
        <f t="array" ref="I6449">_xlfn.XLOOKUP(C6449,imp_horarios,imp_trechos_janta,"",-1,1)</f>
        <v>GOIANIA X TERESINA 18:00</v>
      </c>
      <c r="J6449" s="201" t="str" cm="1">
        <f t="array" ref="J6449">_xlfn.XLOOKUP(D6449,justificativas_motivos,justificativas_texto,"",1,1)</f>
        <v>MOTORISTA CUMPRINDO HORÁRIO NA ESCALA ATUAL</v>
      </c>
    </row>
    <row r="6450" spans="1:10" ht="41.25" hidden="1" customHeight="1">
      <c r="A6450" s="152">
        <v>45866</v>
      </c>
      <c r="B6450" s="146">
        <v>19008</v>
      </c>
      <c r="C6450" s="147">
        <v>0.83333333333333337</v>
      </c>
      <c r="D6450" s="148" t="s">
        <v>11</v>
      </c>
      <c r="E6450" s="149" t="s">
        <v>15</v>
      </c>
      <c r="F6450" s="149"/>
      <c r="G6450" s="149" t="str">
        <f t="shared" si="218"/>
        <v>1</v>
      </c>
      <c r="H6450" s="150">
        <f t="shared" si="219"/>
        <v>18</v>
      </c>
      <c r="I6450" s="149" t="str" cm="1">
        <f t="array" ref="I6450">_xlfn.XLOOKUP(C6450,imp_horarios,imp_trechos_janta,"",-1,1)</f>
        <v>GOIANIA X SAO LUIS 20:00</v>
      </c>
      <c r="J6450" s="151" t="str" cm="1">
        <f t="array" ref="J6450">_xlfn.XLOOKUP(D6450,justificativas_motivos,justificativas_texto,"",1,1)</f>
        <v>MOTORISTA CUMPRINDO HORÁRIO NA ESCALA ATUAL</v>
      </c>
    </row>
    <row r="6451" spans="1:10" ht="41.25" hidden="1" customHeight="1">
      <c r="A6451" s="144">
        <v>45866</v>
      </c>
      <c r="B6451" s="135">
        <v>19008</v>
      </c>
      <c r="C6451" s="133">
        <v>0.83333333333333337</v>
      </c>
      <c r="D6451" s="136" t="s">
        <v>11</v>
      </c>
      <c r="E6451" s="132" t="s">
        <v>207</v>
      </c>
      <c r="F6451" s="132"/>
      <c r="G6451" s="132" t="str">
        <f t="shared" si="218"/>
        <v>1</v>
      </c>
      <c r="H6451" s="137">
        <f t="shared" si="219"/>
        <v>18</v>
      </c>
      <c r="I6451" s="132" t="str" cm="1">
        <f t="array" ref="I6451">_xlfn.XLOOKUP(C6451,imp_horarios,imp_trechos_janta,"",-1,1)</f>
        <v>GOIANIA X SAO LUIS 20:00</v>
      </c>
      <c r="J6451" s="145" t="str" cm="1">
        <f t="array" ref="J6451">_xlfn.XLOOKUP(D6451,justificativas_motivos,justificativas_texto,"",1,1)</f>
        <v>MOTORISTA CUMPRINDO HORÁRIO NA ESCALA ATUAL</v>
      </c>
    </row>
    <row r="6452" spans="1:10" ht="41.25" hidden="1" customHeight="1">
      <c r="A6452" s="144">
        <f>A6451</f>
        <v>45866</v>
      </c>
      <c r="B6452" s="136" t="s">
        <v>137</v>
      </c>
      <c r="C6452" s="136" t="s">
        <v>137</v>
      </c>
      <c r="D6452" s="136" t="s">
        <v>137</v>
      </c>
      <c r="E6452" s="132" t="s">
        <v>267</v>
      </c>
      <c r="F6452" s="132"/>
      <c r="G6452" s="132" t="str">
        <f t="shared" si="218"/>
        <v>1</v>
      </c>
      <c r="H6452" s="137">
        <f t="shared" si="219"/>
        <v>18</v>
      </c>
      <c r="I6452" s="132" t="str" cm="1">
        <f t="array" ref="I6452">_xlfn.XLOOKUP(C6452,imp_horarios,imp_trechos_janta,"",-1,1)</f>
        <v>ESPERA</v>
      </c>
      <c r="J6452" s="145" t="s">
        <v>670</v>
      </c>
    </row>
    <row r="6453" spans="1:10" ht="41.25" hidden="1" customHeight="1">
      <c r="A6453" s="144">
        <f>A6452</f>
        <v>45866</v>
      </c>
      <c r="B6453" s="136" t="s">
        <v>137</v>
      </c>
      <c r="C6453" s="136" t="s">
        <v>137</v>
      </c>
      <c r="D6453" s="136" t="s">
        <v>137</v>
      </c>
      <c r="E6453" s="132" t="s">
        <v>186</v>
      </c>
      <c r="F6453" s="132"/>
      <c r="G6453" s="132" t="str">
        <f t="shared" si="218"/>
        <v>1</v>
      </c>
      <c r="H6453" s="137">
        <f t="shared" si="219"/>
        <v>18</v>
      </c>
      <c r="I6453" s="132" t="str" cm="1">
        <f t="array" ref="I6453">_xlfn.XLOOKUP(C6453,imp_horarios,imp_trechos_janta,"",-1,1)</f>
        <v>ESPERA</v>
      </c>
      <c r="J6453" s="145" t="s">
        <v>670</v>
      </c>
    </row>
    <row r="6454" spans="1:10" ht="41.25" hidden="1" customHeight="1">
      <c r="A6454" s="144">
        <v>45867</v>
      </c>
      <c r="B6454" s="135" t="s">
        <v>137</v>
      </c>
      <c r="C6454" s="135" t="s">
        <v>137</v>
      </c>
      <c r="D6454" s="135" t="s">
        <v>137</v>
      </c>
      <c r="E6454" s="132" t="s">
        <v>15</v>
      </c>
      <c r="F6454" s="132"/>
      <c r="G6454" s="132" t="str">
        <f t="shared" si="218"/>
        <v>1</v>
      </c>
      <c r="H6454" s="137">
        <f t="shared" si="219"/>
        <v>18</v>
      </c>
      <c r="I6454" s="132" t="str" cm="1">
        <f t="array" ref="I6454">_xlfn.XLOOKUP(C6454,imp_horarios,imp_trechos_janta,"",-1,1)</f>
        <v>ESPERA</v>
      </c>
      <c r="J6454" s="145" t="str" cm="1">
        <f t="array" ref="J6454">_xlfn.XLOOKUP(D6454,justificativas_motivos,justificativas_texto,"",1,1)</f>
        <v>MOTORISTA NA GARAGEM EM ESPERA PARA DISPONIBILIDADE DE HORARIOS</v>
      </c>
    </row>
    <row r="6455" spans="1:10" ht="41.25" hidden="1" customHeight="1">
      <c r="A6455" s="144">
        <v>45867</v>
      </c>
      <c r="B6455" s="135" t="s">
        <v>137</v>
      </c>
      <c r="C6455" s="133" t="s">
        <v>137</v>
      </c>
      <c r="D6455" s="136" t="s">
        <v>137</v>
      </c>
      <c r="E6455" s="132" t="s">
        <v>207</v>
      </c>
      <c r="F6455" s="132"/>
      <c r="G6455" s="132" t="str">
        <f t="shared" si="218"/>
        <v>1</v>
      </c>
      <c r="H6455" s="137">
        <f t="shared" si="219"/>
        <v>18</v>
      </c>
      <c r="I6455" s="132" t="str" cm="1">
        <f t="array" ref="I6455">_xlfn.XLOOKUP(C6455,imp_horarios,imp_trechos_janta,"",-1,1)</f>
        <v>ESPERA</v>
      </c>
      <c r="J6455" s="145" t="str" cm="1">
        <f t="array" ref="J6455">_xlfn.XLOOKUP(D6455,justificativas_motivos,justificativas_texto,"",1,1)</f>
        <v>MOTORISTA NA GARAGEM EM ESPERA PARA DISPONIBILIDADE DE HORARIOS</v>
      </c>
    </row>
    <row r="6456" spans="1:10" ht="41.25" hidden="1" customHeight="1">
      <c r="A6456" s="152">
        <v>45867</v>
      </c>
      <c r="B6456" s="147" t="s">
        <v>137</v>
      </c>
      <c r="C6456" s="147" t="s">
        <v>137</v>
      </c>
      <c r="D6456" s="147" t="s">
        <v>137</v>
      </c>
      <c r="E6456" s="149" t="s">
        <v>267</v>
      </c>
      <c r="F6456" s="149"/>
      <c r="G6456" s="149" t="str">
        <f t="shared" si="218"/>
        <v>1</v>
      </c>
      <c r="H6456" s="150">
        <f t="shared" si="219"/>
        <v>18</v>
      </c>
      <c r="I6456" s="149" t="str" cm="1">
        <f t="array" ref="I6456">_xlfn.XLOOKUP(C6456,imp_horarios,imp_trechos_janta,"",-1,1)</f>
        <v>ESPERA</v>
      </c>
      <c r="J6456" s="151" t="str" cm="1">
        <f t="array" ref="J6456">_xlfn.XLOOKUP(D6456,justificativas_motivos,justificativas_texto,"",1,1)</f>
        <v>MOTORISTA NA GARAGEM EM ESPERA PARA DISPONIBILIDADE DE HORARIOS</v>
      </c>
    </row>
    <row r="6457" spans="1:10" ht="41.25" hidden="1" customHeight="1">
      <c r="A6457" s="152">
        <v>45867</v>
      </c>
      <c r="B6457" s="146" t="s">
        <v>137</v>
      </c>
      <c r="C6457" s="147" t="s">
        <v>137</v>
      </c>
      <c r="D6457" s="148" t="s">
        <v>137</v>
      </c>
      <c r="E6457" s="149" t="s">
        <v>186</v>
      </c>
      <c r="F6457" s="149"/>
      <c r="G6457" s="149" t="str">
        <f t="shared" si="218"/>
        <v>1</v>
      </c>
      <c r="H6457" s="150">
        <f t="shared" si="219"/>
        <v>18</v>
      </c>
      <c r="I6457" s="149" t="str" cm="1">
        <f t="array" ref="I6457">_xlfn.XLOOKUP(C6457,imp_horarios,imp_trechos_janta,"",-1,1)</f>
        <v>ESPERA</v>
      </c>
      <c r="J6457" s="151" t="str" cm="1">
        <f t="array" ref="J6457">_xlfn.XLOOKUP(D6457,justificativas_motivos,justificativas_texto,"",1,1)</f>
        <v>MOTORISTA NA GARAGEM EM ESPERA PARA DISPONIBILIDADE DE HORARIOS</v>
      </c>
    </row>
    <row r="6458" spans="1:10" ht="41.25" hidden="1" customHeight="1">
      <c r="A6458" s="152">
        <v>45867</v>
      </c>
      <c r="B6458" s="135">
        <v>16000</v>
      </c>
      <c r="C6458" s="133">
        <v>0.39583333333333331</v>
      </c>
      <c r="D6458" s="136" t="s">
        <v>11</v>
      </c>
      <c r="E6458" s="132" t="s">
        <v>208</v>
      </c>
      <c r="F6458" s="132"/>
      <c r="G6458" s="132" t="str">
        <f t="shared" si="218"/>
        <v>1</v>
      </c>
      <c r="H6458" s="137">
        <f t="shared" si="219"/>
        <v>18</v>
      </c>
      <c r="I6458" s="132" t="str" cm="1">
        <f t="array" ref="I6458">_xlfn.XLOOKUP(C6458,imp_horarios,imp_trechos_janta,"",-1,1)</f>
        <v>GOIANIA X BELEM 09:30</v>
      </c>
      <c r="J6458" s="145" t="str" cm="1">
        <f t="array" ref="J6458">_xlfn.XLOOKUP(D6458,justificativas_motivos,justificativas_texto,"",1,1)</f>
        <v>MOTORISTA CUMPRINDO HORÁRIO NA ESCALA ATUAL</v>
      </c>
    </row>
    <row r="6459" spans="1:10" ht="41.25" hidden="1" customHeight="1">
      <c r="A6459" s="152">
        <v>45867</v>
      </c>
      <c r="B6459" s="135">
        <v>16000</v>
      </c>
      <c r="C6459" s="133">
        <v>0.39583333333333331</v>
      </c>
      <c r="D6459" s="136" t="s">
        <v>11</v>
      </c>
      <c r="E6459" s="132" t="s">
        <v>452</v>
      </c>
      <c r="F6459" s="132"/>
      <c r="G6459" s="132" t="str">
        <f t="shared" si="218"/>
        <v>1</v>
      </c>
      <c r="H6459" s="137">
        <f t="shared" si="219"/>
        <v>18</v>
      </c>
      <c r="I6459" s="132" t="str" cm="1">
        <f t="array" ref="I6459">_xlfn.XLOOKUP(C6459,imp_horarios,imp_trechos_janta,"",-1,1)</f>
        <v>GOIANIA X BELEM 09:30</v>
      </c>
      <c r="J6459" s="145" t="str" cm="1">
        <f t="array" ref="J6459">_xlfn.XLOOKUP(D6459,justificativas_motivos,justificativas_texto,"",1,1)</f>
        <v>MOTORISTA CUMPRINDO HORÁRIO NA ESCALA ATUAL</v>
      </c>
    </row>
    <row r="6460" spans="1:10" ht="41.25" hidden="1" customHeight="1">
      <c r="A6460" s="152">
        <v>45867</v>
      </c>
      <c r="B6460" s="135">
        <v>24015</v>
      </c>
      <c r="C6460" s="133">
        <v>0.75</v>
      </c>
      <c r="D6460" s="136" t="s">
        <v>11</v>
      </c>
      <c r="E6460" s="132" t="s">
        <v>70</v>
      </c>
      <c r="F6460" s="132"/>
      <c r="G6460" s="132" t="str">
        <f t="shared" ref="G6460:G6523" si="220">IF(E6460="MOTORISTA","","1")</f>
        <v>1</v>
      </c>
      <c r="H6460" s="137">
        <f t="shared" si="219"/>
        <v>18</v>
      </c>
      <c r="I6460" s="132" t="str" cm="1">
        <f t="array" ref="I6460">_xlfn.XLOOKUP(C6460,imp_horarios,imp_trechos_janta,"",-1,1)</f>
        <v>GOIANIA X TERESINA 18:00</v>
      </c>
      <c r="J6460" s="145" t="str" cm="1">
        <f t="array" ref="J6460">_xlfn.XLOOKUP(D6460,justificativas_motivos,justificativas_texto,"",1,1)</f>
        <v>MOTORISTA CUMPRINDO HORÁRIO NA ESCALA ATUAL</v>
      </c>
    </row>
    <row r="6461" spans="1:10" ht="41.25" hidden="1" customHeight="1">
      <c r="A6461" s="152">
        <v>45867</v>
      </c>
      <c r="B6461" s="135">
        <v>24015</v>
      </c>
      <c r="C6461" s="133">
        <v>0.75</v>
      </c>
      <c r="D6461" s="136" t="s">
        <v>11</v>
      </c>
      <c r="E6461" s="132" t="s">
        <v>488</v>
      </c>
      <c r="F6461" s="132"/>
      <c r="G6461" s="132" t="str">
        <f t="shared" si="220"/>
        <v>1</v>
      </c>
      <c r="H6461" s="137">
        <f t="shared" si="219"/>
        <v>18</v>
      </c>
      <c r="I6461" s="132" t="str" cm="1">
        <f t="array" ref="I6461">_xlfn.XLOOKUP(C6461,imp_horarios,imp_trechos_janta,"",-1,1)</f>
        <v>GOIANIA X TERESINA 18:00</v>
      </c>
      <c r="J6461" s="145" t="str" cm="1">
        <f t="array" ref="J6461">_xlfn.XLOOKUP(D6461,justificativas_motivos,justificativas_texto,"",1,1)</f>
        <v>MOTORISTA CUMPRINDO HORÁRIO NA ESCALA ATUAL</v>
      </c>
    </row>
    <row r="6462" spans="1:10" ht="41.25" hidden="1" customHeight="1">
      <c r="A6462" s="152">
        <v>45867</v>
      </c>
      <c r="B6462" s="146">
        <v>25010</v>
      </c>
      <c r="C6462" s="147">
        <v>0.79166666666666663</v>
      </c>
      <c r="D6462" s="148" t="s">
        <v>11</v>
      </c>
      <c r="E6462" s="149" t="s">
        <v>91</v>
      </c>
      <c r="F6462" s="149"/>
      <c r="G6462" s="149" t="str">
        <f t="shared" si="220"/>
        <v>1</v>
      </c>
      <c r="H6462" s="150">
        <f t="shared" si="219"/>
        <v>18</v>
      </c>
      <c r="I6462" s="149" t="str" cm="1">
        <f t="array" ref="I6462">_xlfn.XLOOKUP(C6462,imp_horarios,imp_trechos_janta,"",-1,1)</f>
        <v>GOIANIA X TERESINA 18:00</v>
      </c>
      <c r="J6462" s="151" t="str" cm="1">
        <f t="array" ref="J6462">_xlfn.XLOOKUP(D6462,justificativas_motivos,justificativas_texto,"",1,1)</f>
        <v>MOTORISTA CUMPRINDO HORÁRIO NA ESCALA ATUAL</v>
      </c>
    </row>
    <row r="6463" spans="1:10" ht="41.25" hidden="1" customHeight="1">
      <c r="A6463" s="144">
        <v>45867</v>
      </c>
      <c r="B6463" s="135">
        <v>25010</v>
      </c>
      <c r="C6463" s="133">
        <v>0.79166666666666663</v>
      </c>
      <c r="D6463" s="136" t="s">
        <v>11</v>
      </c>
      <c r="E6463" s="132" t="s">
        <v>89</v>
      </c>
      <c r="F6463" s="132"/>
      <c r="G6463" s="132" t="str">
        <f t="shared" si="220"/>
        <v>1</v>
      </c>
      <c r="H6463" s="137">
        <f t="shared" si="219"/>
        <v>18</v>
      </c>
      <c r="I6463" s="132" t="str" cm="1">
        <f t="array" ref="I6463">_xlfn.XLOOKUP(C6463,imp_horarios,imp_trechos_janta,"",-1,1)</f>
        <v>GOIANIA X TERESINA 18:00</v>
      </c>
      <c r="J6463" s="145" t="str" cm="1">
        <f t="array" ref="J6463">_xlfn.XLOOKUP(D6463,justificativas_motivos,justificativas_texto,"",1,1)</f>
        <v>MOTORISTA CUMPRINDO HORÁRIO NA ESCALA ATUAL</v>
      </c>
    </row>
    <row r="6464" spans="1:10" ht="41.25" hidden="1" customHeight="1">
      <c r="A6464" s="144">
        <v>45867</v>
      </c>
      <c r="B6464" s="135">
        <v>24001</v>
      </c>
      <c r="C6464" s="133">
        <v>0.83333333333333337</v>
      </c>
      <c r="D6464" s="136" t="s">
        <v>11</v>
      </c>
      <c r="E6464" s="132" t="s">
        <v>60</v>
      </c>
      <c r="F6464" s="132"/>
      <c r="G6464" s="132" t="str">
        <f t="shared" si="220"/>
        <v>1</v>
      </c>
      <c r="H6464" s="137">
        <f t="shared" si="219"/>
        <v>18</v>
      </c>
      <c r="I6464" s="132" t="str" cm="1">
        <f t="array" ref="I6464">_xlfn.XLOOKUP(C6464,imp_horarios,imp_trechos_janta,"",-1,1)</f>
        <v>GOIANIA X SAO LUIS 20:00</v>
      </c>
      <c r="J6464" s="145" t="str" cm="1">
        <f t="array" ref="J6464">_xlfn.XLOOKUP(D6464,justificativas_motivos,justificativas_texto,"",1,1)</f>
        <v>MOTORISTA CUMPRINDO HORÁRIO NA ESCALA ATUAL</v>
      </c>
    </row>
    <row r="6465" spans="1:10" ht="41.25" hidden="1" customHeight="1">
      <c r="A6465" s="152">
        <v>45867</v>
      </c>
      <c r="B6465" s="146">
        <v>24001</v>
      </c>
      <c r="C6465" s="147">
        <v>0.83333333333333337</v>
      </c>
      <c r="D6465" s="148" t="s">
        <v>11</v>
      </c>
      <c r="E6465" s="132" t="s">
        <v>61</v>
      </c>
      <c r="F6465" s="149"/>
      <c r="G6465" s="149" t="str">
        <f t="shared" si="220"/>
        <v>1</v>
      </c>
      <c r="H6465" s="150">
        <f t="shared" si="219"/>
        <v>18</v>
      </c>
      <c r="I6465" s="149" t="str" cm="1">
        <f t="array" ref="I6465">_xlfn.XLOOKUP(C6465,imp_horarios,imp_trechos_janta,"",-1,1)</f>
        <v>GOIANIA X SAO LUIS 20:00</v>
      </c>
      <c r="J6465" s="151" t="str" cm="1">
        <f t="array" ref="J6465">_xlfn.XLOOKUP(D6465,justificativas_motivos,justificativas_texto,"",1,1)</f>
        <v>MOTORISTA CUMPRINDO HORÁRIO NA ESCALA ATUAL</v>
      </c>
    </row>
    <row r="6466" spans="1:10" ht="41.25" hidden="1" customHeight="1">
      <c r="A6466" s="152">
        <v>45868</v>
      </c>
      <c r="B6466" s="146">
        <v>20022</v>
      </c>
      <c r="C6466" s="147">
        <v>0.87847222222222221</v>
      </c>
      <c r="D6466" s="148" t="s">
        <v>11</v>
      </c>
      <c r="E6466" s="132" t="s">
        <v>60</v>
      </c>
      <c r="F6466" s="149"/>
      <c r="G6466" s="149" t="str">
        <f t="shared" si="220"/>
        <v>1</v>
      </c>
      <c r="H6466" s="150">
        <f t="shared" si="219"/>
        <v>18</v>
      </c>
      <c r="I6466" s="149" t="str" cm="1">
        <f t="array" ref="I6466">_xlfn.XLOOKUP(C6466,imp_horarios,imp_trechos_janta,"",-1,1)</f>
        <v>BELEM X GOIANIA 21:05</v>
      </c>
      <c r="J6466" s="151" t="str" cm="1">
        <f t="array" ref="J6466">_xlfn.XLOOKUP(D6466,justificativas_motivos,justificativas_texto,"",1,1)</f>
        <v>MOTORISTA CUMPRINDO HORÁRIO NA ESCALA ATUAL</v>
      </c>
    </row>
    <row r="6467" spans="1:10" ht="41.25" hidden="1" customHeight="1">
      <c r="A6467" s="152">
        <v>45868</v>
      </c>
      <c r="B6467" s="146">
        <v>20022</v>
      </c>
      <c r="C6467" s="147">
        <v>0.87847222222222221</v>
      </c>
      <c r="D6467" s="148" t="s">
        <v>11</v>
      </c>
      <c r="E6467" s="149" t="s">
        <v>61</v>
      </c>
      <c r="F6467" s="149"/>
      <c r="G6467" s="149" t="str">
        <f t="shared" si="220"/>
        <v>1</v>
      </c>
      <c r="H6467" s="150">
        <f t="shared" si="219"/>
        <v>18</v>
      </c>
      <c r="I6467" s="149" t="str" cm="1">
        <f t="array" ref="I6467">_xlfn.XLOOKUP(C6467,imp_horarios,imp_trechos_janta,"",-1,1)</f>
        <v>BELEM X GOIANIA 21:05</v>
      </c>
      <c r="J6467" s="151" t="str" cm="1">
        <f t="array" ref="J6467">_xlfn.XLOOKUP(D6467,justificativas_motivos,justificativas_texto,"",1,1)</f>
        <v>MOTORISTA CUMPRINDO HORÁRIO NA ESCALA ATUAL</v>
      </c>
    </row>
    <row r="6468" spans="1:10" ht="41.25" hidden="1" customHeight="1">
      <c r="A6468" s="152">
        <v>45868</v>
      </c>
      <c r="B6468" s="146">
        <v>25010</v>
      </c>
      <c r="C6468" s="147">
        <v>0.3</v>
      </c>
      <c r="D6468" s="148" t="s">
        <v>11</v>
      </c>
      <c r="E6468" s="153" t="s">
        <v>302</v>
      </c>
      <c r="F6468" s="149"/>
      <c r="G6468" s="149" t="str">
        <f t="shared" si="220"/>
        <v>1</v>
      </c>
      <c r="H6468" s="150">
        <f t="shared" si="219"/>
        <v>18</v>
      </c>
      <c r="I6468" s="149" t="str" cm="1">
        <f t="array" ref="I6468">_xlfn.XLOOKUP(C6468,imp_horarios,imp_trechos_janta,"",-1,1)</f>
        <v>BELEM X GOIANIA 07:12</v>
      </c>
      <c r="J6468" s="151" t="str" cm="1">
        <f t="array" ref="J6468">_xlfn.XLOOKUP(D6468,justificativas_motivos,justificativas_texto,"",1,1)</f>
        <v>MOTORISTA CUMPRINDO HORÁRIO NA ESCALA ATUAL</v>
      </c>
    </row>
    <row r="6469" spans="1:10" ht="41.25" hidden="1" customHeight="1">
      <c r="A6469" s="152">
        <v>45868</v>
      </c>
      <c r="B6469" s="146">
        <v>25010</v>
      </c>
      <c r="C6469" s="147">
        <v>0.3</v>
      </c>
      <c r="D6469" s="148" t="s">
        <v>11</v>
      </c>
      <c r="E6469" s="153" t="s">
        <v>171</v>
      </c>
      <c r="F6469" s="149"/>
      <c r="G6469" s="149" t="str">
        <f t="shared" si="220"/>
        <v>1</v>
      </c>
      <c r="H6469" s="150">
        <f t="shared" si="219"/>
        <v>18</v>
      </c>
      <c r="I6469" s="149" t="str" cm="1">
        <f t="array" ref="I6469">_xlfn.XLOOKUP(C6469,imp_horarios,imp_trechos_janta,"",-1,1)</f>
        <v>BELEM X GOIANIA 07:12</v>
      </c>
      <c r="J6469" s="151" t="str" cm="1">
        <f t="array" ref="J6469">_xlfn.XLOOKUP(D6469,justificativas_motivos,justificativas_texto,"",1,1)</f>
        <v>MOTORISTA CUMPRINDO HORÁRIO NA ESCALA ATUAL</v>
      </c>
    </row>
    <row r="6470" spans="1:10" ht="41.25" hidden="1" customHeight="1">
      <c r="A6470" s="152">
        <v>45868</v>
      </c>
      <c r="B6470" s="146">
        <v>17600</v>
      </c>
      <c r="C6470" s="147">
        <v>0.75</v>
      </c>
      <c r="D6470" s="148" t="s">
        <v>11</v>
      </c>
      <c r="E6470" s="149" t="s">
        <v>62</v>
      </c>
      <c r="F6470" s="149"/>
      <c r="G6470" s="149" t="str">
        <f t="shared" si="220"/>
        <v>1</v>
      </c>
      <c r="H6470" s="150">
        <f t="shared" si="219"/>
        <v>18</v>
      </c>
      <c r="I6470" s="149" t="str" cm="1">
        <f t="array" ref="I6470">_xlfn.XLOOKUP(C6470,imp_horarios,imp_trechos_janta,"",-1,1)</f>
        <v>GOIANIA X TERESINA 18:00</v>
      </c>
      <c r="J6470" s="151" t="str" cm="1">
        <f t="array" ref="J6470">_xlfn.XLOOKUP(D6470,justificativas_motivos,justificativas_texto,"",1,1)</f>
        <v>MOTORISTA CUMPRINDO HORÁRIO NA ESCALA ATUAL</v>
      </c>
    </row>
    <row r="6471" spans="1:10" ht="41.25" hidden="1" customHeight="1">
      <c r="A6471" s="152">
        <v>45868</v>
      </c>
      <c r="B6471" s="146">
        <v>17600</v>
      </c>
      <c r="C6471" s="147">
        <v>0.75</v>
      </c>
      <c r="D6471" s="148" t="s">
        <v>11</v>
      </c>
      <c r="E6471" s="149" t="s">
        <v>63</v>
      </c>
      <c r="F6471" s="149"/>
      <c r="G6471" s="149" t="str">
        <f t="shared" si="220"/>
        <v>1</v>
      </c>
      <c r="H6471" s="150">
        <f t="shared" si="219"/>
        <v>18</v>
      </c>
      <c r="I6471" s="149" t="str" cm="1">
        <f t="array" ref="I6471">_xlfn.XLOOKUP(C6471,imp_horarios,imp_trechos_janta,"",-1,1)</f>
        <v>GOIANIA X TERESINA 18:00</v>
      </c>
      <c r="J6471" s="151" t="str" cm="1">
        <f t="array" ref="J6471">_xlfn.XLOOKUP(D6471,justificativas_motivos,justificativas_texto,"",1,1)</f>
        <v>MOTORISTA CUMPRINDO HORÁRIO NA ESCALA ATUAL</v>
      </c>
    </row>
    <row r="6472" spans="1:10" ht="41.25" hidden="1" customHeight="1">
      <c r="A6472" s="152">
        <v>45868</v>
      </c>
      <c r="B6472" s="146">
        <v>24010</v>
      </c>
      <c r="C6472" s="147">
        <v>0.79166666666666663</v>
      </c>
      <c r="D6472" s="148" t="s">
        <v>11</v>
      </c>
      <c r="E6472" s="149" t="s">
        <v>280</v>
      </c>
      <c r="F6472" s="149"/>
      <c r="G6472" s="149" t="str">
        <f t="shared" si="220"/>
        <v>1</v>
      </c>
      <c r="H6472" s="150">
        <f t="shared" si="219"/>
        <v>18</v>
      </c>
      <c r="I6472" s="149" t="s">
        <v>79</v>
      </c>
      <c r="J6472" s="151" t="str" cm="1">
        <f t="array" ref="J6472">_xlfn.XLOOKUP(D6472,justificativas_motivos,justificativas_texto,"",1,1)</f>
        <v>MOTORISTA CUMPRINDO HORÁRIO NA ESCALA ATUAL</v>
      </c>
    </row>
    <row r="6473" spans="1:10" ht="41.25" hidden="1" customHeight="1">
      <c r="A6473" s="152">
        <v>45868</v>
      </c>
      <c r="B6473" s="146">
        <v>24010</v>
      </c>
      <c r="C6473" s="147">
        <v>0.79166666666666663</v>
      </c>
      <c r="D6473" s="148" t="s">
        <v>11</v>
      </c>
      <c r="E6473" s="149" t="s">
        <v>43</v>
      </c>
      <c r="F6473" s="149"/>
      <c r="G6473" s="149" t="str">
        <f t="shared" si="220"/>
        <v>1</v>
      </c>
      <c r="H6473" s="150">
        <f t="shared" si="219"/>
        <v>18</v>
      </c>
      <c r="I6473" s="149" t="s">
        <v>79</v>
      </c>
      <c r="J6473" s="151" t="str" cm="1">
        <f t="array" ref="J6473">_xlfn.XLOOKUP(D6473,justificativas_motivos,justificativas_texto,"",1,1)</f>
        <v>MOTORISTA CUMPRINDO HORÁRIO NA ESCALA ATUAL</v>
      </c>
    </row>
    <row r="6474" spans="1:10" ht="37.5" hidden="1" customHeight="1">
      <c r="A6474" s="152">
        <v>45868</v>
      </c>
      <c r="B6474" s="146">
        <v>24013</v>
      </c>
      <c r="C6474" s="147">
        <v>0.83333333333333337</v>
      </c>
      <c r="D6474" s="148" t="s">
        <v>11</v>
      </c>
      <c r="E6474" s="149" t="s">
        <v>131</v>
      </c>
      <c r="F6474" s="149"/>
      <c r="G6474" s="149" t="str">
        <f t="shared" si="220"/>
        <v>1</v>
      </c>
      <c r="H6474" s="150">
        <f t="shared" si="219"/>
        <v>18</v>
      </c>
      <c r="I6474" s="149" t="str" cm="1">
        <f t="array" ref="I6474">_xlfn.XLOOKUP(C6474,imp_horarios,imp_trechos_janta,"",-1,1)</f>
        <v>GOIANIA X SAO LUIS 20:00</v>
      </c>
      <c r="J6474" s="151" t="str" cm="1">
        <f t="array" ref="J6474">_xlfn.XLOOKUP(D6474,justificativas_motivos,justificativas_texto,"",1,1)</f>
        <v>MOTORISTA CUMPRINDO HORÁRIO NA ESCALA ATUAL</v>
      </c>
    </row>
    <row r="6475" spans="1:10" ht="41.25" hidden="1" customHeight="1">
      <c r="A6475" s="152">
        <v>45868</v>
      </c>
      <c r="B6475" s="146">
        <v>24013</v>
      </c>
      <c r="C6475" s="147">
        <v>0.83333333333333337</v>
      </c>
      <c r="D6475" s="148" t="s">
        <v>11</v>
      </c>
      <c r="E6475" s="149" t="s">
        <v>132</v>
      </c>
      <c r="F6475" s="149"/>
      <c r="G6475" s="149" t="str">
        <f t="shared" si="220"/>
        <v>1</v>
      </c>
      <c r="H6475" s="150">
        <f t="shared" si="219"/>
        <v>18</v>
      </c>
      <c r="I6475" s="149" t="str" cm="1">
        <f t="array" ref="I6475">_xlfn.XLOOKUP(C6475,imp_horarios,imp_trechos_janta,"",-1,1)</f>
        <v>GOIANIA X SAO LUIS 20:00</v>
      </c>
      <c r="J6475" s="151" t="str" cm="1">
        <f t="array" ref="J6475">_xlfn.XLOOKUP(D6475,justificativas_motivos,justificativas_texto,"",1,1)</f>
        <v>MOTORISTA CUMPRINDO HORÁRIO NA ESCALA ATUAL</v>
      </c>
    </row>
    <row r="6476" spans="1:10" ht="41.25" hidden="1" customHeight="1">
      <c r="A6476" s="152">
        <v>45869</v>
      </c>
      <c r="B6476" s="146">
        <v>20016</v>
      </c>
      <c r="C6476" s="147">
        <v>0.87847222222222221</v>
      </c>
      <c r="D6476" s="148" t="s">
        <v>11</v>
      </c>
      <c r="E6476" s="153" t="s">
        <v>132</v>
      </c>
      <c r="F6476" s="149"/>
      <c r="G6476" s="149" t="str">
        <f t="shared" si="220"/>
        <v>1</v>
      </c>
      <c r="H6476" s="150">
        <f t="shared" si="219"/>
        <v>18</v>
      </c>
      <c r="I6476" s="149" t="str" cm="1">
        <f t="array" ref="I6476">_xlfn.XLOOKUP(C6476,imp_horarios,imp_trechos_janta,"",-1,1)</f>
        <v>BELEM X GOIANIA 21:05</v>
      </c>
      <c r="J6476" s="151" t="str" cm="1">
        <f t="array" ref="J6476">_xlfn.XLOOKUP(D6476,justificativas_motivos,justificativas_texto,"",1,1)</f>
        <v>MOTORISTA CUMPRINDO HORÁRIO NA ESCALA ATUAL</v>
      </c>
    </row>
    <row r="6477" spans="1:10" ht="41.25" hidden="1" customHeight="1">
      <c r="A6477" s="152">
        <v>45869</v>
      </c>
      <c r="B6477" s="146">
        <v>20016</v>
      </c>
      <c r="C6477" s="147">
        <v>0.87847222222222221</v>
      </c>
      <c r="D6477" s="148" t="s">
        <v>11</v>
      </c>
      <c r="E6477" s="153" t="s">
        <v>131</v>
      </c>
      <c r="F6477" s="149"/>
      <c r="G6477" s="149" t="str">
        <f t="shared" si="220"/>
        <v>1</v>
      </c>
      <c r="H6477" s="150">
        <f t="shared" si="219"/>
        <v>18</v>
      </c>
      <c r="I6477" s="149" t="str" cm="1">
        <f t="array" ref="I6477">_xlfn.XLOOKUP(C6477,imp_horarios,imp_trechos_janta,"",-1,1)</f>
        <v>BELEM X GOIANIA 21:05</v>
      </c>
      <c r="J6477" s="151" t="str" cm="1">
        <f t="array" ref="J6477">_xlfn.XLOOKUP(D6477,justificativas_motivos,justificativas_texto,"",1,1)</f>
        <v>MOTORISTA CUMPRINDO HORÁRIO NA ESCALA ATUAL</v>
      </c>
    </row>
    <row r="6478" spans="1:10" ht="41.25" hidden="1" customHeight="1">
      <c r="A6478" s="152">
        <v>45869</v>
      </c>
      <c r="B6478" s="146">
        <v>24010</v>
      </c>
      <c r="C6478" s="147">
        <v>0.3</v>
      </c>
      <c r="D6478" s="148" t="s">
        <v>11</v>
      </c>
      <c r="E6478" s="153" t="s">
        <v>188</v>
      </c>
      <c r="F6478" s="149"/>
      <c r="G6478" s="149" t="str">
        <f t="shared" si="220"/>
        <v>1</v>
      </c>
      <c r="H6478" s="150">
        <f t="shared" si="219"/>
        <v>18</v>
      </c>
      <c r="I6478" s="149" t="str" cm="1">
        <f t="array" ref="I6478">_xlfn.XLOOKUP(C6478,imp_horarios,imp_trechos_janta,"",-1,1)</f>
        <v>BELEM X GOIANIA 07:12</v>
      </c>
      <c r="J6478" s="151" t="str" cm="1">
        <f t="array" ref="J6478">_xlfn.XLOOKUP(D6478,justificativas_motivos,justificativas_texto,"",1,1)</f>
        <v>MOTORISTA CUMPRINDO HORÁRIO NA ESCALA ATUAL</v>
      </c>
    </row>
    <row r="6479" spans="1:10" ht="41.25" hidden="1" customHeight="1">
      <c r="A6479" s="152">
        <v>45869</v>
      </c>
      <c r="B6479" s="146">
        <v>24010</v>
      </c>
      <c r="C6479" s="147">
        <v>0.3</v>
      </c>
      <c r="D6479" s="148" t="s">
        <v>11</v>
      </c>
      <c r="E6479" s="153" t="s">
        <v>141</v>
      </c>
      <c r="F6479" s="149"/>
      <c r="G6479" s="149" t="str">
        <f t="shared" si="220"/>
        <v>1</v>
      </c>
      <c r="H6479" s="150">
        <f t="shared" si="219"/>
        <v>18</v>
      </c>
      <c r="I6479" s="149" t="str" cm="1">
        <f t="array" ref="I6479">_xlfn.XLOOKUP(C6479,imp_horarios,imp_trechos_janta,"",-1,1)</f>
        <v>BELEM X GOIANIA 07:12</v>
      </c>
      <c r="J6479" s="151" t="str" cm="1">
        <f t="array" ref="J6479">_xlfn.XLOOKUP(D6479,justificativas_motivos,justificativas_texto,"",1,1)</f>
        <v>MOTORISTA CUMPRINDO HORÁRIO NA ESCALA ATUAL</v>
      </c>
    </row>
    <row r="6480" spans="1:10" ht="41.25" hidden="1" customHeight="1">
      <c r="A6480" s="152">
        <v>45869</v>
      </c>
      <c r="B6480" s="146">
        <v>19011</v>
      </c>
      <c r="C6480" s="147">
        <v>0.75</v>
      </c>
      <c r="D6480" s="148" t="s">
        <v>11</v>
      </c>
      <c r="E6480" s="149" t="s">
        <v>148</v>
      </c>
      <c r="F6480" s="149"/>
      <c r="G6480" s="149" t="str">
        <f t="shared" si="220"/>
        <v>1</v>
      </c>
      <c r="H6480" s="150">
        <f t="shared" si="219"/>
        <v>18</v>
      </c>
      <c r="I6480" s="149" t="str" cm="1">
        <f t="array" ref="I6480">_xlfn.XLOOKUP(C6480,imp_horarios,imp_trechos_janta,"",-1,1)</f>
        <v>GOIANIA X TERESINA 18:00</v>
      </c>
      <c r="J6480" s="151" t="str" cm="1">
        <f t="array" ref="J6480">_xlfn.XLOOKUP(D6480,justificativas_motivos,justificativas_texto,"",1,1)</f>
        <v>MOTORISTA CUMPRINDO HORÁRIO NA ESCALA ATUAL</v>
      </c>
    </row>
    <row r="6481" spans="1:10" ht="41.25" hidden="1" customHeight="1">
      <c r="A6481" s="152">
        <v>45869</v>
      </c>
      <c r="B6481" s="146">
        <v>19011</v>
      </c>
      <c r="C6481" s="147">
        <v>0.75</v>
      </c>
      <c r="D6481" s="148" t="s">
        <v>11</v>
      </c>
      <c r="E6481" s="149" t="s">
        <v>160</v>
      </c>
      <c r="F6481" s="149"/>
      <c r="G6481" s="149" t="str">
        <f t="shared" si="220"/>
        <v>1</v>
      </c>
      <c r="H6481" s="150">
        <f t="shared" si="219"/>
        <v>18</v>
      </c>
      <c r="I6481" s="149" t="str" cm="1">
        <f t="array" ref="I6481">_xlfn.XLOOKUP(C6481,imp_horarios,imp_trechos_janta,"",-1,1)</f>
        <v>GOIANIA X TERESINA 18:00</v>
      </c>
      <c r="J6481" s="151" t="str" cm="1">
        <f t="array" ref="J6481">_xlfn.XLOOKUP(D6481,justificativas_motivos,justificativas_texto,"",1,1)</f>
        <v>MOTORISTA CUMPRINDO HORÁRIO NA ESCALA ATUAL</v>
      </c>
    </row>
    <row r="6482" spans="1:10" ht="41.25" hidden="1" customHeight="1">
      <c r="A6482" s="152">
        <v>45869</v>
      </c>
      <c r="B6482" s="146">
        <v>25006</v>
      </c>
      <c r="C6482" s="147">
        <v>0.79166666666666663</v>
      </c>
      <c r="D6482" s="148" t="s">
        <v>11</v>
      </c>
      <c r="E6482" s="149" t="s">
        <v>64</v>
      </c>
      <c r="F6482" s="149"/>
      <c r="G6482" s="149" t="str">
        <f t="shared" si="220"/>
        <v>1</v>
      </c>
      <c r="H6482" s="150">
        <f t="shared" si="219"/>
        <v>18</v>
      </c>
      <c r="I6482" s="149" t="s">
        <v>79</v>
      </c>
      <c r="J6482" s="151" t="str" cm="1">
        <f t="array" ref="J6482">_xlfn.XLOOKUP(D6482,justificativas_motivos,justificativas_texto,"",1,1)</f>
        <v>MOTORISTA CUMPRINDO HORÁRIO NA ESCALA ATUAL</v>
      </c>
    </row>
    <row r="6483" spans="1:10" ht="41.25" hidden="1" customHeight="1">
      <c r="A6483" s="152">
        <v>45869</v>
      </c>
      <c r="B6483" s="146">
        <v>25006</v>
      </c>
      <c r="C6483" s="147">
        <v>0.79166666666666663</v>
      </c>
      <c r="D6483" s="148" t="s">
        <v>11</v>
      </c>
      <c r="E6483" s="149" t="s">
        <v>65</v>
      </c>
      <c r="F6483" s="149"/>
      <c r="G6483" s="149" t="str">
        <f t="shared" si="220"/>
        <v>1</v>
      </c>
      <c r="H6483" s="150">
        <f t="shared" si="219"/>
        <v>18</v>
      </c>
      <c r="I6483" s="149" t="s">
        <v>79</v>
      </c>
      <c r="J6483" s="151" t="str" cm="1">
        <f t="array" ref="J6483">_xlfn.XLOOKUP(D6483,justificativas_motivos,justificativas_texto,"",1,1)</f>
        <v>MOTORISTA CUMPRINDO HORÁRIO NA ESCALA ATUAL</v>
      </c>
    </row>
    <row r="6484" spans="1:10" ht="41.25" hidden="1" customHeight="1">
      <c r="A6484" s="152">
        <v>45869</v>
      </c>
      <c r="B6484" s="146">
        <v>24004</v>
      </c>
      <c r="C6484" s="147">
        <v>0.83333333333333337</v>
      </c>
      <c r="D6484" s="148" t="s">
        <v>11</v>
      </c>
      <c r="E6484" s="149" t="s">
        <v>116</v>
      </c>
      <c r="F6484" s="149"/>
      <c r="G6484" s="149" t="str">
        <f t="shared" si="220"/>
        <v>1</v>
      </c>
      <c r="H6484" s="150">
        <f t="shared" si="219"/>
        <v>18</v>
      </c>
      <c r="I6484" s="149" t="str" cm="1">
        <f t="array" ref="I6484">_xlfn.XLOOKUP(C6484,imp_horarios,imp_trechos_janta,"",-1,1)</f>
        <v>GOIANIA X SAO LUIS 20:00</v>
      </c>
      <c r="J6484" s="151" t="str" cm="1">
        <f t="array" ref="J6484">_xlfn.XLOOKUP(D6484,justificativas_motivos,justificativas_texto,"",1,1)</f>
        <v>MOTORISTA CUMPRINDO HORÁRIO NA ESCALA ATUAL</v>
      </c>
    </row>
    <row r="6485" spans="1:10" ht="41.25" hidden="1" customHeight="1">
      <c r="A6485" s="152">
        <v>45869</v>
      </c>
      <c r="B6485" s="146">
        <v>24004</v>
      </c>
      <c r="C6485" s="147">
        <v>0.83333333333333337</v>
      </c>
      <c r="D6485" s="148" t="s">
        <v>11</v>
      </c>
      <c r="E6485" s="149" t="s">
        <v>115</v>
      </c>
      <c r="F6485" s="149"/>
      <c r="G6485" s="149" t="str">
        <f t="shared" si="220"/>
        <v>1</v>
      </c>
      <c r="H6485" s="150">
        <f t="shared" si="219"/>
        <v>18</v>
      </c>
      <c r="I6485" s="149" t="str" cm="1">
        <f t="array" ref="I6485">_xlfn.XLOOKUP(C6485,imp_horarios,imp_trechos_janta,"",-1,1)</f>
        <v>GOIANIA X SAO LUIS 20:00</v>
      </c>
      <c r="J6485" s="151" t="str" cm="1">
        <f t="array" ref="J6485">_xlfn.XLOOKUP(D6485,justificativas_motivos,justificativas_texto,"",1,1)</f>
        <v>MOTORISTA CUMPRINDO HORÁRIO NA ESCALA ATUAL</v>
      </c>
    </row>
    <row r="6486" spans="1:10" ht="41.25" hidden="1" customHeight="1">
      <c r="A6486" s="152">
        <v>45870</v>
      </c>
      <c r="B6486" s="146">
        <v>19003</v>
      </c>
      <c r="C6486" s="147">
        <v>0.87847222222222221</v>
      </c>
      <c r="D6486" s="148" t="s">
        <v>11</v>
      </c>
      <c r="E6486" s="153" t="s">
        <v>116</v>
      </c>
      <c r="F6486" s="149"/>
      <c r="G6486" s="149" t="str">
        <f t="shared" si="220"/>
        <v>1</v>
      </c>
      <c r="H6486" s="150">
        <f t="shared" si="219"/>
        <v>18</v>
      </c>
      <c r="I6486" s="149" t="str" cm="1">
        <f t="array" ref="I6486">_xlfn.XLOOKUP(C6486,imp_horarios,imp_trechos_janta,"",-1,1)</f>
        <v>BELEM X GOIANIA 21:05</v>
      </c>
      <c r="J6486" s="151" t="str" cm="1">
        <f t="array" ref="J6486">_xlfn.XLOOKUP(D6486,justificativas_motivos,justificativas_texto,"",1,1)</f>
        <v>MOTORISTA CUMPRINDO HORÁRIO NA ESCALA ATUAL</v>
      </c>
    </row>
    <row r="6487" spans="1:10" ht="41.25" hidden="1" customHeight="1">
      <c r="A6487" s="152">
        <v>45870</v>
      </c>
      <c r="B6487" s="146">
        <v>19003</v>
      </c>
      <c r="C6487" s="147">
        <v>0.87847222222222221</v>
      </c>
      <c r="D6487" s="148" t="s">
        <v>11</v>
      </c>
      <c r="E6487" s="153" t="s">
        <v>115</v>
      </c>
      <c r="F6487" s="149"/>
      <c r="G6487" s="149" t="str">
        <f t="shared" si="220"/>
        <v>1</v>
      </c>
      <c r="H6487" s="150">
        <f t="shared" si="219"/>
        <v>18</v>
      </c>
      <c r="I6487" s="149" t="str" cm="1">
        <f t="array" ref="I6487">_xlfn.XLOOKUP(C6487,imp_horarios,imp_trechos_janta,"",-1,1)</f>
        <v>BELEM X GOIANIA 21:05</v>
      </c>
      <c r="J6487" s="151" t="str" cm="1">
        <f t="array" ref="J6487">_xlfn.XLOOKUP(D6487,justificativas_motivos,justificativas_texto,"",1,1)</f>
        <v>MOTORISTA CUMPRINDO HORÁRIO NA ESCALA ATUAL</v>
      </c>
    </row>
    <row r="6488" spans="1:10" ht="41.25" hidden="1" customHeight="1">
      <c r="A6488" s="152">
        <v>45870</v>
      </c>
      <c r="B6488" s="146">
        <v>25006</v>
      </c>
      <c r="C6488" s="147">
        <v>0.3</v>
      </c>
      <c r="D6488" s="148" t="s">
        <v>11</v>
      </c>
      <c r="E6488" s="153" t="s">
        <v>34</v>
      </c>
      <c r="F6488" s="149"/>
      <c r="G6488" s="149" t="str">
        <f t="shared" si="220"/>
        <v>1</v>
      </c>
      <c r="H6488" s="150">
        <f t="shared" si="219"/>
        <v>18</v>
      </c>
      <c r="I6488" s="149" t="str" cm="1">
        <f t="array" ref="I6488">_xlfn.XLOOKUP(C6488,imp_horarios,imp_trechos_janta,"",-1,1)</f>
        <v>BELEM X GOIANIA 07:12</v>
      </c>
      <c r="J6488" s="151" t="str" cm="1">
        <f t="array" ref="J6488">_xlfn.XLOOKUP(D6488,justificativas_motivos,justificativas_texto,"",1,1)</f>
        <v>MOTORISTA CUMPRINDO HORÁRIO NA ESCALA ATUAL</v>
      </c>
    </row>
    <row r="6489" spans="1:10" ht="41.25" hidden="1" customHeight="1">
      <c r="A6489" s="152">
        <v>45870</v>
      </c>
      <c r="B6489" s="146">
        <v>25006</v>
      </c>
      <c r="C6489" s="147">
        <v>0.3</v>
      </c>
      <c r="D6489" s="148" t="s">
        <v>11</v>
      </c>
      <c r="E6489" s="153" t="s">
        <v>527</v>
      </c>
      <c r="F6489" s="149"/>
      <c r="G6489" s="149" t="str">
        <f t="shared" si="220"/>
        <v>1</v>
      </c>
      <c r="H6489" s="150">
        <f t="shared" si="219"/>
        <v>18</v>
      </c>
      <c r="I6489" s="149" t="str" cm="1">
        <f t="array" ref="I6489">_xlfn.XLOOKUP(C6489,imp_horarios,imp_trechos_janta,"",-1,1)</f>
        <v>BELEM X GOIANIA 07:12</v>
      </c>
      <c r="J6489" s="151" t="str" cm="1">
        <f t="array" ref="J6489">_xlfn.XLOOKUP(D6489,justificativas_motivos,justificativas_texto,"",1,1)</f>
        <v>MOTORISTA CUMPRINDO HORÁRIO NA ESCALA ATUAL</v>
      </c>
    </row>
    <row r="6490" spans="1:10" ht="41.25" hidden="1" customHeight="1">
      <c r="A6490" s="152">
        <v>45870</v>
      </c>
      <c r="B6490" s="146">
        <v>20018</v>
      </c>
      <c r="C6490" s="147">
        <v>0.75</v>
      </c>
      <c r="D6490" s="148" t="s">
        <v>11</v>
      </c>
      <c r="E6490" s="149" t="s">
        <v>93</v>
      </c>
      <c r="F6490" s="149"/>
      <c r="G6490" s="149" t="str">
        <f t="shared" si="220"/>
        <v>1</v>
      </c>
      <c r="H6490" s="150">
        <f t="shared" ref="H6490:H6553" si="221">IF(E6490="MOTORISTA","",18)</f>
        <v>18</v>
      </c>
      <c r="I6490" s="149" t="str" cm="1">
        <f t="array" ref="I6490">_xlfn.XLOOKUP(C6490,imp_horarios,imp_trechos_janta,"",-1,1)</f>
        <v>GOIANIA X TERESINA 18:00</v>
      </c>
      <c r="J6490" s="151" t="str" cm="1">
        <f t="array" ref="J6490">_xlfn.XLOOKUP(D6490,justificativas_motivos,justificativas_texto,"",1,1)</f>
        <v>MOTORISTA CUMPRINDO HORÁRIO NA ESCALA ATUAL</v>
      </c>
    </row>
    <row r="6491" spans="1:10" ht="41.25" hidden="1" customHeight="1">
      <c r="A6491" s="152">
        <v>45870</v>
      </c>
      <c r="B6491" s="146">
        <v>20018</v>
      </c>
      <c r="C6491" s="147">
        <v>0.75</v>
      </c>
      <c r="D6491" s="148" t="s">
        <v>11</v>
      </c>
      <c r="E6491" s="149" t="s">
        <v>110</v>
      </c>
      <c r="F6491" s="149"/>
      <c r="G6491" s="149" t="str">
        <f t="shared" si="220"/>
        <v>1</v>
      </c>
      <c r="H6491" s="150">
        <f t="shared" si="221"/>
        <v>18</v>
      </c>
      <c r="I6491" s="149" t="str" cm="1">
        <f t="array" ref="I6491">_xlfn.XLOOKUP(C6491,imp_horarios,imp_trechos_janta,"",-1,1)</f>
        <v>GOIANIA X TERESINA 18:00</v>
      </c>
      <c r="J6491" s="151" t="str" cm="1">
        <f t="array" ref="J6491">_xlfn.XLOOKUP(D6491,justificativas_motivos,justificativas_texto,"",1,1)</f>
        <v>MOTORISTA CUMPRINDO HORÁRIO NA ESCALA ATUAL</v>
      </c>
    </row>
    <row r="6492" spans="1:10" ht="41.25" hidden="1" customHeight="1">
      <c r="A6492" s="152">
        <v>45870</v>
      </c>
      <c r="B6492" s="146">
        <v>24005</v>
      </c>
      <c r="C6492" s="147">
        <v>0.79166666666666663</v>
      </c>
      <c r="D6492" s="148" t="s">
        <v>11</v>
      </c>
      <c r="E6492" s="149" t="s">
        <v>109</v>
      </c>
      <c r="F6492" s="149"/>
      <c r="G6492" s="149" t="str">
        <f t="shared" si="220"/>
        <v>1</v>
      </c>
      <c r="H6492" s="150">
        <f t="shared" si="221"/>
        <v>18</v>
      </c>
      <c r="I6492" s="149" t="s">
        <v>79</v>
      </c>
      <c r="J6492" s="151" t="str" cm="1">
        <f t="array" ref="J6492">_xlfn.XLOOKUP(D6492,justificativas_motivos,justificativas_texto,"",1,1)</f>
        <v>MOTORISTA CUMPRINDO HORÁRIO NA ESCALA ATUAL</v>
      </c>
    </row>
    <row r="6493" spans="1:10" ht="41.25" hidden="1" customHeight="1">
      <c r="A6493" s="152">
        <v>45870</v>
      </c>
      <c r="B6493" s="146">
        <v>24005</v>
      </c>
      <c r="C6493" s="147">
        <v>0.79166666666666663</v>
      </c>
      <c r="D6493" s="148" t="s">
        <v>11</v>
      </c>
      <c r="E6493" s="149" t="s">
        <v>175</v>
      </c>
      <c r="F6493" s="149"/>
      <c r="G6493" s="149" t="str">
        <f t="shared" si="220"/>
        <v>1</v>
      </c>
      <c r="H6493" s="150">
        <f t="shared" si="221"/>
        <v>18</v>
      </c>
      <c r="I6493" s="149" t="s">
        <v>79</v>
      </c>
      <c r="J6493" s="151" t="str" cm="1">
        <f t="array" ref="J6493">_xlfn.XLOOKUP(D6493,justificativas_motivos,justificativas_texto,"",1,1)</f>
        <v>MOTORISTA CUMPRINDO HORÁRIO NA ESCALA ATUAL</v>
      </c>
    </row>
    <row r="6494" spans="1:10" ht="41.25" hidden="1" customHeight="1">
      <c r="A6494" s="152">
        <v>45870</v>
      </c>
      <c r="B6494" s="146">
        <v>24014</v>
      </c>
      <c r="C6494" s="147">
        <v>0.83333333333333337</v>
      </c>
      <c r="D6494" s="148" t="s">
        <v>11</v>
      </c>
      <c r="E6494" s="149" t="s">
        <v>224</v>
      </c>
      <c r="F6494" s="149"/>
      <c r="G6494" s="149" t="str">
        <f t="shared" si="220"/>
        <v>1</v>
      </c>
      <c r="H6494" s="150">
        <f t="shared" si="221"/>
        <v>18</v>
      </c>
      <c r="I6494" s="149" t="str" cm="1">
        <f t="array" ref="I6494">_xlfn.XLOOKUP(C6494,imp_horarios,imp_trechos_janta,"",-1,1)</f>
        <v>GOIANIA X SAO LUIS 20:00</v>
      </c>
      <c r="J6494" s="151" t="str" cm="1">
        <f t="array" ref="J6494">_xlfn.XLOOKUP(D6494,justificativas_motivos,justificativas_texto,"",1,1)</f>
        <v>MOTORISTA CUMPRINDO HORÁRIO NA ESCALA ATUAL</v>
      </c>
    </row>
    <row r="6495" spans="1:10" ht="41.25" hidden="1" customHeight="1">
      <c r="A6495" s="152">
        <v>45870</v>
      </c>
      <c r="B6495" s="146">
        <v>24014</v>
      </c>
      <c r="C6495" s="147">
        <v>0.83333333333333337</v>
      </c>
      <c r="D6495" s="148" t="s">
        <v>11</v>
      </c>
      <c r="E6495" s="149" t="s">
        <v>266</v>
      </c>
      <c r="F6495" s="149"/>
      <c r="G6495" s="149" t="str">
        <f t="shared" si="220"/>
        <v>1</v>
      </c>
      <c r="H6495" s="150">
        <f t="shared" si="221"/>
        <v>18</v>
      </c>
      <c r="I6495" s="149" t="str" cm="1">
        <f t="array" ref="I6495">_xlfn.XLOOKUP(C6495,imp_horarios,imp_trechos_janta,"",-1,1)</f>
        <v>GOIANIA X SAO LUIS 20:00</v>
      </c>
      <c r="J6495" s="151" t="str" cm="1">
        <f t="array" ref="J6495">_xlfn.XLOOKUP(D6495,justificativas_motivos,justificativas_texto,"",1,1)</f>
        <v>MOTORISTA CUMPRINDO HORÁRIO NA ESCALA ATUAL</v>
      </c>
    </row>
    <row r="6496" spans="1:10" ht="41.25" hidden="1" customHeight="1">
      <c r="A6496" s="152">
        <v>45870</v>
      </c>
      <c r="B6496" s="146" t="s">
        <v>285</v>
      </c>
      <c r="C6496" s="147" t="s">
        <v>285</v>
      </c>
      <c r="D6496" s="148" t="s">
        <v>285</v>
      </c>
      <c r="E6496" s="149" t="s">
        <v>216</v>
      </c>
      <c r="F6496" s="149"/>
      <c r="G6496" s="149" t="str">
        <f t="shared" si="220"/>
        <v>1</v>
      </c>
      <c r="H6496" s="150">
        <f t="shared" si="221"/>
        <v>18</v>
      </c>
      <c r="I6496" s="149" t="str" cm="1">
        <f t="array" ref="I6496">_xlfn.XLOOKUP(C6496,imp_horarios,imp_trechos_janta,"",-1,1)</f>
        <v>PASSE</v>
      </c>
      <c r="J6496" s="151" t="str" cm="1">
        <f t="array" ref="J6496">_xlfn.XLOOKUP(D6496,justificativas_motivos,justificativas_texto,"",1,1)</f>
        <v>MOTORISTA CHEGANDO/SAINDO DA GARAGEM DE PASSE</v>
      </c>
    </row>
    <row r="6497" spans="1:10" ht="41.25" hidden="1" customHeight="1">
      <c r="A6497" s="144">
        <v>45870</v>
      </c>
      <c r="B6497" s="135" t="s">
        <v>285</v>
      </c>
      <c r="C6497" s="133" t="s">
        <v>285</v>
      </c>
      <c r="D6497" s="136" t="s">
        <v>285</v>
      </c>
      <c r="E6497" s="132" t="s">
        <v>157</v>
      </c>
      <c r="F6497" s="132"/>
      <c r="G6497" s="132" t="str">
        <f t="shared" si="220"/>
        <v>1</v>
      </c>
      <c r="H6497" s="137">
        <f t="shared" si="221"/>
        <v>18</v>
      </c>
      <c r="I6497" s="132" t="str" cm="1">
        <f t="array" ref="I6497">_xlfn.XLOOKUP(C6497,imp_horarios,imp_trechos_janta,"",-1,1)</f>
        <v>PASSE</v>
      </c>
      <c r="J6497" s="145" t="str" cm="1">
        <f t="array" ref="J6497">_xlfn.XLOOKUP(D6497,justificativas_motivos,justificativas_texto,"",1,1)</f>
        <v>MOTORISTA CHEGANDO/SAINDO DA GARAGEM DE PASSE</v>
      </c>
    </row>
    <row r="6498" spans="1:10" ht="41.25" hidden="1" customHeight="1">
      <c r="A6498" s="152">
        <v>45871</v>
      </c>
      <c r="B6498" s="148" t="s">
        <v>137</v>
      </c>
      <c r="C6498" s="147" t="s">
        <v>137</v>
      </c>
      <c r="D6498" s="148" t="s">
        <v>137</v>
      </c>
      <c r="E6498" s="149" t="s">
        <v>224</v>
      </c>
      <c r="F6498" s="149"/>
      <c r="G6498" s="149" t="str">
        <f t="shared" si="220"/>
        <v>1</v>
      </c>
      <c r="H6498" s="150">
        <f t="shared" si="221"/>
        <v>18</v>
      </c>
      <c r="I6498" s="132" t="str" cm="1">
        <f t="array" ref="I6498">_xlfn.XLOOKUP(C6498,linhas_gyn_almoco[[#All],[HORARIO]],linhas_gyn_almoco[[#All],[LINHA]],"",0,1)</f>
        <v>ESPERA</v>
      </c>
      <c r="J6498" s="151" t="str" cm="1">
        <f t="array" ref="J6498">_xlfn.XLOOKUP(D6498,justificativas_motivos,justificativas_texto,"",1,1)</f>
        <v>MOTORISTA NA GARAGEM EM ESPERA PARA DISPONIBILIDADE DE HORARIOS</v>
      </c>
    </row>
    <row r="6499" spans="1:10" ht="41.25" hidden="1" customHeight="1">
      <c r="A6499" s="144">
        <v>45871</v>
      </c>
      <c r="B6499" s="135" t="s">
        <v>137</v>
      </c>
      <c r="C6499" s="133" t="s">
        <v>137</v>
      </c>
      <c r="D6499" s="136" t="s">
        <v>137</v>
      </c>
      <c r="E6499" s="132" t="s">
        <v>266</v>
      </c>
      <c r="F6499" s="132"/>
      <c r="G6499" s="132" t="str">
        <f t="shared" si="220"/>
        <v>1</v>
      </c>
      <c r="H6499" s="137">
        <f t="shared" si="221"/>
        <v>18</v>
      </c>
      <c r="I6499" s="132" t="str" cm="1">
        <f t="array" ref="I6499">_xlfn.XLOOKUP(C6499,linhas_gyn_almoco[[#All],[HORARIO]],linhas_gyn_almoco[[#All],[LINHA]],"",0,1)</f>
        <v>ESPERA</v>
      </c>
      <c r="J6499" s="145" t="str" cm="1">
        <f t="array" ref="J6499">_xlfn.XLOOKUP(D6499,justificativas_motivos,justificativas_texto,"",1,1)</f>
        <v>MOTORISTA NA GARAGEM EM ESPERA PARA DISPONIBILIDADE DE HORARIOS</v>
      </c>
    </row>
    <row r="6500" spans="1:10" ht="41.25" hidden="1" customHeight="1">
      <c r="A6500" s="144">
        <v>45871</v>
      </c>
      <c r="B6500" s="136" t="s">
        <v>529</v>
      </c>
      <c r="C6500" s="133">
        <v>0.39583333333333331</v>
      </c>
      <c r="D6500" s="136" t="s">
        <v>11</v>
      </c>
      <c r="E6500" s="132" t="s">
        <v>30</v>
      </c>
      <c r="F6500" s="132"/>
      <c r="G6500" s="132" t="str">
        <f t="shared" si="220"/>
        <v>1</v>
      </c>
      <c r="H6500" s="137">
        <f t="shared" si="221"/>
        <v>18</v>
      </c>
      <c r="I6500" s="132" t="str" cm="1">
        <f t="array" ref="I6500">_xlfn.XLOOKUP(C6500,linhas_gyn_almoco[[#All],[HORARIO]],linhas_gyn_almoco[[#All],[LINHA]],"",0,1)</f>
        <v>GOIANIA X BELEM 09:30</v>
      </c>
      <c r="J6500" s="145" t="str" cm="1">
        <f t="array" ref="J6500">_xlfn.XLOOKUP(D6500,justificativas_motivos,justificativas_texto,"",1,1)</f>
        <v>MOTORISTA CUMPRINDO HORÁRIO NA ESCALA ATUAL</v>
      </c>
    </row>
    <row r="6501" spans="1:10" ht="41.25" hidden="1" customHeight="1">
      <c r="A6501" s="144">
        <v>45871</v>
      </c>
      <c r="B6501" s="146" t="s">
        <v>529</v>
      </c>
      <c r="C6501" s="147">
        <v>0.39583333333333331</v>
      </c>
      <c r="D6501" s="148" t="s">
        <v>11</v>
      </c>
      <c r="E6501" s="132" t="s">
        <v>176</v>
      </c>
      <c r="F6501" s="132"/>
      <c r="G6501" s="132" t="str">
        <f t="shared" si="220"/>
        <v>1</v>
      </c>
      <c r="H6501" s="137">
        <f t="shared" si="221"/>
        <v>18</v>
      </c>
      <c r="I6501" s="132" t="str" cm="1">
        <f t="array" ref="I6501">_xlfn.XLOOKUP(C6501,linhas_gyn_almoco[[#All],[HORARIO]],linhas_gyn_almoco[[#All],[LINHA]],"",0,1)</f>
        <v>GOIANIA X BELEM 09:30</v>
      </c>
      <c r="J6501" s="145" t="str" cm="1">
        <f t="array" ref="J6501">_xlfn.XLOOKUP(D6501,justificativas_motivos,justificativas_texto,"",1,1)</f>
        <v>MOTORISTA CUMPRINDO HORÁRIO NA ESCALA ATUAL</v>
      </c>
    </row>
    <row r="6502" spans="1:10" ht="41.25" hidden="1" customHeight="1">
      <c r="A6502" s="152">
        <v>45871</v>
      </c>
      <c r="B6502" s="146">
        <v>20017</v>
      </c>
      <c r="C6502" s="147">
        <v>0.4375</v>
      </c>
      <c r="D6502" s="148" t="s">
        <v>11</v>
      </c>
      <c r="E6502" s="149" t="s">
        <v>121</v>
      </c>
      <c r="F6502" s="132"/>
      <c r="G6502" s="149" t="str">
        <f t="shared" si="220"/>
        <v>1</v>
      </c>
      <c r="H6502" s="150">
        <f t="shared" si="221"/>
        <v>18</v>
      </c>
      <c r="I6502" s="132" t="str" cm="1">
        <f t="array" ref="I6502">_xlfn.XLOOKUP(C6502,linhas_gyn_almoco[[#All],[HORARIO]],linhas_gyn_almoco[[#All],[LINHA]],"",0,1)</f>
        <v>GOIANIA X SAO LUIS 10:30</v>
      </c>
      <c r="J6502" s="151" t="str" cm="1">
        <f t="array" ref="J6502">_xlfn.XLOOKUP(D6502,justificativas_motivos,justificativas_texto,"",1,1)</f>
        <v>MOTORISTA CUMPRINDO HORÁRIO NA ESCALA ATUAL</v>
      </c>
    </row>
    <row r="6503" spans="1:10" ht="41.25" hidden="1" customHeight="1">
      <c r="A6503" s="144">
        <v>45871</v>
      </c>
      <c r="B6503" s="135">
        <v>20017</v>
      </c>
      <c r="C6503" s="133">
        <v>0.4375</v>
      </c>
      <c r="D6503" s="136" t="s">
        <v>11</v>
      </c>
      <c r="E6503" s="132" t="s">
        <v>150</v>
      </c>
      <c r="F6503" s="132"/>
      <c r="G6503" s="132" t="str">
        <f t="shared" si="220"/>
        <v>1</v>
      </c>
      <c r="H6503" s="137">
        <f t="shared" si="221"/>
        <v>18</v>
      </c>
      <c r="I6503" s="132" t="str" cm="1">
        <f t="array" ref="I6503">_xlfn.XLOOKUP(C6503,linhas_gyn_almoco[[#All],[HORARIO]],linhas_gyn_almoco[[#All],[LINHA]],"",0,1)</f>
        <v>GOIANIA X SAO LUIS 10:30</v>
      </c>
      <c r="J6503" s="145" t="str" cm="1">
        <f t="array" ref="J6503">_xlfn.XLOOKUP(D6503,justificativas_motivos,justificativas_texto,"",1,1)</f>
        <v>MOTORISTA CUMPRINDO HORÁRIO NA ESCALA ATUAL</v>
      </c>
    </row>
    <row r="6504" spans="1:10" ht="41.25" hidden="1" customHeight="1">
      <c r="A6504" s="144">
        <v>45871</v>
      </c>
      <c r="B6504" s="135">
        <v>19005</v>
      </c>
      <c r="C6504" s="133">
        <v>0.75</v>
      </c>
      <c r="D6504" s="136" t="s">
        <v>11</v>
      </c>
      <c r="E6504" s="132" t="s">
        <v>139</v>
      </c>
      <c r="F6504" s="132"/>
      <c r="G6504" s="132" t="str">
        <f t="shared" si="220"/>
        <v>1</v>
      </c>
      <c r="H6504" s="137">
        <f t="shared" si="221"/>
        <v>18</v>
      </c>
      <c r="I6504" s="132" t="str" cm="1">
        <f t="array" ref="I6504">_xlfn.XLOOKUP(C6504,linhas_gyn_almoco[[#All],[HORARIO]],linhas_gyn_almoco[[#All],[LINHA]],"",0,1)</f>
        <v>GOIANIA X TERESINA 18:00</v>
      </c>
      <c r="J6504" s="145" t="str" cm="1">
        <f t="array" ref="J6504">_xlfn.XLOOKUP(D6504,justificativas_motivos,justificativas_texto,"",1,1)</f>
        <v>MOTORISTA CUMPRINDO HORÁRIO NA ESCALA ATUAL</v>
      </c>
    </row>
    <row r="6505" spans="1:10" ht="41.25" hidden="1" customHeight="1">
      <c r="A6505" s="144">
        <v>45871</v>
      </c>
      <c r="B6505" s="135">
        <v>19005</v>
      </c>
      <c r="C6505" s="133">
        <v>0.75</v>
      </c>
      <c r="D6505" s="136" t="s">
        <v>11</v>
      </c>
      <c r="E6505" s="132" t="s">
        <v>407</v>
      </c>
      <c r="F6505" s="149"/>
      <c r="G6505" s="132" t="str">
        <f t="shared" si="220"/>
        <v>1</v>
      </c>
      <c r="H6505" s="137">
        <f t="shared" si="221"/>
        <v>18</v>
      </c>
      <c r="I6505" s="132" t="str" cm="1">
        <f t="array" ref="I6505">_xlfn.XLOOKUP(C6505,linhas_gyn_almoco[[#All],[HORARIO]],linhas_gyn_almoco[[#All],[LINHA]],"",0,1)</f>
        <v>GOIANIA X TERESINA 18:00</v>
      </c>
      <c r="J6505" s="145" t="str" cm="1">
        <f t="array" ref="J6505">_xlfn.XLOOKUP(D6505,justificativas_motivos,justificativas_texto,"",1,1)</f>
        <v>MOTORISTA CUMPRINDO HORÁRIO NA ESCALA ATUAL</v>
      </c>
    </row>
    <row r="6506" spans="1:10" ht="41.25" hidden="1" customHeight="1">
      <c r="A6506" s="144">
        <v>45871</v>
      </c>
      <c r="B6506" s="135">
        <v>24011</v>
      </c>
      <c r="C6506" s="133">
        <v>0.79166666666666696</v>
      </c>
      <c r="D6506" s="136" t="s">
        <v>11</v>
      </c>
      <c r="E6506" s="132" t="s">
        <v>119</v>
      </c>
      <c r="F6506" s="132"/>
      <c r="G6506" s="132" t="str">
        <f t="shared" si="220"/>
        <v>1</v>
      </c>
      <c r="H6506" s="137">
        <f t="shared" si="221"/>
        <v>18</v>
      </c>
      <c r="I6506" s="132" t="str" cm="1">
        <f t="array" ref="I6506">_xlfn.XLOOKUP(C6506,linhas_gyn_almoco[[#All],[HORARIO]],linhas_gyn_almoco[[#All],[LINHA]],"",0,1)</f>
        <v>GOIANIA X BELEM 19:00</v>
      </c>
      <c r="J6506" s="145" t="str" cm="1">
        <f t="array" ref="J6506">_xlfn.XLOOKUP(D6506,justificativas_motivos,justificativas_texto,"",1,1)</f>
        <v>MOTORISTA CUMPRINDO HORÁRIO NA ESCALA ATUAL</v>
      </c>
    </row>
    <row r="6507" spans="1:10" ht="41.25" hidden="1" customHeight="1">
      <c r="A6507" s="144">
        <v>45871</v>
      </c>
      <c r="B6507" s="135">
        <v>24011</v>
      </c>
      <c r="C6507" s="133">
        <v>0.79166666666666696</v>
      </c>
      <c r="D6507" s="136" t="s">
        <v>11</v>
      </c>
      <c r="E6507" s="132" t="s">
        <v>397</v>
      </c>
      <c r="F6507" s="132"/>
      <c r="G6507" s="132" t="str">
        <f t="shared" si="220"/>
        <v>1</v>
      </c>
      <c r="H6507" s="137">
        <f t="shared" si="221"/>
        <v>18</v>
      </c>
      <c r="I6507" s="132" t="str" cm="1">
        <f t="array" ref="I6507">_xlfn.XLOOKUP(C6507,linhas_gyn_almoco[[#All],[HORARIO]],linhas_gyn_almoco[[#All],[LINHA]],"",0,1)</f>
        <v>GOIANIA X BELEM 19:00</v>
      </c>
      <c r="J6507" s="145" t="str" cm="1">
        <f t="array" ref="J6507">_xlfn.XLOOKUP(D6507,justificativas_motivos,justificativas_texto,"",1,1)</f>
        <v>MOTORISTA CUMPRINDO HORÁRIO NA ESCALA ATUAL</v>
      </c>
    </row>
    <row r="6508" spans="1:10" ht="41.25" hidden="1" customHeight="1">
      <c r="A6508" s="144">
        <v>45871</v>
      </c>
      <c r="B6508" s="135">
        <v>25008</v>
      </c>
      <c r="C6508" s="133">
        <v>0.83333333333333337</v>
      </c>
      <c r="D6508" s="136" t="s">
        <v>11</v>
      </c>
      <c r="E6508" s="132" t="s">
        <v>413</v>
      </c>
      <c r="F6508" s="132"/>
      <c r="G6508" s="132" t="str">
        <f t="shared" si="220"/>
        <v>1</v>
      </c>
      <c r="H6508" s="137">
        <f t="shared" si="221"/>
        <v>18</v>
      </c>
      <c r="I6508" s="132" t="str" cm="1">
        <f t="array" ref="I6508">_xlfn.XLOOKUP(C6508,imp_horarios,imp_trechos_janta,"",-1,1)</f>
        <v>GOIANIA X SAO LUIS 20:00</v>
      </c>
      <c r="J6508" s="145" t="str" cm="1">
        <f t="array" ref="J6508">_xlfn.XLOOKUP(D6508,justificativas_motivos,justificativas_texto,"",1,1)</f>
        <v>MOTORISTA CUMPRINDO HORÁRIO NA ESCALA ATUAL</v>
      </c>
    </row>
    <row r="6509" spans="1:10" ht="41.25" hidden="1" customHeight="1">
      <c r="A6509" s="152">
        <v>45871</v>
      </c>
      <c r="B6509" s="146">
        <v>25008</v>
      </c>
      <c r="C6509" s="147">
        <v>0.83333333333333337</v>
      </c>
      <c r="D6509" s="148" t="s">
        <v>11</v>
      </c>
      <c r="E6509" s="149" t="s">
        <v>339</v>
      </c>
      <c r="F6509" s="149"/>
      <c r="G6509" s="149" t="str">
        <f t="shared" si="220"/>
        <v>1</v>
      </c>
      <c r="H6509" s="150">
        <f t="shared" si="221"/>
        <v>18</v>
      </c>
      <c r="I6509" s="149" t="str" cm="1">
        <f t="array" ref="I6509">_xlfn.XLOOKUP(C6509,imp_horarios,imp_trechos_janta,"",-1,1)</f>
        <v>GOIANIA X SAO LUIS 20:00</v>
      </c>
      <c r="J6509" s="151" t="str" cm="1">
        <f t="array" ref="J6509">_xlfn.XLOOKUP(D6509,justificativas_motivos,justificativas_texto,"",1,1)</f>
        <v>MOTORISTA CUMPRINDO HORÁRIO NA ESCALA ATUAL</v>
      </c>
    </row>
    <row r="6510" spans="1:10" ht="41.25" hidden="1" customHeight="1">
      <c r="A6510" s="152">
        <v>45872</v>
      </c>
      <c r="B6510" s="135">
        <v>19007</v>
      </c>
      <c r="C6510" s="133">
        <v>0.85416666666666663</v>
      </c>
      <c r="D6510" s="136" t="s">
        <v>11</v>
      </c>
      <c r="E6510" s="129" t="s">
        <v>119</v>
      </c>
      <c r="F6510" s="132"/>
      <c r="G6510" s="132" t="str">
        <f t="shared" si="220"/>
        <v>1</v>
      </c>
      <c r="H6510" s="137">
        <f t="shared" si="221"/>
        <v>18</v>
      </c>
      <c r="I6510" s="132" t="str" cm="1">
        <f t="array" ref="I6510">_xlfn.XLOOKUP(C6510,imp_horarios,imp_trechos_janta,"",-1,1)</f>
        <v>IMPERATRIZ X SÃO LUIS 20:15</v>
      </c>
      <c r="J6510" s="145" t="str" cm="1">
        <f t="array" ref="J6510">_xlfn.XLOOKUP(D6510,justificativas_motivos,justificativas_texto,"",1,1)</f>
        <v>MOTORISTA CUMPRINDO HORÁRIO NA ESCALA ATUAL</v>
      </c>
    </row>
    <row r="6511" spans="1:10" ht="41.25" hidden="1" customHeight="1">
      <c r="A6511" s="152">
        <v>45872</v>
      </c>
      <c r="B6511" s="135">
        <v>19007</v>
      </c>
      <c r="C6511" s="133">
        <v>0.85416666666666663</v>
      </c>
      <c r="D6511" s="136" t="s">
        <v>11</v>
      </c>
      <c r="E6511" s="129" t="s">
        <v>397</v>
      </c>
      <c r="F6511" s="132"/>
      <c r="G6511" s="132" t="str">
        <f t="shared" si="220"/>
        <v>1</v>
      </c>
      <c r="H6511" s="137">
        <f t="shared" si="221"/>
        <v>18</v>
      </c>
      <c r="I6511" s="132" t="str" cm="1">
        <f t="array" ref="I6511">_xlfn.XLOOKUP(C6511,imp_horarios,imp_trechos_janta,"",-1,1)</f>
        <v>IMPERATRIZ X SÃO LUIS 20:15</v>
      </c>
      <c r="J6511" s="145" t="str" cm="1">
        <f t="array" ref="J6511">_xlfn.XLOOKUP(D6511,justificativas_motivos,justificativas_texto,"",1,1)</f>
        <v>MOTORISTA CUMPRINDO HORÁRIO NA ESCALA ATUAL</v>
      </c>
    </row>
    <row r="6512" spans="1:10" ht="41.25" hidden="1" customHeight="1">
      <c r="A6512" s="152">
        <v>45872</v>
      </c>
      <c r="B6512" s="135">
        <v>25008</v>
      </c>
      <c r="C6512" s="133">
        <v>0.3</v>
      </c>
      <c r="D6512" s="136" t="s">
        <v>11</v>
      </c>
      <c r="E6512" s="129" t="s">
        <v>413</v>
      </c>
      <c r="F6512" s="132"/>
      <c r="G6512" s="132" t="str">
        <f t="shared" si="220"/>
        <v>1</v>
      </c>
      <c r="H6512" s="137">
        <f t="shared" si="221"/>
        <v>18</v>
      </c>
      <c r="I6512" s="132" t="str" cm="1">
        <f t="array" ref="I6512">_xlfn.XLOOKUP(C6512,imp_horarios,imp_trechos_janta,"",-1,1)</f>
        <v>BELEM X GOIANIA 07:12</v>
      </c>
      <c r="J6512" s="145" t="str" cm="1">
        <f t="array" ref="J6512">_xlfn.XLOOKUP(D6512,justificativas_motivos,justificativas_texto,"",1,1)</f>
        <v>MOTORISTA CUMPRINDO HORÁRIO NA ESCALA ATUAL</v>
      </c>
    </row>
    <row r="6513" spans="1:10" ht="41.25" hidden="1" customHeight="1">
      <c r="A6513" s="152">
        <v>45872</v>
      </c>
      <c r="B6513" s="135">
        <v>25008</v>
      </c>
      <c r="C6513" s="133">
        <v>0.3</v>
      </c>
      <c r="D6513" s="136" t="s">
        <v>11</v>
      </c>
      <c r="E6513" s="153" t="s">
        <v>14</v>
      </c>
      <c r="F6513" s="132"/>
      <c r="G6513" s="132" t="str">
        <f t="shared" si="220"/>
        <v>1</v>
      </c>
      <c r="H6513" s="137">
        <f t="shared" si="221"/>
        <v>18</v>
      </c>
      <c r="I6513" s="132" t="str" cm="1">
        <f t="array" ref="I6513">_xlfn.XLOOKUP(C6513,imp_horarios,imp_trechos_janta,"",-1,1)</f>
        <v>BELEM X GOIANIA 07:12</v>
      </c>
      <c r="J6513" s="145" t="str" cm="1">
        <f t="array" ref="J6513">_xlfn.XLOOKUP(D6513,justificativas_motivos,justificativas_texto,"",1,1)</f>
        <v>MOTORISTA CUMPRINDO HORÁRIO NA ESCALA ATUAL</v>
      </c>
    </row>
    <row r="6514" spans="1:10" ht="41.25" hidden="1" customHeight="1">
      <c r="A6514" s="152">
        <v>45872</v>
      </c>
      <c r="B6514" s="135">
        <v>24011</v>
      </c>
      <c r="C6514" s="133">
        <v>0.33333333333333331</v>
      </c>
      <c r="D6514" s="136" t="s">
        <v>11</v>
      </c>
      <c r="E6514" s="153" t="s">
        <v>209</v>
      </c>
      <c r="F6514" s="132"/>
      <c r="G6514" s="132" t="str">
        <f t="shared" si="220"/>
        <v>1</v>
      </c>
      <c r="H6514" s="137">
        <f t="shared" si="221"/>
        <v>18</v>
      </c>
      <c r="I6514" s="132" t="str" cm="1">
        <f t="array" ref="I6514">_xlfn.XLOOKUP(C6514,imp_horarios,imp_trechos_janta,"",-1,1)</f>
        <v>SAO LUIS X GOIANIA 08:00</v>
      </c>
      <c r="J6514" s="145" t="str" cm="1">
        <f t="array" ref="J6514">_xlfn.XLOOKUP(D6514,justificativas_motivos,justificativas_texto,"",1,1)</f>
        <v>MOTORISTA CUMPRINDO HORÁRIO NA ESCALA ATUAL</v>
      </c>
    </row>
    <row r="6515" spans="1:10" ht="41.25" hidden="1" customHeight="1">
      <c r="A6515" s="152">
        <v>45872</v>
      </c>
      <c r="B6515" s="135">
        <v>24011</v>
      </c>
      <c r="C6515" s="133">
        <v>0.33333333333333331</v>
      </c>
      <c r="D6515" s="136" t="s">
        <v>11</v>
      </c>
      <c r="E6515" s="129" t="s">
        <v>190</v>
      </c>
      <c r="F6515" s="132"/>
      <c r="G6515" s="132" t="str">
        <f t="shared" si="220"/>
        <v>1</v>
      </c>
      <c r="H6515" s="137">
        <f t="shared" si="221"/>
        <v>18</v>
      </c>
      <c r="I6515" s="132" t="str" cm="1">
        <f t="array" ref="I6515">_xlfn.XLOOKUP(C6515,imp_horarios,imp_trechos_janta,"",-1,1)</f>
        <v>SAO LUIS X GOIANIA 08:00</v>
      </c>
      <c r="J6515" s="145" t="str" cm="1">
        <f t="array" ref="J6515">_xlfn.XLOOKUP(D6515,justificativas_motivos,justificativas_texto,"",1,1)</f>
        <v>MOTORISTA CUMPRINDO HORÁRIO NA ESCALA ATUAL</v>
      </c>
    </row>
    <row r="6516" spans="1:10" ht="41.25" hidden="1" customHeight="1">
      <c r="A6516" s="152">
        <v>45872</v>
      </c>
      <c r="B6516" s="135">
        <v>19008</v>
      </c>
      <c r="C6516" s="133">
        <v>0.75</v>
      </c>
      <c r="D6516" s="136" t="s">
        <v>11</v>
      </c>
      <c r="E6516" s="132" t="s">
        <v>124</v>
      </c>
      <c r="F6516" s="132"/>
      <c r="G6516" s="132" t="str">
        <f t="shared" si="220"/>
        <v>1</v>
      </c>
      <c r="H6516" s="137">
        <f t="shared" si="221"/>
        <v>18</v>
      </c>
      <c r="I6516" s="132" t="str" cm="1">
        <f t="array" ref="I6516">_xlfn.XLOOKUP(C6516,imp_horarios,imp_trechos_janta,"",-1,1)</f>
        <v>GOIANIA X TERESINA 18:00</v>
      </c>
      <c r="J6516" s="145" t="str" cm="1">
        <f t="array" ref="J6516">_xlfn.XLOOKUP(D6516,justificativas_motivos,justificativas_texto,"",1,1)</f>
        <v>MOTORISTA CUMPRINDO HORÁRIO NA ESCALA ATUAL</v>
      </c>
    </row>
    <row r="6517" spans="1:10" ht="41.25" hidden="1" customHeight="1">
      <c r="A6517" s="152">
        <v>45872</v>
      </c>
      <c r="B6517" s="135">
        <v>19008</v>
      </c>
      <c r="C6517" s="133">
        <v>0.75</v>
      </c>
      <c r="D6517" s="136" t="s">
        <v>11</v>
      </c>
      <c r="E6517" s="132" t="s">
        <v>143</v>
      </c>
      <c r="F6517" s="132"/>
      <c r="G6517" s="132" t="str">
        <f t="shared" si="220"/>
        <v>1</v>
      </c>
      <c r="H6517" s="137">
        <f t="shared" si="221"/>
        <v>18</v>
      </c>
      <c r="I6517" s="132" t="str" cm="1">
        <f t="array" ref="I6517">_xlfn.XLOOKUP(C6517,imp_horarios,imp_trechos_janta,"",-1,1)</f>
        <v>GOIANIA X TERESINA 18:00</v>
      </c>
      <c r="J6517" s="145" t="str" cm="1">
        <f t="array" ref="J6517">_xlfn.XLOOKUP(D6517,justificativas_motivos,justificativas_texto,"",1,1)</f>
        <v>MOTORISTA CUMPRINDO HORÁRIO NA ESCALA ATUAL</v>
      </c>
    </row>
    <row r="6518" spans="1:10" ht="41.25" hidden="1" customHeight="1">
      <c r="A6518" s="152">
        <v>45872</v>
      </c>
      <c r="B6518" s="135">
        <v>19022</v>
      </c>
      <c r="C6518" s="133">
        <v>0.79166666666666663</v>
      </c>
      <c r="D6518" s="136" t="s">
        <v>11</v>
      </c>
      <c r="E6518" s="132" t="s">
        <v>174</v>
      </c>
      <c r="F6518" s="132"/>
      <c r="G6518" s="132" t="str">
        <f t="shared" si="220"/>
        <v>1</v>
      </c>
      <c r="H6518" s="137">
        <f t="shared" si="221"/>
        <v>18</v>
      </c>
      <c r="I6518" s="132" t="str" cm="1">
        <f t="array" ref="I6518">_xlfn.XLOOKUP(C6518,imp_horarios,imp_trechos_janta,"",-1,1)</f>
        <v>GOIANIA X TERESINA 18:00</v>
      </c>
      <c r="J6518" s="145" t="str" cm="1">
        <f t="array" ref="J6518">_xlfn.XLOOKUP(D6518,justificativas_motivos,justificativas_texto,"",1,1)</f>
        <v>MOTORISTA CUMPRINDO HORÁRIO NA ESCALA ATUAL</v>
      </c>
    </row>
    <row r="6519" spans="1:10" ht="41.25" hidden="1" customHeight="1">
      <c r="A6519" s="152">
        <v>45872</v>
      </c>
      <c r="B6519" s="135">
        <v>19022</v>
      </c>
      <c r="C6519" s="133">
        <v>0.79166666666666663</v>
      </c>
      <c r="D6519" s="136" t="s">
        <v>11</v>
      </c>
      <c r="E6519" s="132" t="s">
        <v>135</v>
      </c>
      <c r="F6519" s="132"/>
      <c r="G6519" s="132" t="str">
        <f t="shared" si="220"/>
        <v>1</v>
      </c>
      <c r="H6519" s="137">
        <f t="shared" si="221"/>
        <v>18</v>
      </c>
      <c r="I6519" s="132" t="str" cm="1">
        <f t="array" ref="I6519">_xlfn.XLOOKUP(C6519,imp_horarios,imp_trechos_janta,"",-1,1)</f>
        <v>GOIANIA X TERESINA 18:00</v>
      </c>
      <c r="J6519" s="145" t="str" cm="1">
        <f t="array" ref="J6519">_xlfn.XLOOKUP(D6519,justificativas_motivos,justificativas_texto,"",1,1)</f>
        <v>MOTORISTA CUMPRINDO HORÁRIO NA ESCALA ATUAL</v>
      </c>
    </row>
    <row r="6520" spans="1:10" ht="41.25" hidden="1" customHeight="1">
      <c r="A6520" s="152">
        <v>45873</v>
      </c>
      <c r="B6520" s="147" t="s">
        <v>137</v>
      </c>
      <c r="C6520" s="147" t="s">
        <v>137</v>
      </c>
      <c r="D6520" s="147" t="s">
        <v>137</v>
      </c>
      <c r="E6520" s="149" t="s">
        <v>174</v>
      </c>
      <c r="F6520" s="149"/>
      <c r="G6520" s="149" t="str">
        <f t="shared" si="220"/>
        <v>1</v>
      </c>
      <c r="H6520" s="150">
        <f t="shared" si="221"/>
        <v>18</v>
      </c>
      <c r="I6520" s="149" t="str" cm="1">
        <f t="array" ref="I6520">_xlfn.XLOOKUP(C6520,imp_horarios,imp_trechos_janta,"",-1,1)</f>
        <v>ESPERA</v>
      </c>
      <c r="J6520" s="151" t="str" cm="1">
        <f t="array" ref="J6520">_xlfn.XLOOKUP(D6520,justificativas_motivos,justificativas_texto,"",1,1)</f>
        <v>MOTORISTA NA GARAGEM EM ESPERA PARA DISPONIBILIDADE DE HORARIOS</v>
      </c>
    </row>
    <row r="6521" spans="1:10" ht="41.25" hidden="1" customHeight="1">
      <c r="A6521" s="152">
        <v>45873</v>
      </c>
      <c r="B6521" s="146" t="s">
        <v>137</v>
      </c>
      <c r="C6521" s="147" t="s">
        <v>137</v>
      </c>
      <c r="D6521" s="148" t="s">
        <v>137</v>
      </c>
      <c r="E6521" s="149" t="s">
        <v>135</v>
      </c>
      <c r="F6521" s="149"/>
      <c r="G6521" s="149" t="str">
        <f t="shared" si="220"/>
        <v>1</v>
      </c>
      <c r="H6521" s="150">
        <f t="shared" si="221"/>
        <v>18</v>
      </c>
      <c r="I6521" s="149" t="str" cm="1">
        <f t="array" ref="I6521">_xlfn.XLOOKUP(C6521,imp_horarios,imp_trechos_janta,"",-1,1)</f>
        <v>ESPERA</v>
      </c>
      <c r="J6521" s="151" t="str" cm="1">
        <f t="array" ref="J6521">_xlfn.XLOOKUP(D6521,justificativas_motivos,justificativas_texto,"",1,1)</f>
        <v>MOTORISTA NA GARAGEM EM ESPERA PARA DISPONIBILIDADE DE HORARIOS</v>
      </c>
    </row>
    <row r="6522" spans="1:10" ht="41.25" hidden="1" customHeight="1">
      <c r="A6522" s="152">
        <v>45873</v>
      </c>
      <c r="B6522" s="135">
        <v>20022</v>
      </c>
      <c r="C6522" s="133">
        <v>0.39583333333333331</v>
      </c>
      <c r="D6522" s="136" t="s">
        <v>11</v>
      </c>
      <c r="E6522" s="132" t="s">
        <v>18</v>
      </c>
      <c r="F6522" s="132"/>
      <c r="G6522" s="132" t="str">
        <f t="shared" si="220"/>
        <v>1</v>
      </c>
      <c r="H6522" s="137">
        <f t="shared" si="221"/>
        <v>18</v>
      </c>
      <c r="I6522" s="132" t="str" cm="1">
        <f t="array" ref="I6522">_xlfn.XLOOKUP(C6522,imp_horarios,imp_trechos_janta,"",-1,1)</f>
        <v>GOIANIA X BELEM 09:30</v>
      </c>
      <c r="J6522" s="145" t="str" cm="1">
        <f t="array" ref="J6522">_xlfn.XLOOKUP(D6522,justificativas_motivos,justificativas_texto,"",1,1)</f>
        <v>MOTORISTA CUMPRINDO HORÁRIO NA ESCALA ATUAL</v>
      </c>
    </row>
    <row r="6523" spans="1:10" ht="41.25" hidden="1" customHeight="1">
      <c r="A6523" s="152">
        <v>45873</v>
      </c>
      <c r="B6523" s="135">
        <v>20022</v>
      </c>
      <c r="C6523" s="133">
        <v>0.39583333333333331</v>
      </c>
      <c r="D6523" s="136" t="s">
        <v>11</v>
      </c>
      <c r="E6523" s="132" t="s">
        <v>530</v>
      </c>
      <c r="F6523" s="132"/>
      <c r="G6523" s="132" t="str">
        <f t="shared" si="220"/>
        <v>1</v>
      </c>
      <c r="H6523" s="137">
        <f t="shared" si="221"/>
        <v>18</v>
      </c>
      <c r="I6523" s="132" t="str" cm="1">
        <f t="array" ref="I6523">_xlfn.XLOOKUP(C6523,imp_horarios,imp_trechos_janta,"",-1,1)</f>
        <v>GOIANIA X BELEM 09:30</v>
      </c>
      <c r="J6523" s="145" t="str" cm="1">
        <f t="array" ref="J6523">_xlfn.XLOOKUP(D6523,justificativas_motivos,justificativas_texto,"",1,1)</f>
        <v>MOTORISTA CUMPRINDO HORÁRIO NA ESCALA ATUAL</v>
      </c>
    </row>
    <row r="6524" spans="1:10" ht="41.25" hidden="1" customHeight="1">
      <c r="A6524" s="152">
        <v>45873</v>
      </c>
      <c r="B6524" s="135">
        <v>19009</v>
      </c>
      <c r="C6524" s="133">
        <v>0.75</v>
      </c>
      <c r="D6524" s="136" t="s">
        <v>11</v>
      </c>
      <c r="E6524" s="132" t="s">
        <v>290</v>
      </c>
      <c r="F6524" s="132"/>
      <c r="G6524" s="132" t="str">
        <f t="shared" ref="G6524:G6587" si="222">IF(E6524="MOTORISTA","","1")</f>
        <v>1</v>
      </c>
      <c r="H6524" s="137">
        <f t="shared" si="221"/>
        <v>18</v>
      </c>
      <c r="I6524" s="132" t="str" cm="1">
        <f t="array" ref="I6524">_xlfn.XLOOKUP(C6524,imp_horarios,imp_trechos_janta,"",-1,1)</f>
        <v>GOIANIA X TERESINA 18:00</v>
      </c>
      <c r="J6524" s="145" t="str" cm="1">
        <f t="array" ref="J6524">_xlfn.XLOOKUP(D6524,justificativas_motivos,justificativas_texto,"",1,1)</f>
        <v>MOTORISTA CUMPRINDO HORÁRIO NA ESCALA ATUAL</v>
      </c>
    </row>
    <row r="6525" spans="1:10" ht="41.25" hidden="1" customHeight="1">
      <c r="A6525" s="152">
        <v>45873</v>
      </c>
      <c r="B6525" s="135">
        <v>19009</v>
      </c>
      <c r="C6525" s="133">
        <v>0.75</v>
      </c>
      <c r="D6525" s="136" t="s">
        <v>11</v>
      </c>
      <c r="E6525" s="132" t="s">
        <v>130</v>
      </c>
      <c r="F6525" s="132"/>
      <c r="G6525" s="132" t="str">
        <f t="shared" si="222"/>
        <v>1</v>
      </c>
      <c r="H6525" s="137">
        <f t="shared" si="221"/>
        <v>18</v>
      </c>
      <c r="I6525" s="132" t="str" cm="1">
        <f t="array" ref="I6525">_xlfn.XLOOKUP(C6525,imp_horarios,imp_trechos_janta,"",-1,1)</f>
        <v>GOIANIA X TERESINA 18:00</v>
      </c>
      <c r="J6525" s="145" t="str" cm="1">
        <f t="array" ref="J6525">_xlfn.XLOOKUP(D6525,justificativas_motivos,justificativas_texto,"",1,1)</f>
        <v>MOTORISTA CUMPRINDO HORÁRIO NA ESCALA ATUAL</v>
      </c>
    </row>
    <row r="6526" spans="1:10" ht="41.25" hidden="1" customHeight="1">
      <c r="A6526" s="152">
        <v>45873</v>
      </c>
      <c r="B6526" s="135">
        <v>24013</v>
      </c>
      <c r="C6526" s="133">
        <v>0.79166666666666663</v>
      </c>
      <c r="D6526" s="136" t="s">
        <v>11</v>
      </c>
      <c r="E6526" s="132" t="s">
        <v>671</v>
      </c>
      <c r="F6526" s="132"/>
      <c r="G6526" s="132" t="str">
        <f t="shared" si="222"/>
        <v>1</v>
      </c>
      <c r="H6526" s="137">
        <f t="shared" si="221"/>
        <v>18</v>
      </c>
      <c r="I6526" s="132" t="s">
        <v>79</v>
      </c>
      <c r="J6526" s="145" t="str" cm="1">
        <f t="array" ref="J6526">_xlfn.XLOOKUP(D6526,justificativas_motivos,justificativas_texto,"",1,1)</f>
        <v>MOTORISTA CUMPRINDO HORÁRIO NA ESCALA ATUAL</v>
      </c>
    </row>
    <row r="6527" spans="1:10" ht="41.25" hidden="1" customHeight="1">
      <c r="A6527" s="152">
        <v>45873</v>
      </c>
      <c r="B6527" s="135">
        <v>24013</v>
      </c>
      <c r="C6527" s="133">
        <v>0.79166666666666663</v>
      </c>
      <c r="D6527" s="136" t="s">
        <v>11</v>
      </c>
      <c r="E6527" s="132" t="s">
        <v>238</v>
      </c>
      <c r="F6527" s="132"/>
      <c r="G6527" s="132" t="str">
        <f t="shared" si="222"/>
        <v>1</v>
      </c>
      <c r="H6527" s="137">
        <f t="shared" si="221"/>
        <v>18</v>
      </c>
      <c r="I6527" s="132" t="s">
        <v>79</v>
      </c>
      <c r="J6527" s="145" t="str" cm="1">
        <f t="array" ref="J6527">_xlfn.XLOOKUP(D6527,justificativas_motivos,justificativas_texto,"",1,1)</f>
        <v>MOTORISTA CUMPRINDO HORÁRIO NA ESCALA ATUAL</v>
      </c>
    </row>
    <row r="6528" spans="1:10" ht="41.25" hidden="1" customHeight="1">
      <c r="A6528" s="152">
        <v>45873</v>
      </c>
      <c r="B6528" s="135">
        <v>25007</v>
      </c>
      <c r="C6528" s="133">
        <v>0.83333333333333337</v>
      </c>
      <c r="D6528" s="136" t="s">
        <v>11</v>
      </c>
      <c r="E6528" s="132" t="s">
        <v>531</v>
      </c>
      <c r="F6528" s="132"/>
      <c r="G6528" s="132" t="str">
        <f t="shared" si="222"/>
        <v>1</v>
      </c>
      <c r="H6528" s="137">
        <f t="shared" si="221"/>
        <v>18</v>
      </c>
      <c r="I6528" s="132" t="str" cm="1">
        <f t="array" ref="I6528">_xlfn.XLOOKUP(C6528,imp_horarios,imp_trechos_janta,"",-1,1)</f>
        <v>GOIANIA X SAO LUIS 20:00</v>
      </c>
      <c r="J6528" s="145" t="str" cm="1">
        <f t="array" ref="J6528">_xlfn.XLOOKUP(D6528,justificativas_motivos,justificativas_texto,"",1,1)</f>
        <v>MOTORISTA CUMPRINDO HORÁRIO NA ESCALA ATUAL</v>
      </c>
    </row>
    <row r="6529" spans="1:10" ht="41.25" hidden="1" customHeight="1">
      <c r="A6529" s="152">
        <v>45873</v>
      </c>
      <c r="B6529" s="146">
        <v>25007</v>
      </c>
      <c r="C6529" s="147">
        <v>0.83333333333333337</v>
      </c>
      <c r="D6529" s="148" t="s">
        <v>11</v>
      </c>
      <c r="E6529" s="132" t="s">
        <v>168</v>
      </c>
      <c r="F6529" s="149"/>
      <c r="G6529" s="149" t="str">
        <f t="shared" si="222"/>
        <v>1</v>
      </c>
      <c r="H6529" s="150">
        <f t="shared" si="221"/>
        <v>18</v>
      </c>
      <c r="I6529" s="149" t="str" cm="1">
        <f t="array" ref="I6529">_xlfn.XLOOKUP(C6529,imp_horarios,imp_trechos_janta,"",-1,1)</f>
        <v>GOIANIA X SAO LUIS 20:00</v>
      </c>
      <c r="J6529" s="151" t="str" cm="1">
        <f t="array" ref="J6529">_xlfn.XLOOKUP(D6529,justificativas_motivos,justificativas_texto,"",1,1)</f>
        <v>MOTORISTA CUMPRINDO HORÁRIO NA ESCALA ATUAL</v>
      </c>
    </row>
    <row r="6530" spans="1:10" ht="41.25" hidden="1" customHeight="1">
      <c r="A6530" s="152">
        <v>45874</v>
      </c>
      <c r="B6530" s="146">
        <v>19025</v>
      </c>
      <c r="C6530" s="147">
        <v>0.87847222222222221</v>
      </c>
      <c r="D6530" s="148" t="s">
        <v>11</v>
      </c>
      <c r="E6530" s="132" t="s">
        <v>531</v>
      </c>
      <c r="F6530" s="149"/>
      <c r="G6530" s="149" t="str">
        <f t="shared" si="222"/>
        <v>1</v>
      </c>
      <c r="H6530" s="150">
        <f t="shared" si="221"/>
        <v>18</v>
      </c>
      <c r="I6530" s="149" t="str" cm="1">
        <f t="array" ref="I6530">_xlfn.XLOOKUP(C6530,imp_horarios,imp_trechos_janta,"",-1,1)</f>
        <v>BELEM X GOIANIA 21:05</v>
      </c>
      <c r="J6530" s="151" t="str" cm="1">
        <f t="array" ref="J6530">_xlfn.XLOOKUP(D6530,justificativas_motivos,justificativas_texto,"",1,1)</f>
        <v>MOTORISTA CUMPRINDO HORÁRIO NA ESCALA ATUAL</v>
      </c>
    </row>
    <row r="6531" spans="1:10" ht="41.25" hidden="1" customHeight="1">
      <c r="A6531" s="152">
        <v>45874</v>
      </c>
      <c r="B6531" s="146">
        <v>19025</v>
      </c>
      <c r="C6531" s="147">
        <v>0.87847222222222221</v>
      </c>
      <c r="D6531" s="148" t="s">
        <v>11</v>
      </c>
      <c r="E6531" s="149" t="s">
        <v>168</v>
      </c>
      <c r="F6531" s="149"/>
      <c r="G6531" s="149" t="str">
        <f t="shared" si="222"/>
        <v>1</v>
      </c>
      <c r="H6531" s="150">
        <f t="shared" si="221"/>
        <v>18</v>
      </c>
      <c r="I6531" s="149" t="str" cm="1">
        <f t="array" ref="I6531">_xlfn.XLOOKUP(C6531,imp_horarios,imp_trechos_janta,"",-1,1)</f>
        <v>BELEM X GOIANIA 21:05</v>
      </c>
      <c r="J6531" s="151" t="str" cm="1">
        <f t="array" ref="J6531">_xlfn.XLOOKUP(D6531,justificativas_motivos,justificativas_texto,"",1,1)</f>
        <v>MOTORISTA CUMPRINDO HORÁRIO NA ESCALA ATUAL</v>
      </c>
    </row>
    <row r="6532" spans="1:10" ht="41.25" hidden="1" customHeight="1">
      <c r="A6532" s="152">
        <v>45874</v>
      </c>
      <c r="B6532" s="146">
        <v>24013</v>
      </c>
      <c r="C6532" s="147">
        <v>0.3</v>
      </c>
      <c r="D6532" s="148" t="s">
        <v>11</v>
      </c>
      <c r="E6532" s="153" t="s">
        <v>349</v>
      </c>
      <c r="F6532" s="149"/>
      <c r="G6532" s="149" t="str">
        <f t="shared" si="222"/>
        <v>1</v>
      </c>
      <c r="H6532" s="150">
        <f t="shared" si="221"/>
        <v>18</v>
      </c>
      <c r="I6532" s="149" t="str" cm="1">
        <f t="array" ref="I6532">_xlfn.XLOOKUP(C6532,imp_horarios,imp_trechos_janta,"",-1,1)</f>
        <v>BELEM X GOIANIA 07:12</v>
      </c>
      <c r="J6532" s="151" t="str" cm="1">
        <f t="array" ref="J6532">_xlfn.XLOOKUP(D6532,justificativas_motivos,justificativas_texto,"",1,1)</f>
        <v>MOTORISTA CUMPRINDO HORÁRIO NA ESCALA ATUAL</v>
      </c>
    </row>
    <row r="6533" spans="1:10" ht="41.25" hidden="1" customHeight="1">
      <c r="A6533" s="152">
        <v>45874</v>
      </c>
      <c r="B6533" s="146">
        <v>24013</v>
      </c>
      <c r="C6533" s="147">
        <v>0.3</v>
      </c>
      <c r="D6533" s="148" t="s">
        <v>11</v>
      </c>
      <c r="E6533" s="153" t="s">
        <v>477</v>
      </c>
      <c r="F6533" s="149"/>
      <c r="G6533" s="149" t="str">
        <f t="shared" si="222"/>
        <v>1</v>
      </c>
      <c r="H6533" s="150">
        <f t="shared" si="221"/>
        <v>18</v>
      </c>
      <c r="I6533" s="149" t="str" cm="1">
        <f t="array" ref="I6533">_xlfn.XLOOKUP(C6533,imp_horarios,imp_trechos_janta,"",-1,1)</f>
        <v>BELEM X GOIANIA 07:12</v>
      </c>
      <c r="J6533" s="151" t="str" cm="1">
        <f t="array" ref="J6533">_xlfn.XLOOKUP(D6533,justificativas_motivos,justificativas_texto,"",1,1)</f>
        <v>MOTORISTA CUMPRINDO HORÁRIO NA ESCALA ATUAL</v>
      </c>
    </row>
    <row r="6534" spans="1:10" ht="41.25" hidden="1" customHeight="1">
      <c r="A6534" s="152">
        <v>45874</v>
      </c>
      <c r="B6534" s="146">
        <v>20013</v>
      </c>
      <c r="C6534" s="147">
        <v>0.75</v>
      </c>
      <c r="D6534" s="148" t="s">
        <v>11</v>
      </c>
      <c r="E6534" s="149" t="s">
        <v>66</v>
      </c>
      <c r="F6534" s="149"/>
      <c r="G6534" s="149" t="str">
        <f t="shared" si="222"/>
        <v>1</v>
      </c>
      <c r="H6534" s="150">
        <f t="shared" si="221"/>
        <v>18</v>
      </c>
      <c r="I6534" s="149" t="str" cm="1">
        <f t="array" ref="I6534">_xlfn.XLOOKUP(C6534,imp_horarios,imp_trechos_janta,"",-1,1)</f>
        <v>GOIANIA X TERESINA 18:00</v>
      </c>
      <c r="J6534" s="151" t="str" cm="1">
        <f t="array" ref="J6534">_xlfn.XLOOKUP(D6534,justificativas_motivos,justificativas_texto,"",1,1)</f>
        <v>MOTORISTA CUMPRINDO HORÁRIO NA ESCALA ATUAL</v>
      </c>
    </row>
    <row r="6535" spans="1:10" ht="41.25" hidden="1" customHeight="1">
      <c r="A6535" s="152">
        <v>45874</v>
      </c>
      <c r="B6535" s="146">
        <v>20013</v>
      </c>
      <c r="C6535" s="147">
        <v>0.75</v>
      </c>
      <c r="D6535" s="148" t="s">
        <v>11</v>
      </c>
      <c r="E6535" s="149" t="s">
        <v>226</v>
      </c>
      <c r="F6535" s="149"/>
      <c r="G6535" s="149" t="str">
        <f t="shared" si="222"/>
        <v>1</v>
      </c>
      <c r="H6535" s="150">
        <f t="shared" si="221"/>
        <v>18</v>
      </c>
      <c r="I6535" s="149" t="str" cm="1">
        <f t="array" ref="I6535">_xlfn.XLOOKUP(C6535,imp_horarios,imp_trechos_janta,"",-1,1)</f>
        <v>GOIANIA X TERESINA 18:00</v>
      </c>
      <c r="J6535" s="151" t="str" cm="1">
        <f t="array" ref="J6535">_xlfn.XLOOKUP(D6535,justificativas_motivos,justificativas_texto,"",1,1)</f>
        <v>MOTORISTA CUMPRINDO HORÁRIO NA ESCALA ATUAL</v>
      </c>
    </row>
    <row r="6536" spans="1:10" ht="41.25" hidden="1" customHeight="1">
      <c r="A6536" s="152">
        <v>45874</v>
      </c>
      <c r="B6536" s="146">
        <v>24005</v>
      </c>
      <c r="C6536" s="147">
        <v>0.79166666666666663</v>
      </c>
      <c r="D6536" s="148" t="s">
        <v>11</v>
      </c>
      <c r="E6536" s="149" t="s">
        <v>204</v>
      </c>
      <c r="F6536" s="149"/>
      <c r="G6536" s="149" t="str">
        <f t="shared" si="222"/>
        <v>1</v>
      </c>
      <c r="H6536" s="150">
        <f t="shared" si="221"/>
        <v>18</v>
      </c>
      <c r="I6536" s="149" t="s">
        <v>79</v>
      </c>
      <c r="J6536" s="151" t="str" cm="1">
        <f t="array" ref="J6536">_xlfn.XLOOKUP(D6536,justificativas_motivos,justificativas_texto,"",1,1)</f>
        <v>MOTORISTA CUMPRINDO HORÁRIO NA ESCALA ATUAL</v>
      </c>
    </row>
    <row r="6537" spans="1:10" ht="41.25" hidden="1" customHeight="1">
      <c r="A6537" s="152">
        <v>45874</v>
      </c>
      <c r="B6537" s="146">
        <v>24005</v>
      </c>
      <c r="C6537" s="147">
        <v>0.79166666666666663</v>
      </c>
      <c r="D6537" s="148" t="s">
        <v>11</v>
      </c>
      <c r="E6537" s="149" t="s">
        <v>118</v>
      </c>
      <c r="F6537" s="149"/>
      <c r="G6537" s="149" t="str">
        <f t="shared" si="222"/>
        <v>1</v>
      </c>
      <c r="H6537" s="150">
        <f t="shared" si="221"/>
        <v>18</v>
      </c>
      <c r="I6537" s="149" t="s">
        <v>79</v>
      </c>
      <c r="J6537" s="151" t="str" cm="1">
        <f t="array" ref="J6537">_xlfn.XLOOKUP(D6537,justificativas_motivos,justificativas_texto,"",1,1)</f>
        <v>MOTORISTA CUMPRINDO HORÁRIO NA ESCALA ATUAL</v>
      </c>
    </row>
    <row r="6538" spans="1:10" ht="41.25" hidden="1" customHeight="1">
      <c r="A6538" s="152">
        <v>45874</v>
      </c>
      <c r="B6538" s="146">
        <v>25012</v>
      </c>
      <c r="C6538" s="147">
        <v>0.83333333333333337</v>
      </c>
      <c r="D6538" s="148" t="s">
        <v>11</v>
      </c>
      <c r="E6538" s="149" t="s">
        <v>114</v>
      </c>
      <c r="F6538" s="149"/>
      <c r="G6538" s="149" t="str">
        <f t="shared" si="222"/>
        <v>1</v>
      </c>
      <c r="H6538" s="150">
        <f t="shared" si="221"/>
        <v>18</v>
      </c>
      <c r="I6538" s="149" t="str" cm="1">
        <f t="array" ref="I6538">_xlfn.XLOOKUP(C6538,imp_horarios,imp_trechos_janta,"",-1,1)</f>
        <v>GOIANIA X SAO LUIS 20:00</v>
      </c>
      <c r="J6538" s="151" t="str" cm="1">
        <f t="array" ref="J6538">_xlfn.XLOOKUP(D6538,justificativas_motivos,justificativas_texto,"",1,1)</f>
        <v>MOTORISTA CUMPRINDO HORÁRIO NA ESCALA ATUAL</v>
      </c>
    </row>
    <row r="6539" spans="1:10" ht="41.25" hidden="1" customHeight="1">
      <c r="A6539" s="144">
        <v>45874</v>
      </c>
      <c r="B6539" s="135">
        <v>25012</v>
      </c>
      <c r="C6539" s="133">
        <v>0.83333333333333337</v>
      </c>
      <c r="D6539" s="136" t="s">
        <v>11</v>
      </c>
      <c r="E6539" s="132" t="s">
        <v>472</v>
      </c>
      <c r="F6539" s="132"/>
      <c r="G6539" s="132" t="str">
        <f t="shared" si="222"/>
        <v>1</v>
      </c>
      <c r="H6539" s="137">
        <f t="shared" si="221"/>
        <v>18</v>
      </c>
      <c r="I6539" s="132" t="str" cm="1">
        <f t="array" ref="I6539">_xlfn.XLOOKUP(C6539,imp_horarios,imp_trechos_janta,"",-1,1)</f>
        <v>GOIANIA X SAO LUIS 20:00</v>
      </c>
      <c r="J6539" s="145" t="str" cm="1">
        <f t="array" ref="J6539">_xlfn.XLOOKUP(D6539,justificativas_motivos,justificativas_texto,"",1,1)</f>
        <v>MOTORISTA CUMPRINDO HORÁRIO NA ESCALA ATUAL</v>
      </c>
    </row>
    <row r="6540" spans="1:10" ht="41.25" hidden="1" customHeight="1">
      <c r="A6540" s="144">
        <v>45875</v>
      </c>
      <c r="B6540" s="135" t="s">
        <v>137</v>
      </c>
      <c r="C6540" s="133" t="s">
        <v>137</v>
      </c>
      <c r="D6540" s="136" t="s">
        <v>137</v>
      </c>
      <c r="E6540" s="132" t="s">
        <v>114</v>
      </c>
      <c r="F6540" s="132"/>
      <c r="G6540" s="132" t="str">
        <f t="shared" si="222"/>
        <v>1</v>
      </c>
      <c r="H6540" s="137">
        <f t="shared" si="221"/>
        <v>18</v>
      </c>
      <c r="I6540" s="132" t="str" cm="1">
        <f t="array" ref="I6540">_xlfn.XLOOKUP(C6540,imp_horarios,imp_trechos_janta,"",-1,1)</f>
        <v>ESPERA</v>
      </c>
      <c r="J6540" s="145" t="str" cm="1">
        <f t="array" ref="J6540">_xlfn.XLOOKUP(D6540,justificativas_motivos,justificativas_texto,"",1,1)</f>
        <v>MOTORISTA NA GARAGEM EM ESPERA PARA DISPONIBILIDADE DE HORARIOS</v>
      </c>
    </row>
    <row r="6541" spans="1:10" ht="41.25" hidden="1" customHeight="1">
      <c r="A6541" s="144">
        <v>45875</v>
      </c>
      <c r="B6541" s="135" t="s">
        <v>137</v>
      </c>
      <c r="C6541" s="133" t="s">
        <v>137</v>
      </c>
      <c r="D6541" s="136" t="s">
        <v>137</v>
      </c>
      <c r="E6541" s="132" t="s">
        <v>472</v>
      </c>
      <c r="F6541" s="132"/>
      <c r="G6541" s="132" t="str">
        <f t="shared" si="222"/>
        <v>1</v>
      </c>
      <c r="H6541" s="137">
        <f t="shared" si="221"/>
        <v>18</v>
      </c>
      <c r="I6541" s="132" t="str" cm="1">
        <f t="array" ref="I6541">_xlfn.XLOOKUP(C6541,imp_horarios,imp_trechos_janta,"",-1,1)</f>
        <v>ESPERA</v>
      </c>
      <c r="J6541" s="145" t="str" cm="1">
        <f t="array" ref="J6541">_xlfn.XLOOKUP(D6541,justificativas_motivos,justificativas_texto,"",1,1)</f>
        <v>MOTORISTA NA GARAGEM EM ESPERA PARA DISPONIBILIDADE DE HORARIOS</v>
      </c>
    </row>
    <row r="6542" spans="1:10" ht="41.25" hidden="1" customHeight="1">
      <c r="A6542" s="144">
        <v>45875</v>
      </c>
      <c r="B6542" s="135">
        <v>19011</v>
      </c>
      <c r="C6542" s="133">
        <v>0.39583333333333331</v>
      </c>
      <c r="D6542" s="136" t="s">
        <v>11</v>
      </c>
      <c r="E6542" s="132" t="s">
        <v>343</v>
      </c>
      <c r="F6542" s="132"/>
      <c r="G6542" s="132" t="str">
        <f t="shared" si="222"/>
        <v>1</v>
      </c>
      <c r="H6542" s="137">
        <f t="shared" si="221"/>
        <v>18</v>
      </c>
      <c r="I6542" s="132" t="str" cm="1">
        <f t="array" ref="I6542">_xlfn.XLOOKUP(C6542,imp_horarios,imp_trechos_janta,"",-1,1)</f>
        <v>GOIANIA X BELEM 09:30</v>
      </c>
      <c r="J6542" s="145" t="str" cm="1">
        <f t="array" ref="J6542">_xlfn.XLOOKUP(D6542,justificativas_motivos,justificativas_texto,"",1,1)</f>
        <v>MOTORISTA CUMPRINDO HORÁRIO NA ESCALA ATUAL</v>
      </c>
    </row>
    <row r="6543" spans="1:10" ht="41.25" hidden="1" customHeight="1">
      <c r="A6543" s="144">
        <v>45875</v>
      </c>
      <c r="B6543" s="135">
        <v>19011</v>
      </c>
      <c r="C6543" s="133">
        <v>0.39583333333333331</v>
      </c>
      <c r="D6543" s="136" t="s">
        <v>11</v>
      </c>
      <c r="E6543" s="132" t="s">
        <v>400</v>
      </c>
      <c r="F6543" s="132"/>
      <c r="G6543" s="132" t="str">
        <f t="shared" si="222"/>
        <v>1</v>
      </c>
      <c r="H6543" s="137">
        <f t="shared" si="221"/>
        <v>18</v>
      </c>
      <c r="I6543" s="132" t="str" cm="1">
        <f t="array" ref="I6543">_xlfn.XLOOKUP(C6543,imp_horarios,imp_trechos_janta,"",-1,1)</f>
        <v>GOIANIA X BELEM 09:30</v>
      </c>
      <c r="J6543" s="145" t="str" cm="1">
        <f t="array" ref="J6543">_xlfn.XLOOKUP(D6543,justificativas_motivos,justificativas_texto,"",1,1)</f>
        <v>MOTORISTA CUMPRINDO HORÁRIO NA ESCALA ATUAL</v>
      </c>
    </row>
    <row r="6544" spans="1:10" ht="41.25" hidden="1" customHeight="1">
      <c r="A6544" s="144">
        <v>45875</v>
      </c>
      <c r="B6544" s="135" t="s">
        <v>71</v>
      </c>
      <c r="C6544" s="133" t="s">
        <v>72</v>
      </c>
      <c r="D6544" s="136" t="s">
        <v>350</v>
      </c>
      <c r="E6544" s="132" t="s">
        <v>278</v>
      </c>
      <c r="F6544" s="132"/>
      <c r="G6544" s="132" t="str">
        <f t="shared" si="222"/>
        <v>1</v>
      </c>
      <c r="H6544" s="137">
        <f t="shared" si="221"/>
        <v>18</v>
      </c>
      <c r="I6544" s="132" t="s">
        <v>72</v>
      </c>
      <c r="J6544" s="145" t="str" cm="1">
        <f t="array" ref="J6544">_xlfn.XLOOKUP(D6544,justificativas_motivos,justificativas_texto,"",1,1)</f>
        <v>JUSTIFICATIVAS</v>
      </c>
    </row>
    <row r="6545" spans="1:10" ht="41.25" hidden="1" customHeight="1">
      <c r="A6545" s="144">
        <v>45875</v>
      </c>
      <c r="B6545" s="135">
        <v>19013</v>
      </c>
      <c r="C6545" s="133">
        <v>0.75</v>
      </c>
      <c r="D6545" s="136" t="s">
        <v>11</v>
      </c>
      <c r="E6545" s="132" t="s">
        <v>138</v>
      </c>
      <c r="F6545" s="132"/>
      <c r="G6545" s="132" t="str">
        <f t="shared" si="222"/>
        <v>1</v>
      </c>
      <c r="H6545" s="137">
        <f t="shared" si="221"/>
        <v>18</v>
      </c>
      <c r="I6545" s="132" t="str" cm="1">
        <f t="array" ref="I6545">_xlfn.XLOOKUP(C6545,imp_horarios,imp_trechos_janta,"",-1,1)</f>
        <v>GOIANIA X TERESINA 18:00</v>
      </c>
      <c r="J6545" s="145" t="str" cm="1">
        <f t="array" ref="J6545">_xlfn.XLOOKUP(D6545,justificativas_motivos,justificativas_texto,"",1,1)</f>
        <v>MOTORISTA CUMPRINDO HORÁRIO NA ESCALA ATUAL</v>
      </c>
    </row>
    <row r="6546" spans="1:10" ht="41.25" hidden="1" customHeight="1">
      <c r="A6546" s="144">
        <v>45875</v>
      </c>
      <c r="B6546" s="135">
        <v>19013</v>
      </c>
      <c r="C6546" s="133">
        <v>0.75</v>
      </c>
      <c r="D6546" s="136" t="s">
        <v>11</v>
      </c>
      <c r="E6546" s="132" t="s">
        <v>232</v>
      </c>
      <c r="F6546" s="132"/>
      <c r="G6546" s="132" t="str">
        <f t="shared" si="222"/>
        <v>1</v>
      </c>
      <c r="H6546" s="137">
        <f t="shared" si="221"/>
        <v>18</v>
      </c>
      <c r="I6546" s="132" t="str" cm="1">
        <f t="array" ref="I6546">_xlfn.XLOOKUP(C6546,imp_horarios,imp_trechos_janta,"",-1,1)</f>
        <v>GOIANIA X TERESINA 18:00</v>
      </c>
      <c r="J6546" s="145" t="str" cm="1">
        <f t="array" ref="J6546">_xlfn.XLOOKUP(D6546,justificativas_motivos,justificativas_texto,"",1,1)</f>
        <v>MOTORISTA CUMPRINDO HORÁRIO NA ESCALA ATUAL</v>
      </c>
    </row>
    <row r="6547" spans="1:10" ht="41.25" hidden="1" customHeight="1">
      <c r="A6547" s="144">
        <v>45875</v>
      </c>
      <c r="B6547" s="135">
        <v>25010</v>
      </c>
      <c r="C6547" s="133">
        <v>0.79166666666666663</v>
      </c>
      <c r="D6547" s="136" t="s">
        <v>11</v>
      </c>
      <c r="E6547" s="132" t="s">
        <v>43</v>
      </c>
      <c r="F6547" s="132"/>
      <c r="G6547" s="132" t="str">
        <f t="shared" si="222"/>
        <v>1</v>
      </c>
      <c r="H6547" s="137">
        <f t="shared" si="221"/>
        <v>18</v>
      </c>
      <c r="I6547" s="132" t="str" cm="1">
        <f t="array" ref="I6547">_xlfn.XLOOKUP(C6547,imp_horarios,imp_trechos_janta,"",-1,1)</f>
        <v>GOIANIA X TERESINA 18:00</v>
      </c>
      <c r="J6547" s="145" t="str" cm="1">
        <f t="array" ref="J6547">_xlfn.XLOOKUP(D6547,justificativas_motivos,justificativas_texto,"",1,1)</f>
        <v>MOTORISTA CUMPRINDO HORÁRIO NA ESCALA ATUAL</v>
      </c>
    </row>
    <row r="6548" spans="1:10" ht="41.25" hidden="1" customHeight="1">
      <c r="A6548" s="144">
        <v>45875</v>
      </c>
      <c r="B6548" s="135">
        <v>25010</v>
      </c>
      <c r="C6548" s="133">
        <v>0.79166666666666663</v>
      </c>
      <c r="D6548" s="136" t="s">
        <v>11</v>
      </c>
      <c r="E6548" s="132" t="s">
        <v>110</v>
      </c>
      <c r="F6548" s="132"/>
      <c r="G6548" s="132" t="str">
        <f t="shared" si="222"/>
        <v>1</v>
      </c>
      <c r="H6548" s="137">
        <f t="shared" si="221"/>
        <v>18</v>
      </c>
      <c r="I6548" s="132" t="str" cm="1">
        <f t="array" ref="I6548">_xlfn.XLOOKUP(C6548,imp_horarios,imp_trechos_janta,"",-1,1)</f>
        <v>GOIANIA X TERESINA 18:00</v>
      </c>
      <c r="J6548" s="145" t="str" cm="1">
        <f t="array" ref="J6548">_xlfn.XLOOKUP(D6548,justificativas_motivos,justificativas_texto,"",1,1)</f>
        <v>MOTORISTA CUMPRINDO HORÁRIO NA ESCALA ATUAL</v>
      </c>
    </row>
    <row r="6549" spans="1:10" ht="41.25" hidden="1" customHeight="1">
      <c r="A6549" s="152">
        <v>45875</v>
      </c>
      <c r="B6549" s="146">
        <v>24006</v>
      </c>
      <c r="C6549" s="147">
        <v>0.83333333333333337</v>
      </c>
      <c r="D6549" s="148" t="s">
        <v>11</v>
      </c>
      <c r="E6549" s="149" t="s">
        <v>157</v>
      </c>
      <c r="F6549" s="149"/>
      <c r="G6549" s="149" t="str">
        <f t="shared" si="222"/>
        <v>1</v>
      </c>
      <c r="H6549" s="150">
        <f t="shared" si="221"/>
        <v>18</v>
      </c>
      <c r="I6549" s="149" t="str" cm="1">
        <f t="array" ref="I6549">_xlfn.XLOOKUP(C6549,imp_horarios,imp_trechos_janta,"",-1,1)</f>
        <v>GOIANIA X SAO LUIS 20:00</v>
      </c>
      <c r="J6549" s="151" t="str" cm="1">
        <f t="array" ref="J6549">_xlfn.XLOOKUP(D6549,justificativas_motivos,justificativas_texto,"",1,1)</f>
        <v>MOTORISTA CUMPRINDO HORÁRIO NA ESCALA ATUAL</v>
      </c>
    </row>
    <row r="6550" spans="1:10" ht="41.25" hidden="1" customHeight="1">
      <c r="A6550" s="152">
        <v>45875</v>
      </c>
      <c r="B6550" s="146">
        <v>24006</v>
      </c>
      <c r="C6550" s="147">
        <v>0.83333333333333337</v>
      </c>
      <c r="D6550" s="148" t="s">
        <v>11</v>
      </c>
      <c r="E6550" s="149" t="s">
        <v>156</v>
      </c>
      <c r="F6550" s="149"/>
      <c r="G6550" s="149" t="str">
        <f t="shared" si="222"/>
        <v>1</v>
      </c>
      <c r="H6550" s="150">
        <f t="shared" si="221"/>
        <v>18</v>
      </c>
      <c r="I6550" s="149" t="str" cm="1">
        <f t="array" ref="I6550">_xlfn.XLOOKUP(C6550,imp_horarios,imp_trechos_janta,"",-1,1)</f>
        <v>GOIANIA X SAO LUIS 20:00</v>
      </c>
      <c r="J6550" s="151" t="str" cm="1">
        <f t="array" ref="J6550">_xlfn.XLOOKUP(D6550,justificativas_motivos,justificativas_texto,"",1,1)</f>
        <v>MOTORISTA CUMPRINDO HORÁRIO NA ESCALA ATUAL</v>
      </c>
    </row>
    <row r="6551" spans="1:10" ht="41.25" hidden="1" customHeight="1">
      <c r="A6551" s="152">
        <v>45876</v>
      </c>
      <c r="B6551" s="146">
        <v>25010</v>
      </c>
      <c r="C6551" s="147">
        <v>0.3</v>
      </c>
      <c r="D6551" s="148" t="s">
        <v>11</v>
      </c>
      <c r="E6551" s="153" t="s">
        <v>200</v>
      </c>
      <c r="F6551" s="149"/>
      <c r="G6551" s="149" t="str">
        <f t="shared" si="222"/>
        <v>1</v>
      </c>
      <c r="H6551" s="150">
        <f t="shared" si="221"/>
        <v>18</v>
      </c>
      <c r="I6551" s="149" t="str" cm="1">
        <f t="array" ref="I6551">_xlfn.XLOOKUP(C6551,imp_horarios,imp_trechos_janta,"",-1,1)</f>
        <v>BELEM X GOIANIA 07:12</v>
      </c>
      <c r="J6551" s="151" t="str" cm="1">
        <f t="array" ref="J6551">_xlfn.XLOOKUP(D6551,justificativas_motivos,justificativas_texto,"",1,1)</f>
        <v>MOTORISTA CUMPRINDO HORÁRIO NA ESCALA ATUAL</v>
      </c>
    </row>
    <row r="6552" spans="1:10" ht="41.25" hidden="1" customHeight="1">
      <c r="A6552" s="152">
        <v>45876</v>
      </c>
      <c r="B6552" s="146">
        <v>25010</v>
      </c>
      <c r="C6552" s="147">
        <v>0.3</v>
      </c>
      <c r="D6552" s="148" t="s">
        <v>11</v>
      </c>
      <c r="E6552" s="153" t="s">
        <v>441</v>
      </c>
      <c r="F6552" s="149"/>
      <c r="G6552" s="149" t="str">
        <f t="shared" si="222"/>
        <v>1</v>
      </c>
      <c r="H6552" s="150">
        <f t="shared" si="221"/>
        <v>18</v>
      </c>
      <c r="I6552" s="149" t="str" cm="1">
        <f t="array" ref="I6552">_xlfn.XLOOKUP(C6552,imp_horarios,imp_trechos_janta,"",-1,1)</f>
        <v>BELEM X GOIANIA 07:12</v>
      </c>
      <c r="J6552" s="151" t="str" cm="1">
        <f t="array" ref="J6552">_xlfn.XLOOKUP(D6552,justificativas_motivos,justificativas_texto,"",1,1)</f>
        <v>MOTORISTA CUMPRINDO HORÁRIO NA ESCALA ATUAL</v>
      </c>
    </row>
    <row r="6553" spans="1:10" ht="41.25" hidden="1" customHeight="1">
      <c r="A6553" s="152">
        <v>45876</v>
      </c>
      <c r="B6553" s="146">
        <v>20022</v>
      </c>
      <c r="C6553" s="147">
        <v>0.87847222222222221</v>
      </c>
      <c r="D6553" s="148" t="s">
        <v>11</v>
      </c>
      <c r="E6553" s="153" t="s">
        <v>157</v>
      </c>
      <c r="F6553" s="149"/>
      <c r="G6553" s="149" t="str">
        <f t="shared" si="222"/>
        <v>1</v>
      </c>
      <c r="H6553" s="150">
        <f t="shared" si="221"/>
        <v>18</v>
      </c>
      <c r="I6553" s="149" t="str" cm="1">
        <f t="array" ref="I6553">_xlfn.XLOOKUP(C6553,imp_horarios,imp_trechos_janta,"",-1,1)</f>
        <v>BELEM X GOIANIA 21:05</v>
      </c>
      <c r="J6553" s="151" t="str" cm="1">
        <f t="array" ref="J6553">_xlfn.XLOOKUP(D6553,justificativas_motivos,justificativas_texto,"",1,1)</f>
        <v>MOTORISTA CUMPRINDO HORÁRIO NA ESCALA ATUAL</v>
      </c>
    </row>
    <row r="6554" spans="1:10" ht="41.25" hidden="1" customHeight="1">
      <c r="A6554" s="152">
        <v>45876</v>
      </c>
      <c r="B6554" s="146">
        <v>20022</v>
      </c>
      <c r="C6554" s="147">
        <v>0.87847222222222221</v>
      </c>
      <c r="D6554" s="148" t="s">
        <v>11</v>
      </c>
      <c r="E6554" s="153" t="s">
        <v>216</v>
      </c>
      <c r="F6554" s="149"/>
      <c r="G6554" s="149" t="str">
        <f t="shared" si="222"/>
        <v>1</v>
      </c>
      <c r="H6554" s="150">
        <f t="shared" ref="H6554:H6617" si="223">IF(E6554="MOTORISTA","",18)</f>
        <v>18</v>
      </c>
      <c r="I6554" s="149" t="str" cm="1">
        <f t="array" ref="I6554">_xlfn.XLOOKUP(C6554,imp_horarios,imp_trechos_janta,"",-1,1)</f>
        <v>BELEM X GOIANIA 21:05</v>
      </c>
      <c r="J6554" s="151" t="str" cm="1">
        <f t="array" ref="J6554">_xlfn.XLOOKUP(D6554,justificativas_motivos,justificativas_texto,"",1,1)</f>
        <v>MOTORISTA CUMPRINDO HORÁRIO NA ESCALA ATUAL</v>
      </c>
    </row>
    <row r="6555" spans="1:10" ht="41.25" hidden="1" customHeight="1">
      <c r="A6555" s="152">
        <v>45876</v>
      </c>
      <c r="B6555" s="146">
        <v>19001</v>
      </c>
      <c r="C6555" s="147">
        <v>0.75</v>
      </c>
      <c r="D6555" s="148" t="s">
        <v>11</v>
      </c>
      <c r="E6555" s="149" t="s">
        <v>133</v>
      </c>
      <c r="F6555" s="149"/>
      <c r="G6555" s="149" t="str">
        <f t="shared" si="222"/>
        <v>1</v>
      </c>
      <c r="H6555" s="150">
        <f t="shared" si="223"/>
        <v>18</v>
      </c>
      <c r="I6555" s="149" t="str" cm="1">
        <f t="array" ref="I6555">_xlfn.XLOOKUP(C6555,imp_horarios,imp_trechos_janta,"",-1,1)</f>
        <v>GOIANIA X TERESINA 18:00</v>
      </c>
      <c r="J6555" s="151" t="str" cm="1">
        <f t="array" ref="J6555">_xlfn.XLOOKUP(D6555,justificativas_motivos,justificativas_texto,"",1,1)</f>
        <v>MOTORISTA CUMPRINDO HORÁRIO NA ESCALA ATUAL</v>
      </c>
    </row>
    <row r="6556" spans="1:10" ht="41.25" hidden="1" customHeight="1">
      <c r="A6556" s="152">
        <v>45876</v>
      </c>
      <c r="B6556" s="146">
        <v>19001</v>
      </c>
      <c r="C6556" s="147">
        <v>0.75</v>
      </c>
      <c r="D6556" s="148" t="s">
        <v>11</v>
      </c>
      <c r="E6556" s="149" t="s">
        <v>189</v>
      </c>
      <c r="F6556" s="149"/>
      <c r="G6556" s="149" t="str">
        <f t="shared" si="222"/>
        <v>1</v>
      </c>
      <c r="H6556" s="150">
        <f t="shared" si="223"/>
        <v>18</v>
      </c>
      <c r="I6556" s="149" t="str" cm="1">
        <f t="array" ref="I6556">_xlfn.XLOOKUP(C6556,imp_horarios,imp_trechos_janta,"",-1,1)</f>
        <v>GOIANIA X TERESINA 18:00</v>
      </c>
      <c r="J6556" s="151" t="str" cm="1">
        <f t="array" ref="J6556">_xlfn.XLOOKUP(D6556,justificativas_motivos,justificativas_texto,"",1,1)</f>
        <v>MOTORISTA CUMPRINDO HORÁRIO NA ESCALA ATUAL</v>
      </c>
    </row>
    <row r="6557" spans="1:10" ht="41.25" hidden="1" customHeight="1">
      <c r="A6557" s="152">
        <v>45876</v>
      </c>
      <c r="B6557" s="146">
        <v>24010</v>
      </c>
      <c r="C6557" s="147">
        <v>0.79166666666666663</v>
      </c>
      <c r="D6557" s="148" t="s">
        <v>11</v>
      </c>
      <c r="E6557" s="149" t="s">
        <v>218</v>
      </c>
      <c r="F6557" s="149"/>
      <c r="G6557" s="149" t="str">
        <f t="shared" si="222"/>
        <v>1</v>
      </c>
      <c r="H6557" s="150">
        <f t="shared" si="223"/>
        <v>18</v>
      </c>
      <c r="I6557" s="149" t="s">
        <v>79</v>
      </c>
      <c r="J6557" s="151" t="str" cm="1">
        <f t="array" ref="J6557">_xlfn.XLOOKUP(D6557,justificativas_motivos,justificativas_texto,"",1,1)</f>
        <v>MOTORISTA CUMPRINDO HORÁRIO NA ESCALA ATUAL</v>
      </c>
    </row>
    <row r="6558" spans="1:10" ht="41.25" hidden="1" customHeight="1">
      <c r="A6558" s="152">
        <v>45876</v>
      </c>
      <c r="B6558" s="146">
        <v>24010</v>
      </c>
      <c r="C6558" s="147">
        <v>0.79166666666666663</v>
      </c>
      <c r="D6558" s="148" t="s">
        <v>11</v>
      </c>
      <c r="E6558" s="149" t="s">
        <v>219</v>
      </c>
      <c r="F6558" s="149"/>
      <c r="G6558" s="149" t="str">
        <f t="shared" si="222"/>
        <v>1</v>
      </c>
      <c r="H6558" s="150">
        <f t="shared" si="223"/>
        <v>18</v>
      </c>
      <c r="I6558" s="149" t="s">
        <v>79</v>
      </c>
      <c r="J6558" s="151" t="str" cm="1">
        <f t="array" ref="J6558">_xlfn.XLOOKUP(D6558,justificativas_motivos,justificativas_texto,"",1,1)</f>
        <v>MOTORISTA CUMPRINDO HORÁRIO NA ESCALA ATUAL</v>
      </c>
    </row>
    <row r="6559" spans="1:10" ht="41.25" hidden="1" customHeight="1">
      <c r="A6559" s="152">
        <v>45876</v>
      </c>
      <c r="B6559" s="146">
        <v>24015</v>
      </c>
      <c r="C6559" s="147">
        <v>0.83333333333333337</v>
      </c>
      <c r="D6559" s="148" t="s">
        <v>11</v>
      </c>
      <c r="E6559" s="149" t="s">
        <v>83</v>
      </c>
      <c r="F6559" s="149"/>
      <c r="G6559" s="149" t="str">
        <f t="shared" si="222"/>
        <v>1</v>
      </c>
      <c r="H6559" s="150">
        <f t="shared" si="223"/>
        <v>18</v>
      </c>
      <c r="I6559" s="149" t="str" cm="1">
        <f t="array" ref="I6559">_xlfn.XLOOKUP(C6559,imp_horarios,imp_trechos_janta,"",-1,1)</f>
        <v>GOIANIA X SAO LUIS 20:00</v>
      </c>
      <c r="J6559" s="151" t="str" cm="1">
        <f t="array" ref="J6559">_xlfn.XLOOKUP(D6559,justificativas_motivos,justificativas_texto,"",1,1)</f>
        <v>MOTORISTA CUMPRINDO HORÁRIO NA ESCALA ATUAL</v>
      </c>
    </row>
    <row r="6560" spans="1:10" ht="41.25" hidden="1" customHeight="1">
      <c r="A6560" s="144">
        <v>45876</v>
      </c>
      <c r="B6560" s="135">
        <v>24015</v>
      </c>
      <c r="C6560" s="133">
        <v>0.83333333333333337</v>
      </c>
      <c r="D6560" s="136" t="s">
        <v>11</v>
      </c>
      <c r="E6560" s="132" t="s">
        <v>93</v>
      </c>
      <c r="F6560" s="132"/>
      <c r="G6560" s="132" t="str">
        <f t="shared" si="222"/>
        <v>1</v>
      </c>
      <c r="H6560" s="137">
        <f t="shared" si="223"/>
        <v>18</v>
      </c>
      <c r="I6560" s="132" t="str" cm="1">
        <f t="array" ref="I6560">_xlfn.XLOOKUP(C6560,imp_horarios,imp_trechos_janta,"",-1,1)</f>
        <v>GOIANIA X SAO LUIS 20:00</v>
      </c>
      <c r="J6560" s="145" t="str" cm="1">
        <f t="array" ref="J6560">_xlfn.XLOOKUP(D6560,justificativas_motivos,justificativas_texto,"",1,1)</f>
        <v>MOTORISTA CUMPRINDO HORÁRIO NA ESCALA ATUAL</v>
      </c>
    </row>
    <row r="6561" spans="1:10" ht="41.25" hidden="1" customHeight="1">
      <c r="A6561" s="144">
        <v>45877</v>
      </c>
      <c r="B6561" s="135" t="s">
        <v>137</v>
      </c>
      <c r="C6561" s="133" t="s">
        <v>137</v>
      </c>
      <c r="D6561" s="136" t="s">
        <v>137</v>
      </c>
      <c r="E6561" s="132" t="s">
        <v>83</v>
      </c>
      <c r="F6561" s="132"/>
      <c r="G6561" s="132" t="str">
        <f t="shared" si="222"/>
        <v>1</v>
      </c>
      <c r="H6561" s="137">
        <f t="shared" si="223"/>
        <v>18</v>
      </c>
      <c r="I6561" s="132" t="str" cm="1">
        <f t="array" ref="I6561">_xlfn.XLOOKUP(C6561,imp_horarios,imp_trechos_janta,"",-1,1)</f>
        <v>ESPERA</v>
      </c>
      <c r="J6561" s="145" t="str" cm="1">
        <f t="array" ref="J6561">_xlfn.XLOOKUP(D6561,justificativas_motivos,justificativas_texto,"",1,1)</f>
        <v>MOTORISTA NA GARAGEM EM ESPERA PARA DISPONIBILIDADE DE HORARIOS</v>
      </c>
    </row>
    <row r="6562" spans="1:10" ht="41.25" hidden="1" customHeight="1">
      <c r="A6562" s="144">
        <v>45877</v>
      </c>
      <c r="B6562" s="135" t="s">
        <v>137</v>
      </c>
      <c r="C6562" s="133" t="s">
        <v>137</v>
      </c>
      <c r="D6562" s="136" t="s">
        <v>137</v>
      </c>
      <c r="E6562" s="132" t="s">
        <v>93</v>
      </c>
      <c r="F6562" s="132"/>
      <c r="G6562" s="132" t="str">
        <f t="shared" si="222"/>
        <v>1</v>
      </c>
      <c r="H6562" s="137">
        <f t="shared" si="223"/>
        <v>18</v>
      </c>
      <c r="I6562" s="132" t="str" cm="1">
        <f t="array" ref="I6562">_xlfn.XLOOKUP(C6562,imp_horarios,imp_trechos_janta,"",-1,1)</f>
        <v>ESPERA</v>
      </c>
      <c r="J6562" s="145" t="str" cm="1">
        <f t="array" ref="J6562">_xlfn.XLOOKUP(D6562,justificativas_motivos,justificativas_texto,"",1,1)</f>
        <v>MOTORISTA NA GARAGEM EM ESPERA PARA DISPONIBILIDADE DE HORARIOS</v>
      </c>
    </row>
    <row r="6563" spans="1:10" ht="41.25" hidden="1" customHeight="1">
      <c r="A6563" s="144">
        <v>45877</v>
      </c>
      <c r="B6563" s="135">
        <v>19014</v>
      </c>
      <c r="C6563" s="133">
        <v>0.39583333333333331</v>
      </c>
      <c r="D6563" s="136" t="s">
        <v>11</v>
      </c>
      <c r="E6563" s="132" t="s">
        <v>27</v>
      </c>
      <c r="F6563" s="132"/>
      <c r="G6563" s="132" t="str">
        <f t="shared" si="222"/>
        <v>1</v>
      </c>
      <c r="H6563" s="137">
        <f t="shared" si="223"/>
        <v>18</v>
      </c>
      <c r="I6563" s="132" t="str" cm="1">
        <f t="array" ref="I6563">_xlfn.XLOOKUP(C6563,imp_horarios,imp_trechos_janta,"",-1,1)</f>
        <v>GOIANIA X BELEM 09:30</v>
      </c>
      <c r="J6563" s="145" t="str" cm="1">
        <f t="array" ref="J6563">_xlfn.XLOOKUP(D6563,justificativas_motivos,justificativas_texto,"",1,1)</f>
        <v>MOTORISTA CUMPRINDO HORÁRIO NA ESCALA ATUAL</v>
      </c>
    </row>
    <row r="6564" spans="1:10" ht="41.25" hidden="1" customHeight="1">
      <c r="A6564" s="144">
        <v>45877</v>
      </c>
      <c r="B6564" s="135">
        <v>19014</v>
      </c>
      <c r="C6564" s="133">
        <v>0.39583333333333331</v>
      </c>
      <c r="D6564" s="136" t="s">
        <v>11</v>
      </c>
      <c r="E6564" s="132" t="s">
        <v>37</v>
      </c>
      <c r="F6564" s="132"/>
      <c r="G6564" s="132" t="str">
        <f t="shared" si="222"/>
        <v>1</v>
      </c>
      <c r="H6564" s="137">
        <f t="shared" si="223"/>
        <v>18</v>
      </c>
      <c r="I6564" s="132" t="str" cm="1">
        <f t="array" ref="I6564">_xlfn.XLOOKUP(C6564,imp_horarios,imp_trechos_janta,"",-1,1)</f>
        <v>GOIANIA X BELEM 09:30</v>
      </c>
      <c r="J6564" s="145" t="str" cm="1">
        <f t="array" ref="J6564">_xlfn.XLOOKUP(D6564,justificativas_motivos,justificativas_texto,"",1,1)</f>
        <v>MOTORISTA CUMPRINDO HORÁRIO NA ESCALA ATUAL</v>
      </c>
    </row>
    <row r="6565" spans="1:10" ht="41.25" hidden="1" customHeight="1">
      <c r="A6565" s="144">
        <v>45877</v>
      </c>
      <c r="B6565" s="135">
        <v>19022</v>
      </c>
      <c r="C6565" s="133">
        <v>0.75</v>
      </c>
      <c r="D6565" s="136" t="s">
        <v>11</v>
      </c>
      <c r="E6565" s="132" t="s">
        <v>60</v>
      </c>
      <c r="F6565" s="132"/>
      <c r="G6565" s="132" t="str">
        <f t="shared" si="222"/>
        <v>1</v>
      </c>
      <c r="H6565" s="137">
        <f t="shared" si="223"/>
        <v>18</v>
      </c>
      <c r="I6565" s="132" t="str" cm="1">
        <f t="array" ref="I6565">_xlfn.XLOOKUP(C6565,imp_horarios,imp_trechos_janta,"",-1,1)</f>
        <v>GOIANIA X TERESINA 18:00</v>
      </c>
      <c r="J6565" s="145" t="str" cm="1">
        <f t="array" ref="J6565">_xlfn.XLOOKUP(D6565,justificativas_motivos,justificativas_texto,"",1,1)</f>
        <v>MOTORISTA CUMPRINDO HORÁRIO NA ESCALA ATUAL</v>
      </c>
    </row>
    <row r="6566" spans="1:10" ht="41.25" hidden="1" customHeight="1">
      <c r="A6566" s="144">
        <v>45877</v>
      </c>
      <c r="B6566" s="135">
        <v>19022</v>
      </c>
      <c r="C6566" s="133">
        <v>0.75</v>
      </c>
      <c r="D6566" s="136" t="s">
        <v>11</v>
      </c>
      <c r="E6566" s="132" t="s">
        <v>61</v>
      </c>
      <c r="F6566" s="132"/>
      <c r="G6566" s="132" t="str">
        <f t="shared" si="222"/>
        <v>1</v>
      </c>
      <c r="H6566" s="137">
        <f t="shared" si="223"/>
        <v>18</v>
      </c>
      <c r="I6566" s="132" t="str" cm="1">
        <f t="array" ref="I6566">_xlfn.XLOOKUP(C6566,imp_horarios,imp_trechos_janta,"",-1,1)</f>
        <v>GOIANIA X TERESINA 18:00</v>
      </c>
      <c r="J6566" s="145" t="str" cm="1">
        <f t="array" ref="J6566">_xlfn.XLOOKUP(D6566,justificativas_motivos,justificativas_texto,"",1,1)</f>
        <v>MOTORISTA CUMPRINDO HORÁRIO NA ESCALA ATUAL</v>
      </c>
    </row>
    <row r="6567" spans="1:10" ht="41.25" hidden="1" customHeight="1">
      <c r="A6567" s="144">
        <v>45877</v>
      </c>
      <c r="B6567" s="135">
        <v>24013</v>
      </c>
      <c r="C6567" s="133">
        <v>0.79166666666666663</v>
      </c>
      <c r="D6567" s="136" t="s">
        <v>11</v>
      </c>
      <c r="E6567" s="132" t="s">
        <v>96</v>
      </c>
      <c r="F6567" s="132"/>
      <c r="G6567" s="132" t="str">
        <f t="shared" si="222"/>
        <v>1</v>
      </c>
      <c r="H6567" s="137">
        <f t="shared" si="223"/>
        <v>18</v>
      </c>
      <c r="I6567" s="132" t="str" cm="1">
        <f t="array" ref="I6567">_xlfn.XLOOKUP(C6567,imp_horarios,imp_trechos_janta,"",-1,1)</f>
        <v>GOIANIA X TERESINA 18:00</v>
      </c>
      <c r="J6567" s="145" t="str" cm="1">
        <f t="array" ref="J6567">_xlfn.XLOOKUP(D6567,justificativas_motivos,justificativas_texto,"",1,1)</f>
        <v>MOTORISTA CUMPRINDO HORÁRIO NA ESCALA ATUAL</v>
      </c>
    </row>
    <row r="6568" spans="1:10" ht="41.25" hidden="1" customHeight="1">
      <c r="A6568" s="152">
        <v>45877</v>
      </c>
      <c r="B6568" s="146">
        <v>24013</v>
      </c>
      <c r="C6568" s="147">
        <v>0.79166666666666663</v>
      </c>
      <c r="D6568" s="148" t="s">
        <v>11</v>
      </c>
      <c r="E6568" s="149" t="s">
        <v>488</v>
      </c>
      <c r="F6568" s="149"/>
      <c r="G6568" s="149" t="str">
        <f t="shared" si="222"/>
        <v>1</v>
      </c>
      <c r="H6568" s="150">
        <f t="shared" si="223"/>
        <v>18</v>
      </c>
      <c r="I6568" s="149" t="str" cm="1">
        <f t="array" ref="I6568">_xlfn.XLOOKUP(C6568,imp_horarios,imp_trechos_janta,"",-1,1)</f>
        <v>GOIANIA X TERESINA 18:00</v>
      </c>
      <c r="J6568" s="151" t="str" cm="1">
        <f t="array" ref="J6568">_xlfn.XLOOKUP(D6568,justificativas_motivos,justificativas_texto,"",1,1)</f>
        <v>MOTORISTA CUMPRINDO HORÁRIO NA ESCALA ATUAL</v>
      </c>
    </row>
    <row r="6569" spans="1:10" ht="41.25" hidden="1" customHeight="1">
      <c r="A6569" s="152">
        <v>45877</v>
      </c>
      <c r="B6569" s="146">
        <v>24001</v>
      </c>
      <c r="C6569" s="147">
        <v>0.83333333333333337</v>
      </c>
      <c r="D6569" s="148" t="s">
        <v>11</v>
      </c>
      <c r="E6569" s="149" t="s">
        <v>208</v>
      </c>
      <c r="F6569" s="149"/>
      <c r="G6569" s="149" t="str">
        <f t="shared" si="222"/>
        <v>1</v>
      </c>
      <c r="H6569" s="150">
        <f t="shared" si="223"/>
        <v>18</v>
      </c>
      <c r="I6569" s="149" t="str" cm="1">
        <f t="array" ref="I6569">_xlfn.XLOOKUP(C6569,imp_horarios,imp_trechos_janta,"",-1,1)</f>
        <v>GOIANIA X SAO LUIS 20:00</v>
      </c>
      <c r="J6569" s="151" t="str" cm="1">
        <f t="array" ref="J6569">_xlfn.XLOOKUP(D6569,justificativas_motivos,justificativas_texto,"",1,1)</f>
        <v>MOTORISTA CUMPRINDO HORÁRIO NA ESCALA ATUAL</v>
      </c>
    </row>
    <row r="6570" spans="1:10" ht="41.25" hidden="1" customHeight="1">
      <c r="A6570" s="152">
        <v>45877</v>
      </c>
      <c r="B6570" s="146">
        <v>24001</v>
      </c>
      <c r="C6570" s="147">
        <v>0.83333333333333337</v>
      </c>
      <c r="D6570" s="148" t="s">
        <v>11</v>
      </c>
      <c r="E6570" s="149" t="s">
        <v>452</v>
      </c>
      <c r="F6570" s="149"/>
      <c r="G6570" s="149" t="str">
        <f t="shared" si="222"/>
        <v>1</v>
      </c>
      <c r="H6570" s="150">
        <f t="shared" si="223"/>
        <v>18</v>
      </c>
      <c r="I6570" s="149" t="str" cm="1">
        <f t="array" ref="I6570">_xlfn.XLOOKUP(C6570,imp_horarios,imp_trechos_janta,"",-1,1)</f>
        <v>GOIANIA X SAO LUIS 20:00</v>
      </c>
      <c r="J6570" s="151" t="str" cm="1">
        <f t="array" ref="J6570">_xlfn.XLOOKUP(D6570,justificativas_motivos,justificativas_texto,"",1,1)</f>
        <v>MOTORISTA CUMPRINDO HORÁRIO NA ESCALA ATUAL</v>
      </c>
    </row>
    <row r="6571" spans="1:10" ht="41.25" hidden="1" customHeight="1">
      <c r="A6571" s="152">
        <v>45878</v>
      </c>
      <c r="B6571" s="146">
        <v>24013</v>
      </c>
      <c r="C6571" s="147">
        <v>0.3</v>
      </c>
      <c r="D6571" s="148" t="s">
        <v>11</v>
      </c>
      <c r="E6571" s="153" t="s">
        <v>70</v>
      </c>
      <c r="F6571" s="149"/>
      <c r="G6571" s="149" t="str">
        <f t="shared" si="222"/>
        <v>1</v>
      </c>
      <c r="H6571" s="150">
        <f t="shared" si="223"/>
        <v>18</v>
      </c>
      <c r="I6571" s="149" t="str" cm="1">
        <f t="array" ref="I6571">_xlfn.XLOOKUP(C6571,imp_horarios,imp_trechos_janta,"",-1,1)</f>
        <v>BELEM X GOIANIA 07:12</v>
      </c>
      <c r="J6571" s="151" t="str" cm="1">
        <f t="array" ref="J6571">_xlfn.XLOOKUP(D6571,justificativas_motivos,justificativas_texto,"",1,1)</f>
        <v>MOTORISTA CUMPRINDO HORÁRIO NA ESCALA ATUAL</v>
      </c>
    </row>
    <row r="6572" spans="1:10" ht="41.25" hidden="1" customHeight="1">
      <c r="A6572" s="152">
        <v>45878</v>
      </c>
      <c r="B6572" s="146">
        <v>24013</v>
      </c>
      <c r="C6572" s="147">
        <v>0.3</v>
      </c>
      <c r="D6572" s="148" t="s">
        <v>11</v>
      </c>
      <c r="E6572" s="153" t="s">
        <v>173</v>
      </c>
      <c r="F6572" s="149"/>
      <c r="G6572" s="149" t="str">
        <f t="shared" si="222"/>
        <v>1</v>
      </c>
      <c r="H6572" s="150">
        <f t="shared" si="223"/>
        <v>18</v>
      </c>
      <c r="I6572" s="149" t="str" cm="1">
        <f t="array" ref="I6572">_xlfn.XLOOKUP(C6572,imp_horarios,imp_trechos_janta,"",-1,1)</f>
        <v>BELEM X GOIANIA 07:12</v>
      </c>
      <c r="J6572" s="151" t="str" cm="1">
        <f t="array" ref="J6572">_xlfn.XLOOKUP(D6572,justificativas_motivos,justificativas_texto,"",1,1)</f>
        <v>MOTORISTA CUMPRINDO HORÁRIO NA ESCALA ATUAL</v>
      </c>
    </row>
    <row r="6573" spans="1:10" ht="41.25" hidden="1" customHeight="1">
      <c r="A6573" s="152">
        <v>45878</v>
      </c>
      <c r="B6573" s="146">
        <v>19017</v>
      </c>
      <c r="C6573" s="147">
        <v>0.87847222222222221</v>
      </c>
      <c r="D6573" s="148" t="s">
        <v>11</v>
      </c>
      <c r="E6573" s="149" t="s">
        <v>208</v>
      </c>
      <c r="F6573" s="149"/>
      <c r="G6573" s="149" t="str">
        <f t="shared" si="222"/>
        <v>1</v>
      </c>
      <c r="H6573" s="150">
        <f t="shared" si="223"/>
        <v>18</v>
      </c>
      <c r="I6573" s="149" t="str" cm="1">
        <f t="array" ref="I6573">_xlfn.XLOOKUP(C6573,imp_horarios,imp_trechos_janta,"",-1,1)</f>
        <v>BELEM X GOIANIA 21:05</v>
      </c>
      <c r="J6573" s="151" t="str" cm="1">
        <f t="array" ref="J6573">_xlfn.XLOOKUP(D6573,justificativas_motivos,justificativas_texto,"",1,1)</f>
        <v>MOTORISTA CUMPRINDO HORÁRIO NA ESCALA ATUAL</v>
      </c>
    </row>
    <row r="6574" spans="1:10" ht="41.25" hidden="1" customHeight="1">
      <c r="A6574" s="152">
        <v>45878</v>
      </c>
      <c r="B6574" s="146">
        <v>19017</v>
      </c>
      <c r="C6574" s="147">
        <v>0.87847222222222221</v>
      </c>
      <c r="D6574" s="148" t="s">
        <v>11</v>
      </c>
      <c r="E6574" s="149" t="s">
        <v>452</v>
      </c>
      <c r="F6574" s="149"/>
      <c r="G6574" s="149" t="str">
        <f t="shared" si="222"/>
        <v>1</v>
      </c>
      <c r="H6574" s="150">
        <f t="shared" si="223"/>
        <v>18</v>
      </c>
      <c r="I6574" s="149" t="str" cm="1">
        <f t="array" ref="I6574">_xlfn.XLOOKUP(C6574,imp_horarios,imp_trechos_janta,"",-1,1)</f>
        <v>BELEM X GOIANIA 21:05</v>
      </c>
      <c r="J6574" s="151" t="str" cm="1">
        <f t="array" ref="J6574">_xlfn.XLOOKUP(D6574,justificativas_motivos,justificativas_texto,"",1,1)</f>
        <v>MOTORISTA CUMPRINDO HORÁRIO NA ESCALA ATUAL</v>
      </c>
    </row>
    <row r="6575" spans="1:10" ht="41.25" hidden="1" customHeight="1">
      <c r="A6575" s="152">
        <v>45878</v>
      </c>
      <c r="B6575" s="146">
        <v>19024</v>
      </c>
      <c r="C6575" s="147">
        <v>0.75</v>
      </c>
      <c r="D6575" s="148" t="s">
        <v>11</v>
      </c>
      <c r="E6575" s="149" t="s">
        <v>115</v>
      </c>
      <c r="F6575" s="149"/>
      <c r="G6575" s="149" t="str">
        <f t="shared" si="222"/>
        <v>1</v>
      </c>
      <c r="H6575" s="150">
        <f t="shared" si="223"/>
        <v>18</v>
      </c>
      <c r="I6575" s="149" t="str" cm="1">
        <f t="array" ref="I6575">_xlfn.XLOOKUP(C6575,imp_horarios,imp_trechos_janta,"",-1,1)</f>
        <v>GOIANIA X TERESINA 18:00</v>
      </c>
      <c r="J6575" s="151" t="str" cm="1">
        <f t="array" ref="J6575">_xlfn.XLOOKUP(D6575,justificativas_motivos,justificativas_texto,"",1,1)</f>
        <v>MOTORISTA CUMPRINDO HORÁRIO NA ESCALA ATUAL</v>
      </c>
    </row>
    <row r="6576" spans="1:10" ht="41.25" hidden="1" customHeight="1">
      <c r="A6576" s="152">
        <v>45878</v>
      </c>
      <c r="B6576" s="146">
        <v>19024</v>
      </c>
      <c r="C6576" s="147">
        <v>0.75</v>
      </c>
      <c r="D6576" s="148" t="s">
        <v>11</v>
      </c>
      <c r="E6576" s="149" t="s">
        <v>85</v>
      </c>
      <c r="F6576" s="149"/>
      <c r="G6576" s="149" t="str">
        <f t="shared" si="222"/>
        <v>1</v>
      </c>
      <c r="H6576" s="150">
        <f t="shared" si="223"/>
        <v>18</v>
      </c>
      <c r="I6576" s="149" t="str" cm="1">
        <f t="array" ref="I6576">_xlfn.XLOOKUP(C6576,imp_horarios,imp_trechos_janta,"",-1,1)</f>
        <v>GOIANIA X TERESINA 18:00</v>
      </c>
      <c r="J6576" s="151" t="str" cm="1">
        <f t="array" ref="J6576">_xlfn.XLOOKUP(D6576,justificativas_motivos,justificativas_texto,"",1,1)</f>
        <v>MOTORISTA CUMPRINDO HORÁRIO NA ESCALA ATUAL</v>
      </c>
    </row>
    <row r="6577" spans="1:10" ht="41.25" hidden="1" customHeight="1">
      <c r="A6577" s="152">
        <v>45878</v>
      </c>
      <c r="B6577" s="146">
        <v>24012</v>
      </c>
      <c r="C6577" s="147">
        <v>0.79166666666666663</v>
      </c>
      <c r="D6577" s="148" t="s">
        <v>11</v>
      </c>
      <c r="E6577" s="149" t="s">
        <v>24</v>
      </c>
      <c r="F6577" s="149"/>
      <c r="G6577" s="149" t="str">
        <f t="shared" si="222"/>
        <v>1</v>
      </c>
      <c r="H6577" s="150">
        <f t="shared" si="223"/>
        <v>18</v>
      </c>
      <c r="I6577" s="149" t="s">
        <v>79</v>
      </c>
      <c r="J6577" s="151" t="str" cm="1">
        <f t="array" ref="J6577">_xlfn.XLOOKUP(D6577,justificativas_motivos,justificativas_texto,"",1,1)</f>
        <v>MOTORISTA CUMPRINDO HORÁRIO NA ESCALA ATUAL</v>
      </c>
    </row>
    <row r="6578" spans="1:10" ht="41.25" hidden="1" customHeight="1">
      <c r="A6578" s="152">
        <v>45878</v>
      </c>
      <c r="B6578" s="146">
        <v>24012</v>
      </c>
      <c r="C6578" s="147">
        <v>0.79166666666666663</v>
      </c>
      <c r="D6578" s="148" t="s">
        <v>11</v>
      </c>
      <c r="E6578" s="149" t="s">
        <v>26</v>
      </c>
      <c r="F6578" s="149"/>
      <c r="G6578" s="149" t="str">
        <f t="shared" si="222"/>
        <v>1</v>
      </c>
      <c r="H6578" s="150">
        <f t="shared" si="223"/>
        <v>18</v>
      </c>
      <c r="I6578" s="149" t="s">
        <v>79</v>
      </c>
      <c r="J6578" s="151" t="str" cm="1">
        <f t="array" ref="J6578">_xlfn.XLOOKUP(D6578,justificativas_motivos,justificativas_texto,"",1,1)</f>
        <v>MOTORISTA CUMPRINDO HORÁRIO NA ESCALA ATUAL</v>
      </c>
    </row>
    <row r="6579" spans="1:10" ht="41.25" hidden="1" customHeight="1">
      <c r="A6579" s="152">
        <v>45878</v>
      </c>
      <c r="B6579" s="146">
        <v>24014</v>
      </c>
      <c r="C6579" s="147">
        <v>0.83333333333333337</v>
      </c>
      <c r="D6579" s="148" t="s">
        <v>11</v>
      </c>
      <c r="E6579" s="149" t="s">
        <v>174</v>
      </c>
      <c r="F6579" s="149"/>
      <c r="G6579" s="149" t="str">
        <f t="shared" si="222"/>
        <v>1</v>
      </c>
      <c r="H6579" s="150">
        <f t="shared" si="223"/>
        <v>18</v>
      </c>
      <c r="I6579" s="149" t="str" cm="1">
        <f t="array" ref="I6579">_xlfn.XLOOKUP(C6579,imp_horarios,imp_trechos_janta,"",-1,1)</f>
        <v>GOIANIA X SAO LUIS 20:00</v>
      </c>
      <c r="J6579" s="151" t="str" cm="1">
        <f t="array" ref="J6579">_xlfn.XLOOKUP(D6579,justificativas_motivos,justificativas_texto,"",1,1)</f>
        <v>MOTORISTA CUMPRINDO HORÁRIO NA ESCALA ATUAL</v>
      </c>
    </row>
    <row r="6580" spans="1:10" ht="41.25" hidden="1" customHeight="1">
      <c r="A6580" s="144">
        <v>45878</v>
      </c>
      <c r="B6580" s="135">
        <v>24014</v>
      </c>
      <c r="C6580" s="133">
        <v>0.83333333333333337</v>
      </c>
      <c r="D6580" s="136" t="s">
        <v>11</v>
      </c>
      <c r="E6580" s="132" t="s">
        <v>135</v>
      </c>
      <c r="F6580" s="132"/>
      <c r="G6580" s="132" t="str">
        <f t="shared" si="222"/>
        <v>1</v>
      </c>
      <c r="H6580" s="137">
        <f t="shared" si="223"/>
        <v>18</v>
      </c>
      <c r="I6580" s="132" t="str" cm="1">
        <f t="array" ref="I6580">_xlfn.XLOOKUP(C6580,imp_horarios,imp_trechos_janta,"",-1,1)</f>
        <v>GOIANIA X SAO LUIS 20:00</v>
      </c>
      <c r="J6580" s="145" t="str" cm="1">
        <f t="array" ref="J6580">_xlfn.XLOOKUP(D6580,justificativas_motivos,justificativas_texto,"",1,1)</f>
        <v>MOTORISTA CUMPRINDO HORÁRIO NA ESCALA ATUAL</v>
      </c>
    </row>
    <row r="6581" spans="1:10" ht="41.25" hidden="1" customHeight="1">
      <c r="A6581" s="152">
        <v>45879</v>
      </c>
      <c r="B6581" s="147" t="s">
        <v>137</v>
      </c>
      <c r="C6581" s="147" t="s">
        <v>137</v>
      </c>
      <c r="D6581" s="147" t="s">
        <v>137</v>
      </c>
      <c r="E6581" s="149" t="s">
        <v>174</v>
      </c>
      <c r="F6581" s="149"/>
      <c r="G6581" s="149" t="str">
        <f t="shared" si="222"/>
        <v>1</v>
      </c>
      <c r="H6581" s="150">
        <f t="shared" si="223"/>
        <v>18</v>
      </c>
      <c r="I6581" s="149" t="str" cm="1">
        <f t="array" ref="I6581">_xlfn.XLOOKUP(C6581,imp_horarios,imp_trechos_janta,"",-1,1)</f>
        <v>ESPERA</v>
      </c>
      <c r="J6581" s="151" t="str" cm="1">
        <f t="array" ref="J6581">_xlfn.XLOOKUP(D6581,justificativas_motivos,justificativas_texto,"",1,1)</f>
        <v>MOTORISTA NA GARAGEM EM ESPERA PARA DISPONIBILIDADE DE HORARIOS</v>
      </c>
    </row>
    <row r="6582" spans="1:10" ht="41.25" hidden="1" customHeight="1">
      <c r="A6582" s="152">
        <v>45879</v>
      </c>
      <c r="B6582" s="146" t="s">
        <v>137</v>
      </c>
      <c r="C6582" s="147" t="s">
        <v>137</v>
      </c>
      <c r="D6582" s="148" t="s">
        <v>137</v>
      </c>
      <c r="E6582" s="149" t="s">
        <v>135</v>
      </c>
      <c r="F6582" s="132"/>
      <c r="G6582" s="149" t="str">
        <f t="shared" si="222"/>
        <v>1</v>
      </c>
      <c r="H6582" s="150">
        <f t="shared" si="223"/>
        <v>18</v>
      </c>
      <c r="I6582" s="149" t="str" cm="1">
        <f t="array" ref="I6582">_xlfn.XLOOKUP(C6582,imp_horarios,imp_trechos_janta,"",-1,1)</f>
        <v>ESPERA</v>
      </c>
      <c r="J6582" s="151" t="str" cm="1">
        <f t="array" ref="J6582">_xlfn.XLOOKUP(D6582,justificativas_motivos,justificativas_texto,"",1,1)</f>
        <v>MOTORISTA NA GARAGEM EM ESPERA PARA DISPONIBILIDADE DE HORARIOS</v>
      </c>
    </row>
    <row r="6583" spans="1:10" ht="41.25" hidden="1" customHeight="1">
      <c r="A6583" s="144">
        <v>45879</v>
      </c>
      <c r="B6583" s="135">
        <v>19015</v>
      </c>
      <c r="C6583" s="133">
        <v>0.39583333333333331</v>
      </c>
      <c r="D6583" s="148" t="s">
        <v>11</v>
      </c>
      <c r="E6583" s="132" t="s">
        <v>175</v>
      </c>
      <c r="F6583" s="132"/>
      <c r="G6583" s="132" t="str">
        <f t="shared" si="222"/>
        <v>1</v>
      </c>
      <c r="H6583" s="137">
        <f t="shared" si="223"/>
        <v>18</v>
      </c>
      <c r="I6583" s="132" t="str" cm="1">
        <f t="array" ref="I6583">_xlfn.XLOOKUP(C6583,imp_horarios,imp_trechos_janta,"",-1,1)</f>
        <v>GOIANIA X BELEM 09:30</v>
      </c>
      <c r="J6583" s="145" t="str" cm="1">
        <f t="array" ref="J6583">_xlfn.XLOOKUP(D6583,justificativas_motivos,justificativas_texto,"",1,1)</f>
        <v>MOTORISTA CUMPRINDO HORÁRIO NA ESCALA ATUAL</v>
      </c>
    </row>
    <row r="6584" spans="1:10" ht="41.25" hidden="1" customHeight="1">
      <c r="A6584" s="144">
        <v>45879</v>
      </c>
      <c r="B6584" s="135">
        <v>19015</v>
      </c>
      <c r="C6584" s="133">
        <v>0.39583333333333331</v>
      </c>
      <c r="D6584" s="148" t="s">
        <v>11</v>
      </c>
      <c r="E6584" s="132" t="s">
        <v>194</v>
      </c>
      <c r="F6584" s="132"/>
      <c r="G6584" s="132" t="str">
        <f t="shared" si="222"/>
        <v>1</v>
      </c>
      <c r="H6584" s="137">
        <f t="shared" si="223"/>
        <v>18</v>
      </c>
      <c r="I6584" s="132" t="str" cm="1">
        <f t="array" ref="I6584">_xlfn.XLOOKUP(C6584,imp_horarios,imp_trechos_janta,"",-1,1)</f>
        <v>GOIANIA X BELEM 09:30</v>
      </c>
      <c r="J6584" s="145" t="str" cm="1">
        <f t="array" ref="J6584">_xlfn.XLOOKUP(D6584,justificativas_motivos,justificativas_texto,"",1,1)</f>
        <v>MOTORISTA CUMPRINDO HORÁRIO NA ESCALA ATUAL</v>
      </c>
    </row>
    <row r="6585" spans="1:10" ht="41.25" hidden="1" customHeight="1">
      <c r="A6585" s="144">
        <v>45879</v>
      </c>
      <c r="B6585" s="135">
        <v>20014</v>
      </c>
      <c r="C6585" s="133">
        <v>0.75</v>
      </c>
      <c r="D6585" s="148" t="s">
        <v>11</v>
      </c>
      <c r="E6585" s="132" t="s">
        <v>131</v>
      </c>
      <c r="F6585" s="132"/>
      <c r="G6585" s="132" t="str">
        <f t="shared" si="222"/>
        <v>1</v>
      </c>
      <c r="H6585" s="137">
        <f t="shared" si="223"/>
        <v>18</v>
      </c>
      <c r="I6585" s="132" t="str" cm="1">
        <f t="array" ref="I6585">_xlfn.XLOOKUP(C6585,imp_horarios,imp_trechos_janta,"",-1,1)</f>
        <v>GOIANIA X TERESINA 18:00</v>
      </c>
      <c r="J6585" s="145" t="str" cm="1">
        <f t="array" ref="J6585">_xlfn.XLOOKUP(D6585,justificativas_motivos,justificativas_texto,"",1,1)</f>
        <v>MOTORISTA CUMPRINDO HORÁRIO NA ESCALA ATUAL</v>
      </c>
    </row>
    <row r="6586" spans="1:10" ht="41.25" hidden="1" customHeight="1">
      <c r="A6586" s="144">
        <v>45879</v>
      </c>
      <c r="B6586" s="135">
        <v>20014</v>
      </c>
      <c r="C6586" s="133">
        <v>0.75</v>
      </c>
      <c r="D6586" s="148" t="s">
        <v>11</v>
      </c>
      <c r="E6586" s="132" t="s">
        <v>132</v>
      </c>
      <c r="F6586" s="149"/>
      <c r="G6586" s="132" t="str">
        <f t="shared" si="222"/>
        <v>1</v>
      </c>
      <c r="H6586" s="137">
        <f t="shared" si="223"/>
        <v>18</v>
      </c>
      <c r="I6586" s="132" t="str" cm="1">
        <f t="array" ref="I6586">_xlfn.XLOOKUP(C6586,imp_horarios,imp_trechos_janta,"",-1,1)</f>
        <v>GOIANIA X TERESINA 18:00</v>
      </c>
      <c r="J6586" s="145" t="str" cm="1">
        <f t="array" ref="J6586">_xlfn.XLOOKUP(D6586,justificativas_motivos,justificativas_texto,"",1,1)</f>
        <v>MOTORISTA CUMPRINDO HORÁRIO NA ESCALA ATUAL</v>
      </c>
    </row>
    <row r="6587" spans="1:10" ht="41.25" hidden="1" customHeight="1">
      <c r="A6587" s="144">
        <v>45879</v>
      </c>
      <c r="B6587" s="135">
        <v>25011</v>
      </c>
      <c r="C6587" s="133">
        <v>0.79166666666666663</v>
      </c>
      <c r="D6587" s="136" t="s">
        <v>11</v>
      </c>
      <c r="E6587" s="132" t="s">
        <v>188</v>
      </c>
      <c r="F6587" s="132"/>
      <c r="G6587" s="132" t="str">
        <f t="shared" si="222"/>
        <v>1</v>
      </c>
      <c r="H6587" s="137">
        <f t="shared" si="223"/>
        <v>18</v>
      </c>
      <c r="I6587" s="132" t="str" cm="1">
        <f t="array" ref="I6587">_xlfn.XLOOKUP(C6587,imp_horarios,imp_trechos_janta,"",-1,1)</f>
        <v>GOIANIA X TERESINA 18:00</v>
      </c>
      <c r="J6587" s="145" t="str" cm="1">
        <f t="array" ref="J6587">_xlfn.XLOOKUP(D6587,justificativas_motivos,justificativas_texto,"",1,1)</f>
        <v>MOTORISTA CUMPRINDO HORÁRIO NA ESCALA ATUAL</v>
      </c>
    </row>
    <row r="6588" spans="1:10" ht="41.25" hidden="1" customHeight="1">
      <c r="A6588" s="144">
        <v>45879</v>
      </c>
      <c r="B6588" s="135">
        <v>25011</v>
      </c>
      <c r="C6588" s="133">
        <v>0.79166666666666663</v>
      </c>
      <c r="D6588" s="136" t="s">
        <v>11</v>
      </c>
      <c r="E6588" s="132" t="s">
        <v>141</v>
      </c>
      <c r="F6588" s="132"/>
      <c r="G6588" s="132" t="str">
        <f t="shared" ref="G6588:G6651" si="224">IF(E6588="MOTORISTA","","1")</f>
        <v>1</v>
      </c>
      <c r="H6588" s="137">
        <f t="shared" si="223"/>
        <v>18</v>
      </c>
      <c r="I6588" s="132" t="str" cm="1">
        <f t="array" ref="I6588">_xlfn.XLOOKUP(C6588,imp_horarios,imp_trechos_janta,"",-1,1)</f>
        <v>GOIANIA X TERESINA 18:00</v>
      </c>
      <c r="J6588" s="145" t="str" cm="1">
        <f t="array" ref="J6588">_xlfn.XLOOKUP(D6588,justificativas_motivos,justificativas_texto,"",1,1)</f>
        <v>MOTORISTA CUMPRINDO HORÁRIO NA ESCALA ATUAL</v>
      </c>
    </row>
    <row r="6589" spans="1:10" ht="41.25" hidden="1" customHeight="1">
      <c r="A6589" s="144">
        <v>45879</v>
      </c>
      <c r="B6589" s="135">
        <v>24006</v>
      </c>
      <c r="C6589" s="133">
        <v>0.83333333333333337</v>
      </c>
      <c r="D6589" s="136" t="s">
        <v>11</v>
      </c>
      <c r="E6589" s="132" t="s">
        <v>102</v>
      </c>
      <c r="F6589" s="132"/>
      <c r="G6589" s="132" t="str">
        <f t="shared" si="224"/>
        <v>1</v>
      </c>
      <c r="H6589" s="137">
        <f t="shared" si="223"/>
        <v>18</v>
      </c>
      <c r="I6589" s="132" t="str" cm="1">
        <f t="array" ref="I6589">_xlfn.XLOOKUP(C6589,imp_horarios,imp_trechos_janta,"",-1,1)</f>
        <v>GOIANIA X SAO LUIS 20:00</v>
      </c>
      <c r="J6589" s="145" t="str" cm="1">
        <f t="array" ref="J6589">_xlfn.XLOOKUP(D6589,justificativas_motivos,justificativas_texto,"",1,1)</f>
        <v>MOTORISTA CUMPRINDO HORÁRIO NA ESCALA ATUAL</v>
      </c>
    </row>
    <row r="6590" spans="1:10" ht="41.25" hidden="1" customHeight="1">
      <c r="A6590" s="152">
        <v>45879</v>
      </c>
      <c r="B6590" s="146">
        <v>24006</v>
      </c>
      <c r="C6590" s="147">
        <v>0.83333333333333337</v>
      </c>
      <c r="D6590" s="148" t="s">
        <v>11</v>
      </c>
      <c r="E6590" s="149" t="s">
        <v>267</v>
      </c>
      <c r="F6590" s="149"/>
      <c r="G6590" s="149" t="str">
        <f t="shared" si="224"/>
        <v>1</v>
      </c>
      <c r="H6590" s="150">
        <f t="shared" si="223"/>
        <v>18</v>
      </c>
      <c r="I6590" s="149" t="str" cm="1">
        <f t="array" ref="I6590">_xlfn.XLOOKUP(C6590,imp_horarios,imp_trechos_janta,"",-1,1)</f>
        <v>GOIANIA X SAO LUIS 20:00</v>
      </c>
      <c r="J6590" s="151" t="str" cm="1">
        <f t="array" ref="J6590">_xlfn.XLOOKUP(D6590,justificativas_motivos,justificativas_texto,"",1,1)</f>
        <v>MOTORISTA CUMPRINDO HORÁRIO NA ESCALA ATUAL</v>
      </c>
    </row>
    <row r="6591" spans="1:10" ht="41.25" hidden="1" customHeight="1">
      <c r="A6591" s="152">
        <v>45880</v>
      </c>
      <c r="B6591" s="146">
        <v>25011</v>
      </c>
      <c r="C6591" s="147">
        <v>0.3</v>
      </c>
      <c r="D6591" s="148" t="s">
        <v>11</v>
      </c>
      <c r="E6591" s="153" t="s">
        <v>34</v>
      </c>
      <c r="F6591" s="149"/>
      <c r="G6591" s="149" t="str">
        <f t="shared" si="224"/>
        <v>1</v>
      </c>
      <c r="H6591" s="150">
        <f t="shared" si="223"/>
        <v>18</v>
      </c>
      <c r="I6591" s="149" t="str" cm="1">
        <f t="array" ref="I6591">_xlfn.XLOOKUP(C6591,imp_horarios,imp_trechos_janta,"",-1,1)</f>
        <v>BELEM X GOIANIA 07:12</v>
      </c>
      <c r="J6591" s="151" t="str" cm="1">
        <f t="array" ref="J6591">_xlfn.XLOOKUP(D6591,justificativas_motivos,justificativas_texto,"",1,1)</f>
        <v>MOTORISTA CUMPRINDO HORÁRIO NA ESCALA ATUAL</v>
      </c>
    </row>
    <row r="6592" spans="1:10" ht="41.25" hidden="1" customHeight="1">
      <c r="A6592" s="152">
        <v>45880</v>
      </c>
      <c r="B6592" s="146">
        <v>25011</v>
      </c>
      <c r="C6592" s="147">
        <v>0.3</v>
      </c>
      <c r="D6592" s="148" t="s">
        <v>11</v>
      </c>
      <c r="E6592" s="129" t="s">
        <v>527</v>
      </c>
      <c r="F6592" s="149"/>
      <c r="G6592" s="149" t="str">
        <f t="shared" si="224"/>
        <v>1</v>
      </c>
      <c r="H6592" s="150">
        <f t="shared" si="223"/>
        <v>18</v>
      </c>
      <c r="I6592" s="149" t="str" cm="1">
        <f t="array" ref="I6592">_xlfn.XLOOKUP(C6592,imp_horarios,imp_trechos_janta,"",-1,1)</f>
        <v>BELEM X GOIANIA 07:12</v>
      </c>
      <c r="J6592" s="151" t="str" cm="1">
        <f t="array" ref="J6592">_xlfn.XLOOKUP(D6592,justificativas_motivos,justificativas_texto,"",1,1)</f>
        <v>MOTORISTA CUMPRINDO HORÁRIO NA ESCALA ATUAL</v>
      </c>
    </row>
    <row r="6593" spans="1:10" ht="41.25" hidden="1" customHeight="1">
      <c r="A6593" s="152">
        <v>45880</v>
      </c>
      <c r="B6593" s="146">
        <v>19025</v>
      </c>
      <c r="C6593" s="147">
        <v>0.87847222222222221</v>
      </c>
      <c r="D6593" s="148" t="s">
        <v>11</v>
      </c>
      <c r="E6593" s="132" t="s">
        <v>102</v>
      </c>
      <c r="F6593" s="149"/>
      <c r="G6593" s="149" t="str">
        <f t="shared" si="224"/>
        <v>1</v>
      </c>
      <c r="H6593" s="150">
        <f t="shared" si="223"/>
        <v>18</v>
      </c>
      <c r="I6593" s="149" t="str" cm="1">
        <f t="array" ref="I6593">_xlfn.XLOOKUP(C6593,imp_horarios,imp_trechos_janta,"",-1,1)</f>
        <v>BELEM X GOIANIA 21:05</v>
      </c>
      <c r="J6593" s="151" t="str" cm="1">
        <f t="array" ref="J6593">_xlfn.XLOOKUP(D6593,justificativas_motivos,justificativas_texto,"",1,1)</f>
        <v>MOTORISTA CUMPRINDO HORÁRIO NA ESCALA ATUAL</v>
      </c>
    </row>
    <row r="6594" spans="1:10" ht="41.25" hidden="1" customHeight="1">
      <c r="A6594" s="152">
        <v>45880</v>
      </c>
      <c r="B6594" s="146">
        <v>19025</v>
      </c>
      <c r="C6594" s="147">
        <v>0.87847222222222221</v>
      </c>
      <c r="D6594" s="148" t="s">
        <v>11</v>
      </c>
      <c r="E6594" s="149" t="s">
        <v>267</v>
      </c>
      <c r="F6594" s="149"/>
      <c r="G6594" s="149" t="str">
        <f t="shared" si="224"/>
        <v>1</v>
      </c>
      <c r="H6594" s="150">
        <f t="shared" si="223"/>
        <v>18</v>
      </c>
      <c r="I6594" s="149" t="str" cm="1">
        <f t="array" ref="I6594">_xlfn.XLOOKUP(C6594,imp_horarios,imp_trechos_janta,"",-1,1)</f>
        <v>BELEM X GOIANIA 21:05</v>
      </c>
      <c r="J6594" s="151" t="str" cm="1">
        <f t="array" ref="J6594">_xlfn.XLOOKUP(D6594,justificativas_motivos,justificativas_texto,"",1,1)</f>
        <v>MOTORISTA CUMPRINDO HORÁRIO NA ESCALA ATUAL</v>
      </c>
    </row>
    <row r="6595" spans="1:10" ht="41.25" hidden="1" customHeight="1">
      <c r="A6595" s="152">
        <v>45880</v>
      </c>
      <c r="B6595" s="146">
        <v>17100</v>
      </c>
      <c r="C6595" s="147">
        <v>0.75</v>
      </c>
      <c r="D6595" s="148" t="s">
        <v>11</v>
      </c>
      <c r="E6595" s="149" t="s">
        <v>148</v>
      </c>
      <c r="F6595" s="149"/>
      <c r="G6595" s="149" t="str">
        <f t="shared" si="224"/>
        <v>1</v>
      </c>
      <c r="H6595" s="150">
        <f t="shared" si="223"/>
        <v>18</v>
      </c>
      <c r="I6595" s="149" t="str" cm="1">
        <f t="array" ref="I6595">_xlfn.XLOOKUP(C6595,imp_horarios,imp_trechos_janta,"",-1,1)</f>
        <v>GOIANIA X TERESINA 18:00</v>
      </c>
      <c r="J6595" s="151" t="str" cm="1">
        <f t="array" ref="J6595">_xlfn.XLOOKUP(D6595,justificativas_motivos,justificativas_texto,"",1,1)</f>
        <v>MOTORISTA CUMPRINDO HORÁRIO NA ESCALA ATUAL</v>
      </c>
    </row>
    <row r="6596" spans="1:10" ht="41.25" hidden="1" customHeight="1">
      <c r="A6596" s="152">
        <v>45880</v>
      </c>
      <c r="B6596" s="146">
        <v>17100</v>
      </c>
      <c r="C6596" s="147">
        <v>0.75</v>
      </c>
      <c r="D6596" s="148" t="s">
        <v>11</v>
      </c>
      <c r="E6596" s="149" t="s">
        <v>160</v>
      </c>
      <c r="F6596" s="149"/>
      <c r="G6596" s="149" t="str">
        <f t="shared" si="224"/>
        <v>1</v>
      </c>
      <c r="H6596" s="150">
        <f t="shared" si="223"/>
        <v>18</v>
      </c>
      <c r="I6596" s="149" t="str" cm="1">
        <f t="array" ref="I6596">_xlfn.XLOOKUP(C6596,imp_horarios,imp_trechos_janta,"",-1,1)</f>
        <v>GOIANIA X TERESINA 18:00</v>
      </c>
      <c r="J6596" s="151" t="str" cm="1">
        <f t="array" ref="J6596">_xlfn.XLOOKUP(D6596,justificativas_motivos,justificativas_texto,"",1,1)</f>
        <v>MOTORISTA CUMPRINDO HORÁRIO NA ESCALA ATUAL</v>
      </c>
    </row>
    <row r="6597" spans="1:10" ht="41.25" hidden="1" customHeight="1">
      <c r="A6597" s="152">
        <v>45880</v>
      </c>
      <c r="B6597" s="146">
        <v>24009</v>
      </c>
      <c r="C6597" s="147">
        <v>0.79166666666666663</v>
      </c>
      <c r="D6597" s="148" t="s">
        <v>11</v>
      </c>
      <c r="E6597" s="149" t="s">
        <v>201</v>
      </c>
      <c r="F6597" s="149"/>
      <c r="G6597" s="149" t="str">
        <f t="shared" si="224"/>
        <v>1</v>
      </c>
      <c r="H6597" s="150">
        <f t="shared" si="223"/>
        <v>18</v>
      </c>
      <c r="I6597" s="149" t="s">
        <v>79</v>
      </c>
      <c r="J6597" s="151" t="str" cm="1">
        <f t="array" ref="J6597">_xlfn.XLOOKUP(D6597,justificativas_motivos,justificativas_texto,"",1,1)</f>
        <v>MOTORISTA CUMPRINDO HORÁRIO NA ESCALA ATUAL</v>
      </c>
    </row>
    <row r="6598" spans="1:10" ht="41.25" hidden="1" customHeight="1">
      <c r="A6598" s="152">
        <v>45880</v>
      </c>
      <c r="B6598" s="146">
        <v>24009</v>
      </c>
      <c r="C6598" s="147">
        <v>0.79166666666666663</v>
      </c>
      <c r="D6598" s="148" t="s">
        <v>11</v>
      </c>
      <c r="E6598" s="149" t="s">
        <v>416</v>
      </c>
      <c r="F6598" s="149"/>
      <c r="G6598" s="149" t="str">
        <f t="shared" si="224"/>
        <v>1</v>
      </c>
      <c r="H6598" s="150">
        <f t="shared" si="223"/>
        <v>18</v>
      </c>
      <c r="I6598" s="149" t="s">
        <v>79</v>
      </c>
      <c r="J6598" s="151" t="str" cm="1">
        <f t="array" ref="J6598">_xlfn.XLOOKUP(D6598,justificativas_motivos,justificativas_texto,"",1,1)</f>
        <v>MOTORISTA CUMPRINDO HORÁRIO NA ESCALA ATUAL</v>
      </c>
    </row>
    <row r="6599" spans="1:10" ht="41.25" hidden="1" customHeight="1">
      <c r="A6599" s="152">
        <v>45880</v>
      </c>
      <c r="B6599" s="146">
        <v>24016</v>
      </c>
      <c r="C6599" s="147">
        <v>0.83333333333333337</v>
      </c>
      <c r="D6599" s="148" t="s">
        <v>11</v>
      </c>
      <c r="E6599" s="149" t="s">
        <v>224</v>
      </c>
      <c r="F6599" s="149"/>
      <c r="G6599" s="149" t="str">
        <f t="shared" si="224"/>
        <v>1</v>
      </c>
      <c r="H6599" s="150">
        <f t="shared" si="223"/>
        <v>18</v>
      </c>
      <c r="I6599" s="149" t="str" cm="1">
        <f t="array" ref="I6599">_xlfn.XLOOKUP(C6599,imp_horarios,imp_trechos_janta,"",-1,1)</f>
        <v>GOIANIA X SAO LUIS 20:00</v>
      </c>
      <c r="J6599" s="151" t="str" cm="1">
        <f t="array" ref="J6599">_xlfn.XLOOKUP(D6599,justificativas_motivos,justificativas_texto,"",1,1)</f>
        <v>MOTORISTA CUMPRINDO HORÁRIO NA ESCALA ATUAL</v>
      </c>
    </row>
    <row r="6600" spans="1:10" ht="41.25" hidden="1" customHeight="1">
      <c r="A6600" s="144">
        <v>45880</v>
      </c>
      <c r="B6600" s="135">
        <v>24016</v>
      </c>
      <c r="C6600" s="133">
        <v>0.83333333333333337</v>
      </c>
      <c r="D6600" s="136" t="s">
        <v>11</v>
      </c>
      <c r="E6600" s="132" t="s">
        <v>266</v>
      </c>
      <c r="F6600" s="132"/>
      <c r="G6600" s="132" t="str">
        <f t="shared" si="224"/>
        <v>1</v>
      </c>
      <c r="H6600" s="137">
        <f t="shared" si="223"/>
        <v>18</v>
      </c>
      <c r="I6600" s="132" t="str" cm="1">
        <f t="array" ref="I6600">_xlfn.XLOOKUP(C6600,imp_horarios,imp_trechos_janta,"",-1,1)</f>
        <v>GOIANIA X SAO LUIS 20:00</v>
      </c>
      <c r="J6600" s="145" t="str" cm="1">
        <f t="array" ref="J6600">_xlfn.XLOOKUP(D6600,justificativas_motivos,justificativas_texto,"",1,1)</f>
        <v>MOTORISTA CUMPRINDO HORÁRIO NA ESCALA ATUAL</v>
      </c>
    </row>
    <row r="6601" spans="1:10" ht="41.25" hidden="1" customHeight="1">
      <c r="A6601" s="144">
        <v>45881</v>
      </c>
      <c r="B6601" s="135" t="s">
        <v>137</v>
      </c>
      <c r="C6601" s="133" t="s">
        <v>137</v>
      </c>
      <c r="D6601" s="136" t="s">
        <v>137</v>
      </c>
      <c r="E6601" s="132" t="s">
        <v>224</v>
      </c>
      <c r="F6601" s="132"/>
      <c r="G6601" s="132" t="str">
        <f t="shared" si="224"/>
        <v>1</v>
      </c>
      <c r="H6601" s="137">
        <f t="shared" si="223"/>
        <v>18</v>
      </c>
      <c r="I6601" s="132" t="str" cm="1">
        <f t="array" ref="I6601">_xlfn.XLOOKUP(C6601,imp_horarios,imp_trechos_janta,"",-1,1)</f>
        <v>ESPERA</v>
      </c>
      <c r="J6601" s="145" t="str" cm="1">
        <f t="array" ref="J6601">_xlfn.XLOOKUP(D6601,justificativas_motivos,justificativas_texto,"",1,1)</f>
        <v>MOTORISTA NA GARAGEM EM ESPERA PARA DISPONIBILIDADE DE HORARIOS</v>
      </c>
    </row>
    <row r="6602" spans="1:10" ht="41.25" hidden="1" customHeight="1">
      <c r="A6602" s="144">
        <v>45881</v>
      </c>
      <c r="B6602" s="135" t="s">
        <v>137</v>
      </c>
      <c r="C6602" s="133" t="s">
        <v>137</v>
      </c>
      <c r="D6602" s="136" t="s">
        <v>137</v>
      </c>
      <c r="E6602" s="132" t="s">
        <v>266</v>
      </c>
      <c r="F6602" s="132"/>
      <c r="G6602" s="132" t="str">
        <f t="shared" si="224"/>
        <v>1</v>
      </c>
      <c r="H6602" s="137">
        <f t="shared" si="223"/>
        <v>18</v>
      </c>
      <c r="I6602" s="132" t="str" cm="1">
        <f t="array" ref="I6602">_xlfn.XLOOKUP(C6602,imp_horarios,imp_trechos_janta,"",-1,1)</f>
        <v>ESPERA</v>
      </c>
      <c r="J6602" s="145" t="str" cm="1">
        <f t="array" ref="J6602">_xlfn.XLOOKUP(D6602,justificativas_motivos,justificativas_texto,"",1,1)</f>
        <v>MOTORISTA NA GARAGEM EM ESPERA PARA DISPONIBILIDADE DE HORARIOS</v>
      </c>
    </row>
    <row r="6603" spans="1:10" ht="41.25" hidden="1" customHeight="1">
      <c r="A6603" s="144">
        <v>45881</v>
      </c>
      <c r="B6603" s="135">
        <v>19002</v>
      </c>
      <c r="C6603" s="133">
        <v>0.39583333333333331</v>
      </c>
      <c r="D6603" s="136" t="s">
        <v>11</v>
      </c>
      <c r="E6603" s="132" t="s">
        <v>15</v>
      </c>
      <c r="F6603" s="132"/>
      <c r="G6603" s="132" t="str">
        <f t="shared" si="224"/>
        <v>1</v>
      </c>
      <c r="H6603" s="137">
        <f t="shared" si="223"/>
        <v>18</v>
      </c>
      <c r="I6603" s="132" t="str" cm="1">
        <f t="array" ref="I6603">_xlfn.XLOOKUP(C6603,imp_horarios,imp_trechos_janta,"",-1,1)</f>
        <v>GOIANIA X BELEM 09:30</v>
      </c>
      <c r="J6603" s="145" t="str" cm="1">
        <f t="array" ref="J6603">_xlfn.XLOOKUP(D6603,justificativas_motivos,justificativas_texto,"",1,1)</f>
        <v>MOTORISTA CUMPRINDO HORÁRIO NA ESCALA ATUAL</v>
      </c>
    </row>
    <row r="6604" spans="1:10" ht="41.25" hidden="1" customHeight="1">
      <c r="A6604" s="144">
        <v>45881</v>
      </c>
      <c r="B6604" s="135">
        <v>19002</v>
      </c>
      <c r="C6604" s="133">
        <v>0.39583333333333331</v>
      </c>
      <c r="D6604" s="136" t="s">
        <v>11</v>
      </c>
      <c r="E6604" s="132" t="s">
        <v>207</v>
      </c>
      <c r="F6604" s="132"/>
      <c r="G6604" s="132" t="str">
        <f t="shared" si="224"/>
        <v>1</v>
      </c>
      <c r="H6604" s="137">
        <f t="shared" si="223"/>
        <v>18</v>
      </c>
      <c r="I6604" s="132" t="str" cm="1">
        <f t="array" ref="I6604">_xlfn.XLOOKUP(C6604,imp_horarios,imp_trechos_janta,"",-1,1)</f>
        <v>GOIANIA X BELEM 09:30</v>
      </c>
      <c r="J6604" s="145" t="str" cm="1">
        <f t="array" ref="J6604">_xlfn.XLOOKUP(D6604,justificativas_motivos,justificativas_texto,"",1,1)</f>
        <v>MOTORISTA CUMPRINDO HORÁRIO NA ESCALA ATUAL</v>
      </c>
    </row>
    <row r="6605" spans="1:10" ht="41.25" hidden="1" customHeight="1">
      <c r="A6605" s="144">
        <v>45881</v>
      </c>
      <c r="B6605" s="135">
        <v>20022</v>
      </c>
      <c r="C6605" s="133">
        <v>0.75</v>
      </c>
      <c r="D6605" s="136" t="s">
        <v>11</v>
      </c>
      <c r="E6605" s="132" t="s">
        <v>30</v>
      </c>
      <c r="F6605" s="132"/>
      <c r="G6605" s="132" t="str">
        <f t="shared" si="224"/>
        <v>1</v>
      </c>
      <c r="H6605" s="137">
        <f t="shared" si="223"/>
        <v>18</v>
      </c>
      <c r="I6605" s="132" t="str" cm="1">
        <f t="array" ref="I6605">_xlfn.XLOOKUP(C6605,imp_horarios,imp_trechos_janta,"",-1,1)</f>
        <v>GOIANIA X TERESINA 18:00</v>
      </c>
      <c r="J6605" s="145" t="str" cm="1">
        <f t="array" ref="J6605">_xlfn.XLOOKUP(D6605,justificativas_motivos,justificativas_texto,"",1,1)</f>
        <v>MOTORISTA CUMPRINDO HORÁRIO NA ESCALA ATUAL</v>
      </c>
    </row>
    <row r="6606" spans="1:10" ht="41.25" hidden="1" customHeight="1">
      <c r="A6606" s="144">
        <v>45881</v>
      </c>
      <c r="B6606" s="135">
        <v>20022</v>
      </c>
      <c r="C6606" s="133">
        <v>0.75</v>
      </c>
      <c r="D6606" s="136" t="s">
        <v>11</v>
      </c>
      <c r="E6606" s="132" t="s">
        <v>176</v>
      </c>
      <c r="F6606" s="132"/>
      <c r="G6606" s="132" t="str">
        <f t="shared" si="224"/>
        <v>1</v>
      </c>
      <c r="H6606" s="137">
        <f t="shared" si="223"/>
        <v>18</v>
      </c>
      <c r="I6606" s="132" t="str" cm="1">
        <f t="array" ref="I6606">_xlfn.XLOOKUP(C6606,imp_horarios,imp_trechos_janta,"",-1,1)</f>
        <v>GOIANIA X TERESINA 18:00</v>
      </c>
      <c r="J6606" s="145" t="str" cm="1">
        <f t="array" ref="J6606">_xlfn.XLOOKUP(D6606,justificativas_motivos,justificativas_texto,"",1,1)</f>
        <v>MOTORISTA CUMPRINDO HORÁRIO NA ESCALA ATUAL</v>
      </c>
    </row>
    <row r="6607" spans="1:10" ht="41.25" hidden="1" customHeight="1">
      <c r="A6607" s="144">
        <v>45881</v>
      </c>
      <c r="B6607" s="135">
        <v>24001</v>
      </c>
      <c r="C6607" s="133">
        <v>0.79166666666666663</v>
      </c>
      <c r="D6607" s="136" t="s">
        <v>11</v>
      </c>
      <c r="E6607" s="132" t="s">
        <v>119</v>
      </c>
      <c r="F6607" s="132"/>
      <c r="G6607" s="132" t="str">
        <f t="shared" si="224"/>
        <v>1</v>
      </c>
      <c r="H6607" s="137">
        <f t="shared" si="223"/>
        <v>18</v>
      </c>
      <c r="I6607" s="132" t="str" cm="1">
        <f t="array" ref="I6607">_xlfn.XLOOKUP(C6607,imp_horarios,imp_trechos_janta,"",-1,1)</f>
        <v>GOIANIA X TERESINA 18:00</v>
      </c>
      <c r="J6607" s="145" t="str" cm="1">
        <f t="array" ref="J6607">_xlfn.XLOOKUP(D6607,justificativas_motivos,justificativas_texto,"",1,1)</f>
        <v>MOTORISTA CUMPRINDO HORÁRIO NA ESCALA ATUAL</v>
      </c>
    </row>
    <row r="6608" spans="1:10" ht="41.25" hidden="1" customHeight="1">
      <c r="A6608" s="144">
        <v>45881</v>
      </c>
      <c r="B6608" s="135">
        <v>24001</v>
      </c>
      <c r="C6608" s="133">
        <v>0.79166666666666663</v>
      </c>
      <c r="D6608" s="136" t="s">
        <v>11</v>
      </c>
      <c r="E6608" s="132" t="s">
        <v>397</v>
      </c>
      <c r="F6608" s="132"/>
      <c r="G6608" s="132" t="str">
        <f t="shared" si="224"/>
        <v>1</v>
      </c>
      <c r="H6608" s="137">
        <f t="shared" si="223"/>
        <v>18</v>
      </c>
      <c r="I6608" s="132" t="str" cm="1">
        <f t="array" ref="I6608">_xlfn.XLOOKUP(C6608,imp_horarios,imp_trechos_janta,"",-1,1)</f>
        <v>GOIANIA X TERESINA 18:00</v>
      </c>
      <c r="J6608" s="145" t="str" cm="1">
        <f t="array" ref="J6608">_xlfn.XLOOKUP(D6608,justificativas_motivos,justificativas_texto,"",1,1)</f>
        <v>MOTORISTA CUMPRINDO HORÁRIO NA ESCALA ATUAL</v>
      </c>
    </row>
    <row r="6609" spans="1:10" ht="41.25" hidden="1" customHeight="1">
      <c r="A6609" s="152">
        <v>45881</v>
      </c>
      <c r="B6609" s="146">
        <v>24013</v>
      </c>
      <c r="C6609" s="147">
        <v>0.83333333333333337</v>
      </c>
      <c r="D6609" s="148" t="s">
        <v>11</v>
      </c>
      <c r="E6609" s="149" t="s">
        <v>40</v>
      </c>
      <c r="F6609" s="149"/>
      <c r="G6609" s="149" t="str">
        <f t="shared" si="224"/>
        <v>1</v>
      </c>
      <c r="H6609" s="150">
        <f t="shared" si="223"/>
        <v>18</v>
      </c>
      <c r="I6609" s="149" t="str" cm="1">
        <f t="array" ref="I6609">_xlfn.XLOOKUP(C6609,imp_horarios,imp_trechos_janta,"",-1,1)</f>
        <v>GOIANIA X SAO LUIS 20:00</v>
      </c>
      <c r="J6609" s="151" t="str" cm="1">
        <f t="array" ref="J6609">_xlfn.XLOOKUP(D6609,justificativas_motivos,justificativas_texto,"",1,1)</f>
        <v>MOTORISTA CUMPRINDO HORÁRIO NA ESCALA ATUAL</v>
      </c>
    </row>
    <row r="6610" spans="1:10" ht="41.25" hidden="1" customHeight="1">
      <c r="A6610" s="144">
        <v>45881</v>
      </c>
      <c r="B6610" s="135">
        <v>24013</v>
      </c>
      <c r="C6610" s="133">
        <v>0.83333333333333337</v>
      </c>
      <c r="D6610" s="136" t="s">
        <v>11</v>
      </c>
      <c r="E6610" s="132" t="s">
        <v>413</v>
      </c>
      <c r="F6610" s="132"/>
      <c r="G6610" s="132" t="str">
        <f t="shared" si="224"/>
        <v>1</v>
      </c>
      <c r="H6610" s="137">
        <f t="shared" si="223"/>
        <v>18</v>
      </c>
      <c r="I6610" s="132" t="str" cm="1">
        <f t="array" ref="I6610">_xlfn.XLOOKUP(C6610,imp_horarios,imp_trechos_janta,"",-1,1)</f>
        <v>GOIANIA X SAO LUIS 20:00</v>
      </c>
      <c r="J6610" s="145" t="str" cm="1">
        <f t="array" ref="J6610">_xlfn.XLOOKUP(D6610,justificativas_motivos,justificativas_texto,"",1,1)</f>
        <v>MOTORISTA CUMPRINDO HORÁRIO NA ESCALA ATUAL</v>
      </c>
    </row>
    <row r="6611" spans="1:10" ht="41.25" hidden="1" customHeight="1">
      <c r="A6611" s="144">
        <v>45882</v>
      </c>
      <c r="B6611" s="146" t="s">
        <v>137</v>
      </c>
      <c r="C6611" s="146" t="s">
        <v>137</v>
      </c>
      <c r="D6611" s="146" t="s">
        <v>137</v>
      </c>
      <c r="E6611" s="149" t="s">
        <v>40</v>
      </c>
      <c r="F6611" s="149"/>
      <c r="G6611" s="149" t="str">
        <f t="shared" si="224"/>
        <v>1</v>
      </c>
      <c r="H6611" s="150">
        <f t="shared" si="223"/>
        <v>18</v>
      </c>
      <c r="I6611" s="149" t="str" cm="1">
        <f t="array" ref="I6611">_xlfn.XLOOKUP(C6611,imp_horarios,imp_trechos_janta,"",-1,1)</f>
        <v>ESPERA</v>
      </c>
      <c r="J6611" s="151" t="str" cm="1">
        <f t="array" ref="J6611">_xlfn.XLOOKUP(D6611,justificativas_motivos,justificativas_texto,"",1,1)</f>
        <v>MOTORISTA NA GARAGEM EM ESPERA PARA DISPONIBILIDADE DE HORARIOS</v>
      </c>
    </row>
    <row r="6612" spans="1:10" ht="41.25" hidden="1" customHeight="1">
      <c r="A6612" s="144">
        <v>45882</v>
      </c>
      <c r="B6612" s="135" t="s">
        <v>137</v>
      </c>
      <c r="C6612" s="133" t="s">
        <v>137</v>
      </c>
      <c r="D6612" s="136" t="s">
        <v>137</v>
      </c>
      <c r="E6612" s="132" t="s">
        <v>413</v>
      </c>
      <c r="F6612" s="132"/>
      <c r="G6612" s="132" t="str">
        <f t="shared" si="224"/>
        <v>1</v>
      </c>
      <c r="H6612" s="137">
        <f t="shared" si="223"/>
        <v>18</v>
      </c>
      <c r="I6612" s="132" t="str" cm="1">
        <f t="array" ref="I6612">_xlfn.XLOOKUP(C6612,imp_horarios,imp_trechos_janta,"",-1,1)</f>
        <v>ESPERA</v>
      </c>
      <c r="J6612" s="145" t="str" cm="1">
        <f t="array" ref="J6612">_xlfn.XLOOKUP(D6612,justificativas_motivos,justificativas_texto,"",1,1)</f>
        <v>MOTORISTA NA GARAGEM EM ESPERA PARA DISPONIBILIDADE DE HORARIOS</v>
      </c>
    </row>
    <row r="6613" spans="1:10" ht="41.25" hidden="1" customHeight="1">
      <c r="A6613" s="144">
        <v>45882</v>
      </c>
      <c r="B6613" s="135">
        <v>19009</v>
      </c>
      <c r="C6613" s="133">
        <v>0.39583333333333331</v>
      </c>
      <c r="D6613" s="148" t="s">
        <v>11</v>
      </c>
      <c r="E6613" s="132" t="s">
        <v>126</v>
      </c>
      <c r="F6613" s="132"/>
      <c r="G6613" s="132" t="str">
        <f t="shared" si="224"/>
        <v>1</v>
      </c>
      <c r="H6613" s="137">
        <f t="shared" si="223"/>
        <v>18</v>
      </c>
      <c r="I6613" s="132" t="str" cm="1">
        <f t="array" ref="I6613">_xlfn.XLOOKUP(C6613,imp_horarios,imp_trechos_janta,"",-1,1)</f>
        <v>GOIANIA X BELEM 09:30</v>
      </c>
      <c r="J6613" s="145" t="str" cm="1">
        <f t="array" ref="J6613">_xlfn.XLOOKUP(D6613,justificativas_motivos,justificativas_texto,"",1,1)</f>
        <v>MOTORISTA CUMPRINDO HORÁRIO NA ESCALA ATUAL</v>
      </c>
    </row>
    <row r="6614" spans="1:10" ht="41.25" hidden="1" customHeight="1">
      <c r="A6614" s="144">
        <v>45882</v>
      </c>
      <c r="B6614" s="135">
        <v>19009</v>
      </c>
      <c r="C6614" s="133">
        <v>0.39583333333333331</v>
      </c>
      <c r="D6614" s="148" t="s">
        <v>11</v>
      </c>
      <c r="E6614" s="132" t="s">
        <v>84</v>
      </c>
      <c r="F6614" s="132"/>
      <c r="G6614" s="132" t="str">
        <f t="shared" si="224"/>
        <v>1</v>
      </c>
      <c r="H6614" s="137">
        <f t="shared" si="223"/>
        <v>18</v>
      </c>
      <c r="I6614" s="132" t="str" cm="1">
        <f t="array" ref="I6614">_xlfn.XLOOKUP(C6614,imp_horarios,imp_trechos_janta,"",-1,1)</f>
        <v>GOIANIA X BELEM 09:30</v>
      </c>
      <c r="J6614" s="145" t="str" cm="1">
        <f t="array" ref="J6614">_xlfn.XLOOKUP(D6614,justificativas_motivos,justificativas_texto,"",1,1)</f>
        <v>MOTORISTA CUMPRINDO HORÁRIO NA ESCALA ATUAL</v>
      </c>
    </row>
    <row r="6615" spans="1:10" ht="41.25" hidden="1" customHeight="1">
      <c r="A6615" s="144">
        <v>45882</v>
      </c>
      <c r="B6615" s="135">
        <v>19018</v>
      </c>
      <c r="C6615" s="133">
        <v>0.75</v>
      </c>
      <c r="D6615" s="148" t="s">
        <v>11</v>
      </c>
      <c r="E6615" s="132" t="s">
        <v>209</v>
      </c>
      <c r="F6615" s="132"/>
      <c r="G6615" s="132" t="str">
        <f t="shared" si="224"/>
        <v>1</v>
      </c>
      <c r="H6615" s="137">
        <f t="shared" si="223"/>
        <v>18</v>
      </c>
      <c r="I6615" s="132" t="str" cm="1">
        <f t="array" ref="I6615">_xlfn.XLOOKUP(C6615,imp_horarios,imp_trechos_janta,"",-1,1)</f>
        <v>GOIANIA X TERESINA 18:00</v>
      </c>
      <c r="J6615" s="145" t="str" cm="1">
        <f t="array" ref="J6615">_xlfn.XLOOKUP(D6615,justificativas_motivos,justificativas_texto,"",1,1)</f>
        <v>MOTORISTA CUMPRINDO HORÁRIO NA ESCALA ATUAL</v>
      </c>
    </row>
    <row r="6616" spans="1:10" ht="41.25" hidden="1" customHeight="1">
      <c r="A6616" s="144">
        <v>45882</v>
      </c>
      <c r="B6616" s="146">
        <v>19018</v>
      </c>
      <c r="C6616" s="147">
        <v>0.75</v>
      </c>
      <c r="D6616" s="148" t="s">
        <v>11</v>
      </c>
      <c r="E6616" s="149" t="s">
        <v>190</v>
      </c>
      <c r="F6616" s="149"/>
      <c r="G6616" s="149" t="str">
        <f t="shared" si="224"/>
        <v>1</v>
      </c>
      <c r="H6616" s="150">
        <f t="shared" si="223"/>
        <v>18</v>
      </c>
      <c r="I6616" s="149" t="str" cm="1">
        <f t="array" ref="I6616">_xlfn.XLOOKUP(C6616,imp_horarios,imp_trechos_janta,"",-1,1)</f>
        <v>GOIANIA X TERESINA 18:00</v>
      </c>
      <c r="J6616" s="151" t="str" cm="1">
        <f t="array" ref="J6616">_xlfn.XLOOKUP(D6616,justificativas_motivos,justificativas_texto,"",1,1)</f>
        <v>MOTORISTA CUMPRINDO HORÁRIO NA ESCALA ATUAL</v>
      </c>
    </row>
    <row r="6617" spans="1:10" ht="41.25" hidden="1" customHeight="1">
      <c r="A6617" s="144">
        <v>45882</v>
      </c>
      <c r="B6617" s="135">
        <v>24012</v>
      </c>
      <c r="C6617" s="133">
        <v>0.79166666666666663</v>
      </c>
      <c r="D6617" s="136" t="s">
        <v>11</v>
      </c>
      <c r="E6617" s="132" t="s">
        <v>453</v>
      </c>
      <c r="F6617" s="132"/>
      <c r="G6617" s="132" t="str">
        <f t="shared" si="224"/>
        <v>1</v>
      </c>
      <c r="H6617" s="137">
        <f t="shared" si="223"/>
        <v>18</v>
      </c>
      <c r="I6617" s="132" t="s">
        <v>79</v>
      </c>
      <c r="J6617" s="145" t="str" cm="1">
        <f t="array" ref="J6617">_xlfn.XLOOKUP(D6617,justificativas_motivos,justificativas_texto,"",1,1)</f>
        <v>MOTORISTA CUMPRINDO HORÁRIO NA ESCALA ATUAL</v>
      </c>
    </row>
    <row r="6618" spans="1:10" ht="41.25" hidden="1" customHeight="1">
      <c r="A6618" s="144">
        <v>45882</v>
      </c>
      <c r="B6618" s="135">
        <v>24012</v>
      </c>
      <c r="C6618" s="133">
        <v>0.79166666666666663</v>
      </c>
      <c r="D6618" s="136" t="s">
        <v>11</v>
      </c>
      <c r="E6618" s="132" t="s">
        <v>14</v>
      </c>
      <c r="F6618" s="132"/>
      <c r="G6618" s="132" t="str">
        <f t="shared" si="224"/>
        <v>1</v>
      </c>
      <c r="H6618" s="137">
        <f t="shared" ref="H6618:H6681" si="225">IF(E6618="MOTORISTA","",18)</f>
        <v>18</v>
      </c>
      <c r="I6618" s="132" t="s">
        <v>79</v>
      </c>
      <c r="J6618" s="145" t="str" cm="1">
        <f t="array" ref="J6618">_xlfn.XLOOKUP(D6618,justificativas_motivos,justificativas_texto,"",1,1)</f>
        <v>MOTORISTA CUMPRINDO HORÁRIO NA ESCALA ATUAL</v>
      </c>
    </row>
    <row r="6619" spans="1:10" ht="41.25" hidden="1" customHeight="1">
      <c r="A6619" s="144">
        <v>45882</v>
      </c>
      <c r="B6619" s="135">
        <v>24004</v>
      </c>
      <c r="C6619" s="133">
        <v>0.83333333333333337</v>
      </c>
      <c r="D6619" s="136" t="s">
        <v>11</v>
      </c>
      <c r="E6619" s="132" t="s">
        <v>157</v>
      </c>
      <c r="F6619" s="132"/>
      <c r="G6619" s="132" t="str">
        <f t="shared" si="224"/>
        <v>1</v>
      </c>
      <c r="H6619" s="137">
        <f t="shared" si="225"/>
        <v>18</v>
      </c>
      <c r="I6619" s="132" t="str" cm="1">
        <f t="array" ref="I6619">_xlfn.XLOOKUP(C6619,imp_horarios,imp_trechos_janta,"",-1,1)</f>
        <v>GOIANIA X SAO LUIS 20:00</v>
      </c>
      <c r="J6619" s="145" t="str" cm="1">
        <f t="array" ref="J6619">_xlfn.XLOOKUP(D6619,justificativas_motivos,justificativas_texto,"",1,1)</f>
        <v>MOTORISTA CUMPRINDO HORÁRIO NA ESCALA ATUAL</v>
      </c>
    </row>
    <row r="6620" spans="1:10" ht="41.25" hidden="1" customHeight="1">
      <c r="A6620" s="144">
        <v>45882</v>
      </c>
      <c r="B6620" s="135">
        <v>24004</v>
      </c>
      <c r="C6620" s="133">
        <v>0.83333333333333337</v>
      </c>
      <c r="D6620" s="136" t="s">
        <v>11</v>
      </c>
      <c r="E6620" s="132" t="s">
        <v>156</v>
      </c>
      <c r="F6620" s="132"/>
      <c r="G6620" s="132" t="str">
        <f t="shared" si="224"/>
        <v>1</v>
      </c>
      <c r="H6620" s="137">
        <f t="shared" si="225"/>
        <v>18</v>
      </c>
      <c r="I6620" s="132" t="str" cm="1">
        <f t="array" ref="I6620">_xlfn.XLOOKUP(C6620,imp_horarios,imp_trechos_janta,"",-1,1)</f>
        <v>GOIANIA X SAO LUIS 20:00</v>
      </c>
      <c r="J6620" s="145" t="str" cm="1">
        <f t="array" ref="J6620">_xlfn.XLOOKUP(D6620,justificativas_motivos,justificativas_texto,"",1,1)</f>
        <v>MOTORISTA CUMPRINDO HORÁRIO NA ESCALA ATUAL</v>
      </c>
    </row>
    <row r="6621" spans="1:10" ht="41.25" hidden="1" customHeight="1">
      <c r="A6621" s="144">
        <v>45883</v>
      </c>
      <c r="B6621" s="135" t="s">
        <v>137</v>
      </c>
      <c r="C6621" s="133" t="s">
        <v>137</v>
      </c>
      <c r="D6621" s="136" t="s">
        <v>137</v>
      </c>
      <c r="E6621" s="132" t="s">
        <v>157</v>
      </c>
      <c r="F6621" s="132"/>
      <c r="G6621" s="132" t="str">
        <f t="shared" si="224"/>
        <v>1</v>
      </c>
      <c r="H6621" s="137">
        <f t="shared" si="225"/>
        <v>18</v>
      </c>
      <c r="I6621" s="132" t="str" cm="1">
        <f t="array" ref="I6621">_xlfn.XLOOKUP(C6621,imp_horarios,imp_trechos_janta,"",-1,1)</f>
        <v>ESPERA</v>
      </c>
      <c r="J6621" s="145" t="str" cm="1">
        <f t="array" ref="J6621">_xlfn.XLOOKUP(D6621,justificativas_motivos,justificativas_texto,"",1,1)</f>
        <v>MOTORISTA NA GARAGEM EM ESPERA PARA DISPONIBILIDADE DE HORARIOS</v>
      </c>
    </row>
    <row r="6622" spans="1:10" ht="41.25" hidden="1" customHeight="1">
      <c r="A6622" s="144">
        <v>45883</v>
      </c>
      <c r="B6622" s="135" t="s">
        <v>137</v>
      </c>
      <c r="C6622" s="133" t="s">
        <v>137</v>
      </c>
      <c r="D6622" s="136" t="s">
        <v>137</v>
      </c>
      <c r="E6622" s="132" t="s">
        <v>156</v>
      </c>
      <c r="F6622" s="132"/>
      <c r="G6622" s="132" t="str">
        <f t="shared" si="224"/>
        <v>1</v>
      </c>
      <c r="H6622" s="137">
        <f t="shared" si="225"/>
        <v>18</v>
      </c>
      <c r="I6622" s="132" t="str" cm="1">
        <f t="array" ref="I6622">_xlfn.XLOOKUP(C6622,imp_horarios,imp_trechos_janta,"",-1,1)</f>
        <v>ESPERA</v>
      </c>
      <c r="J6622" s="145" t="str" cm="1">
        <f t="array" ref="J6622">_xlfn.XLOOKUP(D6622,justificativas_motivos,justificativas_texto,"",1,1)</f>
        <v>MOTORISTA NA GARAGEM EM ESPERA PARA DISPONIBILIDADE DE HORARIOS</v>
      </c>
    </row>
    <row r="6623" spans="1:10" ht="41.25" hidden="1" customHeight="1">
      <c r="A6623" s="144">
        <v>45883</v>
      </c>
      <c r="B6623" s="135">
        <v>19013</v>
      </c>
      <c r="C6623" s="133">
        <v>0.39583333333333331</v>
      </c>
      <c r="D6623" s="136" t="s">
        <v>11</v>
      </c>
      <c r="E6623" s="132" t="s">
        <v>167</v>
      </c>
      <c r="F6623" s="132"/>
      <c r="G6623" s="132" t="str">
        <f t="shared" si="224"/>
        <v>1</v>
      </c>
      <c r="H6623" s="137">
        <f t="shared" si="225"/>
        <v>18</v>
      </c>
      <c r="I6623" s="132" t="str" cm="1">
        <f t="array" ref="I6623">_xlfn.XLOOKUP(C6623,imp_horarios,imp_trechos_janta,"",-1,1)</f>
        <v>GOIANIA X BELEM 09:30</v>
      </c>
      <c r="J6623" s="145" t="str" cm="1">
        <f t="array" ref="J6623">_xlfn.XLOOKUP(D6623,justificativas_motivos,justificativas_texto,"",1,1)</f>
        <v>MOTORISTA CUMPRINDO HORÁRIO NA ESCALA ATUAL</v>
      </c>
    </row>
    <row r="6624" spans="1:10" ht="41.25" hidden="1" customHeight="1">
      <c r="A6624" s="144">
        <v>45883</v>
      </c>
      <c r="B6624" s="135">
        <v>19013</v>
      </c>
      <c r="C6624" s="133">
        <v>0.39583333333333331</v>
      </c>
      <c r="D6624" s="136" t="s">
        <v>11</v>
      </c>
      <c r="E6624" s="132" t="s">
        <v>379</v>
      </c>
      <c r="F6624" s="132"/>
      <c r="G6624" s="132" t="str">
        <f t="shared" si="224"/>
        <v>1</v>
      </c>
      <c r="H6624" s="137">
        <f t="shared" si="225"/>
        <v>18</v>
      </c>
      <c r="I6624" s="132" t="str" cm="1">
        <f t="array" ref="I6624">_xlfn.XLOOKUP(C6624,imp_horarios,imp_trechos_janta,"",-1,1)</f>
        <v>GOIANIA X BELEM 09:30</v>
      </c>
      <c r="J6624" s="145" t="str" cm="1">
        <f t="array" ref="J6624">_xlfn.XLOOKUP(D6624,justificativas_motivos,justificativas_texto,"",1,1)</f>
        <v>MOTORISTA CUMPRINDO HORÁRIO NA ESCALA ATUAL</v>
      </c>
    </row>
    <row r="6625" spans="1:10" ht="41.25" hidden="1" customHeight="1">
      <c r="A6625" s="144">
        <v>45883</v>
      </c>
      <c r="B6625" s="135">
        <v>12400</v>
      </c>
      <c r="C6625" s="133">
        <v>0.75</v>
      </c>
      <c r="D6625" s="136" t="s">
        <v>11</v>
      </c>
      <c r="E6625" s="132" t="s">
        <v>290</v>
      </c>
      <c r="F6625" s="132"/>
      <c r="G6625" s="132" t="str">
        <f t="shared" si="224"/>
        <v>1</v>
      </c>
      <c r="H6625" s="137">
        <f t="shared" si="225"/>
        <v>18</v>
      </c>
      <c r="I6625" s="132" t="str" cm="1">
        <f t="array" ref="I6625">_xlfn.XLOOKUP(C6625,imp_horarios,imp_trechos_janta,"",-1,1)</f>
        <v>GOIANIA X TERESINA 18:00</v>
      </c>
      <c r="J6625" s="145" t="str" cm="1">
        <f t="array" ref="J6625">_xlfn.XLOOKUP(D6625,justificativas_motivos,justificativas_texto,"",1,1)</f>
        <v>MOTORISTA CUMPRINDO HORÁRIO NA ESCALA ATUAL</v>
      </c>
    </row>
    <row r="6626" spans="1:10" ht="41.25" hidden="1" customHeight="1">
      <c r="A6626" s="144">
        <v>45883</v>
      </c>
      <c r="B6626" s="135">
        <v>12400</v>
      </c>
      <c r="C6626" s="133">
        <v>0.75</v>
      </c>
      <c r="D6626" s="136" t="s">
        <v>11</v>
      </c>
      <c r="E6626" s="132" t="s">
        <v>130</v>
      </c>
      <c r="F6626" s="132"/>
      <c r="G6626" s="132" t="str">
        <f t="shared" si="224"/>
        <v>1</v>
      </c>
      <c r="H6626" s="137">
        <f t="shared" si="225"/>
        <v>18</v>
      </c>
      <c r="I6626" s="132" t="str" cm="1">
        <f t="array" ref="I6626">_xlfn.XLOOKUP(C6626,imp_horarios,imp_trechos_janta,"",-1,1)</f>
        <v>GOIANIA X TERESINA 18:00</v>
      </c>
      <c r="J6626" s="145" t="str" cm="1">
        <f t="array" ref="J6626">_xlfn.XLOOKUP(D6626,justificativas_motivos,justificativas_texto,"",1,1)</f>
        <v>MOTORISTA CUMPRINDO HORÁRIO NA ESCALA ATUAL</v>
      </c>
    </row>
    <row r="6627" spans="1:10" ht="41.25" hidden="1" customHeight="1">
      <c r="A6627" s="144">
        <v>45883</v>
      </c>
      <c r="B6627" s="135">
        <v>25012</v>
      </c>
      <c r="C6627" s="133">
        <v>0.79166666666666663</v>
      </c>
      <c r="D6627" s="136" t="s">
        <v>11</v>
      </c>
      <c r="E6627" s="132" t="s">
        <v>127</v>
      </c>
      <c r="F6627" s="132"/>
      <c r="G6627" s="132" t="str">
        <f t="shared" si="224"/>
        <v>1</v>
      </c>
      <c r="H6627" s="137">
        <f t="shared" si="225"/>
        <v>18</v>
      </c>
      <c r="I6627" s="132" t="str" cm="1">
        <f t="array" ref="I6627">_xlfn.XLOOKUP(C6627,imp_horarios,imp_trechos_janta,"",-1,1)</f>
        <v>GOIANIA X TERESINA 18:00</v>
      </c>
      <c r="J6627" s="145" t="str" cm="1">
        <f t="array" ref="J6627">_xlfn.XLOOKUP(D6627,justificativas_motivos,justificativas_texto,"",1,1)</f>
        <v>MOTORISTA CUMPRINDO HORÁRIO NA ESCALA ATUAL</v>
      </c>
    </row>
    <row r="6628" spans="1:10" ht="41.25" hidden="1" customHeight="1">
      <c r="A6628" s="144">
        <v>45883</v>
      </c>
      <c r="B6628" s="135">
        <v>25012</v>
      </c>
      <c r="C6628" s="133">
        <v>0.79166666666666663</v>
      </c>
      <c r="D6628" s="136" t="s">
        <v>11</v>
      </c>
      <c r="E6628" s="132" t="s">
        <v>18</v>
      </c>
      <c r="F6628" s="132"/>
      <c r="G6628" s="132" t="str">
        <f t="shared" si="224"/>
        <v>1</v>
      </c>
      <c r="H6628" s="137">
        <f t="shared" si="225"/>
        <v>18</v>
      </c>
      <c r="I6628" s="132" t="str" cm="1">
        <f t="array" ref="I6628">_xlfn.XLOOKUP(C6628,imp_horarios,imp_trechos_janta,"",-1,1)</f>
        <v>GOIANIA X TERESINA 18:00</v>
      </c>
      <c r="J6628" s="145" t="str" cm="1">
        <f t="array" ref="J6628">_xlfn.XLOOKUP(D6628,justificativas_motivos,justificativas_texto,"",1,1)</f>
        <v>MOTORISTA CUMPRINDO HORÁRIO NA ESCALA ATUAL</v>
      </c>
    </row>
    <row r="6629" spans="1:10" ht="41.25" hidden="1" customHeight="1">
      <c r="A6629" s="144">
        <v>45883</v>
      </c>
      <c r="B6629" s="135">
        <v>25011</v>
      </c>
      <c r="C6629" s="133">
        <v>0.83333333333333337</v>
      </c>
      <c r="D6629" s="136" t="s">
        <v>11</v>
      </c>
      <c r="E6629" s="132" t="s">
        <v>189</v>
      </c>
      <c r="F6629" s="132"/>
      <c r="G6629" s="132" t="str">
        <f t="shared" si="224"/>
        <v>1</v>
      </c>
      <c r="H6629" s="137">
        <f t="shared" si="225"/>
        <v>18</v>
      </c>
      <c r="I6629" s="132" t="str" cm="1">
        <f t="array" ref="I6629">_xlfn.XLOOKUP(C6629,imp_horarios,imp_trechos_janta,"",-1,1)</f>
        <v>GOIANIA X SAO LUIS 20:00</v>
      </c>
      <c r="J6629" s="145" t="str" cm="1">
        <f t="array" ref="J6629">_xlfn.XLOOKUP(D6629,justificativas_motivos,justificativas_texto,"",1,1)</f>
        <v>MOTORISTA CUMPRINDO HORÁRIO NA ESCALA ATUAL</v>
      </c>
    </row>
    <row r="6630" spans="1:10" ht="41.25" hidden="1" customHeight="1">
      <c r="A6630" s="152">
        <v>45883</v>
      </c>
      <c r="B6630" s="146">
        <v>25011</v>
      </c>
      <c r="C6630" s="147">
        <v>0.83333333333333337</v>
      </c>
      <c r="D6630" s="148" t="s">
        <v>11</v>
      </c>
      <c r="E6630" s="149" t="s">
        <v>133</v>
      </c>
      <c r="F6630" s="149"/>
      <c r="G6630" s="149" t="str">
        <f t="shared" si="224"/>
        <v>1</v>
      </c>
      <c r="H6630" s="150">
        <f t="shared" si="225"/>
        <v>18</v>
      </c>
      <c r="I6630" s="149" t="str" cm="1">
        <f t="array" ref="I6630">_xlfn.XLOOKUP(C6630,imp_horarios,imp_trechos_janta,"",-1,1)</f>
        <v>GOIANIA X SAO LUIS 20:00</v>
      </c>
      <c r="J6630" s="151" t="str" cm="1">
        <f t="array" ref="J6630">_xlfn.XLOOKUP(D6630,justificativas_motivos,justificativas_texto,"",1,1)</f>
        <v>MOTORISTA CUMPRINDO HORÁRIO NA ESCALA ATUAL</v>
      </c>
    </row>
    <row r="6631" spans="1:10" ht="41.25" hidden="1" customHeight="1">
      <c r="A6631" s="152">
        <v>45884</v>
      </c>
      <c r="B6631" s="146">
        <v>25012</v>
      </c>
      <c r="C6631" s="147">
        <v>0.3</v>
      </c>
      <c r="D6631" s="148" t="s">
        <v>11</v>
      </c>
      <c r="E6631" s="153" t="s">
        <v>52</v>
      </c>
      <c r="F6631" s="149"/>
      <c r="G6631" s="149" t="str">
        <f t="shared" si="224"/>
        <v>1</v>
      </c>
      <c r="H6631" s="150">
        <f t="shared" si="225"/>
        <v>18</v>
      </c>
      <c r="I6631" s="149" t="str" cm="1">
        <f t="array" ref="I6631">_xlfn.XLOOKUP(C6631,imp_horarios,imp_trechos_janta,"",-1,1)</f>
        <v>BELEM X GOIANIA 07:12</v>
      </c>
      <c r="J6631" s="151" t="str" cm="1">
        <f t="array" ref="J6631">_xlfn.XLOOKUP(D6631,justificativas_motivos,justificativas_texto,"",1,1)</f>
        <v>MOTORISTA CUMPRINDO HORÁRIO NA ESCALA ATUAL</v>
      </c>
    </row>
    <row r="6632" spans="1:10" ht="41.25" hidden="1" customHeight="1">
      <c r="A6632" s="152">
        <v>45884</v>
      </c>
      <c r="B6632" s="146">
        <v>25012</v>
      </c>
      <c r="C6632" s="147">
        <v>0.3</v>
      </c>
      <c r="D6632" s="148" t="s">
        <v>11</v>
      </c>
      <c r="E6632" s="129" t="s">
        <v>238</v>
      </c>
      <c r="F6632" s="149"/>
      <c r="G6632" s="149" t="str">
        <f t="shared" si="224"/>
        <v>1</v>
      </c>
      <c r="H6632" s="150">
        <f t="shared" si="225"/>
        <v>18</v>
      </c>
      <c r="I6632" s="149" t="str" cm="1">
        <f t="array" ref="I6632">_xlfn.XLOOKUP(C6632,imp_horarios,imp_trechos_janta,"",-1,1)</f>
        <v>BELEM X GOIANIA 07:12</v>
      </c>
      <c r="J6632" s="151" t="str" cm="1">
        <f t="array" ref="J6632">_xlfn.XLOOKUP(D6632,justificativas_motivos,justificativas_texto,"",1,1)</f>
        <v>MOTORISTA CUMPRINDO HORÁRIO NA ESCALA ATUAL</v>
      </c>
    </row>
    <row r="6633" spans="1:10" ht="41.25" hidden="1" customHeight="1">
      <c r="A6633" s="152">
        <v>45884</v>
      </c>
      <c r="B6633" s="146">
        <v>19013</v>
      </c>
      <c r="C6633" s="147">
        <v>0.87847222222222221</v>
      </c>
      <c r="D6633" s="148" t="s">
        <v>11</v>
      </c>
      <c r="E6633" s="132" t="s">
        <v>189</v>
      </c>
      <c r="F6633" s="149"/>
      <c r="G6633" s="149" t="str">
        <f t="shared" si="224"/>
        <v>1</v>
      </c>
      <c r="H6633" s="150">
        <f t="shared" si="225"/>
        <v>18</v>
      </c>
      <c r="I6633" s="149" t="str" cm="1">
        <f t="array" ref="I6633">_xlfn.XLOOKUP(C6633,imp_horarios,imp_trechos_janta,"",-1,1)</f>
        <v>BELEM X GOIANIA 21:05</v>
      </c>
      <c r="J6633" s="151" t="str" cm="1">
        <f t="array" ref="J6633">_xlfn.XLOOKUP(D6633,justificativas_motivos,justificativas_texto,"",1,1)</f>
        <v>MOTORISTA CUMPRINDO HORÁRIO NA ESCALA ATUAL</v>
      </c>
    </row>
    <row r="6634" spans="1:10" ht="41.25" hidden="1" customHeight="1">
      <c r="A6634" s="152">
        <v>45884</v>
      </c>
      <c r="B6634" s="146">
        <v>19013</v>
      </c>
      <c r="C6634" s="147">
        <v>0.87847222222222221</v>
      </c>
      <c r="D6634" s="148" t="s">
        <v>11</v>
      </c>
      <c r="E6634" s="149" t="s">
        <v>133</v>
      </c>
      <c r="F6634" s="149"/>
      <c r="G6634" s="149" t="str">
        <f t="shared" si="224"/>
        <v>1</v>
      </c>
      <c r="H6634" s="150">
        <f t="shared" si="225"/>
        <v>18</v>
      </c>
      <c r="I6634" s="149" t="str" cm="1">
        <f t="array" ref="I6634">_xlfn.XLOOKUP(C6634,imp_horarios,imp_trechos_janta,"",-1,1)</f>
        <v>BELEM X GOIANIA 21:05</v>
      </c>
      <c r="J6634" s="151" t="str" cm="1">
        <f t="array" ref="J6634">_xlfn.XLOOKUP(D6634,justificativas_motivos,justificativas_texto,"",1,1)</f>
        <v>MOTORISTA CUMPRINDO HORÁRIO NA ESCALA ATUAL</v>
      </c>
    </row>
    <row r="6635" spans="1:10" ht="41.25" hidden="1" customHeight="1">
      <c r="A6635" s="152">
        <v>45884</v>
      </c>
      <c r="B6635" s="146">
        <v>19022</v>
      </c>
      <c r="C6635" s="147">
        <v>0.75</v>
      </c>
      <c r="D6635" s="148" t="s">
        <v>11</v>
      </c>
      <c r="E6635" s="149" t="s">
        <v>349</v>
      </c>
      <c r="F6635" s="149"/>
      <c r="G6635" s="149" t="str">
        <f t="shared" si="224"/>
        <v>1</v>
      </c>
      <c r="H6635" s="150">
        <f t="shared" si="225"/>
        <v>18</v>
      </c>
      <c r="I6635" s="149" t="str" cm="1">
        <f t="array" ref="I6635">_xlfn.XLOOKUP(C6635,imp_horarios,imp_trechos_janta,"",-1,1)</f>
        <v>GOIANIA X TERESINA 18:00</v>
      </c>
      <c r="J6635" s="151" t="str" cm="1">
        <f t="array" ref="J6635">_xlfn.XLOOKUP(D6635,justificativas_motivos,justificativas_texto,"",1,1)</f>
        <v>MOTORISTA CUMPRINDO HORÁRIO NA ESCALA ATUAL</v>
      </c>
    </row>
    <row r="6636" spans="1:10" ht="41.25" hidden="1" customHeight="1">
      <c r="A6636" s="152">
        <v>45884</v>
      </c>
      <c r="B6636" s="146">
        <v>19022</v>
      </c>
      <c r="C6636" s="147">
        <v>0.75</v>
      </c>
      <c r="D6636" s="148" t="s">
        <v>11</v>
      </c>
      <c r="E6636" s="149" t="s">
        <v>477</v>
      </c>
      <c r="F6636" s="149"/>
      <c r="G6636" s="149" t="str">
        <f t="shared" si="224"/>
        <v>1</v>
      </c>
      <c r="H6636" s="150">
        <f t="shared" si="225"/>
        <v>18</v>
      </c>
      <c r="I6636" s="149" t="str" cm="1">
        <f t="array" ref="I6636">_xlfn.XLOOKUP(C6636,imp_horarios,imp_trechos_janta,"",-1,1)</f>
        <v>GOIANIA X TERESINA 18:00</v>
      </c>
      <c r="J6636" s="151" t="str" cm="1">
        <f t="array" ref="J6636">_xlfn.XLOOKUP(D6636,justificativas_motivos,justificativas_texto,"",1,1)</f>
        <v>MOTORISTA CUMPRINDO HORÁRIO NA ESCALA ATUAL</v>
      </c>
    </row>
    <row r="6637" spans="1:10" ht="41.25" hidden="1" customHeight="1">
      <c r="A6637" s="152">
        <v>45884</v>
      </c>
      <c r="B6637" s="146">
        <v>24009</v>
      </c>
      <c r="C6637" s="147">
        <v>0.79166666666666663</v>
      </c>
      <c r="D6637" s="148" t="s">
        <v>11</v>
      </c>
      <c r="E6637" s="149" t="s">
        <v>193</v>
      </c>
      <c r="F6637" s="149"/>
      <c r="G6637" s="149" t="str">
        <f t="shared" si="224"/>
        <v>1</v>
      </c>
      <c r="H6637" s="150">
        <f t="shared" si="225"/>
        <v>18</v>
      </c>
      <c r="I6637" s="149" t="s">
        <v>79</v>
      </c>
      <c r="J6637" s="151" t="str" cm="1">
        <f t="array" ref="J6637">_xlfn.XLOOKUP(D6637,justificativas_motivos,justificativas_texto,"",1,1)</f>
        <v>MOTORISTA CUMPRINDO HORÁRIO NA ESCALA ATUAL</v>
      </c>
    </row>
    <row r="6638" spans="1:10" ht="41.25" hidden="1" customHeight="1">
      <c r="A6638" s="152">
        <v>45884</v>
      </c>
      <c r="B6638" s="146">
        <v>24009</v>
      </c>
      <c r="C6638" s="147">
        <v>0.79166666666666663</v>
      </c>
      <c r="D6638" s="148" t="s">
        <v>11</v>
      </c>
      <c r="E6638" s="149" t="s">
        <v>168</v>
      </c>
      <c r="F6638" s="149"/>
      <c r="G6638" s="149" t="str">
        <f t="shared" si="224"/>
        <v>1</v>
      </c>
      <c r="H6638" s="150">
        <f t="shared" si="225"/>
        <v>18</v>
      </c>
      <c r="I6638" s="149" t="s">
        <v>79</v>
      </c>
      <c r="J6638" s="151" t="str" cm="1">
        <f t="array" ref="J6638">_xlfn.XLOOKUP(D6638,justificativas_motivos,justificativas_texto,"",1,1)</f>
        <v>MOTORISTA CUMPRINDO HORÁRIO NA ESCALA ATUAL</v>
      </c>
    </row>
    <row r="6639" spans="1:10" ht="41.25" hidden="1" customHeight="1">
      <c r="A6639" s="152">
        <v>45884</v>
      </c>
      <c r="B6639" s="146">
        <v>24016</v>
      </c>
      <c r="C6639" s="147">
        <v>0.83333333333333337</v>
      </c>
      <c r="D6639" s="148" t="s">
        <v>11</v>
      </c>
      <c r="E6639" s="149" t="s">
        <v>66</v>
      </c>
      <c r="F6639" s="149"/>
      <c r="G6639" s="149" t="str">
        <f t="shared" si="224"/>
        <v>1</v>
      </c>
      <c r="H6639" s="150">
        <f t="shared" si="225"/>
        <v>18</v>
      </c>
      <c r="I6639" s="149" t="str" cm="1">
        <f t="array" ref="I6639">_xlfn.XLOOKUP(C6639,imp_horarios,imp_trechos_janta,"",-1,1)</f>
        <v>GOIANIA X SAO LUIS 20:00</v>
      </c>
      <c r="J6639" s="151" t="str" cm="1">
        <f t="array" ref="J6639">_xlfn.XLOOKUP(D6639,justificativas_motivos,justificativas_texto,"",1,1)</f>
        <v>MOTORISTA CUMPRINDO HORÁRIO NA ESCALA ATUAL</v>
      </c>
    </row>
    <row r="6640" spans="1:10" ht="41.25" hidden="1" customHeight="1">
      <c r="A6640" s="144">
        <v>45884</v>
      </c>
      <c r="B6640" s="135">
        <v>24016</v>
      </c>
      <c r="C6640" s="133">
        <v>0.83333333333333337</v>
      </c>
      <c r="D6640" s="136" t="s">
        <v>11</v>
      </c>
      <c r="E6640" s="132" t="s">
        <v>226</v>
      </c>
      <c r="F6640" s="132"/>
      <c r="G6640" s="132" t="str">
        <f t="shared" si="224"/>
        <v>1</v>
      </c>
      <c r="H6640" s="137">
        <f t="shared" si="225"/>
        <v>18</v>
      </c>
      <c r="I6640" s="132" t="str" cm="1">
        <f t="array" ref="I6640">_xlfn.XLOOKUP(C6640,imp_horarios,imp_trechos_janta,"",-1,1)</f>
        <v>GOIANIA X SAO LUIS 20:00</v>
      </c>
      <c r="J6640" s="145" t="str" cm="1">
        <f t="array" ref="J6640">_xlfn.XLOOKUP(D6640,justificativas_motivos,justificativas_texto,"",1,1)</f>
        <v>MOTORISTA CUMPRINDO HORÁRIO NA ESCALA ATUAL</v>
      </c>
    </row>
    <row r="6641" spans="1:10" ht="41.25" hidden="1" customHeight="1">
      <c r="A6641" s="152">
        <v>45885</v>
      </c>
      <c r="B6641" s="147" t="s">
        <v>137</v>
      </c>
      <c r="C6641" s="147" t="s">
        <v>137</v>
      </c>
      <c r="D6641" s="147" t="s">
        <v>137</v>
      </c>
      <c r="E6641" s="149" t="s">
        <v>66</v>
      </c>
      <c r="F6641" s="149"/>
      <c r="G6641" s="149" t="str">
        <f t="shared" si="224"/>
        <v>1</v>
      </c>
      <c r="H6641" s="150">
        <f t="shared" si="225"/>
        <v>18</v>
      </c>
      <c r="I6641" s="149" t="str" cm="1">
        <f t="array" ref="I6641">_xlfn.XLOOKUP(C6641,imp_horarios,imp_trechos_janta,"",-1,1)</f>
        <v>ESPERA</v>
      </c>
      <c r="J6641" s="151" t="str" cm="1">
        <f t="array" ref="J6641">_xlfn.XLOOKUP(D6641,justificativas_motivos,justificativas_texto,"",1,1)</f>
        <v>MOTORISTA NA GARAGEM EM ESPERA PARA DISPONIBILIDADE DE HORARIOS</v>
      </c>
    </row>
    <row r="6642" spans="1:10" ht="41.25" hidden="1" customHeight="1">
      <c r="A6642" s="152">
        <v>45885</v>
      </c>
      <c r="B6642" s="146" t="s">
        <v>137</v>
      </c>
      <c r="C6642" s="147" t="s">
        <v>137</v>
      </c>
      <c r="D6642" s="148" t="s">
        <v>137</v>
      </c>
      <c r="E6642" s="149" t="s">
        <v>226</v>
      </c>
      <c r="F6642" s="149"/>
      <c r="G6642" s="149" t="str">
        <f t="shared" si="224"/>
        <v>1</v>
      </c>
      <c r="H6642" s="150">
        <f t="shared" si="225"/>
        <v>18</v>
      </c>
      <c r="I6642" s="149" t="str" cm="1">
        <f t="array" ref="I6642">_xlfn.XLOOKUP(C6642,imp_horarios,imp_trechos_janta,"",-1,1)</f>
        <v>ESPERA</v>
      </c>
      <c r="J6642" s="151" t="str" cm="1">
        <f t="array" ref="J6642">_xlfn.XLOOKUP(D6642,justificativas_motivos,justificativas_texto,"",1,1)</f>
        <v>MOTORISTA NA GARAGEM EM ESPERA PARA DISPONIBILIDADE DE HORARIOS</v>
      </c>
    </row>
    <row r="6643" spans="1:10" ht="41.25" hidden="1" customHeight="1">
      <c r="A6643" s="152">
        <v>45885</v>
      </c>
      <c r="B6643" s="135">
        <v>19004</v>
      </c>
      <c r="C6643" s="133">
        <v>0.39583333333333331</v>
      </c>
      <c r="D6643" s="136" t="s">
        <v>11</v>
      </c>
      <c r="E6643" s="132" t="s">
        <v>104</v>
      </c>
      <c r="F6643" s="132"/>
      <c r="G6643" s="132" t="str">
        <f t="shared" si="224"/>
        <v>1</v>
      </c>
      <c r="H6643" s="137">
        <f t="shared" si="225"/>
        <v>18</v>
      </c>
      <c r="I6643" s="132" t="str" cm="1">
        <f t="array" ref="I6643">_xlfn.XLOOKUP(C6643,imp_horarios,imp_trechos_janta,"",-1,1)</f>
        <v>GOIANIA X BELEM 09:30</v>
      </c>
      <c r="J6643" s="145" t="str" cm="1">
        <f t="array" ref="J6643">_xlfn.XLOOKUP(D6643,justificativas_motivos,justificativas_texto,"",1,1)</f>
        <v>MOTORISTA CUMPRINDO HORÁRIO NA ESCALA ATUAL</v>
      </c>
    </row>
    <row r="6644" spans="1:10" ht="41.25" hidden="1" customHeight="1">
      <c r="A6644" s="152">
        <v>45885</v>
      </c>
      <c r="B6644" s="135">
        <v>19004</v>
      </c>
      <c r="C6644" s="133">
        <v>0.39583333333333331</v>
      </c>
      <c r="D6644" s="136" t="s">
        <v>11</v>
      </c>
      <c r="E6644" s="132" t="s">
        <v>86</v>
      </c>
      <c r="F6644" s="132"/>
      <c r="G6644" s="132" t="str">
        <f t="shared" si="224"/>
        <v>1</v>
      </c>
      <c r="H6644" s="137">
        <f t="shared" si="225"/>
        <v>18</v>
      </c>
      <c r="I6644" s="132" t="str" cm="1">
        <f t="array" ref="I6644">_xlfn.XLOOKUP(C6644,imp_horarios,imp_trechos_janta,"",-1,1)</f>
        <v>GOIANIA X BELEM 09:30</v>
      </c>
      <c r="J6644" s="145" t="str" cm="1">
        <f t="array" ref="J6644">_xlfn.XLOOKUP(D6644,justificativas_motivos,justificativas_texto,"",1,1)</f>
        <v>MOTORISTA CUMPRINDO HORÁRIO NA ESCALA ATUAL</v>
      </c>
    </row>
    <row r="6645" spans="1:10" ht="41.25" hidden="1" customHeight="1">
      <c r="A6645" s="152">
        <v>45885</v>
      </c>
      <c r="B6645" s="135">
        <v>20018</v>
      </c>
      <c r="C6645" s="133">
        <v>0.75</v>
      </c>
      <c r="D6645" s="136" t="s">
        <v>11</v>
      </c>
      <c r="E6645" s="132" t="s">
        <v>589</v>
      </c>
      <c r="F6645" s="132"/>
      <c r="G6645" s="132" t="str">
        <f t="shared" si="224"/>
        <v>1</v>
      </c>
      <c r="H6645" s="137">
        <f t="shared" si="225"/>
        <v>18</v>
      </c>
      <c r="I6645" s="132" t="str" cm="1">
        <f t="array" ref="I6645">_xlfn.XLOOKUP(C6645,imp_horarios,imp_trechos_janta,"",-1,1)</f>
        <v>GOIANIA X TERESINA 18:00</v>
      </c>
      <c r="J6645" s="145" t="str" cm="1">
        <f t="array" ref="J6645">_xlfn.XLOOKUP(D6645,justificativas_motivos,justificativas_texto,"",1,1)</f>
        <v>MOTORISTA CUMPRINDO HORÁRIO NA ESCALA ATUAL</v>
      </c>
    </row>
    <row r="6646" spans="1:10" ht="41.25" hidden="1" customHeight="1">
      <c r="A6646" s="152">
        <v>45885</v>
      </c>
      <c r="B6646" s="135">
        <v>20018</v>
      </c>
      <c r="C6646" s="133">
        <v>0.75</v>
      </c>
      <c r="D6646" s="136" t="s">
        <v>11</v>
      </c>
      <c r="E6646" s="132" t="s">
        <v>232</v>
      </c>
      <c r="F6646" s="132"/>
      <c r="G6646" s="132" t="str">
        <f t="shared" si="224"/>
        <v>1</v>
      </c>
      <c r="H6646" s="137">
        <f t="shared" si="225"/>
        <v>18</v>
      </c>
      <c r="I6646" s="132" t="str" cm="1">
        <f t="array" ref="I6646">_xlfn.XLOOKUP(C6646,imp_horarios,imp_trechos_janta,"",-1,1)</f>
        <v>GOIANIA X TERESINA 18:00</v>
      </c>
      <c r="J6646" s="145" t="str" cm="1">
        <f t="array" ref="J6646">_xlfn.XLOOKUP(D6646,justificativas_motivos,justificativas_texto,"",1,1)</f>
        <v>MOTORISTA CUMPRINDO HORÁRIO NA ESCALA ATUAL</v>
      </c>
    </row>
    <row r="6647" spans="1:10" ht="41.25" hidden="1" customHeight="1">
      <c r="A6647" s="144">
        <v>45885</v>
      </c>
      <c r="B6647" s="135">
        <v>24013</v>
      </c>
      <c r="C6647" s="133">
        <v>0.79166666666666663</v>
      </c>
      <c r="D6647" s="136" t="s">
        <v>11</v>
      </c>
      <c r="E6647" s="132" t="s">
        <v>343</v>
      </c>
      <c r="F6647" s="132"/>
      <c r="G6647" s="132" t="str">
        <f t="shared" si="224"/>
        <v>1</v>
      </c>
      <c r="H6647" s="137">
        <f t="shared" si="225"/>
        <v>18</v>
      </c>
      <c r="I6647" s="132" t="str" cm="1">
        <f t="array" ref="I6647">_xlfn.XLOOKUP(C6647,imp_horarios,imp_trechos_janta,"",-1,1)</f>
        <v>GOIANIA X TERESINA 18:00</v>
      </c>
      <c r="J6647" s="145" t="str" cm="1">
        <f t="array" ref="J6647">_xlfn.XLOOKUP(D6647,justificativas_motivos,justificativas_texto,"",1,1)</f>
        <v>MOTORISTA CUMPRINDO HORÁRIO NA ESCALA ATUAL</v>
      </c>
    </row>
    <row r="6648" spans="1:10" ht="41.25" hidden="1" customHeight="1">
      <c r="A6648" s="144">
        <v>45885</v>
      </c>
      <c r="B6648" s="135">
        <v>24013</v>
      </c>
      <c r="C6648" s="133">
        <v>0.79166666666666663</v>
      </c>
      <c r="D6648" s="136" t="s">
        <v>11</v>
      </c>
      <c r="E6648" s="132" t="s">
        <v>400</v>
      </c>
      <c r="F6648" s="132"/>
      <c r="G6648" s="132" t="str">
        <f t="shared" si="224"/>
        <v>1</v>
      </c>
      <c r="H6648" s="137">
        <f t="shared" si="225"/>
        <v>18</v>
      </c>
      <c r="I6648" s="132" t="str" cm="1">
        <f t="array" ref="I6648">_xlfn.XLOOKUP(C6648,imp_horarios,imp_trechos_janta,"",-1,1)</f>
        <v>GOIANIA X TERESINA 18:00</v>
      </c>
      <c r="J6648" s="145" t="str" cm="1">
        <f t="array" ref="J6648">_xlfn.XLOOKUP(D6648,justificativas_motivos,justificativas_texto,"",1,1)</f>
        <v>MOTORISTA CUMPRINDO HORÁRIO NA ESCALA ATUAL</v>
      </c>
    </row>
    <row r="6649" spans="1:10" ht="41.25" hidden="1" customHeight="1">
      <c r="A6649" s="144">
        <v>45885</v>
      </c>
      <c r="B6649" s="135">
        <v>24015</v>
      </c>
      <c r="C6649" s="133">
        <v>0.83333333333333337</v>
      </c>
      <c r="D6649" s="136" t="s">
        <v>11</v>
      </c>
      <c r="E6649" s="132" t="s">
        <v>114</v>
      </c>
      <c r="F6649" s="132"/>
      <c r="G6649" s="132" t="str">
        <f t="shared" si="224"/>
        <v>1</v>
      </c>
      <c r="H6649" s="137">
        <f t="shared" si="225"/>
        <v>18</v>
      </c>
      <c r="I6649" s="132" t="str" cm="1">
        <f t="array" ref="I6649">_xlfn.XLOOKUP(C6649,imp_horarios,imp_trechos_janta,"",-1,1)</f>
        <v>GOIANIA X SAO LUIS 20:00</v>
      </c>
      <c r="J6649" s="145" t="str" cm="1">
        <f t="array" ref="J6649">_xlfn.XLOOKUP(D6649,justificativas_motivos,justificativas_texto,"",1,1)</f>
        <v>MOTORISTA CUMPRINDO HORÁRIO NA ESCALA ATUAL</v>
      </c>
    </row>
    <row r="6650" spans="1:10" ht="41.25" hidden="1" customHeight="1">
      <c r="A6650" s="152">
        <v>45885</v>
      </c>
      <c r="B6650" s="146">
        <v>24015</v>
      </c>
      <c r="C6650" s="147">
        <v>0.83333333333333337</v>
      </c>
      <c r="D6650" s="148" t="s">
        <v>11</v>
      </c>
      <c r="E6650" s="149" t="s">
        <v>472</v>
      </c>
      <c r="F6650" s="149"/>
      <c r="G6650" s="149" t="str">
        <f t="shared" si="224"/>
        <v>1</v>
      </c>
      <c r="H6650" s="150">
        <f t="shared" si="225"/>
        <v>18</v>
      </c>
      <c r="I6650" s="149" t="str" cm="1">
        <f t="array" ref="I6650">_xlfn.XLOOKUP(C6650,imp_horarios,imp_trechos_janta,"",-1,1)</f>
        <v>GOIANIA X SAO LUIS 20:00</v>
      </c>
      <c r="J6650" s="151" t="str" cm="1">
        <f t="array" ref="J6650">_xlfn.XLOOKUP(D6650,justificativas_motivos,justificativas_texto,"",1,1)</f>
        <v>MOTORISTA CUMPRINDO HORÁRIO NA ESCALA ATUAL</v>
      </c>
    </row>
    <row r="6651" spans="1:10" ht="41.25" hidden="1" customHeight="1">
      <c r="A6651" s="202">
        <v>45886</v>
      </c>
      <c r="B6651" s="149" t="s">
        <v>137</v>
      </c>
      <c r="C6651" s="147" t="s">
        <v>137</v>
      </c>
      <c r="D6651" s="149" t="s">
        <v>11</v>
      </c>
      <c r="E6651" s="153" t="s">
        <v>114</v>
      </c>
      <c r="F6651" s="149"/>
      <c r="G6651" s="149" t="str">
        <f t="shared" si="224"/>
        <v>1</v>
      </c>
      <c r="H6651" s="150">
        <f t="shared" si="225"/>
        <v>18</v>
      </c>
      <c r="I6651" s="149" t="str" cm="1">
        <f t="array" ref="I6651">_xlfn.XLOOKUP(C6651,imp_horarios,imp_trechos_janta,"",-1,1)</f>
        <v>ESPERA</v>
      </c>
      <c r="J6651" s="151" t="str" cm="1">
        <f t="array" ref="J6651">_xlfn.XLOOKUP(D6651,justificativas_motivos,justificativas_texto,"",1,1)</f>
        <v>MOTORISTA CUMPRINDO HORÁRIO NA ESCALA ATUAL</v>
      </c>
    </row>
    <row r="6652" spans="1:10" ht="41.25" hidden="1" customHeight="1">
      <c r="A6652" s="202">
        <v>45886</v>
      </c>
      <c r="B6652" s="149" t="s">
        <v>137</v>
      </c>
      <c r="C6652" s="147" t="s">
        <v>137</v>
      </c>
      <c r="D6652" s="149" t="s">
        <v>11</v>
      </c>
      <c r="E6652" s="153" t="s">
        <v>472</v>
      </c>
      <c r="F6652" s="149"/>
      <c r="G6652" s="149" t="str">
        <f t="shared" ref="G6652:G6715" si="226">IF(E6652="MOTORISTA","","1")</f>
        <v>1</v>
      </c>
      <c r="H6652" s="150">
        <f t="shared" si="225"/>
        <v>18</v>
      </c>
      <c r="I6652" s="149" t="str" cm="1">
        <f t="array" ref="I6652">_xlfn.XLOOKUP(C6652,imp_horarios,imp_trechos_janta,"",-1,1)</f>
        <v>ESPERA</v>
      </c>
      <c r="J6652" s="151" t="str" cm="1">
        <f t="array" ref="J6652">_xlfn.XLOOKUP(D6652,justificativas_motivos,justificativas_texto,"",1,1)</f>
        <v>MOTORISTA CUMPRINDO HORÁRIO NA ESCALA ATUAL</v>
      </c>
    </row>
    <row r="6653" spans="1:10" ht="41.25" hidden="1" customHeight="1">
      <c r="A6653" s="202">
        <v>45886</v>
      </c>
      <c r="B6653" s="149">
        <v>24013</v>
      </c>
      <c r="C6653" s="147">
        <v>0.39583333333333331</v>
      </c>
      <c r="D6653" s="149" t="s">
        <v>11</v>
      </c>
      <c r="E6653" s="153" t="s">
        <v>91</v>
      </c>
      <c r="F6653" s="149"/>
      <c r="G6653" s="149" t="str">
        <f t="shared" si="226"/>
        <v>1</v>
      </c>
      <c r="H6653" s="150">
        <f t="shared" si="225"/>
        <v>18</v>
      </c>
      <c r="I6653" s="149" t="str" cm="1">
        <f t="array" ref="I6653">_xlfn.XLOOKUP(C6653,imp_horarios,imp_trechos_janta,"",-1,1)</f>
        <v>GOIANIA X BELEM 09:30</v>
      </c>
      <c r="J6653" s="151" t="str" cm="1">
        <f t="array" ref="J6653">_xlfn.XLOOKUP(D6653,justificativas_motivos,justificativas_texto,"",1,1)</f>
        <v>MOTORISTA CUMPRINDO HORÁRIO NA ESCALA ATUAL</v>
      </c>
    </row>
    <row r="6654" spans="1:10" ht="41.25" hidden="1" customHeight="1">
      <c r="A6654" s="202">
        <v>45886</v>
      </c>
      <c r="B6654" s="149">
        <v>24013</v>
      </c>
      <c r="C6654" s="147">
        <v>0.39583333333333331</v>
      </c>
      <c r="D6654" s="149" t="s">
        <v>11</v>
      </c>
      <c r="E6654" s="153" t="s">
        <v>89</v>
      </c>
      <c r="F6654" s="149"/>
      <c r="G6654" s="149" t="str">
        <f t="shared" si="226"/>
        <v>1</v>
      </c>
      <c r="H6654" s="150">
        <f t="shared" si="225"/>
        <v>18</v>
      </c>
      <c r="I6654" s="149" t="str" cm="1">
        <f t="array" ref="I6654">_xlfn.XLOOKUP(C6654,imp_horarios,imp_trechos_janta,"",-1,1)</f>
        <v>GOIANIA X BELEM 09:30</v>
      </c>
      <c r="J6654" s="151" t="str" cm="1">
        <f t="array" ref="J6654">_xlfn.XLOOKUP(D6654,justificativas_motivos,justificativas_texto,"",1,1)</f>
        <v>MOTORISTA CUMPRINDO HORÁRIO NA ESCALA ATUAL</v>
      </c>
    </row>
    <row r="6655" spans="1:10" ht="41.25" hidden="1" customHeight="1">
      <c r="A6655" s="152">
        <v>45886</v>
      </c>
      <c r="B6655" s="146">
        <v>19005</v>
      </c>
      <c r="C6655" s="147">
        <v>0.75</v>
      </c>
      <c r="D6655" s="149" t="s">
        <v>11</v>
      </c>
      <c r="E6655" s="149" t="s">
        <v>83</v>
      </c>
      <c r="F6655" s="149"/>
      <c r="G6655" s="149" t="str">
        <f t="shared" si="226"/>
        <v>1</v>
      </c>
      <c r="H6655" s="150">
        <f t="shared" si="225"/>
        <v>18</v>
      </c>
      <c r="I6655" s="149" t="str" cm="1">
        <f t="array" ref="I6655">_xlfn.XLOOKUP(C6655,imp_horarios,imp_trechos_janta,"",-1,1)</f>
        <v>GOIANIA X TERESINA 18:00</v>
      </c>
      <c r="J6655" s="151" t="str" cm="1">
        <f t="array" ref="J6655">_xlfn.XLOOKUP(D6655,justificativas_motivos,justificativas_texto,"",1,1)</f>
        <v>MOTORISTA CUMPRINDO HORÁRIO NA ESCALA ATUAL</v>
      </c>
    </row>
    <row r="6656" spans="1:10" ht="41.25" hidden="1" customHeight="1">
      <c r="A6656" s="152">
        <v>45886</v>
      </c>
      <c r="B6656" s="146">
        <v>19005</v>
      </c>
      <c r="C6656" s="147">
        <v>0.75</v>
      </c>
      <c r="D6656" s="149" t="s">
        <v>11</v>
      </c>
      <c r="E6656" s="149" t="s">
        <v>93</v>
      </c>
      <c r="F6656" s="149"/>
      <c r="G6656" s="149" t="str">
        <f t="shared" si="226"/>
        <v>1</v>
      </c>
      <c r="H6656" s="150">
        <f t="shared" si="225"/>
        <v>18</v>
      </c>
      <c r="I6656" s="149" t="str" cm="1">
        <f t="array" ref="I6656">_xlfn.XLOOKUP(C6656,imp_horarios,imp_trechos_janta,"",-1,1)</f>
        <v>GOIANIA X TERESINA 18:00</v>
      </c>
      <c r="J6656" s="151" t="str" cm="1">
        <f t="array" ref="J6656">_xlfn.XLOOKUP(D6656,justificativas_motivos,justificativas_texto,"",1,1)</f>
        <v>MOTORISTA CUMPRINDO HORÁRIO NA ESCALA ATUAL</v>
      </c>
    </row>
    <row r="6657" spans="1:10" ht="41.25" hidden="1" customHeight="1">
      <c r="A6657" s="152">
        <v>45886</v>
      </c>
      <c r="B6657" s="146">
        <v>24012</v>
      </c>
      <c r="C6657" s="147">
        <v>0.79166666666666663</v>
      </c>
      <c r="D6657" s="149" t="s">
        <v>11</v>
      </c>
      <c r="E6657" s="149" t="s">
        <v>200</v>
      </c>
      <c r="F6657" s="149"/>
      <c r="G6657" s="149" t="str">
        <f t="shared" si="226"/>
        <v>1</v>
      </c>
      <c r="H6657" s="150">
        <f t="shared" si="225"/>
        <v>18</v>
      </c>
      <c r="I6657" s="149" t="str" cm="1">
        <f t="array" ref="I6657">_xlfn.XLOOKUP(C6657,imp_horarios,imp_trechos_janta,"",-1,1)</f>
        <v>GOIANIA X TERESINA 18:00</v>
      </c>
      <c r="J6657" s="151" t="str" cm="1">
        <f t="array" ref="J6657">_xlfn.XLOOKUP(D6657,justificativas_motivos,justificativas_texto,"",1,1)</f>
        <v>MOTORISTA CUMPRINDO HORÁRIO NA ESCALA ATUAL</v>
      </c>
    </row>
    <row r="6658" spans="1:10" ht="41.25" hidden="1" customHeight="1">
      <c r="A6658" s="152">
        <v>45886</v>
      </c>
      <c r="B6658" s="146">
        <v>24012</v>
      </c>
      <c r="C6658" s="147">
        <v>0.79166666666666663</v>
      </c>
      <c r="D6658" s="149" t="s">
        <v>11</v>
      </c>
      <c r="E6658" s="149" t="s">
        <v>47</v>
      </c>
      <c r="F6658" s="149"/>
      <c r="G6658" s="149" t="str">
        <f t="shared" si="226"/>
        <v>1</v>
      </c>
      <c r="H6658" s="150">
        <f t="shared" si="225"/>
        <v>18</v>
      </c>
      <c r="I6658" s="149" t="str" cm="1">
        <f t="array" ref="I6658">_xlfn.XLOOKUP(C6658,imp_horarios,imp_trechos_janta,"",-1,1)</f>
        <v>GOIANIA X TERESINA 18:00</v>
      </c>
      <c r="J6658" s="151" t="str" cm="1">
        <f t="array" ref="J6658">_xlfn.XLOOKUP(D6658,justificativas_motivos,justificativas_texto,"",1,1)</f>
        <v>MOTORISTA CUMPRINDO HORÁRIO NA ESCALA ATUAL</v>
      </c>
    </row>
    <row r="6659" spans="1:10" ht="41.25" hidden="1" customHeight="1">
      <c r="A6659" s="152">
        <v>45886</v>
      </c>
      <c r="B6659" s="146">
        <v>24004</v>
      </c>
      <c r="C6659" s="147">
        <v>0.83333333333333337</v>
      </c>
      <c r="D6659" s="149" t="s">
        <v>11</v>
      </c>
      <c r="E6659" s="149" t="s">
        <v>116</v>
      </c>
      <c r="F6659" s="149"/>
      <c r="G6659" s="149" t="str">
        <f t="shared" si="226"/>
        <v>1</v>
      </c>
      <c r="H6659" s="150">
        <f t="shared" si="225"/>
        <v>18</v>
      </c>
      <c r="I6659" s="149" t="str" cm="1">
        <f t="array" ref="I6659">_xlfn.XLOOKUP(C6659,imp_horarios,imp_trechos_janta,"",-1,1)</f>
        <v>GOIANIA X SAO LUIS 20:00</v>
      </c>
      <c r="J6659" s="151" t="str" cm="1">
        <f t="array" ref="J6659">_xlfn.XLOOKUP(D6659,justificativas_motivos,justificativas_texto,"",1,1)</f>
        <v>MOTORISTA CUMPRINDO HORÁRIO NA ESCALA ATUAL</v>
      </c>
    </row>
    <row r="6660" spans="1:10" ht="41.25" hidden="1" customHeight="1">
      <c r="A6660" s="144">
        <v>45886</v>
      </c>
      <c r="B6660" s="135">
        <v>24004</v>
      </c>
      <c r="C6660" s="133">
        <v>0.83333333333333337</v>
      </c>
      <c r="D6660" s="132" t="s">
        <v>11</v>
      </c>
      <c r="E6660" s="132" t="s">
        <v>112</v>
      </c>
      <c r="F6660" s="132"/>
      <c r="G6660" s="132" t="str">
        <f t="shared" si="226"/>
        <v>1</v>
      </c>
      <c r="H6660" s="137">
        <f t="shared" si="225"/>
        <v>18</v>
      </c>
      <c r="I6660" s="132" t="str" cm="1">
        <f t="array" ref="I6660">_xlfn.XLOOKUP(C6660,imp_horarios,imp_trechos_janta,"",-1,1)</f>
        <v>GOIANIA X SAO LUIS 20:00</v>
      </c>
      <c r="J6660" s="145" t="str" cm="1">
        <f t="array" ref="J6660">_xlfn.XLOOKUP(D6660,justificativas_motivos,justificativas_texto,"",1,1)</f>
        <v>MOTORISTA CUMPRINDO HORÁRIO NA ESCALA ATUAL</v>
      </c>
    </row>
    <row r="6661" spans="1:10" ht="41.25" hidden="1" customHeight="1">
      <c r="A6661" s="152">
        <v>45887</v>
      </c>
      <c r="B6661" s="147" t="s">
        <v>137</v>
      </c>
      <c r="C6661" s="147" t="s">
        <v>137</v>
      </c>
      <c r="D6661" s="147" t="s">
        <v>137</v>
      </c>
      <c r="E6661" s="149" t="s">
        <v>116</v>
      </c>
      <c r="F6661" s="149"/>
      <c r="G6661" s="149" t="str">
        <f t="shared" si="226"/>
        <v>1</v>
      </c>
      <c r="H6661" s="150">
        <f t="shared" si="225"/>
        <v>18</v>
      </c>
      <c r="I6661" s="149" t="str" cm="1">
        <f t="array" ref="I6661">_xlfn.XLOOKUP(C6661,imp_horarios,imp_trechos_janta,"",-1,1)</f>
        <v>ESPERA</v>
      </c>
      <c r="J6661" s="151" t="str" cm="1">
        <f t="array" ref="J6661">_xlfn.XLOOKUP(D6661,justificativas_motivos,justificativas_texto,"",1,1)</f>
        <v>MOTORISTA NA GARAGEM EM ESPERA PARA DISPONIBILIDADE DE HORARIOS</v>
      </c>
    </row>
    <row r="6662" spans="1:10" ht="41.25" hidden="1" customHeight="1">
      <c r="A6662" s="144">
        <v>45887</v>
      </c>
      <c r="B6662" s="135" t="s">
        <v>137</v>
      </c>
      <c r="C6662" s="133" t="s">
        <v>137</v>
      </c>
      <c r="D6662" s="136" t="s">
        <v>137</v>
      </c>
      <c r="E6662" s="132" t="s">
        <v>176</v>
      </c>
      <c r="F6662" s="132"/>
      <c r="G6662" s="132" t="str">
        <f t="shared" si="226"/>
        <v>1</v>
      </c>
      <c r="H6662" s="137">
        <f t="shared" si="225"/>
        <v>18</v>
      </c>
      <c r="I6662" s="132" t="str" cm="1">
        <f t="array" ref="I6662">_xlfn.XLOOKUP(C6662,imp_horarios,imp_trechos_janta,"",-1,1)</f>
        <v>ESPERA</v>
      </c>
      <c r="J6662" s="145" t="str" cm="1">
        <f t="array" ref="J6662">_xlfn.XLOOKUP(D6662,justificativas_motivos,justificativas_texto,"",1,1)</f>
        <v>MOTORISTA NA GARAGEM EM ESPERA PARA DISPONIBILIDADE DE HORARIOS</v>
      </c>
    </row>
    <row r="6663" spans="1:10" ht="41.25" hidden="1" customHeight="1">
      <c r="A6663" s="144">
        <v>45887</v>
      </c>
      <c r="B6663" s="135">
        <v>20014</v>
      </c>
      <c r="C6663" s="133">
        <v>0.39583333333333331</v>
      </c>
      <c r="D6663" s="136" t="s">
        <v>11</v>
      </c>
      <c r="E6663" s="132" t="s">
        <v>62</v>
      </c>
      <c r="F6663" s="132"/>
      <c r="G6663" s="132" t="str">
        <f t="shared" si="226"/>
        <v>1</v>
      </c>
      <c r="H6663" s="137">
        <f t="shared" si="225"/>
        <v>18</v>
      </c>
      <c r="I6663" s="132" t="str" cm="1">
        <f t="array" ref="I6663">_xlfn.XLOOKUP(C6663,imp_horarios,imp_trechos_janta,"",-1,1)</f>
        <v>GOIANIA X BELEM 09:30</v>
      </c>
      <c r="J6663" s="145" t="str" cm="1">
        <f t="array" ref="J6663">_xlfn.XLOOKUP(D6663,justificativas_motivos,justificativas_texto,"",1,1)</f>
        <v>MOTORISTA CUMPRINDO HORÁRIO NA ESCALA ATUAL</v>
      </c>
    </row>
    <row r="6664" spans="1:10" ht="41.25" hidden="1" customHeight="1">
      <c r="A6664" s="144">
        <v>45887</v>
      </c>
      <c r="B6664" s="135">
        <v>20014</v>
      </c>
      <c r="C6664" s="133">
        <v>0.39583333333333331</v>
      </c>
      <c r="D6664" s="136" t="s">
        <v>11</v>
      </c>
      <c r="E6664" s="132" t="s">
        <v>63</v>
      </c>
      <c r="F6664" s="132"/>
      <c r="G6664" s="132" t="str">
        <f t="shared" si="226"/>
        <v>1</v>
      </c>
      <c r="H6664" s="137">
        <f t="shared" si="225"/>
        <v>18</v>
      </c>
      <c r="I6664" s="132" t="str" cm="1">
        <f t="array" ref="I6664">_xlfn.XLOOKUP(C6664,imp_horarios,imp_trechos_janta,"",-1,1)</f>
        <v>GOIANIA X BELEM 09:30</v>
      </c>
      <c r="J6664" s="145" t="str" cm="1">
        <f t="array" ref="J6664">_xlfn.XLOOKUP(D6664,justificativas_motivos,justificativas_texto,"",1,1)</f>
        <v>MOTORISTA CUMPRINDO HORÁRIO NA ESCALA ATUAL</v>
      </c>
    </row>
    <row r="6665" spans="1:10" ht="41.25" hidden="1" customHeight="1">
      <c r="A6665" s="144">
        <v>45887</v>
      </c>
      <c r="B6665" s="135">
        <v>19017</v>
      </c>
      <c r="C6665" s="133">
        <v>0.75</v>
      </c>
      <c r="D6665" s="136" t="s">
        <v>11</v>
      </c>
      <c r="E6665" s="132" t="s">
        <v>60</v>
      </c>
      <c r="F6665" s="132"/>
      <c r="G6665" s="132" t="str">
        <f t="shared" si="226"/>
        <v>1</v>
      </c>
      <c r="H6665" s="137">
        <f t="shared" si="225"/>
        <v>18</v>
      </c>
      <c r="I6665" s="132" t="str" cm="1">
        <f t="array" ref="I6665">_xlfn.XLOOKUP(C6665,imp_horarios,imp_trechos_janta,"",-1,1)</f>
        <v>GOIANIA X TERESINA 18:00</v>
      </c>
      <c r="J6665" s="145" t="str" cm="1">
        <f t="array" ref="J6665">_xlfn.XLOOKUP(D6665,justificativas_motivos,justificativas_texto,"",1,1)</f>
        <v>MOTORISTA CUMPRINDO HORÁRIO NA ESCALA ATUAL</v>
      </c>
    </row>
    <row r="6666" spans="1:10" ht="41.25" hidden="1" customHeight="1">
      <c r="A6666" s="144">
        <v>45887</v>
      </c>
      <c r="B6666" s="146">
        <v>19017</v>
      </c>
      <c r="C6666" s="147">
        <v>0.75</v>
      </c>
      <c r="D6666" s="136" t="s">
        <v>11</v>
      </c>
      <c r="E6666" s="149" t="s">
        <v>61</v>
      </c>
      <c r="F6666" s="149"/>
      <c r="G6666" s="149" t="str">
        <f t="shared" si="226"/>
        <v>1</v>
      </c>
      <c r="H6666" s="150">
        <f t="shared" si="225"/>
        <v>18</v>
      </c>
      <c r="I6666" s="149" t="str" cm="1">
        <f t="array" ref="I6666">_xlfn.XLOOKUP(C6666,imp_horarios,imp_trechos_janta,"",-1,1)</f>
        <v>GOIANIA X TERESINA 18:00</v>
      </c>
      <c r="J6666" s="151" t="str" cm="1">
        <f t="array" ref="J6666">_xlfn.XLOOKUP(D6666,justificativas_motivos,justificativas_texto,"",1,1)</f>
        <v>MOTORISTA CUMPRINDO HORÁRIO NA ESCALA ATUAL</v>
      </c>
    </row>
    <row r="6667" spans="1:10" ht="41.25" hidden="1" customHeight="1">
      <c r="A6667" s="144">
        <v>45887</v>
      </c>
      <c r="B6667" s="135">
        <v>25011</v>
      </c>
      <c r="C6667" s="133">
        <v>0.79166666666666663</v>
      </c>
      <c r="D6667" s="136" t="s">
        <v>11</v>
      </c>
      <c r="E6667" s="132" t="s">
        <v>27</v>
      </c>
      <c r="F6667" s="132"/>
      <c r="G6667" s="132" t="str">
        <f t="shared" si="226"/>
        <v>1</v>
      </c>
      <c r="H6667" s="137">
        <f t="shared" si="225"/>
        <v>18</v>
      </c>
      <c r="I6667" s="132" t="str" cm="1">
        <f t="array" ref="I6667">_xlfn.XLOOKUP(C6667,imp_horarios,imp_trechos_janta,"",-1,1)</f>
        <v>GOIANIA X TERESINA 18:00</v>
      </c>
      <c r="J6667" s="145" t="str" cm="1">
        <f t="array" ref="J6667">_xlfn.XLOOKUP(D6667,justificativas_motivos,justificativas_texto,"",1,1)</f>
        <v>MOTORISTA CUMPRINDO HORÁRIO NA ESCALA ATUAL</v>
      </c>
    </row>
    <row r="6668" spans="1:10" ht="41.25" hidden="1" customHeight="1">
      <c r="A6668" s="144">
        <v>45887</v>
      </c>
      <c r="B6668" s="135">
        <v>25011</v>
      </c>
      <c r="C6668" s="133">
        <v>0.79166666666666663</v>
      </c>
      <c r="D6668" s="136" t="s">
        <v>11</v>
      </c>
      <c r="E6668" s="132" t="s">
        <v>37</v>
      </c>
      <c r="F6668" s="132"/>
      <c r="G6668" s="132" t="str">
        <f t="shared" si="226"/>
        <v>1</v>
      </c>
      <c r="H6668" s="137">
        <f t="shared" si="225"/>
        <v>18</v>
      </c>
      <c r="I6668" s="132" t="str" cm="1">
        <f t="array" ref="I6668">_xlfn.XLOOKUP(C6668,imp_horarios,imp_trechos_janta,"",-1,1)</f>
        <v>GOIANIA X TERESINA 18:00</v>
      </c>
      <c r="J6668" s="145" t="str" cm="1">
        <f t="array" ref="J6668">_xlfn.XLOOKUP(D6668,justificativas_motivos,justificativas_texto,"",1,1)</f>
        <v>MOTORISTA CUMPRINDO HORÁRIO NA ESCALA ATUAL</v>
      </c>
    </row>
    <row r="6669" spans="1:10" ht="41.25" hidden="1" customHeight="1">
      <c r="A6669" s="144">
        <v>45887</v>
      </c>
      <c r="B6669" s="135">
        <v>25012</v>
      </c>
      <c r="C6669" s="133">
        <v>0.83333333333333337</v>
      </c>
      <c r="D6669" s="136" t="s">
        <v>11</v>
      </c>
      <c r="E6669" s="132" t="s">
        <v>157</v>
      </c>
      <c r="F6669" s="132"/>
      <c r="G6669" s="132" t="str">
        <f t="shared" si="226"/>
        <v>1</v>
      </c>
      <c r="H6669" s="137">
        <f t="shared" si="225"/>
        <v>18</v>
      </c>
      <c r="I6669" s="132" t="str" cm="1">
        <f t="array" ref="I6669">_xlfn.XLOOKUP(C6669,imp_horarios,imp_trechos_janta,"",-1,1)</f>
        <v>GOIANIA X SAO LUIS 20:00</v>
      </c>
      <c r="J6669" s="145" t="str" cm="1">
        <f t="array" ref="J6669">_xlfn.XLOOKUP(D6669,justificativas_motivos,justificativas_texto,"",1,1)</f>
        <v>MOTORISTA CUMPRINDO HORÁRIO NA ESCALA ATUAL</v>
      </c>
    </row>
    <row r="6670" spans="1:10" ht="41.25" hidden="1" customHeight="1">
      <c r="A6670" s="144">
        <v>45887</v>
      </c>
      <c r="B6670" s="135">
        <v>25012</v>
      </c>
      <c r="C6670" s="133">
        <v>0.83333333333333337</v>
      </c>
      <c r="D6670" s="136" t="s">
        <v>11</v>
      </c>
      <c r="E6670" s="132" t="s">
        <v>156</v>
      </c>
      <c r="F6670" s="132"/>
      <c r="G6670" s="132" t="str">
        <f t="shared" si="226"/>
        <v>1</v>
      </c>
      <c r="H6670" s="137">
        <f t="shared" si="225"/>
        <v>18</v>
      </c>
      <c r="I6670" s="132" t="str" cm="1">
        <f t="array" ref="I6670">_xlfn.XLOOKUP(C6670,imp_horarios,imp_trechos_janta,"",-1,1)</f>
        <v>GOIANIA X SAO LUIS 20:00</v>
      </c>
      <c r="J6670" s="145" t="str" cm="1">
        <f t="array" ref="J6670">_xlfn.XLOOKUP(D6670,justificativas_motivos,justificativas_texto,"",1,1)</f>
        <v>MOTORISTA CUMPRINDO HORÁRIO NA ESCALA ATUAL</v>
      </c>
    </row>
    <row r="6671" spans="1:10" ht="41.25" hidden="1" customHeight="1">
      <c r="A6671" s="144">
        <v>45888</v>
      </c>
      <c r="B6671" s="135">
        <v>19007</v>
      </c>
      <c r="C6671" s="133">
        <v>0.87847222222222221</v>
      </c>
      <c r="D6671" s="133" t="s">
        <v>11</v>
      </c>
      <c r="E6671" s="132" t="s">
        <v>157</v>
      </c>
      <c r="F6671" s="149"/>
      <c r="G6671" s="132" t="str">
        <f t="shared" si="226"/>
        <v>1</v>
      </c>
      <c r="H6671" s="137">
        <f t="shared" si="225"/>
        <v>18</v>
      </c>
      <c r="I6671" s="132" t="str" cm="1">
        <f t="array" ref="I6671">_xlfn.XLOOKUP(C6671,imp_horarios,imp_trechos_janta,"",-1,1)</f>
        <v>BELEM X GOIANIA 21:05</v>
      </c>
      <c r="J6671" s="145" t="str" cm="1">
        <f t="array" ref="J6671">_xlfn.XLOOKUP(D6671,justificativas_motivos,justificativas_texto,"",1,1)</f>
        <v>MOTORISTA CUMPRINDO HORÁRIO NA ESCALA ATUAL</v>
      </c>
    </row>
    <row r="6672" spans="1:10" ht="41.25" hidden="1" customHeight="1">
      <c r="A6672" s="144">
        <v>45888</v>
      </c>
      <c r="B6672" s="135">
        <v>19007</v>
      </c>
      <c r="C6672" s="133">
        <v>0.87847222222222221</v>
      </c>
      <c r="D6672" s="136" t="s">
        <v>11</v>
      </c>
      <c r="E6672" s="132" t="s">
        <v>156</v>
      </c>
      <c r="F6672" s="132"/>
      <c r="G6672" s="132" t="str">
        <f t="shared" si="226"/>
        <v>1</v>
      </c>
      <c r="H6672" s="137">
        <f t="shared" si="225"/>
        <v>18</v>
      </c>
      <c r="I6672" s="132" t="str" cm="1">
        <f t="array" ref="I6672">_xlfn.XLOOKUP(C6672,imp_horarios,imp_trechos_janta,"",-1,1)</f>
        <v>BELEM X GOIANIA 21:05</v>
      </c>
      <c r="J6672" s="145" t="str" cm="1">
        <f t="array" ref="J6672">_xlfn.XLOOKUP(D6672,justificativas_motivos,justificativas_texto,"",1,1)</f>
        <v>MOTORISTA CUMPRINDO HORÁRIO NA ESCALA ATUAL</v>
      </c>
    </row>
    <row r="6673" spans="1:10" ht="41.25" hidden="1" customHeight="1">
      <c r="A6673" s="144">
        <v>45888</v>
      </c>
      <c r="B6673" s="135">
        <v>25011</v>
      </c>
      <c r="C6673" s="133">
        <v>0.3</v>
      </c>
      <c r="D6673" s="136" t="s">
        <v>11</v>
      </c>
      <c r="E6673" s="132" t="s">
        <v>208</v>
      </c>
      <c r="F6673" s="132"/>
      <c r="G6673" s="132" t="str">
        <f t="shared" si="226"/>
        <v>1</v>
      </c>
      <c r="H6673" s="137">
        <f t="shared" si="225"/>
        <v>18</v>
      </c>
      <c r="I6673" s="132" t="str" cm="1">
        <f t="array" ref="I6673">_xlfn.XLOOKUP(C6673,imp_horarios,imp_trechos_janta,"",-1,1)</f>
        <v>BELEM X GOIANIA 07:12</v>
      </c>
      <c r="J6673" s="145" t="str" cm="1">
        <f t="array" ref="J6673">_xlfn.XLOOKUP(D6673,justificativas_motivos,justificativas_texto,"",1,1)</f>
        <v>MOTORISTA CUMPRINDO HORÁRIO NA ESCALA ATUAL</v>
      </c>
    </row>
    <row r="6674" spans="1:10" ht="41.25" hidden="1" customHeight="1">
      <c r="A6674" s="144">
        <v>45888</v>
      </c>
      <c r="B6674" s="135">
        <v>25011</v>
      </c>
      <c r="C6674" s="133">
        <v>0.3</v>
      </c>
      <c r="D6674" s="136" t="s">
        <v>11</v>
      </c>
      <c r="E6674" s="132" t="s">
        <v>452</v>
      </c>
      <c r="F6674" s="132"/>
      <c r="G6674" s="132" t="str">
        <f t="shared" si="226"/>
        <v>1</v>
      </c>
      <c r="H6674" s="137">
        <f t="shared" si="225"/>
        <v>18</v>
      </c>
      <c r="I6674" s="132" t="str" cm="1">
        <f t="array" ref="I6674">_xlfn.XLOOKUP(C6674,imp_horarios,imp_trechos_janta,"",-1,1)</f>
        <v>BELEM X GOIANIA 07:12</v>
      </c>
      <c r="J6674" s="145" t="str" cm="1">
        <f t="array" ref="J6674">_xlfn.XLOOKUP(D6674,justificativas_motivos,justificativas_texto,"",1,1)</f>
        <v>MOTORISTA CUMPRINDO HORÁRIO NA ESCALA ATUAL</v>
      </c>
    </row>
    <row r="6675" spans="1:10" ht="41.25" hidden="1" customHeight="1">
      <c r="A6675" s="144">
        <v>45888</v>
      </c>
      <c r="B6675" s="135">
        <v>20022</v>
      </c>
      <c r="C6675" s="133">
        <v>0.75</v>
      </c>
      <c r="D6675" s="136" t="s">
        <v>11</v>
      </c>
      <c r="E6675" s="132" t="s">
        <v>155</v>
      </c>
      <c r="F6675" s="132"/>
      <c r="G6675" s="132" t="str">
        <f t="shared" si="226"/>
        <v>1</v>
      </c>
      <c r="H6675" s="137">
        <f t="shared" si="225"/>
        <v>18</v>
      </c>
      <c r="I6675" s="132" t="str" cm="1">
        <f t="array" ref="I6675">_xlfn.XLOOKUP(C6675,imp_horarios,imp_trechos_janta,"",-1,1)</f>
        <v>GOIANIA X TERESINA 18:00</v>
      </c>
      <c r="J6675" s="145" t="str" cm="1">
        <f t="array" ref="J6675">_xlfn.XLOOKUP(D6675,justificativas_motivos,justificativas_texto,"",1,1)</f>
        <v>MOTORISTA CUMPRINDO HORÁRIO NA ESCALA ATUAL</v>
      </c>
    </row>
    <row r="6676" spans="1:10" ht="41.25" hidden="1" customHeight="1">
      <c r="A6676" s="144">
        <v>45888</v>
      </c>
      <c r="B6676" s="146">
        <v>20022</v>
      </c>
      <c r="C6676" s="147">
        <v>0.75</v>
      </c>
      <c r="D6676" s="148" t="s">
        <v>11</v>
      </c>
      <c r="E6676" s="149" t="s">
        <v>85</v>
      </c>
      <c r="F6676" s="132"/>
      <c r="G6676" s="149" t="str">
        <f t="shared" si="226"/>
        <v>1</v>
      </c>
      <c r="H6676" s="150">
        <f t="shared" si="225"/>
        <v>18</v>
      </c>
      <c r="I6676" s="149" t="str" cm="1">
        <f t="array" ref="I6676">_xlfn.XLOOKUP(C6676,imp_horarios,imp_trechos_janta,"",-1,1)</f>
        <v>GOIANIA X TERESINA 18:00</v>
      </c>
      <c r="J6676" s="151" t="str" cm="1">
        <f t="array" ref="J6676">_xlfn.XLOOKUP(D6676,justificativas_motivos,justificativas_texto,"",1,1)</f>
        <v>MOTORISTA CUMPRINDO HORÁRIO NA ESCALA ATUAL</v>
      </c>
    </row>
    <row r="6677" spans="1:10" ht="41.25" hidden="1" customHeight="1">
      <c r="A6677" s="152">
        <v>45888</v>
      </c>
      <c r="B6677" s="146">
        <v>24004</v>
      </c>
      <c r="C6677" s="147">
        <v>0.79166666666666663</v>
      </c>
      <c r="D6677" s="148" t="s">
        <v>11</v>
      </c>
      <c r="E6677" s="149" t="s">
        <v>24</v>
      </c>
      <c r="F6677" s="132"/>
      <c r="G6677" s="149" t="str">
        <f t="shared" si="226"/>
        <v>1</v>
      </c>
      <c r="H6677" s="150">
        <f t="shared" si="225"/>
        <v>18</v>
      </c>
      <c r="I6677" s="149" t="s">
        <v>79</v>
      </c>
      <c r="J6677" s="151" t="str" cm="1">
        <f t="array" ref="J6677">_xlfn.XLOOKUP(D6677,justificativas_motivos,justificativas_texto,"",1,1)</f>
        <v>MOTORISTA CUMPRINDO HORÁRIO NA ESCALA ATUAL</v>
      </c>
    </row>
    <row r="6678" spans="1:10" ht="41.25" hidden="1" customHeight="1">
      <c r="A6678" s="144">
        <v>45888</v>
      </c>
      <c r="B6678" s="135">
        <v>24004</v>
      </c>
      <c r="C6678" s="133">
        <v>0.79166666666666663</v>
      </c>
      <c r="D6678" s="136" t="s">
        <v>11</v>
      </c>
      <c r="E6678" s="132" t="s">
        <v>26</v>
      </c>
      <c r="F6678" s="132"/>
      <c r="G6678" s="132" t="str">
        <f t="shared" si="226"/>
        <v>1</v>
      </c>
      <c r="H6678" s="137">
        <f t="shared" si="225"/>
        <v>18</v>
      </c>
      <c r="I6678" s="132" t="s">
        <v>79</v>
      </c>
      <c r="J6678" s="145" t="str" cm="1">
        <f t="array" ref="J6678">_xlfn.XLOOKUP(D6678,justificativas_motivos,justificativas_texto,"",1,1)</f>
        <v>MOTORISTA CUMPRINDO HORÁRIO NA ESCALA ATUAL</v>
      </c>
    </row>
    <row r="6679" spans="1:10" ht="41.25" hidden="1" customHeight="1">
      <c r="A6679" s="144">
        <v>45888</v>
      </c>
      <c r="B6679" s="135">
        <v>24009</v>
      </c>
      <c r="C6679" s="133">
        <v>0.83333333333333337</v>
      </c>
      <c r="D6679" s="136" t="s">
        <v>11</v>
      </c>
      <c r="E6679" s="132" t="s">
        <v>141</v>
      </c>
      <c r="F6679" s="132"/>
      <c r="G6679" s="132" t="str">
        <f t="shared" si="226"/>
        <v>1</v>
      </c>
      <c r="H6679" s="137">
        <f t="shared" si="225"/>
        <v>18</v>
      </c>
      <c r="I6679" s="132" t="str" cm="1">
        <f t="array" ref="I6679">_xlfn.XLOOKUP(C6679,imp_horarios,imp_trechos_janta,"",-1,1)</f>
        <v>GOIANIA X SAO LUIS 20:00</v>
      </c>
      <c r="J6679" s="145" t="str" cm="1">
        <f t="array" ref="J6679">_xlfn.XLOOKUP(D6679,justificativas_motivos,justificativas_texto,"",1,1)</f>
        <v>MOTORISTA CUMPRINDO HORÁRIO NA ESCALA ATUAL</v>
      </c>
    </row>
    <row r="6680" spans="1:10" ht="41.25" hidden="1" customHeight="1">
      <c r="A6680" s="152">
        <v>45888</v>
      </c>
      <c r="B6680" s="146">
        <v>24009</v>
      </c>
      <c r="C6680" s="147">
        <v>0.83333333333333337</v>
      </c>
      <c r="D6680" s="148" t="s">
        <v>11</v>
      </c>
      <c r="E6680" s="132" t="s">
        <v>188</v>
      </c>
      <c r="F6680" s="149"/>
      <c r="G6680" s="149" t="str">
        <f t="shared" si="226"/>
        <v>1</v>
      </c>
      <c r="H6680" s="150">
        <f t="shared" si="225"/>
        <v>18</v>
      </c>
      <c r="I6680" s="132" t="str" cm="1">
        <f t="array" ref="I6680">_xlfn.XLOOKUP(C6680,imp_horarios,imp_trechos_janta,"",-1,1)</f>
        <v>GOIANIA X SAO LUIS 20:00</v>
      </c>
      <c r="J6680" s="151" t="str" cm="1">
        <f t="array" ref="J6680">_xlfn.XLOOKUP(D6680,justificativas_motivos,justificativas_texto,"",1,1)</f>
        <v>MOTORISTA CUMPRINDO HORÁRIO NA ESCALA ATUAL</v>
      </c>
    </row>
    <row r="6681" spans="1:10" ht="41.25" hidden="1" customHeight="1">
      <c r="A6681" s="152">
        <v>45889</v>
      </c>
      <c r="B6681" s="146">
        <v>20014</v>
      </c>
      <c r="C6681" s="147">
        <v>0.87847222222222221</v>
      </c>
      <c r="D6681" s="148" t="s">
        <v>11</v>
      </c>
      <c r="E6681" s="132" t="s">
        <v>141</v>
      </c>
      <c r="F6681" s="149"/>
      <c r="G6681" s="149" t="str">
        <f t="shared" si="226"/>
        <v>1</v>
      </c>
      <c r="H6681" s="150">
        <f t="shared" si="225"/>
        <v>18</v>
      </c>
      <c r="I6681" s="132" t="s">
        <v>22</v>
      </c>
      <c r="J6681" s="151" t="str" cm="1">
        <f t="array" ref="J6681">_xlfn.XLOOKUP(D6681,justificativas_motivos,justificativas_texto,"",1,1)</f>
        <v>MOTORISTA CUMPRINDO HORÁRIO NA ESCALA ATUAL</v>
      </c>
    </row>
    <row r="6682" spans="1:10" ht="41.25" hidden="1" customHeight="1">
      <c r="A6682" s="152">
        <v>45889</v>
      </c>
      <c r="B6682" s="146">
        <v>20014</v>
      </c>
      <c r="C6682" s="147">
        <v>0.87847222222222221</v>
      </c>
      <c r="D6682" s="148" t="s">
        <v>11</v>
      </c>
      <c r="E6682" s="149" t="s">
        <v>188</v>
      </c>
      <c r="F6682" s="149"/>
      <c r="G6682" s="149" t="str">
        <f t="shared" si="226"/>
        <v>1</v>
      </c>
      <c r="H6682" s="150">
        <f t="shared" ref="H6682:H6745" si="227">IF(E6682="MOTORISTA","",18)</f>
        <v>18</v>
      </c>
      <c r="I6682" s="132" t="s">
        <v>22</v>
      </c>
      <c r="J6682" s="151" t="str" cm="1">
        <f t="array" ref="J6682">_xlfn.XLOOKUP(D6682,justificativas_motivos,justificativas_texto,"",1,1)</f>
        <v>MOTORISTA CUMPRINDO HORÁRIO NA ESCALA ATUAL</v>
      </c>
    </row>
    <row r="6683" spans="1:10" ht="41.25" hidden="1" customHeight="1">
      <c r="A6683" s="152">
        <v>45889</v>
      </c>
      <c r="B6683" s="146">
        <v>24003</v>
      </c>
      <c r="C6683" s="147">
        <v>0.3</v>
      </c>
      <c r="D6683" s="148" t="s">
        <v>11</v>
      </c>
      <c r="E6683" s="153" t="s">
        <v>102</v>
      </c>
      <c r="F6683" s="149"/>
      <c r="G6683" s="149" t="str">
        <f t="shared" si="226"/>
        <v>1</v>
      </c>
      <c r="H6683" s="150">
        <f t="shared" si="227"/>
        <v>18</v>
      </c>
      <c r="I6683" s="132" t="s">
        <v>25</v>
      </c>
      <c r="J6683" s="151" t="str" cm="1">
        <f t="array" ref="J6683">_xlfn.XLOOKUP(D6683,justificativas_motivos,justificativas_texto,"",1,1)</f>
        <v>MOTORISTA CUMPRINDO HORÁRIO NA ESCALA ATUAL</v>
      </c>
    </row>
    <row r="6684" spans="1:10" ht="41.25" hidden="1" customHeight="1">
      <c r="A6684" s="152">
        <v>45889</v>
      </c>
      <c r="B6684" s="146">
        <v>24003</v>
      </c>
      <c r="C6684" s="147">
        <v>0.3</v>
      </c>
      <c r="D6684" s="148" t="s">
        <v>11</v>
      </c>
      <c r="E6684" s="153" t="s">
        <v>103</v>
      </c>
      <c r="F6684" s="149"/>
      <c r="G6684" s="149" t="str">
        <f t="shared" si="226"/>
        <v>1</v>
      </c>
      <c r="H6684" s="150">
        <f t="shared" si="227"/>
        <v>18</v>
      </c>
      <c r="I6684" s="132" t="s">
        <v>25</v>
      </c>
      <c r="J6684" s="151" t="str" cm="1">
        <f t="array" ref="J6684">_xlfn.XLOOKUP(D6684,justificativas_motivos,justificativas_texto,"",1,1)</f>
        <v>MOTORISTA CUMPRINDO HORÁRIO NA ESCALA ATUAL</v>
      </c>
    </row>
    <row r="6685" spans="1:10" ht="41.25" hidden="1" customHeight="1">
      <c r="A6685" s="152">
        <v>45889</v>
      </c>
      <c r="B6685" s="146">
        <v>16800</v>
      </c>
      <c r="C6685" s="147">
        <v>0.75</v>
      </c>
      <c r="D6685" s="148" t="s">
        <v>11</v>
      </c>
      <c r="E6685" s="149" t="s">
        <v>131</v>
      </c>
      <c r="F6685" s="149"/>
      <c r="G6685" s="149" t="str">
        <f t="shared" si="226"/>
        <v>1</v>
      </c>
      <c r="H6685" s="150">
        <f t="shared" si="227"/>
        <v>18</v>
      </c>
      <c r="I6685" s="132" t="s">
        <v>99</v>
      </c>
      <c r="J6685" s="151" t="str" cm="1">
        <f t="array" ref="J6685">_xlfn.XLOOKUP(D6685,justificativas_motivos,justificativas_texto,"",1,1)</f>
        <v>MOTORISTA CUMPRINDO HORÁRIO NA ESCALA ATUAL</v>
      </c>
    </row>
    <row r="6686" spans="1:10" ht="41.25" hidden="1" customHeight="1">
      <c r="A6686" s="152">
        <v>45889</v>
      </c>
      <c r="B6686" s="146">
        <v>16800</v>
      </c>
      <c r="C6686" s="147">
        <v>0.75</v>
      </c>
      <c r="D6686" s="148" t="s">
        <v>11</v>
      </c>
      <c r="E6686" s="149" t="s">
        <v>132</v>
      </c>
      <c r="F6686" s="149"/>
      <c r="G6686" s="149" t="str">
        <f t="shared" si="226"/>
        <v>1</v>
      </c>
      <c r="H6686" s="150">
        <f t="shared" si="227"/>
        <v>18</v>
      </c>
      <c r="I6686" s="149" t="s">
        <v>99</v>
      </c>
      <c r="J6686" s="151" t="str" cm="1">
        <f t="array" ref="J6686">_xlfn.XLOOKUP(D6686,justificativas_motivos,justificativas_texto,"",1,1)</f>
        <v>MOTORISTA CUMPRINDO HORÁRIO NA ESCALA ATUAL</v>
      </c>
    </row>
    <row r="6687" spans="1:10" ht="41.25" hidden="1" customHeight="1">
      <c r="A6687" s="152">
        <v>45889</v>
      </c>
      <c r="B6687" s="146">
        <v>24013</v>
      </c>
      <c r="C6687" s="147">
        <v>0.79166666666666663</v>
      </c>
      <c r="D6687" s="148" t="s">
        <v>11</v>
      </c>
      <c r="E6687" s="149" t="s">
        <v>171</v>
      </c>
      <c r="F6687" s="149"/>
      <c r="G6687" s="149" t="str">
        <f t="shared" si="226"/>
        <v>1</v>
      </c>
      <c r="H6687" s="150">
        <f t="shared" si="227"/>
        <v>18</v>
      </c>
      <c r="I6687" s="149" t="s">
        <v>79</v>
      </c>
      <c r="J6687" s="151" t="str" cm="1">
        <f t="array" ref="J6687">_xlfn.XLOOKUP(D6687,justificativas_motivos,justificativas_texto,"",1,1)</f>
        <v>MOTORISTA CUMPRINDO HORÁRIO NA ESCALA ATUAL</v>
      </c>
    </row>
    <row r="6688" spans="1:10" ht="41.25" hidden="1" customHeight="1">
      <c r="A6688" s="152">
        <v>45889</v>
      </c>
      <c r="B6688" s="146">
        <v>24013</v>
      </c>
      <c r="C6688" s="147">
        <v>0.79166666666666663</v>
      </c>
      <c r="D6688" s="148" t="s">
        <v>11</v>
      </c>
      <c r="E6688" s="149" t="s">
        <v>194</v>
      </c>
      <c r="F6688" s="149"/>
      <c r="G6688" s="149" t="str">
        <f t="shared" si="226"/>
        <v>1</v>
      </c>
      <c r="H6688" s="150">
        <f t="shared" si="227"/>
        <v>18</v>
      </c>
      <c r="I6688" s="132" t="s">
        <v>79</v>
      </c>
      <c r="J6688" s="151" t="str" cm="1">
        <f t="array" ref="J6688">_xlfn.XLOOKUP(D6688,justificativas_motivos,justificativas_texto,"",1,1)</f>
        <v>MOTORISTA CUMPRINDO HORÁRIO NA ESCALA ATUAL</v>
      </c>
    </row>
    <row r="6689" spans="1:10" ht="41.25" hidden="1" customHeight="1">
      <c r="A6689" s="152">
        <v>45889</v>
      </c>
      <c r="B6689" s="146">
        <v>24015</v>
      </c>
      <c r="C6689" s="147">
        <v>0.83333333333333337</v>
      </c>
      <c r="D6689" s="148" t="s">
        <v>11</v>
      </c>
      <c r="E6689" s="149" t="s">
        <v>201</v>
      </c>
      <c r="F6689" s="149"/>
      <c r="G6689" s="149" t="str">
        <f t="shared" si="226"/>
        <v>1</v>
      </c>
      <c r="H6689" s="150">
        <f t="shared" si="227"/>
        <v>18</v>
      </c>
      <c r="I6689" s="132" t="s">
        <v>82</v>
      </c>
      <c r="J6689" s="151" t="str" cm="1">
        <f t="array" ref="J6689">_xlfn.XLOOKUP(D6689,justificativas_motivos,justificativas_texto,"",1,1)</f>
        <v>MOTORISTA CUMPRINDO HORÁRIO NA ESCALA ATUAL</v>
      </c>
    </row>
    <row r="6690" spans="1:10" ht="41.25" hidden="1" customHeight="1">
      <c r="A6690" s="152">
        <v>45889</v>
      </c>
      <c r="B6690" s="146">
        <v>24015</v>
      </c>
      <c r="C6690" s="147">
        <v>0.83333333333333337</v>
      </c>
      <c r="D6690" s="148" t="s">
        <v>11</v>
      </c>
      <c r="E6690" s="149" t="s">
        <v>416</v>
      </c>
      <c r="F6690" s="149"/>
      <c r="G6690" s="149" t="str">
        <f t="shared" si="226"/>
        <v>1</v>
      </c>
      <c r="H6690" s="150">
        <f t="shared" si="227"/>
        <v>18</v>
      </c>
      <c r="I6690" s="149" t="s">
        <v>82</v>
      </c>
      <c r="J6690" s="151" t="str" cm="1">
        <f t="array" ref="J6690">_xlfn.XLOOKUP(D6690,justificativas_motivos,justificativas_texto,"",1,1)</f>
        <v>MOTORISTA CUMPRINDO HORÁRIO NA ESCALA ATUAL</v>
      </c>
    </row>
    <row r="6691" spans="1:10" ht="41.25" hidden="1" customHeight="1">
      <c r="A6691" s="152">
        <v>45890</v>
      </c>
      <c r="B6691" s="146">
        <v>20017</v>
      </c>
      <c r="C6691" s="147">
        <v>0.87847222222222221</v>
      </c>
      <c r="D6691" s="148" t="s">
        <v>11</v>
      </c>
      <c r="E6691" s="149" t="s">
        <v>201</v>
      </c>
      <c r="F6691" s="149"/>
      <c r="G6691" s="149" t="str">
        <f t="shared" si="226"/>
        <v>1</v>
      </c>
      <c r="H6691" s="150">
        <f t="shared" si="227"/>
        <v>18</v>
      </c>
      <c r="I6691" s="149" t="str" cm="1">
        <f t="array" ref="I6691">_xlfn.XLOOKUP(C6691,imp_horarios,imp_trechos_janta,"",-1,1)</f>
        <v>BELEM X GOIANIA 21:05</v>
      </c>
      <c r="J6691" s="151" t="str" cm="1">
        <f t="array" ref="J6691">_xlfn.XLOOKUP(D6691,justificativas_motivos,justificativas_texto,"",1,1)</f>
        <v>MOTORISTA CUMPRINDO HORÁRIO NA ESCALA ATUAL</v>
      </c>
    </row>
    <row r="6692" spans="1:10" ht="41.25" hidden="1" customHeight="1">
      <c r="A6692" s="152">
        <v>45890</v>
      </c>
      <c r="B6692" s="146">
        <v>20017</v>
      </c>
      <c r="C6692" s="147">
        <v>0.87847222222222221</v>
      </c>
      <c r="D6692" s="148" t="s">
        <v>11</v>
      </c>
      <c r="E6692" s="149" t="s">
        <v>416</v>
      </c>
      <c r="F6692" s="149"/>
      <c r="G6692" s="149" t="str">
        <f t="shared" si="226"/>
        <v>1</v>
      </c>
      <c r="H6692" s="150">
        <f t="shared" si="227"/>
        <v>18</v>
      </c>
      <c r="I6692" s="149" t="str" cm="1">
        <f t="array" ref="I6692">_xlfn.XLOOKUP(C6692,imp_horarios,imp_trechos_janta,"",-1,1)</f>
        <v>BELEM X GOIANIA 21:05</v>
      </c>
      <c r="J6692" s="151" t="str" cm="1">
        <f t="array" ref="J6692">_xlfn.XLOOKUP(D6692,justificativas_motivos,justificativas_texto,"",1,1)</f>
        <v>MOTORISTA CUMPRINDO HORÁRIO NA ESCALA ATUAL</v>
      </c>
    </row>
    <row r="6693" spans="1:10" ht="41.25" hidden="1" customHeight="1">
      <c r="A6693" s="152">
        <v>45890</v>
      </c>
      <c r="B6693" s="146">
        <v>24013</v>
      </c>
      <c r="C6693" s="147">
        <v>0.3</v>
      </c>
      <c r="D6693" s="148" t="s">
        <v>11</v>
      </c>
      <c r="E6693" s="153" t="s">
        <v>218</v>
      </c>
      <c r="F6693" s="149"/>
      <c r="G6693" s="149" t="str">
        <f t="shared" si="226"/>
        <v>1</v>
      </c>
      <c r="H6693" s="150">
        <f t="shared" si="227"/>
        <v>18</v>
      </c>
      <c r="I6693" s="149" t="str" cm="1">
        <f t="array" ref="I6693">_xlfn.XLOOKUP(C6693,imp_horarios,imp_trechos_janta,"",-1,1)</f>
        <v>BELEM X GOIANIA 07:12</v>
      </c>
      <c r="J6693" s="151" t="str" cm="1">
        <f t="array" ref="J6693">_xlfn.XLOOKUP(D6693,justificativas_motivos,justificativas_texto,"",1,1)</f>
        <v>MOTORISTA CUMPRINDO HORÁRIO NA ESCALA ATUAL</v>
      </c>
    </row>
    <row r="6694" spans="1:10" ht="41.25" hidden="1" customHeight="1">
      <c r="A6694" s="152">
        <v>45890</v>
      </c>
      <c r="B6694" s="146">
        <v>24013</v>
      </c>
      <c r="C6694" s="147">
        <v>0.3</v>
      </c>
      <c r="D6694" s="148" t="s">
        <v>11</v>
      </c>
      <c r="E6694" s="153" t="s">
        <v>219</v>
      </c>
      <c r="F6694" s="149"/>
      <c r="G6694" s="149" t="str">
        <f t="shared" si="226"/>
        <v>1</v>
      </c>
      <c r="H6694" s="150">
        <f t="shared" si="227"/>
        <v>18</v>
      </c>
      <c r="I6694" s="149" t="str" cm="1">
        <f t="array" ref="I6694">_xlfn.XLOOKUP(C6694,imp_horarios,imp_trechos_janta,"",-1,1)</f>
        <v>BELEM X GOIANIA 07:12</v>
      </c>
      <c r="J6694" s="151" t="str" cm="1">
        <f t="array" ref="J6694">_xlfn.XLOOKUP(D6694,justificativas_motivos,justificativas_texto,"",1,1)</f>
        <v>MOTORISTA CUMPRINDO HORÁRIO NA ESCALA ATUAL</v>
      </c>
    </row>
    <row r="6695" spans="1:10" ht="41.25" hidden="1" customHeight="1">
      <c r="A6695" s="152">
        <v>45890</v>
      </c>
      <c r="B6695" s="146">
        <v>19001</v>
      </c>
      <c r="C6695" s="147">
        <v>0.75</v>
      </c>
      <c r="D6695" s="148" t="s">
        <v>11</v>
      </c>
      <c r="E6695" s="149" t="s">
        <v>148</v>
      </c>
      <c r="F6695" s="149"/>
      <c r="G6695" s="149" t="str">
        <f t="shared" si="226"/>
        <v>1</v>
      </c>
      <c r="H6695" s="150">
        <f t="shared" si="227"/>
        <v>18</v>
      </c>
      <c r="I6695" s="149" t="str" cm="1">
        <f t="array" ref="I6695">_xlfn.XLOOKUP(C6695,imp_horarios,imp_trechos_janta,"",-1,1)</f>
        <v>GOIANIA X TERESINA 18:00</v>
      </c>
      <c r="J6695" s="151" t="str" cm="1">
        <f t="array" ref="J6695">_xlfn.XLOOKUP(D6695,justificativas_motivos,justificativas_texto,"",1,1)</f>
        <v>MOTORISTA CUMPRINDO HORÁRIO NA ESCALA ATUAL</v>
      </c>
    </row>
    <row r="6696" spans="1:10" ht="41.25" hidden="1" customHeight="1">
      <c r="A6696" s="152">
        <v>45890</v>
      </c>
      <c r="B6696" s="146">
        <v>19001</v>
      </c>
      <c r="C6696" s="147">
        <v>0.75</v>
      </c>
      <c r="D6696" s="148" t="s">
        <v>11</v>
      </c>
      <c r="E6696" s="149" t="s">
        <v>160</v>
      </c>
      <c r="F6696" s="149"/>
      <c r="G6696" s="149" t="str">
        <f t="shared" si="226"/>
        <v>1</v>
      </c>
      <c r="H6696" s="150">
        <f t="shared" si="227"/>
        <v>18</v>
      </c>
      <c r="I6696" s="149" t="str" cm="1">
        <f t="array" ref="I6696">_xlfn.XLOOKUP(C6696,imp_horarios,imp_trechos_janta,"",-1,1)</f>
        <v>GOIANIA X TERESINA 18:00</v>
      </c>
      <c r="J6696" s="151" t="str" cm="1">
        <f t="array" ref="J6696">_xlfn.XLOOKUP(D6696,justificativas_motivos,justificativas_texto,"",1,1)</f>
        <v>MOTORISTA CUMPRINDO HORÁRIO NA ESCALA ATUAL</v>
      </c>
    </row>
    <row r="6697" spans="1:10" ht="41.25" hidden="1" customHeight="1">
      <c r="A6697" s="152">
        <v>45890</v>
      </c>
      <c r="B6697" s="146">
        <v>24014</v>
      </c>
      <c r="C6697" s="147">
        <v>0.79166666666666663</v>
      </c>
      <c r="D6697" s="148" t="s">
        <v>11</v>
      </c>
      <c r="E6697" s="149" t="s">
        <v>174</v>
      </c>
      <c r="F6697" s="149"/>
      <c r="G6697" s="149" t="str">
        <f t="shared" si="226"/>
        <v>1</v>
      </c>
      <c r="H6697" s="150">
        <f t="shared" si="227"/>
        <v>18</v>
      </c>
      <c r="I6697" s="149" t="s">
        <v>79</v>
      </c>
      <c r="J6697" s="151" t="str" cm="1">
        <f t="array" ref="J6697">_xlfn.XLOOKUP(D6697,justificativas_motivos,justificativas_texto,"",1,1)</f>
        <v>MOTORISTA CUMPRINDO HORÁRIO NA ESCALA ATUAL</v>
      </c>
    </row>
    <row r="6698" spans="1:10" ht="41.25" hidden="1" customHeight="1">
      <c r="A6698" s="152">
        <v>45890</v>
      </c>
      <c r="B6698" s="146">
        <v>24014</v>
      </c>
      <c r="C6698" s="147">
        <v>0.79166666666666663</v>
      </c>
      <c r="D6698" s="148" t="s">
        <v>11</v>
      </c>
      <c r="E6698" s="149" t="s">
        <v>135</v>
      </c>
      <c r="F6698" s="149"/>
      <c r="G6698" s="149" t="str">
        <f t="shared" si="226"/>
        <v>1</v>
      </c>
      <c r="H6698" s="150">
        <f t="shared" si="227"/>
        <v>18</v>
      </c>
      <c r="I6698" s="149" t="s">
        <v>79</v>
      </c>
      <c r="J6698" s="151" t="str" cm="1">
        <f t="array" ref="J6698">_xlfn.XLOOKUP(D6698,justificativas_motivos,justificativas_texto,"",1,1)</f>
        <v>MOTORISTA CUMPRINDO HORÁRIO NA ESCALA ATUAL</v>
      </c>
    </row>
    <row r="6699" spans="1:10" ht="41.25" hidden="1" customHeight="1">
      <c r="A6699" s="152">
        <v>45890</v>
      </c>
      <c r="B6699" s="146">
        <v>24004</v>
      </c>
      <c r="C6699" s="147">
        <v>0.83333333333333337</v>
      </c>
      <c r="D6699" s="148" t="s">
        <v>11</v>
      </c>
      <c r="E6699" s="153" t="s">
        <v>672</v>
      </c>
      <c r="F6699" s="149"/>
      <c r="G6699" s="149" t="str">
        <f t="shared" si="226"/>
        <v>1</v>
      </c>
      <c r="H6699" s="150">
        <f t="shared" si="227"/>
        <v>18</v>
      </c>
      <c r="I6699" s="149" t="str" cm="1">
        <f t="array" ref="I6699">_xlfn.XLOOKUP(C6699,imp_horarios,imp_trechos_janta,"",-1,1)</f>
        <v>GOIANIA X SAO LUIS 20:00</v>
      </c>
      <c r="J6699" s="151" t="str" cm="1">
        <f t="array" ref="J6699">_xlfn.XLOOKUP(D6699,justificativas_motivos,justificativas_texto,"",1,1)</f>
        <v>MOTORISTA CUMPRINDO HORÁRIO NA ESCALA ATUAL</v>
      </c>
    </row>
    <row r="6700" spans="1:10" ht="41.25" hidden="1" customHeight="1">
      <c r="A6700" s="144">
        <v>45890</v>
      </c>
      <c r="B6700" s="135">
        <v>24004</v>
      </c>
      <c r="C6700" s="133">
        <v>0.83333333333333337</v>
      </c>
      <c r="D6700" s="136" t="s">
        <v>11</v>
      </c>
      <c r="E6700" s="129" t="s">
        <v>555</v>
      </c>
      <c r="F6700" s="132"/>
      <c r="G6700" s="132" t="str">
        <f t="shared" si="226"/>
        <v>1</v>
      </c>
      <c r="H6700" s="137">
        <f t="shared" si="227"/>
        <v>18</v>
      </c>
      <c r="I6700" s="132" t="str" cm="1">
        <f t="array" ref="I6700">_xlfn.XLOOKUP(C6700,imp_horarios,imp_trechos_janta,"",-1,1)</f>
        <v>GOIANIA X SAO LUIS 20:00</v>
      </c>
      <c r="J6700" s="145" t="str" cm="1">
        <f t="array" ref="J6700">_xlfn.XLOOKUP(D6700,justificativas_motivos,justificativas_texto,"",1,1)</f>
        <v>MOTORISTA CUMPRINDO HORÁRIO NA ESCALA ATUAL</v>
      </c>
    </row>
    <row r="6701" spans="1:10" ht="41.25" hidden="1" customHeight="1">
      <c r="A6701" s="152">
        <v>45891</v>
      </c>
      <c r="B6701" s="147" t="s">
        <v>137</v>
      </c>
      <c r="C6701" s="147" t="s">
        <v>137</v>
      </c>
      <c r="D6701" s="147" t="s">
        <v>137</v>
      </c>
      <c r="E6701" s="149" t="s">
        <v>486</v>
      </c>
      <c r="F6701" s="149"/>
      <c r="G6701" s="149" t="str">
        <f t="shared" si="226"/>
        <v>1</v>
      </c>
      <c r="H6701" s="150">
        <f t="shared" si="227"/>
        <v>18</v>
      </c>
      <c r="I6701" s="149" t="str" cm="1">
        <f t="array" ref="I6701">_xlfn.XLOOKUP(C6701,imp_horarios,imp_trechos_janta,"",-1,1)</f>
        <v>ESPERA</v>
      </c>
      <c r="J6701" s="151" t="str" cm="1">
        <f t="array" ref="J6701">_xlfn.XLOOKUP(D6701,justificativas_motivos,justificativas_texto,"",1,1)</f>
        <v>MOTORISTA NA GARAGEM EM ESPERA PARA DISPONIBILIDADE DE HORARIOS</v>
      </c>
    </row>
    <row r="6702" spans="1:10" ht="41.25" hidden="1" customHeight="1">
      <c r="A6702" s="152">
        <v>45891</v>
      </c>
      <c r="B6702" s="146" t="s">
        <v>137</v>
      </c>
      <c r="C6702" s="147" t="s">
        <v>137</v>
      </c>
      <c r="D6702" s="148" t="s">
        <v>137</v>
      </c>
      <c r="E6702" s="149" t="s">
        <v>532</v>
      </c>
      <c r="F6702" s="149"/>
      <c r="G6702" s="149" t="str">
        <f t="shared" si="226"/>
        <v>1</v>
      </c>
      <c r="H6702" s="150">
        <f t="shared" si="227"/>
        <v>18</v>
      </c>
      <c r="I6702" s="149" t="str" cm="1">
        <f t="array" ref="I6702">_xlfn.XLOOKUP(C6702,imp_horarios,imp_trechos_janta,"",-1,1)</f>
        <v>ESPERA</v>
      </c>
      <c r="J6702" s="151" t="str" cm="1">
        <f t="array" ref="J6702">_xlfn.XLOOKUP(D6702,justificativas_motivos,justificativas_texto,"",1,1)</f>
        <v>MOTORISTA NA GARAGEM EM ESPERA PARA DISPONIBILIDADE DE HORARIOS</v>
      </c>
    </row>
    <row r="6703" spans="1:10" ht="41.25" hidden="1" customHeight="1">
      <c r="A6703" s="144">
        <v>45891</v>
      </c>
      <c r="B6703" s="135">
        <v>19025</v>
      </c>
      <c r="C6703" s="133">
        <v>0.39583333333333331</v>
      </c>
      <c r="D6703" s="136" t="s">
        <v>11</v>
      </c>
      <c r="E6703" s="132" t="s">
        <v>533</v>
      </c>
      <c r="F6703" s="132"/>
      <c r="G6703" s="132" t="str">
        <f t="shared" si="226"/>
        <v>1</v>
      </c>
      <c r="H6703" s="137">
        <f t="shared" si="227"/>
        <v>18</v>
      </c>
      <c r="I6703" s="132" t="str" cm="1">
        <f t="array" ref="I6703">_xlfn.XLOOKUP(C6703,imp_horarios,imp_trechos_janta,"",-1,1)</f>
        <v>GOIANIA X BELEM 09:30</v>
      </c>
      <c r="J6703" s="145" t="str" cm="1">
        <f t="array" ref="J6703">_xlfn.XLOOKUP(D6703,justificativas_motivos,justificativas_texto,"",1,1)</f>
        <v>MOTORISTA CUMPRINDO HORÁRIO NA ESCALA ATUAL</v>
      </c>
    </row>
    <row r="6704" spans="1:10" ht="41.25" hidden="1" customHeight="1">
      <c r="A6704" s="144">
        <v>45891</v>
      </c>
      <c r="B6704" s="135">
        <v>19025</v>
      </c>
      <c r="C6704" s="133">
        <v>0.39583333333333331</v>
      </c>
      <c r="D6704" s="136" t="s">
        <v>11</v>
      </c>
      <c r="E6704" s="132" t="s">
        <v>187</v>
      </c>
      <c r="F6704" s="132"/>
      <c r="G6704" s="132" t="str">
        <f t="shared" si="226"/>
        <v>1</v>
      </c>
      <c r="H6704" s="137">
        <f t="shared" si="227"/>
        <v>18</v>
      </c>
      <c r="I6704" s="132" t="str" cm="1">
        <f t="array" ref="I6704">_xlfn.XLOOKUP(C6704,imp_horarios,imp_trechos_janta,"",-1,1)</f>
        <v>GOIANIA X BELEM 09:30</v>
      </c>
      <c r="J6704" s="145" t="str" cm="1">
        <f t="array" ref="J6704">_xlfn.XLOOKUP(D6704,justificativas_motivos,justificativas_texto,"",1,1)</f>
        <v>MOTORISTA CUMPRINDO HORÁRIO NA ESCALA ATUAL</v>
      </c>
    </row>
    <row r="6705" spans="1:10" ht="41.25" hidden="1" customHeight="1">
      <c r="A6705" s="144">
        <v>45891</v>
      </c>
      <c r="B6705" s="135">
        <v>19003</v>
      </c>
      <c r="C6705" s="133">
        <v>0.75</v>
      </c>
      <c r="D6705" s="136" t="s">
        <v>11</v>
      </c>
      <c r="E6705" s="132" t="s">
        <v>266</v>
      </c>
      <c r="F6705" s="132"/>
      <c r="G6705" s="132" t="str">
        <f t="shared" si="226"/>
        <v>1</v>
      </c>
      <c r="H6705" s="137">
        <f t="shared" si="227"/>
        <v>18</v>
      </c>
      <c r="I6705" s="132" t="str" cm="1">
        <f t="array" ref="I6705">_xlfn.XLOOKUP(C6705,imp_horarios,imp_trechos_janta,"",-1,1)</f>
        <v>GOIANIA X TERESINA 18:00</v>
      </c>
      <c r="J6705" s="145" t="str" cm="1">
        <f t="array" ref="J6705">_xlfn.XLOOKUP(D6705,justificativas_motivos,justificativas_texto,"",1,1)</f>
        <v>MOTORISTA CUMPRINDO HORÁRIO NA ESCALA ATUAL</v>
      </c>
    </row>
    <row r="6706" spans="1:10" ht="41.25" hidden="1" customHeight="1">
      <c r="A6706" s="144">
        <v>45891</v>
      </c>
      <c r="B6706" s="135">
        <v>19003</v>
      </c>
      <c r="C6706" s="133">
        <v>0.75</v>
      </c>
      <c r="D6706" s="136" t="s">
        <v>11</v>
      </c>
      <c r="E6706" s="132" t="s">
        <v>224</v>
      </c>
      <c r="F6706" s="132"/>
      <c r="G6706" s="132" t="str">
        <f t="shared" si="226"/>
        <v>1</v>
      </c>
      <c r="H6706" s="137">
        <f t="shared" si="227"/>
        <v>18</v>
      </c>
      <c r="I6706" s="132" t="str" cm="1">
        <f t="array" ref="I6706">_xlfn.XLOOKUP(C6706,imp_horarios,imp_trechos_janta,"",-1,1)</f>
        <v>GOIANIA X TERESINA 18:00</v>
      </c>
      <c r="J6706" s="145" t="str" cm="1">
        <f t="array" ref="J6706">_xlfn.XLOOKUP(D6706,justificativas_motivos,justificativas_texto,"",1,1)</f>
        <v>MOTORISTA CUMPRINDO HORÁRIO NA ESCALA ATUAL</v>
      </c>
    </row>
    <row r="6707" spans="1:10" ht="41.25" hidden="1" customHeight="1">
      <c r="A6707" s="144">
        <v>45891</v>
      </c>
      <c r="B6707" s="135">
        <v>24001</v>
      </c>
      <c r="C6707" s="133">
        <v>0.79166666666666663</v>
      </c>
      <c r="D6707" s="136" t="s">
        <v>11</v>
      </c>
      <c r="E6707" s="132" t="s">
        <v>15</v>
      </c>
      <c r="F6707" s="132"/>
      <c r="G6707" s="132" t="str">
        <f t="shared" si="226"/>
        <v>1</v>
      </c>
      <c r="H6707" s="137">
        <f t="shared" si="227"/>
        <v>18</v>
      </c>
      <c r="I6707" s="132" t="str" cm="1">
        <f t="array" ref="I6707">_xlfn.XLOOKUP(C6707,imp_horarios,imp_trechos_janta,"",-1,1)</f>
        <v>GOIANIA X TERESINA 18:00</v>
      </c>
      <c r="J6707" s="145" t="str" cm="1">
        <f t="array" ref="J6707">_xlfn.XLOOKUP(D6707,justificativas_motivos,justificativas_texto,"",1,1)</f>
        <v>MOTORISTA CUMPRINDO HORÁRIO NA ESCALA ATUAL</v>
      </c>
    </row>
    <row r="6708" spans="1:10" ht="41.25" hidden="1" customHeight="1">
      <c r="A6708" s="144">
        <v>45891</v>
      </c>
      <c r="B6708" s="135">
        <v>24001</v>
      </c>
      <c r="C6708" s="133">
        <v>0.79166666666666663</v>
      </c>
      <c r="D6708" s="136" t="s">
        <v>11</v>
      </c>
      <c r="E6708" s="132" t="s">
        <v>207</v>
      </c>
      <c r="F6708" s="132"/>
      <c r="G6708" s="132" t="str">
        <f t="shared" si="226"/>
        <v>1</v>
      </c>
      <c r="H6708" s="137">
        <f t="shared" si="227"/>
        <v>18</v>
      </c>
      <c r="I6708" s="132" t="str" cm="1">
        <f t="array" ref="I6708">_xlfn.XLOOKUP(C6708,imp_horarios,imp_trechos_janta,"",-1,1)</f>
        <v>GOIANIA X TERESINA 18:00</v>
      </c>
      <c r="J6708" s="145" t="str" cm="1">
        <f t="array" ref="J6708">_xlfn.XLOOKUP(D6708,justificativas_motivos,justificativas_texto,"",1,1)</f>
        <v>MOTORISTA CUMPRINDO HORÁRIO NA ESCALA ATUAL</v>
      </c>
    </row>
    <row r="6709" spans="1:10" ht="41.25" hidden="1" customHeight="1">
      <c r="A6709" s="144">
        <v>45891</v>
      </c>
      <c r="B6709" s="135">
        <v>25011</v>
      </c>
      <c r="C6709" s="133">
        <v>0.83333333333333337</v>
      </c>
      <c r="D6709" s="136" t="s">
        <v>11</v>
      </c>
      <c r="E6709" s="132" t="s">
        <v>413</v>
      </c>
      <c r="F6709" s="132"/>
      <c r="G6709" s="132" t="str">
        <f t="shared" si="226"/>
        <v>1</v>
      </c>
      <c r="H6709" s="137">
        <f t="shared" si="227"/>
        <v>18</v>
      </c>
      <c r="I6709" s="132" t="str" cm="1">
        <f t="array" ref="I6709">_xlfn.XLOOKUP(C6709,imp_horarios,imp_trechos_janta,"",-1,1)</f>
        <v>GOIANIA X SAO LUIS 20:00</v>
      </c>
      <c r="J6709" s="145" t="str" cm="1">
        <f t="array" ref="J6709">_xlfn.XLOOKUP(D6709,justificativas_motivos,justificativas_texto,"",1,1)</f>
        <v>MOTORISTA CUMPRINDO HORÁRIO NA ESCALA ATUAL</v>
      </c>
    </row>
    <row r="6710" spans="1:10" ht="41.25" hidden="1" customHeight="1">
      <c r="A6710" s="152">
        <v>45891</v>
      </c>
      <c r="B6710" s="146">
        <v>25011</v>
      </c>
      <c r="C6710" s="147">
        <v>0.83333333333333337</v>
      </c>
      <c r="D6710" s="148" t="s">
        <v>11</v>
      </c>
      <c r="E6710" s="132" t="s">
        <v>40</v>
      </c>
      <c r="F6710" s="149"/>
      <c r="G6710" s="149" t="str">
        <f t="shared" si="226"/>
        <v>1</v>
      </c>
      <c r="H6710" s="150">
        <f t="shared" si="227"/>
        <v>18</v>
      </c>
      <c r="I6710" s="149" t="str" cm="1">
        <f t="array" ref="I6710">_xlfn.XLOOKUP(C6710,imp_horarios,imp_trechos_janta,"",-1,1)</f>
        <v>GOIANIA X SAO LUIS 20:00</v>
      </c>
      <c r="J6710" s="151" t="str" cm="1">
        <f t="array" ref="J6710">_xlfn.XLOOKUP(D6710,justificativas_motivos,justificativas_texto,"",1,1)</f>
        <v>MOTORISTA CUMPRINDO HORÁRIO NA ESCALA ATUAL</v>
      </c>
    </row>
    <row r="6711" spans="1:10" ht="41.25" hidden="1" customHeight="1">
      <c r="A6711" s="152">
        <v>45891</v>
      </c>
      <c r="B6711" s="146" t="s">
        <v>439</v>
      </c>
      <c r="C6711" s="147" t="s">
        <v>72</v>
      </c>
      <c r="D6711" s="148" t="s">
        <v>105</v>
      </c>
      <c r="E6711" s="132" t="s">
        <v>210</v>
      </c>
      <c r="F6711" s="149"/>
      <c r="G6711" s="149" t="str">
        <f t="shared" si="226"/>
        <v>1</v>
      </c>
      <c r="H6711" s="150">
        <f t="shared" si="227"/>
        <v>18</v>
      </c>
      <c r="I6711" s="149" t="s">
        <v>105</v>
      </c>
      <c r="J6711" s="151" t="s">
        <v>673</v>
      </c>
    </row>
    <row r="6712" spans="1:10" ht="41.25" hidden="1" customHeight="1">
      <c r="A6712" s="152">
        <v>45892</v>
      </c>
      <c r="B6712" s="146">
        <v>19011</v>
      </c>
      <c r="C6712" s="147">
        <v>0.87847222222222221</v>
      </c>
      <c r="D6712" s="148" t="s">
        <v>11</v>
      </c>
      <c r="E6712" s="149" t="s">
        <v>413</v>
      </c>
      <c r="F6712" s="149"/>
      <c r="G6712" s="149" t="str">
        <f t="shared" si="226"/>
        <v>1</v>
      </c>
      <c r="H6712" s="150">
        <f t="shared" si="227"/>
        <v>18</v>
      </c>
      <c r="I6712" s="149" t="str" cm="1">
        <f t="array" ref="I6712">_xlfn.XLOOKUP(C6712,imp_horarios,imp_trechos_janta,"",-1,1)</f>
        <v>BELEM X GOIANIA 21:05</v>
      </c>
      <c r="J6712" s="151" t="str" cm="1">
        <f t="array" ref="J6712">_xlfn.XLOOKUP(D6712,justificativas_motivos,justificativas_texto,"",1,1)</f>
        <v>MOTORISTA CUMPRINDO HORÁRIO NA ESCALA ATUAL</v>
      </c>
    </row>
    <row r="6713" spans="1:10" ht="41.25" hidden="1" customHeight="1">
      <c r="A6713" s="152">
        <v>45892</v>
      </c>
      <c r="B6713" s="146">
        <v>19011</v>
      </c>
      <c r="C6713" s="147">
        <v>0.87847222222222221</v>
      </c>
      <c r="D6713" s="148" t="s">
        <v>11</v>
      </c>
      <c r="E6713" s="149" t="s">
        <v>40</v>
      </c>
      <c r="F6713" s="149"/>
      <c r="G6713" s="149" t="str">
        <f t="shared" si="226"/>
        <v>1</v>
      </c>
      <c r="H6713" s="150">
        <f t="shared" si="227"/>
        <v>18</v>
      </c>
      <c r="I6713" s="149" t="str" cm="1">
        <f t="array" ref="I6713">_xlfn.XLOOKUP(C6713,imp_horarios,imp_trechos_janta,"",-1,1)</f>
        <v>BELEM X GOIANIA 21:05</v>
      </c>
      <c r="J6713" s="151" t="str" cm="1">
        <f t="array" ref="J6713">_xlfn.XLOOKUP(D6713,justificativas_motivos,justificativas_texto,"",1,1)</f>
        <v>MOTORISTA CUMPRINDO HORÁRIO NA ESCALA ATUAL</v>
      </c>
    </row>
    <row r="6714" spans="1:10" ht="41.25" hidden="1" customHeight="1">
      <c r="A6714" s="152">
        <v>45892</v>
      </c>
      <c r="B6714" s="146">
        <v>24001</v>
      </c>
      <c r="C6714" s="147">
        <v>0.3</v>
      </c>
      <c r="D6714" s="148" t="s">
        <v>11</v>
      </c>
      <c r="E6714" s="153" t="s">
        <v>109</v>
      </c>
      <c r="F6714" s="149"/>
      <c r="G6714" s="149" t="str">
        <f t="shared" si="226"/>
        <v>1</v>
      </c>
      <c r="H6714" s="150">
        <f t="shared" si="227"/>
        <v>18</v>
      </c>
      <c r="I6714" s="149" t="str" cm="1">
        <f t="array" ref="I6714">_xlfn.XLOOKUP(C6714,imp_horarios,imp_trechos_janta,"",-1,1)</f>
        <v>BELEM X GOIANIA 07:12</v>
      </c>
      <c r="J6714" s="151" t="str" cm="1">
        <f t="array" ref="J6714">_xlfn.XLOOKUP(D6714,justificativas_motivos,justificativas_texto,"",1,1)</f>
        <v>MOTORISTA CUMPRINDO HORÁRIO NA ESCALA ATUAL</v>
      </c>
    </row>
    <row r="6715" spans="1:10" ht="41.25" hidden="1" customHeight="1">
      <c r="A6715" s="152">
        <v>45892</v>
      </c>
      <c r="B6715" s="146">
        <v>24001</v>
      </c>
      <c r="C6715" s="147">
        <v>0.3</v>
      </c>
      <c r="D6715" s="148" t="s">
        <v>11</v>
      </c>
      <c r="E6715" s="153" t="s">
        <v>540</v>
      </c>
      <c r="F6715" s="149"/>
      <c r="G6715" s="149" t="str">
        <f t="shared" si="226"/>
        <v>1</v>
      </c>
      <c r="H6715" s="150">
        <f t="shared" si="227"/>
        <v>18</v>
      </c>
      <c r="I6715" s="149" t="str" cm="1">
        <f t="array" ref="I6715">_xlfn.XLOOKUP(C6715,imp_horarios,imp_trechos_janta,"",-1,1)</f>
        <v>BELEM X GOIANIA 07:12</v>
      </c>
      <c r="J6715" s="151" t="str" cm="1">
        <f t="array" ref="J6715">_xlfn.XLOOKUP(D6715,justificativas_motivos,justificativas_texto,"",1,1)</f>
        <v>MOTORISTA CUMPRINDO HORÁRIO NA ESCALA ATUAL</v>
      </c>
    </row>
    <row r="6716" spans="1:10" ht="41.25" hidden="1" customHeight="1">
      <c r="A6716" s="152">
        <v>45892</v>
      </c>
      <c r="B6716" s="146">
        <v>19008</v>
      </c>
      <c r="C6716" s="147">
        <v>0.75</v>
      </c>
      <c r="D6716" s="148" t="s">
        <v>11</v>
      </c>
      <c r="E6716" s="149" t="s">
        <v>30</v>
      </c>
      <c r="F6716" s="149"/>
      <c r="G6716" s="149" t="str">
        <f t="shared" ref="G6716:G6779" si="228">IF(E6716="MOTORISTA","","1")</f>
        <v>1</v>
      </c>
      <c r="H6716" s="150">
        <f t="shared" si="227"/>
        <v>18</v>
      </c>
      <c r="I6716" s="149" t="str" cm="1">
        <f t="array" ref="I6716">_xlfn.XLOOKUP(C6716,imp_horarios,imp_trechos_janta,"",-1,1)</f>
        <v>GOIANIA X TERESINA 18:00</v>
      </c>
      <c r="J6716" s="151" t="str" cm="1">
        <f t="array" ref="J6716">_xlfn.XLOOKUP(D6716,justificativas_motivos,justificativas_texto,"",1,1)</f>
        <v>MOTORISTA CUMPRINDO HORÁRIO NA ESCALA ATUAL</v>
      </c>
    </row>
    <row r="6717" spans="1:10" ht="41.25" hidden="1" customHeight="1">
      <c r="A6717" s="152">
        <v>45892</v>
      </c>
      <c r="B6717" s="146">
        <v>19008</v>
      </c>
      <c r="C6717" s="147">
        <v>0.75</v>
      </c>
      <c r="D6717" s="148" t="s">
        <v>11</v>
      </c>
      <c r="E6717" s="149" t="s">
        <v>23</v>
      </c>
      <c r="F6717" s="149"/>
      <c r="G6717" s="149" t="str">
        <f t="shared" si="228"/>
        <v>1</v>
      </c>
      <c r="H6717" s="150">
        <f t="shared" si="227"/>
        <v>18</v>
      </c>
      <c r="I6717" s="149" t="str" cm="1">
        <f t="array" ref="I6717">_xlfn.XLOOKUP(C6717,imp_horarios,imp_trechos_janta,"",-1,1)</f>
        <v>GOIANIA X TERESINA 18:00</v>
      </c>
      <c r="J6717" s="151" t="str" cm="1">
        <f t="array" ref="J6717">_xlfn.XLOOKUP(D6717,justificativas_motivos,justificativas_texto,"",1,1)</f>
        <v>MOTORISTA CUMPRINDO HORÁRIO NA ESCALA ATUAL</v>
      </c>
    </row>
    <row r="6718" spans="1:10" ht="41.25" hidden="1" customHeight="1">
      <c r="A6718" s="152">
        <v>45892</v>
      </c>
      <c r="B6718" s="146">
        <v>24012</v>
      </c>
      <c r="C6718" s="147">
        <v>0.79166666666666663</v>
      </c>
      <c r="D6718" s="148" t="s">
        <v>11</v>
      </c>
      <c r="E6718" s="149" t="s">
        <v>150</v>
      </c>
      <c r="F6718" s="149"/>
      <c r="G6718" s="149" t="str">
        <f t="shared" si="228"/>
        <v>1</v>
      </c>
      <c r="H6718" s="150">
        <f t="shared" si="227"/>
        <v>18</v>
      </c>
      <c r="I6718" s="149" t="s">
        <v>79</v>
      </c>
      <c r="J6718" s="151" t="str" cm="1">
        <f t="array" ref="J6718">_xlfn.XLOOKUP(D6718,justificativas_motivos,justificativas_texto,"",1,1)</f>
        <v>MOTORISTA CUMPRINDO HORÁRIO NA ESCALA ATUAL</v>
      </c>
    </row>
    <row r="6719" spans="1:10" ht="41.25" hidden="1" customHeight="1">
      <c r="A6719" s="152">
        <v>45892</v>
      </c>
      <c r="B6719" s="146">
        <v>25006</v>
      </c>
      <c r="C6719" s="147">
        <v>0.83333333333333337</v>
      </c>
      <c r="D6719" s="148" t="s">
        <v>11</v>
      </c>
      <c r="E6719" s="149" t="s">
        <v>84</v>
      </c>
      <c r="F6719" s="149"/>
      <c r="G6719" s="149" t="str">
        <f t="shared" si="228"/>
        <v>1</v>
      </c>
      <c r="H6719" s="150">
        <f t="shared" si="227"/>
        <v>18</v>
      </c>
      <c r="I6719" s="149" t="str" cm="1">
        <f t="array" ref="I6719">_xlfn.XLOOKUP(C6719,imp_horarios,imp_trechos_janta,"",-1,1)</f>
        <v>GOIANIA X SAO LUIS 20:00</v>
      </c>
      <c r="J6719" s="151" t="str" cm="1">
        <f t="array" ref="J6719">_xlfn.XLOOKUP(D6719,justificativas_motivos,justificativas_texto,"",1,1)</f>
        <v>MOTORISTA CUMPRINDO HORÁRIO NA ESCALA ATUAL</v>
      </c>
    </row>
    <row r="6720" spans="1:10" ht="41.25" hidden="1" customHeight="1">
      <c r="A6720" s="144">
        <v>45892</v>
      </c>
      <c r="B6720" s="135">
        <v>25006</v>
      </c>
      <c r="C6720" s="133">
        <v>0.83333333333333337</v>
      </c>
      <c r="D6720" s="136" t="s">
        <v>11</v>
      </c>
      <c r="E6720" s="132" t="s">
        <v>126</v>
      </c>
      <c r="F6720" s="132"/>
      <c r="G6720" s="132" t="str">
        <f t="shared" si="228"/>
        <v>1</v>
      </c>
      <c r="H6720" s="137">
        <f t="shared" si="227"/>
        <v>18</v>
      </c>
      <c r="I6720" s="132" t="str" cm="1">
        <f t="array" ref="I6720">_xlfn.XLOOKUP(C6720,imp_horarios,imp_trechos_janta,"",-1,1)</f>
        <v>GOIANIA X SAO LUIS 20:00</v>
      </c>
      <c r="J6720" s="145" t="str" cm="1">
        <f t="array" ref="J6720">_xlfn.XLOOKUP(D6720,justificativas_motivos,justificativas_texto,"",1,1)</f>
        <v>MOTORISTA CUMPRINDO HORÁRIO NA ESCALA ATUAL</v>
      </c>
    </row>
    <row r="6721" spans="1:10" ht="41.25" hidden="1" customHeight="1">
      <c r="A6721" s="152">
        <v>45892</v>
      </c>
      <c r="B6721" s="146" t="s">
        <v>439</v>
      </c>
      <c r="C6721" s="147" t="s">
        <v>72</v>
      </c>
      <c r="D6721" s="148" t="s">
        <v>105</v>
      </c>
      <c r="E6721" s="149" t="s">
        <v>210</v>
      </c>
      <c r="F6721" s="149"/>
      <c r="G6721" s="149" t="str">
        <f t="shared" si="228"/>
        <v>1</v>
      </c>
      <c r="H6721" s="150">
        <f t="shared" si="227"/>
        <v>18</v>
      </c>
      <c r="I6721" s="149" t="s">
        <v>105</v>
      </c>
      <c r="J6721" s="151" t="s">
        <v>674</v>
      </c>
    </row>
    <row r="6722" spans="1:10" ht="41.25" hidden="1" customHeight="1">
      <c r="A6722" s="144">
        <v>45892</v>
      </c>
      <c r="B6722" s="135">
        <v>24012</v>
      </c>
      <c r="C6722" s="133">
        <v>0.79166666666666663</v>
      </c>
      <c r="D6722" s="136" t="s">
        <v>11</v>
      </c>
      <c r="E6722" s="132" t="s">
        <v>121</v>
      </c>
      <c r="F6722" s="132"/>
      <c r="G6722" s="132" t="str">
        <f t="shared" si="228"/>
        <v>1</v>
      </c>
      <c r="H6722" s="137">
        <f t="shared" si="227"/>
        <v>18</v>
      </c>
      <c r="I6722" s="132" t="str" cm="1">
        <f t="array" ref="I6722">_xlfn.XLOOKUP(C6722,imp_horarios,imp_trechos_janta,"",-1,1)</f>
        <v>GOIANIA X TERESINA 18:00</v>
      </c>
      <c r="J6722" s="145" t="str" cm="1">
        <f t="array" ref="J6722">_xlfn.XLOOKUP(D6722,justificativas_motivos,justificativas_texto,"",1,1)</f>
        <v>MOTORISTA CUMPRINDO HORÁRIO NA ESCALA ATUAL</v>
      </c>
    </row>
    <row r="6723" spans="1:10" ht="41.25" hidden="1" customHeight="1">
      <c r="A6723" s="144">
        <v>45893</v>
      </c>
      <c r="B6723" s="135" t="s">
        <v>137</v>
      </c>
      <c r="C6723" s="135" t="s">
        <v>137</v>
      </c>
      <c r="D6723" s="135" t="s">
        <v>137</v>
      </c>
      <c r="E6723" s="132" t="s">
        <v>126</v>
      </c>
      <c r="F6723" s="132"/>
      <c r="G6723" s="132" t="str">
        <f t="shared" si="228"/>
        <v>1</v>
      </c>
      <c r="H6723" s="137">
        <f t="shared" si="227"/>
        <v>18</v>
      </c>
      <c r="I6723" s="132" t="str" cm="1">
        <f t="array" ref="I6723">_xlfn.XLOOKUP(C6723,imp_horarios,imp_trechos_janta,"",-1,1)</f>
        <v>ESPERA</v>
      </c>
      <c r="J6723" s="145" t="str" cm="1">
        <f t="array" ref="J6723">_xlfn.XLOOKUP(D6723,justificativas_motivos,justificativas_texto,"",1,1)</f>
        <v>MOTORISTA NA GARAGEM EM ESPERA PARA DISPONIBILIDADE DE HORARIOS</v>
      </c>
    </row>
    <row r="6724" spans="1:10" ht="41.25" hidden="1" customHeight="1">
      <c r="A6724" s="144">
        <v>45893</v>
      </c>
      <c r="B6724" s="135" t="s">
        <v>137</v>
      </c>
      <c r="C6724" s="133" t="s">
        <v>137</v>
      </c>
      <c r="D6724" s="136" t="s">
        <v>137</v>
      </c>
      <c r="E6724" s="132" t="s">
        <v>84</v>
      </c>
      <c r="F6724" s="132"/>
      <c r="G6724" s="132" t="str">
        <f t="shared" si="228"/>
        <v>1</v>
      </c>
      <c r="H6724" s="137">
        <f t="shared" si="227"/>
        <v>18</v>
      </c>
      <c r="I6724" s="132" t="str" cm="1">
        <f t="array" ref="I6724">_xlfn.XLOOKUP(C6724,imp_horarios,imp_trechos_janta,"",-1,1)</f>
        <v>ESPERA</v>
      </c>
      <c r="J6724" s="145" t="str" cm="1">
        <f t="array" ref="J6724">_xlfn.XLOOKUP(D6724,justificativas_motivos,justificativas_texto,"",1,1)</f>
        <v>MOTORISTA NA GARAGEM EM ESPERA PARA DISPONIBILIDADE DE HORARIOS</v>
      </c>
    </row>
    <row r="6725" spans="1:10" ht="41.25" hidden="1" customHeight="1">
      <c r="A6725" s="144">
        <v>45893</v>
      </c>
      <c r="B6725" s="135">
        <v>19022</v>
      </c>
      <c r="C6725" s="133">
        <v>0.39583333333333331</v>
      </c>
      <c r="D6725" s="136" t="s">
        <v>11</v>
      </c>
      <c r="E6725" s="132" t="s">
        <v>204</v>
      </c>
      <c r="F6725" s="132"/>
      <c r="G6725" s="132" t="str">
        <f t="shared" si="228"/>
        <v>1</v>
      </c>
      <c r="H6725" s="137">
        <f t="shared" si="227"/>
        <v>18</v>
      </c>
      <c r="I6725" s="132" t="str" cm="1">
        <f t="array" ref="I6725">_xlfn.XLOOKUP(C6725,imp_horarios,imp_trechos_janta,"",-1,1)</f>
        <v>GOIANIA X BELEM 09:30</v>
      </c>
      <c r="J6725" s="145" t="str" cm="1">
        <f t="array" ref="J6725">_xlfn.XLOOKUP(D6725,justificativas_motivos,justificativas_texto,"",1,1)</f>
        <v>MOTORISTA CUMPRINDO HORÁRIO NA ESCALA ATUAL</v>
      </c>
    </row>
    <row r="6726" spans="1:10" ht="41.25" hidden="1" customHeight="1">
      <c r="A6726" s="144">
        <v>45893</v>
      </c>
      <c r="B6726" s="146">
        <v>19022</v>
      </c>
      <c r="C6726" s="147">
        <v>0.39583333333333331</v>
      </c>
      <c r="D6726" s="148" t="s">
        <v>11</v>
      </c>
      <c r="E6726" s="149" t="s">
        <v>118</v>
      </c>
      <c r="F6726" s="149"/>
      <c r="G6726" s="149" t="str">
        <f t="shared" si="228"/>
        <v>1</v>
      </c>
      <c r="H6726" s="150">
        <f t="shared" si="227"/>
        <v>18</v>
      </c>
      <c r="I6726" s="149" t="str" cm="1">
        <f t="array" ref="I6726">_xlfn.XLOOKUP(C6726,imp_horarios,imp_trechos_janta,"",-1,1)</f>
        <v>GOIANIA X BELEM 09:30</v>
      </c>
      <c r="J6726" s="151" t="str" cm="1">
        <f t="array" ref="J6726">_xlfn.XLOOKUP(D6726,justificativas_motivos,justificativas_texto,"",1,1)</f>
        <v>MOTORISTA CUMPRINDO HORÁRIO NA ESCALA ATUAL</v>
      </c>
    </row>
    <row r="6727" spans="1:10" ht="41.25" hidden="1" customHeight="1">
      <c r="A6727" s="144">
        <v>45893</v>
      </c>
      <c r="B6727" s="135">
        <v>17200</v>
      </c>
      <c r="C6727" s="133">
        <v>0.75</v>
      </c>
      <c r="D6727" s="136" t="s">
        <v>11</v>
      </c>
      <c r="E6727" s="132" t="s">
        <v>290</v>
      </c>
      <c r="F6727" s="132"/>
      <c r="G6727" s="132" t="str">
        <f t="shared" si="228"/>
        <v>1</v>
      </c>
      <c r="H6727" s="137">
        <f t="shared" si="227"/>
        <v>18</v>
      </c>
      <c r="I6727" s="132" t="str" cm="1">
        <f t="array" ref="I6727">_xlfn.XLOOKUP(C6727,imp_horarios,imp_trechos_janta,"",-1,1)</f>
        <v>GOIANIA X TERESINA 18:00</v>
      </c>
      <c r="J6727" s="145" t="str" cm="1">
        <f t="array" ref="J6727">_xlfn.XLOOKUP(D6727,justificativas_motivos,justificativas_texto,"",1,1)</f>
        <v>MOTORISTA CUMPRINDO HORÁRIO NA ESCALA ATUAL</v>
      </c>
    </row>
    <row r="6728" spans="1:10" ht="41.25" hidden="1" customHeight="1">
      <c r="A6728" s="144">
        <v>45893</v>
      </c>
      <c r="B6728" s="135">
        <v>17200</v>
      </c>
      <c r="C6728" s="133">
        <v>0.75</v>
      </c>
      <c r="D6728" s="136" t="s">
        <v>11</v>
      </c>
      <c r="E6728" s="132" t="s">
        <v>130</v>
      </c>
      <c r="F6728" s="132"/>
      <c r="G6728" s="132" t="str">
        <f t="shared" si="228"/>
        <v>1</v>
      </c>
      <c r="H6728" s="137">
        <f t="shared" si="227"/>
        <v>18</v>
      </c>
      <c r="I6728" s="132" t="str" cm="1">
        <f t="array" ref="I6728">_xlfn.XLOOKUP(C6728,imp_horarios,imp_trechos_janta,"",-1,1)</f>
        <v>GOIANIA X TERESINA 18:00</v>
      </c>
      <c r="J6728" s="145" t="str" cm="1">
        <f t="array" ref="J6728">_xlfn.XLOOKUP(D6728,justificativas_motivos,justificativas_texto,"",1,1)</f>
        <v>MOTORISTA CUMPRINDO HORÁRIO NA ESCALA ATUAL</v>
      </c>
    </row>
    <row r="6729" spans="1:10" ht="41.25" hidden="1" customHeight="1">
      <c r="A6729" s="144">
        <v>45893</v>
      </c>
      <c r="B6729" s="135">
        <v>24010</v>
      </c>
      <c r="C6729" s="133">
        <v>0.79166666666666663</v>
      </c>
      <c r="D6729" s="136" t="s">
        <v>11</v>
      </c>
      <c r="E6729" s="132" t="s">
        <v>167</v>
      </c>
      <c r="F6729" s="132"/>
      <c r="G6729" s="132" t="str">
        <f t="shared" si="228"/>
        <v>1</v>
      </c>
      <c r="H6729" s="137">
        <f t="shared" si="227"/>
        <v>18</v>
      </c>
      <c r="I6729" s="132" t="str" cm="1">
        <f t="array" ref="I6729">_xlfn.XLOOKUP(C6729,imp_horarios,imp_trechos_janta,"",-1,1)</f>
        <v>GOIANIA X TERESINA 18:00</v>
      </c>
      <c r="J6729" s="145" t="str" cm="1">
        <f t="array" ref="J6729">_xlfn.XLOOKUP(D6729,justificativas_motivos,justificativas_texto,"",1,1)</f>
        <v>MOTORISTA CUMPRINDO HORÁRIO NA ESCALA ATUAL</v>
      </c>
    </row>
    <row r="6730" spans="1:10" ht="41.25" hidden="1" customHeight="1">
      <c r="A6730" s="152">
        <v>45893</v>
      </c>
      <c r="B6730" s="146">
        <v>24010</v>
      </c>
      <c r="C6730" s="147">
        <v>0.79166666666666663</v>
      </c>
      <c r="D6730" s="148" t="s">
        <v>11</v>
      </c>
      <c r="E6730" s="149" t="s">
        <v>379</v>
      </c>
      <c r="F6730" s="149"/>
      <c r="G6730" s="149" t="str">
        <f t="shared" si="228"/>
        <v>1</v>
      </c>
      <c r="H6730" s="150">
        <f t="shared" si="227"/>
        <v>18</v>
      </c>
      <c r="I6730" s="149" t="str" cm="1">
        <f t="array" ref="I6730">_xlfn.XLOOKUP(C6730,imp_horarios,imp_trechos_janta,"",-1,1)</f>
        <v>GOIANIA X TERESINA 18:00</v>
      </c>
      <c r="J6730" s="151" t="str" cm="1">
        <f t="array" ref="J6730">_xlfn.XLOOKUP(D6730,justificativas_motivos,justificativas_texto,"",1,1)</f>
        <v>MOTORISTA CUMPRINDO HORÁRIO NA ESCALA ATUAL</v>
      </c>
    </row>
    <row r="6731" spans="1:10" ht="41.25" hidden="1" customHeight="1">
      <c r="A6731" s="152">
        <v>45893</v>
      </c>
      <c r="B6731" s="146">
        <v>24005</v>
      </c>
      <c r="C6731" s="147">
        <v>0.83333333333333337</v>
      </c>
      <c r="D6731" s="148" t="s">
        <v>11</v>
      </c>
      <c r="E6731" s="149" t="s">
        <v>61</v>
      </c>
      <c r="F6731" s="149"/>
      <c r="G6731" s="149" t="str">
        <f t="shared" si="228"/>
        <v>1</v>
      </c>
      <c r="H6731" s="150">
        <f t="shared" si="227"/>
        <v>18</v>
      </c>
      <c r="I6731" s="149" t="str" cm="1">
        <f t="array" ref="I6731">_xlfn.XLOOKUP(C6731,imp_horarios,imp_trechos_janta,"",-1,1)</f>
        <v>GOIANIA X SAO LUIS 20:00</v>
      </c>
      <c r="J6731" s="151" t="str" cm="1">
        <f t="array" ref="J6731">_xlfn.XLOOKUP(D6731,justificativas_motivos,justificativas_texto,"",1,1)</f>
        <v>MOTORISTA CUMPRINDO HORÁRIO NA ESCALA ATUAL</v>
      </c>
    </row>
    <row r="6732" spans="1:10" ht="41.25" hidden="1" customHeight="1">
      <c r="A6732" s="152">
        <v>45893</v>
      </c>
      <c r="B6732" s="146">
        <v>24005</v>
      </c>
      <c r="C6732" s="147">
        <v>0.83333333333333337</v>
      </c>
      <c r="D6732" s="148" t="s">
        <v>11</v>
      </c>
      <c r="E6732" s="149" t="s">
        <v>60</v>
      </c>
      <c r="F6732" s="149"/>
      <c r="G6732" s="149" t="str">
        <f t="shared" si="228"/>
        <v>1</v>
      </c>
      <c r="H6732" s="150">
        <f t="shared" si="227"/>
        <v>18</v>
      </c>
      <c r="I6732" s="149" t="str" cm="1">
        <f t="array" ref="I6732">_xlfn.XLOOKUP(C6732,imp_horarios,imp_trechos_janta,"",-1,1)</f>
        <v>GOIANIA X SAO LUIS 20:00</v>
      </c>
      <c r="J6732" s="151" t="str" cm="1">
        <f t="array" ref="J6732">_xlfn.XLOOKUP(D6732,justificativas_motivos,justificativas_texto,"",1,1)</f>
        <v>MOTORISTA CUMPRINDO HORÁRIO NA ESCALA ATUAL</v>
      </c>
    </row>
    <row r="6733" spans="1:10" ht="41.25" hidden="1" customHeight="1">
      <c r="A6733" s="152">
        <v>45894</v>
      </c>
      <c r="B6733" s="146">
        <v>24010</v>
      </c>
      <c r="C6733" s="147">
        <v>0.3</v>
      </c>
      <c r="D6733" s="148" t="s">
        <v>11</v>
      </c>
      <c r="E6733" s="149" t="s">
        <v>65</v>
      </c>
      <c r="F6733" s="149"/>
      <c r="G6733" s="149" t="str">
        <f t="shared" si="228"/>
        <v>1</v>
      </c>
      <c r="H6733" s="150">
        <f t="shared" si="227"/>
        <v>18</v>
      </c>
      <c r="I6733" s="149" t="str" cm="1">
        <f t="array" ref="I6733">_xlfn.XLOOKUP(C6733,imp_horarios,imp_trechos_janta,"",-1,1)</f>
        <v>BELEM X GOIANIA 07:12</v>
      </c>
      <c r="J6733" s="151" t="str" cm="1">
        <f t="array" ref="J6733">_xlfn.XLOOKUP(D6733,justificativas_motivos,justificativas_texto,"",1,1)</f>
        <v>MOTORISTA CUMPRINDO HORÁRIO NA ESCALA ATUAL</v>
      </c>
    </row>
    <row r="6734" spans="1:10" ht="41.25" hidden="1" customHeight="1">
      <c r="A6734" s="152">
        <v>45894</v>
      </c>
      <c r="B6734" s="146">
        <v>24010</v>
      </c>
      <c r="C6734" s="147">
        <v>0.3</v>
      </c>
      <c r="D6734" s="148" t="s">
        <v>11</v>
      </c>
      <c r="E6734" s="149" t="s">
        <v>64</v>
      </c>
      <c r="F6734" s="149"/>
      <c r="G6734" s="149" t="str">
        <f t="shared" si="228"/>
        <v>1</v>
      </c>
      <c r="H6734" s="150">
        <f t="shared" si="227"/>
        <v>18</v>
      </c>
      <c r="I6734" s="149" t="str" cm="1">
        <f t="array" ref="I6734">_xlfn.XLOOKUP(C6734,imp_horarios,imp_trechos_janta,"",-1,1)</f>
        <v>BELEM X GOIANIA 07:12</v>
      </c>
      <c r="J6734" s="151" t="str" cm="1">
        <f t="array" ref="J6734">_xlfn.XLOOKUP(D6734,justificativas_motivos,justificativas_texto,"",1,1)</f>
        <v>MOTORISTA CUMPRINDO HORÁRIO NA ESCALA ATUAL</v>
      </c>
    </row>
    <row r="6735" spans="1:10" ht="41.25" hidden="1" customHeight="1">
      <c r="A6735" s="152">
        <v>45894</v>
      </c>
      <c r="B6735" s="146">
        <v>19020</v>
      </c>
      <c r="C6735" s="147">
        <v>0.87847222222222221</v>
      </c>
      <c r="D6735" s="148" t="s">
        <v>11</v>
      </c>
      <c r="E6735" s="149" t="s">
        <v>61</v>
      </c>
      <c r="F6735" s="149"/>
      <c r="G6735" s="149" t="str">
        <f t="shared" si="228"/>
        <v>1</v>
      </c>
      <c r="H6735" s="150">
        <f t="shared" si="227"/>
        <v>18</v>
      </c>
      <c r="I6735" s="149" t="str" cm="1">
        <f t="array" ref="I6735">_xlfn.XLOOKUP(C6735,imp_horarios,imp_trechos_janta,"",-1,1)</f>
        <v>BELEM X GOIANIA 21:05</v>
      </c>
      <c r="J6735" s="151" t="str" cm="1">
        <f t="array" ref="J6735">_xlfn.XLOOKUP(D6735,justificativas_motivos,justificativas_texto,"",1,1)</f>
        <v>MOTORISTA CUMPRINDO HORÁRIO NA ESCALA ATUAL</v>
      </c>
    </row>
    <row r="6736" spans="1:10" ht="41.25" hidden="1" customHeight="1">
      <c r="A6736" s="152">
        <v>45894</v>
      </c>
      <c r="B6736" s="146">
        <v>19020</v>
      </c>
      <c r="C6736" s="147">
        <v>0.87847222222222221</v>
      </c>
      <c r="D6736" s="148" t="s">
        <v>11</v>
      </c>
      <c r="E6736" s="149" t="s">
        <v>60</v>
      </c>
      <c r="F6736" s="149"/>
      <c r="G6736" s="149" t="str">
        <f t="shared" si="228"/>
        <v>1</v>
      </c>
      <c r="H6736" s="150">
        <f t="shared" si="227"/>
        <v>18</v>
      </c>
      <c r="I6736" s="149" t="str" cm="1">
        <f t="array" ref="I6736">_xlfn.XLOOKUP(C6736,imp_horarios,imp_trechos_janta,"",-1,1)</f>
        <v>BELEM X GOIANIA 21:05</v>
      </c>
      <c r="J6736" s="151" t="str" cm="1">
        <f t="array" ref="J6736">_xlfn.XLOOKUP(D6736,justificativas_motivos,justificativas_texto,"",1,1)</f>
        <v>MOTORISTA CUMPRINDO HORÁRIO NA ESCALA ATUAL</v>
      </c>
    </row>
    <row r="6737" spans="1:10" ht="41.25" hidden="1" customHeight="1">
      <c r="A6737" s="152">
        <v>45894</v>
      </c>
      <c r="B6737" s="146">
        <v>17100</v>
      </c>
      <c r="C6737" s="147">
        <v>0.75</v>
      </c>
      <c r="D6737" s="148" t="s">
        <v>11</v>
      </c>
      <c r="E6737" s="149" t="s">
        <v>189</v>
      </c>
      <c r="F6737" s="149"/>
      <c r="G6737" s="149" t="str">
        <f t="shared" si="228"/>
        <v>1</v>
      </c>
      <c r="H6737" s="150">
        <f t="shared" si="227"/>
        <v>18</v>
      </c>
      <c r="I6737" s="149" t="str" cm="1">
        <f t="array" ref="I6737">_xlfn.XLOOKUP(C6737,imp_horarios,imp_trechos_janta,"",-1,1)</f>
        <v>GOIANIA X TERESINA 18:00</v>
      </c>
      <c r="J6737" s="151" t="str" cm="1">
        <f t="array" ref="J6737">_xlfn.XLOOKUP(D6737,justificativas_motivos,justificativas_texto,"",1,1)</f>
        <v>MOTORISTA CUMPRINDO HORÁRIO NA ESCALA ATUAL</v>
      </c>
    </row>
    <row r="6738" spans="1:10" ht="41.25" hidden="1" customHeight="1">
      <c r="A6738" s="152">
        <v>45894</v>
      </c>
      <c r="B6738" s="146">
        <v>17100</v>
      </c>
      <c r="C6738" s="147">
        <v>0.75</v>
      </c>
      <c r="D6738" s="148" t="s">
        <v>11</v>
      </c>
      <c r="E6738" s="149" t="s">
        <v>133</v>
      </c>
      <c r="F6738" s="149"/>
      <c r="G6738" s="149" t="str">
        <f t="shared" si="228"/>
        <v>1</v>
      </c>
      <c r="H6738" s="150">
        <f t="shared" si="227"/>
        <v>18</v>
      </c>
      <c r="I6738" s="149" t="str" cm="1">
        <f t="array" ref="I6738">_xlfn.XLOOKUP(C6738,imp_horarios,imp_trechos_janta,"",-1,1)</f>
        <v>GOIANIA X TERESINA 18:00</v>
      </c>
      <c r="J6738" s="151" t="str" cm="1">
        <f t="array" ref="J6738">_xlfn.XLOOKUP(D6738,justificativas_motivos,justificativas_texto,"",1,1)</f>
        <v>MOTORISTA CUMPRINDO HORÁRIO NA ESCALA ATUAL</v>
      </c>
    </row>
    <row r="6739" spans="1:10" ht="41.25" hidden="1" customHeight="1">
      <c r="A6739" s="152">
        <v>45894</v>
      </c>
      <c r="B6739" s="146">
        <v>24014</v>
      </c>
      <c r="C6739" s="147">
        <v>0.79166666666666663</v>
      </c>
      <c r="D6739" s="148" t="s">
        <v>11</v>
      </c>
      <c r="E6739" s="149" t="s">
        <v>193</v>
      </c>
      <c r="F6739" s="149"/>
      <c r="G6739" s="149" t="str">
        <f t="shared" si="228"/>
        <v>1</v>
      </c>
      <c r="H6739" s="150">
        <f t="shared" si="227"/>
        <v>18</v>
      </c>
      <c r="I6739" s="149" t="s">
        <v>79</v>
      </c>
      <c r="J6739" s="151" t="str" cm="1">
        <f t="array" ref="J6739">_xlfn.XLOOKUP(D6739,justificativas_motivos,justificativas_texto,"",1,1)</f>
        <v>MOTORISTA CUMPRINDO HORÁRIO NA ESCALA ATUAL</v>
      </c>
    </row>
    <row r="6740" spans="1:10" ht="41.25" hidden="1" customHeight="1">
      <c r="A6740" s="144">
        <v>45894</v>
      </c>
      <c r="B6740" s="135">
        <v>24014</v>
      </c>
      <c r="C6740" s="133">
        <v>0.79166666666666663</v>
      </c>
      <c r="D6740" s="136" t="s">
        <v>11</v>
      </c>
      <c r="E6740" s="132" t="s">
        <v>168</v>
      </c>
      <c r="F6740" s="132"/>
      <c r="G6740" s="132" t="str">
        <f t="shared" si="228"/>
        <v>1</v>
      </c>
      <c r="H6740" s="137">
        <f t="shared" si="227"/>
        <v>18</v>
      </c>
      <c r="I6740" s="132" t="s">
        <v>79</v>
      </c>
      <c r="J6740" s="145" t="str" cm="1">
        <f t="array" ref="J6740">_xlfn.XLOOKUP(D6740,justificativas_motivos,justificativas_texto,"",1,1)</f>
        <v>MOTORISTA CUMPRINDO HORÁRIO NA ESCALA ATUAL</v>
      </c>
    </row>
    <row r="6741" spans="1:10" ht="41.25" hidden="1" customHeight="1">
      <c r="A6741" s="152">
        <v>45894</v>
      </c>
      <c r="B6741" s="146">
        <v>24013</v>
      </c>
      <c r="C6741" s="147">
        <v>0.83333333333333337</v>
      </c>
      <c r="D6741" s="148" t="s">
        <v>11</v>
      </c>
      <c r="E6741" s="149" t="s">
        <v>70</v>
      </c>
      <c r="F6741" s="149"/>
      <c r="G6741" s="149" t="str">
        <f t="shared" si="228"/>
        <v>1</v>
      </c>
      <c r="H6741" s="150">
        <f t="shared" si="227"/>
        <v>18</v>
      </c>
      <c r="I6741" s="149" t="str" cm="1">
        <f t="array" ref="I6741">_xlfn.XLOOKUP(C6741,imp_horarios,imp_trechos_janta,"",-1,1)</f>
        <v>GOIANIA X SAO LUIS 20:00</v>
      </c>
      <c r="J6741" s="151" t="str" cm="1">
        <f t="array" ref="J6741">_xlfn.XLOOKUP(D6741,justificativas_motivos,justificativas_texto,"",1,1)</f>
        <v>MOTORISTA CUMPRINDO HORÁRIO NA ESCALA ATUAL</v>
      </c>
    </row>
    <row r="6742" spans="1:10" ht="41.25" hidden="1" customHeight="1">
      <c r="A6742" s="152">
        <v>45894</v>
      </c>
      <c r="B6742" s="146">
        <v>24013</v>
      </c>
      <c r="C6742" s="147">
        <v>0.83333333333333337</v>
      </c>
      <c r="D6742" s="148" t="s">
        <v>11</v>
      </c>
      <c r="E6742" s="149" t="s">
        <v>18</v>
      </c>
      <c r="F6742" s="132"/>
      <c r="G6742" s="149" t="str">
        <f t="shared" si="228"/>
        <v>1</v>
      </c>
      <c r="H6742" s="150">
        <f t="shared" si="227"/>
        <v>18</v>
      </c>
      <c r="I6742" s="149" t="str" cm="1">
        <f t="array" ref="I6742">_xlfn.XLOOKUP(C6742,imp_horarios,imp_trechos_janta,"",-1,1)</f>
        <v>GOIANIA X SAO LUIS 20:00</v>
      </c>
      <c r="J6742" s="151" t="str" cm="1">
        <f t="array" ref="J6742">_xlfn.XLOOKUP(D6742,justificativas_motivos,justificativas_texto,"",1,1)</f>
        <v>MOTORISTA CUMPRINDO HORÁRIO NA ESCALA ATUAL</v>
      </c>
    </row>
    <row r="6743" spans="1:10" ht="41.25" hidden="1" customHeight="1">
      <c r="A6743" s="152">
        <v>45895</v>
      </c>
      <c r="B6743" s="135" t="s">
        <v>137</v>
      </c>
      <c r="C6743" s="135" t="s">
        <v>137</v>
      </c>
      <c r="D6743" s="135" t="s">
        <v>137</v>
      </c>
      <c r="E6743" s="132" t="s">
        <v>70</v>
      </c>
      <c r="F6743" s="132"/>
      <c r="G6743" s="132" t="str">
        <f t="shared" si="228"/>
        <v>1</v>
      </c>
      <c r="H6743" s="137">
        <f t="shared" si="227"/>
        <v>18</v>
      </c>
      <c r="I6743" s="132" t="str" cm="1">
        <f t="array" ref="I6743">_xlfn.XLOOKUP(C6743,imp_horarios,imp_trechos_janta,"",-1,1)</f>
        <v>ESPERA</v>
      </c>
      <c r="J6743" s="145" t="str" cm="1">
        <f t="array" ref="J6743">_xlfn.XLOOKUP(D6743,justificativas_motivos,justificativas_texto,"",1,1)</f>
        <v>MOTORISTA NA GARAGEM EM ESPERA PARA DISPONIBILIDADE DE HORARIOS</v>
      </c>
    </row>
    <row r="6744" spans="1:10" ht="41.25" hidden="1" customHeight="1">
      <c r="A6744" s="152">
        <v>45895</v>
      </c>
      <c r="B6744" s="135" t="s">
        <v>137</v>
      </c>
      <c r="C6744" s="133" t="s">
        <v>137</v>
      </c>
      <c r="D6744" s="136" t="s">
        <v>137</v>
      </c>
      <c r="E6744" s="132" t="s">
        <v>18</v>
      </c>
      <c r="F6744" s="132"/>
      <c r="G6744" s="132" t="str">
        <f t="shared" si="228"/>
        <v>1</v>
      </c>
      <c r="H6744" s="137">
        <f t="shared" si="227"/>
        <v>18</v>
      </c>
      <c r="I6744" s="132" t="str" cm="1">
        <f t="array" ref="I6744">_xlfn.XLOOKUP(C6744,imp_horarios,imp_trechos_janta,"",-1,1)</f>
        <v>ESPERA</v>
      </c>
      <c r="J6744" s="145" t="str" cm="1">
        <f t="array" ref="J6744">_xlfn.XLOOKUP(D6744,justificativas_motivos,justificativas_texto,"",1,1)</f>
        <v>MOTORISTA NA GARAGEM EM ESPERA PARA DISPONIBILIDADE DE HORARIOS</v>
      </c>
    </row>
    <row r="6745" spans="1:10" ht="41.25" hidden="1" customHeight="1">
      <c r="A6745" s="152">
        <v>45895</v>
      </c>
      <c r="B6745" s="135">
        <v>20016</v>
      </c>
      <c r="C6745" s="133">
        <v>0.39583333333333331</v>
      </c>
      <c r="D6745" s="136" t="s">
        <v>11</v>
      </c>
      <c r="E6745" s="132" t="s">
        <v>232</v>
      </c>
      <c r="F6745" s="132"/>
      <c r="G6745" s="132" t="str">
        <f t="shared" si="228"/>
        <v>1</v>
      </c>
      <c r="H6745" s="137">
        <f t="shared" si="227"/>
        <v>18</v>
      </c>
      <c r="I6745" s="132" t="str" cm="1">
        <f t="array" ref="I6745">_xlfn.XLOOKUP(C6745,imp_horarios,imp_trechos_janta,"",-1,1)</f>
        <v>GOIANIA X BELEM 09:30</v>
      </c>
      <c r="J6745" s="145" t="str" cm="1">
        <f t="array" ref="J6745">_xlfn.XLOOKUP(D6745,justificativas_motivos,justificativas_texto,"",1,1)</f>
        <v>MOTORISTA CUMPRINDO HORÁRIO NA ESCALA ATUAL</v>
      </c>
    </row>
    <row r="6746" spans="1:10" ht="41.25" hidden="1" customHeight="1">
      <c r="A6746" s="152">
        <v>45895</v>
      </c>
      <c r="B6746" s="135">
        <v>20016</v>
      </c>
      <c r="C6746" s="133">
        <v>0.39583333333333331</v>
      </c>
      <c r="D6746" s="136" t="s">
        <v>11</v>
      </c>
      <c r="E6746" s="132" t="s">
        <v>472</v>
      </c>
      <c r="F6746" s="149"/>
      <c r="G6746" s="132" t="str">
        <f t="shared" si="228"/>
        <v>1</v>
      </c>
      <c r="H6746" s="137">
        <f t="shared" ref="H6746:H6809" si="229">IF(E6746="MOTORISTA","",18)</f>
        <v>18</v>
      </c>
      <c r="I6746" s="132" t="str" cm="1">
        <f t="array" ref="I6746">_xlfn.XLOOKUP(C6746,imp_horarios,imp_trechos_janta,"",-1,1)</f>
        <v>GOIANIA X BELEM 09:30</v>
      </c>
      <c r="J6746" s="145" t="str" cm="1">
        <f t="array" ref="J6746">_xlfn.XLOOKUP(D6746,justificativas_motivos,justificativas_texto,"",1,1)</f>
        <v>MOTORISTA CUMPRINDO HORÁRIO NA ESCALA ATUAL</v>
      </c>
    </row>
    <row r="6747" spans="1:10" ht="41.25" hidden="1" customHeight="1">
      <c r="A6747" s="144">
        <v>45895</v>
      </c>
      <c r="B6747" s="135">
        <v>19018</v>
      </c>
      <c r="C6747" s="133">
        <v>0.75</v>
      </c>
      <c r="D6747" s="136" t="s">
        <v>11</v>
      </c>
      <c r="E6747" s="132" t="s">
        <v>209</v>
      </c>
      <c r="F6747" s="132"/>
      <c r="G6747" s="132" t="str">
        <f t="shared" si="228"/>
        <v>1</v>
      </c>
      <c r="H6747" s="137">
        <f t="shared" si="229"/>
        <v>18</v>
      </c>
      <c r="I6747" s="132" t="str" cm="1">
        <f t="array" ref="I6747">_xlfn.XLOOKUP(C6747,imp_horarios,imp_trechos_janta,"",-1,1)</f>
        <v>GOIANIA X TERESINA 18:00</v>
      </c>
      <c r="J6747" s="145" t="str" cm="1">
        <f t="array" ref="J6747">_xlfn.XLOOKUP(D6747,justificativas_motivos,justificativas_texto,"",1,1)</f>
        <v>MOTORISTA CUMPRINDO HORÁRIO NA ESCALA ATUAL</v>
      </c>
    </row>
    <row r="6748" spans="1:10" ht="41.25" hidden="1" customHeight="1">
      <c r="A6748" s="144">
        <v>45895</v>
      </c>
      <c r="B6748" s="135">
        <v>19018</v>
      </c>
      <c r="C6748" s="133">
        <v>0.75</v>
      </c>
      <c r="D6748" s="136" t="s">
        <v>11</v>
      </c>
      <c r="E6748" s="132" t="s">
        <v>190</v>
      </c>
      <c r="F6748" s="132"/>
      <c r="G6748" s="132" t="str">
        <f t="shared" si="228"/>
        <v>1</v>
      </c>
      <c r="H6748" s="137">
        <f t="shared" si="229"/>
        <v>18</v>
      </c>
      <c r="I6748" s="132" t="str" cm="1">
        <f t="array" ref="I6748">_xlfn.XLOOKUP(C6748,imp_horarios,imp_trechos_janta,"",-1,1)</f>
        <v>GOIANIA X TERESINA 18:00</v>
      </c>
      <c r="J6748" s="145" t="str" cm="1">
        <f t="array" ref="J6748">_xlfn.XLOOKUP(D6748,justificativas_motivos,justificativas_texto,"",1,1)</f>
        <v>MOTORISTA CUMPRINDO HORÁRIO NA ESCALA ATUAL</v>
      </c>
    </row>
    <row r="6749" spans="1:10" ht="41.25" hidden="1" customHeight="1">
      <c r="A6749" s="144">
        <v>45895</v>
      </c>
      <c r="B6749" s="135">
        <v>24001</v>
      </c>
      <c r="C6749" s="133">
        <v>0.79166666666666663</v>
      </c>
      <c r="D6749" s="136" t="s">
        <v>11</v>
      </c>
      <c r="E6749" s="132" t="s">
        <v>104</v>
      </c>
      <c r="F6749" s="132"/>
      <c r="G6749" s="132" t="str">
        <f t="shared" si="228"/>
        <v>1</v>
      </c>
      <c r="H6749" s="137">
        <f t="shared" si="229"/>
        <v>18</v>
      </c>
      <c r="I6749" s="132" t="str" cm="1">
        <f t="array" ref="I6749">_xlfn.XLOOKUP(C6749,imp_horarios,imp_trechos_janta,"",-1,1)</f>
        <v>GOIANIA X TERESINA 18:00</v>
      </c>
      <c r="J6749" s="145" t="str" cm="1">
        <f t="array" ref="J6749">_xlfn.XLOOKUP(D6749,justificativas_motivos,justificativas_texto,"",1,1)</f>
        <v>MOTORISTA CUMPRINDO HORÁRIO NA ESCALA ATUAL</v>
      </c>
    </row>
    <row r="6750" spans="1:10" ht="41.25" hidden="1" customHeight="1">
      <c r="A6750" s="152">
        <v>45895</v>
      </c>
      <c r="B6750" s="146">
        <v>24001</v>
      </c>
      <c r="C6750" s="147">
        <v>0.79166666666666663</v>
      </c>
      <c r="D6750" s="148" t="s">
        <v>11</v>
      </c>
      <c r="E6750" s="132" t="s">
        <v>86</v>
      </c>
      <c r="F6750" s="149"/>
      <c r="G6750" s="149" t="str">
        <f t="shared" si="228"/>
        <v>1</v>
      </c>
      <c r="H6750" s="150">
        <f t="shared" si="229"/>
        <v>18</v>
      </c>
      <c r="I6750" s="149" t="str" cm="1">
        <f t="array" ref="I6750">_xlfn.XLOOKUP(C6750,imp_horarios,imp_trechos_janta,"",-1,1)</f>
        <v>GOIANIA X TERESINA 18:00</v>
      </c>
      <c r="J6750" s="151" t="str" cm="1">
        <f t="array" ref="J6750">_xlfn.XLOOKUP(D6750,justificativas_motivos,justificativas_texto,"",1,1)</f>
        <v>MOTORISTA CUMPRINDO HORÁRIO NA ESCALA ATUAL</v>
      </c>
    </row>
    <row r="6751" spans="1:10" ht="41.25" hidden="1" customHeight="1">
      <c r="A6751" s="152">
        <v>45895</v>
      </c>
      <c r="B6751" s="146">
        <v>25005</v>
      </c>
      <c r="C6751" s="147">
        <v>0.83333333333333337</v>
      </c>
      <c r="D6751" s="148" t="s">
        <v>11</v>
      </c>
      <c r="E6751" s="132" t="s">
        <v>407</v>
      </c>
      <c r="F6751" s="149"/>
      <c r="G6751" s="149" t="str">
        <f t="shared" si="228"/>
        <v>1</v>
      </c>
      <c r="H6751" s="150">
        <f t="shared" si="229"/>
        <v>18</v>
      </c>
      <c r="I6751" s="149" t="str" cm="1">
        <f t="array" ref="I6751">_xlfn.XLOOKUP(C6751,imp_horarios,imp_trechos_janta,"",-1,1)</f>
        <v>GOIANIA X SAO LUIS 20:00</v>
      </c>
      <c r="J6751" s="151" t="str" cm="1">
        <f t="array" ref="J6751">_xlfn.XLOOKUP(D6751,justificativas_motivos,justificativas_texto,"",1,1)</f>
        <v>MOTORISTA CUMPRINDO HORÁRIO NA ESCALA ATUAL</v>
      </c>
    </row>
    <row r="6752" spans="1:10" ht="41.25" hidden="1" customHeight="1">
      <c r="A6752" s="152">
        <v>45895</v>
      </c>
      <c r="B6752" s="146">
        <v>25005</v>
      </c>
      <c r="C6752" s="147">
        <v>0.83333333333333337</v>
      </c>
      <c r="D6752" s="148" t="s">
        <v>11</v>
      </c>
      <c r="E6752" s="149" t="s">
        <v>139</v>
      </c>
      <c r="F6752" s="149"/>
      <c r="G6752" s="149" t="str">
        <f t="shared" si="228"/>
        <v>1</v>
      </c>
      <c r="H6752" s="150">
        <f t="shared" si="229"/>
        <v>18</v>
      </c>
      <c r="I6752" s="149" t="str" cm="1">
        <f t="array" ref="I6752">_xlfn.XLOOKUP(C6752,imp_horarios,imp_trechos_janta,"",-1,1)</f>
        <v>GOIANIA X SAO LUIS 20:00</v>
      </c>
      <c r="J6752" s="151" t="str" cm="1">
        <f t="array" ref="J6752">_xlfn.XLOOKUP(D6752,justificativas_motivos,justificativas_texto,"",1,1)</f>
        <v>MOTORISTA CUMPRINDO HORÁRIO NA ESCALA ATUAL</v>
      </c>
    </row>
    <row r="6753" spans="1:10" ht="41.25" hidden="1" customHeight="1">
      <c r="A6753" s="152">
        <v>45896</v>
      </c>
      <c r="B6753" s="146">
        <v>20017</v>
      </c>
      <c r="C6753" s="147">
        <v>0.87847222222222221</v>
      </c>
      <c r="D6753" s="148" t="s">
        <v>11</v>
      </c>
      <c r="E6753" s="149" t="s">
        <v>407</v>
      </c>
      <c r="F6753" s="149"/>
      <c r="G6753" s="149" t="str">
        <f t="shared" si="228"/>
        <v>1</v>
      </c>
      <c r="H6753" s="150">
        <f t="shared" si="229"/>
        <v>18</v>
      </c>
      <c r="I6753" s="149" t="str" cm="1">
        <f t="array" ref="I6753">_xlfn.XLOOKUP(C6753,imp_horarios,imp_trechos_janta,"",-1,1)</f>
        <v>BELEM X GOIANIA 21:05</v>
      </c>
      <c r="J6753" s="151" t="str" cm="1">
        <f t="array" ref="J6753">_xlfn.XLOOKUP(D6753,justificativas_motivos,justificativas_texto,"",1,1)</f>
        <v>MOTORISTA CUMPRINDO HORÁRIO NA ESCALA ATUAL</v>
      </c>
    </row>
    <row r="6754" spans="1:10" ht="41.25" hidden="1" customHeight="1">
      <c r="A6754" s="152">
        <v>45896</v>
      </c>
      <c r="B6754" s="146">
        <v>20017</v>
      </c>
      <c r="C6754" s="147">
        <v>0.87847222222222221</v>
      </c>
      <c r="D6754" s="148" t="s">
        <v>11</v>
      </c>
      <c r="E6754" s="149" t="s">
        <v>139</v>
      </c>
      <c r="F6754" s="149"/>
      <c r="G6754" s="149" t="str">
        <f t="shared" si="228"/>
        <v>1</v>
      </c>
      <c r="H6754" s="150">
        <f t="shared" si="229"/>
        <v>18</v>
      </c>
      <c r="I6754" s="149" t="str" cm="1">
        <f t="array" ref="I6754">_xlfn.XLOOKUP(C6754,imp_horarios,imp_trechos_janta,"",-1,1)</f>
        <v>BELEM X GOIANIA 21:05</v>
      </c>
      <c r="J6754" s="151" t="str" cm="1">
        <f t="array" ref="J6754">_xlfn.XLOOKUP(D6754,justificativas_motivos,justificativas_texto,"",1,1)</f>
        <v>MOTORISTA CUMPRINDO HORÁRIO NA ESCALA ATUAL</v>
      </c>
    </row>
    <row r="6755" spans="1:10" ht="41.25" hidden="1" customHeight="1">
      <c r="A6755" s="152">
        <v>45896</v>
      </c>
      <c r="B6755" s="146">
        <v>25005</v>
      </c>
      <c r="C6755" s="147">
        <v>0.3</v>
      </c>
      <c r="D6755" s="148" t="s">
        <v>11</v>
      </c>
      <c r="E6755" s="153" t="s">
        <v>96</v>
      </c>
      <c r="F6755" s="149"/>
      <c r="G6755" s="149" t="str">
        <f t="shared" si="228"/>
        <v>1</v>
      </c>
      <c r="H6755" s="150">
        <f t="shared" si="229"/>
        <v>18</v>
      </c>
      <c r="I6755" s="149" t="str" cm="1">
        <f t="array" ref="I6755">_xlfn.XLOOKUP(C6755,imp_horarios,imp_trechos_janta,"",-1,1)</f>
        <v>BELEM X GOIANIA 07:12</v>
      </c>
      <c r="J6755" s="151" t="str" cm="1">
        <f t="array" ref="J6755">_xlfn.XLOOKUP(D6755,justificativas_motivos,justificativas_texto,"",1,1)</f>
        <v>MOTORISTA CUMPRINDO HORÁRIO NA ESCALA ATUAL</v>
      </c>
    </row>
    <row r="6756" spans="1:10" ht="41.25" hidden="1" customHeight="1">
      <c r="A6756" s="152">
        <v>45896</v>
      </c>
      <c r="B6756" s="146">
        <v>25005</v>
      </c>
      <c r="C6756" s="147">
        <v>0.3</v>
      </c>
      <c r="D6756" s="148" t="s">
        <v>11</v>
      </c>
      <c r="E6756" s="153" t="s">
        <v>203</v>
      </c>
      <c r="F6756" s="149"/>
      <c r="G6756" s="149" t="str">
        <f t="shared" si="228"/>
        <v>1</v>
      </c>
      <c r="H6756" s="150">
        <f t="shared" si="229"/>
        <v>18</v>
      </c>
      <c r="I6756" s="149" t="str" cm="1">
        <f t="array" ref="I6756">_xlfn.XLOOKUP(C6756,imp_horarios,imp_trechos_janta,"",-1,1)</f>
        <v>BELEM X GOIANIA 07:12</v>
      </c>
      <c r="J6756" s="151" t="str" cm="1">
        <f t="array" ref="J6756">_xlfn.XLOOKUP(D6756,justificativas_motivos,justificativas_texto,"",1,1)</f>
        <v>MOTORISTA CUMPRINDO HORÁRIO NA ESCALA ATUAL</v>
      </c>
    </row>
    <row r="6757" spans="1:10" ht="41.25" hidden="1" customHeight="1">
      <c r="A6757" s="152">
        <v>45896</v>
      </c>
      <c r="B6757" s="146">
        <v>15800</v>
      </c>
      <c r="C6757" s="147">
        <v>0.75</v>
      </c>
      <c r="D6757" s="148" t="s">
        <v>11</v>
      </c>
      <c r="E6757" s="149" t="s">
        <v>83</v>
      </c>
      <c r="F6757" s="149"/>
      <c r="G6757" s="149" t="str">
        <f t="shared" si="228"/>
        <v>1</v>
      </c>
      <c r="H6757" s="150">
        <f t="shared" si="229"/>
        <v>18</v>
      </c>
      <c r="I6757" s="149" t="str" cm="1">
        <f t="array" ref="I6757">_xlfn.XLOOKUP(C6757,imp_horarios,imp_trechos_janta,"",-1,1)</f>
        <v>GOIANIA X TERESINA 18:00</v>
      </c>
      <c r="J6757" s="151" t="str" cm="1">
        <f t="array" ref="J6757">_xlfn.XLOOKUP(D6757,justificativas_motivos,justificativas_texto,"",1,1)</f>
        <v>MOTORISTA CUMPRINDO HORÁRIO NA ESCALA ATUAL</v>
      </c>
    </row>
    <row r="6758" spans="1:10" ht="41.25" hidden="1" customHeight="1">
      <c r="A6758" s="152">
        <v>45896</v>
      </c>
      <c r="B6758" s="146">
        <v>15800</v>
      </c>
      <c r="C6758" s="147">
        <v>0.75</v>
      </c>
      <c r="D6758" s="148" t="s">
        <v>11</v>
      </c>
      <c r="E6758" s="149" t="s">
        <v>93</v>
      </c>
      <c r="F6758" s="149"/>
      <c r="G6758" s="149" t="str">
        <f t="shared" si="228"/>
        <v>1</v>
      </c>
      <c r="H6758" s="150">
        <f t="shared" si="229"/>
        <v>18</v>
      </c>
      <c r="I6758" s="149" t="str" cm="1">
        <f t="array" ref="I6758">_xlfn.XLOOKUP(C6758,imp_horarios,imp_trechos_janta,"",-1,1)</f>
        <v>GOIANIA X TERESINA 18:00</v>
      </c>
      <c r="J6758" s="151" t="str" cm="1">
        <f t="array" ref="J6758">_xlfn.XLOOKUP(D6758,justificativas_motivos,justificativas_texto,"",1,1)</f>
        <v>MOTORISTA CUMPRINDO HORÁRIO NA ESCALA ATUAL</v>
      </c>
    </row>
    <row r="6759" spans="1:10" ht="41.25" hidden="1" customHeight="1">
      <c r="A6759" s="152">
        <v>45896</v>
      </c>
      <c r="B6759" s="146">
        <v>24003</v>
      </c>
      <c r="C6759" s="147">
        <v>0.79166666666666663</v>
      </c>
      <c r="D6759" s="148" t="s">
        <v>11</v>
      </c>
      <c r="E6759" s="149" t="s">
        <v>91</v>
      </c>
      <c r="F6759" s="149"/>
      <c r="G6759" s="149" t="str">
        <f t="shared" si="228"/>
        <v>1</v>
      </c>
      <c r="H6759" s="150">
        <f t="shared" si="229"/>
        <v>18</v>
      </c>
      <c r="I6759" s="149" t="s">
        <v>79</v>
      </c>
      <c r="J6759" s="151" t="str" cm="1">
        <f t="array" ref="J6759">_xlfn.XLOOKUP(D6759,justificativas_motivos,justificativas_texto,"",1,1)</f>
        <v>MOTORISTA CUMPRINDO HORÁRIO NA ESCALA ATUAL</v>
      </c>
    </row>
    <row r="6760" spans="1:10" ht="41.25" hidden="1" customHeight="1">
      <c r="A6760" s="144">
        <v>45896</v>
      </c>
      <c r="B6760" s="135">
        <v>24003</v>
      </c>
      <c r="C6760" s="133">
        <v>0.79166666666666663</v>
      </c>
      <c r="D6760" s="136" t="s">
        <v>11</v>
      </c>
      <c r="E6760" s="132" t="s">
        <v>89</v>
      </c>
      <c r="F6760" s="132"/>
      <c r="G6760" s="132" t="str">
        <f t="shared" si="228"/>
        <v>1</v>
      </c>
      <c r="H6760" s="137">
        <f t="shared" si="229"/>
        <v>18</v>
      </c>
      <c r="I6760" s="132" t="s">
        <v>79</v>
      </c>
      <c r="J6760" s="145" t="str" cm="1">
        <f t="array" ref="J6760">_xlfn.XLOOKUP(D6760,justificativas_motivos,justificativas_texto,"",1,1)</f>
        <v>MOTORISTA CUMPRINDO HORÁRIO NA ESCALA ATUAL</v>
      </c>
    </row>
    <row r="6761" spans="1:10" ht="41.25" hidden="1" customHeight="1">
      <c r="A6761" s="152">
        <v>45896</v>
      </c>
      <c r="B6761" s="146">
        <v>25006</v>
      </c>
      <c r="C6761" s="147">
        <v>0.83333333333333337</v>
      </c>
      <c r="D6761" s="148" t="s">
        <v>11</v>
      </c>
      <c r="E6761" s="132" t="s">
        <v>174</v>
      </c>
      <c r="F6761" s="149"/>
      <c r="G6761" s="132" t="str">
        <f t="shared" si="228"/>
        <v>1</v>
      </c>
      <c r="H6761" s="137">
        <f t="shared" si="229"/>
        <v>18</v>
      </c>
      <c r="I6761" s="132" t="str" cm="1">
        <f t="array" ref="I6761">_xlfn.XLOOKUP(C6761,imp_horarios,imp_trechos_janta,"",-1,1)</f>
        <v>GOIANIA X SAO LUIS 20:00</v>
      </c>
      <c r="J6761" s="151" t="str" cm="1">
        <f t="array" ref="J6761">_xlfn.XLOOKUP(D6761,justificativas_motivos,justificativas_texto,"",1,1)</f>
        <v>MOTORISTA CUMPRINDO HORÁRIO NA ESCALA ATUAL</v>
      </c>
    </row>
    <row r="6762" spans="1:10" ht="41.25" hidden="1" customHeight="1">
      <c r="A6762" s="152">
        <v>45896</v>
      </c>
      <c r="B6762" s="146">
        <v>25006</v>
      </c>
      <c r="C6762" s="147">
        <v>0.83333333333333337</v>
      </c>
      <c r="D6762" s="148" t="s">
        <v>11</v>
      </c>
      <c r="E6762" s="149" t="s">
        <v>135</v>
      </c>
      <c r="F6762" s="132"/>
      <c r="G6762" s="132" t="str">
        <f t="shared" si="228"/>
        <v>1</v>
      </c>
      <c r="H6762" s="137">
        <f t="shared" si="229"/>
        <v>18</v>
      </c>
      <c r="I6762" s="132" t="str" cm="1">
        <f t="array" ref="I6762">_xlfn.XLOOKUP(C6762,imp_horarios,imp_trechos_janta,"",-1,1)</f>
        <v>GOIANIA X SAO LUIS 20:00</v>
      </c>
      <c r="J6762" s="151" t="str" cm="1">
        <f t="array" ref="J6762">_xlfn.XLOOKUP(D6762,justificativas_motivos,justificativas_texto,"",1,1)</f>
        <v>MOTORISTA CUMPRINDO HORÁRIO NA ESCALA ATUAL</v>
      </c>
    </row>
    <row r="6763" spans="1:10" ht="41.25" hidden="1" customHeight="1">
      <c r="A6763" s="152">
        <v>45897</v>
      </c>
      <c r="B6763" s="135" t="s">
        <v>137</v>
      </c>
      <c r="C6763" s="135" t="s">
        <v>137</v>
      </c>
      <c r="D6763" s="135" t="s">
        <v>137</v>
      </c>
      <c r="E6763" s="132" t="s">
        <v>174</v>
      </c>
      <c r="F6763" s="132"/>
      <c r="G6763" s="132" t="str">
        <f t="shared" si="228"/>
        <v>1</v>
      </c>
      <c r="H6763" s="137">
        <f t="shared" si="229"/>
        <v>18</v>
      </c>
      <c r="I6763" s="132" t="str" cm="1">
        <f t="array" ref="I6763">_xlfn.XLOOKUP(C6763,imp_horarios,imp_trechos_janta,"",-1,1)</f>
        <v>ESPERA</v>
      </c>
      <c r="J6763" s="145" t="str" cm="1">
        <f t="array" ref="J6763">_xlfn.XLOOKUP(D6763,justificativas_motivos,justificativas_texto,"",1,1)</f>
        <v>MOTORISTA NA GARAGEM EM ESPERA PARA DISPONIBILIDADE DE HORARIOS</v>
      </c>
    </row>
    <row r="6764" spans="1:10" ht="41.25" hidden="1" customHeight="1">
      <c r="A6764" s="152">
        <v>45897</v>
      </c>
      <c r="B6764" s="135" t="s">
        <v>137</v>
      </c>
      <c r="C6764" s="133" t="s">
        <v>137</v>
      </c>
      <c r="D6764" s="136" t="s">
        <v>137</v>
      </c>
      <c r="E6764" s="132" t="s">
        <v>135</v>
      </c>
      <c r="F6764" s="132"/>
      <c r="G6764" s="132" t="str">
        <f t="shared" si="228"/>
        <v>1</v>
      </c>
      <c r="H6764" s="137">
        <f t="shared" si="229"/>
        <v>18</v>
      </c>
      <c r="I6764" s="132" t="str" cm="1">
        <f t="array" ref="I6764">_xlfn.XLOOKUP(C6764,imp_horarios,imp_trechos_janta,"",-1,1)</f>
        <v>ESPERA</v>
      </c>
      <c r="J6764" s="145" t="str" cm="1">
        <f t="array" ref="J6764">_xlfn.XLOOKUP(D6764,justificativas_motivos,justificativas_texto,"",1,1)</f>
        <v>MOTORISTA NA GARAGEM EM ESPERA PARA DISPONIBILIDADE DE HORARIOS</v>
      </c>
    </row>
    <row r="6765" spans="1:10" ht="41.25" hidden="1" customHeight="1">
      <c r="A6765" s="152">
        <v>45897</v>
      </c>
      <c r="B6765" s="135">
        <v>19023</v>
      </c>
      <c r="C6765" s="133">
        <v>0.39583333333333331</v>
      </c>
      <c r="D6765" s="136" t="s">
        <v>11</v>
      </c>
      <c r="E6765" s="132" t="s">
        <v>116</v>
      </c>
      <c r="F6765" s="132"/>
      <c r="G6765" s="132" t="str">
        <f t="shared" si="228"/>
        <v>1</v>
      </c>
      <c r="H6765" s="137">
        <f t="shared" si="229"/>
        <v>18</v>
      </c>
      <c r="I6765" s="132" t="str" cm="1">
        <f t="array" ref="I6765">_xlfn.XLOOKUP(C6765,imp_horarios,imp_trechos_janta,"",-1,1)</f>
        <v>GOIANIA X BELEM 09:30</v>
      </c>
      <c r="J6765" s="145" t="str" cm="1">
        <f t="array" ref="J6765">_xlfn.XLOOKUP(D6765,justificativas_motivos,justificativas_texto,"",1,1)</f>
        <v>MOTORISTA CUMPRINDO HORÁRIO NA ESCALA ATUAL</v>
      </c>
    </row>
    <row r="6766" spans="1:10" ht="41.25" hidden="1" customHeight="1">
      <c r="A6766" s="152">
        <v>45897</v>
      </c>
      <c r="B6766" s="135">
        <v>19023</v>
      </c>
      <c r="C6766" s="133">
        <v>0.39583333333333331</v>
      </c>
      <c r="D6766" s="136" t="s">
        <v>11</v>
      </c>
      <c r="E6766" s="132" t="s">
        <v>176</v>
      </c>
      <c r="F6766" s="132"/>
      <c r="G6766" s="132" t="str">
        <f t="shared" si="228"/>
        <v>1</v>
      </c>
      <c r="H6766" s="137">
        <f t="shared" si="229"/>
        <v>18</v>
      </c>
      <c r="I6766" s="132" t="str" cm="1">
        <f t="array" ref="I6766">_xlfn.XLOOKUP(C6766,imp_horarios,imp_trechos_janta,"",-1,1)</f>
        <v>GOIANIA X BELEM 09:30</v>
      </c>
      <c r="J6766" s="145" t="str" cm="1">
        <f t="array" ref="J6766">_xlfn.XLOOKUP(D6766,justificativas_motivos,justificativas_texto,"",1,1)</f>
        <v>MOTORISTA CUMPRINDO HORÁRIO NA ESCALA ATUAL</v>
      </c>
    </row>
    <row r="6767" spans="1:10" ht="41.25" hidden="1" customHeight="1">
      <c r="A6767" s="144">
        <v>45897</v>
      </c>
      <c r="B6767" s="135">
        <v>15600</v>
      </c>
      <c r="C6767" s="133">
        <v>0.75</v>
      </c>
      <c r="D6767" s="136" t="s">
        <v>11</v>
      </c>
      <c r="E6767" s="149" t="s">
        <v>157</v>
      </c>
      <c r="F6767" s="132"/>
      <c r="G6767" s="132" t="str">
        <f t="shared" si="228"/>
        <v>1</v>
      </c>
      <c r="H6767" s="137">
        <f t="shared" si="229"/>
        <v>18</v>
      </c>
      <c r="I6767" s="132" t="str" cm="1">
        <f t="array" ref="I6767">_xlfn.XLOOKUP(C6767,imp_horarios,imp_trechos_janta,"",-1,1)</f>
        <v>GOIANIA X TERESINA 18:00</v>
      </c>
      <c r="J6767" s="145" t="str" cm="1">
        <f t="array" ref="J6767">_xlfn.XLOOKUP(D6767,justificativas_motivos,justificativas_texto,"",1,1)</f>
        <v>MOTORISTA CUMPRINDO HORÁRIO NA ESCALA ATUAL</v>
      </c>
    </row>
    <row r="6768" spans="1:10" ht="41.25" hidden="1" customHeight="1">
      <c r="A6768" s="144">
        <v>45897</v>
      </c>
      <c r="B6768" s="135">
        <v>15600</v>
      </c>
      <c r="C6768" s="133">
        <v>0.75</v>
      </c>
      <c r="D6768" s="136" t="s">
        <v>11</v>
      </c>
      <c r="E6768" s="132" t="s">
        <v>156</v>
      </c>
      <c r="F6768" s="132"/>
      <c r="G6768" s="132" t="str">
        <f t="shared" si="228"/>
        <v>1</v>
      </c>
      <c r="H6768" s="137">
        <f t="shared" si="229"/>
        <v>18</v>
      </c>
      <c r="I6768" s="132" t="str" cm="1">
        <f t="array" ref="I6768">_xlfn.XLOOKUP(C6768,imp_horarios,imp_trechos_janta,"",-1,1)</f>
        <v>GOIANIA X TERESINA 18:00</v>
      </c>
      <c r="J6768" s="145" t="str" cm="1">
        <f t="array" ref="J6768">_xlfn.XLOOKUP(D6768,justificativas_motivos,justificativas_texto,"",1,1)</f>
        <v>MOTORISTA CUMPRINDO HORÁRIO NA ESCALA ATUAL</v>
      </c>
    </row>
    <row r="6769" spans="1:10" ht="41.25" hidden="1" customHeight="1">
      <c r="A6769" s="144">
        <v>45897</v>
      </c>
      <c r="B6769" s="135">
        <v>24005</v>
      </c>
      <c r="C6769" s="133">
        <v>0.79166666666666663</v>
      </c>
      <c r="D6769" s="136" t="s">
        <v>11</v>
      </c>
      <c r="E6769" s="132" t="s">
        <v>62</v>
      </c>
      <c r="F6769" s="132"/>
      <c r="G6769" s="132" t="str">
        <f t="shared" si="228"/>
        <v>1</v>
      </c>
      <c r="H6769" s="137">
        <f t="shared" si="229"/>
        <v>18</v>
      </c>
      <c r="I6769" s="132" t="str" cm="1">
        <f t="array" ref="I6769">_xlfn.XLOOKUP(C6769,imp_horarios,imp_trechos_janta,"",-1,1)</f>
        <v>GOIANIA X TERESINA 18:00</v>
      </c>
      <c r="J6769" s="145" t="str" cm="1">
        <f t="array" ref="J6769">_xlfn.XLOOKUP(D6769,justificativas_motivos,justificativas_texto,"",1,1)</f>
        <v>MOTORISTA CUMPRINDO HORÁRIO NA ESCALA ATUAL</v>
      </c>
    </row>
    <row r="6770" spans="1:10" ht="41.25" hidden="1" customHeight="1">
      <c r="A6770" s="152">
        <v>45897</v>
      </c>
      <c r="B6770" s="146">
        <v>24005</v>
      </c>
      <c r="C6770" s="147">
        <v>0.79166666666666663</v>
      </c>
      <c r="D6770" s="148" t="s">
        <v>11</v>
      </c>
      <c r="E6770" s="132" t="s">
        <v>63</v>
      </c>
      <c r="F6770" s="149"/>
      <c r="G6770" s="149" t="str">
        <f t="shared" si="228"/>
        <v>1</v>
      </c>
      <c r="H6770" s="150">
        <f t="shared" si="229"/>
        <v>18</v>
      </c>
      <c r="I6770" s="149" t="str" cm="1">
        <f t="array" ref="I6770">_xlfn.XLOOKUP(C6770,imp_horarios,imp_trechos_janta,"",-1,1)</f>
        <v>GOIANIA X TERESINA 18:00</v>
      </c>
      <c r="J6770" s="151" t="str" cm="1">
        <f t="array" ref="J6770">_xlfn.XLOOKUP(D6770,justificativas_motivos,justificativas_texto,"",1,1)</f>
        <v>MOTORISTA CUMPRINDO HORÁRIO NA ESCALA ATUAL</v>
      </c>
    </row>
    <row r="6771" spans="1:10" ht="41.25" hidden="1" customHeight="1">
      <c r="A6771" s="152">
        <v>45897</v>
      </c>
      <c r="B6771" s="146">
        <v>24004</v>
      </c>
      <c r="C6771" s="147">
        <v>0.83333333333333337</v>
      </c>
      <c r="D6771" s="148" t="s">
        <v>11</v>
      </c>
      <c r="E6771" s="132" t="s">
        <v>266</v>
      </c>
      <c r="F6771" s="149"/>
      <c r="G6771" s="149" t="str">
        <f t="shared" si="228"/>
        <v>1</v>
      </c>
      <c r="H6771" s="150">
        <f t="shared" si="229"/>
        <v>18</v>
      </c>
      <c r="I6771" s="149" t="str" cm="1">
        <f t="array" ref="I6771">_xlfn.XLOOKUP(C6771,imp_horarios,imp_trechos_janta,"",-1,1)</f>
        <v>GOIANIA X SAO LUIS 20:00</v>
      </c>
      <c r="J6771" s="151" t="str" cm="1">
        <f t="array" ref="J6771">_xlfn.XLOOKUP(D6771,justificativas_motivos,justificativas_texto,"",1,1)</f>
        <v>MOTORISTA CUMPRINDO HORÁRIO NA ESCALA ATUAL</v>
      </c>
    </row>
    <row r="6772" spans="1:10" ht="41.25" hidden="1" customHeight="1">
      <c r="A6772" s="152">
        <v>45897</v>
      </c>
      <c r="B6772" s="146">
        <v>24004</v>
      </c>
      <c r="C6772" s="147">
        <v>0.83333333333333337</v>
      </c>
      <c r="D6772" s="148" t="s">
        <v>11</v>
      </c>
      <c r="E6772" s="149" t="s">
        <v>224</v>
      </c>
      <c r="F6772" s="149"/>
      <c r="G6772" s="149" t="str">
        <f t="shared" si="228"/>
        <v>1</v>
      </c>
      <c r="H6772" s="150">
        <f t="shared" si="229"/>
        <v>18</v>
      </c>
      <c r="I6772" s="149" t="str" cm="1">
        <f t="array" ref="I6772">_xlfn.XLOOKUP(C6772,imp_horarios,imp_trechos_janta,"",-1,1)</f>
        <v>GOIANIA X SAO LUIS 20:00</v>
      </c>
      <c r="J6772" s="151" t="str" cm="1">
        <f t="array" ref="J6772">_xlfn.XLOOKUP(D6772,justificativas_motivos,justificativas_texto,"",1,1)</f>
        <v>MOTORISTA CUMPRINDO HORÁRIO NA ESCALA ATUAL</v>
      </c>
    </row>
    <row r="6773" spans="1:10" ht="41.25" hidden="1" customHeight="1">
      <c r="A6773" s="152">
        <v>45898</v>
      </c>
      <c r="B6773" s="146">
        <v>19011</v>
      </c>
      <c r="C6773" s="147">
        <v>0.87847222222222221</v>
      </c>
      <c r="D6773" s="148" t="s">
        <v>11</v>
      </c>
      <c r="E6773" s="149" t="s">
        <v>266</v>
      </c>
      <c r="F6773" s="149"/>
      <c r="G6773" s="149" t="str">
        <f t="shared" si="228"/>
        <v>1</v>
      </c>
      <c r="H6773" s="150">
        <f t="shared" si="229"/>
        <v>18</v>
      </c>
      <c r="I6773" s="149" t="str" cm="1">
        <f t="array" ref="I6773">_xlfn.XLOOKUP(C6773,imp_horarios,imp_trechos_janta,"",-1,1)</f>
        <v>BELEM X GOIANIA 21:05</v>
      </c>
      <c r="J6773" s="151" t="str" cm="1">
        <f t="array" ref="J6773">_xlfn.XLOOKUP(D6773,justificativas_motivos,justificativas_texto,"",1,1)</f>
        <v>MOTORISTA CUMPRINDO HORÁRIO NA ESCALA ATUAL</v>
      </c>
    </row>
    <row r="6774" spans="1:10" ht="41.25" hidden="1" customHeight="1">
      <c r="A6774" s="152">
        <v>45898</v>
      </c>
      <c r="B6774" s="146">
        <v>19011</v>
      </c>
      <c r="C6774" s="147">
        <v>0.87847222222222221</v>
      </c>
      <c r="D6774" s="148" t="s">
        <v>11</v>
      </c>
      <c r="E6774" s="149" t="s">
        <v>224</v>
      </c>
      <c r="F6774" s="149"/>
      <c r="G6774" s="149" t="str">
        <f t="shared" si="228"/>
        <v>1</v>
      </c>
      <c r="H6774" s="150">
        <f t="shared" si="229"/>
        <v>18</v>
      </c>
      <c r="I6774" s="149" t="str" cm="1">
        <f t="array" ref="I6774">_xlfn.XLOOKUP(C6774,imp_horarios,imp_trechos_janta,"",-1,1)</f>
        <v>BELEM X GOIANIA 21:05</v>
      </c>
      <c r="J6774" s="151" t="str" cm="1">
        <f t="array" ref="J6774">_xlfn.XLOOKUP(D6774,justificativas_motivos,justificativas_texto,"",1,1)</f>
        <v>MOTORISTA CUMPRINDO HORÁRIO NA ESCALA ATUAL</v>
      </c>
    </row>
    <row r="6775" spans="1:10" ht="41.25" hidden="1" customHeight="1">
      <c r="A6775" s="152">
        <v>45898</v>
      </c>
      <c r="B6775" s="146">
        <v>24011</v>
      </c>
      <c r="C6775" s="147">
        <v>0.3</v>
      </c>
      <c r="D6775" s="148" t="s">
        <v>11</v>
      </c>
      <c r="E6775" s="153" t="s">
        <v>141</v>
      </c>
      <c r="F6775" s="149"/>
      <c r="G6775" s="149" t="str">
        <f t="shared" si="228"/>
        <v>1</v>
      </c>
      <c r="H6775" s="150">
        <f t="shared" si="229"/>
        <v>18</v>
      </c>
      <c r="I6775" s="149" t="str" cm="1">
        <f t="array" ref="I6775">_xlfn.XLOOKUP(C6775,imp_horarios,imp_trechos_janta,"",-1,1)</f>
        <v>BELEM X GOIANIA 07:12</v>
      </c>
      <c r="J6775" s="151" t="str" cm="1">
        <f t="array" ref="J6775">_xlfn.XLOOKUP(D6775,justificativas_motivos,justificativas_texto,"",1,1)</f>
        <v>MOTORISTA CUMPRINDO HORÁRIO NA ESCALA ATUAL</v>
      </c>
    </row>
    <row r="6776" spans="1:10" ht="41.25" hidden="1" customHeight="1">
      <c r="A6776" s="152">
        <v>45898</v>
      </c>
      <c r="B6776" s="146">
        <v>24011</v>
      </c>
      <c r="C6776" s="147">
        <v>0.3</v>
      </c>
      <c r="D6776" s="148" t="s">
        <v>11</v>
      </c>
      <c r="E6776" s="153" t="s">
        <v>188</v>
      </c>
      <c r="F6776" s="149"/>
      <c r="G6776" s="149" t="str">
        <f t="shared" si="228"/>
        <v>1</v>
      </c>
      <c r="H6776" s="150">
        <f t="shared" si="229"/>
        <v>18</v>
      </c>
      <c r="I6776" s="149" t="str" cm="1">
        <f t="array" ref="I6776">_xlfn.XLOOKUP(C6776,imp_horarios,imp_trechos_janta,"",-1,1)</f>
        <v>BELEM X GOIANIA 07:12</v>
      </c>
      <c r="J6776" s="151" t="str" cm="1">
        <f t="array" ref="J6776">_xlfn.XLOOKUP(D6776,justificativas_motivos,justificativas_texto,"",1,1)</f>
        <v>MOTORISTA CUMPRINDO HORÁRIO NA ESCALA ATUAL</v>
      </c>
    </row>
    <row r="6777" spans="1:10" ht="41.25" hidden="1" customHeight="1">
      <c r="A6777" s="152">
        <v>45898</v>
      </c>
      <c r="B6777" s="146">
        <v>24012</v>
      </c>
      <c r="C6777" s="147">
        <v>0.33333333333333331</v>
      </c>
      <c r="D6777" s="148" t="s">
        <v>11</v>
      </c>
      <c r="E6777" s="153" t="s">
        <v>115</v>
      </c>
      <c r="F6777" s="149"/>
      <c r="G6777" s="149" t="str">
        <f t="shared" si="228"/>
        <v>1</v>
      </c>
      <c r="H6777" s="150">
        <f t="shared" si="229"/>
        <v>18</v>
      </c>
      <c r="I6777" s="149" t="str" cm="1">
        <f t="array" ref="I6777">_xlfn.XLOOKUP(C6777,imp_horarios,imp_trechos_janta,"",-1,1)</f>
        <v>SAO LUIS X GOIANIA 08:00</v>
      </c>
      <c r="J6777" s="151" t="str" cm="1">
        <f t="array" ref="J6777">_xlfn.XLOOKUP(D6777,justificativas_motivos,justificativas_texto,"",1,1)</f>
        <v>MOTORISTA CUMPRINDO HORÁRIO NA ESCALA ATUAL</v>
      </c>
    </row>
    <row r="6778" spans="1:10" ht="41.25" hidden="1" customHeight="1">
      <c r="A6778" s="152">
        <v>45898</v>
      </c>
      <c r="B6778" s="146">
        <v>24012</v>
      </c>
      <c r="C6778" s="147">
        <v>0.33333333333333331</v>
      </c>
      <c r="D6778" s="148" t="s">
        <v>11</v>
      </c>
      <c r="E6778" s="153" t="s">
        <v>85</v>
      </c>
      <c r="F6778" s="149"/>
      <c r="G6778" s="149" t="str">
        <f t="shared" si="228"/>
        <v>1</v>
      </c>
      <c r="H6778" s="150">
        <f t="shared" si="229"/>
        <v>18</v>
      </c>
      <c r="I6778" s="149" t="str" cm="1">
        <f t="array" ref="I6778">_xlfn.XLOOKUP(C6778,imp_horarios,imp_trechos_janta,"",-1,1)</f>
        <v>SAO LUIS X GOIANIA 08:00</v>
      </c>
      <c r="J6778" s="151" t="str" cm="1">
        <f t="array" ref="J6778">_xlfn.XLOOKUP(D6778,justificativas_motivos,justificativas_texto,"",1,1)</f>
        <v>MOTORISTA CUMPRINDO HORÁRIO NA ESCALA ATUAL</v>
      </c>
    </row>
    <row r="6779" spans="1:10" ht="41.25" hidden="1" customHeight="1">
      <c r="A6779" s="152">
        <v>45898</v>
      </c>
      <c r="B6779" s="146">
        <v>17100</v>
      </c>
      <c r="C6779" s="147">
        <v>0.39583333333333331</v>
      </c>
      <c r="D6779" s="148" t="s">
        <v>11</v>
      </c>
      <c r="E6779" s="153" t="s">
        <v>208</v>
      </c>
      <c r="F6779" s="149"/>
      <c r="G6779" s="149" t="str">
        <f t="shared" si="228"/>
        <v>1</v>
      </c>
      <c r="H6779" s="150">
        <f t="shared" si="229"/>
        <v>18</v>
      </c>
      <c r="I6779" s="149" t="s">
        <v>90</v>
      </c>
      <c r="J6779" s="151" t="str" cm="1">
        <f t="array" ref="J6779">_xlfn.XLOOKUP(D6779,justificativas_motivos,justificativas_texto,"",1,1)</f>
        <v>MOTORISTA CUMPRINDO HORÁRIO NA ESCALA ATUAL</v>
      </c>
    </row>
    <row r="6780" spans="1:10" ht="41.25" hidden="1" customHeight="1">
      <c r="A6780" s="152">
        <v>45898</v>
      </c>
      <c r="B6780" s="146">
        <v>17100</v>
      </c>
      <c r="C6780" s="147">
        <v>0.39583333333333331</v>
      </c>
      <c r="D6780" s="148" t="s">
        <v>11</v>
      </c>
      <c r="E6780" s="153" t="s">
        <v>452</v>
      </c>
      <c r="F6780" s="149"/>
      <c r="G6780" s="149" t="str">
        <f t="shared" ref="G6780:G6843" si="230">IF(E6780="MOTORISTA","","1")</f>
        <v>1</v>
      </c>
      <c r="H6780" s="150">
        <f t="shared" si="229"/>
        <v>18</v>
      </c>
      <c r="I6780" s="149" t="s">
        <v>90</v>
      </c>
      <c r="J6780" s="151" t="str" cm="1">
        <f t="array" ref="J6780">_xlfn.XLOOKUP(D6780,justificativas_motivos,justificativas_texto,"",1,1)</f>
        <v>MOTORISTA CUMPRINDO HORÁRIO NA ESCALA ATUAL</v>
      </c>
    </row>
    <row r="6781" spans="1:10" ht="41.25" hidden="1" customHeight="1">
      <c r="A6781" s="152">
        <v>45898</v>
      </c>
      <c r="B6781" s="146">
        <v>24014</v>
      </c>
      <c r="C6781" s="147">
        <v>0.83333333333333337</v>
      </c>
      <c r="D6781" s="148" t="s">
        <v>11</v>
      </c>
      <c r="E6781" s="149" t="s">
        <v>175</v>
      </c>
      <c r="F6781" s="149"/>
      <c r="G6781" s="149" t="str">
        <f t="shared" si="230"/>
        <v>1</v>
      </c>
      <c r="H6781" s="150">
        <f t="shared" si="229"/>
        <v>18</v>
      </c>
      <c r="I6781" s="149" t="str" cm="1">
        <f t="array" ref="I6781">_xlfn.XLOOKUP(C6781,imp_horarios,imp_trechos_janta,"",-1,1)</f>
        <v>GOIANIA X SAO LUIS 20:00</v>
      </c>
      <c r="J6781" s="151" t="str" cm="1">
        <f t="array" ref="J6781">_xlfn.XLOOKUP(D6781,justificativas_motivos,justificativas_texto,"",1,1)</f>
        <v>MOTORISTA CUMPRINDO HORÁRIO NA ESCALA ATUAL</v>
      </c>
    </row>
    <row r="6782" spans="1:10" ht="41.25" hidden="1" customHeight="1">
      <c r="A6782" s="152">
        <v>45898</v>
      </c>
      <c r="B6782" s="146">
        <v>24014</v>
      </c>
      <c r="C6782" s="147">
        <v>0.83333333333333337</v>
      </c>
      <c r="D6782" s="148" t="s">
        <v>11</v>
      </c>
      <c r="E6782" s="149" t="s">
        <v>30</v>
      </c>
      <c r="F6782" s="149"/>
      <c r="G6782" s="149" t="str">
        <f t="shared" si="230"/>
        <v>1</v>
      </c>
      <c r="H6782" s="150">
        <f t="shared" si="229"/>
        <v>18</v>
      </c>
      <c r="I6782" s="149" t="str" cm="1">
        <f t="array" ref="I6782">_xlfn.XLOOKUP(C6782,imp_horarios,imp_trechos_janta,"",-1,1)</f>
        <v>GOIANIA X SAO LUIS 20:00</v>
      </c>
      <c r="J6782" s="151" t="str" cm="1">
        <f t="array" ref="J6782">_xlfn.XLOOKUP(D6782,justificativas_motivos,justificativas_texto,"",1,1)</f>
        <v>MOTORISTA CUMPRINDO HORÁRIO NA ESCALA ATUAL</v>
      </c>
    </row>
    <row r="6783" spans="1:10" ht="41.25" hidden="1" customHeight="1">
      <c r="A6783" s="152">
        <v>45899</v>
      </c>
      <c r="B6783" s="146">
        <v>25007</v>
      </c>
      <c r="C6783" s="147">
        <v>0.3</v>
      </c>
      <c r="D6783" s="148" t="s">
        <v>11</v>
      </c>
      <c r="E6783" s="149" t="s">
        <v>131</v>
      </c>
      <c r="F6783" s="149"/>
      <c r="G6783" s="149" t="str">
        <f t="shared" si="230"/>
        <v>1</v>
      </c>
      <c r="H6783" s="150">
        <f t="shared" si="229"/>
        <v>18</v>
      </c>
      <c r="I6783" s="149" t="str" cm="1">
        <f t="array" ref="I6783">_xlfn.XLOOKUP(C6783,imp_horarios,imp_trechos_janta,"",-1,1)</f>
        <v>BELEM X GOIANIA 07:12</v>
      </c>
      <c r="J6783" s="151" t="str" cm="1">
        <f t="array" ref="J6783">_xlfn.XLOOKUP(D6783,justificativas_motivos,justificativas_texto,"",1,1)</f>
        <v>MOTORISTA CUMPRINDO HORÁRIO NA ESCALA ATUAL</v>
      </c>
    </row>
    <row r="6784" spans="1:10" ht="41.25" hidden="1" customHeight="1">
      <c r="A6784" s="152">
        <v>45899</v>
      </c>
      <c r="B6784" s="146">
        <v>25007</v>
      </c>
      <c r="C6784" s="147">
        <v>0.3</v>
      </c>
      <c r="D6784" s="148" t="s">
        <v>11</v>
      </c>
      <c r="E6784" s="149" t="s">
        <v>132</v>
      </c>
      <c r="F6784" s="149"/>
      <c r="G6784" s="149" t="str">
        <f t="shared" si="230"/>
        <v>1</v>
      </c>
      <c r="H6784" s="150">
        <f t="shared" si="229"/>
        <v>18</v>
      </c>
      <c r="I6784" s="149" t="str" cm="1">
        <f t="array" ref="I6784">_xlfn.XLOOKUP(C6784,imp_horarios,imp_trechos_janta,"",-1,1)</f>
        <v>BELEM X GOIANIA 07:12</v>
      </c>
      <c r="J6784" s="151" t="str" cm="1">
        <f t="array" ref="J6784">_xlfn.XLOOKUP(D6784,justificativas_motivos,justificativas_texto,"",1,1)</f>
        <v>MOTORISTA CUMPRINDO HORÁRIO NA ESCALA ATUAL</v>
      </c>
    </row>
    <row r="6785" spans="1:10" ht="41.25" hidden="1" customHeight="1">
      <c r="A6785" s="152">
        <v>45899</v>
      </c>
      <c r="B6785" s="146">
        <v>19023</v>
      </c>
      <c r="C6785" s="147">
        <v>0.87847222222222221</v>
      </c>
      <c r="D6785" s="148" t="s">
        <v>11</v>
      </c>
      <c r="E6785" s="149" t="s">
        <v>175</v>
      </c>
      <c r="F6785" s="149"/>
      <c r="G6785" s="149" t="str">
        <f t="shared" si="230"/>
        <v>1</v>
      </c>
      <c r="H6785" s="150">
        <f t="shared" si="229"/>
        <v>18</v>
      </c>
      <c r="I6785" s="149" t="str" cm="1">
        <f t="array" ref="I6785">_xlfn.XLOOKUP(C6785,imp_horarios,imp_trechos_janta,"",-1,1)</f>
        <v>BELEM X GOIANIA 21:05</v>
      </c>
      <c r="J6785" s="151" t="str" cm="1">
        <f t="array" ref="J6785">_xlfn.XLOOKUP(D6785,justificativas_motivos,justificativas_texto,"",1,1)</f>
        <v>MOTORISTA CUMPRINDO HORÁRIO NA ESCALA ATUAL</v>
      </c>
    </row>
    <row r="6786" spans="1:10" ht="41.25" hidden="1" customHeight="1">
      <c r="A6786" s="152">
        <v>45899</v>
      </c>
      <c r="B6786" s="146">
        <v>19023</v>
      </c>
      <c r="C6786" s="147">
        <v>0.87847222222222221</v>
      </c>
      <c r="D6786" s="148" t="s">
        <v>11</v>
      </c>
      <c r="E6786" s="149" t="s">
        <v>675</v>
      </c>
      <c r="F6786" s="149"/>
      <c r="G6786" s="149" t="str">
        <f t="shared" si="230"/>
        <v>1</v>
      </c>
      <c r="H6786" s="150">
        <f t="shared" si="229"/>
        <v>18</v>
      </c>
      <c r="I6786" s="149" t="str" cm="1">
        <f t="array" ref="I6786">_xlfn.XLOOKUP(C6786,imp_horarios,imp_trechos_janta,"",-1,1)</f>
        <v>BELEM X GOIANIA 21:05</v>
      </c>
      <c r="J6786" s="151" t="str" cm="1">
        <f t="array" ref="J6786">_xlfn.XLOOKUP(D6786,justificativas_motivos,justificativas_texto,"",1,1)</f>
        <v>MOTORISTA CUMPRINDO HORÁRIO NA ESCALA ATUAL</v>
      </c>
    </row>
    <row r="6787" spans="1:10" ht="41.25" hidden="1" customHeight="1">
      <c r="A6787" s="152">
        <v>45899</v>
      </c>
      <c r="B6787" s="146">
        <v>17300</v>
      </c>
      <c r="C6787" s="147">
        <v>0.75</v>
      </c>
      <c r="D6787" s="148" t="s">
        <v>11</v>
      </c>
      <c r="E6787" s="149" t="s">
        <v>66</v>
      </c>
      <c r="F6787" s="149"/>
      <c r="G6787" s="149" t="str">
        <f t="shared" si="230"/>
        <v>1</v>
      </c>
      <c r="H6787" s="150">
        <f t="shared" si="229"/>
        <v>18</v>
      </c>
      <c r="I6787" s="149" t="str" cm="1">
        <f t="array" ref="I6787">_xlfn.XLOOKUP(C6787,imp_horarios,imp_trechos_janta,"",-1,1)</f>
        <v>GOIANIA X TERESINA 18:00</v>
      </c>
      <c r="J6787" s="151" t="str" cm="1">
        <f t="array" ref="J6787">_xlfn.XLOOKUP(D6787,justificativas_motivos,justificativas_texto,"",1,1)</f>
        <v>MOTORISTA CUMPRINDO HORÁRIO NA ESCALA ATUAL</v>
      </c>
    </row>
    <row r="6788" spans="1:10" ht="41.25" hidden="1" customHeight="1">
      <c r="A6788" s="152">
        <v>45899</v>
      </c>
      <c r="B6788" s="146">
        <v>17300</v>
      </c>
      <c r="C6788" s="147">
        <v>0.75</v>
      </c>
      <c r="D6788" s="148" t="s">
        <v>11</v>
      </c>
      <c r="E6788" s="149" t="s">
        <v>226</v>
      </c>
      <c r="F6788" s="149"/>
      <c r="G6788" s="149" t="str">
        <f t="shared" si="230"/>
        <v>1</v>
      </c>
      <c r="H6788" s="150">
        <f t="shared" si="229"/>
        <v>18</v>
      </c>
      <c r="I6788" s="149" t="str" cm="1">
        <f t="array" ref="I6788">_xlfn.XLOOKUP(C6788,imp_horarios,imp_trechos_janta,"",-1,1)</f>
        <v>GOIANIA X TERESINA 18:00</v>
      </c>
      <c r="J6788" s="151" t="str" cm="1">
        <f t="array" ref="J6788">_xlfn.XLOOKUP(D6788,justificativas_motivos,justificativas_texto,"",1,1)</f>
        <v>MOTORISTA CUMPRINDO HORÁRIO NA ESCALA ATUAL</v>
      </c>
    </row>
    <row r="6789" spans="1:10" ht="41.25" hidden="1" customHeight="1">
      <c r="A6789" s="152">
        <v>45899</v>
      </c>
      <c r="B6789" s="146">
        <v>24001</v>
      </c>
      <c r="C6789" s="147">
        <v>0.79166666666666663</v>
      </c>
      <c r="D6789" s="148" t="s">
        <v>11</v>
      </c>
      <c r="E6789" s="149" t="s">
        <v>102</v>
      </c>
      <c r="F6789" s="149"/>
      <c r="G6789" s="149" t="str">
        <f t="shared" si="230"/>
        <v>1</v>
      </c>
      <c r="H6789" s="150">
        <f t="shared" si="229"/>
        <v>18</v>
      </c>
      <c r="I6789" s="149" t="s">
        <v>79</v>
      </c>
      <c r="J6789" s="151" t="str" cm="1">
        <f t="array" ref="J6789">_xlfn.XLOOKUP(D6789,justificativas_motivos,justificativas_texto,"",1,1)</f>
        <v>MOTORISTA CUMPRINDO HORÁRIO NA ESCALA ATUAL</v>
      </c>
    </row>
    <row r="6790" spans="1:10" ht="41.25" hidden="1" customHeight="1">
      <c r="A6790" s="152">
        <v>45899</v>
      </c>
      <c r="B6790" s="146">
        <v>24001</v>
      </c>
      <c r="C6790" s="147">
        <v>0.79166666666666663</v>
      </c>
      <c r="D6790" s="148" t="s">
        <v>11</v>
      </c>
      <c r="E6790" s="149" t="s">
        <v>103</v>
      </c>
      <c r="F6790" s="149"/>
      <c r="G6790" s="149" t="str">
        <f t="shared" si="230"/>
        <v>1</v>
      </c>
      <c r="H6790" s="150">
        <f t="shared" si="229"/>
        <v>18</v>
      </c>
      <c r="I6790" s="149" t="s">
        <v>79</v>
      </c>
      <c r="J6790" s="151" t="str" cm="1">
        <f t="array" ref="J6790">_xlfn.XLOOKUP(D6790,justificativas_motivos,justificativas_texto,"",1,1)</f>
        <v>MOTORISTA CUMPRINDO HORÁRIO NA ESCALA ATUAL</v>
      </c>
    </row>
    <row r="6791" spans="1:10" ht="41.25" hidden="1" customHeight="1">
      <c r="A6791" s="152">
        <v>45899</v>
      </c>
      <c r="B6791" s="146">
        <v>24006</v>
      </c>
      <c r="C6791" s="147">
        <v>0.83333333333333337</v>
      </c>
      <c r="D6791" s="148" t="s">
        <v>11</v>
      </c>
      <c r="E6791" s="149" t="s">
        <v>290</v>
      </c>
      <c r="F6791" s="149"/>
      <c r="G6791" s="149" t="str">
        <f t="shared" si="230"/>
        <v>1</v>
      </c>
      <c r="H6791" s="150">
        <f t="shared" si="229"/>
        <v>18</v>
      </c>
      <c r="I6791" s="149" t="str" cm="1">
        <f t="array" ref="I6791">_xlfn.XLOOKUP(C6791,imp_horarios,imp_trechos_janta,"",-1,1)</f>
        <v>GOIANIA X SAO LUIS 20:00</v>
      </c>
      <c r="J6791" s="151" t="str" cm="1">
        <f t="array" ref="J6791">_xlfn.XLOOKUP(D6791,justificativas_motivos,justificativas_texto,"",1,1)</f>
        <v>MOTORISTA CUMPRINDO HORÁRIO NA ESCALA ATUAL</v>
      </c>
    </row>
    <row r="6792" spans="1:10" ht="41.25" hidden="1" customHeight="1">
      <c r="A6792" s="152">
        <v>45899</v>
      </c>
      <c r="B6792" s="146">
        <v>24006</v>
      </c>
      <c r="C6792" s="147">
        <v>0.83333333333333337</v>
      </c>
      <c r="D6792" s="148" t="s">
        <v>11</v>
      </c>
      <c r="E6792" s="149" t="s">
        <v>130</v>
      </c>
      <c r="F6792" s="149"/>
      <c r="G6792" s="149" t="str">
        <f t="shared" si="230"/>
        <v>1</v>
      </c>
      <c r="H6792" s="150">
        <f t="shared" si="229"/>
        <v>18</v>
      </c>
      <c r="I6792" s="149" t="str" cm="1">
        <f t="array" ref="I6792">_xlfn.XLOOKUP(C6792,imp_horarios,imp_trechos_janta,"",-1,1)</f>
        <v>GOIANIA X SAO LUIS 20:00</v>
      </c>
      <c r="J6792" s="151" t="str" cm="1">
        <f t="array" ref="J6792">_xlfn.XLOOKUP(D6792,justificativas_motivos,justificativas_texto,"",1,1)</f>
        <v>MOTORISTA CUMPRINDO HORÁRIO NA ESCALA ATUAL</v>
      </c>
    </row>
    <row r="6793" spans="1:10" ht="41.25" hidden="1" customHeight="1">
      <c r="A6793" s="152">
        <v>45900</v>
      </c>
      <c r="B6793" s="146">
        <v>24001</v>
      </c>
      <c r="C6793" s="147">
        <v>0.3</v>
      </c>
      <c r="D6793" s="148" t="s">
        <v>11</v>
      </c>
      <c r="E6793" s="149" t="s">
        <v>114</v>
      </c>
      <c r="F6793" s="149"/>
      <c r="G6793" s="149" t="str">
        <f t="shared" si="230"/>
        <v>1</v>
      </c>
      <c r="H6793" s="150">
        <f t="shared" si="229"/>
        <v>18</v>
      </c>
      <c r="I6793" s="149" t="str" cm="1">
        <f t="array" ref="I6793">_xlfn.XLOOKUP(C6793,imp_horarios,imp_trechos_janta,"",-1,1)</f>
        <v>BELEM X GOIANIA 07:12</v>
      </c>
      <c r="J6793" s="151" t="str" cm="1">
        <f t="array" ref="J6793">_xlfn.XLOOKUP(D6793,justificativas_motivos,justificativas_texto,"",1,1)</f>
        <v>MOTORISTA CUMPRINDO HORÁRIO NA ESCALA ATUAL</v>
      </c>
    </row>
    <row r="6794" spans="1:10" ht="41.25" hidden="1" customHeight="1">
      <c r="A6794" s="152">
        <v>45900</v>
      </c>
      <c r="B6794" s="146">
        <v>24001</v>
      </c>
      <c r="C6794" s="147">
        <v>0.3</v>
      </c>
      <c r="D6794" s="148" t="s">
        <v>11</v>
      </c>
      <c r="E6794" s="149" t="s">
        <v>416</v>
      </c>
      <c r="F6794" s="149"/>
      <c r="G6794" s="149" t="str">
        <f t="shared" si="230"/>
        <v>1</v>
      </c>
      <c r="H6794" s="150">
        <f t="shared" si="229"/>
        <v>18</v>
      </c>
      <c r="I6794" s="149" t="str" cm="1">
        <f t="array" ref="I6794">_xlfn.XLOOKUP(C6794,imp_horarios,imp_trechos_janta,"",-1,1)</f>
        <v>BELEM X GOIANIA 07:12</v>
      </c>
      <c r="J6794" s="151" t="str" cm="1">
        <f t="array" ref="J6794">_xlfn.XLOOKUP(D6794,justificativas_motivos,justificativas_texto,"",1,1)</f>
        <v>MOTORISTA CUMPRINDO HORÁRIO NA ESCALA ATUAL</v>
      </c>
    </row>
    <row r="6795" spans="1:10" ht="41.25" hidden="1" customHeight="1">
      <c r="A6795" s="152">
        <v>45900</v>
      </c>
      <c r="B6795" s="146">
        <v>19009</v>
      </c>
      <c r="C6795" s="147">
        <v>0.87847222222222221</v>
      </c>
      <c r="D6795" s="148" t="s">
        <v>11</v>
      </c>
      <c r="E6795" s="149" t="s">
        <v>290</v>
      </c>
      <c r="F6795" s="149"/>
      <c r="G6795" s="149" t="str">
        <f t="shared" si="230"/>
        <v>1</v>
      </c>
      <c r="H6795" s="150">
        <f t="shared" si="229"/>
        <v>18</v>
      </c>
      <c r="I6795" s="149" t="str" cm="1">
        <f t="array" ref="I6795">_xlfn.XLOOKUP(C6795,imp_horarios,imp_trechos_janta,"",-1,1)</f>
        <v>BELEM X GOIANIA 21:05</v>
      </c>
      <c r="J6795" s="151" t="str" cm="1">
        <f t="array" ref="J6795">_xlfn.XLOOKUP(D6795,justificativas_motivos,justificativas_texto,"",1,1)</f>
        <v>MOTORISTA CUMPRINDO HORÁRIO NA ESCALA ATUAL</v>
      </c>
    </row>
    <row r="6796" spans="1:10" ht="41.25" hidden="1" customHeight="1">
      <c r="A6796" s="152">
        <v>45900</v>
      </c>
      <c r="B6796" s="146">
        <v>19009</v>
      </c>
      <c r="C6796" s="147">
        <v>0.87847222222222221</v>
      </c>
      <c r="D6796" s="148" t="s">
        <v>11</v>
      </c>
      <c r="E6796" s="149" t="s">
        <v>130</v>
      </c>
      <c r="F6796" s="149"/>
      <c r="G6796" s="149" t="str">
        <f t="shared" si="230"/>
        <v>1</v>
      </c>
      <c r="H6796" s="150">
        <f t="shared" si="229"/>
        <v>18</v>
      </c>
      <c r="I6796" s="149" t="str" cm="1">
        <f t="array" ref="I6796">_xlfn.XLOOKUP(C6796,imp_horarios,imp_trechos_janta,"",-1,1)</f>
        <v>BELEM X GOIANIA 21:05</v>
      </c>
      <c r="J6796" s="151" t="str" cm="1">
        <f t="array" ref="J6796">_xlfn.XLOOKUP(D6796,justificativas_motivos,justificativas_texto,"",1,1)</f>
        <v>MOTORISTA CUMPRINDO HORÁRIO NA ESCALA ATUAL</v>
      </c>
    </row>
    <row r="6797" spans="1:10" ht="41.25" hidden="1" customHeight="1">
      <c r="A6797" s="152">
        <v>45900</v>
      </c>
      <c r="B6797" s="146">
        <v>19006</v>
      </c>
      <c r="C6797" s="147">
        <v>0.75</v>
      </c>
      <c r="D6797" s="148" t="s">
        <v>11</v>
      </c>
      <c r="E6797" s="149" t="s">
        <v>148</v>
      </c>
      <c r="F6797" s="149"/>
      <c r="G6797" s="149" t="str">
        <f t="shared" si="230"/>
        <v>1</v>
      </c>
      <c r="H6797" s="150">
        <f t="shared" si="229"/>
        <v>18</v>
      </c>
      <c r="I6797" s="149" t="str" cm="1">
        <f t="array" ref="I6797">_xlfn.XLOOKUP(C6797,imp_horarios,imp_trechos_janta,"",-1,1)</f>
        <v>GOIANIA X TERESINA 18:00</v>
      </c>
      <c r="J6797" s="151" t="str" cm="1">
        <f t="array" ref="J6797">_xlfn.XLOOKUP(D6797,justificativas_motivos,justificativas_texto,"",1,1)</f>
        <v>MOTORISTA CUMPRINDO HORÁRIO NA ESCALA ATUAL</v>
      </c>
    </row>
    <row r="6798" spans="1:10" ht="41.25" hidden="1" customHeight="1">
      <c r="A6798" s="152">
        <v>45900</v>
      </c>
      <c r="B6798" s="146">
        <v>19006</v>
      </c>
      <c r="C6798" s="147">
        <v>0.75</v>
      </c>
      <c r="D6798" s="148" t="s">
        <v>11</v>
      </c>
      <c r="E6798" s="149" t="s">
        <v>160</v>
      </c>
      <c r="F6798" s="149"/>
      <c r="G6798" s="149" t="str">
        <f t="shared" si="230"/>
        <v>1</v>
      </c>
      <c r="H6798" s="150">
        <f t="shared" si="229"/>
        <v>18</v>
      </c>
      <c r="I6798" s="149" t="str" cm="1">
        <f t="array" ref="I6798">_xlfn.XLOOKUP(C6798,imp_horarios,imp_trechos_janta,"",-1,1)</f>
        <v>GOIANIA X TERESINA 18:00</v>
      </c>
      <c r="J6798" s="151" t="str" cm="1">
        <f t="array" ref="J6798">_xlfn.XLOOKUP(D6798,justificativas_motivos,justificativas_texto,"",1,1)</f>
        <v>MOTORISTA CUMPRINDO HORÁRIO NA ESCALA ATUAL</v>
      </c>
    </row>
    <row r="6799" spans="1:10" ht="41.25" hidden="1" customHeight="1">
      <c r="A6799" s="152">
        <v>45900</v>
      </c>
      <c r="B6799" s="146">
        <v>24011</v>
      </c>
      <c r="C6799" s="147">
        <v>0.79166666666666663</v>
      </c>
      <c r="D6799" s="148" t="s">
        <v>11</v>
      </c>
      <c r="E6799" s="149" t="s">
        <v>218</v>
      </c>
      <c r="F6799" s="149"/>
      <c r="G6799" s="149" t="str">
        <f t="shared" si="230"/>
        <v>1</v>
      </c>
      <c r="H6799" s="150">
        <f t="shared" si="229"/>
        <v>18</v>
      </c>
      <c r="I6799" s="149" t="s">
        <v>79</v>
      </c>
      <c r="J6799" s="151" t="str" cm="1">
        <f t="array" ref="J6799">_xlfn.XLOOKUP(D6799,justificativas_motivos,justificativas_texto,"",1,1)</f>
        <v>MOTORISTA CUMPRINDO HORÁRIO NA ESCALA ATUAL</v>
      </c>
    </row>
    <row r="6800" spans="1:10" ht="41.25" hidden="1" customHeight="1">
      <c r="A6800" s="152">
        <v>45900</v>
      </c>
      <c r="B6800" s="146">
        <v>24011</v>
      </c>
      <c r="C6800" s="147">
        <v>0.79166666666666663</v>
      </c>
      <c r="D6800" s="148" t="s">
        <v>11</v>
      </c>
      <c r="E6800" s="149" t="s">
        <v>219</v>
      </c>
      <c r="F6800" s="149"/>
      <c r="G6800" s="149" t="str">
        <f t="shared" si="230"/>
        <v>1</v>
      </c>
      <c r="H6800" s="150">
        <f t="shared" si="229"/>
        <v>18</v>
      </c>
      <c r="I6800" s="149" t="s">
        <v>79</v>
      </c>
      <c r="J6800" s="151" t="str" cm="1">
        <f t="array" ref="J6800">_xlfn.XLOOKUP(D6800,justificativas_motivos,justificativas_texto,"",1,1)</f>
        <v>MOTORISTA CUMPRINDO HORÁRIO NA ESCALA ATUAL</v>
      </c>
    </row>
    <row r="6801" spans="1:10" ht="41.25" hidden="1" customHeight="1">
      <c r="A6801" s="152">
        <v>45900</v>
      </c>
      <c r="B6801" s="146">
        <v>24003</v>
      </c>
      <c r="C6801" s="147">
        <v>0.83333333333333337</v>
      </c>
      <c r="D6801" s="148" t="s">
        <v>11</v>
      </c>
      <c r="E6801" s="149" t="s">
        <v>133</v>
      </c>
      <c r="F6801" s="149"/>
      <c r="G6801" s="149" t="str">
        <f t="shared" si="230"/>
        <v>1</v>
      </c>
      <c r="H6801" s="150">
        <f t="shared" si="229"/>
        <v>18</v>
      </c>
      <c r="I6801" s="149" t="str" cm="1">
        <f t="array" ref="I6801">_xlfn.XLOOKUP(C6801,imp_horarios,imp_trechos_janta,"",-1,1)</f>
        <v>GOIANIA X SAO LUIS 20:00</v>
      </c>
      <c r="J6801" s="151" t="str" cm="1">
        <f t="array" ref="J6801">_xlfn.XLOOKUP(D6801,justificativas_motivos,justificativas_texto,"",1,1)</f>
        <v>MOTORISTA CUMPRINDO HORÁRIO NA ESCALA ATUAL</v>
      </c>
    </row>
    <row r="6802" spans="1:10" ht="41.25" hidden="1" customHeight="1">
      <c r="A6802" s="152">
        <v>45900</v>
      </c>
      <c r="B6802" s="146">
        <v>24003</v>
      </c>
      <c r="C6802" s="147">
        <v>0.83333333333333337</v>
      </c>
      <c r="D6802" s="148" t="s">
        <v>11</v>
      </c>
      <c r="E6802" s="149" t="s">
        <v>189</v>
      </c>
      <c r="F6802" s="149"/>
      <c r="G6802" s="149" t="str">
        <f t="shared" si="230"/>
        <v>1</v>
      </c>
      <c r="H6802" s="150">
        <f t="shared" si="229"/>
        <v>18</v>
      </c>
      <c r="I6802" s="149" t="str" cm="1">
        <f t="array" ref="I6802">_xlfn.XLOOKUP(C6802,imp_horarios,imp_trechos_janta,"",-1,1)</f>
        <v>GOIANIA X SAO LUIS 20:00</v>
      </c>
      <c r="J6802" s="151" t="str" cm="1">
        <f t="array" ref="J6802">_xlfn.XLOOKUP(D6802,justificativas_motivos,justificativas_texto,"",1,1)</f>
        <v>MOTORISTA CUMPRINDO HORÁRIO NA ESCALA ATUAL</v>
      </c>
    </row>
    <row r="6803" spans="1:10" ht="41.25" hidden="1" customHeight="1">
      <c r="A6803" s="152">
        <v>45901</v>
      </c>
      <c r="B6803" s="146">
        <v>20017</v>
      </c>
      <c r="C6803" s="147">
        <v>0.87847222222222221</v>
      </c>
      <c r="D6803" s="148" t="s">
        <v>11</v>
      </c>
      <c r="E6803" s="153" t="s">
        <v>148</v>
      </c>
      <c r="F6803" s="149"/>
      <c r="G6803" s="149" t="str">
        <f t="shared" si="230"/>
        <v>1</v>
      </c>
      <c r="H6803" s="150">
        <f t="shared" si="229"/>
        <v>18</v>
      </c>
      <c r="I6803" s="149" t="str" cm="1">
        <f t="array" ref="I6803">_xlfn.XLOOKUP(C6803,imp_horarios,imp_trechos_janta,"",-1,1)</f>
        <v>BELEM X GOIANIA 21:05</v>
      </c>
      <c r="J6803" s="151" t="str" cm="1">
        <f t="array" ref="J6803">_xlfn.XLOOKUP(D6803,justificativas_motivos,justificativas_texto,"",1,1)</f>
        <v>MOTORISTA CUMPRINDO HORÁRIO NA ESCALA ATUAL</v>
      </c>
    </row>
    <row r="6804" spans="1:10" ht="41.25" hidden="1" customHeight="1">
      <c r="A6804" s="152">
        <v>45901</v>
      </c>
      <c r="B6804" s="146">
        <v>20017</v>
      </c>
      <c r="C6804" s="147">
        <v>0.87847222222222221</v>
      </c>
      <c r="D6804" s="148" t="s">
        <v>11</v>
      </c>
      <c r="E6804" s="153" t="s">
        <v>160</v>
      </c>
      <c r="F6804" s="149"/>
      <c r="G6804" s="149" t="str">
        <f t="shared" si="230"/>
        <v>1</v>
      </c>
      <c r="H6804" s="150">
        <f t="shared" si="229"/>
        <v>18</v>
      </c>
      <c r="I6804" s="149" t="str" cm="1">
        <f t="array" ref="I6804">_xlfn.XLOOKUP(C6804,imp_horarios,imp_trechos_janta,"",-1,1)</f>
        <v>BELEM X GOIANIA 21:05</v>
      </c>
      <c r="J6804" s="151" t="str" cm="1">
        <f t="array" ref="J6804">_xlfn.XLOOKUP(D6804,justificativas_motivos,justificativas_texto,"",1,1)</f>
        <v>MOTORISTA CUMPRINDO HORÁRIO NA ESCALA ATUAL</v>
      </c>
    </row>
    <row r="6805" spans="1:10" ht="41.25" hidden="1" customHeight="1">
      <c r="A6805" s="152">
        <v>45901</v>
      </c>
      <c r="B6805" s="146">
        <v>24011</v>
      </c>
      <c r="C6805" s="147">
        <v>0.3</v>
      </c>
      <c r="D6805" s="148" t="s">
        <v>11</v>
      </c>
      <c r="E6805" s="153" t="s">
        <v>119</v>
      </c>
      <c r="F6805" s="149"/>
      <c r="G6805" s="149" t="str">
        <f t="shared" si="230"/>
        <v>1</v>
      </c>
      <c r="H6805" s="150">
        <f t="shared" si="229"/>
        <v>18</v>
      </c>
      <c r="I6805" s="149" t="str" cm="1">
        <f t="array" ref="I6805">_xlfn.XLOOKUP(C6805,imp_horarios,imp_trechos_janta,"",-1,1)</f>
        <v>BELEM X GOIANIA 07:12</v>
      </c>
      <c r="J6805" s="151" t="str" cm="1">
        <f t="array" ref="J6805">_xlfn.XLOOKUP(D6805,justificativas_motivos,justificativas_texto,"",1,1)</f>
        <v>MOTORISTA CUMPRINDO HORÁRIO NA ESCALA ATUAL</v>
      </c>
    </row>
    <row r="6806" spans="1:10" ht="41.25" hidden="1" customHeight="1">
      <c r="A6806" s="152">
        <v>45901</v>
      </c>
      <c r="B6806" s="146">
        <v>24011</v>
      </c>
      <c r="C6806" s="147">
        <v>0.3</v>
      </c>
      <c r="D6806" s="148" t="s">
        <v>11</v>
      </c>
      <c r="E6806" s="153" t="s">
        <v>397</v>
      </c>
      <c r="F6806" s="149"/>
      <c r="G6806" s="149" t="str">
        <f t="shared" si="230"/>
        <v>1</v>
      </c>
      <c r="H6806" s="150">
        <f t="shared" si="229"/>
        <v>18</v>
      </c>
      <c r="I6806" s="149" t="str" cm="1">
        <f t="array" ref="I6806">_xlfn.XLOOKUP(C6806,imp_horarios,imp_trechos_janta,"",-1,1)</f>
        <v>BELEM X GOIANIA 07:12</v>
      </c>
      <c r="J6806" s="151" t="str" cm="1">
        <f t="array" ref="J6806">_xlfn.XLOOKUP(D6806,justificativas_motivos,justificativas_texto,"",1,1)</f>
        <v>MOTORISTA CUMPRINDO HORÁRIO NA ESCALA ATUAL</v>
      </c>
    </row>
    <row r="6807" spans="1:10" ht="41.25" hidden="1" customHeight="1">
      <c r="A6807" s="152">
        <v>45901</v>
      </c>
      <c r="B6807" s="146">
        <v>19024</v>
      </c>
      <c r="C6807" s="147">
        <v>0.75</v>
      </c>
      <c r="D6807" s="148" t="s">
        <v>11</v>
      </c>
      <c r="E6807" s="149" t="s">
        <v>413</v>
      </c>
      <c r="F6807" s="149"/>
      <c r="G6807" s="149" t="str">
        <f t="shared" si="230"/>
        <v>1</v>
      </c>
      <c r="H6807" s="150">
        <f t="shared" si="229"/>
        <v>18</v>
      </c>
      <c r="I6807" s="149" t="str" cm="1">
        <f t="array" ref="I6807">_xlfn.XLOOKUP(C6807,imp_horarios,imp_trechos_janta,"",-1,1)</f>
        <v>GOIANIA X TERESINA 18:00</v>
      </c>
      <c r="J6807" s="151" t="str" cm="1">
        <f t="array" ref="J6807">_xlfn.XLOOKUP(D6807,justificativas_motivos,justificativas_texto,"",1,1)</f>
        <v>MOTORISTA CUMPRINDO HORÁRIO NA ESCALA ATUAL</v>
      </c>
    </row>
    <row r="6808" spans="1:10" ht="41.25" hidden="1" customHeight="1">
      <c r="A6808" s="152">
        <v>45901</v>
      </c>
      <c r="B6808" s="146">
        <v>19024</v>
      </c>
      <c r="C6808" s="147">
        <v>0.75</v>
      </c>
      <c r="D6808" s="148" t="s">
        <v>11</v>
      </c>
      <c r="E6808" s="149" t="s">
        <v>40</v>
      </c>
      <c r="F6808" s="149"/>
      <c r="G6808" s="149" t="str">
        <f t="shared" si="230"/>
        <v>1</v>
      </c>
      <c r="H6808" s="150">
        <f t="shared" si="229"/>
        <v>18</v>
      </c>
      <c r="I6808" s="149" t="str" cm="1">
        <f t="array" ref="I6808">_xlfn.XLOOKUP(C6808,imp_horarios,imp_trechos_janta,"",-1,1)</f>
        <v>GOIANIA X TERESINA 18:00</v>
      </c>
      <c r="J6808" s="151" t="str" cm="1">
        <f t="array" ref="J6808">_xlfn.XLOOKUP(D6808,justificativas_motivos,justificativas_texto,"",1,1)</f>
        <v>MOTORISTA CUMPRINDO HORÁRIO NA ESCALA ATUAL</v>
      </c>
    </row>
    <row r="6809" spans="1:10" ht="41.25" hidden="1" customHeight="1">
      <c r="A6809" s="152">
        <v>45901</v>
      </c>
      <c r="B6809" s="146">
        <v>24009</v>
      </c>
      <c r="C6809" s="147">
        <v>0.79166666666666663</v>
      </c>
      <c r="D6809" s="148" t="s">
        <v>11</v>
      </c>
      <c r="E6809" s="149" t="s">
        <v>124</v>
      </c>
      <c r="F6809" s="149"/>
      <c r="G6809" s="149" t="str">
        <f t="shared" si="230"/>
        <v>1</v>
      </c>
      <c r="H6809" s="150">
        <f t="shared" si="229"/>
        <v>18</v>
      </c>
      <c r="I6809" s="149" t="s">
        <v>79</v>
      </c>
      <c r="J6809" s="151" t="str" cm="1">
        <f t="array" ref="J6809">_xlfn.XLOOKUP(D6809,justificativas_motivos,justificativas_texto,"",1,1)</f>
        <v>MOTORISTA CUMPRINDO HORÁRIO NA ESCALA ATUAL</v>
      </c>
    </row>
    <row r="6810" spans="1:10" ht="41.25" hidden="1" customHeight="1">
      <c r="A6810" s="152">
        <v>45901</v>
      </c>
      <c r="B6810" s="146">
        <v>24009</v>
      </c>
      <c r="C6810" s="147">
        <v>0.79166666666666663</v>
      </c>
      <c r="D6810" s="148" t="s">
        <v>11</v>
      </c>
      <c r="E6810" s="149" t="s">
        <v>143</v>
      </c>
      <c r="F6810" s="149"/>
      <c r="G6810" s="149" t="str">
        <f t="shared" si="230"/>
        <v>1</v>
      </c>
      <c r="H6810" s="150">
        <f t="shared" ref="H6810:H6873" si="231">IF(E6810="MOTORISTA","",18)</f>
        <v>18</v>
      </c>
      <c r="I6810" s="149" t="s">
        <v>79</v>
      </c>
      <c r="J6810" s="151" t="str" cm="1">
        <f t="array" ref="J6810">_xlfn.XLOOKUP(D6810,justificativas_motivos,justificativas_texto,"",1,1)</f>
        <v>MOTORISTA CUMPRINDO HORÁRIO NA ESCALA ATUAL</v>
      </c>
    </row>
    <row r="6811" spans="1:10" ht="41.25" hidden="1" customHeight="1">
      <c r="A6811" s="152">
        <v>45901</v>
      </c>
      <c r="B6811" s="146">
        <v>24005</v>
      </c>
      <c r="C6811" s="147">
        <v>0.83333333333333337</v>
      </c>
      <c r="D6811" s="148" t="s">
        <v>11</v>
      </c>
      <c r="E6811" s="149" t="s">
        <v>138</v>
      </c>
      <c r="F6811" s="149"/>
      <c r="G6811" s="149" t="str">
        <f t="shared" si="230"/>
        <v>1</v>
      </c>
      <c r="H6811" s="150">
        <f t="shared" si="231"/>
        <v>18</v>
      </c>
      <c r="I6811" s="149" t="str" cm="1">
        <f t="array" ref="I6811">_xlfn.XLOOKUP(C6811,imp_horarios,imp_trechos_janta,"",-1,1)</f>
        <v>GOIANIA X SAO LUIS 20:00</v>
      </c>
      <c r="J6811" s="151" t="str" cm="1">
        <f t="array" ref="J6811">_xlfn.XLOOKUP(D6811,justificativas_motivos,justificativas_texto,"",1,1)</f>
        <v>MOTORISTA CUMPRINDO HORÁRIO NA ESCALA ATUAL</v>
      </c>
    </row>
    <row r="6812" spans="1:10" ht="41.25" hidden="1" customHeight="1">
      <c r="A6812" s="152">
        <v>45901</v>
      </c>
      <c r="B6812" s="146">
        <v>24005</v>
      </c>
      <c r="C6812" s="147">
        <v>0.83333333333333337</v>
      </c>
      <c r="D6812" s="148" t="s">
        <v>11</v>
      </c>
      <c r="E6812" s="149" t="s">
        <v>83</v>
      </c>
      <c r="F6812" s="149"/>
      <c r="G6812" s="149" t="str">
        <f t="shared" si="230"/>
        <v>1</v>
      </c>
      <c r="H6812" s="150">
        <f t="shared" si="231"/>
        <v>18</v>
      </c>
      <c r="I6812" s="149" t="str" cm="1">
        <f t="array" ref="I6812">_xlfn.XLOOKUP(C6812,imp_horarios,imp_trechos_janta,"",-1,1)</f>
        <v>GOIANIA X SAO LUIS 20:00</v>
      </c>
      <c r="J6812" s="151" t="str" cm="1">
        <f t="array" ref="J6812">_xlfn.XLOOKUP(D6812,justificativas_motivos,justificativas_texto,"",1,1)</f>
        <v>MOTORISTA CUMPRINDO HORÁRIO NA ESCALA ATUAL</v>
      </c>
    </row>
    <row r="6813" spans="1:10" ht="41.25" hidden="1" customHeight="1">
      <c r="A6813" s="152">
        <v>45902</v>
      </c>
      <c r="B6813" s="146">
        <v>19018</v>
      </c>
      <c r="C6813" s="147">
        <v>0.87847222222222221</v>
      </c>
      <c r="D6813" s="148" t="s">
        <v>11</v>
      </c>
      <c r="E6813" s="149" t="s">
        <v>138</v>
      </c>
      <c r="F6813" s="149"/>
      <c r="G6813" s="149" t="str">
        <f t="shared" si="230"/>
        <v>1</v>
      </c>
      <c r="H6813" s="150">
        <f t="shared" si="231"/>
        <v>18</v>
      </c>
      <c r="I6813" s="149" t="str" cm="1">
        <f t="array" ref="I6813">_xlfn.XLOOKUP(C6813,imp_horarios,imp_trechos_janta,"",-1,1)</f>
        <v>BELEM X GOIANIA 21:05</v>
      </c>
      <c r="J6813" s="151" t="str" cm="1">
        <f t="array" ref="J6813">_xlfn.XLOOKUP(D6813,justificativas_motivos,justificativas_texto,"",1,1)</f>
        <v>MOTORISTA CUMPRINDO HORÁRIO NA ESCALA ATUAL</v>
      </c>
    </row>
    <row r="6814" spans="1:10" ht="41.25" hidden="1" customHeight="1">
      <c r="A6814" s="152">
        <v>45902</v>
      </c>
      <c r="B6814" s="146">
        <v>19018</v>
      </c>
      <c r="C6814" s="147">
        <v>0.87847222222222221</v>
      </c>
      <c r="D6814" s="148" t="s">
        <v>11</v>
      </c>
      <c r="E6814" s="149" t="s">
        <v>83</v>
      </c>
      <c r="F6814" s="149"/>
      <c r="G6814" s="149" t="str">
        <f t="shared" si="230"/>
        <v>1</v>
      </c>
      <c r="H6814" s="150">
        <f t="shared" si="231"/>
        <v>18</v>
      </c>
      <c r="I6814" s="149" t="str" cm="1">
        <f t="array" ref="I6814">_xlfn.XLOOKUP(C6814,imp_horarios,imp_trechos_janta,"",-1,1)</f>
        <v>BELEM X GOIANIA 21:05</v>
      </c>
      <c r="J6814" s="151" t="str" cm="1">
        <f t="array" ref="J6814">_xlfn.XLOOKUP(D6814,justificativas_motivos,justificativas_texto,"",1,1)</f>
        <v>MOTORISTA CUMPRINDO HORÁRIO NA ESCALA ATUAL</v>
      </c>
    </row>
    <row r="6815" spans="1:10" ht="41.25" hidden="1" customHeight="1">
      <c r="A6815" s="152">
        <v>45902</v>
      </c>
      <c r="B6815" s="146" t="s">
        <v>285</v>
      </c>
      <c r="C6815" s="147" t="s">
        <v>285</v>
      </c>
      <c r="D6815" s="148" t="s">
        <v>285</v>
      </c>
      <c r="E6815" s="149" t="s">
        <v>453</v>
      </c>
      <c r="F6815" s="149"/>
      <c r="G6815" s="149" t="str">
        <f t="shared" si="230"/>
        <v>1</v>
      </c>
      <c r="H6815" s="150">
        <f t="shared" si="231"/>
        <v>18</v>
      </c>
      <c r="I6815" s="149" t="str" cm="1">
        <f t="array" ref="I6815">_xlfn.XLOOKUP(C6815,imp_horarios,imp_trechos_janta,"",-1,1)</f>
        <v>PASSE</v>
      </c>
      <c r="J6815" s="151" t="str" cm="1">
        <f t="array" ref="J6815">_xlfn.XLOOKUP(D6815,justificativas_motivos,justificativas_texto,"",1,1)</f>
        <v>MOTORISTA CHEGANDO/SAINDO DA GARAGEM DE PASSE</v>
      </c>
    </row>
    <row r="6816" spans="1:10" ht="41.25" hidden="1" customHeight="1">
      <c r="A6816" s="152">
        <v>45902</v>
      </c>
      <c r="B6816" s="146" t="s">
        <v>285</v>
      </c>
      <c r="C6816" s="147" t="s">
        <v>285</v>
      </c>
      <c r="D6816" s="148" t="s">
        <v>285</v>
      </c>
      <c r="E6816" s="149" t="s">
        <v>14</v>
      </c>
      <c r="F6816" s="149"/>
      <c r="G6816" s="149" t="str">
        <f t="shared" si="230"/>
        <v>1</v>
      </c>
      <c r="H6816" s="150">
        <f t="shared" si="231"/>
        <v>18</v>
      </c>
      <c r="I6816" s="149" t="str" cm="1">
        <f t="array" ref="I6816">_xlfn.XLOOKUP(C6816,imp_horarios,imp_trechos_janta,"",-1,1)</f>
        <v>PASSE</v>
      </c>
      <c r="J6816" s="151" t="str" cm="1">
        <f t="array" ref="J6816">_xlfn.XLOOKUP(D6816,justificativas_motivos,justificativas_texto,"",1,1)</f>
        <v>MOTORISTA CHEGANDO/SAINDO DA GARAGEM DE PASSE</v>
      </c>
    </row>
    <row r="6817" spans="1:10" ht="41.25" hidden="1" customHeight="1">
      <c r="A6817" s="152">
        <v>45902</v>
      </c>
      <c r="B6817" s="146">
        <v>19015</v>
      </c>
      <c r="C6817" s="147">
        <v>0.75</v>
      </c>
      <c r="D6817" s="148" t="s">
        <v>11</v>
      </c>
      <c r="E6817" s="149" t="s">
        <v>488</v>
      </c>
      <c r="F6817" s="149"/>
      <c r="G6817" s="149" t="str">
        <f t="shared" si="230"/>
        <v>1</v>
      </c>
      <c r="H6817" s="150">
        <f t="shared" si="231"/>
        <v>18</v>
      </c>
      <c r="I6817" s="149" t="str" cm="1">
        <f t="array" ref="I6817">_xlfn.XLOOKUP(C6817,imp_horarios,imp_trechos_janta,"",-1,1)</f>
        <v>GOIANIA X TERESINA 18:00</v>
      </c>
      <c r="J6817" s="151" t="str" cm="1">
        <f t="array" ref="J6817">_xlfn.XLOOKUP(D6817,justificativas_motivos,justificativas_texto,"",1,1)</f>
        <v>MOTORISTA CUMPRINDO HORÁRIO NA ESCALA ATUAL</v>
      </c>
    </row>
    <row r="6818" spans="1:10" ht="41.25" hidden="1" customHeight="1">
      <c r="A6818" s="152">
        <v>45902</v>
      </c>
      <c r="B6818" s="146">
        <v>19015</v>
      </c>
      <c r="C6818" s="147">
        <v>0.75</v>
      </c>
      <c r="D6818" s="148" t="s">
        <v>11</v>
      </c>
      <c r="E6818" s="149" t="s">
        <v>23</v>
      </c>
      <c r="F6818" s="149"/>
      <c r="G6818" s="149" t="str">
        <f t="shared" si="230"/>
        <v>1</v>
      </c>
      <c r="H6818" s="150">
        <f t="shared" si="231"/>
        <v>18</v>
      </c>
      <c r="I6818" s="149" t="str" cm="1">
        <f t="array" ref="I6818">_xlfn.XLOOKUP(C6818,imp_horarios,imp_trechos_janta,"",-1,1)</f>
        <v>GOIANIA X TERESINA 18:00</v>
      </c>
      <c r="J6818" s="151" t="str" cm="1">
        <f t="array" ref="J6818">_xlfn.XLOOKUP(D6818,justificativas_motivos,justificativas_texto,"",1,1)</f>
        <v>MOTORISTA CUMPRINDO HORÁRIO NA ESCALA ATUAL</v>
      </c>
    </row>
    <row r="6819" spans="1:10" ht="41.25" hidden="1" customHeight="1">
      <c r="A6819" s="152">
        <v>45902</v>
      </c>
      <c r="B6819" s="146">
        <v>25010</v>
      </c>
      <c r="C6819" s="147">
        <v>0.79166666666666663</v>
      </c>
      <c r="D6819" s="148" t="s">
        <v>11</v>
      </c>
      <c r="E6819" s="149" t="s">
        <v>109</v>
      </c>
      <c r="F6819" s="149"/>
      <c r="G6819" s="149" t="str">
        <f t="shared" si="230"/>
        <v>1</v>
      </c>
      <c r="H6819" s="150">
        <f t="shared" si="231"/>
        <v>18</v>
      </c>
      <c r="I6819" s="149" t="s">
        <v>79</v>
      </c>
      <c r="J6819" s="151" t="str" cm="1">
        <f t="array" ref="J6819">_xlfn.XLOOKUP(D6819,justificativas_motivos,justificativas_texto,"",1,1)</f>
        <v>MOTORISTA CUMPRINDO HORÁRIO NA ESCALA ATUAL</v>
      </c>
    </row>
    <row r="6820" spans="1:10" ht="41.25" hidden="1" customHeight="1">
      <c r="A6820" s="152">
        <v>45902</v>
      </c>
      <c r="B6820" s="146">
        <v>25010</v>
      </c>
      <c r="C6820" s="147">
        <v>0.79166666666666663</v>
      </c>
      <c r="D6820" s="148" t="s">
        <v>11</v>
      </c>
      <c r="E6820" s="153" t="s">
        <v>540</v>
      </c>
      <c r="F6820" s="149"/>
      <c r="G6820" s="149" t="str">
        <f t="shared" si="230"/>
        <v>1</v>
      </c>
      <c r="H6820" s="150">
        <f t="shared" si="231"/>
        <v>18</v>
      </c>
      <c r="I6820" s="149" t="s">
        <v>79</v>
      </c>
      <c r="J6820" s="151" t="str" cm="1">
        <f t="array" ref="J6820">_xlfn.XLOOKUP(D6820,justificativas_motivos,justificativas_texto,"",1,1)</f>
        <v>MOTORISTA CUMPRINDO HORÁRIO NA ESCALA ATUAL</v>
      </c>
    </row>
    <row r="6821" spans="1:10" ht="41.25" hidden="1" customHeight="1">
      <c r="A6821" s="152">
        <v>45902</v>
      </c>
      <c r="B6821" s="146">
        <v>24014</v>
      </c>
      <c r="C6821" s="147">
        <v>0.83333333333333337</v>
      </c>
      <c r="D6821" s="148" t="s">
        <v>11</v>
      </c>
      <c r="E6821" s="149" t="s">
        <v>27</v>
      </c>
      <c r="F6821" s="149"/>
      <c r="G6821" s="149" t="str">
        <f t="shared" si="230"/>
        <v>1</v>
      </c>
      <c r="H6821" s="150">
        <f t="shared" si="231"/>
        <v>18</v>
      </c>
      <c r="I6821" s="149" t="str" cm="1">
        <f t="array" ref="I6821">_xlfn.XLOOKUP(C6821,imp_horarios,imp_trechos_janta,"",-1,1)</f>
        <v>GOIANIA X SAO LUIS 20:00</v>
      </c>
      <c r="J6821" s="151" t="str" cm="1">
        <f t="array" ref="J6821">_xlfn.XLOOKUP(D6821,justificativas_motivos,justificativas_texto,"",1,1)</f>
        <v>MOTORISTA CUMPRINDO HORÁRIO NA ESCALA ATUAL</v>
      </c>
    </row>
    <row r="6822" spans="1:10" ht="41.25" hidden="1" customHeight="1">
      <c r="A6822" s="152">
        <v>45902</v>
      </c>
      <c r="B6822" s="146">
        <v>24014</v>
      </c>
      <c r="C6822" s="147">
        <v>0.83333333333333337</v>
      </c>
      <c r="D6822" s="148" t="s">
        <v>11</v>
      </c>
      <c r="E6822" s="149" t="s">
        <v>93</v>
      </c>
      <c r="F6822" s="149"/>
      <c r="G6822" s="149" t="str">
        <f t="shared" si="230"/>
        <v>1</v>
      </c>
      <c r="H6822" s="150">
        <f t="shared" si="231"/>
        <v>18</v>
      </c>
      <c r="I6822" s="149" t="str" cm="1">
        <f t="array" ref="I6822">_xlfn.XLOOKUP(C6822,imp_horarios,imp_trechos_janta,"",-1,1)</f>
        <v>GOIANIA X SAO LUIS 20:00</v>
      </c>
      <c r="J6822" s="151" t="str" cm="1">
        <f t="array" ref="J6822">_xlfn.XLOOKUP(D6822,justificativas_motivos,justificativas_texto,"",1,1)</f>
        <v>MOTORISTA CUMPRINDO HORÁRIO NA ESCALA ATUAL</v>
      </c>
    </row>
    <row r="6823" spans="1:10" ht="41.25" hidden="1" customHeight="1">
      <c r="A6823" s="152">
        <v>45903</v>
      </c>
      <c r="B6823" s="146">
        <v>19016</v>
      </c>
      <c r="C6823" s="147">
        <v>0.87847222222222221</v>
      </c>
      <c r="D6823" s="148" t="s">
        <v>11</v>
      </c>
      <c r="E6823" s="149" t="s">
        <v>27</v>
      </c>
      <c r="F6823" s="149"/>
      <c r="G6823" s="149" t="str">
        <f t="shared" si="230"/>
        <v>1</v>
      </c>
      <c r="H6823" s="150">
        <f t="shared" si="231"/>
        <v>18</v>
      </c>
      <c r="I6823" s="149" t="str" cm="1">
        <f t="array" ref="I6823">_xlfn.XLOOKUP(C6823,imp_horarios,imp_trechos_janta,"",-1,1)</f>
        <v>BELEM X GOIANIA 21:05</v>
      </c>
      <c r="J6823" s="151" t="str" cm="1">
        <f t="array" ref="J6823">_xlfn.XLOOKUP(D6823,justificativas_motivos,justificativas_texto,"",1,1)</f>
        <v>MOTORISTA CUMPRINDO HORÁRIO NA ESCALA ATUAL</v>
      </c>
    </row>
    <row r="6824" spans="1:10" ht="41.25" hidden="1" customHeight="1">
      <c r="A6824" s="152">
        <v>45903</v>
      </c>
      <c r="B6824" s="146">
        <v>19016</v>
      </c>
      <c r="C6824" s="147">
        <v>0.87847222222222221</v>
      </c>
      <c r="D6824" s="148" t="s">
        <v>11</v>
      </c>
      <c r="E6824" s="149" t="s">
        <v>93</v>
      </c>
      <c r="F6824" s="149"/>
      <c r="G6824" s="149" t="str">
        <f t="shared" si="230"/>
        <v>1</v>
      </c>
      <c r="H6824" s="150">
        <f t="shared" si="231"/>
        <v>18</v>
      </c>
      <c r="I6824" s="149" t="str" cm="1">
        <f t="array" ref="I6824">_xlfn.XLOOKUP(C6824,imp_horarios,imp_trechos_janta,"",-1,1)</f>
        <v>BELEM X GOIANIA 21:05</v>
      </c>
      <c r="J6824" s="151" t="str" cm="1">
        <f t="array" ref="J6824">_xlfn.XLOOKUP(D6824,justificativas_motivos,justificativas_texto,"",1,1)</f>
        <v>MOTORISTA CUMPRINDO HORÁRIO NA ESCALA ATUAL</v>
      </c>
    </row>
    <row r="6825" spans="1:10" ht="41.25" hidden="1" customHeight="1">
      <c r="A6825" s="152">
        <v>45903</v>
      </c>
      <c r="B6825" s="146">
        <v>25010</v>
      </c>
      <c r="C6825" s="147">
        <v>0.3</v>
      </c>
      <c r="D6825" s="148" t="s">
        <v>11</v>
      </c>
      <c r="E6825" s="153" t="s">
        <v>15</v>
      </c>
      <c r="F6825" s="149"/>
      <c r="G6825" s="149" t="str">
        <f t="shared" si="230"/>
        <v>1</v>
      </c>
      <c r="H6825" s="150">
        <f t="shared" si="231"/>
        <v>18</v>
      </c>
      <c r="I6825" s="149" t="str" cm="1">
        <f t="array" ref="I6825">_xlfn.XLOOKUP(C6825,imp_horarios,imp_trechos_janta,"",-1,1)</f>
        <v>BELEM X GOIANIA 07:12</v>
      </c>
      <c r="J6825" s="151" t="str" cm="1">
        <f t="array" ref="J6825">_xlfn.XLOOKUP(D6825,justificativas_motivos,justificativas_texto,"",1,1)</f>
        <v>MOTORISTA CUMPRINDO HORÁRIO NA ESCALA ATUAL</v>
      </c>
    </row>
    <row r="6826" spans="1:10" ht="41.25" hidden="1" customHeight="1">
      <c r="A6826" s="152">
        <v>45903</v>
      </c>
      <c r="B6826" s="146">
        <v>25010</v>
      </c>
      <c r="C6826" s="147">
        <v>0.3</v>
      </c>
      <c r="D6826" s="148" t="s">
        <v>11</v>
      </c>
      <c r="E6826" s="153" t="s">
        <v>110</v>
      </c>
      <c r="F6826" s="149"/>
      <c r="G6826" s="149" t="str">
        <f t="shared" si="230"/>
        <v>1</v>
      </c>
      <c r="H6826" s="150">
        <f t="shared" si="231"/>
        <v>18</v>
      </c>
      <c r="I6826" s="149" t="str" cm="1">
        <f t="array" ref="I6826">_xlfn.XLOOKUP(C6826,imp_horarios,imp_trechos_janta,"",-1,1)</f>
        <v>BELEM X GOIANIA 07:12</v>
      </c>
      <c r="J6826" s="151" t="str" cm="1">
        <f t="array" ref="J6826">_xlfn.XLOOKUP(D6826,justificativas_motivos,justificativas_texto,"",1,1)</f>
        <v>MOTORISTA CUMPRINDO HORÁRIO NA ESCALA ATUAL</v>
      </c>
    </row>
    <row r="6827" spans="1:10" ht="41.25" hidden="1" customHeight="1">
      <c r="A6827" s="152">
        <v>45903</v>
      </c>
      <c r="B6827" s="146">
        <v>24014</v>
      </c>
      <c r="C6827" s="147">
        <v>0.33333333333333331</v>
      </c>
      <c r="D6827" s="148" t="s">
        <v>11</v>
      </c>
      <c r="E6827" s="153" t="s">
        <v>126</v>
      </c>
      <c r="F6827" s="149"/>
      <c r="G6827" s="149" t="str">
        <f t="shared" si="230"/>
        <v>1</v>
      </c>
      <c r="H6827" s="150">
        <f t="shared" si="231"/>
        <v>18</v>
      </c>
      <c r="I6827" s="149" t="str" cm="1">
        <f t="array" ref="I6827">_xlfn.XLOOKUP(C6827,imp_horarios,imp_trechos_janta,"",-1,1)</f>
        <v>SAO LUIS X GOIANIA 08:00</v>
      </c>
      <c r="J6827" s="151" t="str" cm="1">
        <f t="array" ref="J6827">_xlfn.XLOOKUP(D6827,justificativas_motivos,justificativas_texto,"",1,1)</f>
        <v>MOTORISTA CUMPRINDO HORÁRIO NA ESCALA ATUAL</v>
      </c>
    </row>
    <row r="6828" spans="1:10" ht="41.25" hidden="1" customHeight="1">
      <c r="A6828" s="152">
        <v>45903</v>
      </c>
      <c r="B6828" s="146">
        <v>24014</v>
      </c>
      <c r="C6828" s="147">
        <v>0.33333333333333331</v>
      </c>
      <c r="D6828" s="148" t="s">
        <v>11</v>
      </c>
      <c r="E6828" s="153" t="s">
        <v>84</v>
      </c>
      <c r="F6828" s="149"/>
      <c r="G6828" s="149" t="str">
        <f t="shared" si="230"/>
        <v>1</v>
      </c>
      <c r="H6828" s="150">
        <f t="shared" si="231"/>
        <v>18</v>
      </c>
      <c r="I6828" s="149" t="str" cm="1">
        <f t="array" ref="I6828">_xlfn.XLOOKUP(C6828,imp_horarios,imp_trechos_janta,"",-1,1)</f>
        <v>SAO LUIS X GOIANIA 08:00</v>
      </c>
      <c r="J6828" s="151" t="str" cm="1">
        <f t="array" ref="J6828">_xlfn.XLOOKUP(D6828,justificativas_motivos,justificativas_texto,"",1,1)</f>
        <v>MOTORISTA CUMPRINDO HORÁRIO NA ESCALA ATUAL</v>
      </c>
    </row>
    <row r="6829" spans="1:10" ht="41.25" hidden="1" customHeight="1">
      <c r="A6829" s="152">
        <v>45903</v>
      </c>
      <c r="B6829" s="146">
        <v>24001</v>
      </c>
      <c r="C6829" s="147">
        <v>0.79166666666666663</v>
      </c>
      <c r="D6829" s="148" t="s">
        <v>11</v>
      </c>
      <c r="E6829" s="149" t="s">
        <v>204</v>
      </c>
      <c r="F6829" s="149"/>
      <c r="G6829" s="149" t="str">
        <f t="shared" si="230"/>
        <v>1</v>
      </c>
      <c r="H6829" s="150">
        <f t="shared" si="231"/>
        <v>18</v>
      </c>
      <c r="I6829" s="149" t="s">
        <v>79</v>
      </c>
      <c r="J6829" s="151" t="str" cm="1">
        <f t="array" ref="J6829">_xlfn.XLOOKUP(D6829,justificativas_motivos,justificativas_texto,"",1,1)</f>
        <v>MOTORISTA CUMPRINDO HORÁRIO NA ESCALA ATUAL</v>
      </c>
    </row>
    <row r="6830" spans="1:10" ht="41.25" hidden="1" customHeight="1">
      <c r="A6830" s="152">
        <v>45903</v>
      </c>
      <c r="B6830" s="146">
        <v>24001</v>
      </c>
      <c r="C6830" s="147">
        <v>0.79166666666666663</v>
      </c>
      <c r="D6830" s="148" t="s">
        <v>11</v>
      </c>
      <c r="E6830" s="149" t="s">
        <v>52</v>
      </c>
      <c r="F6830" s="149"/>
      <c r="G6830" s="149" t="str">
        <f t="shared" si="230"/>
        <v>1</v>
      </c>
      <c r="H6830" s="150">
        <f t="shared" si="231"/>
        <v>18</v>
      </c>
      <c r="I6830" s="149" t="s">
        <v>79</v>
      </c>
      <c r="J6830" s="151" t="str" cm="1">
        <f t="array" ref="J6830">_xlfn.XLOOKUP(D6830,justificativas_motivos,justificativas_texto,"",1,1)</f>
        <v>MOTORISTA CUMPRINDO HORÁRIO NA ESCALA ATUAL</v>
      </c>
    </row>
    <row r="6831" spans="1:10" ht="41.25" hidden="1" customHeight="1">
      <c r="A6831" s="152">
        <v>45903</v>
      </c>
      <c r="B6831" s="146">
        <v>24006</v>
      </c>
      <c r="C6831" s="147">
        <v>0.83333333333333337</v>
      </c>
      <c r="D6831" s="148" t="s">
        <v>11</v>
      </c>
      <c r="E6831" s="149" t="s">
        <v>175</v>
      </c>
      <c r="F6831" s="149"/>
      <c r="G6831" s="149" t="str">
        <f t="shared" si="230"/>
        <v>1</v>
      </c>
      <c r="H6831" s="150">
        <f t="shared" si="231"/>
        <v>18</v>
      </c>
      <c r="I6831" s="149" t="str" cm="1">
        <f t="array" ref="I6831">_xlfn.XLOOKUP(C6831,imp_horarios,imp_trechos_janta,"",-1,1)</f>
        <v>GOIANIA X SAO LUIS 20:00</v>
      </c>
      <c r="J6831" s="151" t="str" cm="1">
        <f t="array" ref="J6831">_xlfn.XLOOKUP(D6831,justificativas_motivos,justificativas_texto,"",1,1)</f>
        <v>MOTORISTA CUMPRINDO HORÁRIO NA ESCALA ATUAL</v>
      </c>
    </row>
    <row r="6832" spans="1:10" ht="41.25" hidden="1" customHeight="1">
      <c r="A6832" s="152">
        <v>45903</v>
      </c>
      <c r="B6832" s="146">
        <v>24006</v>
      </c>
      <c r="C6832" s="147">
        <v>0.83333333333333337</v>
      </c>
      <c r="D6832" s="148" t="s">
        <v>11</v>
      </c>
      <c r="E6832" s="149" t="s">
        <v>30</v>
      </c>
      <c r="F6832" s="149"/>
      <c r="G6832" s="149" t="str">
        <f t="shared" si="230"/>
        <v>1</v>
      </c>
      <c r="H6832" s="150">
        <f t="shared" si="231"/>
        <v>18</v>
      </c>
      <c r="I6832" s="149" t="str" cm="1">
        <f t="array" ref="I6832">_xlfn.XLOOKUP(C6832,imp_horarios,imp_trechos_janta,"",-1,1)</f>
        <v>GOIANIA X SAO LUIS 20:00</v>
      </c>
      <c r="J6832" s="151" t="str" cm="1">
        <f t="array" ref="J6832">_xlfn.XLOOKUP(D6832,justificativas_motivos,justificativas_texto,"",1,1)</f>
        <v>MOTORISTA CUMPRINDO HORÁRIO NA ESCALA ATUAL</v>
      </c>
    </row>
    <row r="6833" spans="1:10" ht="41.25" hidden="1" customHeight="1">
      <c r="A6833" s="152">
        <v>45904</v>
      </c>
      <c r="B6833" s="146">
        <v>25006</v>
      </c>
      <c r="C6833" s="147">
        <v>0.3</v>
      </c>
      <c r="D6833" s="148" t="s">
        <v>11</v>
      </c>
      <c r="E6833" s="153" t="s">
        <v>280</v>
      </c>
      <c r="F6833" s="149"/>
      <c r="G6833" s="149" t="str">
        <f t="shared" si="230"/>
        <v>1</v>
      </c>
      <c r="H6833" s="150">
        <f t="shared" si="231"/>
        <v>18</v>
      </c>
      <c r="I6833" s="149" t="str" cm="1">
        <f t="array" ref="I6833">_xlfn.XLOOKUP(C6833,imp_horarios,imp_trechos_janta,"",-1,1)</f>
        <v>BELEM X GOIANIA 07:12</v>
      </c>
      <c r="J6833" s="151" t="str" cm="1">
        <f t="array" ref="J6833">_xlfn.XLOOKUP(D6833,justificativas_motivos,justificativas_texto,"",1,1)</f>
        <v>MOTORISTA CUMPRINDO HORÁRIO NA ESCALA ATUAL</v>
      </c>
    </row>
    <row r="6834" spans="1:10" ht="41.25" hidden="1" customHeight="1">
      <c r="A6834" s="152">
        <v>45904</v>
      </c>
      <c r="B6834" s="146">
        <v>25006</v>
      </c>
      <c r="C6834" s="147">
        <v>0.3</v>
      </c>
      <c r="D6834" s="148" t="s">
        <v>11</v>
      </c>
      <c r="E6834" s="153" t="s">
        <v>80</v>
      </c>
      <c r="F6834" s="149"/>
      <c r="G6834" s="149" t="str">
        <f t="shared" si="230"/>
        <v>1</v>
      </c>
      <c r="H6834" s="150">
        <f t="shared" si="231"/>
        <v>18</v>
      </c>
      <c r="I6834" s="149" t="str" cm="1">
        <f t="array" ref="I6834">_xlfn.XLOOKUP(C6834,imp_horarios,imp_trechos_janta,"",-1,1)</f>
        <v>BELEM X GOIANIA 07:12</v>
      </c>
      <c r="J6834" s="151" t="str" cm="1">
        <f t="array" ref="J6834">_xlfn.XLOOKUP(D6834,justificativas_motivos,justificativas_texto,"",1,1)</f>
        <v>MOTORISTA CUMPRINDO HORÁRIO NA ESCALA ATUAL</v>
      </c>
    </row>
    <row r="6835" spans="1:10" ht="41.25" hidden="1" customHeight="1">
      <c r="A6835" s="152">
        <v>45904</v>
      </c>
      <c r="B6835" s="146">
        <v>19019</v>
      </c>
      <c r="C6835" s="147">
        <v>0.87847222222222221</v>
      </c>
      <c r="D6835" s="148" t="s">
        <v>11</v>
      </c>
      <c r="E6835" s="153" t="s">
        <v>175</v>
      </c>
      <c r="F6835" s="149"/>
      <c r="G6835" s="149" t="str">
        <f t="shared" si="230"/>
        <v>1</v>
      </c>
      <c r="H6835" s="150">
        <f t="shared" si="231"/>
        <v>18</v>
      </c>
      <c r="I6835" s="149" t="str" cm="1">
        <f t="array" ref="I6835">_xlfn.XLOOKUP(C6835,imp_horarios,imp_trechos_janta,"",-1,1)</f>
        <v>BELEM X GOIANIA 21:05</v>
      </c>
      <c r="J6835" s="151" t="str" cm="1">
        <f t="array" ref="J6835">_xlfn.XLOOKUP(D6835,justificativas_motivos,justificativas_texto,"",1,1)</f>
        <v>MOTORISTA CUMPRINDO HORÁRIO NA ESCALA ATUAL</v>
      </c>
    </row>
    <row r="6836" spans="1:10" ht="41.25" hidden="1" customHeight="1">
      <c r="A6836" s="152">
        <v>45904</v>
      </c>
      <c r="B6836" s="146">
        <v>19019</v>
      </c>
      <c r="C6836" s="147">
        <v>0.87847222222222221</v>
      </c>
      <c r="D6836" s="148" t="s">
        <v>11</v>
      </c>
      <c r="E6836" s="153" t="s">
        <v>30</v>
      </c>
      <c r="F6836" s="149"/>
      <c r="G6836" s="149" t="str">
        <f t="shared" si="230"/>
        <v>1</v>
      </c>
      <c r="H6836" s="150">
        <f t="shared" si="231"/>
        <v>18</v>
      </c>
      <c r="I6836" s="149" t="str" cm="1">
        <f t="array" ref="I6836">_xlfn.XLOOKUP(C6836,imp_horarios,imp_trechos_janta,"",-1,1)</f>
        <v>BELEM X GOIANIA 21:05</v>
      </c>
      <c r="J6836" s="151" t="str" cm="1">
        <f t="array" ref="J6836">_xlfn.XLOOKUP(D6836,justificativas_motivos,justificativas_texto,"",1,1)</f>
        <v>MOTORISTA CUMPRINDO HORÁRIO NA ESCALA ATUAL</v>
      </c>
    </row>
    <row r="6837" spans="1:10" ht="41.25" hidden="1" customHeight="1">
      <c r="A6837" s="152">
        <v>45904</v>
      </c>
      <c r="B6837" s="146">
        <v>19012</v>
      </c>
      <c r="C6837" s="147">
        <v>0.75</v>
      </c>
      <c r="D6837" s="148" t="s">
        <v>11</v>
      </c>
      <c r="E6837" s="149" t="s">
        <v>42</v>
      </c>
      <c r="F6837" s="149"/>
      <c r="G6837" s="149" t="str">
        <f t="shared" si="230"/>
        <v>1</v>
      </c>
      <c r="H6837" s="150">
        <f t="shared" si="231"/>
        <v>18</v>
      </c>
      <c r="I6837" s="149" t="str" cm="1">
        <f t="array" ref="I6837">_xlfn.XLOOKUP(C6837,imp_horarios,imp_trechos_janta,"",-1,1)</f>
        <v>GOIANIA X TERESINA 18:00</v>
      </c>
      <c r="J6837" s="151" t="str" cm="1">
        <f t="array" ref="J6837">_xlfn.XLOOKUP(D6837,justificativas_motivos,justificativas_texto,"",1,1)</f>
        <v>MOTORISTA CUMPRINDO HORÁRIO NA ESCALA ATUAL</v>
      </c>
    </row>
    <row r="6838" spans="1:10" ht="41.25" hidden="1" customHeight="1">
      <c r="A6838" s="152">
        <v>45904</v>
      </c>
      <c r="B6838" s="146">
        <v>19012</v>
      </c>
      <c r="C6838" s="147">
        <v>0.75</v>
      </c>
      <c r="D6838" s="148" t="s">
        <v>11</v>
      </c>
      <c r="E6838" s="149" t="s">
        <v>43</v>
      </c>
      <c r="F6838" s="149"/>
      <c r="G6838" s="149" t="str">
        <f t="shared" si="230"/>
        <v>1</v>
      </c>
      <c r="H6838" s="150">
        <f t="shared" si="231"/>
        <v>18</v>
      </c>
      <c r="I6838" s="149" t="str" cm="1">
        <f t="array" ref="I6838">_xlfn.XLOOKUP(C6838,imp_horarios,imp_trechos_janta,"",-1,1)</f>
        <v>GOIANIA X TERESINA 18:00</v>
      </c>
      <c r="J6838" s="151" t="str" cm="1">
        <f t="array" ref="J6838">_xlfn.XLOOKUP(D6838,justificativas_motivos,justificativas_texto,"",1,1)</f>
        <v>MOTORISTA CUMPRINDO HORÁRIO NA ESCALA ATUAL</v>
      </c>
    </row>
    <row r="6839" spans="1:10" ht="41.25" hidden="1" customHeight="1">
      <c r="A6839" s="152">
        <v>45904</v>
      </c>
      <c r="B6839" s="146">
        <v>24011</v>
      </c>
      <c r="C6839" s="147">
        <v>0.79166666666666663</v>
      </c>
      <c r="D6839" s="148" t="s">
        <v>11</v>
      </c>
      <c r="E6839" s="149" t="s">
        <v>65</v>
      </c>
      <c r="F6839" s="149"/>
      <c r="G6839" s="149" t="str">
        <f t="shared" si="230"/>
        <v>1</v>
      </c>
      <c r="H6839" s="150">
        <f t="shared" si="231"/>
        <v>18</v>
      </c>
      <c r="I6839" s="149" t="s">
        <v>79</v>
      </c>
      <c r="J6839" s="151" t="str" cm="1">
        <f t="array" ref="J6839">_xlfn.XLOOKUP(D6839,justificativas_motivos,justificativas_texto,"",1,1)</f>
        <v>MOTORISTA CUMPRINDO HORÁRIO NA ESCALA ATUAL</v>
      </c>
    </row>
    <row r="6840" spans="1:10" ht="41.25" hidden="1" customHeight="1">
      <c r="A6840" s="152">
        <v>45904</v>
      </c>
      <c r="B6840" s="146">
        <v>24011</v>
      </c>
      <c r="C6840" s="147">
        <v>0.79166666666666663</v>
      </c>
      <c r="D6840" s="148" t="s">
        <v>11</v>
      </c>
      <c r="E6840" s="149" t="s">
        <v>64</v>
      </c>
      <c r="F6840" s="149"/>
      <c r="G6840" s="149" t="str">
        <f t="shared" si="230"/>
        <v>1</v>
      </c>
      <c r="H6840" s="150">
        <f t="shared" si="231"/>
        <v>18</v>
      </c>
      <c r="I6840" s="149" t="s">
        <v>79</v>
      </c>
      <c r="J6840" s="151" t="str" cm="1">
        <f t="array" ref="J6840">_xlfn.XLOOKUP(D6840,justificativas_motivos,justificativas_texto,"",1,1)</f>
        <v>MOTORISTA CUMPRINDO HORÁRIO NA ESCALA ATUAL</v>
      </c>
    </row>
    <row r="6841" spans="1:10" ht="41.25" hidden="1" customHeight="1">
      <c r="A6841" s="152">
        <v>45904</v>
      </c>
      <c r="B6841" s="146">
        <v>24003</v>
      </c>
      <c r="C6841" s="147">
        <v>0.83333333333333337</v>
      </c>
      <c r="D6841" s="148" t="s">
        <v>11</v>
      </c>
      <c r="E6841" s="149" t="s">
        <v>232</v>
      </c>
      <c r="F6841" s="149"/>
      <c r="G6841" s="149" t="str">
        <f t="shared" si="230"/>
        <v>1</v>
      </c>
      <c r="H6841" s="150">
        <f t="shared" si="231"/>
        <v>18</v>
      </c>
      <c r="I6841" s="149" t="str" cm="1">
        <f t="array" ref="I6841">_xlfn.XLOOKUP(C6841,imp_horarios,imp_trechos_janta,"",-1,1)</f>
        <v>GOIANIA X SAO LUIS 20:00</v>
      </c>
      <c r="J6841" s="151" t="str" cm="1">
        <f t="array" ref="J6841">_xlfn.XLOOKUP(D6841,justificativas_motivos,justificativas_texto,"",1,1)</f>
        <v>MOTORISTA CUMPRINDO HORÁRIO NA ESCALA ATUAL</v>
      </c>
    </row>
    <row r="6842" spans="1:10" ht="41.25" hidden="1" customHeight="1">
      <c r="A6842" s="152">
        <v>45904</v>
      </c>
      <c r="B6842" s="146">
        <v>24003</v>
      </c>
      <c r="C6842" s="147">
        <v>0.83333333333333337</v>
      </c>
      <c r="D6842" s="148" t="s">
        <v>11</v>
      </c>
      <c r="E6842" s="149" t="s">
        <v>472</v>
      </c>
      <c r="F6842" s="149"/>
      <c r="G6842" s="149" t="str">
        <f t="shared" si="230"/>
        <v>1</v>
      </c>
      <c r="H6842" s="150">
        <f t="shared" si="231"/>
        <v>18</v>
      </c>
      <c r="I6842" s="149" t="str" cm="1">
        <f t="array" ref="I6842">_xlfn.XLOOKUP(C6842,imp_horarios,imp_trechos_janta,"",-1,1)</f>
        <v>GOIANIA X SAO LUIS 20:00</v>
      </c>
      <c r="J6842" s="151" t="str" cm="1">
        <f t="array" ref="J6842">_xlfn.XLOOKUP(D6842,justificativas_motivos,justificativas_texto,"",1,1)</f>
        <v>MOTORISTA CUMPRINDO HORÁRIO NA ESCALA ATUAL</v>
      </c>
    </row>
    <row r="6843" spans="1:10" ht="41.25" hidden="1" customHeight="1">
      <c r="A6843" s="152">
        <v>45905</v>
      </c>
      <c r="B6843" s="146">
        <v>24013</v>
      </c>
      <c r="C6843" s="147">
        <v>0.3</v>
      </c>
      <c r="D6843" s="148" t="s">
        <v>11</v>
      </c>
      <c r="E6843" s="153" t="s">
        <v>343</v>
      </c>
      <c r="F6843" s="149"/>
      <c r="G6843" s="149" t="str">
        <f t="shared" si="230"/>
        <v>1</v>
      </c>
      <c r="H6843" s="150">
        <f t="shared" si="231"/>
        <v>18</v>
      </c>
      <c r="I6843" s="149" t="str" cm="1">
        <f t="array" ref="I6843">_xlfn.XLOOKUP(C6843,imp_horarios,imp_trechos_janta,"",-1,1)</f>
        <v>BELEM X GOIANIA 07:12</v>
      </c>
      <c r="J6843" s="151" t="str" cm="1">
        <f t="array" ref="J6843">_xlfn.XLOOKUP(D6843,justificativas_motivos,justificativas_texto,"",1,1)</f>
        <v>MOTORISTA CUMPRINDO HORÁRIO NA ESCALA ATUAL</v>
      </c>
    </row>
    <row r="6844" spans="1:10" ht="41.25" hidden="1" customHeight="1">
      <c r="A6844" s="152">
        <v>45905</v>
      </c>
      <c r="B6844" s="146">
        <v>24013</v>
      </c>
      <c r="C6844" s="147">
        <v>0.3</v>
      </c>
      <c r="D6844" s="148" t="s">
        <v>11</v>
      </c>
      <c r="E6844" s="153" t="s">
        <v>400</v>
      </c>
      <c r="F6844" s="149"/>
      <c r="G6844" s="149" t="str">
        <f t="shared" ref="G6844:G6907" si="232">IF(E6844="MOTORISTA","","1")</f>
        <v>1</v>
      </c>
      <c r="H6844" s="150">
        <f t="shared" si="231"/>
        <v>18</v>
      </c>
      <c r="I6844" s="149" t="str" cm="1">
        <f t="array" ref="I6844">_xlfn.XLOOKUP(C6844,imp_horarios,imp_trechos_janta,"",-1,1)</f>
        <v>BELEM X GOIANIA 07:12</v>
      </c>
      <c r="J6844" s="151" t="str" cm="1">
        <f t="array" ref="J6844">_xlfn.XLOOKUP(D6844,justificativas_motivos,justificativas_texto,"",1,1)</f>
        <v>MOTORISTA CUMPRINDO HORÁRIO NA ESCALA ATUAL</v>
      </c>
    </row>
    <row r="6845" spans="1:10" ht="41.25" hidden="1" customHeight="1">
      <c r="A6845" s="152">
        <v>45905</v>
      </c>
      <c r="B6845" s="146">
        <v>19006</v>
      </c>
      <c r="C6845" s="147">
        <v>0.87847222222222221</v>
      </c>
      <c r="D6845" s="148" t="s">
        <v>11</v>
      </c>
      <c r="E6845" s="149" t="s">
        <v>232</v>
      </c>
      <c r="F6845" s="149"/>
      <c r="G6845" s="149" t="str">
        <f t="shared" si="232"/>
        <v>1</v>
      </c>
      <c r="H6845" s="150">
        <f t="shared" si="231"/>
        <v>18</v>
      </c>
      <c r="I6845" s="149" t="str" cm="1">
        <f t="array" ref="I6845">_xlfn.XLOOKUP(C6845,imp_horarios,imp_trechos_janta,"",-1,1)</f>
        <v>BELEM X GOIANIA 21:05</v>
      </c>
      <c r="J6845" s="151" t="str" cm="1">
        <f t="array" ref="J6845">_xlfn.XLOOKUP(D6845,justificativas_motivos,justificativas_texto,"",1,1)</f>
        <v>MOTORISTA CUMPRINDO HORÁRIO NA ESCALA ATUAL</v>
      </c>
    </row>
    <row r="6846" spans="1:10" ht="41.25" hidden="1" customHeight="1">
      <c r="A6846" s="152">
        <v>45905</v>
      </c>
      <c r="B6846" s="146">
        <v>19006</v>
      </c>
      <c r="C6846" s="147">
        <v>0.87847222222222221</v>
      </c>
      <c r="D6846" s="148" t="s">
        <v>11</v>
      </c>
      <c r="E6846" s="149" t="s">
        <v>472</v>
      </c>
      <c r="F6846" s="149"/>
      <c r="G6846" s="149" t="str">
        <f t="shared" si="232"/>
        <v>1</v>
      </c>
      <c r="H6846" s="150">
        <f t="shared" si="231"/>
        <v>18</v>
      </c>
      <c r="I6846" s="149" t="str" cm="1">
        <f t="array" ref="I6846">_xlfn.XLOOKUP(C6846,imp_horarios,imp_trechos_janta,"",-1,1)</f>
        <v>BELEM X GOIANIA 21:05</v>
      </c>
      <c r="J6846" s="151" t="str" cm="1">
        <f t="array" ref="J6846">_xlfn.XLOOKUP(D6846,justificativas_motivos,justificativas_texto,"",1,1)</f>
        <v>MOTORISTA CUMPRINDO HORÁRIO NA ESCALA ATUAL</v>
      </c>
    </row>
    <row r="6847" spans="1:10" ht="41.25" hidden="1" customHeight="1">
      <c r="A6847" s="152">
        <v>45905</v>
      </c>
      <c r="B6847" s="146">
        <v>17100</v>
      </c>
      <c r="C6847" s="147">
        <v>0.75</v>
      </c>
      <c r="D6847" s="148" t="s">
        <v>11</v>
      </c>
      <c r="E6847" s="149" t="s">
        <v>209</v>
      </c>
      <c r="F6847" s="149"/>
      <c r="G6847" s="149" t="str">
        <f t="shared" si="232"/>
        <v>1</v>
      </c>
      <c r="H6847" s="150">
        <f t="shared" si="231"/>
        <v>18</v>
      </c>
      <c r="I6847" s="149" t="str" cm="1">
        <f t="array" ref="I6847">_xlfn.XLOOKUP(C6847,imp_horarios,imp_trechos_janta,"",-1,1)</f>
        <v>GOIANIA X TERESINA 18:00</v>
      </c>
      <c r="J6847" s="151" t="str" cm="1">
        <f t="array" ref="J6847">_xlfn.XLOOKUP(D6847,justificativas_motivos,justificativas_texto,"",1,1)</f>
        <v>MOTORISTA CUMPRINDO HORÁRIO NA ESCALA ATUAL</v>
      </c>
    </row>
    <row r="6848" spans="1:10" ht="41.25" hidden="1" customHeight="1">
      <c r="A6848" s="152">
        <v>45905</v>
      </c>
      <c r="B6848" s="146">
        <v>17100</v>
      </c>
      <c r="C6848" s="147">
        <v>0.75</v>
      </c>
      <c r="D6848" s="148" t="s">
        <v>11</v>
      </c>
      <c r="E6848" s="149" t="s">
        <v>190</v>
      </c>
      <c r="F6848" s="149"/>
      <c r="G6848" s="149" t="str">
        <f t="shared" si="232"/>
        <v>1</v>
      </c>
      <c r="H6848" s="150">
        <f t="shared" si="231"/>
        <v>18</v>
      </c>
      <c r="I6848" s="149" t="str" cm="1">
        <f t="array" ref="I6848">_xlfn.XLOOKUP(C6848,imp_horarios,imp_trechos_janta,"",-1,1)</f>
        <v>GOIANIA X TERESINA 18:00</v>
      </c>
      <c r="J6848" s="151" t="str" cm="1">
        <f t="array" ref="J6848">_xlfn.XLOOKUP(D6848,justificativas_motivos,justificativas_texto,"",1,1)</f>
        <v>MOTORISTA CUMPRINDO HORÁRIO NA ESCALA ATUAL</v>
      </c>
    </row>
    <row r="6849" spans="1:10" ht="41.25" hidden="1" customHeight="1">
      <c r="A6849" s="152">
        <v>45905</v>
      </c>
      <c r="B6849" s="146">
        <v>25009</v>
      </c>
      <c r="C6849" s="147">
        <v>0.79166666666666663</v>
      </c>
      <c r="D6849" s="148" t="s">
        <v>11</v>
      </c>
      <c r="E6849" s="149" t="s">
        <v>407</v>
      </c>
      <c r="F6849" s="149"/>
      <c r="G6849" s="149" t="str">
        <f t="shared" si="232"/>
        <v>1</v>
      </c>
      <c r="H6849" s="150">
        <f t="shared" si="231"/>
        <v>18</v>
      </c>
      <c r="I6849" s="149" t="s">
        <v>79</v>
      </c>
      <c r="J6849" s="151" t="str" cm="1">
        <f t="array" ref="J6849">_xlfn.XLOOKUP(D6849,justificativas_motivos,justificativas_texto,"",1,1)</f>
        <v>MOTORISTA CUMPRINDO HORÁRIO NA ESCALA ATUAL</v>
      </c>
    </row>
    <row r="6850" spans="1:10" ht="41.25" hidden="1" customHeight="1">
      <c r="A6850" s="152">
        <v>45905</v>
      </c>
      <c r="B6850" s="146">
        <v>25009</v>
      </c>
      <c r="C6850" s="147">
        <v>0.79166666666666663</v>
      </c>
      <c r="D6850" s="148" t="s">
        <v>11</v>
      </c>
      <c r="E6850" s="149" t="s">
        <v>139</v>
      </c>
      <c r="F6850" s="149"/>
      <c r="G6850" s="149" t="str">
        <f t="shared" si="232"/>
        <v>1</v>
      </c>
      <c r="H6850" s="150">
        <f t="shared" si="231"/>
        <v>18</v>
      </c>
      <c r="I6850" s="149" t="s">
        <v>79</v>
      </c>
      <c r="J6850" s="151" t="str" cm="1">
        <f t="array" ref="J6850">_xlfn.XLOOKUP(D6850,justificativas_motivos,justificativas_texto,"",1,1)</f>
        <v>MOTORISTA CUMPRINDO HORÁRIO NA ESCALA ATUAL</v>
      </c>
    </row>
    <row r="6851" spans="1:10" ht="41.25" hidden="1" customHeight="1">
      <c r="A6851" s="152">
        <v>45905</v>
      </c>
      <c r="B6851" s="146">
        <v>24009</v>
      </c>
      <c r="C6851" s="147">
        <v>0.83333333333333337</v>
      </c>
      <c r="D6851" s="148" t="s">
        <v>11</v>
      </c>
      <c r="E6851" s="149" t="s">
        <v>66</v>
      </c>
      <c r="F6851" s="149"/>
      <c r="G6851" s="149" t="str">
        <f t="shared" si="232"/>
        <v>1</v>
      </c>
      <c r="H6851" s="150">
        <f t="shared" si="231"/>
        <v>18</v>
      </c>
      <c r="I6851" s="149" t="str" cm="1">
        <f t="array" ref="I6851">_xlfn.XLOOKUP(C6851,imp_horarios,imp_trechos_janta,"",-1,1)</f>
        <v>GOIANIA X SAO LUIS 20:00</v>
      </c>
      <c r="J6851" s="151" t="str" cm="1">
        <f t="array" ref="J6851">_xlfn.XLOOKUP(D6851,justificativas_motivos,justificativas_texto,"",1,1)</f>
        <v>MOTORISTA CUMPRINDO HORÁRIO NA ESCALA ATUAL</v>
      </c>
    </row>
    <row r="6852" spans="1:10" ht="41.25" hidden="1" customHeight="1">
      <c r="A6852" s="152">
        <v>45905</v>
      </c>
      <c r="B6852" s="146">
        <v>24009</v>
      </c>
      <c r="C6852" s="147">
        <v>0.83333333333333337</v>
      </c>
      <c r="D6852" s="148" t="s">
        <v>11</v>
      </c>
      <c r="E6852" s="149" t="s">
        <v>226</v>
      </c>
      <c r="F6852" s="149"/>
      <c r="G6852" s="149" t="str">
        <f t="shared" si="232"/>
        <v>1</v>
      </c>
      <c r="H6852" s="150">
        <f t="shared" si="231"/>
        <v>18</v>
      </c>
      <c r="I6852" s="149" t="str" cm="1">
        <f t="array" ref="I6852">_xlfn.XLOOKUP(C6852,imp_horarios,imp_trechos_janta,"",-1,1)</f>
        <v>GOIANIA X SAO LUIS 20:00</v>
      </c>
      <c r="J6852" s="151" t="str" cm="1">
        <f t="array" ref="J6852">_xlfn.XLOOKUP(D6852,justificativas_motivos,justificativas_texto,"",1,1)</f>
        <v>MOTORISTA CUMPRINDO HORÁRIO NA ESCALA ATUAL</v>
      </c>
    </row>
    <row r="6853" spans="1:10" ht="41.25" hidden="1" customHeight="1">
      <c r="A6853" s="152">
        <v>45906</v>
      </c>
      <c r="B6853" s="146">
        <v>25009</v>
      </c>
      <c r="C6853" s="147">
        <v>0.3</v>
      </c>
      <c r="D6853" s="148" t="s">
        <v>11</v>
      </c>
      <c r="E6853" s="153" t="s">
        <v>47</v>
      </c>
      <c r="F6853" s="149"/>
      <c r="G6853" s="149" t="str">
        <f t="shared" si="232"/>
        <v>1</v>
      </c>
      <c r="H6853" s="150">
        <f t="shared" si="231"/>
        <v>18</v>
      </c>
      <c r="I6853" s="149" t="str" cm="1">
        <f t="array" ref="I6853">_xlfn.XLOOKUP(C6853,imp_horarios,imp_trechos_janta,"",-1,1)</f>
        <v>BELEM X GOIANIA 07:12</v>
      </c>
      <c r="J6853" s="151" t="str" cm="1">
        <f t="array" ref="J6853">_xlfn.XLOOKUP(D6853,justificativas_motivos,justificativas_texto,"",1,1)</f>
        <v>MOTORISTA CUMPRINDO HORÁRIO NA ESCALA ATUAL</v>
      </c>
    </row>
    <row r="6854" spans="1:10" ht="41.25" hidden="1" customHeight="1">
      <c r="A6854" s="152">
        <v>45906</v>
      </c>
      <c r="B6854" s="146">
        <v>25009</v>
      </c>
      <c r="C6854" s="147">
        <v>0.3</v>
      </c>
      <c r="D6854" s="148" t="s">
        <v>11</v>
      </c>
      <c r="E6854" s="153" t="s">
        <v>200</v>
      </c>
      <c r="F6854" s="149"/>
      <c r="G6854" s="149" t="str">
        <f t="shared" si="232"/>
        <v>1</v>
      </c>
      <c r="H6854" s="150">
        <f t="shared" si="231"/>
        <v>18</v>
      </c>
      <c r="I6854" s="149" t="str" cm="1">
        <f t="array" ref="I6854">_xlfn.XLOOKUP(C6854,imp_horarios,imp_trechos_janta,"",-1,1)</f>
        <v>BELEM X GOIANIA 07:12</v>
      </c>
      <c r="J6854" s="151" t="str" cm="1">
        <f t="array" ref="J6854">_xlfn.XLOOKUP(D6854,justificativas_motivos,justificativas_texto,"",1,1)</f>
        <v>MOTORISTA CUMPRINDO HORÁRIO NA ESCALA ATUAL</v>
      </c>
    </row>
    <row r="6855" spans="1:10" ht="41.25" hidden="1" customHeight="1">
      <c r="A6855" s="152">
        <v>45906</v>
      </c>
      <c r="B6855" s="146">
        <v>20017</v>
      </c>
      <c r="C6855" s="147">
        <v>0.87847222222222221</v>
      </c>
      <c r="D6855" s="148" t="s">
        <v>11</v>
      </c>
      <c r="E6855" s="153" t="s">
        <v>66</v>
      </c>
      <c r="F6855" s="149"/>
      <c r="G6855" s="149" t="str">
        <f t="shared" si="232"/>
        <v>1</v>
      </c>
      <c r="H6855" s="150">
        <f t="shared" si="231"/>
        <v>18</v>
      </c>
      <c r="I6855" s="149" t="str" cm="1">
        <f t="array" ref="I6855">_xlfn.XLOOKUP(C6855,imp_horarios,imp_trechos_janta,"",-1,1)</f>
        <v>BELEM X GOIANIA 21:05</v>
      </c>
      <c r="J6855" s="151" t="str" cm="1">
        <f t="array" ref="J6855">_xlfn.XLOOKUP(D6855,justificativas_motivos,justificativas_texto,"",1,1)</f>
        <v>MOTORISTA CUMPRINDO HORÁRIO NA ESCALA ATUAL</v>
      </c>
    </row>
    <row r="6856" spans="1:10" ht="41.25" hidden="1" customHeight="1">
      <c r="A6856" s="152">
        <v>45906</v>
      </c>
      <c r="B6856" s="146">
        <v>20017</v>
      </c>
      <c r="C6856" s="147">
        <v>0.87847222222222221</v>
      </c>
      <c r="D6856" s="148" t="s">
        <v>11</v>
      </c>
      <c r="E6856" s="153" t="s">
        <v>226</v>
      </c>
      <c r="F6856" s="149"/>
      <c r="G6856" s="149" t="str">
        <f t="shared" si="232"/>
        <v>1</v>
      </c>
      <c r="H6856" s="150">
        <f t="shared" si="231"/>
        <v>18</v>
      </c>
      <c r="I6856" s="149" t="str" cm="1">
        <f t="array" ref="I6856">_xlfn.XLOOKUP(C6856,imp_horarios,imp_trechos_janta,"",-1,1)</f>
        <v>BELEM X GOIANIA 21:05</v>
      </c>
      <c r="J6856" s="151" t="str" cm="1">
        <f t="array" ref="J6856">_xlfn.XLOOKUP(D6856,justificativas_motivos,justificativas_texto,"",1,1)</f>
        <v>MOTORISTA CUMPRINDO HORÁRIO NA ESCALA ATUAL</v>
      </c>
    </row>
    <row r="6857" spans="1:10" ht="41.25" hidden="1" customHeight="1">
      <c r="A6857" s="152">
        <v>45906</v>
      </c>
      <c r="B6857" s="146">
        <v>20016</v>
      </c>
      <c r="C6857" s="147">
        <v>0.75</v>
      </c>
      <c r="D6857" s="148" t="s">
        <v>11</v>
      </c>
      <c r="E6857" s="149" t="s">
        <v>108</v>
      </c>
      <c r="F6857" s="149"/>
      <c r="G6857" s="149" t="str">
        <f t="shared" si="232"/>
        <v>1</v>
      </c>
      <c r="H6857" s="150">
        <f t="shared" si="231"/>
        <v>18</v>
      </c>
      <c r="I6857" s="149" t="str" cm="1">
        <f t="array" ref="I6857">_xlfn.XLOOKUP(C6857,imp_horarios,imp_trechos_janta,"",-1,1)</f>
        <v>GOIANIA X TERESINA 18:00</v>
      </c>
      <c r="J6857" s="151" t="str" cm="1">
        <f t="array" ref="J6857">_xlfn.XLOOKUP(D6857,justificativas_motivos,justificativas_texto,"",1,1)</f>
        <v>MOTORISTA CUMPRINDO HORÁRIO NA ESCALA ATUAL</v>
      </c>
    </row>
    <row r="6858" spans="1:10" ht="41.25" hidden="1" customHeight="1">
      <c r="A6858" s="152">
        <v>45906</v>
      </c>
      <c r="B6858" s="146">
        <v>20016</v>
      </c>
      <c r="C6858" s="147">
        <v>0.75</v>
      </c>
      <c r="D6858" s="148" t="s">
        <v>11</v>
      </c>
      <c r="E6858" s="149" t="s">
        <v>138</v>
      </c>
      <c r="F6858" s="149"/>
      <c r="G6858" s="149" t="str">
        <f t="shared" si="232"/>
        <v>1</v>
      </c>
      <c r="H6858" s="150">
        <f t="shared" si="231"/>
        <v>18</v>
      </c>
      <c r="I6858" s="149" t="str" cm="1">
        <f t="array" ref="I6858">_xlfn.XLOOKUP(C6858,imp_horarios,imp_trechos_janta,"",-1,1)</f>
        <v>GOIANIA X TERESINA 18:00</v>
      </c>
      <c r="J6858" s="151" t="str" cm="1">
        <f t="array" ref="J6858">_xlfn.XLOOKUP(D6858,justificativas_motivos,justificativas_texto,"",1,1)</f>
        <v>MOTORISTA CUMPRINDO HORÁRIO NA ESCALA ATUAL</v>
      </c>
    </row>
    <row r="6859" spans="1:10" ht="41.25" hidden="1" customHeight="1">
      <c r="A6859" s="152">
        <v>45906</v>
      </c>
      <c r="B6859" s="146">
        <v>25005</v>
      </c>
      <c r="C6859" s="147">
        <v>0.79166666666666663</v>
      </c>
      <c r="D6859" s="148" t="s">
        <v>11</v>
      </c>
      <c r="E6859" s="149" t="s">
        <v>174</v>
      </c>
      <c r="F6859" s="149"/>
      <c r="G6859" s="149" t="str">
        <f t="shared" si="232"/>
        <v>1</v>
      </c>
      <c r="H6859" s="150">
        <f t="shared" si="231"/>
        <v>18</v>
      </c>
      <c r="I6859" s="149" t="s">
        <v>79</v>
      </c>
      <c r="J6859" s="151" t="str" cm="1">
        <f t="array" ref="J6859">_xlfn.XLOOKUP(D6859,justificativas_motivos,justificativas_texto,"",1,1)</f>
        <v>MOTORISTA CUMPRINDO HORÁRIO NA ESCALA ATUAL</v>
      </c>
    </row>
    <row r="6860" spans="1:10" ht="41.25" hidden="1" customHeight="1">
      <c r="A6860" s="152">
        <v>45906</v>
      </c>
      <c r="B6860" s="146">
        <v>25005</v>
      </c>
      <c r="C6860" s="147">
        <v>0.79166666666666663</v>
      </c>
      <c r="D6860" s="148" t="s">
        <v>11</v>
      </c>
      <c r="E6860" s="149" t="s">
        <v>135</v>
      </c>
      <c r="F6860" s="149"/>
      <c r="G6860" s="149" t="str">
        <f t="shared" si="232"/>
        <v>1</v>
      </c>
      <c r="H6860" s="150">
        <f t="shared" si="231"/>
        <v>18</v>
      </c>
      <c r="I6860" s="149" t="s">
        <v>79</v>
      </c>
      <c r="J6860" s="151" t="str" cm="1">
        <f t="array" ref="J6860">_xlfn.XLOOKUP(D6860,justificativas_motivos,justificativas_texto,"",1,1)</f>
        <v>MOTORISTA CUMPRINDO HORÁRIO NA ESCALA ATUAL</v>
      </c>
    </row>
    <row r="6861" spans="1:10" ht="41.25" hidden="1" customHeight="1">
      <c r="A6861" s="152">
        <v>45906</v>
      </c>
      <c r="B6861" s="146">
        <v>24014</v>
      </c>
      <c r="C6861" s="147">
        <v>0.83333333333333337</v>
      </c>
      <c r="D6861" s="148" t="s">
        <v>11</v>
      </c>
      <c r="E6861" s="149" t="s">
        <v>416</v>
      </c>
      <c r="F6861" s="149"/>
      <c r="G6861" s="149" t="str">
        <f t="shared" si="232"/>
        <v>1</v>
      </c>
      <c r="H6861" s="150">
        <f t="shared" si="231"/>
        <v>18</v>
      </c>
      <c r="I6861" s="149" t="str" cm="1">
        <f t="array" ref="I6861">_xlfn.XLOOKUP(C6861,imp_horarios,imp_trechos_janta,"",-1,1)</f>
        <v>GOIANIA X SAO LUIS 20:00</v>
      </c>
      <c r="J6861" s="151" t="str" cm="1">
        <f t="array" ref="J6861">_xlfn.XLOOKUP(D6861,justificativas_motivos,justificativas_texto,"",1,1)</f>
        <v>MOTORISTA CUMPRINDO HORÁRIO NA ESCALA ATUAL</v>
      </c>
    </row>
    <row r="6862" spans="1:10" ht="41.25" hidden="1" customHeight="1">
      <c r="A6862" s="152">
        <v>45906</v>
      </c>
      <c r="B6862" s="146">
        <v>24014</v>
      </c>
      <c r="C6862" s="147">
        <v>0.83333333333333337</v>
      </c>
      <c r="D6862" s="148" t="s">
        <v>11</v>
      </c>
      <c r="E6862" s="149" t="s">
        <v>115</v>
      </c>
      <c r="F6862" s="149"/>
      <c r="G6862" s="149" t="str">
        <f t="shared" si="232"/>
        <v>1</v>
      </c>
      <c r="H6862" s="150">
        <f t="shared" si="231"/>
        <v>18</v>
      </c>
      <c r="I6862" s="149" t="str" cm="1">
        <f t="array" ref="I6862">_xlfn.XLOOKUP(C6862,imp_horarios,imp_trechos_janta,"",-1,1)</f>
        <v>GOIANIA X SAO LUIS 20:00</v>
      </c>
      <c r="J6862" s="151" t="str" cm="1">
        <f t="array" ref="J6862">_xlfn.XLOOKUP(D6862,justificativas_motivos,justificativas_texto,"",1,1)</f>
        <v>MOTORISTA CUMPRINDO HORÁRIO NA ESCALA ATUAL</v>
      </c>
    </row>
    <row r="6863" spans="1:10" ht="41.25" hidden="1" customHeight="1">
      <c r="A6863" s="144">
        <v>45907</v>
      </c>
      <c r="B6863" s="135">
        <v>25005</v>
      </c>
      <c r="C6863" s="133">
        <v>0.3</v>
      </c>
      <c r="D6863" s="136" t="s">
        <v>11</v>
      </c>
      <c r="E6863" s="132" t="s">
        <v>335</v>
      </c>
      <c r="F6863" s="132"/>
      <c r="G6863" s="132" t="str">
        <f t="shared" si="232"/>
        <v>1</v>
      </c>
      <c r="H6863" s="137">
        <f t="shared" si="231"/>
        <v>18</v>
      </c>
      <c r="I6863" s="132" t="str" cm="1">
        <f t="array" ref="I6863">_xlfn.XLOOKUP(C6863,imp_horarios,imp_trechos_janta,"",-1,1)</f>
        <v>BELEM X GOIANIA 07:12</v>
      </c>
      <c r="J6863" s="145" t="str" cm="1">
        <f t="array" ref="J6863">_xlfn.XLOOKUP(D6863,justificativas_motivos,justificativas_texto,"",1,1)</f>
        <v>MOTORISTA CUMPRINDO HORÁRIO NA ESCALA ATUAL</v>
      </c>
    </row>
    <row r="6864" spans="1:10" ht="41.25" hidden="1" customHeight="1">
      <c r="A6864" s="144">
        <v>45907</v>
      </c>
      <c r="B6864" s="135">
        <v>25005</v>
      </c>
      <c r="C6864" s="133">
        <v>0.3</v>
      </c>
      <c r="D6864" s="136" t="s">
        <v>11</v>
      </c>
      <c r="E6864" s="132" t="s">
        <v>155</v>
      </c>
      <c r="F6864" s="132"/>
      <c r="G6864" s="132" t="str">
        <f t="shared" si="232"/>
        <v>1</v>
      </c>
      <c r="H6864" s="137">
        <f t="shared" si="231"/>
        <v>18</v>
      </c>
      <c r="I6864" s="132" t="str" cm="1">
        <f t="array" ref="I6864">_xlfn.XLOOKUP(C6864,imp_horarios,imp_trechos_janta,"",-1,1)</f>
        <v>BELEM X GOIANIA 07:12</v>
      </c>
      <c r="J6864" s="145" t="str" cm="1">
        <f t="array" ref="J6864">_xlfn.XLOOKUP(D6864,justificativas_motivos,justificativas_texto,"",1,1)</f>
        <v>MOTORISTA CUMPRINDO HORÁRIO NA ESCALA ATUAL</v>
      </c>
    </row>
    <row r="6865" spans="1:10" ht="41.25" hidden="1" customHeight="1">
      <c r="A6865" s="144">
        <v>45907</v>
      </c>
      <c r="B6865" s="135">
        <v>24014</v>
      </c>
      <c r="C6865" s="133">
        <v>0.33333333333333331</v>
      </c>
      <c r="D6865" s="136" t="s">
        <v>11</v>
      </c>
      <c r="E6865" s="132" t="s">
        <v>40</v>
      </c>
      <c r="F6865" s="132"/>
      <c r="G6865" s="132" t="str">
        <f t="shared" si="232"/>
        <v>1</v>
      </c>
      <c r="H6865" s="137">
        <f t="shared" si="231"/>
        <v>18</v>
      </c>
      <c r="I6865" s="132" t="str" cm="1">
        <f t="array" ref="I6865">_xlfn.XLOOKUP(C6865,imp_horarios,imp_trechos_janta,"",-1,1)</f>
        <v>SAO LUIS X GOIANIA 08:00</v>
      </c>
      <c r="J6865" s="145" t="str" cm="1">
        <f t="array" ref="J6865">_xlfn.XLOOKUP(D6865,justificativas_motivos,justificativas_texto,"",1,1)</f>
        <v>MOTORISTA CUMPRINDO HORÁRIO NA ESCALA ATUAL</v>
      </c>
    </row>
    <row r="6866" spans="1:10" ht="41.25" hidden="1" customHeight="1">
      <c r="A6866" s="144">
        <v>45907</v>
      </c>
      <c r="B6866" s="135">
        <v>24014</v>
      </c>
      <c r="C6866" s="133">
        <v>0.33333333333333331</v>
      </c>
      <c r="D6866" s="136" t="s">
        <v>11</v>
      </c>
      <c r="E6866" s="132" t="s">
        <v>413</v>
      </c>
      <c r="F6866" s="132"/>
      <c r="G6866" s="132" t="str">
        <f t="shared" si="232"/>
        <v>1</v>
      </c>
      <c r="H6866" s="137">
        <f t="shared" si="231"/>
        <v>18</v>
      </c>
      <c r="I6866" s="132" t="str" cm="1">
        <f t="array" ref="I6866">_xlfn.XLOOKUP(C6866,imp_horarios,imp_trechos_janta,"",-1,1)</f>
        <v>SAO LUIS X GOIANIA 08:00</v>
      </c>
      <c r="J6866" s="145" t="str" cm="1">
        <f t="array" ref="J6866">_xlfn.XLOOKUP(D6866,justificativas_motivos,justificativas_texto,"",1,1)</f>
        <v>MOTORISTA CUMPRINDO HORÁRIO NA ESCALA ATUAL</v>
      </c>
    </row>
    <row r="6867" spans="1:10" ht="41.25" hidden="1" customHeight="1">
      <c r="A6867" s="144">
        <v>45907</v>
      </c>
      <c r="B6867" s="135">
        <v>19009</v>
      </c>
      <c r="C6867" s="133">
        <v>0.75</v>
      </c>
      <c r="D6867" s="136" t="s">
        <v>11</v>
      </c>
      <c r="E6867" s="132" t="s">
        <v>208</v>
      </c>
      <c r="F6867" s="132"/>
      <c r="G6867" s="132" t="str">
        <f t="shared" si="232"/>
        <v>1</v>
      </c>
      <c r="H6867" s="137">
        <f t="shared" si="231"/>
        <v>18</v>
      </c>
      <c r="I6867" s="132" t="str" cm="1">
        <f t="array" ref="I6867">_xlfn.XLOOKUP(C6867,imp_horarios,imp_trechos_janta,"",-1,1)</f>
        <v>GOIANIA X TERESINA 18:00</v>
      </c>
      <c r="J6867" s="145" t="str" cm="1">
        <f t="array" ref="J6867">_xlfn.XLOOKUP(D6867,justificativas_motivos,justificativas_texto,"",1,1)</f>
        <v>MOTORISTA CUMPRINDO HORÁRIO NA ESCALA ATUAL</v>
      </c>
    </row>
    <row r="6868" spans="1:10" ht="41.25" hidden="1" customHeight="1">
      <c r="A6868" s="144">
        <v>45907</v>
      </c>
      <c r="B6868" s="135">
        <v>19009</v>
      </c>
      <c r="C6868" s="133">
        <v>0.75</v>
      </c>
      <c r="D6868" s="136" t="s">
        <v>11</v>
      </c>
      <c r="E6868" s="132" t="s">
        <v>207</v>
      </c>
      <c r="F6868" s="132"/>
      <c r="G6868" s="132" t="str">
        <f t="shared" si="232"/>
        <v>1</v>
      </c>
      <c r="H6868" s="137">
        <f t="shared" si="231"/>
        <v>18</v>
      </c>
      <c r="I6868" s="132" t="str" cm="1">
        <f t="array" ref="I6868">_xlfn.XLOOKUP(C6868,imp_horarios,imp_trechos_janta,"",-1,1)</f>
        <v>GOIANIA X TERESINA 18:00</v>
      </c>
      <c r="J6868" s="145" t="str" cm="1">
        <f t="array" ref="J6868">_xlfn.XLOOKUP(D6868,justificativas_motivos,justificativas_texto,"",1,1)</f>
        <v>MOTORISTA CUMPRINDO HORÁRIO NA ESCALA ATUAL</v>
      </c>
    </row>
    <row r="6869" spans="1:10" ht="41.25" hidden="1" customHeight="1">
      <c r="A6869" s="144">
        <v>45907</v>
      </c>
      <c r="B6869" s="135">
        <v>17700</v>
      </c>
      <c r="C6869" s="133">
        <v>0.79166666666666663</v>
      </c>
      <c r="D6869" s="136" t="s">
        <v>11</v>
      </c>
      <c r="E6869" s="132" t="s">
        <v>116</v>
      </c>
      <c r="F6869" s="132"/>
      <c r="G6869" s="132" t="str">
        <f t="shared" si="232"/>
        <v>1</v>
      </c>
      <c r="H6869" s="137">
        <f t="shared" si="231"/>
        <v>18</v>
      </c>
      <c r="I6869" s="132" t="str" cm="1">
        <f t="array" ref="I6869">_xlfn.XLOOKUP(C6869,imp_horarios,imp_trechos_janta,"",-1,1)</f>
        <v>GOIANIA X TERESINA 18:00</v>
      </c>
      <c r="J6869" s="145" t="str" cm="1">
        <f t="array" ref="J6869">_xlfn.XLOOKUP(D6869,justificativas_motivos,justificativas_texto,"",1,1)</f>
        <v>MOTORISTA CUMPRINDO HORÁRIO NA ESCALA ATUAL</v>
      </c>
    </row>
    <row r="6870" spans="1:10" ht="41.25" hidden="1" customHeight="1">
      <c r="A6870" s="144">
        <v>45907</v>
      </c>
      <c r="B6870" s="135">
        <v>17700</v>
      </c>
      <c r="C6870" s="133">
        <v>0.79166666666666663</v>
      </c>
      <c r="D6870" s="136" t="s">
        <v>11</v>
      </c>
      <c r="E6870" s="132" t="s">
        <v>176</v>
      </c>
      <c r="F6870" s="132"/>
      <c r="G6870" s="132" t="str">
        <f t="shared" si="232"/>
        <v>1</v>
      </c>
      <c r="H6870" s="137">
        <f t="shared" si="231"/>
        <v>18</v>
      </c>
      <c r="I6870" s="132" t="str" cm="1">
        <f t="array" ref="I6870">_xlfn.XLOOKUP(C6870,imp_horarios,imp_trechos_janta,"",-1,1)</f>
        <v>GOIANIA X TERESINA 18:00</v>
      </c>
      <c r="J6870" s="145" t="str" cm="1">
        <f t="array" ref="J6870">_xlfn.XLOOKUP(D6870,justificativas_motivos,justificativas_texto,"",1,1)</f>
        <v>MOTORISTA CUMPRINDO HORÁRIO NA ESCALA ATUAL</v>
      </c>
    </row>
    <row r="6871" spans="1:10" ht="41.25" hidden="1" customHeight="1">
      <c r="A6871" s="144">
        <v>45907</v>
      </c>
      <c r="B6871" s="135">
        <v>24015</v>
      </c>
      <c r="C6871" s="133">
        <v>0.83333333333333337</v>
      </c>
      <c r="D6871" s="136" t="s">
        <v>11</v>
      </c>
      <c r="E6871" s="132" t="s">
        <v>453</v>
      </c>
      <c r="F6871" s="132"/>
      <c r="G6871" s="132" t="str">
        <f t="shared" si="232"/>
        <v>1</v>
      </c>
      <c r="H6871" s="137">
        <f t="shared" si="231"/>
        <v>18</v>
      </c>
      <c r="I6871" s="132" t="str" cm="1">
        <f t="array" ref="I6871">_xlfn.XLOOKUP(C6871,imp_horarios,imp_trechos_janta,"",-1,1)</f>
        <v>GOIANIA X SAO LUIS 20:00</v>
      </c>
      <c r="J6871" s="145" t="str" cm="1">
        <f t="array" ref="J6871">_xlfn.XLOOKUP(D6871,justificativas_motivos,justificativas_texto,"",1,1)</f>
        <v>MOTORISTA CUMPRINDO HORÁRIO NA ESCALA ATUAL</v>
      </c>
    </row>
    <row r="6872" spans="1:10" ht="41.25" hidden="1" customHeight="1">
      <c r="A6872" s="152">
        <v>45907</v>
      </c>
      <c r="B6872" s="146">
        <v>24015</v>
      </c>
      <c r="C6872" s="147">
        <v>0.83333333333333337</v>
      </c>
      <c r="D6872" s="148" t="s">
        <v>11</v>
      </c>
      <c r="E6872" s="149" t="s">
        <v>14</v>
      </c>
      <c r="F6872" s="149"/>
      <c r="G6872" s="149" t="str">
        <f t="shared" si="232"/>
        <v>1</v>
      </c>
      <c r="H6872" s="150">
        <f t="shared" si="231"/>
        <v>18</v>
      </c>
      <c r="I6872" s="149" t="str" cm="1">
        <f t="array" ref="I6872">_xlfn.XLOOKUP(C6872,imp_horarios,imp_trechos_janta,"",-1,1)</f>
        <v>GOIANIA X SAO LUIS 20:00</v>
      </c>
      <c r="J6872" s="151" t="str" cm="1">
        <f t="array" ref="J6872">_xlfn.XLOOKUP(D6872,justificativas_motivos,justificativas_texto,"",1,1)</f>
        <v>MOTORISTA CUMPRINDO HORÁRIO NA ESCALA ATUAL</v>
      </c>
    </row>
    <row r="6873" spans="1:10" ht="41.25" hidden="1" customHeight="1">
      <c r="A6873" s="152">
        <v>45908</v>
      </c>
      <c r="B6873" s="146">
        <v>17700</v>
      </c>
      <c r="C6873" s="147">
        <v>0.87847222222222221</v>
      </c>
      <c r="D6873" s="148" t="s">
        <v>11</v>
      </c>
      <c r="E6873" s="153" t="s">
        <v>116</v>
      </c>
      <c r="F6873" s="149"/>
      <c r="G6873" s="149" t="str">
        <f t="shared" si="232"/>
        <v>1</v>
      </c>
      <c r="H6873" s="150">
        <f t="shared" si="231"/>
        <v>18</v>
      </c>
      <c r="I6873" s="149" t="str" cm="1">
        <f t="array" ref="I6873">_xlfn.XLOOKUP(C6873,imp_horarios,imp_trechos_janta,"",-1,1)</f>
        <v>BELEM X GOIANIA 21:05</v>
      </c>
      <c r="J6873" s="151" t="str" cm="1">
        <f t="array" ref="J6873">_xlfn.XLOOKUP(D6873,justificativas_motivos,justificativas_texto,"",1,1)</f>
        <v>MOTORISTA CUMPRINDO HORÁRIO NA ESCALA ATUAL</v>
      </c>
    </row>
    <row r="6874" spans="1:10" ht="41.25" hidden="1" customHeight="1">
      <c r="A6874" s="152">
        <v>45908</v>
      </c>
      <c r="B6874" s="146">
        <v>17700</v>
      </c>
      <c r="C6874" s="147">
        <v>0.87847222222222221</v>
      </c>
      <c r="D6874" s="148" t="s">
        <v>11</v>
      </c>
      <c r="E6874" s="153" t="s">
        <v>112</v>
      </c>
      <c r="F6874" s="149"/>
      <c r="G6874" s="149" t="str">
        <f t="shared" si="232"/>
        <v>1</v>
      </c>
      <c r="H6874" s="150">
        <f t="shared" ref="H6874:H6937" si="233">IF(E6874="MOTORISTA","",18)</f>
        <v>18</v>
      </c>
      <c r="I6874" s="149" t="str" cm="1">
        <f t="array" ref="I6874">_xlfn.XLOOKUP(C6874,imp_horarios,imp_trechos_janta,"",-1,1)</f>
        <v>BELEM X GOIANIA 21:05</v>
      </c>
      <c r="J6874" s="151" t="str" cm="1">
        <f t="array" ref="J6874">_xlfn.XLOOKUP(D6874,justificativas_motivos,justificativas_texto,"",1,1)</f>
        <v>MOTORISTA CUMPRINDO HORÁRIO NA ESCALA ATUAL</v>
      </c>
    </row>
    <row r="6875" spans="1:10" ht="41.25" hidden="1" customHeight="1">
      <c r="A6875" s="152">
        <v>45908</v>
      </c>
      <c r="B6875" s="146">
        <v>25005</v>
      </c>
      <c r="C6875" s="147">
        <v>0.3</v>
      </c>
      <c r="D6875" s="148" t="s">
        <v>11</v>
      </c>
      <c r="E6875" s="153" t="s">
        <v>453</v>
      </c>
      <c r="F6875" s="149"/>
      <c r="G6875" s="149" t="str">
        <f t="shared" si="232"/>
        <v>1</v>
      </c>
      <c r="H6875" s="150">
        <f t="shared" si="233"/>
        <v>18</v>
      </c>
      <c r="I6875" s="149" t="str" cm="1">
        <f t="array" ref="I6875">_xlfn.XLOOKUP(C6875,imp_horarios,imp_trechos_janta,"",-1,1)</f>
        <v>BELEM X GOIANIA 07:12</v>
      </c>
      <c r="J6875" s="151" t="str" cm="1">
        <f t="array" ref="J6875">_xlfn.XLOOKUP(D6875,justificativas_motivos,justificativas_texto,"",1,1)</f>
        <v>MOTORISTA CUMPRINDO HORÁRIO NA ESCALA ATUAL</v>
      </c>
    </row>
    <row r="6876" spans="1:10" ht="41.25" hidden="1" customHeight="1">
      <c r="A6876" s="152">
        <v>45908</v>
      </c>
      <c r="B6876" s="146">
        <v>25005</v>
      </c>
      <c r="C6876" s="147">
        <v>0.3</v>
      </c>
      <c r="D6876" s="148" t="s">
        <v>11</v>
      </c>
      <c r="E6876" s="153" t="s">
        <v>14</v>
      </c>
      <c r="F6876" s="149"/>
      <c r="G6876" s="149" t="str">
        <f t="shared" si="232"/>
        <v>1</v>
      </c>
      <c r="H6876" s="150">
        <f t="shared" si="233"/>
        <v>18</v>
      </c>
      <c r="I6876" s="149" t="str" cm="1">
        <f t="array" ref="I6876">_xlfn.XLOOKUP(C6876,imp_horarios,imp_trechos_janta,"",-1,1)</f>
        <v>BELEM X GOIANIA 07:12</v>
      </c>
      <c r="J6876" s="151" t="str" cm="1">
        <f t="array" ref="J6876">_xlfn.XLOOKUP(D6876,justificativas_motivos,justificativas_texto,"",1,1)</f>
        <v>MOTORISTA CUMPRINDO HORÁRIO NA ESCALA ATUAL</v>
      </c>
    </row>
    <row r="6877" spans="1:10" ht="41.25" hidden="1" customHeight="1">
      <c r="A6877" s="152">
        <v>45908</v>
      </c>
      <c r="B6877" s="146" t="s">
        <v>285</v>
      </c>
      <c r="C6877" s="147" t="s">
        <v>285</v>
      </c>
      <c r="D6877" s="148" t="s">
        <v>285</v>
      </c>
      <c r="E6877" s="149" t="s">
        <v>26</v>
      </c>
      <c r="F6877" s="149"/>
      <c r="G6877" s="149" t="str">
        <f t="shared" si="232"/>
        <v>1</v>
      </c>
      <c r="H6877" s="150">
        <f t="shared" si="233"/>
        <v>18</v>
      </c>
      <c r="I6877" s="149" t="str" cm="1">
        <f t="array" ref="I6877">_xlfn.XLOOKUP(C6877,imp_horarios,imp_trechos_janta,"",-1,1)</f>
        <v>PASSE</v>
      </c>
      <c r="J6877" s="151" t="str" cm="1">
        <f t="array" ref="J6877">_xlfn.XLOOKUP(D6877,justificativas_motivos,justificativas_texto,"",1,1)</f>
        <v>MOTORISTA CHEGANDO/SAINDO DA GARAGEM DE PASSE</v>
      </c>
    </row>
    <row r="6878" spans="1:10" ht="41.25" hidden="1" customHeight="1">
      <c r="A6878" s="152">
        <v>45908</v>
      </c>
      <c r="B6878" s="146" t="s">
        <v>285</v>
      </c>
      <c r="C6878" s="147" t="s">
        <v>285</v>
      </c>
      <c r="D6878" s="148" t="s">
        <v>285</v>
      </c>
      <c r="E6878" s="149" t="s">
        <v>24</v>
      </c>
      <c r="F6878" s="149"/>
      <c r="G6878" s="149" t="str">
        <f t="shared" si="232"/>
        <v>1</v>
      </c>
      <c r="H6878" s="150">
        <f t="shared" si="233"/>
        <v>18</v>
      </c>
      <c r="I6878" s="149" t="str" cm="1">
        <f t="array" ref="I6878">_xlfn.XLOOKUP(C6878,imp_horarios,imp_trechos_janta,"",-1,1)</f>
        <v>PASSE</v>
      </c>
      <c r="J6878" s="151" t="str" cm="1">
        <f t="array" ref="J6878">_xlfn.XLOOKUP(D6878,justificativas_motivos,justificativas_texto,"",1,1)</f>
        <v>MOTORISTA CHEGANDO/SAINDO DA GARAGEM DE PASSE</v>
      </c>
    </row>
    <row r="6879" spans="1:10" ht="41.25" hidden="1" customHeight="1">
      <c r="A6879" s="152">
        <v>45908</v>
      </c>
      <c r="B6879" s="146">
        <v>19015</v>
      </c>
      <c r="C6879" s="147">
        <v>0.75</v>
      </c>
      <c r="D6879" s="148" t="s">
        <v>11</v>
      </c>
      <c r="E6879" s="149" t="s">
        <v>157</v>
      </c>
      <c r="F6879" s="149"/>
      <c r="G6879" s="149" t="str">
        <f t="shared" si="232"/>
        <v>1</v>
      </c>
      <c r="H6879" s="150">
        <f t="shared" si="233"/>
        <v>18</v>
      </c>
      <c r="I6879" s="149" t="str" cm="1">
        <f t="array" ref="I6879">_xlfn.XLOOKUP(C6879,imp_horarios,imp_trechos_janta,"",-1,1)</f>
        <v>GOIANIA X TERESINA 18:00</v>
      </c>
      <c r="J6879" s="151" t="str" cm="1">
        <f t="array" ref="J6879">_xlfn.XLOOKUP(D6879,justificativas_motivos,justificativas_texto,"",1,1)</f>
        <v>MOTORISTA CUMPRINDO HORÁRIO NA ESCALA ATUAL</v>
      </c>
    </row>
    <row r="6880" spans="1:10" ht="41.25" hidden="1" customHeight="1">
      <c r="A6880" s="152">
        <v>45908</v>
      </c>
      <c r="B6880" s="146">
        <v>19015</v>
      </c>
      <c r="C6880" s="147">
        <v>0.75</v>
      </c>
      <c r="D6880" s="148" t="s">
        <v>11</v>
      </c>
      <c r="E6880" s="149" t="s">
        <v>216</v>
      </c>
      <c r="F6880" s="149"/>
      <c r="G6880" s="149" t="str">
        <f t="shared" si="232"/>
        <v>1</v>
      </c>
      <c r="H6880" s="150">
        <f t="shared" si="233"/>
        <v>18</v>
      </c>
      <c r="I6880" s="149" t="str" cm="1">
        <f t="array" ref="I6880">_xlfn.XLOOKUP(C6880,imp_horarios,imp_trechos_janta,"",-1,1)</f>
        <v>GOIANIA X TERESINA 18:00</v>
      </c>
      <c r="J6880" s="151" t="str" cm="1">
        <f t="array" ref="J6880">_xlfn.XLOOKUP(D6880,justificativas_motivos,justificativas_texto,"",1,1)</f>
        <v>MOTORISTA CUMPRINDO HORÁRIO NA ESCALA ATUAL</v>
      </c>
    </row>
    <row r="6881" spans="1:10" ht="41.25" hidden="1" customHeight="1">
      <c r="A6881" s="152">
        <v>45908</v>
      </c>
      <c r="B6881" s="146">
        <v>24004</v>
      </c>
      <c r="C6881" s="147">
        <v>0.79166666666666663</v>
      </c>
      <c r="D6881" s="148" t="s">
        <v>11</v>
      </c>
      <c r="E6881" s="149" t="s">
        <v>141</v>
      </c>
      <c r="F6881" s="149"/>
      <c r="G6881" s="149" t="str">
        <f t="shared" si="232"/>
        <v>1</v>
      </c>
      <c r="H6881" s="150">
        <f t="shared" si="233"/>
        <v>18</v>
      </c>
      <c r="I6881" s="149" t="s">
        <v>79</v>
      </c>
      <c r="J6881" s="151" t="str" cm="1">
        <f t="array" ref="J6881">_xlfn.XLOOKUP(D6881,justificativas_motivos,justificativas_texto,"",1,1)</f>
        <v>MOTORISTA CUMPRINDO HORÁRIO NA ESCALA ATUAL</v>
      </c>
    </row>
    <row r="6882" spans="1:10" ht="41.25" hidden="1" customHeight="1">
      <c r="A6882" s="152">
        <v>45908</v>
      </c>
      <c r="B6882" s="146">
        <v>24004</v>
      </c>
      <c r="C6882" s="147">
        <v>0.79166666666666663</v>
      </c>
      <c r="D6882" s="148" t="s">
        <v>11</v>
      </c>
      <c r="E6882" s="149" t="s">
        <v>188</v>
      </c>
      <c r="F6882" s="149"/>
      <c r="G6882" s="149" t="str">
        <f t="shared" si="232"/>
        <v>1</v>
      </c>
      <c r="H6882" s="150">
        <f t="shared" si="233"/>
        <v>18</v>
      </c>
      <c r="I6882" s="149" t="s">
        <v>79</v>
      </c>
      <c r="J6882" s="151" t="str" cm="1">
        <f t="array" ref="J6882">_xlfn.XLOOKUP(D6882,justificativas_motivos,justificativas_texto,"",1,1)</f>
        <v>MOTORISTA CUMPRINDO HORÁRIO NA ESCALA ATUAL</v>
      </c>
    </row>
    <row r="6883" spans="1:10" ht="41.25" hidden="1" customHeight="1">
      <c r="A6883" s="152">
        <v>45908</v>
      </c>
      <c r="B6883" s="146">
        <v>24015</v>
      </c>
      <c r="C6883" s="147">
        <v>0.83333333333333337</v>
      </c>
      <c r="D6883" s="148" t="s">
        <v>11</v>
      </c>
      <c r="E6883" s="149" t="s">
        <v>204</v>
      </c>
      <c r="F6883" s="149"/>
      <c r="G6883" s="149" t="str">
        <f t="shared" si="232"/>
        <v>1</v>
      </c>
      <c r="H6883" s="150">
        <f t="shared" si="233"/>
        <v>18</v>
      </c>
      <c r="I6883" s="149" t="str" cm="1">
        <f t="array" ref="I6883">_xlfn.XLOOKUP(C6883,imp_horarios,imp_trechos_janta,"",-1,1)</f>
        <v>GOIANIA X SAO LUIS 20:00</v>
      </c>
      <c r="J6883" s="151" t="str" cm="1">
        <f t="array" ref="J6883">_xlfn.XLOOKUP(D6883,justificativas_motivos,justificativas_texto,"",1,1)</f>
        <v>MOTORISTA CUMPRINDO HORÁRIO NA ESCALA ATUAL</v>
      </c>
    </row>
    <row r="6884" spans="1:10" ht="41.25" hidden="1" customHeight="1">
      <c r="A6884" s="152">
        <v>45908</v>
      </c>
      <c r="B6884" s="146">
        <v>24015</v>
      </c>
      <c r="C6884" s="147">
        <v>0.83333333333333337</v>
      </c>
      <c r="D6884" s="148" t="s">
        <v>11</v>
      </c>
      <c r="E6884" s="149" t="s">
        <v>52</v>
      </c>
      <c r="F6884" s="149"/>
      <c r="G6884" s="149" t="str">
        <f t="shared" si="232"/>
        <v>1</v>
      </c>
      <c r="H6884" s="150">
        <f t="shared" si="233"/>
        <v>18</v>
      </c>
      <c r="I6884" s="149" t="str" cm="1">
        <f t="array" ref="I6884">_xlfn.XLOOKUP(C6884,imp_horarios,imp_trechos_janta,"",-1,1)</f>
        <v>GOIANIA X SAO LUIS 20:00</v>
      </c>
      <c r="J6884" s="151" t="str" cm="1">
        <f t="array" ref="J6884">_xlfn.XLOOKUP(D6884,justificativas_motivos,justificativas_texto,"",1,1)</f>
        <v>MOTORISTA CUMPRINDO HORÁRIO NA ESCALA ATUAL</v>
      </c>
    </row>
    <row r="6885" spans="1:10" ht="41.25" hidden="1" customHeight="1">
      <c r="A6885" s="152">
        <v>45909</v>
      </c>
      <c r="B6885" s="146">
        <v>20016</v>
      </c>
      <c r="C6885" s="147">
        <v>0.87847222222222221</v>
      </c>
      <c r="D6885" s="148" t="s">
        <v>11</v>
      </c>
      <c r="E6885" s="153" t="s">
        <v>141</v>
      </c>
      <c r="F6885" s="149"/>
      <c r="G6885" s="149" t="str">
        <f t="shared" si="232"/>
        <v>1</v>
      </c>
      <c r="H6885" s="150">
        <f t="shared" si="233"/>
        <v>18</v>
      </c>
      <c r="I6885" s="149" t="str" cm="1">
        <f t="array" ref="I6885">_xlfn.XLOOKUP(C6885,imp_horarios,imp_trechos_janta,"",-1,1)</f>
        <v>BELEM X GOIANIA 21:05</v>
      </c>
      <c r="J6885" s="151" t="str" cm="1">
        <f t="array" ref="J6885">_xlfn.XLOOKUP(D6885,justificativas_motivos,justificativas_texto,"",1,1)</f>
        <v>MOTORISTA CUMPRINDO HORÁRIO NA ESCALA ATUAL</v>
      </c>
    </row>
    <row r="6886" spans="1:10" ht="41.25" hidden="1" customHeight="1">
      <c r="A6886" s="152">
        <v>45909</v>
      </c>
      <c r="B6886" s="146">
        <v>20016</v>
      </c>
      <c r="C6886" s="147">
        <v>0.87847222222222221</v>
      </c>
      <c r="D6886" s="148" t="s">
        <v>11</v>
      </c>
      <c r="E6886" s="153" t="s">
        <v>188</v>
      </c>
      <c r="F6886" s="149"/>
      <c r="G6886" s="149" t="str">
        <f t="shared" si="232"/>
        <v>1</v>
      </c>
      <c r="H6886" s="150">
        <f t="shared" si="233"/>
        <v>18</v>
      </c>
      <c r="I6886" s="149" t="str" cm="1">
        <f t="array" ref="I6886">_xlfn.XLOOKUP(C6886,imp_horarios,imp_trechos_janta,"",-1,1)</f>
        <v>BELEM X GOIANIA 21:05</v>
      </c>
      <c r="J6886" s="151" t="str" cm="1">
        <f t="array" ref="J6886">_xlfn.XLOOKUP(D6886,justificativas_motivos,justificativas_texto,"",1,1)</f>
        <v>MOTORISTA CUMPRINDO HORÁRIO NA ESCALA ATUAL</v>
      </c>
    </row>
    <row r="6887" spans="1:10" ht="41.25" hidden="1" customHeight="1">
      <c r="A6887" s="152">
        <v>45909</v>
      </c>
      <c r="B6887" s="146">
        <v>24004</v>
      </c>
      <c r="C6887" s="147">
        <v>0.3</v>
      </c>
      <c r="D6887" s="148" t="s">
        <v>11</v>
      </c>
      <c r="E6887" s="153" t="s">
        <v>52</v>
      </c>
      <c r="F6887" s="149"/>
      <c r="G6887" s="149" t="str">
        <f t="shared" si="232"/>
        <v>1</v>
      </c>
      <c r="H6887" s="150">
        <f t="shared" si="233"/>
        <v>18</v>
      </c>
      <c r="I6887" s="149" t="str" cm="1">
        <f t="array" ref="I6887">_xlfn.XLOOKUP(C6887,imp_horarios,imp_trechos_janta,"",-1,1)</f>
        <v>BELEM X GOIANIA 07:12</v>
      </c>
      <c r="J6887" s="151" t="str" cm="1">
        <f t="array" ref="J6887">_xlfn.XLOOKUP(D6887,justificativas_motivos,justificativas_texto,"",1,1)</f>
        <v>MOTORISTA CUMPRINDO HORÁRIO NA ESCALA ATUAL</v>
      </c>
    </row>
    <row r="6888" spans="1:10" ht="41.25" hidden="1" customHeight="1">
      <c r="A6888" s="152">
        <v>45909</v>
      </c>
      <c r="B6888" s="146">
        <v>24004</v>
      </c>
      <c r="C6888" s="147">
        <v>0.3</v>
      </c>
      <c r="D6888" s="148" t="s">
        <v>11</v>
      </c>
      <c r="E6888" s="153" t="s">
        <v>204</v>
      </c>
      <c r="F6888" s="149"/>
      <c r="G6888" s="149" t="str">
        <f t="shared" si="232"/>
        <v>1</v>
      </c>
      <c r="H6888" s="150">
        <f t="shared" si="233"/>
        <v>18</v>
      </c>
      <c r="I6888" s="149" t="str" cm="1">
        <f t="array" ref="I6888">_xlfn.XLOOKUP(C6888,imp_horarios,imp_trechos_janta,"",-1,1)</f>
        <v>BELEM X GOIANIA 07:12</v>
      </c>
      <c r="J6888" s="151" t="str" cm="1">
        <f t="array" ref="J6888">_xlfn.XLOOKUP(D6888,justificativas_motivos,justificativas_texto,"",1,1)</f>
        <v>MOTORISTA CUMPRINDO HORÁRIO NA ESCALA ATUAL</v>
      </c>
    </row>
    <row r="6889" spans="1:10" ht="41.25" hidden="1" customHeight="1">
      <c r="A6889" s="152">
        <v>45909</v>
      </c>
      <c r="B6889" s="146">
        <v>19016</v>
      </c>
      <c r="C6889" s="147">
        <v>0.75</v>
      </c>
      <c r="D6889" s="148" t="s">
        <v>11</v>
      </c>
      <c r="E6889" s="149" t="s">
        <v>302</v>
      </c>
      <c r="F6889" s="149"/>
      <c r="G6889" s="149" t="str">
        <f t="shared" si="232"/>
        <v>1</v>
      </c>
      <c r="H6889" s="150">
        <f t="shared" si="233"/>
        <v>18</v>
      </c>
      <c r="I6889" s="149" t="str" cm="1">
        <f t="array" ref="I6889">_xlfn.XLOOKUP(C6889,imp_horarios,imp_trechos_janta,"",-1,1)</f>
        <v>GOIANIA X TERESINA 18:00</v>
      </c>
      <c r="J6889" s="151" t="str" cm="1">
        <f t="array" ref="J6889">_xlfn.XLOOKUP(D6889,justificativas_motivos,justificativas_texto,"",1,1)</f>
        <v>MOTORISTA CUMPRINDO HORÁRIO NA ESCALA ATUAL</v>
      </c>
    </row>
    <row r="6890" spans="1:10" ht="41.25" hidden="1" customHeight="1">
      <c r="A6890" s="152">
        <v>45909</v>
      </c>
      <c r="B6890" s="146">
        <v>19016</v>
      </c>
      <c r="C6890" s="147">
        <v>0.75</v>
      </c>
      <c r="D6890" s="148" t="s">
        <v>11</v>
      </c>
      <c r="E6890" s="149" t="s">
        <v>194</v>
      </c>
      <c r="F6890" s="149"/>
      <c r="G6890" s="149" t="str">
        <f t="shared" si="232"/>
        <v>1</v>
      </c>
      <c r="H6890" s="150">
        <f t="shared" si="233"/>
        <v>18</v>
      </c>
      <c r="I6890" s="149" t="str" cm="1">
        <f t="array" ref="I6890">_xlfn.XLOOKUP(C6890,imp_horarios,imp_trechos_janta,"",-1,1)</f>
        <v>GOIANIA X TERESINA 18:00</v>
      </c>
      <c r="J6890" s="151" t="str" cm="1">
        <f t="array" ref="J6890">_xlfn.XLOOKUP(D6890,justificativas_motivos,justificativas_texto,"",1,1)</f>
        <v>MOTORISTA CUMPRINDO HORÁRIO NA ESCALA ATUAL</v>
      </c>
    </row>
    <row r="6891" spans="1:10" ht="41.25" hidden="1" customHeight="1">
      <c r="A6891" s="152">
        <v>45909</v>
      </c>
      <c r="B6891" s="146">
        <v>25011</v>
      </c>
      <c r="C6891" s="147">
        <v>0.79166666666666663</v>
      </c>
      <c r="D6891" s="148" t="s">
        <v>11</v>
      </c>
      <c r="E6891" s="149" t="s">
        <v>132</v>
      </c>
      <c r="F6891" s="149"/>
      <c r="G6891" s="149" t="str">
        <f t="shared" si="232"/>
        <v>1</v>
      </c>
      <c r="H6891" s="150">
        <f t="shared" si="233"/>
        <v>18</v>
      </c>
      <c r="I6891" s="149" t="s">
        <v>79</v>
      </c>
      <c r="J6891" s="151" t="str" cm="1">
        <f t="array" ref="J6891">_xlfn.XLOOKUP(D6891,justificativas_motivos,justificativas_texto,"",1,1)</f>
        <v>MOTORISTA CUMPRINDO HORÁRIO NA ESCALA ATUAL</v>
      </c>
    </row>
    <row r="6892" spans="1:10" ht="41.25" hidden="1" customHeight="1">
      <c r="A6892" s="152">
        <v>45909</v>
      </c>
      <c r="B6892" s="146">
        <v>25011</v>
      </c>
      <c r="C6892" s="147">
        <v>0.79166666666666663</v>
      </c>
      <c r="D6892" s="148" t="s">
        <v>11</v>
      </c>
      <c r="E6892" s="149" t="s">
        <v>131</v>
      </c>
      <c r="F6892" s="149"/>
      <c r="G6892" s="149" t="str">
        <f t="shared" si="232"/>
        <v>1</v>
      </c>
      <c r="H6892" s="150">
        <f t="shared" si="233"/>
        <v>18</v>
      </c>
      <c r="I6892" s="149" t="s">
        <v>79</v>
      </c>
      <c r="J6892" s="151" t="str" cm="1">
        <f t="array" ref="J6892">_xlfn.XLOOKUP(D6892,justificativas_motivos,justificativas_texto,"",1,1)</f>
        <v>MOTORISTA CUMPRINDO HORÁRIO NA ESCALA ATUAL</v>
      </c>
    </row>
    <row r="6893" spans="1:10" ht="41.25" hidden="1" customHeight="1">
      <c r="A6893" s="152">
        <v>45909</v>
      </c>
      <c r="B6893" s="146">
        <v>24001</v>
      </c>
      <c r="C6893" s="147">
        <v>0.83333333333333337</v>
      </c>
      <c r="D6893" s="148" t="s">
        <v>11</v>
      </c>
      <c r="E6893" s="149" t="s">
        <v>85</v>
      </c>
      <c r="F6893" s="149"/>
      <c r="G6893" s="149" t="str">
        <f t="shared" si="232"/>
        <v>1</v>
      </c>
      <c r="H6893" s="150">
        <f t="shared" si="233"/>
        <v>18</v>
      </c>
      <c r="I6893" s="149" t="str" cm="1">
        <f t="array" ref="I6893">_xlfn.XLOOKUP(C6893,imp_horarios,imp_trechos_janta,"",-1,1)</f>
        <v>GOIANIA X SAO LUIS 20:00</v>
      </c>
      <c r="J6893" s="151" t="str" cm="1">
        <f t="array" ref="J6893">_xlfn.XLOOKUP(D6893,justificativas_motivos,justificativas_texto,"",1,1)</f>
        <v>MOTORISTA CUMPRINDO HORÁRIO NA ESCALA ATUAL</v>
      </c>
    </row>
    <row r="6894" spans="1:10" ht="41.25" hidden="1" customHeight="1">
      <c r="A6894" s="152">
        <v>45909</v>
      </c>
      <c r="B6894" s="146">
        <v>24001</v>
      </c>
      <c r="C6894" s="147">
        <v>0.83333333333333337</v>
      </c>
      <c r="D6894" s="148" t="s">
        <v>11</v>
      </c>
      <c r="E6894" s="149" t="s">
        <v>45</v>
      </c>
      <c r="F6894" s="149"/>
      <c r="G6894" s="149" t="str">
        <f t="shared" si="232"/>
        <v>1</v>
      </c>
      <c r="H6894" s="150">
        <f t="shared" si="233"/>
        <v>18</v>
      </c>
      <c r="I6894" s="149" t="str" cm="1">
        <f t="array" ref="I6894">_xlfn.XLOOKUP(C6894,imp_horarios,imp_trechos_janta,"",-1,1)</f>
        <v>GOIANIA X SAO LUIS 20:00</v>
      </c>
      <c r="J6894" s="151" t="str" cm="1">
        <f t="array" ref="J6894">_xlfn.XLOOKUP(D6894,justificativas_motivos,justificativas_texto,"",1,1)</f>
        <v>MOTORISTA CUMPRINDO HORÁRIO NA ESCALA ATUAL</v>
      </c>
    </row>
    <row r="6895" spans="1:10" ht="41.25" hidden="1" customHeight="1">
      <c r="A6895" s="152">
        <v>45910</v>
      </c>
      <c r="B6895" s="146">
        <v>25011</v>
      </c>
      <c r="C6895" s="147">
        <v>0.3</v>
      </c>
      <c r="D6895" s="148" t="s">
        <v>11</v>
      </c>
      <c r="E6895" s="153" t="s">
        <v>290</v>
      </c>
      <c r="F6895" s="149"/>
      <c r="G6895" s="149" t="str">
        <f t="shared" si="232"/>
        <v>1</v>
      </c>
      <c r="H6895" s="150">
        <f t="shared" si="233"/>
        <v>18</v>
      </c>
      <c r="I6895" s="149" t="str" cm="1">
        <f t="array" ref="I6895">_xlfn.XLOOKUP(C6895,imp_horarios,imp_trechos_janta,"",-1,1)</f>
        <v>BELEM X GOIANIA 07:12</v>
      </c>
      <c r="J6895" s="151" t="str" cm="1">
        <f t="array" ref="J6895">_xlfn.XLOOKUP(D6895,justificativas_motivos,justificativas_texto,"",1,1)</f>
        <v>MOTORISTA CUMPRINDO HORÁRIO NA ESCALA ATUAL</v>
      </c>
    </row>
    <row r="6896" spans="1:10" ht="41.25" hidden="1" customHeight="1">
      <c r="A6896" s="152">
        <v>45910</v>
      </c>
      <c r="B6896" s="146">
        <v>25011</v>
      </c>
      <c r="C6896" s="147">
        <v>0.3</v>
      </c>
      <c r="D6896" s="148" t="s">
        <v>11</v>
      </c>
      <c r="E6896" s="153" t="s">
        <v>211</v>
      </c>
      <c r="F6896" s="149"/>
      <c r="G6896" s="149" t="str">
        <f t="shared" si="232"/>
        <v>1</v>
      </c>
      <c r="H6896" s="150">
        <f t="shared" si="233"/>
        <v>18</v>
      </c>
      <c r="I6896" s="149" t="str" cm="1">
        <f t="array" ref="I6896">_xlfn.XLOOKUP(C6896,imp_horarios,imp_trechos_janta,"",-1,1)</f>
        <v>BELEM X GOIANIA 07:12</v>
      </c>
      <c r="J6896" s="151" t="str" cm="1">
        <f t="array" ref="J6896">_xlfn.XLOOKUP(D6896,justificativas_motivos,justificativas_texto,"",1,1)</f>
        <v>MOTORISTA CUMPRINDO HORÁRIO NA ESCALA ATUAL</v>
      </c>
    </row>
    <row r="6897" spans="1:10" ht="41.25" hidden="1" customHeight="1">
      <c r="A6897" s="152">
        <v>45910</v>
      </c>
      <c r="B6897" s="146" t="s">
        <v>137</v>
      </c>
      <c r="C6897" s="147" t="s">
        <v>137</v>
      </c>
      <c r="D6897" s="148" t="s">
        <v>137</v>
      </c>
      <c r="E6897" s="149" t="s">
        <v>85</v>
      </c>
      <c r="F6897" s="149"/>
      <c r="G6897" s="149" t="str">
        <f t="shared" si="232"/>
        <v>1</v>
      </c>
      <c r="H6897" s="150">
        <f t="shared" si="233"/>
        <v>18</v>
      </c>
      <c r="I6897" s="149" t="str" cm="1">
        <f t="array" ref="I6897">_xlfn.XLOOKUP(C6897,imp_horarios,imp_trechos_janta,"",-1,1)</f>
        <v>ESPERA</v>
      </c>
      <c r="J6897" s="151" t="str" cm="1">
        <f t="array" ref="J6897">_xlfn.XLOOKUP(D6897,justificativas_motivos,justificativas_texto,"",1,1)</f>
        <v>MOTORISTA NA GARAGEM EM ESPERA PARA DISPONIBILIDADE DE HORARIOS</v>
      </c>
    </row>
    <row r="6898" spans="1:10" ht="41.25" hidden="1" customHeight="1">
      <c r="A6898" s="152">
        <v>45910</v>
      </c>
      <c r="B6898" s="146" t="s">
        <v>137</v>
      </c>
      <c r="C6898" s="147" t="s">
        <v>137</v>
      </c>
      <c r="D6898" s="148" t="s">
        <v>137</v>
      </c>
      <c r="E6898" s="149" t="s">
        <v>45</v>
      </c>
      <c r="F6898" s="149"/>
      <c r="G6898" s="149" t="str">
        <f t="shared" si="232"/>
        <v>1</v>
      </c>
      <c r="H6898" s="150">
        <f t="shared" si="233"/>
        <v>18</v>
      </c>
      <c r="I6898" s="149" t="str" cm="1">
        <f t="array" ref="I6898">_xlfn.XLOOKUP(C6898,imp_horarios,imp_trechos_janta,"",-1,1)</f>
        <v>ESPERA</v>
      </c>
      <c r="J6898" s="151" t="str" cm="1">
        <f t="array" ref="J6898">_xlfn.XLOOKUP(D6898,justificativas_motivos,justificativas_texto,"",1,1)</f>
        <v>MOTORISTA NA GARAGEM EM ESPERA PARA DISPONIBILIDADE DE HORARIOS</v>
      </c>
    </row>
    <row r="6899" spans="1:10" ht="41.25" hidden="1" customHeight="1">
      <c r="A6899" s="152">
        <v>45910</v>
      </c>
      <c r="B6899" s="146">
        <v>18016</v>
      </c>
      <c r="C6899" s="147">
        <v>0.75</v>
      </c>
      <c r="D6899" s="148" t="s">
        <v>11</v>
      </c>
      <c r="E6899" s="149" t="s">
        <v>452</v>
      </c>
      <c r="F6899" s="149"/>
      <c r="G6899" s="149" t="str">
        <f t="shared" si="232"/>
        <v>1</v>
      </c>
      <c r="H6899" s="150">
        <f t="shared" si="233"/>
        <v>18</v>
      </c>
      <c r="I6899" s="149" t="str" cm="1">
        <f t="array" ref="I6899">_xlfn.XLOOKUP(C6899,imp_horarios,imp_trechos_janta,"",-1,1)</f>
        <v>GOIANIA X TERESINA 18:00</v>
      </c>
      <c r="J6899" s="151" t="str" cm="1">
        <f t="array" ref="J6899">_xlfn.XLOOKUP(D6899,justificativas_motivos,justificativas_texto,"",1,1)</f>
        <v>MOTORISTA CUMPRINDO HORÁRIO NA ESCALA ATUAL</v>
      </c>
    </row>
    <row r="6900" spans="1:10" ht="41.25" hidden="1" customHeight="1">
      <c r="A6900" s="152">
        <v>45910</v>
      </c>
      <c r="B6900" s="146">
        <v>18016</v>
      </c>
      <c r="C6900" s="147">
        <v>0.75</v>
      </c>
      <c r="D6900" s="148" t="s">
        <v>11</v>
      </c>
      <c r="E6900" s="149" t="s">
        <v>95</v>
      </c>
      <c r="F6900" s="149"/>
      <c r="G6900" s="149" t="str">
        <f t="shared" si="232"/>
        <v>1</v>
      </c>
      <c r="H6900" s="150">
        <f t="shared" si="233"/>
        <v>18</v>
      </c>
      <c r="I6900" s="149" t="str" cm="1">
        <f t="array" ref="I6900">_xlfn.XLOOKUP(C6900,imp_horarios,imp_trechos_janta,"",-1,1)</f>
        <v>GOIANIA X TERESINA 18:00</v>
      </c>
      <c r="J6900" s="151" t="str" cm="1">
        <f t="array" ref="J6900">_xlfn.XLOOKUP(D6900,justificativas_motivos,justificativas_texto,"",1,1)</f>
        <v>MOTORISTA CUMPRINDO HORÁRIO NA ESCALA ATUAL</v>
      </c>
    </row>
    <row r="6901" spans="1:10" ht="41.25" hidden="1" customHeight="1">
      <c r="A6901" s="152">
        <v>45910</v>
      </c>
      <c r="B6901" s="146">
        <v>24010</v>
      </c>
      <c r="C6901" s="147">
        <v>0.79166666666666663</v>
      </c>
      <c r="D6901" s="148" t="s">
        <v>11</v>
      </c>
      <c r="E6901" s="149" t="s">
        <v>148</v>
      </c>
      <c r="F6901" s="149"/>
      <c r="G6901" s="149" t="str">
        <f t="shared" si="232"/>
        <v>1</v>
      </c>
      <c r="H6901" s="150">
        <f t="shared" si="233"/>
        <v>18</v>
      </c>
      <c r="I6901" s="149" t="str" cm="1">
        <f t="array" ref="I6901">_xlfn.XLOOKUP(C6901,imp_horarios,imp_trechos_janta,"",-1,1)</f>
        <v>GOIANIA X TERESINA 18:00</v>
      </c>
      <c r="J6901" s="151" t="str" cm="1">
        <f t="array" ref="J6901">_xlfn.XLOOKUP(D6901,justificativas_motivos,justificativas_texto,"",1,1)</f>
        <v>MOTORISTA CUMPRINDO HORÁRIO NA ESCALA ATUAL</v>
      </c>
    </row>
    <row r="6902" spans="1:10" ht="41.25" hidden="1" customHeight="1">
      <c r="A6902" s="152">
        <v>45910</v>
      </c>
      <c r="B6902" s="146">
        <v>24010</v>
      </c>
      <c r="C6902" s="147">
        <v>0.79166666666666663</v>
      </c>
      <c r="D6902" s="148" t="s">
        <v>11</v>
      </c>
      <c r="E6902" s="149" t="s">
        <v>160</v>
      </c>
      <c r="F6902" s="149"/>
      <c r="G6902" s="149" t="str">
        <f t="shared" si="232"/>
        <v>1</v>
      </c>
      <c r="H6902" s="150">
        <f t="shared" si="233"/>
        <v>18</v>
      </c>
      <c r="I6902" s="149" t="str" cm="1">
        <f t="array" ref="I6902">_xlfn.XLOOKUP(C6902,imp_horarios,imp_trechos_janta,"",-1,1)</f>
        <v>GOIANIA X TERESINA 18:00</v>
      </c>
      <c r="J6902" s="151" t="str" cm="1">
        <f t="array" ref="J6902">_xlfn.XLOOKUP(D6902,justificativas_motivos,justificativas_texto,"",1,1)</f>
        <v>MOTORISTA CUMPRINDO HORÁRIO NA ESCALA ATUAL</v>
      </c>
    </row>
    <row r="6903" spans="1:10" ht="41.25" hidden="1" customHeight="1">
      <c r="A6903" s="152">
        <v>45910</v>
      </c>
      <c r="B6903" s="146">
        <v>24013</v>
      </c>
      <c r="C6903" s="147">
        <v>0.83333333333333337</v>
      </c>
      <c r="D6903" s="148" t="s">
        <v>11</v>
      </c>
      <c r="E6903" s="149" t="s">
        <v>121</v>
      </c>
      <c r="F6903" s="149"/>
      <c r="G6903" s="149" t="str">
        <f t="shared" si="232"/>
        <v>1</v>
      </c>
      <c r="H6903" s="150">
        <f t="shared" si="233"/>
        <v>18</v>
      </c>
      <c r="I6903" s="149" t="str" cm="1">
        <f t="array" ref="I6903">_xlfn.XLOOKUP(C6903,imp_horarios,imp_trechos_janta,"",-1,1)</f>
        <v>GOIANIA X SAO LUIS 20:00</v>
      </c>
      <c r="J6903" s="151" t="str" cm="1">
        <f t="array" ref="J6903">_xlfn.XLOOKUP(D6903,justificativas_motivos,justificativas_texto,"",1,1)</f>
        <v>MOTORISTA CUMPRINDO HORÁRIO NA ESCALA ATUAL</v>
      </c>
    </row>
    <row r="6904" spans="1:10" ht="41.25" hidden="1" customHeight="1">
      <c r="A6904" s="152">
        <v>45910</v>
      </c>
      <c r="B6904" s="146">
        <v>24013</v>
      </c>
      <c r="C6904" s="147">
        <v>0.83333333333333337</v>
      </c>
      <c r="D6904" s="148" t="s">
        <v>11</v>
      </c>
      <c r="E6904" s="149" t="s">
        <v>150</v>
      </c>
      <c r="F6904" s="149"/>
      <c r="G6904" s="149" t="str">
        <f t="shared" si="232"/>
        <v>1</v>
      </c>
      <c r="H6904" s="150">
        <f t="shared" si="233"/>
        <v>18</v>
      </c>
      <c r="I6904" s="149" t="str" cm="1">
        <f t="array" ref="I6904">_xlfn.XLOOKUP(C6904,imp_horarios,imp_trechos_janta,"",-1,1)</f>
        <v>GOIANIA X SAO LUIS 20:00</v>
      </c>
      <c r="J6904" s="151" t="str" cm="1">
        <f t="array" ref="J6904">_xlfn.XLOOKUP(D6904,justificativas_motivos,justificativas_texto,"",1,1)</f>
        <v>MOTORISTA CUMPRINDO HORÁRIO NA ESCALA ATUAL</v>
      </c>
    </row>
    <row r="6905" spans="1:10" ht="41.25" hidden="1" customHeight="1">
      <c r="A6905" s="152">
        <v>45910</v>
      </c>
      <c r="B6905" s="136" t="s">
        <v>137</v>
      </c>
      <c r="C6905" s="136" t="s">
        <v>137</v>
      </c>
      <c r="D6905" s="136" t="s">
        <v>137</v>
      </c>
      <c r="E6905" s="132" t="s">
        <v>189</v>
      </c>
      <c r="F6905" s="132"/>
      <c r="G6905" s="132" t="str">
        <f t="shared" si="232"/>
        <v>1</v>
      </c>
      <c r="H6905" s="137">
        <f t="shared" si="233"/>
        <v>18</v>
      </c>
      <c r="I6905" s="132" t="str" cm="1">
        <f t="array" ref="I6905">_xlfn.XLOOKUP(C6905,imp_horarios,imp_trechos_janta,"",-1,1)</f>
        <v>ESPERA</v>
      </c>
      <c r="J6905" s="145" t="str" cm="1">
        <f t="array" ref="J6905">_xlfn.XLOOKUP(D6905,justificativas_motivos,justificativas_texto,"",1,1)</f>
        <v>MOTORISTA NA GARAGEM EM ESPERA PARA DISPONIBILIDADE DE HORARIOS</v>
      </c>
    </row>
    <row r="6906" spans="1:10" ht="41.25" hidden="1" customHeight="1">
      <c r="A6906" s="152">
        <v>45910</v>
      </c>
      <c r="B6906" s="136" t="s">
        <v>137</v>
      </c>
      <c r="C6906" s="136" t="s">
        <v>137</v>
      </c>
      <c r="D6906" s="136" t="s">
        <v>137</v>
      </c>
      <c r="E6906" s="132" t="s">
        <v>133</v>
      </c>
      <c r="F6906" s="132"/>
      <c r="G6906" s="132" t="str">
        <f t="shared" si="232"/>
        <v>1</v>
      </c>
      <c r="H6906" s="137">
        <f t="shared" si="233"/>
        <v>18</v>
      </c>
      <c r="I6906" s="132" t="str" cm="1">
        <f t="array" ref="I6906">_xlfn.XLOOKUP(C6906,imp_horarios,imp_trechos_janta,"",-1,1)</f>
        <v>ESPERA</v>
      </c>
      <c r="J6906" s="145" t="str" cm="1">
        <f t="array" ref="J6906">_xlfn.XLOOKUP(D6906,justificativas_motivos,justificativas_texto,"",1,1)</f>
        <v>MOTORISTA NA GARAGEM EM ESPERA PARA DISPONIBILIDADE DE HORARIOS</v>
      </c>
    </row>
    <row r="6907" spans="1:10" ht="41.25" hidden="1" customHeight="1">
      <c r="A6907" s="152">
        <v>45911</v>
      </c>
      <c r="B6907" s="146">
        <v>24010</v>
      </c>
      <c r="C6907" s="147">
        <v>0.3</v>
      </c>
      <c r="D6907" s="148" t="s">
        <v>11</v>
      </c>
      <c r="E6907" s="153" t="s">
        <v>539</v>
      </c>
      <c r="F6907" s="149"/>
      <c r="G6907" s="149" t="str">
        <f t="shared" si="232"/>
        <v>1</v>
      </c>
      <c r="H6907" s="150">
        <f t="shared" si="233"/>
        <v>18</v>
      </c>
      <c r="I6907" s="149" t="str" cm="1">
        <f t="array" ref="I6907">_xlfn.XLOOKUP(C6907,imp_horarios,imp_trechos_janta,"",-1,1)</f>
        <v>BELEM X GOIANIA 07:12</v>
      </c>
      <c r="J6907" s="151" t="str" cm="1">
        <f t="array" ref="J6907">_xlfn.XLOOKUP(D6907,justificativas_motivos,justificativas_texto,"",1,1)</f>
        <v>MOTORISTA CUMPRINDO HORÁRIO NA ESCALA ATUAL</v>
      </c>
    </row>
    <row r="6908" spans="1:10" ht="41.25" hidden="1" customHeight="1">
      <c r="A6908" s="152">
        <v>45911</v>
      </c>
      <c r="B6908" s="146">
        <v>24010</v>
      </c>
      <c r="C6908" s="147">
        <v>0.3</v>
      </c>
      <c r="D6908" s="148" t="s">
        <v>11</v>
      </c>
      <c r="E6908" s="153" t="s">
        <v>532</v>
      </c>
      <c r="F6908" s="149"/>
      <c r="G6908" s="149" t="str">
        <f t="shared" ref="G6908:G6971" si="234">IF(E6908="MOTORISTA","","1")</f>
        <v>1</v>
      </c>
      <c r="H6908" s="150">
        <f t="shared" si="233"/>
        <v>18</v>
      </c>
      <c r="I6908" s="149" t="str" cm="1">
        <f t="array" ref="I6908">_xlfn.XLOOKUP(C6908,imp_horarios,imp_trechos_janta,"",-1,1)</f>
        <v>BELEM X GOIANIA 07:12</v>
      </c>
      <c r="J6908" s="151" t="str" cm="1">
        <f t="array" ref="J6908">_xlfn.XLOOKUP(D6908,justificativas_motivos,justificativas_texto,"",1,1)</f>
        <v>MOTORISTA CUMPRINDO HORÁRIO NA ESCALA ATUAL</v>
      </c>
    </row>
    <row r="6909" spans="1:10" ht="41.25" hidden="1" customHeight="1">
      <c r="A6909" s="152">
        <v>45911</v>
      </c>
      <c r="B6909" s="146" t="s">
        <v>137</v>
      </c>
      <c r="C6909" s="147" t="s">
        <v>137</v>
      </c>
      <c r="D6909" s="148" t="s">
        <v>137</v>
      </c>
      <c r="E6909" s="149" t="s">
        <v>121</v>
      </c>
      <c r="F6909" s="149"/>
      <c r="G6909" s="149" t="str">
        <f t="shared" si="234"/>
        <v>1</v>
      </c>
      <c r="H6909" s="150">
        <f t="shared" si="233"/>
        <v>18</v>
      </c>
      <c r="I6909" s="149" t="str" cm="1">
        <f t="array" ref="I6909">_xlfn.XLOOKUP(C6909,imp_horarios,imp_trechos_janta,"",-1,1)</f>
        <v>ESPERA</v>
      </c>
      <c r="J6909" s="151" t="str" cm="1">
        <f t="array" ref="J6909">_xlfn.XLOOKUP(D6909,justificativas_motivos,justificativas_texto,"",1,1)</f>
        <v>MOTORISTA NA GARAGEM EM ESPERA PARA DISPONIBILIDADE DE HORARIOS</v>
      </c>
    </row>
    <row r="6910" spans="1:10" ht="41.25" hidden="1" customHeight="1">
      <c r="A6910" s="152">
        <v>45911</v>
      </c>
      <c r="B6910" s="146" t="s">
        <v>137</v>
      </c>
      <c r="C6910" s="147" t="s">
        <v>137</v>
      </c>
      <c r="D6910" s="148" t="s">
        <v>137</v>
      </c>
      <c r="E6910" s="149" t="s">
        <v>150</v>
      </c>
      <c r="F6910" s="149"/>
      <c r="G6910" s="149" t="str">
        <f t="shared" si="234"/>
        <v>1</v>
      </c>
      <c r="H6910" s="150">
        <f t="shared" si="233"/>
        <v>18</v>
      </c>
      <c r="I6910" s="149" t="str" cm="1">
        <f t="array" ref="I6910">_xlfn.XLOOKUP(C6910,imp_horarios,imp_trechos_janta,"",-1,1)</f>
        <v>ESPERA</v>
      </c>
      <c r="J6910" s="151" t="str" cm="1">
        <f t="array" ref="J6910">_xlfn.XLOOKUP(D6910,justificativas_motivos,justificativas_texto,"",1,1)</f>
        <v>MOTORISTA NA GARAGEM EM ESPERA PARA DISPONIBILIDADE DE HORARIOS</v>
      </c>
    </row>
    <row r="6911" spans="1:10" ht="41.25" hidden="1" customHeight="1">
      <c r="A6911" s="152">
        <v>45911</v>
      </c>
      <c r="B6911" s="146">
        <v>17600</v>
      </c>
      <c r="C6911" s="147">
        <v>0.75</v>
      </c>
      <c r="D6911" s="148" t="s">
        <v>11</v>
      </c>
      <c r="E6911" s="149" t="s">
        <v>114</v>
      </c>
      <c r="F6911" s="149"/>
      <c r="G6911" s="149" t="str">
        <f t="shared" si="234"/>
        <v>1</v>
      </c>
      <c r="H6911" s="150">
        <f t="shared" si="233"/>
        <v>18</v>
      </c>
      <c r="I6911" s="149" t="str" cm="1">
        <f t="array" ref="I6911">_xlfn.XLOOKUP(C6911,imp_horarios,imp_trechos_janta,"",-1,1)</f>
        <v>GOIANIA X TERESINA 18:00</v>
      </c>
      <c r="J6911" s="151" t="str" cm="1">
        <f t="array" ref="J6911">_xlfn.XLOOKUP(D6911,justificativas_motivos,justificativas_texto,"",1,1)</f>
        <v>MOTORISTA CUMPRINDO HORÁRIO NA ESCALA ATUAL</v>
      </c>
    </row>
    <row r="6912" spans="1:10" ht="41.25" hidden="1" customHeight="1">
      <c r="A6912" s="152">
        <v>45911</v>
      </c>
      <c r="B6912" s="146">
        <v>17600</v>
      </c>
      <c r="C6912" s="147">
        <v>0.75</v>
      </c>
      <c r="D6912" s="148" t="s">
        <v>11</v>
      </c>
      <c r="E6912" s="149" t="s">
        <v>280</v>
      </c>
      <c r="F6912" s="149"/>
      <c r="G6912" s="149" t="str">
        <f t="shared" si="234"/>
        <v>1</v>
      </c>
      <c r="H6912" s="150">
        <f t="shared" si="233"/>
        <v>18</v>
      </c>
      <c r="I6912" s="149" t="str" cm="1">
        <f t="array" ref="I6912">_xlfn.XLOOKUP(C6912,imp_horarios,imp_trechos_janta,"",-1,1)</f>
        <v>GOIANIA X TERESINA 18:00</v>
      </c>
      <c r="J6912" s="151" t="str" cm="1">
        <f t="array" ref="J6912">_xlfn.XLOOKUP(D6912,justificativas_motivos,justificativas_texto,"",1,1)</f>
        <v>MOTORISTA CUMPRINDO HORÁRIO NA ESCALA ATUAL</v>
      </c>
    </row>
    <row r="6913" spans="1:10" ht="41.25" hidden="1" customHeight="1">
      <c r="A6913" s="152">
        <v>45911</v>
      </c>
      <c r="B6913" s="146">
        <v>24016</v>
      </c>
      <c r="C6913" s="147">
        <v>0.79166666666666663</v>
      </c>
      <c r="D6913" s="148" t="s">
        <v>11</v>
      </c>
      <c r="E6913" s="149" t="s">
        <v>119</v>
      </c>
      <c r="F6913" s="149"/>
      <c r="G6913" s="149" t="str">
        <f t="shared" si="234"/>
        <v>1</v>
      </c>
      <c r="H6913" s="150">
        <f t="shared" si="233"/>
        <v>18</v>
      </c>
      <c r="I6913" s="149" t="s">
        <v>79</v>
      </c>
      <c r="J6913" s="151" t="str" cm="1">
        <f t="array" ref="J6913">_xlfn.XLOOKUP(D6913,justificativas_motivos,justificativas_texto,"",1,1)</f>
        <v>MOTORISTA CUMPRINDO HORÁRIO NA ESCALA ATUAL</v>
      </c>
    </row>
    <row r="6914" spans="1:10" ht="41.25" hidden="1" customHeight="1">
      <c r="A6914" s="152">
        <v>45911</v>
      </c>
      <c r="B6914" s="146">
        <v>24016</v>
      </c>
      <c r="C6914" s="147">
        <v>0.79166666666666663</v>
      </c>
      <c r="D6914" s="148" t="s">
        <v>11</v>
      </c>
      <c r="E6914" s="149" t="s">
        <v>397</v>
      </c>
      <c r="F6914" s="149"/>
      <c r="G6914" s="149" t="str">
        <f t="shared" si="234"/>
        <v>1</v>
      </c>
      <c r="H6914" s="150">
        <f t="shared" si="233"/>
        <v>18</v>
      </c>
      <c r="I6914" s="149" t="s">
        <v>79</v>
      </c>
      <c r="J6914" s="151" t="str" cm="1">
        <f t="array" ref="J6914">_xlfn.XLOOKUP(D6914,justificativas_motivos,justificativas_texto,"",1,1)</f>
        <v>MOTORISTA CUMPRINDO HORÁRIO NA ESCALA ATUAL</v>
      </c>
    </row>
    <row r="6915" spans="1:10" ht="41.25" hidden="1" customHeight="1">
      <c r="A6915" s="152">
        <v>45911</v>
      </c>
      <c r="B6915" s="146">
        <v>24012</v>
      </c>
      <c r="C6915" s="147">
        <v>0.83333333333333337</v>
      </c>
      <c r="D6915" s="148" t="s">
        <v>11</v>
      </c>
      <c r="E6915" s="149" t="s">
        <v>13</v>
      </c>
      <c r="F6915" s="149"/>
      <c r="G6915" s="149" t="str">
        <f t="shared" si="234"/>
        <v>1</v>
      </c>
      <c r="H6915" s="150">
        <f t="shared" si="233"/>
        <v>18</v>
      </c>
      <c r="I6915" s="149" t="str" cm="1">
        <f t="array" ref="I6915">_xlfn.XLOOKUP(C6915,imp_horarios,imp_trechos_janta,"",-1,1)</f>
        <v>GOIANIA X SAO LUIS 20:00</v>
      </c>
      <c r="J6915" s="151" t="str" cm="1">
        <f t="array" ref="J6915">_xlfn.XLOOKUP(D6915,justificativas_motivos,justificativas_texto,"",1,1)</f>
        <v>MOTORISTA CUMPRINDO HORÁRIO NA ESCALA ATUAL</v>
      </c>
    </row>
    <row r="6916" spans="1:10" ht="41.25" hidden="1" customHeight="1">
      <c r="A6916" s="152">
        <v>45911</v>
      </c>
      <c r="B6916" s="146">
        <v>24012</v>
      </c>
      <c r="C6916" s="147">
        <v>0.83333333333333337</v>
      </c>
      <c r="D6916" s="148" t="s">
        <v>11</v>
      </c>
      <c r="E6916" s="149" t="s">
        <v>12</v>
      </c>
      <c r="F6916" s="149"/>
      <c r="G6916" s="149" t="str">
        <f t="shared" si="234"/>
        <v>1</v>
      </c>
      <c r="H6916" s="150">
        <f t="shared" si="233"/>
        <v>18</v>
      </c>
      <c r="I6916" s="149" t="str" cm="1">
        <f t="array" ref="I6916">_xlfn.XLOOKUP(C6916,imp_horarios,imp_trechos_janta,"",-1,1)</f>
        <v>GOIANIA X SAO LUIS 20:00</v>
      </c>
      <c r="J6916" s="151" t="str" cm="1">
        <f t="array" ref="J6916">_xlfn.XLOOKUP(D6916,justificativas_motivos,justificativas_texto,"",1,1)</f>
        <v>MOTORISTA CUMPRINDO HORÁRIO NA ESCALA ATUAL</v>
      </c>
    </row>
    <row r="6917" spans="1:10" ht="41.25" hidden="1" customHeight="1">
      <c r="A6917" s="152">
        <v>45912</v>
      </c>
      <c r="B6917" s="146">
        <v>20010</v>
      </c>
      <c r="C6917" s="147">
        <v>0.87847222222222221</v>
      </c>
      <c r="D6917" s="148" t="s">
        <v>11</v>
      </c>
      <c r="E6917" s="149" t="s">
        <v>119</v>
      </c>
      <c r="F6917" s="149"/>
      <c r="G6917" s="149" t="str">
        <f t="shared" si="234"/>
        <v>1</v>
      </c>
      <c r="H6917" s="150">
        <f t="shared" si="233"/>
        <v>18</v>
      </c>
      <c r="I6917" s="149" t="str" cm="1">
        <f t="array" ref="I6917">_xlfn.XLOOKUP(C6917,imp_horarios,imp_trechos_janta,"",-1,1)</f>
        <v>BELEM X GOIANIA 21:05</v>
      </c>
      <c r="J6917" s="151" t="str" cm="1">
        <f t="array" ref="J6917">_xlfn.XLOOKUP(D6917,justificativas_motivos,justificativas_texto,"",1,1)</f>
        <v>MOTORISTA CUMPRINDO HORÁRIO NA ESCALA ATUAL</v>
      </c>
    </row>
    <row r="6918" spans="1:10" ht="41.25" hidden="1" customHeight="1">
      <c r="A6918" s="152">
        <v>45912</v>
      </c>
      <c r="B6918" s="146">
        <v>20010</v>
      </c>
      <c r="C6918" s="147">
        <v>0.87847222222222221</v>
      </c>
      <c r="D6918" s="148" t="s">
        <v>11</v>
      </c>
      <c r="E6918" s="149" t="s">
        <v>397</v>
      </c>
      <c r="F6918" s="149"/>
      <c r="G6918" s="149" t="str">
        <f t="shared" si="234"/>
        <v>1</v>
      </c>
      <c r="H6918" s="150">
        <f t="shared" si="233"/>
        <v>18</v>
      </c>
      <c r="I6918" s="149" t="str" cm="1">
        <f t="array" ref="I6918">_xlfn.XLOOKUP(C6918,imp_horarios,imp_trechos_janta,"",-1,1)</f>
        <v>BELEM X GOIANIA 21:05</v>
      </c>
      <c r="J6918" s="151" t="str" cm="1">
        <f t="array" ref="J6918">_xlfn.XLOOKUP(D6918,justificativas_motivos,justificativas_texto,"",1,1)</f>
        <v>MOTORISTA CUMPRINDO HORÁRIO NA ESCALA ATUAL</v>
      </c>
    </row>
    <row r="6919" spans="1:10" ht="41.25" hidden="1" customHeight="1">
      <c r="A6919" s="152">
        <v>45912</v>
      </c>
      <c r="B6919" s="146" t="s">
        <v>137</v>
      </c>
      <c r="C6919" s="147" t="s">
        <v>137</v>
      </c>
      <c r="D6919" s="148" t="s">
        <v>137</v>
      </c>
      <c r="E6919" s="149" t="s">
        <v>13</v>
      </c>
      <c r="F6919" s="149"/>
      <c r="G6919" s="149" t="str">
        <f t="shared" si="234"/>
        <v>1</v>
      </c>
      <c r="H6919" s="150">
        <f t="shared" si="233"/>
        <v>18</v>
      </c>
      <c r="I6919" s="149" t="str" cm="1">
        <f t="array" ref="I6919">_xlfn.XLOOKUP(C6919,imp_horarios,imp_trechos_janta,"",-1,1)</f>
        <v>ESPERA</v>
      </c>
      <c r="J6919" s="151" t="str" cm="1">
        <f t="array" ref="J6919">_xlfn.XLOOKUP(D6919,justificativas_motivos,justificativas_texto,"",1,1)</f>
        <v>MOTORISTA NA GARAGEM EM ESPERA PARA DISPONIBILIDADE DE HORARIOS</v>
      </c>
    </row>
    <row r="6920" spans="1:10" ht="41.25" hidden="1" customHeight="1">
      <c r="A6920" s="152">
        <v>45912</v>
      </c>
      <c r="B6920" s="146" t="s">
        <v>137</v>
      </c>
      <c r="C6920" s="147" t="s">
        <v>137</v>
      </c>
      <c r="D6920" s="148" t="s">
        <v>137</v>
      </c>
      <c r="E6920" s="149" t="s">
        <v>12</v>
      </c>
      <c r="F6920" s="149"/>
      <c r="G6920" s="149" t="str">
        <f t="shared" si="234"/>
        <v>1</v>
      </c>
      <c r="H6920" s="150">
        <f t="shared" si="233"/>
        <v>18</v>
      </c>
      <c r="I6920" s="149" t="str" cm="1">
        <f t="array" ref="I6920">_xlfn.XLOOKUP(C6920,imp_horarios,imp_trechos_janta,"",-1,1)</f>
        <v>ESPERA</v>
      </c>
      <c r="J6920" s="151" t="str" cm="1">
        <f t="array" ref="J6920">_xlfn.XLOOKUP(D6920,justificativas_motivos,justificativas_texto,"",1,1)</f>
        <v>MOTORISTA NA GARAGEM EM ESPERA PARA DISPONIBILIDADE DE HORARIOS</v>
      </c>
    </row>
    <row r="6921" spans="1:10" ht="41.25" hidden="1" customHeight="1">
      <c r="A6921" s="152">
        <v>45912</v>
      </c>
      <c r="B6921" s="146">
        <v>19002</v>
      </c>
      <c r="C6921" s="147">
        <v>0.75</v>
      </c>
      <c r="D6921" s="148" t="s">
        <v>11</v>
      </c>
      <c r="E6921" s="149" t="s">
        <v>83</v>
      </c>
      <c r="F6921" s="149"/>
      <c r="G6921" s="149" t="str">
        <f t="shared" si="234"/>
        <v>1</v>
      </c>
      <c r="H6921" s="150">
        <f t="shared" si="233"/>
        <v>18</v>
      </c>
      <c r="I6921" s="149" t="str" cm="1">
        <f t="array" ref="I6921">_xlfn.XLOOKUP(C6921,imp_horarios,imp_trechos_janta,"",-1,1)</f>
        <v>GOIANIA X TERESINA 18:00</v>
      </c>
      <c r="J6921" s="151" t="str" cm="1">
        <f t="array" ref="J6921">_xlfn.XLOOKUP(D6921,justificativas_motivos,justificativas_texto,"",1,1)</f>
        <v>MOTORISTA CUMPRINDO HORÁRIO NA ESCALA ATUAL</v>
      </c>
    </row>
    <row r="6922" spans="1:10" ht="41.25" hidden="1" customHeight="1">
      <c r="A6922" s="152">
        <v>45912</v>
      </c>
      <c r="B6922" s="146">
        <v>19022</v>
      </c>
      <c r="C6922" s="147">
        <v>0.75</v>
      </c>
      <c r="D6922" s="148" t="s">
        <v>11</v>
      </c>
      <c r="E6922" s="149" t="s">
        <v>93</v>
      </c>
      <c r="F6922" s="149"/>
      <c r="G6922" s="149" t="str">
        <f t="shared" si="234"/>
        <v>1</v>
      </c>
      <c r="H6922" s="150">
        <f t="shared" si="233"/>
        <v>18</v>
      </c>
      <c r="I6922" s="149" t="str" cm="1">
        <f t="array" ref="I6922">_xlfn.XLOOKUP(C6922,imp_horarios,imp_trechos_janta,"",-1,1)</f>
        <v>GOIANIA X TERESINA 18:00</v>
      </c>
      <c r="J6922" s="151" t="str" cm="1">
        <f t="array" ref="J6922">_xlfn.XLOOKUP(D6922,justificativas_motivos,justificativas_texto,"",1,1)</f>
        <v>MOTORISTA CUMPRINDO HORÁRIO NA ESCALA ATUAL</v>
      </c>
    </row>
    <row r="6923" spans="1:10" ht="41.25" hidden="1" customHeight="1">
      <c r="A6923" s="152">
        <v>45912</v>
      </c>
      <c r="B6923" s="146">
        <v>24004</v>
      </c>
      <c r="C6923" s="147">
        <v>0.79166666666666663</v>
      </c>
      <c r="D6923" s="148" t="s">
        <v>11</v>
      </c>
      <c r="E6923" s="149" t="s">
        <v>23</v>
      </c>
      <c r="F6923" s="149"/>
      <c r="G6923" s="149" t="str">
        <f t="shared" si="234"/>
        <v>1</v>
      </c>
      <c r="H6923" s="150">
        <f t="shared" si="233"/>
        <v>18</v>
      </c>
      <c r="I6923" s="149" t="s">
        <v>79</v>
      </c>
      <c r="J6923" s="151" t="str" cm="1">
        <f t="array" ref="J6923">_xlfn.XLOOKUP(D6923,justificativas_motivos,justificativas_texto,"",1,1)</f>
        <v>MOTORISTA CUMPRINDO HORÁRIO NA ESCALA ATUAL</v>
      </c>
    </row>
    <row r="6924" spans="1:10" ht="41.25" hidden="1" customHeight="1">
      <c r="A6924" s="152">
        <v>45912</v>
      </c>
      <c r="B6924" s="146">
        <v>24004</v>
      </c>
      <c r="C6924" s="147">
        <v>0.79166666666666663</v>
      </c>
      <c r="D6924" s="148" t="s">
        <v>11</v>
      </c>
      <c r="E6924" s="149" t="s">
        <v>109</v>
      </c>
      <c r="F6924" s="149"/>
      <c r="G6924" s="149" t="str">
        <f t="shared" si="234"/>
        <v>1</v>
      </c>
      <c r="H6924" s="150">
        <f t="shared" si="233"/>
        <v>18</v>
      </c>
      <c r="I6924" s="149" t="s">
        <v>79</v>
      </c>
      <c r="J6924" s="151" t="str" cm="1">
        <f t="array" ref="J6924">_xlfn.XLOOKUP(D6924,justificativas_motivos,justificativas_texto,"",1,1)</f>
        <v>MOTORISTA CUMPRINDO HORÁRIO NA ESCALA ATUAL</v>
      </c>
    </row>
    <row r="6925" spans="1:10" ht="41.25" hidden="1" customHeight="1">
      <c r="A6925" s="152">
        <v>45912</v>
      </c>
      <c r="B6925" s="146">
        <v>24015</v>
      </c>
      <c r="C6925" s="147">
        <v>0.83333333333333337</v>
      </c>
      <c r="D6925" s="148" t="s">
        <v>11</v>
      </c>
      <c r="E6925" s="149" t="s">
        <v>208</v>
      </c>
      <c r="F6925" s="149"/>
      <c r="G6925" s="149" t="str">
        <f t="shared" si="234"/>
        <v>1</v>
      </c>
      <c r="H6925" s="150">
        <f t="shared" si="233"/>
        <v>18</v>
      </c>
      <c r="I6925" s="149" t="str" cm="1">
        <f t="array" ref="I6925">_xlfn.XLOOKUP(C6925,imp_horarios,imp_trechos_janta,"",-1,1)</f>
        <v>GOIANIA X SAO LUIS 20:00</v>
      </c>
      <c r="J6925" s="151" t="str" cm="1">
        <f t="array" ref="J6925">_xlfn.XLOOKUP(D6925,justificativas_motivos,justificativas_texto,"",1,1)</f>
        <v>MOTORISTA CUMPRINDO HORÁRIO NA ESCALA ATUAL</v>
      </c>
    </row>
    <row r="6926" spans="1:10" ht="41.25" hidden="1" customHeight="1">
      <c r="A6926" s="152">
        <v>45912</v>
      </c>
      <c r="B6926" s="146">
        <v>24015</v>
      </c>
      <c r="C6926" s="147">
        <v>0.83333333333333337</v>
      </c>
      <c r="D6926" s="148" t="s">
        <v>11</v>
      </c>
      <c r="E6926" s="149" t="s">
        <v>207</v>
      </c>
      <c r="F6926" s="149"/>
      <c r="G6926" s="149" t="str">
        <f t="shared" si="234"/>
        <v>1</v>
      </c>
      <c r="H6926" s="150">
        <f t="shared" si="233"/>
        <v>18</v>
      </c>
      <c r="I6926" s="149" t="str" cm="1">
        <f t="array" ref="I6926">_xlfn.XLOOKUP(C6926,imp_horarios,imp_trechos_janta,"",-1,1)</f>
        <v>GOIANIA X SAO LUIS 20:00</v>
      </c>
      <c r="J6926" s="151" t="str" cm="1">
        <f t="array" ref="J6926">_xlfn.XLOOKUP(D6926,justificativas_motivos,justificativas_texto,"",1,1)</f>
        <v>MOTORISTA CUMPRINDO HORÁRIO NA ESCALA ATUAL</v>
      </c>
    </row>
    <row r="6927" spans="1:10" ht="41.25" hidden="1" customHeight="1">
      <c r="A6927" s="152">
        <v>45912</v>
      </c>
      <c r="B6927" s="135" t="s">
        <v>503</v>
      </c>
      <c r="C6927" s="133" t="s">
        <v>72</v>
      </c>
      <c r="D6927" s="136" t="s">
        <v>105</v>
      </c>
      <c r="E6927" s="132" t="s">
        <v>210</v>
      </c>
      <c r="F6927" s="132"/>
      <c r="G6927" s="132" t="str">
        <f t="shared" si="234"/>
        <v>1</v>
      </c>
      <c r="H6927" s="137">
        <f t="shared" si="233"/>
        <v>18</v>
      </c>
      <c r="I6927" s="132" t="str" cm="1">
        <f t="array" ref="I6927">_xlfn.XLOOKUP(C6927,imp_horarios,imp_trechos_janta,"",-1,1)</f>
        <v>PASSE</v>
      </c>
      <c r="J6927" s="145" t="str" cm="1">
        <f t="array" ref="J6927">_xlfn.XLOOKUP(D6927,justificativas_motivos,justificativas_texto,"",1,1)</f>
        <v>MOTORISTA PRESTANDO SERVICO DE PLANTAO NA GARAGEM</v>
      </c>
    </row>
    <row r="6928" spans="1:10" ht="41.25" hidden="1" customHeight="1">
      <c r="A6928" s="144">
        <v>45913</v>
      </c>
      <c r="B6928" s="133" t="s">
        <v>137</v>
      </c>
      <c r="C6928" s="133" t="s">
        <v>137</v>
      </c>
      <c r="D6928" s="133" t="s">
        <v>137</v>
      </c>
      <c r="E6928" s="130" t="s">
        <v>208</v>
      </c>
      <c r="F6928" s="132"/>
      <c r="G6928" s="132" t="str">
        <f t="shared" si="234"/>
        <v>1</v>
      </c>
      <c r="H6928" s="137">
        <f t="shared" si="233"/>
        <v>18</v>
      </c>
      <c r="I6928" s="132" t="str" cm="1">
        <f t="array" ref="I6928">_xlfn.XLOOKUP(C6928,imp_horarios,imp_trechos_janta,"",-1,1)</f>
        <v>ESPERA</v>
      </c>
      <c r="J6928" s="145" t="str" cm="1">
        <f t="array" ref="J6928">_xlfn.XLOOKUP(D6928,justificativas_motivos,justificativas_texto,"",1,1)</f>
        <v>MOTORISTA NA GARAGEM EM ESPERA PARA DISPONIBILIDADE DE HORARIOS</v>
      </c>
    </row>
    <row r="6929" spans="1:10" ht="41.25" hidden="1" customHeight="1">
      <c r="A6929" s="152">
        <v>45913</v>
      </c>
      <c r="B6929" s="146" t="s">
        <v>137</v>
      </c>
      <c r="C6929" s="147" t="s">
        <v>137</v>
      </c>
      <c r="D6929" s="148" t="s">
        <v>137</v>
      </c>
      <c r="E6929" s="172" t="s">
        <v>207</v>
      </c>
      <c r="F6929" s="149"/>
      <c r="G6929" s="149" t="str">
        <f t="shared" si="234"/>
        <v>1</v>
      </c>
      <c r="H6929" s="150">
        <f t="shared" si="233"/>
        <v>18</v>
      </c>
      <c r="I6929" s="149" t="str" cm="1">
        <f t="array" ref="I6929">_xlfn.XLOOKUP(C6929,imp_horarios,imp_trechos_janta,"",-1,1)</f>
        <v>ESPERA</v>
      </c>
      <c r="J6929" s="151" t="str" cm="1">
        <f t="array" ref="J6929">_xlfn.XLOOKUP(D6929,justificativas_motivos,justificativas_texto,"",1,1)</f>
        <v>MOTORISTA NA GARAGEM EM ESPERA PARA DISPONIBILIDADE DE HORARIOS</v>
      </c>
    </row>
    <row r="6930" spans="1:10" ht="41.25" hidden="1" customHeight="1">
      <c r="A6930" s="144">
        <v>45913</v>
      </c>
      <c r="B6930" s="135">
        <v>19015</v>
      </c>
      <c r="C6930" s="133">
        <v>0.39583333333333331</v>
      </c>
      <c r="D6930" s="136" t="s">
        <v>11</v>
      </c>
      <c r="E6930" s="130" t="s">
        <v>61</v>
      </c>
      <c r="F6930" s="132"/>
      <c r="G6930" s="132" t="str">
        <f t="shared" si="234"/>
        <v>1</v>
      </c>
      <c r="H6930" s="137">
        <f t="shared" si="233"/>
        <v>18</v>
      </c>
      <c r="I6930" s="132" t="str" cm="1">
        <f t="array" ref="I6930">_xlfn.XLOOKUP(C6930,imp_horarios,imp_trechos_janta,"",-1,1)</f>
        <v>GOIANIA X BELEM 09:30</v>
      </c>
      <c r="J6930" s="145" t="str" cm="1">
        <f t="array" ref="J6930">_xlfn.XLOOKUP(D6930,justificativas_motivos,justificativas_texto,"",1,1)</f>
        <v>MOTORISTA CUMPRINDO HORÁRIO NA ESCALA ATUAL</v>
      </c>
    </row>
    <row r="6931" spans="1:10" ht="41.25" hidden="1" customHeight="1">
      <c r="A6931" s="144">
        <v>45913</v>
      </c>
      <c r="B6931" s="135">
        <v>19015</v>
      </c>
      <c r="C6931" s="133">
        <v>0.39583333333333331</v>
      </c>
      <c r="D6931" s="148" t="s">
        <v>11</v>
      </c>
      <c r="E6931" s="130" t="s">
        <v>379</v>
      </c>
      <c r="F6931" s="132"/>
      <c r="G6931" s="132" t="str">
        <f t="shared" si="234"/>
        <v>1</v>
      </c>
      <c r="H6931" s="137">
        <f t="shared" si="233"/>
        <v>18</v>
      </c>
      <c r="I6931" s="132" t="str" cm="1">
        <f t="array" ref="I6931">_xlfn.XLOOKUP(C6931,imp_horarios,imp_trechos_janta,"",-1,1)</f>
        <v>GOIANIA X BELEM 09:30</v>
      </c>
      <c r="J6931" s="145" t="str" cm="1">
        <f t="array" ref="J6931">_xlfn.XLOOKUP(D6931,justificativas_motivos,justificativas_texto,"",1,1)</f>
        <v>MOTORISTA CUMPRINDO HORÁRIO NA ESCALA ATUAL</v>
      </c>
    </row>
    <row r="6932" spans="1:10" ht="41.25" hidden="1" customHeight="1">
      <c r="A6932" s="144">
        <v>45913</v>
      </c>
      <c r="B6932" s="135">
        <v>19024</v>
      </c>
      <c r="C6932" s="133">
        <v>0.75</v>
      </c>
      <c r="D6932" s="148" t="s">
        <v>11</v>
      </c>
      <c r="E6932" s="130" t="s">
        <v>24</v>
      </c>
      <c r="F6932" s="132"/>
      <c r="G6932" s="132" t="str">
        <f t="shared" si="234"/>
        <v>1</v>
      </c>
      <c r="H6932" s="137">
        <f t="shared" si="233"/>
        <v>18</v>
      </c>
      <c r="I6932" s="132" t="str" cm="1">
        <f t="array" ref="I6932">_xlfn.XLOOKUP(C6932,imp_horarios,imp_trechos_janta,"",-1,1)</f>
        <v>GOIANIA X TERESINA 18:00</v>
      </c>
      <c r="J6932" s="145" t="str" cm="1">
        <f t="array" ref="J6932">_xlfn.XLOOKUP(D6932,justificativas_motivos,justificativas_texto,"",1,1)</f>
        <v>MOTORISTA CUMPRINDO HORÁRIO NA ESCALA ATUAL</v>
      </c>
    </row>
    <row r="6933" spans="1:10" ht="41.25" hidden="1" customHeight="1">
      <c r="A6933" s="144">
        <v>45913</v>
      </c>
      <c r="B6933" s="135">
        <v>19024</v>
      </c>
      <c r="C6933" s="133">
        <v>0.75</v>
      </c>
      <c r="D6933" s="148" t="s">
        <v>11</v>
      </c>
      <c r="E6933" s="130" t="s">
        <v>26</v>
      </c>
      <c r="F6933" s="132"/>
      <c r="G6933" s="132" t="str">
        <f t="shared" si="234"/>
        <v>1</v>
      </c>
      <c r="H6933" s="137">
        <f t="shared" si="233"/>
        <v>18</v>
      </c>
      <c r="I6933" s="132" t="str" cm="1">
        <f t="array" ref="I6933">_xlfn.XLOOKUP(C6933,imp_horarios,imp_trechos_janta,"",-1,1)</f>
        <v>GOIANIA X TERESINA 18:00</v>
      </c>
      <c r="J6933" s="145" t="str" cm="1">
        <f t="array" ref="J6933">_xlfn.XLOOKUP(D6933,justificativas_motivos,justificativas_texto,"",1,1)</f>
        <v>MOTORISTA CUMPRINDO HORÁRIO NA ESCALA ATUAL</v>
      </c>
    </row>
    <row r="6934" spans="1:10" ht="41.25" hidden="1" customHeight="1">
      <c r="A6934" s="144">
        <v>45913</v>
      </c>
      <c r="B6934" s="146">
        <v>25011</v>
      </c>
      <c r="C6934" s="147">
        <v>0.79166666666666663</v>
      </c>
      <c r="D6934" s="148" t="s">
        <v>11</v>
      </c>
      <c r="E6934" s="172" t="s">
        <v>218</v>
      </c>
      <c r="F6934" s="149"/>
      <c r="G6934" s="149" t="str">
        <f t="shared" si="234"/>
        <v>1</v>
      </c>
      <c r="H6934" s="150">
        <f t="shared" si="233"/>
        <v>18</v>
      </c>
      <c r="I6934" s="149" t="str" cm="1">
        <f t="array" ref="I6934">_xlfn.XLOOKUP(C6934,imp_horarios,imp_trechos_janta,"",-1,1)</f>
        <v>GOIANIA X TERESINA 18:00</v>
      </c>
      <c r="J6934" s="151" t="str" cm="1">
        <f t="array" ref="J6934">_xlfn.XLOOKUP(D6934,justificativas_motivos,justificativas_texto,"",1,1)</f>
        <v>MOTORISTA CUMPRINDO HORÁRIO NA ESCALA ATUAL</v>
      </c>
    </row>
    <row r="6935" spans="1:10" ht="41.25" hidden="1" customHeight="1">
      <c r="A6935" s="144">
        <v>45913</v>
      </c>
      <c r="B6935" s="135">
        <v>25011</v>
      </c>
      <c r="C6935" s="133">
        <v>0.79166666666666663</v>
      </c>
      <c r="D6935" s="136" t="s">
        <v>11</v>
      </c>
      <c r="E6935" s="130" t="s">
        <v>80</v>
      </c>
      <c r="F6935" s="132"/>
      <c r="G6935" s="132" t="str">
        <f t="shared" si="234"/>
        <v>1</v>
      </c>
      <c r="H6935" s="137">
        <f t="shared" si="233"/>
        <v>18</v>
      </c>
      <c r="I6935" s="132" t="str" cm="1">
        <f t="array" ref="I6935">_xlfn.XLOOKUP(C6935,imp_horarios,imp_trechos_janta,"",-1,1)</f>
        <v>GOIANIA X TERESINA 18:00</v>
      </c>
      <c r="J6935" s="145" t="str" cm="1">
        <f t="array" ref="J6935">_xlfn.XLOOKUP(D6935,justificativas_motivos,justificativas_texto,"",1,1)</f>
        <v>MOTORISTA CUMPRINDO HORÁRIO NA ESCALA ATUAL</v>
      </c>
    </row>
    <row r="6936" spans="1:10" ht="41.25" hidden="1" customHeight="1">
      <c r="A6936" s="144">
        <v>45913</v>
      </c>
      <c r="B6936" s="135">
        <v>25008</v>
      </c>
      <c r="C6936" s="133">
        <v>0.83333333333333337</v>
      </c>
      <c r="D6936" s="136" t="s">
        <v>11</v>
      </c>
      <c r="E6936" s="130" t="s">
        <v>193</v>
      </c>
      <c r="F6936" s="132"/>
      <c r="G6936" s="132" t="str">
        <f t="shared" si="234"/>
        <v>1</v>
      </c>
      <c r="H6936" s="137">
        <f t="shared" si="233"/>
        <v>18</v>
      </c>
      <c r="I6936" s="132" t="str" cm="1">
        <f t="array" ref="I6936">_xlfn.XLOOKUP(C6936,imp_horarios,imp_trechos_janta,"",-1,1)</f>
        <v>GOIANIA X SAO LUIS 20:00</v>
      </c>
      <c r="J6936" s="145" t="str" cm="1">
        <f t="array" ref="J6936">_xlfn.XLOOKUP(D6936,justificativas_motivos,justificativas_texto,"",1,1)</f>
        <v>MOTORISTA CUMPRINDO HORÁRIO NA ESCALA ATUAL</v>
      </c>
    </row>
    <row r="6937" spans="1:10" ht="41.25" hidden="1" customHeight="1">
      <c r="A6937" s="144">
        <v>45913</v>
      </c>
      <c r="B6937" s="135">
        <v>25008</v>
      </c>
      <c r="C6937" s="133">
        <v>0.83333333333333337</v>
      </c>
      <c r="D6937" s="136" t="s">
        <v>11</v>
      </c>
      <c r="E6937" s="130" t="s">
        <v>168</v>
      </c>
      <c r="F6937" s="132"/>
      <c r="G6937" s="132" t="str">
        <f t="shared" si="234"/>
        <v>1</v>
      </c>
      <c r="H6937" s="137">
        <f t="shared" si="233"/>
        <v>18</v>
      </c>
      <c r="I6937" s="132" t="str" cm="1">
        <f t="array" ref="I6937">_xlfn.XLOOKUP(C6937,imp_horarios,imp_trechos_janta,"",-1,1)</f>
        <v>GOIANIA X SAO LUIS 20:00</v>
      </c>
      <c r="J6937" s="145" t="str" cm="1">
        <f t="array" ref="J6937">_xlfn.XLOOKUP(D6937,justificativas_motivos,justificativas_texto,"",1,1)</f>
        <v>MOTORISTA CUMPRINDO HORÁRIO NA ESCALA ATUAL</v>
      </c>
    </row>
    <row r="6938" spans="1:10" ht="41.25" hidden="1" customHeight="1">
      <c r="A6938" s="144">
        <v>45913</v>
      </c>
      <c r="B6938" s="135" t="s">
        <v>503</v>
      </c>
      <c r="C6938" s="133" t="s">
        <v>72</v>
      </c>
      <c r="D6938" s="136" t="s">
        <v>105</v>
      </c>
      <c r="E6938" s="130" t="s">
        <v>210</v>
      </c>
      <c r="F6938" s="132"/>
      <c r="G6938" s="132" t="str">
        <f t="shared" si="234"/>
        <v>1</v>
      </c>
      <c r="H6938" s="137">
        <f t="shared" ref="H6938:H7001" si="235">IF(E6938="MOTORISTA","",18)</f>
        <v>18</v>
      </c>
      <c r="I6938" s="132" t="str" cm="1">
        <f t="array" ref="I6938">_xlfn.XLOOKUP(C6938,imp_horarios,imp_trechos_janta,"",-1,1)</f>
        <v>PASSE</v>
      </c>
      <c r="J6938" s="145" t="str" cm="1">
        <f t="array" ref="J6938">_xlfn.XLOOKUP(D6938,justificativas_motivos,justificativas_texto,"",1,1)</f>
        <v>MOTORISTA PRESTANDO SERVICO DE PLANTAO NA GARAGEM</v>
      </c>
    </row>
    <row r="6939" spans="1:10" ht="41.25" hidden="1" customHeight="1">
      <c r="A6939" s="152">
        <v>45914</v>
      </c>
      <c r="B6939" s="146">
        <v>24001</v>
      </c>
      <c r="C6939" s="147">
        <v>0.3</v>
      </c>
      <c r="D6939" s="148" t="s">
        <v>11</v>
      </c>
      <c r="E6939" s="130" t="s">
        <v>193</v>
      </c>
      <c r="F6939" s="149"/>
      <c r="G6939" s="149" t="str">
        <f t="shared" si="234"/>
        <v>1</v>
      </c>
      <c r="H6939" s="150">
        <f t="shared" si="235"/>
        <v>18</v>
      </c>
      <c r="I6939" s="149" t="str" cm="1">
        <f t="array" ref="I6939">_xlfn.XLOOKUP(C6939,imp_horarios,imp_trechos_janta,"",-1,1)</f>
        <v>BELEM X GOIANIA 07:12</v>
      </c>
      <c r="J6939" s="151" t="str" cm="1">
        <f t="array" ref="J6939">_xlfn.XLOOKUP(D6939,justificativas_motivos,justificativas_texto,"",1,1)</f>
        <v>MOTORISTA CUMPRINDO HORÁRIO NA ESCALA ATUAL</v>
      </c>
    </row>
    <row r="6940" spans="1:10" ht="41.25" hidden="1" customHeight="1">
      <c r="A6940" s="152">
        <v>45914</v>
      </c>
      <c r="B6940" s="146">
        <v>24001</v>
      </c>
      <c r="C6940" s="147">
        <v>0.3</v>
      </c>
      <c r="D6940" s="148" t="s">
        <v>11</v>
      </c>
      <c r="E6940" s="130" t="s">
        <v>168</v>
      </c>
      <c r="F6940" s="149"/>
      <c r="G6940" s="149" t="str">
        <f t="shared" si="234"/>
        <v>1</v>
      </c>
      <c r="H6940" s="150">
        <f t="shared" si="235"/>
        <v>18</v>
      </c>
      <c r="I6940" s="149" t="str" cm="1">
        <f t="array" ref="I6940">_xlfn.XLOOKUP(C6940,imp_horarios,imp_trechos_janta,"",-1,1)</f>
        <v>BELEM X GOIANIA 07:12</v>
      </c>
      <c r="J6940" s="151" t="str" cm="1">
        <f t="array" ref="J6940">_xlfn.XLOOKUP(D6940,justificativas_motivos,justificativas_texto,"",1,1)</f>
        <v>MOTORISTA CUMPRINDO HORÁRIO NA ESCALA ATUAL</v>
      </c>
    </row>
    <row r="6941" spans="1:10" ht="41.25" hidden="1" customHeight="1">
      <c r="A6941" s="152">
        <v>45914</v>
      </c>
      <c r="B6941" s="146">
        <v>25007</v>
      </c>
      <c r="C6941" s="147">
        <v>0.33333333333333331</v>
      </c>
      <c r="D6941" s="148" t="s">
        <v>11</v>
      </c>
      <c r="E6941" s="153" t="s">
        <v>126</v>
      </c>
      <c r="F6941" s="149"/>
      <c r="G6941" s="149" t="str">
        <f t="shared" si="234"/>
        <v>1</v>
      </c>
      <c r="H6941" s="150">
        <f t="shared" si="235"/>
        <v>18</v>
      </c>
      <c r="I6941" s="149" t="str" cm="1">
        <f t="array" ref="I6941">_xlfn.XLOOKUP(C6941,imp_horarios,imp_trechos_janta,"",-1,1)</f>
        <v>SAO LUIS X GOIANIA 08:00</v>
      </c>
      <c r="J6941" s="151" t="str" cm="1">
        <f t="array" ref="J6941">_xlfn.XLOOKUP(D6941,justificativas_motivos,justificativas_texto,"",1,1)</f>
        <v>MOTORISTA CUMPRINDO HORÁRIO NA ESCALA ATUAL</v>
      </c>
    </row>
    <row r="6942" spans="1:10" ht="41.25" hidden="1" customHeight="1">
      <c r="A6942" s="152">
        <v>45914</v>
      </c>
      <c r="B6942" s="146">
        <v>25007</v>
      </c>
      <c r="C6942" s="147">
        <v>0.33333333333333331</v>
      </c>
      <c r="D6942" s="148" t="s">
        <v>11</v>
      </c>
      <c r="E6942" s="153" t="s">
        <v>416</v>
      </c>
      <c r="F6942" s="149"/>
      <c r="G6942" s="149" t="str">
        <f t="shared" si="234"/>
        <v>1</v>
      </c>
      <c r="H6942" s="150">
        <f t="shared" si="235"/>
        <v>18</v>
      </c>
      <c r="I6942" s="149" t="str" cm="1">
        <f t="array" ref="I6942">_xlfn.XLOOKUP(C6942,imp_horarios,imp_trechos_janta,"",-1,1)</f>
        <v>SAO LUIS X GOIANIA 08:00</v>
      </c>
      <c r="J6942" s="151" t="str" cm="1">
        <f t="array" ref="J6942">_xlfn.XLOOKUP(D6942,justificativas_motivos,justificativas_texto,"",1,1)</f>
        <v>MOTORISTA CUMPRINDO HORÁRIO NA ESCALA ATUAL</v>
      </c>
    </row>
    <row r="6943" spans="1:10" ht="41.25" hidden="1" customHeight="1">
      <c r="A6943" s="152">
        <v>45914</v>
      </c>
      <c r="B6943" s="146">
        <v>19018</v>
      </c>
      <c r="C6943" s="147">
        <v>0.75</v>
      </c>
      <c r="D6943" s="148" t="s">
        <v>11</v>
      </c>
      <c r="E6943" s="149" t="s">
        <v>42</v>
      </c>
      <c r="F6943" s="149"/>
      <c r="G6943" s="149" t="str">
        <f t="shared" si="234"/>
        <v>1</v>
      </c>
      <c r="H6943" s="150">
        <f t="shared" si="235"/>
        <v>18</v>
      </c>
      <c r="I6943" s="149" t="str" cm="1">
        <f t="array" ref="I6943">_xlfn.XLOOKUP(C6943,imp_horarios,imp_trechos_janta,"",-1,1)</f>
        <v>GOIANIA X TERESINA 18:00</v>
      </c>
      <c r="J6943" s="151" t="str" cm="1">
        <f t="array" ref="J6943">_xlfn.XLOOKUP(D6943,justificativas_motivos,justificativas_texto,"",1,1)</f>
        <v>MOTORISTA CUMPRINDO HORÁRIO NA ESCALA ATUAL</v>
      </c>
    </row>
    <row r="6944" spans="1:10" ht="41.25" hidden="1" customHeight="1">
      <c r="A6944" s="152">
        <v>45914</v>
      </c>
      <c r="B6944" s="146">
        <v>19018</v>
      </c>
      <c r="C6944" s="147">
        <v>0.75</v>
      </c>
      <c r="D6944" s="148" t="s">
        <v>11</v>
      </c>
      <c r="E6944" s="149" t="s">
        <v>43</v>
      </c>
      <c r="F6944" s="149"/>
      <c r="G6944" s="149" t="str">
        <f t="shared" si="234"/>
        <v>1</v>
      </c>
      <c r="H6944" s="150">
        <f t="shared" si="235"/>
        <v>18</v>
      </c>
      <c r="I6944" s="149" t="str" cm="1">
        <f t="array" ref="I6944">_xlfn.XLOOKUP(C6944,imp_horarios,imp_trechos_janta,"",-1,1)</f>
        <v>GOIANIA X TERESINA 18:00</v>
      </c>
      <c r="J6944" s="151" t="str" cm="1">
        <f t="array" ref="J6944">_xlfn.XLOOKUP(D6944,justificativas_motivos,justificativas_texto,"",1,1)</f>
        <v>MOTORISTA CUMPRINDO HORÁRIO NA ESCALA ATUAL</v>
      </c>
    </row>
    <row r="6945" spans="1:10" ht="41.25" hidden="1" customHeight="1">
      <c r="A6945" s="152">
        <v>45914</v>
      </c>
      <c r="B6945" s="146">
        <v>24002</v>
      </c>
      <c r="C6945" s="147">
        <v>0.79166666666666663</v>
      </c>
      <c r="D6945" s="148" t="s">
        <v>11</v>
      </c>
      <c r="E6945" s="149" t="s">
        <v>65</v>
      </c>
      <c r="F6945" s="149"/>
      <c r="G6945" s="149" t="str">
        <f t="shared" si="234"/>
        <v>1</v>
      </c>
      <c r="H6945" s="150">
        <f t="shared" si="235"/>
        <v>18</v>
      </c>
      <c r="I6945" s="149" t="s">
        <v>79</v>
      </c>
      <c r="J6945" s="151" t="str" cm="1">
        <f t="array" ref="J6945">_xlfn.XLOOKUP(D6945,justificativas_motivos,justificativas_texto,"",1,1)</f>
        <v>MOTORISTA CUMPRINDO HORÁRIO NA ESCALA ATUAL</v>
      </c>
    </row>
    <row r="6946" spans="1:10" ht="41.25" hidden="1" customHeight="1">
      <c r="A6946" s="152">
        <v>45914</v>
      </c>
      <c r="B6946" s="146">
        <v>24002</v>
      </c>
      <c r="C6946" s="147">
        <v>0.79166666666666663</v>
      </c>
      <c r="D6946" s="148" t="s">
        <v>11</v>
      </c>
      <c r="E6946" s="149" t="s">
        <v>64</v>
      </c>
      <c r="F6946" s="149"/>
      <c r="G6946" s="149" t="str">
        <f t="shared" si="234"/>
        <v>1</v>
      </c>
      <c r="H6946" s="150">
        <f t="shared" si="235"/>
        <v>18</v>
      </c>
      <c r="I6946" s="149" t="s">
        <v>79</v>
      </c>
      <c r="J6946" s="151" t="str" cm="1">
        <f t="array" ref="J6946">_xlfn.XLOOKUP(D6946,justificativas_motivos,justificativas_texto,"",1,1)</f>
        <v>MOTORISTA CUMPRINDO HORÁRIO NA ESCALA ATUAL</v>
      </c>
    </row>
    <row r="6947" spans="1:10" ht="41.25" hidden="1" customHeight="1">
      <c r="A6947" s="152">
        <v>45914</v>
      </c>
      <c r="B6947" s="146">
        <v>24014</v>
      </c>
      <c r="C6947" s="147">
        <v>0.83333333333333337</v>
      </c>
      <c r="D6947" s="148" t="s">
        <v>11</v>
      </c>
      <c r="E6947" s="149" t="s">
        <v>302</v>
      </c>
      <c r="F6947" s="149"/>
      <c r="G6947" s="149" t="str">
        <f t="shared" si="234"/>
        <v>1</v>
      </c>
      <c r="H6947" s="150">
        <f t="shared" si="235"/>
        <v>18</v>
      </c>
      <c r="I6947" s="149" t="str" cm="1">
        <f t="array" ref="I6947">_xlfn.XLOOKUP(C6947,imp_horarios,imp_trechos_janta,"",-1,1)</f>
        <v>GOIANIA X SAO LUIS 20:00</v>
      </c>
      <c r="J6947" s="151" t="str" cm="1">
        <f t="array" ref="J6947">_xlfn.XLOOKUP(D6947,justificativas_motivos,justificativas_texto,"",1,1)</f>
        <v>MOTORISTA CUMPRINDO HORÁRIO NA ESCALA ATUAL</v>
      </c>
    </row>
    <row r="6948" spans="1:10" ht="41.25" hidden="1" customHeight="1">
      <c r="A6948" s="152">
        <v>45914</v>
      </c>
      <c r="B6948" s="146">
        <v>24014</v>
      </c>
      <c r="C6948" s="147">
        <v>0.83333333333333337</v>
      </c>
      <c r="D6948" s="148" t="s">
        <v>11</v>
      </c>
      <c r="E6948" s="149" t="s">
        <v>194</v>
      </c>
      <c r="F6948" s="149"/>
      <c r="G6948" s="149" t="str">
        <f t="shared" si="234"/>
        <v>1</v>
      </c>
      <c r="H6948" s="150">
        <f t="shared" si="235"/>
        <v>18</v>
      </c>
      <c r="I6948" s="149" t="str" cm="1">
        <f t="array" ref="I6948">_xlfn.XLOOKUP(C6948,imp_horarios,imp_trechos_janta,"",-1,1)</f>
        <v>GOIANIA X SAO LUIS 20:00</v>
      </c>
      <c r="J6948" s="151" t="str" cm="1">
        <f t="array" ref="J6948">_xlfn.XLOOKUP(D6948,justificativas_motivos,justificativas_texto,"",1,1)</f>
        <v>MOTORISTA CUMPRINDO HORÁRIO NA ESCALA ATUAL</v>
      </c>
    </row>
    <row r="6949" spans="1:10" ht="41.25" hidden="1" customHeight="1">
      <c r="A6949" s="152">
        <v>45915</v>
      </c>
      <c r="B6949" s="146" t="s">
        <v>137</v>
      </c>
      <c r="C6949" s="147" t="s">
        <v>137</v>
      </c>
      <c r="D6949" s="148" t="s">
        <v>137</v>
      </c>
      <c r="E6949" s="149" t="s">
        <v>65</v>
      </c>
      <c r="F6949" s="149"/>
      <c r="G6949" s="149" t="str">
        <f t="shared" si="234"/>
        <v>1</v>
      </c>
      <c r="H6949" s="150">
        <f t="shared" si="235"/>
        <v>18</v>
      </c>
      <c r="I6949" s="149" t="str" cm="1">
        <f t="array" ref="I6949">_xlfn.XLOOKUP(C6949,imp_horarios,imp_trechos_janta,"",-1,1)</f>
        <v>ESPERA</v>
      </c>
      <c r="J6949" s="151" t="str" cm="1">
        <f t="array" ref="J6949">_xlfn.XLOOKUP(D6949,justificativas_motivos,justificativas_texto,"",1,1)</f>
        <v>MOTORISTA NA GARAGEM EM ESPERA PARA DISPONIBILIDADE DE HORARIOS</v>
      </c>
    </row>
    <row r="6950" spans="1:10" ht="41.25" hidden="1" customHeight="1">
      <c r="A6950" s="152">
        <v>45915</v>
      </c>
      <c r="B6950" s="146" t="s">
        <v>137</v>
      </c>
      <c r="C6950" s="147" t="s">
        <v>137</v>
      </c>
      <c r="D6950" s="148" t="s">
        <v>137</v>
      </c>
      <c r="E6950" s="149" t="s">
        <v>64</v>
      </c>
      <c r="F6950" s="149"/>
      <c r="G6950" s="149" t="str">
        <f t="shared" si="234"/>
        <v>1</v>
      </c>
      <c r="H6950" s="150">
        <f t="shared" si="235"/>
        <v>18</v>
      </c>
      <c r="I6950" s="149" t="str" cm="1">
        <f t="array" ref="I6950">_xlfn.XLOOKUP(C6950,imp_horarios,imp_trechos_janta,"",-1,1)</f>
        <v>ESPERA</v>
      </c>
      <c r="J6950" s="151" t="str" cm="1">
        <f t="array" ref="J6950">_xlfn.XLOOKUP(D6950,justificativas_motivos,justificativas_texto,"",1,1)</f>
        <v>MOTORISTA NA GARAGEM EM ESPERA PARA DISPONIBILIDADE DE HORARIOS</v>
      </c>
    </row>
    <row r="6951" spans="1:10" ht="41.25" hidden="1" customHeight="1">
      <c r="A6951" s="152">
        <v>45915</v>
      </c>
      <c r="B6951" s="146" t="s">
        <v>137</v>
      </c>
      <c r="C6951" s="147" t="s">
        <v>137</v>
      </c>
      <c r="D6951" s="148" t="s">
        <v>137</v>
      </c>
      <c r="E6951" s="149" t="s">
        <v>302</v>
      </c>
      <c r="F6951" s="149"/>
      <c r="G6951" s="149" t="str">
        <f t="shared" si="234"/>
        <v>1</v>
      </c>
      <c r="H6951" s="150">
        <f t="shared" si="235"/>
        <v>18</v>
      </c>
      <c r="I6951" s="149" t="str" cm="1">
        <f t="array" ref="I6951">_xlfn.XLOOKUP(C6951,imp_horarios,imp_trechos_janta,"",-1,1)</f>
        <v>ESPERA</v>
      </c>
      <c r="J6951" s="151" t="str" cm="1">
        <f t="array" ref="J6951">_xlfn.XLOOKUP(D6951,justificativas_motivos,justificativas_texto,"",1,1)</f>
        <v>MOTORISTA NA GARAGEM EM ESPERA PARA DISPONIBILIDADE DE HORARIOS</v>
      </c>
    </row>
    <row r="6952" spans="1:10" ht="41.25" hidden="1" customHeight="1">
      <c r="A6952" s="152">
        <v>45915</v>
      </c>
      <c r="B6952" s="146" t="s">
        <v>137</v>
      </c>
      <c r="C6952" s="147" t="s">
        <v>137</v>
      </c>
      <c r="D6952" s="148" t="s">
        <v>137</v>
      </c>
      <c r="E6952" s="149" t="s">
        <v>194</v>
      </c>
      <c r="F6952" s="149"/>
      <c r="G6952" s="149" t="str">
        <f t="shared" si="234"/>
        <v>1</v>
      </c>
      <c r="H6952" s="150">
        <f t="shared" si="235"/>
        <v>18</v>
      </c>
      <c r="I6952" s="149" t="str" cm="1">
        <f t="array" ref="I6952">_xlfn.XLOOKUP(C6952,imp_horarios,imp_trechos_janta,"",-1,1)</f>
        <v>ESPERA</v>
      </c>
      <c r="J6952" s="151" t="str" cm="1">
        <f t="array" ref="J6952">_xlfn.XLOOKUP(D6952,justificativas_motivos,justificativas_texto,"",1,1)</f>
        <v>MOTORISTA NA GARAGEM EM ESPERA PARA DISPONIBILIDADE DE HORARIOS</v>
      </c>
    </row>
    <row r="6953" spans="1:10" ht="41.25" hidden="1" customHeight="1">
      <c r="A6953" s="152">
        <v>45915</v>
      </c>
      <c r="B6953" s="146">
        <v>19013</v>
      </c>
      <c r="C6953" s="147">
        <v>0.39583333333333331</v>
      </c>
      <c r="D6953" s="148" t="s">
        <v>11</v>
      </c>
      <c r="E6953" s="153" t="s">
        <v>204</v>
      </c>
      <c r="F6953" s="149"/>
      <c r="G6953" s="149" t="str">
        <f t="shared" si="234"/>
        <v>1</v>
      </c>
      <c r="H6953" s="150">
        <f t="shared" si="235"/>
        <v>18</v>
      </c>
      <c r="I6953" s="149" t="str" cm="1">
        <f t="array" ref="I6953">_xlfn.XLOOKUP(C6953,imp_horarios,imp_trechos_janta,"",-1,1)</f>
        <v>GOIANIA X BELEM 09:30</v>
      </c>
      <c r="J6953" s="151" t="str" cm="1">
        <f t="array" ref="J6953">_xlfn.XLOOKUP(D6953,justificativas_motivos,justificativas_texto,"",1,1)</f>
        <v>MOTORISTA CUMPRINDO HORÁRIO NA ESCALA ATUAL</v>
      </c>
    </row>
    <row r="6954" spans="1:10" ht="41.25" hidden="1" customHeight="1">
      <c r="A6954" s="152">
        <v>45915</v>
      </c>
      <c r="B6954" s="146">
        <v>19013</v>
      </c>
      <c r="C6954" s="147">
        <v>0.39583333333333331</v>
      </c>
      <c r="D6954" s="148" t="s">
        <v>11</v>
      </c>
      <c r="E6954" s="153" t="s">
        <v>118</v>
      </c>
      <c r="F6954" s="149"/>
      <c r="G6954" s="149" t="str">
        <f t="shared" si="234"/>
        <v>1</v>
      </c>
      <c r="H6954" s="150">
        <f t="shared" si="235"/>
        <v>18</v>
      </c>
      <c r="I6954" s="149" t="str" cm="1">
        <f t="array" ref="I6954">_xlfn.XLOOKUP(C6954,imp_horarios,imp_trechos_janta,"",-1,1)</f>
        <v>GOIANIA X BELEM 09:30</v>
      </c>
      <c r="J6954" s="151" t="str" cm="1">
        <f t="array" ref="J6954">_xlfn.XLOOKUP(D6954,justificativas_motivos,justificativas_texto,"",1,1)</f>
        <v>MOTORISTA CUMPRINDO HORÁRIO NA ESCALA ATUAL</v>
      </c>
    </row>
    <row r="6955" spans="1:10" ht="41.25" hidden="1" customHeight="1">
      <c r="A6955" s="152">
        <v>45915</v>
      </c>
      <c r="B6955" s="146">
        <v>19011</v>
      </c>
      <c r="C6955" s="147">
        <v>0.75</v>
      </c>
      <c r="D6955" s="148" t="s">
        <v>11</v>
      </c>
      <c r="E6955" s="149" t="s">
        <v>232</v>
      </c>
      <c r="F6955" s="149"/>
      <c r="G6955" s="149" t="str">
        <f t="shared" si="234"/>
        <v>1</v>
      </c>
      <c r="H6955" s="150">
        <f t="shared" si="235"/>
        <v>18</v>
      </c>
      <c r="I6955" s="149" t="str" cm="1">
        <f t="array" ref="I6955">_xlfn.XLOOKUP(C6955,imp_horarios,imp_trechos_janta,"",-1,1)</f>
        <v>GOIANIA X TERESINA 18:00</v>
      </c>
      <c r="J6955" s="151" t="str" cm="1">
        <f t="array" ref="J6955">_xlfn.XLOOKUP(D6955,justificativas_motivos,justificativas_texto,"",1,1)</f>
        <v>MOTORISTA CUMPRINDO HORÁRIO NA ESCALA ATUAL</v>
      </c>
    </row>
    <row r="6956" spans="1:10" ht="41.25" hidden="1" customHeight="1">
      <c r="A6956" s="152">
        <v>45915</v>
      </c>
      <c r="B6956" s="146">
        <v>19011</v>
      </c>
      <c r="C6956" s="147">
        <v>0.75</v>
      </c>
      <c r="D6956" s="148" t="s">
        <v>11</v>
      </c>
      <c r="E6956" s="149" t="s">
        <v>472</v>
      </c>
      <c r="F6956" s="149"/>
      <c r="G6956" s="149" t="str">
        <f t="shared" si="234"/>
        <v>1</v>
      </c>
      <c r="H6956" s="150">
        <f t="shared" si="235"/>
        <v>18</v>
      </c>
      <c r="I6956" s="149" t="str" cm="1">
        <f t="array" ref="I6956">_xlfn.XLOOKUP(C6956,imp_horarios,imp_trechos_janta,"",-1,1)</f>
        <v>GOIANIA X TERESINA 18:00</v>
      </c>
      <c r="J6956" s="151" t="str" cm="1">
        <f t="array" ref="J6956">_xlfn.XLOOKUP(D6956,justificativas_motivos,justificativas_texto,"",1,1)</f>
        <v>MOTORISTA CUMPRINDO HORÁRIO NA ESCALA ATUAL</v>
      </c>
    </row>
    <row r="6957" spans="1:10" ht="41.25" hidden="1" customHeight="1">
      <c r="A6957" s="152">
        <v>45915</v>
      </c>
      <c r="B6957" s="146">
        <v>25006</v>
      </c>
      <c r="C6957" s="147">
        <v>0.79166666666666663</v>
      </c>
      <c r="D6957" s="148" t="s">
        <v>11</v>
      </c>
      <c r="E6957" s="149" t="s">
        <v>209</v>
      </c>
      <c r="F6957" s="149"/>
      <c r="G6957" s="149" t="str">
        <f t="shared" si="234"/>
        <v>1</v>
      </c>
      <c r="H6957" s="150">
        <f t="shared" si="235"/>
        <v>18</v>
      </c>
      <c r="I6957" s="149" t="s">
        <v>79</v>
      </c>
      <c r="J6957" s="151" t="str" cm="1">
        <f t="array" ref="J6957">_xlfn.XLOOKUP(D6957,justificativas_motivos,justificativas_texto,"",1,1)</f>
        <v>MOTORISTA CUMPRINDO HORÁRIO NA ESCALA ATUAL</v>
      </c>
    </row>
    <row r="6958" spans="1:10" ht="41.25" hidden="1" customHeight="1">
      <c r="A6958" s="152">
        <v>45915</v>
      </c>
      <c r="B6958" s="146">
        <v>25006</v>
      </c>
      <c r="C6958" s="147">
        <v>0.79166666666666663</v>
      </c>
      <c r="D6958" s="148" t="s">
        <v>11</v>
      </c>
      <c r="E6958" s="149" t="s">
        <v>190</v>
      </c>
      <c r="F6958" s="149"/>
      <c r="G6958" s="149" t="str">
        <f t="shared" si="234"/>
        <v>1</v>
      </c>
      <c r="H6958" s="150">
        <f t="shared" si="235"/>
        <v>18</v>
      </c>
      <c r="I6958" s="149" t="s">
        <v>79</v>
      </c>
      <c r="J6958" s="151" t="str" cm="1">
        <f t="array" ref="J6958">_xlfn.XLOOKUP(D6958,justificativas_motivos,justificativas_texto,"",1,1)</f>
        <v>MOTORISTA CUMPRINDO HORÁRIO NA ESCALA ATUAL</v>
      </c>
    </row>
    <row r="6959" spans="1:10" ht="41.25" hidden="1" customHeight="1">
      <c r="A6959" s="152">
        <v>45915</v>
      </c>
      <c r="B6959" s="146">
        <v>24016</v>
      </c>
      <c r="C6959" s="147">
        <v>0.83333333333333337</v>
      </c>
      <c r="D6959" s="148" t="s">
        <v>11</v>
      </c>
      <c r="E6959" s="149" t="s">
        <v>452</v>
      </c>
      <c r="F6959" s="149"/>
      <c r="G6959" s="149" t="str">
        <f t="shared" si="234"/>
        <v>1</v>
      </c>
      <c r="H6959" s="150">
        <f t="shared" si="235"/>
        <v>18</v>
      </c>
      <c r="I6959" s="149" t="str" cm="1">
        <f t="array" ref="I6959">_xlfn.XLOOKUP(C6959,imp_horarios,imp_trechos_janta,"",-1,1)</f>
        <v>GOIANIA X SAO LUIS 20:00</v>
      </c>
      <c r="J6959" s="151" t="str" cm="1">
        <f t="array" ref="J6959">_xlfn.XLOOKUP(D6959,justificativas_motivos,justificativas_texto,"",1,1)</f>
        <v>MOTORISTA CUMPRINDO HORÁRIO NA ESCALA ATUAL</v>
      </c>
    </row>
    <row r="6960" spans="1:10" ht="41.25" hidden="1" customHeight="1">
      <c r="A6960" s="152">
        <v>45915</v>
      </c>
      <c r="B6960" s="146">
        <v>24016</v>
      </c>
      <c r="C6960" s="147">
        <v>0.83333333333333337</v>
      </c>
      <c r="D6960" s="148" t="s">
        <v>11</v>
      </c>
      <c r="E6960" s="149" t="s">
        <v>95</v>
      </c>
      <c r="F6960" s="149"/>
      <c r="G6960" s="149" t="str">
        <f t="shared" si="234"/>
        <v>1</v>
      </c>
      <c r="H6960" s="150">
        <f t="shared" si="235"/>
        <v>18</v>
      </c>
      <c r="I6960" s="149" t="str" cm="1">
        <f t="array" ref="I6960">_xlfn.XLOOKUP(C6960,imp_horarios,imp_trechos_janta,"",-1,1)</f>
        <v>GOIANIA X SAO LUIS 20:00</v>
      </c>
      <c r="J6960" s="151" t="str" cm="1">
        <f t="array" ref="J6960">_xlfn.XLOOKUP(D6960,justificativas_motivos,justificativas_texto,"",1,1)</f>
        <v>MOTORISTA CUMPRINDO HORÁRIO NA ESCALA ATUAL</v>
      </c>
    </row>
    <row r="6961" spans="1:10" ht="41.25" hidden="1" customHeight="1">
      <c r="A6961" s="152">
        <v>45916</v>
      </c>
      <c r="B6961" s="146">
        <v>19015</v>
      </c>
      <c r="C6961" s="147">
        <v>0.87847222222222221</v>
      </c>
      <c r="D6961" s="148" t="s">
        <v>11</v>
      </c>
      <c r="E6961" s="149" t="s">
        <v>209</v>
      </c>
      <c r="F6961" s="149"/>
      <c r="G6961" s="149" t="str">
        <f t="shared" si="234"/>
        <v>1</v>
      </c>
      <c r="H6961" s="150">
        <f t="shared" si="235"/>
        <v>18</v>
      </c>
      <c r="I6961" s="149" t="str" cm="1">
        <f t="array" ref="I6961">_xlfn.XLOOKUP(C6961,imp_horarios,imp_trechos_janta,"",-1,1)</f>
        <v>BELEM X GOIANIA 21:05</v>
      </c>
      <c r="J6961" s="151" t="str" cm="1">
        <f t="array" ref="J6961">_xlfn.XLOOKUP(D6961,justificativas_motivos,justificativas_texto,"",1,1)</f>
        <v>MOTORISTA CUMPRINDO HORÁRIO NA ESCALA ATUAL</v>
      </c>
    </row>
    <row r="6962" spans="1:10" ht="41.25" hidden="1" customHeight="1">
      <c r="A6962" s="152">
        <v>45916</v>
      </c>
      <c r="B6962" s="146">
        <v>19015</v>
      </c>
      <c r="C6962" s="147">
        <v>0.87847222222222221</v>
      </c>
      <c r="D6962" s="148" t="s">
        <v>11</v>
      </c>
      <c r="E6962" s="149" t="s">
        <v>190</v>
      </c>
      <c r="F6962" s="149"/>
      <c r="G6962" s="149" t="str">
        <f t="shared" si="234"/>
        <v>1</v>
      </c>
      <c r="H6962" s="150">
        <f t="shared" si="235"/>
        <v>18</v>
      </c>
      <c r="I6962" s="149" t="str" cm="1">
        <f t="array" ref="I6962">_xlfn.XLOOKUP(C6962,imp_horarios,imp_trechos_janta,"",-1,1)</f>
        <v>BELEM X GOIANIA 21:05</v>
      </c>
      <c r="J6962" s="151" t="str" cm="1">
        <f t="array" ref="J6962">_xlfn.XLOOKUP(D6962,justificativas_motivos,justificativas_texto,"",1,1)</f>
        <v>MOTORISTA CUMPRINDO HORÁRIO NA ESCALA ATUAL</v>
      </c>
    </row>
    <row r="6963" spans="1:10" ht="41.25" hidden="1" customHeight="1">
      <c r="A6963" s="152">
        <v>45916</v>
      </c>
      <c r="B6963" s="146" t="s">
        <v>137</v>
      </c>
      <c r="C6963" s="147" t="s">
        <v>137</v>
      </c>
      <c r="D6963" s="148" t="s">
        <v>137</v>
      </c>
      <c r="E6963" s="149" t="s">
        <v>452</v>
      </c>
      <c r="F6963" s="149"/>
      <c r="G6963" s="149" t="str">
        <f t="shared" si="234"/>
        <v>1</v>
      </c>
      <c r="H6963" s="150">
        <f t="shared" si="235"/>
        <v>18</v>
      </c>
      <c r="I6963" s="149" t="str" cm="1">
        <f t="array" ref="I6963">_xlfn.XLOOKUP(C6963,imp_horarios,imp_trechos_janta,"",-1,1)</f>
        <v>ESPERA</v>
      </c>
      <c r="J6963" s="151" t="str" cm="1">
        <f t="array" ref="J6963">_xlfn.XLOOKUP(D6963,justificativas_motivos,justificativas_texto,"",1,1)</f>
        <v>MOTORISTA NA GARAGEM EM ESPERA PARA DISPONIBILIDADE DE HORARIOS</v>
      </c>
    </row>
    <row r="6964" spans="1:10" ht="41.25" hidden="1" customHeight="1">
      <c r="A6964" s="152">
        <v>45916</v>
      </c>
      <c r="B6964" s="146" t="s">
        <v>137</v>
      </c>
      <c r="C6964" s="147" t="s">
        <v>137</v>
      </c>
      <c r="D6964" s="148" t="s">
        <v>137</v>
      </c>
      <c r="E6964" s="149" t="s">
        <v>95</v>
      </c>
      <c r="F6964" s="149"/>
      <c r="G6964" s="149" t="str">
        <f t="shared" si="234"/>
        <v>1</v>
      </c>
      <c r="H6964" s="150">
        <f t="shared" si="235"/>
        <v>18</v>
      </c>
      <c r="I6964" s="149" t="str" cm="1">
        <f t="array" ref="I6964">_xlfn.XLOOKUP(C6964,imp_horarios,imp_trechos_janta,"",-1,1)</f>
        <v>ESPERA</v>
      </c>
      <c r="J6964" s="151" t="str" cm="1">
        <f t="array" ref="J6964">_xlfn.XLOOKUP(D6964,justificativas_motivos,justificativas_texto,"",1,1)</f>
        <v>MOTORISTA NA GARAGEM EM ESPERA PARA DISPONIBILIDADE DE HORARIOS</v>
      </c>
    </row>
    <row r="6965" spans="1:10" ht="41.25" hidden="1" customHeight="1">
      <c r="A6965" s="152">
        <v>45916</v>
      </c>
      <c r="B6965" s="146">
        <v>20014</v>
      </c>
      <c r="C6965" s="147">
        <v>0.75</v>
      </c>
      <c r="D6965" s="148" t="s">
        <v>11</v>
      </c>
      <c r="E6965" s="149" t="s">
        <v>66</v>
      </c>
      <c r="F6965" s="149"/>
      <c r="G6965" s="149" t="str">
        <f t="shared" si="234"/>
        <v>1</v>
      </c>
      <c r="H6965" s="150">
        <f t="shared" si="235"/>
        <v>18</v>
      </c>
      <c r="I6965" s="149" t="str" cm="1">
        <f t="array" ref="I6965">_xlfn.XLOOKUP(C6965,imp_horarios,imp_trechos_janta,"",-1,1)</f>
        <v>GOIANIA X TERESINA 18:00</v>
      </c>
      <c r="J6965" s="151" t="str" cm="1">
        <f t="array" ref="J6965">_xlfn.XLOOKUP(D6965,justificativas_motivos,justificativas_texto,"",1,1)</f>
        <v>MOTORISTA CUMPRINDO HORÁRIO NA ESCALA ATUAL</v>
      </c>
    </row>
    <row r="6966" spans="1:10" ht="41.25" hidden="1" customHeight="1">
      <c r="A6966" s="152">
        <v>45916</v>
      </c>
      <c r="B6966" s="146">
        <v>20014</v>
      </c>
      <c r="C6966" s="147">
        <v>0.75</v>
      </c>
      <c r="D6966" s="148" t="s">
        <v>11</v>
      </c>
      <c r="E6966" s="149" t="s">
        <v>226</v>
      </c>
      <c r="F6966" s="149"/>
      <c r="G6966" s="149" t="str">
        <f t="shared" si="234"/>
        <v>1</v>
      </c>
      <c r="H6966" s="150">
        <f t="shared" si="235"/>
        <v>18</v>
      </c>
      <c r="I6966" s="149" t="str" cm="1">
        <f t="array" ref="I6966">_xlfn.XLOOKUP(C6966,imp_horarios,imp_trechos_janta,"",-1,1)</f>
        <v>GOIANIA X TERESINA 18:00</v>
      </c>
      <c r="J6966" s="151" t="str" cm="1">
        <f t="array" ref="J6966">_xlfn.XLOOKUP(D6966,justificativas_motivos,justificativas_texto,"",1,1)</f>
        <v>MOTORISTA CUMPRINDO HORÁRIO NA ESCALA ATUAL</v>
      </c>
    </row>
    <row r="6967" spans="1:10" ht="41.25" hidden="1" customHeight="1">
      <c r="A6967" s="152">
        <v>45916</v>
      </c>
      <c r="B6967" s="146">
        <v>25007</v>
      </c>
      <c r="C6967" s="147">
        <v>0.79166666666666663</v>
      </c>
      <c r="D6967" s="148" t="s">
        <v>11</v>
      </c>
      <c r="E6967" s="149" t="s">
        <v>47</v>
      </c>
      <c r="F6967" s="149"/>
      <c r="G6967" s="149" t="str">
        <f t="shared" si="234"/>
        <v>1</v>
      </c>
      <c r="H6967" s="150">
        <f t="shared" si="235"/>
        <v>18</v>
      </c>
      <c r="I6967" s="149" t="s">
        <v>79</v>
      </c>
      <c r="J6967" s="151" t="str" cm="1">
        <f t="array" ref="J6967">_xlfn.XLOOKUP(D6967,justificativas_motivos,justificativas_texto,"",1,1)</f>
        <v>MOTORISTA CUMPRINDO HORÁRIO NA ESCALA ATUAL</v>
      </c>
    </row>
    <row r="6968" spans="1:10" ht="41.25" hidden="1" customHeight="1">
      <c r="A6968" s="152">
        <v>45916</v>
      </c>
      <c r="B6968" s="146">
        <v>25007</v>
      </c>
      <c r="C6968" s="147">
        <v>0.79166666666666663</v>
      </c>
      <c r="D6968" s="148" t="s">
        <v>11</v>
      </c>
      <c r="E6968" s="149" t="s">
        <v>200</v>
      </c>
      <c r="F6968" s="149"/>
      <c r="G6968" s="149" t="str">
        <f t="shared" si="234"/>
        <v>1</v>
      </c>
      <c r="H6968" s="150">
        <f t="shared" si="235"/>
        <v>18</v>
      </c>
      <c r="I6968" s="149" t="s">
        <v>79</v>
      </c>
      <c r="J6968" s="151" t="str" cm="1">
        <f t="array" ref="J6968">_xlfn.XLOOKUP(D6968,justificativas_motivos,justificativas_texto,"",1,1)</f>
        <v>MOTORISTA CUMPRINDO HORÁRIO NA ESCALA ATUAL</v>
      </c>
    </row>
    <row r="6969" spans="1:10" ht="41.25" hidden="1" customHeight="1">
      <c r="A6969" s="152">
        <v>45916</v>
      </c>
      <c r="B6969" s="146">
        <v>24004</v>
      </c>
      <c r="C6969" s="147">
        <v>0.83333333333333337</v>
      </c>
      <c r="D6969" s="148" t="s">
        <v>11</v>
      </c>
      <c r="E6969" s="149" t="s">
        <v>114</v>
      </c>
      <c r="F6969" s="149"/>
      <c r="G6969" s="149" t="str">
        <f t="shared" si="234"/>
        <v>1</v>
      </c>
      <c r="H6969" s="150">
        <f t="shared" si="235"/>
        <v>18</v>
      </c>
      <c r="I6969" s="149" t="str" cm="1">
        <f t="array" ref="I6969">_xlfn.XLOOKUP(C6969,imp_horarios,imp_trechos_janta,"",-1,1)</f>
        <v>GOIANIA X SAO LUIS 20:00</v>
      </c>
      <c r="J6969" s="151" t="str" cm="1">
        <f t="array" ref="J6969">_xlfn.XLOOKUP(D6969,justificativas_motivos,justificativas_texto,"",1,1)</f>
        <v>MOTORISTA CUMPRINDO HORÁRIO NA ESCALA ATUAL</v>
      </c>
    </row>
    <row r="6970" spans="1:10" ht="41.25" hidden="1" customHeight="1">
      <c r="A6970" s="152">
        <v>45916</v>
      </c>
      <c r="B6970" s="146">
        <v>24004</v>
      </c>
      <c r="C6970" s="147">
        <v>0.83333333333333337</v>
      </c>
      <c r="D6970" s="148" t="s">
        <v>11</v>
      </c>
      <c r="E6970" s="149" t="s">
        <v>280</v>
      </c>
      <c r="F6970" s="149"/>
      <c r="G6970" s="149" t="str">
        <f t="shared" si="234"/>
        <v>1</v>
      </c>
      <c r="H6970" s="150">
        <f t="shared" si="235"/>
        <v>18</v>
      </c>
      <c r="I6970" s="149" t="str" cm="1">
        <f t="array" ref="I6970">_xlfn.XLOOKUP(C6970,imp_horarios,imp_trechos_janta,"",-1,1)</f>
        <v>GOIANIA X SAO LUIS 20:00</v>
      </c>
      <c r="J6970" s="151" t="str" cm="1">
        <f t="array" ref="J6970">_xlfn.XLOOKUP(D6970,justificativas_motivos,justificativas_texto,"",1,1)</f>
        <v>MOTORISTA CUMPRINDO HORÁRIO NA ESCALA ATUAL</v>
      </c>
    </row>
    <row r="6971" spans="1:10" ht="41.25" hidden="1" customHeight="1">
      <c r="A6971" s="152">
        <v>45917</v>
      </c>
      <c r="B6971" s="146">
        <v>19005</v>
      </c>
      <c r="C6971" s="147">
        <v>0.87847222222222221</v>
      </c>
      <c r="D6971" s="148" t="s">
        <v>11</v>
      </c>
      <c r="E6971" s="149" t="s">
        <v>114</v>
      </c>
      <c r="F6971" s="149"/>
      <c r="G6971" s="149" t="str">
        <f t="shared" si="234"/>
        <v>1</v>
      </c>
      <c r="H6971" s="150">
        <f t="shared" si="235"/>
        <v>18</v>
      </c>
      <c r="I6971" s="149" t="str" cm="1">
        <f t="array" ref="I6971">_xlfn.XLOOKUP(C6971,imp_horarios,imp_trechos_janta,"",-1,1)</f>
        <v>BELEM X GOIANIA 21:05</v>
      </c>
      <c r="J6971" s="151" t="str" cm="1">
        <f t="array" ref="J6971">_xlfn.XLOOKUP(D6971,justificativas_motivos,justificativas_texto,"",1,1)</f>
        <v>MOTORISTA CUMPRINDO HORÁRIO NA ESCALA ATUAL</v>
      </c>
    </row>
    <row r="6972" spans="1:10" ht="41.25" hidden="1" customHeight="1">
      <c r="A6972" s="152">
        <v>45917</v>
      </c>
      <c r="B6972" s="146">
        <v>19005</v>
      </c>
      <c r="C6972" s="147">
        <v>0.87847222222222221</v>
      </c>
      <c r="D6972" s="148" t="s">
        <v>11</v>
      </c>
      <c r="E6972" s="149" t="s">
        <v>280</v>
      </c>
      <c r="F6972" s="149"/>
      <c r="G6972" s="149" t="str">
        <f t="shared" ref="G6972:G7035" si="236">IF(E6972="MOTORISTA","","1")</f>
        <v>1</v>
      </c>
      <c r="H6972" s="150">
        <f t="shared" si="235"/>
        <v>18</v>
      </c>
      <c r="I6972" s="149" t="str" cm="1">
        <f t="array" ref="I6972">_xlfn.XLOOKUP(C6972,imp_horarios,imp_trechos_janta,"",-1,1)</f>
        <v>BELEM X GOIANIA 21:05</v>
      </c>
      <c r="J6972" s="151" t="str" cm="1">
        <f t="array" ref="J6972">_xlfn.XLOOKUP(D6972,justificativas_motivos,justificativas_texto,"",1,1)</f>
        <v>MOTORISTA CUMPRINDO HORÁRIO NA ESCALA ATUAL</v>
      </c>
    </row>
    <row r="6973" spans="1:10" ht="41.25" hidden="1" customHeight="1">
      <c r="A6973" s="152">
        <v>45917</v>
      </c>
      <c r="B6973" s="146">
        <v>24006</v>
      </c>
      <c r="C6973" s="147">
        <v>0.3</v>
      </c>
      <c r="D6973" s="148" t="s">
        <v>11</v>
      </c>
      <c r="E6973" s="153" t="s">
        <v>62</v>
      </c>
      <c r="F6973" s="149"/>
      <c r="G6973" s="149" t="str">
        <f t="shared" si="236"/>
        <v>1</v>
      </c>
      <c r="H6973" s="150">
        <f t="shared" si="235"/>
        <v>18</v>
      </c>
      <c r="I6973" s="149" t="str" cm="1">
        <f t="array" ref="I6973">_xlfn.XLOOKUP(C6973,imp_horarios,imp_trechos_janta,"",-1,1)</f>
        <v>BELEM X GOIANIA 07:12</v>
      </c>
      <c r="J6973" s="151" t="str" cm="1">
        <f t="array" ref="J6973">_xlfn.XLOOKUP(D6973,justificativas_motivos,justificativas_texto,"",1,1)</f>
        <v>MOTORISTA CUMPRINDO HORÁRIO NA ESCALA ATUAL</v>
      </c>
    </row>
    <row r="6974" spans="1:10" ht="41.25" hidden="1" customHeight="1">
      <c r="A6974" s="152">
        <v>45917</v>
      </c>
      <c r="B6974" s="146">
        <v>24006</v>
      </c>
      <c r="C6974" s="147">
        <v>0.3</v>
      </c>
      <c r="D6974" s="148" t="s">
        <v>11</v>
      </c>
      <c r="E6974" s="153" t="s">
        <v>104</v>
      </c>
      <c r="F6974" s="149"/>
      <c r="G6974" s="149" t="str">
        <f t="shared" si="236"/>
        <v>1</v>
      </c>
      <c r="H6974" s="150">
        <f t="shared" si="235"/>
        <v>18</v>
      </c>
      <c r="I6974" s="149" t="str" cm="1">
        <f t="array" ref="I6974">_xlfn.XLOOKUP(C6974,imp_horarios,imp_trechos_janta,"",-1,1)</f>
        <v>BELEM X GOIANIA 07:12</v>
      </c>
      <c r="J6974" s="151" t="str" cm="1">
        <f t="array" ref="J6974">_xlfn.XLOOKUP(D6974,justificativas_motivos,justificativas_texto,"",1,1)</f>
        <v>MOTORISTA CUMPRINDO HORÁRIO NA ESCALA ATUAL</v>
      </c>
    </row>
    <row r="6975" spans="1:10" ht="41.25" hidden="1" customHeight="1">
      <c r="A6975" s="152">
        <v>45917</v>
      </c>
      <c r="B6975" s="146">
        <v>25011</v>
      </c>
      <c r="C6975" s="147">
        <v>0.79166666666666663</v>
      </c>
      <c r="D6975" s="148" t="s">
        <v>11</v>
      </c>
      <c r="E6975" s="149" t="s">
        <v>175</v>
      </c>
      <c r="F6975" s="149"/>
      <c r="G6975" s="149" t="str">
        <f t="shared" si="236"/>
        <v>1</v>
      </c>
      <c r="H6975" s="150">
        <f t="shared" si="235"/>
        <v>18</v>
      </c>
      <c r="I6975" s="149" t="s">
        <v>79</v>
      </c>
      <c r="J6975" s="151" t="str" cm="1">
        <f t="array" ref="J6975">_xlfn.XLOOKUP(D6975,justificativas_motivos,justificativas_texto,"",1,1)</f>
        <v>MOTORISTA CUMPRINDO HORÁRIO NA ESCALA ATUAL</v>
      </c>
    </row>
    <row r="6976" spans="1:10" ht="41.25" hidden="1" customHeight="1">
      <c r="A6976" s="152">
        <v>45917</v>
      </c>
      <c r="B6976" s="146">
        <v>25011</v>
      </c>
      <c r="C6976" s="147">
        <v>0.79166666666666663</v>
      </c>
      <c r="D6976" s="148" t="s">
        <v>11</v>
      </c>
      <c r="E6976" s="149" t="s">
        <v>115</v>
      </c>
      <c r="F6976" s="149"/>
      <c r="G6976" s="149" t="str">
        <f t="shared" si="236"/>
        <v>1</v>
      </c>
      <c r="H6976" s="150">
        <f t="shared" si="235"/>
        <v>18</v>
      </c>
      <c r="I6976" s="149" t="s">
        <v>79</v>
      </c>
      <c r="J6976" s="151" t="str" cm="1">
        <f t="array" ref="J6976">_xlfn.XLOOKUP(D6976,justificativas_motivos,justificativas_texto,"",1,1)</f>
        <v>MOTORISTA CUMPRINDO HORÁRIO NA ESCALA ATUAL</v>
      </c>
    </row>
    <row r="6977" spans="1:10" ht="41.25" hidden="1" customHeight="1">
      <c r="A6977" s="152">
        <v>45917</v>
      </c>
      <c r="B6977" s="146">
        <v>20018</v>
      </c>
      <c r="C6977" s="147">
        <v>0.75</v>
      </c>
      <c r="D6977" s="148" t="s">
        <v>11</v>
      </c>
      <c r="E6977" s="149" t="s">
        <v>127</v>
      </c>
      <c r="F6977" s="149"/>
      <c r="G6977" s="149" t="str">
        <f t="shared" si="236"/>
        <v>1</v>
      </c>
      <c r="H6977" s="150">
        <f t="shared" si="235"/>
        <v>18</v>
      </c>
      <c r="I6977" s="149" t="str" cm="1">
        <f t="array" ref="I6977">_xlfn.XLOOKUP(C6977,imp_horarios,imp_trechos_janta,"",-1,1)</f>
        <v>GOIANIA X TERESINA 18:00</v>
      </c>
      <c r="J6977" s="151" t="str" cm="1">
        <f t="array" ref="J6977">_xlfn.XLOOKUP(D6977,justificativas_motivos,justificativas_texto,"",1,1)</f>
        <v>MOTORISTA CUMPRINDO HORÁRIO NA ESCALA ATUAL</v>
      </c>
    </row>
    <row r="6978" spans="1:10" ht="41.25" hidden="1" customHeight="1">
      <c r="A6978" s="152">
        <v>45917</v>
      </c>
      <c r="B6978" s="146">
        <v>20018</v>
      </c>
      <c r="C6978" s="147">
        <v>0.75</v>
      </c>
      <c r="D6978" s="148" t="s">
        <v>11</v>
      </c>
      <c r="E6978" s="149" t="s">
        <v>18</v>
      </c>
      <c r="F6978" s="149"/>
      <c r="G6978" s="149" t="str">
        <f t="shared" si="236"/>
        <v>1</v>
      </c>
      <c r="H6978" s="150">
        <f t="shared" si="235"/>
        <v>18</v>
      </c>
      <c r="I6978" s="149" t="str" cm="1">
        <f t="array" ref="I6978">_xlfn.XLOOKUP(C6978,imp_horarios,imp_trechos_janta,"",-1,1)</f>
        <v>GOIANIA X TERESINA 18:00</v>
      </c>
      <c r="J6978" s="151" t="str" cm="1">
        <f t="array" ref="J6978">_xlfn.XLOOKUP(D6978,justificativas_motivos,justificativas_texto,"",1,1)</f>
        <v>MOTORISTA CUMPRINDO HORÁRIO NA ESCALA ATUAL</v>
      </c>
    </row>
    <row r="6979" spans="1:10" ht="41.25" hidden="1" customHeight="1">
      <c r="A6979" s="152">
        <v>45917</v>
      </c>
      <c r="B6979" s="146">
        <v>24003</v>
      </c>
      <c r="C6979" s="147">
        <v>0.83333333333333337</v>
      </c>
      <c r="D6979" s="148" t="s">
        <v>11</v>
      </c>
      <c r="E6979" s="149" t="s">
        <v>83</v>
      </c>
      <c r="F6979" s="149"/>
      <c r="G6979" s="149" t="str">
        <f t="shared" si="236"/>
        <v>1</v>
      </c>
      <c r="H6979" s="150">
        <f t="shared" si="235"/>
        <v>18</v>
      </c>
      <c r="I6979" s="149" t="str" cm="1">
        <f t="array" ref="I6979">_xlfn.XLOOKUP(C6979,imp_horarios,imp_trechos_janta,"",-1,1)</f>
        <v>GOIANIA X SAO LUIS 20:00</v>
      </c>
      <c r="J6979" s="151" t="str" cm="1">
        <f t="array" ref="J6979">_xlfn.XLOOKUP(D6979,justificativas_motivos,justificativas_texto,"",1,1)</f>
        <v>MOTORISTA CUMPRINDO HORÁRIO NA ESCALA ATUAL</v>
      </c>
    </row>
    <row r="6980" spans="1:10" ht="41.25" hidden="1" customHeight="1">
      <c r="A6980" s="152">
        <v>45917</v>
      </c>
      <c r="B6980" s="146">
        <v>24003</v>
      </c>
      <c r="C6980" s="147">
        <v>0.83333333333333337</v>
      </c>
      <c r="D6980" s="148" t="s">
        <v>11</v>
      </c>
      <c r="E6980" s="149" t="s">
        <v>27</v>
      </c>
      <c r="F6980" s="149"/>
      <c r="G6980" s="149" t="str">
        <f t="shared" si="236"/>
        <v>1</v>
      </c>
      <c r="H6980" s="150">
        <f t="shared" si="235"/>
        <v>18</v>
      </c>
      <c r="I6980" s="149" t="str" cm="1">
        <f t="array" ref="I6980">_xlfn.XLOOKUP(C6980,imp_horarios,imp_trechos_janta,"",-1,1)</f>
        <v>GOIANIA X SAO LUIS 20:00</v>
      </c>
      <c r="J6980" s="151" t="str" cm="1">
        <f t="array" ref="J6980">_xlfn.XLOOKUP(D6980,justificativas_motivos,justificativas_texto,"",1,1)</f>
        <v>MOTORISTA CUMPRINDO HORÁRIO NA ESCALA ATUAL</v>
      </c>
    </row>
    <row r="6981" spans="1:10" ht="41.25" hidden="1" customHeight="1">
      <c r="A6981" s="152">
        <v>45918</v>
      </c>
      <c r="B6981" s="146">
        <v>24005</v>
      </c>
      <c r="C6981" s="147">
        <v>0.3</v>
      </c>
      <c r="D6981" s="148" t="s">
        <v>11</v>
      </c>
      <c r="E6981" s="153" t="s">
        <v>40</v>
      </c>
      <c r="F6981" s="149"/>
      <c r="G6981" s="149" t="str">
        <f t="shared" si="236"/>
        <v>1</v>
      </c>
      <c r="H6981" s="150">
        <f t="shared" si="235"/>
        <v>18</v>
      </c>
      <c r="I6981" s="149" t="str" cm="1">
        <f t="array" ref="I6981">_xlfn.XLOOKUP(C6981,imp_horarios,imp_trechos_janta,"",-1,1)</f>
        <v>BELEM X GOIANIA 07:12</v>
      </c>
      <c r="J6981" s="151" t="str" cm="1">
        <f t="array" ref="J6981">_xlfn.XLOOKUP(D6981,justificativas_motivos,justificativas_texto,"",1,1)</f>
        <v>MOTORISTA CUMPRINDO HORÁRIO NA ESCALA ATUAL</v>
      </c>
    </row>
    <row r="6982" spans="1:10" ht="41.25" hidden="1" customHeight="1">
      <c r="A6982" s="152">
        <v>45918</v>
      </c>
      <c r="B6982" s="146">
        <v>24005</v>
      </c>
      <c r="C6982" s="147">
        <v>0.3</v>
      </c>
      <c r="D6982" s="148" t="s">
        <v>11</v>
      </c>
      <c r="E6982" s="153" t="s">
        <v>413</v>
      </c>
      <c r="F6982" s="149"/>
      <c r="G6982" s="149" t="str">
        <f t="shared" si="236"/>
        <v>1</v>
      </c>
      <c r="H6982" s="150">
        <f t="shared" si="235"/>
        <v>18</v>
      </c>
      <c r="I6982" s="149" t="str" cm="1">
        <f t="array" ref="I6982">_xlfn.XLOOKUP(C6982,imp_horarios,imp_trechos_janta,"",-1,1)</f>
        <v>BELEM X GOIANIA 07:12</v>
      </c>
      <c r="J6982" s="151" t="str" cm="1">
        <f t="array" ref="J6982">_xlfn.XLOOKUP(D6982,justificativas_motivos,justificativas_texto,"",1,1)</f>
        <v>MOTORISTA CUMPRINDO HORÁRIO NA ESCALA ATUAL</v>
      </c>
    </row>
    <row r="6983" spans="1:10" ht="41.25" hidden="1" customHeight="1">
      <c r="A6983" s="152">
        <v>45918</v>
      </c>
      <c r="B6983" s="146">
        <v>19009</v>
      </c>
      <c r="C6983" s="147">
        <v>0.87847222222222221</v>
      </c>
      <c r="D6983" s="148" t="s">
        <v>11</v>
      </c>
      <c r="E6983" s="149" t="s">
        <v>83</v>
      </c>
      <c r="F6983" s="149"/>
      <c r="G6983" s="149" t="str">
        <f t="shared" si="236"/>
        <v>1</v>
      </c>
      <c r="H6983" s="150">
        <f t="shared" si="235"/>
        <v>18</v>
      </c>
      <c r="I6983" s="149" t="str" cm="1">
        <f t="array" ref="I6983">_xlfn.XLOOKUP(C6983,imp_horarios,imp_trechos_janta,"",-1,1)</f>
        <v>BELEM X GOIANIA 21:05</v>
      </c>
      <c r="J6983" s="151" t="str" cm="1">
        <f t="array" ref="J6983">_xlfn.XLOOKUP(D6983,justificativas_motivos,justificativas_texto,"",1,1)</f>
        <v>MOTORISTA CUMPRINDO HORÁRIO NA ESCALA ATUAL</v>
      </c>
    </row>
    <row r="6984" spans="1:10" ht="41.25" hidden="1" customHeight="1">
      <c r="A6984" s="152">
        <v>45918</v>
      </c>
      <c r="B6984" s="146">
        <v>19009</v>
      </c>
      <c r="C6984" s="147">
        <v>0.87847222222222221</v>
      </c>
      <c r="D6984" s="148" t="s">
        <v>11</v>
      </c>
      <c r="E6984" s="149" t="s">
        <v>27</v>
      </c>
      <c r="F6984" s="149"/>
      <c r="G6984" s="149" t="str">
        <f t="shared" si="236"/>
        <v>1</v>
      </c>
      <c r="H6984" s="150">
        <f t="shared" si="235"/>
        <v>18</v>
      </c>
      <c r="I6984" s="149" t="str" cm="1">
        <f t="array" ref="I6984">_xlfn.XLOOKUP(C6984,imp_horarios,imp_trechos_janta,"",-1,1)</f>
        <v>BELEM X GOIANIA 21:05</v>
      </c>
      <c r="J6984" s="151" t="str" cm="1">
        <f t="array" ref="J6984">_xlfn.XLOOKUP(D6984,justificativas_motivos,justificativas_texto,"",1,1)</f>
        <v>MOTORISTA CUMPRINDO HORÁRIO NA ESCALA ATUAL</v>
      </c>
    </row>
    <row r="6985" spans="1:10" ht="41.25" hidden="1" customHeight="1">
      <c r="A6985" s="152">
        <v>45918</v>
      </c>
      <c r="B6985" s="146">
        <v>19014</v>
      </c>
      <c r="C6985" s="147">
        <v>0.75</v>
      </c>
      <c r="D6985" s="148" t="s">
        <v>11</v>
      </c>
      <c r="E6985" s="149" t="s">
        <v>108</v>
      </c>
      <c r="F6985" s="149"/>
      <c r="G6985" s="149" t="str">
        <f t="shared" si="236"/>
        <v>1</v>
      </c>
      <c r="H6985" s="150">
        <f t="shared" si="235"/>
        <v>18</v>
      </c>
      <c r="I6985" s="149" t="str" cm="1">
        <f t="array" ref="I6985">_xlfn.XLOOKUP(C6985,imp_horarios,imp_trechos_janta,"",-1,1)</f>
        <v>GOIANIA X TERESINA 18:00</v>
      </c>
      <c r="J6985" s="151" t="str" cm="1">
        <f t="array" ref="J6985">_xlfn.XLOOKUP(D6985,justificativas_motivos,justificativas_texto,"",1,1)</f>
        <v>MOTORISTA CUMPRINDO HORÁRIO NA ESCALA ATUAL</v>
      </c>
    </row>
    <row r="6986" spans="1:10" ht="41.25" hidden="1" customHeight="1">
      <c r="A6986" s="152">
        <v>45918</v>
      </c>
      <c r="B6986" s="146">
        <v>19014</v>
      </c>
      <c r="C6986" s="147">
        <v>0.75</v>
      </c>
      <c r="D6986" s="148" t="s">
        <v>11</v>
      </c>
      <c r="E6986" s="149" t="s">
        <v>138</v>
      </c>
      <c r="F6986" s="149"/>
      <c r="G6986" s="149" t="str">
        <f t="shared" si="236"/>
        <v>1</v>
      </c>
      <c r="H6986" s="150">
        <f t="shared" si="235"/>
        <v>18</v>
      </c>
      <c r="I6986" s="149" t="str" cm="1">
        <f t="array" ref="I6986">_xlfn.XLOOKUP(C6986,imp_horarios,imp_trechos_janta,"",-1,1)</f>
        <v>GOIANIA X TERESINA 18:00</v>
      </c>
      <c r="J6986" s="151" t="str" cm="1">
        <f t="array" ref="J6986">_xlfn.XLOOKUP(D6986,justificativas_motivos,justificativas_texto,"",1,1)</f>
        <v>MOTORISTA CUMPRINDO HORÁRIO NA ESCALA ATUAL</v>
      </c>
    </row>
    <row r="6987" spans="1:10" ht="41.25" hidden="1" customHeight="1">
      <c r="A6987" s="152">
        <v>45918</v>
      </c>
      <c r="B6987" s="146">
        <v>24016</v>
      </c>
      <c r="C6987" s="147">
        <v>0.79166666666666663</v>
      </c>
      <c r="D6987" s="148" t="s">
        <v>11</v>
      </c>
      <c r="E6987" s="149" t="s">
        <v>453</v>
      </c>
      <c r="F6987" s="149"/>
      <c r="G6987" s="149" t="str">
        <f t="shared" si="236"/>
        <v>1</v>
      </c>
      <c r="H6987" s="150">
        <f t="shared" si="235"/>
        <v>18</v>
      </c>
      <c r="I6987" s="149" t="s">
        <v>79</v>
      </c>
      <c r="J6987" s="151" t="str" cm="1">
        <f t="array" ref="J6987">_xlfn.XLOOKUP(D6987,justificativas_motivos,justificativas_texto,"",1,1)</f>
        <v>MOTORISTA CUMPRINDO HORÁRIO NA ESCALA ATUAL</v>
      </c>
    </row>
    <row r="6988" spans="1:10" ht="41.25" hidden="1" customHeight="1">
      <c r="A6988" s="152">
        <v>45918</v>
      </c>
      <c r="B6988" s="146">
        <v>24016</v>
      </c>
      <c r="C6988" s="147">
        <v>0.79166666666666663</v>
      </c>
      <c r="D6988" s="148" t="s">
        <v>11</v>
      </c>
      <c r="E6988" s="149" t="s">
        <v>14</v>
      </c>
      <c r="F6988" s="149"/>
      <c r="G6988" s="149" t="str">
        <f t="shared" si="236"/>
        <v>1</v>
      </c>
      <c r="H6988" s="150">
        <f t="shared" si="235"/>
        <v>18</v>
      </c>
      <c r="I6988" s="149" t="s">
        <v>79</v>
      </c>
      <c r="J6988" s="151" t="str" cm="1">
        <f t="array" ref="J6988">_xlfn.XLOOKUP(D6988,justificativas_motivos,justificativas_texto,"",1,1)</f>
        <v>MOTORISTA CUMPRINDO HORÁRIO NA ESCALA ATUAL</v>
      </c>
    </row>
    <row r="6989" spans="1:10" ht="41.25" hidden="1" customHeight="1">
      <c r="A6989" s="152">
        <v>45918</v>
      </c>
      <c r="B6989" s="146">
        <v>24014</v>
      </c>
      <c r="C6989" s="147">
        <v>0.83333333333333337</v>
      </c>
      <c r="D6989" s="148" t="s">
        <v>11</v>
      </c>
      <c r="E6989" s="149" t="s">
        <v>218</v>
      </c>
      <c r="F6989" s="149"/>
      <c r="G6989" s="149" t="str">
        <f t="shared" si="236"/>
        <v>1</v>
      </c>
      <c r="H6989" s="150">
        <f t="shared" si="235"/>
        <v>18</v>
      </c>
      <c r="I6989" s="149" t="str" cm="1">
        <f t="array" ref="I6989">_xlfn.XLOOKUP(C6989,imp_horarios,imp_trechos_janta,"",-1,1)</f>
        <v>GOIANIA X SAO LUIS 20:00</v>
      </c>
      <c r="J6989" s="151" t="str" cm="1">
        <f t="array" ref="J6989">_xlfn.XLOOKUP(D6989,justificativas_motivos,justificativas_texto,"",1,1)</f>
        <v>MOTORISTA CUMPRINDO HORÁRIO NA ESCALA ATUAL</v>
      </c>
    </row>
    <row r="6990" spans="1:10" ht="41.25" hidden="1" customHeight="1">
      <c r="A6990" s="152">
        <v>45918</v>
      </c>
      <c r="B6990" s="146">
        <v>24014</v>
      </c>
      <c r="C6990" s="147">
        <v>0.83333333333333337</v>
      </c>
      <c r="D6990" s="148" t="s">
        <v>11</v>
      </c>
      <c r="E6990" s="149" t="s">
        <v>80</v>
      </c>
      <c r="F6990" s="149"/>
      <c r="G6990" s="149" t="str">
        <f t="shared" si="236"/>
        <v>1</v>
      </c>
      <c r="H6990" s="150">
        <f t="shared" si="235"/>
        <v>18</v>
      </c>
      <c r="I6990" s="149" t="str" cm="1">
        <f t="array" ref="I6990">_xlfn.XLOOKUP(C6990,imp_horarios,imp_trechos_janta,"",-1,1)</f>
        <v>GOIANIA X SAO LUIS 20:00</v>
      </c>
      <c r="J6990" s="151" t="str" cm="1">
        <f t="array" ref="J6990">_xlfn.XLOOKUP(D6990,justificativas_motivos,justificativas_texto,"",1,1)</f>
        <v>MOTORISTA CUMPRINDO HORÁRIO NA ESCALA ATUAL</v>
      </c>
    </row>
    <row r="6991" spans="1:10" ht="41.25" hidden="1" customHeight="1">
      <c r="A6991" s="152">
        <v>45918</v>
      </c>
      <c r="B6991" s="146" t="s">
        <v>137</v>
      </c>
      <c r="C6991" s="147" t="s">
        <v>137</v>
      </c>
      <c r="D6991" s="148" t="s">
        <v>137</v>
      </c>
      <c r="E6991" s="153" t="s">
        <v>127</v>
      </c>
      <c r="F6991" s="149"/>
      <c r="G6991" s="149" t="str">
        <f t="shared" si="236"/>
        <v>1</v>
      </c>
      <c r="H6991" s="150">
        <f t="shared" si="235"/>
        <v>18</v>
      </c>
      <c r="I6991" s="149" t="str" cm="1">
        <f t="array" ref="I6991">_xlfn.XLOOKUP(C6991,imp_horarios,imp_trechos_janta,"",-1,1)</f>
        <v>ESPERA</v>
      </c>
      <c r="J6991" s="151" t="str" cm="1">
        <f t="array" ref="J6991">_xlfn.XLOOKUP(D6991,justificativas_motivos,justificativas_texto,"",1,1)</f>
        <v>MOTORISTA NA GARAGEM EM ESPERA PARA DISPONIBILIDADE DE HORARIOS</v>
      </c>
    </row>
    <row r="6992" spans="1:10" ht="41.25" hidden="1" customHeight="1">
      <c r="A6992" s="152">
        <v>45918</v>
      </c>
      <c r="B6992" s="146" t="s">
        <v>137</v>
      </c>
      <c r="C6992" s="147" t="s">
        <v>137</v>
      </c>
      <c r="D6992" s="148" t="s">
        <v>137</v>
      </c>
      <c r="E6992" s="153" t="s">
        <v>18</v>
      </c>
      <c r="F6992" s="149"/>
      <c r="G6992" s="149" t="str">
        <f t="shared" si="236"/>
        <v>1</v>
      </c>
      <c r="H6992" s="150">
        <f t="shared" si="235"/>
        <v>18</v>
      </c>
      <c r="I6992" s="149" t="str" cm="1">
        <f t="array" ref="I6992">_xlfn.XLOOKUP(C6992,imp_horarios,imp_trechos_janta,"",-1,1)</f>
        <v>ESPERA</v>
      </c>
      <c r="J6992" s="151" t="str" cm="1">
        <f t="array" ref="J6992">_xlfn.XLOOKUP(D6992,justificativas_motivos,justificativas_texto,"",1,1)</f>
        <v>MOTORISTA NA GARAGEM EM ESPERA PARA DISPONIBILIDADE DE HORARIOS</v>
      </c>
    </row>
    <row r="6993" spans="1:10" ht="41.25" hidden="1" customHeight="1">
      <c r="A6993" s="152">
        <v>45918</v>
      </c>
      <c r="B6993" s="146" t="s">
        <v>137</v>
      </c>
      <c r="C6993" s="147" t="s">
        <v>137</v>
      </c>
      <c r="D6993" s="148" t="s">
        <v>137</v>
      </c>
      <c r="E6993" s="153" t="s">
        <v>115</v>
      </c>
      <c r="F6993" s="149"/>
      <c r="G6993" s="149" t="str">
        <f t="shared" si="236"/>
        <v>1</v>
      </c>
      <c r="H6993" s="150">
        <f t="shared" si="235"/>
        <v>18</v>
      </c>
      <c r="I6993" s="149" t="str" cm="1">
        <f t="array" ref="I6993">_xlfn.XLOOKUP(C6993,imp_horarios,imp_trechos_janta,"",-1,1)</f>
        <v>ESPERA</v>
      </c>
      <c r="J6993" s="151" t="str" cm="1">
        <f t="array" ref="J6993">_xlfn.XLOOKUP(D6993,justificativas_motivos,justificativas_texto,"",1,1)</f>
        <v>MOTORISTA NA GARAGEM EM ESPERA PARA DISPONIBILIDADE DE HORARIOS</v>
      </c>
    </row>
    <row r="6994" spans="1:10" ht="41.25" hidden="1" customHeight="1">
      <c r="A6994" s="152">
        <v>45918</v>
      </c>
      <c r="B6994" s="146" t="s">
        <v>137</v>
      </c>
      <c r="C6994" s="147" t="s">
        <v>137</v>
      </c>
      <c r="D6994" s="148" t="s">
        <v>137</v>
      </c>
      <c r="E6994" s="153" t="s">
        <v>139</v>
      </c>
      <c r="F6994" s="149"/>
      <c r="G6994" s="149" t="str">
        <f t="shared" si="236"/>
        <v>1</v>
      </c>
      <c r="H6994" s="150">
        <f t="shared" si="235"/>
        <v>18</v>
      </c>
      <c r="I6994" s="149" t="str" cm="1">
        <f t="array" ref="I6994">_xlfn.XLOOKUP(C6994,imp_horarios,imp_trechos_janta,"",-1,1)</f>
        <v>ESPERA</v>
      </c>
      <c r="J6994" s="151" t="str" cm="1">
        <f t="array" ref="J6994">_xlfn.XLOOKUP(D6994,justificativas_motivos,justificativas_texto,"",1,1)</f>
        <v>MOTORISTA NA GARAGEM EM ESPERA PARA DISPONIBILIDADE DE HORARIOS</v>
      </c>
    </row>
    <row r="6995" spans="1:10" ht="41.25" hidden="1" customHeight="1">
      <c r="A6995" s="152">
        <v>45919</v>
      </c>
      <c r="B6995" s="146">
        <v>24016</v>
      </c>
      <c r="C6995" s="147">
        <v>0.3</v>
      </c>
      <c r="D6995" s="148" t="s">
        <v>11</v>
      </c>
      <c r="E6995" s="153" t="s">
        <v>102</v>
      </c>
      <c r="F6995" s="149"/>
      <c r="G6995" s="149" t="str">
        <f t="shared" si="236"/>
        <v>1</v>
      </c>
      <c r="H6995" s="150">
        <f t="shared" si="235"/>
        <v>18</v>
      </c>
      <c r="I6995" s="149" t="str" cm="1">
        <f t="array" ref="I6995">_xlfn.XLOOKUP(C6995,imp_horarios,imp_trechos_janta,"",-1,1)</f>
        <v>BELEM X GOIANIA 07:12</v>
      </c>
      <c r="J6995" s="151" t="str" cm="1">
        <f t="array" ref="J6995">_xlfn.XLOOKUP(D6995,justificativas_motivos,justificativas_texto,"",1,1)</f>
        <v>MOTORISTA CUMPRINDO HORÁRIO NA ESCALA ATUAL</v>
      </c>
    </row>
    <row r="6996" spans="1:10" ht="41.25" hidden="1" customHeight="1">
      <c r="A6996" s="152">
        <v>45919</v>
      </c>
      <c r="B6996" s="146">
        <v>24016</v>
      </c>
      <c r="C6996" s="147">
        <v>0.3</v>
      </c>
      <c r="D6996" s="148" t="s">
        <v>11</v>
      </c>
      <c r="E6996" s="153" t="s">
        <v>103</v>
      </c>
      <c r="F6996" s="149"/>
      <c r="G6996" s="149" t="str">
        <f t="shared" si="236"/>
        <v>1</v>
      </c>
      <c r="H6996" s="150">
        <f t="shared" si="235"/>
        <v>18</v>
      </c>
      <c r="I6996" s="149" t="str" cm="1">
        <f t="array" ref="I6996">_xlfn.XLOOKUP(C6996,imp_horarios,imp_trechos_janta,"",-1,1)</f>
        <v>BELEM X GOIANIA 07:12</v>
      </c>
      <c r="J6996" s="151" t="str" cm="1">
        <f t="array" ref="J6996">_xlfn.XLOOKUP(D6996,justificativas_motivos,justificativas_texto,"",1,1)</f>
        <v>MOTORISTA CUMPRINDO HORÁRIO NA ESCALA ATUAL</v>
      </c>
    </row>
    <row r="6997" spans="1:10" ht="41.25" hidden="1" customHeight="1">
      <c r="A6997" s="152">
        <v>45919</v>
      </c>
      <c r="B6997" s="146">
        <v>19013</v>
      </c>
      <c r="C6997" s="147">
        <v>0.87847222222222221</v>
      </c>
      <c r="D6997" s="148" t="s">
        <v>11</v>
      </c>
      <c r="E6997" s="149" t="s">
        <v>218</v>
      </c>
      <c r="F6997" s="149"/>
      <c r="G6997" s="149" t="str">
        <f t="shared" si="236"/>
        <v>1</v>
      </c>
      <c r="H6997" s="150">
        <f t="shared" si="235"/>
        <v>18</v>
      </c>
      <c r="I6997" s="149" t="str" cm="1">
        <f t="array" ref="I6997">_xlfn.XLOOKUP(C6997,imp_horarios,imp_trechos_janta,"",-1,1)</f>
        <v>BELEM X GOIANIA 21:05</v>
      </c>
      <c r="J6997" s="151" t="str" cm="1">
        <f t="array" ref="J6997">_xlfn.XLOOKUP(D6997,justificativas_motivos,justificativas_texto,"",1,1)</f>
        <v>MOTORISTA CUMPRINDO HORÁRIO NA ESCALA ATUAL</v>
      </c>
    </row>
    <row r="6998" spans="1:10" ht="41.25" hidden="1" customHeight="1">
      <c r="A6998" s="152">
        <v>45919</v>
      </c>
      <c r="B6998" s="146">
        <v>19013</v>
      </c>
      <c r="C6998" s="147">
        <v>0.87847222222222221</v>
      </c>
      <c r="D6998" s="148" t="s">
        <v>11</v>
      </c>
      <c r="E6998" s="149" t="s">
        <v>80</v>
      </c>
      <c r="F6998" s="149"/>
      <c r="G6998" s="149" t="str">
        <f t="shared" si="236"/>
        <v>1</v>
      </c>
      <c r="H6998" s="150">
        <f t="shared" si="235"/>
        <v>18</v>
      </c>
      <c r="I6998" s="149" t="str" cm="1">
        <f t="array" ref="I6998">_xlfn.XLOOKUP(C6998,imp_horarios,imp_trechos_janta,"",-1,1)</f>
        <v>BELEM X GOIANIA 21:05</v>
      </c>
      <c r="J6998" s="151" t="str" cm="1">
        <f t="array" ref="J6998">_xlfn.XLOOKUP(D6998,justificativas_motivos,justificativas_texto,"",1,1)</f>
        <v>MOTORISTA CUMPRINDO HORÁRIO NA ESCALA ATUAL</v>
      </c>
    </row>
    <row r="6999" spans="1:10" ht="41.25" hidden="1" customHeight="1">
      <c r="A6999" s="152">
        <v>45919</v>
      </c>
      <c r="B6999" s="146">
        <v>19015</v>
      </c>
      <c r="C6999" s="147">
        <v>0.75</v>
      </c>
      <c r="D6999" s="148" t="s">
        <v>11</v>
      </c>
      <c r="E6999" s="149" t="s">
        <v>26</v>
      </c>
      <c r="F6999" s="149"/>
      <c r="G6999" s="149" t="str">
        <f t="shared" si="236"/>
        <v>1</v>
      </c>
      <c r="H6999" s="150">
        <f t="shared" si="235"/>
        <v>18</v>
      </c>
      <c r="I6999" s="149" t="str" cm="1">
        <f t="array" ref="I6999">_xlfn.XLOOKUP(C6999,imp_horarios,imp_trechos_janta,"",-1,1)</f>
        <v>GOIANIA X TERESINA 18:00</v>
      </c>
      <c r="J6999" s="151" t="str" cm="1">
        <f t="array" ref="J6999">_xlfn.XLOOKUP(D6999,justificativas_motivos,justificativas_texto,"",1,1)</f>
        <v>MOTORISTA CUMPRINDO HORÁRIO NA ESCALA ATUAL</v>
      </c>
    </row>
    <row r="7000" spans="1:10" ht="41.25" hidden="1" customHeight="1">
      <c r="A7000" s="152">
        <v>45919</v>
      </c>
      <c r="B7000" s="146">
        <v>19015</v>
      </c>
      <c r="C7000" s="147">
        <v>0.75</v>
      </c>
      <c r="D7000" s="148" t="s">
        <v>11</v>
      </c>
      <c r="E7000" s="149" t="s">
        <v>168</v>
      </c>
      <c r="F7000" s="149"/>
      <c r="G7000" s="149" t="str">
        <f t="shared" si="236"/>
        <v>1</v>
      </c>
      <c r="H7000" s="150">
        <f t="shared" si="235"/>
        <v>18</v>
      </c>
      <c r="I7000" s="149" t="str" cm="1">
        <f t="array" ref="I7000">_xlfn.XLOOKUP(C7000,imp_horarios,imp_trechos_janta,"",-1,1)</f>
        <v>GOIANIA X TERESINA 18:00</v>
      </c>
      <c r="J7000" s="151" t="str" cm="1">
        <f t="array" ref="J7000">_xlfn.XLOOKUP(D7000,justificativas_motivos,justificativas_texto,"",1,1)</f>
        <v>MOTORISTA CUMPRINDO HORÁRIO NA ESCALA ATUAL</v>
      </c>
    </row>
    <row r="7001" spans="1:10" ht="41.25" hidden="1" customHeight="1">
      <c r="A7001" s="152">
        <v>45919</v>
      </c>
      <c r="B7001" s="146">
        <v>24009</v>
      </c>
      <c r="C7001" s="147">
        <v>0.79166666666666663</v>
      </c>
      <c r="D7001" s="148" t="s">
        <v>11</v>
      </c>
      <c r="E7001" s="149" t="s">
        <v>157</v>
      </c>
      <c r="F7001" s="149"/>
      <c r="G7001" s="149" t="str">
        <f t="shared" si="236"/>
        <v>1</v>
      </c>
      <c r="H7001" s="150">
        <f t="shared" si="235"/>
        <v>18</v>
      </c>
      <c r="I7001" s="149" t="s">
        <v>79</v>
      </c>
      <c r="J7001" s="151" t="str" cm="1">
        <f t="array" ref="J7001">_xlfn.XLOOKUP(D7001,justificativas_motivos,justificativas_texto,"",1,1)</f>
        <v>MOTORISTA CUMPRINDO HORÁRIO NA ESCALA ATUAL</v>
      </c>
    </row>
    <row r="7002" spans="1:10" ht="41.25" hidden="1" customHeight="1">
      <c r="A7002" s="152">
        <v>45919</v>
      </c>
      <c r="B7002" s="146">
        <v>24009</v>
      </c>
      <c r="C7002" s="147">
        <v>0.79166666666666663</v>
      </c>
      <c r="D7002" s="148" t="s">
        <v>11</v>
      </c>
      <c r="E7002" s="149" t="s">
        <v>216</v>
      </c>
      <c r="F7002" s="149"/>
      <c r="G7002" s="149" t="str">
        <f t="shared" si="236"/>
        <v>1</v>
      </c>
      <c r="H7002" s="150">
        <f t="shared" ref="H7002:H7065" si="237">IF(E7002="MOTORISTA","",18)</f>
        <v>18</v>
      </c>
      <c r="I7002" s="149" t="s">
        <v>79</v>
      </c>
      <c r="J7002" s="151" t="str" cm="1">
        <f t="array" ref="J7002">_xlfn.XLOOKUP(D7002,justificativas_motivos,justificativas_texto,"",1,1)</f>
        <v>MOTORISTA CUMPRINDO HORÁRIO NA ESCALA ATUAL</v>
      </c>
    </row>
    <row r="7003" spans="1:10" ht="41.25" hidden="1" customHeight="1">
      <c r="A7003" s="152">
        <v>45919</v>
      </c>
      <c r="B7003" s="146">
        <v>24002</v>
      </c>
      <c r="C7003" s="147">
        <v>0.83333333333333337</v>
      </c>
      <c r="D7003" s="148" t="s">
        <v>11</v>
      </c>
      <c r="E7003" s="149" t="s">
        <v>126</v>
      </c>
      <c r="F7003" s="149"/>
      <c r="G7003" s="149" t="str">
        <f t="shared" si="236"/>
        <v>1</v>
      </c>
      <c r="H7003" s="150">
        <f t="shared" si="237"/>
        <v>18</v>
      </c>
      <c r="I7003" s="149" t="str" cm="1">
        <f t="array" ref="I7003">_xlfn.XLOOKUP(C7003,imp_horarios,imp_trechos_janta,"",-1,1)</f>
        <v>GOIANIA X SAO LUIS 20:00</v>
      </c>
      <c r="J7003" s="151" t="str" cm="1">
        <f t="array" ref="J7003">_xlfn.XLOOKUP(D7003,justificativas_motivos,justificativas_texto,"",1,1)</f>
        <v>MOTORISTA CUMPRINDO HORÁRIO NA ESCALA ATUAL</v>
      </c>
    </row>
    <row r="7004" spans="1:10" ht="41.25" hidden="1" customHeight="1">
      <c r="A7004" s="152">
        <v>45919</v>
      </c>
      <c r="B7004" s="146">
        <v>24002</v>
      </c>
      <c r="C7004" s="147">
        <v>0.83333333333333337</v>
      </c>
      <c r="D7004" s="148" t="s">
        <v>11</v>
      </c>
      <c r="E7004" s="149" t="s">
        <v>84</v>
      </c>
      <c r="F7004" s="149"/>
      <c r="G7004" s="149" t="str">
        <f t="shared" si="236"/>
        <v>1</v>
      </c>
      <c r="H7004" s="150">
        <f t="shared" si="237"/>
        <v>18</v>
      </c>
      <c r="I7004" s="149" t="str" cm="1">
        <f t="array" ref="I7004">_xlfn.XLOOKUP(C7004,imp_horarios,imp_trechos_janta,"",-1,1)</f>
        <v>GOIANIA X SAO LUIS 20:00</v>
      </c>
      <c r="J7004" s="151" t="str" cm="1">
        <f t="array" ref="J7004">_xlfn.XLOOKUP(D7004,justificativas_motivos,justificativas_texto,"",1,1)</f>
        <v>MOTORISTA CUMPRINDO HORÁRIO NA ESCALA ATUAL</v>
      </c>
    </row>
    <row r="7005" spans="1:10" ht="41.25" hidden="1" customHeight="1">
      <c r="A7005" s="152">
        <v>45920</v>
      </c>
      <c r="B7005" s="146">
        <v>24009</v>
      </c>
      <c r="C7005" s="147">
        <v>0.3</v>
      </c>
      <c r="D7005" s="148" t="s">
        <v>11</v>
      </c>
      <c r="E7005" s="153" t="s">
        <v>290</v>
      </c>
      <c r="F7005" s="149"/>
      <c r="G7005" s="149" t="str">
        <f t="shared" si="236"/>
        <v>1</v>
      </c>
      <c r="H7005" s="150">
        <f t="shared" si="237"/>
        <v>18</v>
      </c>
      <c r="I7005" s="149" t="str" cm="1">
        <f t="array" ref="I7005">_xlfn.XLOOKUP(C7005,imp_horarios,imp_trechos_janta,"",-1,1)</f>
        <v>BELEM X GOIANIA 07:12</v>
      </c>
      <c r="J7005" s="151" t="str" cm="1">
        <f t="array" ref="J7005">_xlfn.XLOOKUP(D7005,justificativas_motivos,justificativas_texto,"",1,1)</f>
        <v>MOTORISTA CUMPRINDO HORÁRIO NA ESCALA ATUAL</v>
      </c>
    </row>
    <row r="7006" spans="1:10" ht="41.25" hidden="1" customHeight="1">
      <c r="A7006" s="152">
        <v>45920</v>
      </c>
      <c r="B7006" s="146">
        <v>24009</v>
      </c>
      <c r="C7006" s="147">
        <v>0.3</v>
      </c>
      <c r="D7006" s="148" t="s">
        <v>11</v>
      </c>
      <c r="E7006" s="153" t="s">
        <v>211</v>
      </c>
      <c r="F7006" s="149"/>
      <c r="G7006" s="149" t="str">
        <f t="shared" si="236"/>
        <v>1</v>
      </c>
      <c r="H7006" s="150">
        <f t="shared" si="237"/>
        <v>18</v>
      </c>
      <c r="I7006" s="149" t="str" cm="1">
        <f t="array" ref="I7006">_xlfn.XLOOKUP(C7006,imp_horarios,imp_trechos_janta,"",-1,1)</f>
        <v>BELEM X GOIANIA 07:12</v>
      </c>
      <c r="J7006" s="151" t="str" cm="1">
        <f t="array" ref="J7006">_xlfn.XLOOKUP(D7006,justificativas_motivos,justificativas_texto,"",1,1)</f>
        <v>MOTORISTA CUMPRINDO HORÁRIO NA ESCALA ATUAL</v>
      </c>
    </row>
    <row r="7007" spans="1:10" ht="41.25" hidden="1" customHeight="1">
      <c r="A7007" s="152">
        <v>45920</v>
      </c>
      <c r="B7007" s="146">
        <v>19021</v>
      </c>
      <c r="C7007" s="147">
        <v>0.87847222222222221</v>
      </c>
      <c r="D7007" s="148" t="s">
        <v>11</v>
      </c>
      <c r="E7007" s="149" t="s">
        <v>126</v>
      </c>
      <c r="F7007" s="149"/>
      <c r="G7007" s="149" t="str">
        <f t="shared" si="236"/>
        <v>1</v>
      </c>
      <c r="H7007" s="150">
        <f t="shared" si="237"/>
        <v>18</v>
      </c>
      <c r="I7007" s="149" t="str" cm="1">
        <f t="array" ref="I7007">_xlfn.XLOOKUP(C7007,imp_horarios,imp_trechos_janta,"",-1,1)</f>
        <v>BELEM X GOIANIA 21:05</v>
      </c>
      <c r="J7007" s="151" t="str" cm="1">
        <f t="array" ref="J7007">_xlfn.XLOOKUP(D7007,justificativas_motivos,justificativas_texto,"",1,1)</f>
        <v>MOTORISTA CUMPRINDO HORÁRIO NA ESCALA ATUAL</v>
      </c>
    </row>
    <row r="7008" spans="1:10" ht="41.25" hidden="1" customHeight="1">
      <c r="A7008" s="152">
        <v>45920</v>
      </c>
      <c r="B7008" s="146">
        <v>19021</v>
      </c>
      <c r="C7008" s="147">
        <v>0.87847222222222221</v>
      </c>
      <c r="D7008" s="148" t="s">
        <v>11</v>
      </c>
      <c r="E7008" s="149" t="s">
        <v>84</v>
      </c>
      <c r="F7008" s="149"/>
      <c r="G7008" s="149" t="str">
        <f t="shared" si="236"/>
        <v>1</v>
      </c>
      <c r="H7008" s="150">
        <f t="shared" si="237"/>
        <v>18</v>
      </c>
      <c r="I7008" s="149" t="str" cm="1">
        <f t="array" ref="I7008">_xlfn.XLOOKUP(C7008,imp_horarios,imp_trechos_janta,"",-1,1)</f>
        <v>BELEM X GOIANIA 21:05</v>
      </c>
      <c r="J7008" s="151" t="str" cm="1">
        <f t="array" ref="J7008">_xlfn.XLOOKUP(D7008,justificativas_motivos,justificativas_texto,"",1,1)</f>
        <v>MOTORISTA CUMPRINDO HORÁRIO NA ESCALA ATUAL</v>
      </c>
    </row>
    <row r="7009" spans="1:10" ht="41.25" hidden="1" customHeight="1">
      <c r="A7009" s="152">
        <v>45920</v>
      </c>
      <c r="B7009" s="146">
        <v>20019</v>
      </c>
      <c r="C7009" s="147">
        <v>0.75</v>
      </c>
      <c r="D7009" s="148" t="s">
        <v>11</v>
      </c>
      <c r="E7009" s="149" t="s">
        <v>204</v>
      </c>
      <c r="F7009" s="149"/>
      <c r="G7009" s="149" t="str">
        <f t="shared" si="236"/>
        <v>1</v>
      </c>
      <c r="H7009" s="150">
        <f t="shared" si="237"/>
        <v>18</v>
      </c>
      <c r="I7009" s="149" t="str" cm="1">
        <f t="array" ref="I7009">_xlfn.XLOOKUP(C7009,imp_horarios,imp_trechos_janta,"",-1,1)</f>
        <v>GOIANIA X TERESINA 18:00</v>
      </c>
      <c r="J7009" s="151" t="str" cm="1">
        <f t="array" ref="J7009">_xlfn.XLOOKUP(D7009,justificativas_motivos,justificativas_texto,"",1,1)</f>
        <v>MOTORISTA CUMPRINDO HORÁRIO NA ESCALA ATUAL</v>
      </c>
    </row>
    <row r="7010" spans="1:10" ht="41.25" hidden="1" customHeight="1">
      <c r="A7010" s="152">
        <v>45920</v>
      </c>
      <c r="B7010" s="146">
        <v>20019</v>
      </c>
      <c r="C7010" s="147">
        <v>0.75</v>
      </c>
      <c r="D7010" s="148" t="s">
        <v>11</v>
      </c>
      <c r="E7010" s="149" t="s">
        <v>118</v>
      </c>
      <c r="F7010" s="149"/>
      <c r="G7010" s="149" t="str">
        <f t="shared" si="236"/>
        <v>1</v>
      </c>
      <c r="H7010" s="150">
        <f t="shared" si="237"/>
        <v>18</v>
      </c>
      <c r="I7010" s="149" t="str" cm="1">
        <f t="array" ref="I7010">_xlfn.XLOOKUP(C7010,imp_horarios,imp_trechos_janta,"",-1,1)</f>
        <v>GOIANIA X TERESINA 18:00</v>
      </c>
      <c r="J7010" s="151" t="str" cm="1">
        <f t="array" ref="J7010">_xlfn.XLOOKUP(D7010,justificativas_motivos,justificativas_texto,"",1,1)</f>
        <v>MOTORISTA CUMPRINDO HORÁRIO NA ESCALA ATUAL</v>
      </c>
    </row>
    <row r="7011" spans="1:10" ht="41.25" hidden="1" customHeight="1">
      <c r="A7011" s="152">
        <v>45920</v>
      </c>
      <c r="B7011" s="146">
        <v>24001</v>
      </c>
      <c r="C7011" s="147">
        <v>0.79166666666666663</v>
      </c>
      <c r="D7011" s="148" t="s">
        <v>11</v>
      </c>
      <c r="E7011" s="149" t="s">
        <v>124</v>
      </c>
      <c r="F7011" s="149"/>
      <c r="G7011" s="149" t="str">
        <f t="shared" si="236"/>
        <v>1</v>
      </c>
      <c r="H7011" s="150">
        <f t="shared" si="237"/>
        <v>18</v>
      </c>
      <c r="I7011" s="149" t="s">
        <v>79</v>
      </c>
      <c r="J7011" s="151" t="str" cm="1">
        <f t="array" ref="J7011">_xlfn.XLOOKUP(D7011,justificativas_motivos,justificativas_texto,"",1,1)</f>
        <v>MOTORISTA CUMPRINDO HORÁRIO NA ESCALA ATUAL</v>
      </c>
    </row>
    <row r="7012" spans="1:10" ht="41.25" hidden="1" customHeight="1">
      <c r="A7012" s="152">
        <v>45920</v>
      </c>
      <c r="B7012" s="146">
        <v>24001</v>
      </c>
      <c r="C7012" s="147">
        <v>0.79166666666666663</v>
      </c>
      <c r="D7012" s="148" t="s">
        <v>11</v>
      </c>
      <c r="E7012" s="149" t="s">
        <v>143</v>
      </c>
      <c r="F7012" s="149"/>
      <c r="G7012" s="149" t="str">
        <f t="shared" si="236"/>
        <v>1</v>
      </c>
      <c r="H7012" s="150">
        <f t="shared" si="237"/>
        <v>18</v>
      </c>
      <c r="I7012" s="149" t="s">
        <v>79</v>
      </c>
      <c r="J7012" s="151" t="str" cm="1">
        <f t="array" ref="J7012">_xlfn.XLOOKUP(D7012,justificativas_motivos,justificativas_texto,"",1,1)</f>
        <v>MOTORISTA CUMPRINDO HORÁRIO NA ESCALA ATUAL</v>
      </c>
    </row>
    <row r="7013" spans="1:10" ht="41.25" hidden="1" customHeight="1">
      <c r="A7013" s="152">
        <v>45920</v>
      </c>
      <c r="B7013" s="146">
        <v>24012</v>
      </c>
      <c r="C7013" s="147">
        <v>0.83333333333333337</v>
      </c>
      <c r="D7013" s="148" t="s">
        <v>11</v>
      </c>
      <c r="E7013" s="149" t="s">
        <v>15</v>
      </c>
      <c r="F7013" s="149"/>
      <c r="G7013" s="149" t="str">
        <f t="shared" si="236"/>
        <v>1</v>
      </c>
      <c r="H7013" s="150">
        <f t="shared" si="237"/>
        <v>18</v>
      </c>
      <c r="I7013" s="149" t="str" cm="1">
        <f t="array" ref="I7013">_xlfn.XLOOKUP(C7013,imp_horarios,imp_trechos_janta,"",-1,1)</f>
        <v>GOIANIA X SAO LUIS 20:00</v>
      </c>
      <c r="J7013" s="151" t="str" cm="1">
        <f t="array" ref="J7013">_xlfn.XLOOKUP(D7013,justificativas_motivos,justificativas_texto,"",1,1)</f>
        <v>MOTORISTA CUMPRINDO HORÁRIO NA ESCALA ATUAL</v>
      </c>
    </row>
    <row r="7014" spans="1:10" ht="41.25" hidden="1" customHeight="1">
      <c r="A7014" s="152">
        <v>45920</v>
      </c>
      <c r="B7014" s="146">
        <v>24012</v>
      </c>
      <c r="C7014" s="147">
        <v>0.83333333333333337</v>
      </c>
      <c r="D7014" s="148" t="s">
        <v>11</v>
      </c>
      <c r="E7014" s="149" t="s">
        <v>78</v>
      </c>
      <c r="F7014" s="149"/>
      <c r="G7014" s="149" t="str">
        <f t="shared" si="236"/>
        <v>1</v>
      </c>
      <c r="H7014" s="150">
        <f t="shared" si="237"/>
        <v>18</v>
      </c>
      <c r="I7014" s="149" t="str" cm="1">
        <f t="array" ref="I7014">_xlfn.XLOOKUP(C7014,imp_horarios,imp_trechos_janta,"",-1,1)</f>
        <v>GOIANIA X SAO LUIS 20:00</v>
      </c>
      <c r="J7014" s="151" t="str" cm="1">
        <f t="array" ref="J7014">_xlfn.XLOOKUP(D7014,justificativas_motivos,justificativas_texto,"",1,1)</f>
        <v>MOTORISTA CUMPRINDO HORÁRIO NA ESCALA ATUAL</v>
      </c>
    </row>
    <row r="7015" spans="1:10" ht="41.25" hidden="1" customHeight="1">
      <c r="A7015" s="152">
        <v>45921</v>
      </c>
      <c r="B7015" s="146" t="s">
        <v>137</v>
      </c>
      <c r="C7015" s="147" t="s">
        <v>137</v>
      </c>
      <c r="D7015" s="148" t="s">
        <v>137</v>
      </c>
      <c r="E7015" s="153" t="s">
        <v>92</v>
      </c>
      <c r="F7015" s="149"/>
      <c r="G7015" s="149" t="str">
        <f t="shared" si="236"/>
        <v>1</v>
      </c>
      <c r="H7015" s="150">
        <f t="shared" si="237"/>
        <v>18</v>
      </c>
      <c r="I7015" s="149" t="str" cm="1">
        <f t="array" ref="I7015">_xlfn.XLOOKUP(C7015,imp_horarios,imp_trechos_janta,"",-1,1)</f>
        <v>ESPERA</v>
      </c>
      <c r="J7015" s="151" t="str" cm="1">
        <f t="array" ref="J7015">_xlfn.XLOOKUP(D7015,justificativas_motivos,justificativas_texto,"",1,1)</f>
        <v>MOTORISTA NA GARAGEM EM ESPERA PARA DISPONIBILIDADE DE HORARIOS</v>
      </c>
    </row>
    <row r="7016" spans="1:10" ht="41.25" hidden="1" customHeight="1">
      <c r="A7016" s="152">
        <v>45921</v>
      </c>
      <c r="B7016" s="146" t="s">
        <v>137</v>
      </c>
      <c r="C7016" s="147" t="s">
        <v>137</v>
      </c>
      <c r="D7016" s="148" t="s">
        <v>137</v>
      </c>
      <c r="E7016" s="153" t="s">
        <v>540</v>
      </c>
      <c r="F7016" s="149"/>
      <c r="G7016" s="149" t="str">
        <f t="shared" si="236"/>
        <v>1</v>
      </c>
      <c r="H7016" s="150">
        <f t="shared" si="237"/>
        <v>18</v>
      </c>
      <c r="I7016" s="149" t="str" cm="1">
        <f t="array" ref="I7016">_xlfn.XLOOKUP(C7016,imp_horarios,imp_trechos_janta,"",-1,1)</f>
        <v>ESPERA</v>
      </c>
      <c r="J7016" s="151" t="str" cm="1">
        <f t="array" ref="J7016">_xlfn.XLOOKUP(D7016,justificativas_motivos,justificativas_texto,"",1,1)</f>
        <v>MOTORISTA NA GARAGEM EM ESPERA PARA DISPONIBILIDADE DE HORARIOS</v>
      </c>
    </row>
    <row r="7017" spans="1:10" ht="41.25" hidden="1" customHeight="1">
      <c r="A7017" s="152">
        <v>45921</v>
      </c>
      <c r="B7017" s="146">
        <v>24001</v>
      </c>
      <c r="C7017" s="147">
        <v>0.3</v>
      </c>
      <c r="D7017" s="148" t="s">
        <v>11</v>
      </c>
      <c r="E7017" s="153" t="s">
        <v>15</v>
      </c>
      <c r="F7017" s="149"/>
      <c r="G7017" s="149" t="str">
        <f t="shared" si="236"/>
        <v>1</v>
      </c>
      <c r="H7017" s="150">
        <f t="shared" si="237"/>
        <v>18</v>
      </c>
      <c r="I7017" s="149" t="str" cm="1">
        <f t="array" ref="I7017">_xlfn.XLOOKUP(C7017,imp_horarios,imp_trechos_janta,"",-1,1)</f>
        <v>BELEM X GOIANIA 07:12</v>
      </c>
      <c r="J7017" s="151" t="str" cm="1">
        <f t="array" ref="J7017">_xlfn.XLOOKUP(D7017,justificativas_motivos,justificativas_texto,"",1,1)</f>
        <v>MOTORISTA CUMPRINDO HORÁRIO NA ESCALA ATUAL</v>
      </c>
    </row>
    <row r="7018" spans="1:10" ht="41.25" hidden="1" customHeight="1">
      <c r="A7018" s="152">
        <v>45921</v>
      </c>
      <c r="B7018" s="146">
        <v>24001</v>
      </c>
      <c r="C7018" s="147">
        <v>0.3</v>
      </c>
      <c r="D7018" s="148" t="s">
        <v>11</v>
      </c>
      <c r="E7018" s="153" t="s">
        <v>78</v>
      </c>
      <c r="F7018" s="149"/>
      <c r="G7018" s="149" t="str">
        <f t="shared" si="236"/>
        <v>1</v>
      </c>
      <c r="H7018" s="150">
        <f t="shared" si="237"/>
        <v>18</v>
      </c>
      <c r="I7018" s="149" t="str" cm="1">
        <f t="array" ref="I7018">_xlfn.XLOOKUP(C7018,imp_horarios,imp_trechos_janta,"",-1,1)</f>
        <v>BELEM X GOIANIA 07:12</v>
      </c>
      <c r="J7018" s="151" t="str" cm="1">
        <f t="array" ref="J7018">_xlfn.XLOOKUP(D7018,justificativas_motivos,justificativas_texto,"",1,1)</f>
        <v>MOTORISTA CUMPRINDO HORÁRIO NA ESCALA ATUAL</v>
      </c>
    </row>
    <row r="7019" spans="1:10" ht="41.25" hidden="1" customHeight="1">
      <c r="A7019" s="152">
        <v>45921</v>
      </c>
      <c r="B7019" s="146">
        <v>19017</v>
      </c>
      <c r="C7019" s="147">
        <v>0.75</v>
      </c>
      <c r="D7019" s="148" t="s">
        <v>11</v>
      </c>
      <c r="E7019" s="149" t="s">
        <v>119</v>
      </c>
      <c r="F7019" s="149"/>
      <c r="G7019" s="149" t="str">
        <f t="shared" si="236"/>
        <v>1</v>
      </c>
      <c r="H7019" s="150">
        <f t="shared" si="237"/>
        <v>18</v>
      </c>
      <c r="I7019" s="149" t="s">
        <v>99</v>
      </c>
      <c r="J7019" s="151" t="str" cm="1">
        <f t="array" ref="J7019">_xlfn.XLOOKUP(D7019,justificativas_motivos,justificativas_texto,"",1,1)</f>
        <v>MOTORISTA CUMPRINDO HORÁRIO NA ESCALA ATUAL</v>
      </c>
    </row>
    <row r="7020" spans="1:10" ht="41.25" hidden="1" customHeight="1">
      <c r="A7020" s="152">
        <v>45921</v>
      </c>
      <c r="B7020" s="146">
        <v>19017</v>
      </c>
      <c r="C7020" s="147">
        <v>0.75</v>
      </c>
      <c r="D7020" s="148" t="s">
        <v>11</v>
      </c>
      <c r="E7020" s="149" t="s">
        <v>23</v>
      </c>
      <c r="F7020" s="149"/>
      <c r="G7020" s="149" t="str">
        <f t="shared" si="236"/>
        <v>1</v>
      </c>
      <c r="H7020" s="150">
        <f t="shared" si="237"/>
        <v>18</v>
      </c>
      <c r="I7020" s="149" t="s">
        <v>99</v>
      </c>
      <c r="J7020" s="151" t="str" cm="1">
        <f t="array" ref="J7020">_xlfn.XLOOKUP(D7020,justificativas_motivos,justificativas_texto,"",1,1)</f>
        <v>MOTORISTA CUMPRINDO HORÁRIO NA ESCALA ATUAL</v>
      </c>
    </row>
    <row r="7021" spans="1:10" ht="41.25" hidden="1" customHeight="1">
      <c r="A7021" s="152">
        <v>45921</v>
      </c>
      <c r="B7021" s="146">
        <v>24004</v>
      </c>
      <c r="C7021" s="147">
        <v>0.79166666666666663</v>
      </c>
      <c r="D7021" s="148" t="s">
        <v>11</v>
      </c>
      <c r="E7021" s="149" t="s">
        <v>121</v>
      </c>
      <c r="F7021" s="149"/>
      <c r="G7021" s="149" t="str">
        <f t="shared" si="236"/>
        <v>1</v>
      </c>
      <c r="H7021" s="150">
        <f t="shared" si="237"/>
        <v>18</v>
      </c>
      <c r="I7021" s="149" t="s">
        <v>79</v>
      </c>
      <c r="J7021" s="151" t="str" cm="1">
        <f t="array" ref="J7021">_xlfn.XLOOKUP(D7021,justificativas_motivos,justificativas_texto,"",1,1)</f>
        <v>MOTORISTA CUMPRINDO HORÁRIO NA ESCALA ATUAL</v>
      </c>
    </row>
    <row r="7022" spans="1:10" ht="41.25" hidden="1" customHeight="1">
      <c r="A7022" s="152">
        <v>45921</v>
      </c>
      <c r="B7022" s="146">
        <v>24004</v>
      </c>
      <c r="C7022" s="147">
        <v>0.79166666666666663</v>
      </c>
      <c r="D7022" s="148" t="s">
        <v>11</v>
      </c>
      <c r="E7022" s="149" t="s">
        <v>150</v>
      </c>
      <c r="F7022" s="149"/>
      <c r="G7022" s="149" t="str">
        <f t="shared" si="236"/>
        <v>1</v>
      </c>
      <c r="H7022" s="150">
        <f t="shared" si="237"/>
        <v>18</v>
      </c>
      <c r="I7022" s="149" t="s">
        <v>79</v>
      </c>
      <c r="J7022" s="151" t="str" cm="1">
        <f t="array" ref="J7022">_xlfn.XLOOKUP(D7022,justificativas_motivos,justificativas_texto,"",1,1)</f>
        <v>MOTORISTA CUMPRINDO HORÁRIO NA ESCALA ATUAL</v>
      </c>
    </row>
    <row r="7023" spans="1:10" ht="41.25" hidden="1" customHeight="1">
      <c r="A7023" s="152">
        <v>45921</v>
      </c>
      <c r="B7023" s="146">
        <v>24003</v>
      </c>
      <c r="C7023" s="147">
        <v>0.83333333333333337</v>
      </c>
      <c r="D7023" s="148" t="s">
        <v>11</v>
      </c>
      <c r="E7023" s="149" t="s">
        <v>203</v>
      </c>
      <c r="F7023" s="149"/>
      <c r="G7023" s="149" t="str">
        <f t="shared" si="236"/>
        <v>1</v>
      </c>
      <c r="H7023" s="150">
        <f t="shared" si="237"/>
        <v>18</v>
      </c>
      <c r="I7023" s="149" t="s">
        <v>49</v>
      </c>
      <c r="J7023" s="151" t="str" cm="1">
        <f t="array" ref="J7023">_xlfn.XLOOKUP(D7023,justificativas_motivos,justificativas_texto,"",1,1)</f>
        <v>MOTORISTA CUMPRINDO HORÁRIO NA ESCALA ATUAL</v>
      </c>
    </row>
    <row r="7024" spans="1:10" ht="41.25" hidden="1" customHeight="1">
      <c r="A7024" s="152">
        <v>45921</v>
      </c>
      <c r="B7024" s="146">
        <v>24003</v>
      </c>
      <c r="C7024" s="147">
        <v>0.83333333333333337</v>
      </c>
      <c r="D7024" s="148" t="s">
        <v>11</v>
      </c>
      <c r="E7024" s="149" t="s">
        <v>370</v>
      </c>
      <c r="F7024" s="149"/>
      <c r="G7024" s="149" t="str">
        <f t="shared" si="236"/>
        <v>1</v>
      </c>
      <c r="H7024" s="150">
        <f t="shared" si="237"/>
        <v>18</v>
      </c>
      <c r="I7024" s="149" t="s">
        <v>49</v>
      </c>
      <c r="J7024" s="151" t="str" cm="1">
        <f t="array" ref="J7024">_xlfn.XLOOKUP(D7024,justificativas_motivos,justificativas_texto,"",1,1)</f>
        <v>MOTORISTA CUMPRINDO HORÁRIO NA ESCALA ATUAL</v>
      </c>
    </row>
    <row r="7025" spans="1:10" ht="41.25" hidden="1" customHeight="1">
      <c r="A7025" s="152">
        <v>45922</v>
      </c>
      <c r="B7025" s="146">
        <v>19007</v>
      </c>
      <c r="C7025" s="147">
        <v>0.84166666666666667</v>
      </c>
      <c r="D7025" s="148" t="s">
        <v>11</v>
      </c>
      <c r="E7025" s="149" t="s">
        <v>119</v>
      </c>
      <c r="F7025" s="149"/>
      <c r="G7025" s="149" t="str">
        <f t="shared" si="236"/>
        <v>1</v>
      </c>
      <c r="H7025" s="150">
        <f t="shared" si="237"/>
        <v>18</v>
      </c>
      <c r="I7025" s="149" t="s">
        <v>583</v>
      </c>
      <c r="J7025" s="151" t="str" cm="1">
        <f t="array" ref="J7025">_xlfn.XLOOKUP(D7025,justificativas_motivos,justificativas_texto,"",1,1)</f>
        <v>MOTORISTA CUMPRINDO HORÁRIO NA ESCALA ATUAL</v>
      </c>
    </row>
    <row r="7026" spans="1:10" ht="41.25" hidden="1" customHeight="1">
      <c r="A7026" s="152">
        <v>45922</v>
      </c>
      <c r="B7026" s="146">
        <v>19007</v>
      </c>
      <c r="C7026" s="147">
        <v>0.84166666666666667</v>
      </c>
      <c r="D7026" s="148" t="s">
        <v>11</v>
      </c>
      <c r="E7026" s="149" t="s">
        <v>23</v>
      </c>
      <c r="F7026" s="149"/>
      <c r="G7026" s="149" t="str">
        <f t="shared" si="236"/>
        <v>1</v>
      </c>
      <c r="H7026" s="150">
        <f t="shared" si="237"/>
        <v>18</v>
      </c>
      <c r="I7026" s="149" t="s">
        <v>583</v>
      </c>
      <c r="J7026" s="151" t="str" cm="1">
        <f t="array" ref="J7026">_xlfn.XLOOKUP(D7026,justificativas_motivos,justificativas_texto,"",1,1)</f>
        <v>MOTORISTA CUMPRINDO HORÁRIO NA ESCALA ATUAL</v>
      </c>
    </row>
    <row r="7027" spans="1:10" ht="41.25" hidden="1" customHeight="1">
      <c r="A7027" s="152">
        <v>45922</v>
      </c>
      <c r="B7027" s="146">
        <v>17700</v>
      </c>
      <c r="C7027" s="147">
        <v>0.85416666666666663</v>
      </c>
      <c r="D7027" s="148" t="s">
        <v>11</v>
      </c>
      <c r="E7027" s="149" t="s">
        <v>121</v>
      </c>
      <c r="F7027" s="149"/>
      <c r="G7027" s="149" t="str">
        <f t="shared" si="236"/>
        <v>1</v>
      </c>
      <c r="H7027" s="150">
        <f t="shared" si="237"/>
        <v>18</v>
      </c>
      <c r="I7027" s="149" t="str" cm="1">
        <f t="array" ref="I7027">_xlfn.XLOOKUP(C7027,imp_horarios,imp_trechos_janta,"",-1,1)</f>
        <v>IMPERATRIZ X SÃO LUIS 20:15</v>
      </c>
      <c r="J7027" s="151" t="str" cm="1">
        <f t="array" ref="J7027">_xlfn.XLOOKUP(D7027,justificativas_motivos,justificativas_texto,"",1,1)</f>
        <v>MOTORISTA CUMPRINDO HORÁRIO NA ESCALA ATUAL</v>
      </c>
    </row>
    <row r="7028" spans="1:10" ht="41.25" hidden="1" customHeight="1">
      <c r="A7028" s="152">
        <v>45922</v>
      </c>
      <c r="B7028" s="146">
        <v>17700</v>
      </c>
      <c r="C7028" s="147">
        <v>0.85416666666666663</v>
      </c>
      <c r="D7028" s="148" t="s">
        <v>11</v>
      </c>
      <c r="E7028" s="149" t="s">
        <v>150</v>
      </c>
      <c r="F7028" s="149"/>
      <c r="G7028" s="149" t="str">
        <f t="shared" si="236"/>
        <v>1</v>
      </c>
      <c r="H7028" s="150">
        <f t="shared" si="237"/>
        <v>18</v>
      </c>
      <c r="I7028" s="149" t="str" cm="1">
        <f t="array" ref="I7028">_xlfn.XLOOKUP(C7028,imp_horarios,imp_trechos_janta,"",-1,1)</f>
        <v>IMPERATRIZ X SÃO LUIS 20:15</v>
      </c>
      <c r="J7028" s="151" t="str" cm="1">
        <f t="array" ref="J7028">_xlfn.XLOOKUP(D7028,justificativas_motivos,justificativas_texto,"",1,1)</f>
        <v>MOTORISTA CUMPRINDO HORÁRIO NA ESCALA ATUAL</v>
      </c>
    </row>
    <row r="7029" spans="1:10" ht="41.25" hidden="1" customHeight="1">
      <c r="A7029" s="152">
        <v>45922</v>
      </c>
      <c r="B7029" s="149" t="s">
        <v>137</v>
      </c>
      <c r="C7029" s="147" t="s">
        <v>137</v>
      </c>
      <c r="D7029" s="149" t="s">
        <v>137</v>
      </c>
      <c r="E7029" s="149" t="s">
        <v>203</v>
      </c>
      <c r="F7029" s="149"/>
      <c r="G7029" s="149" t="str">
        <f t="shared" si="236"/>
        <v>1</v>
      </c>
      <c r="H7029" s="150">
        <f t="shared" si="237"/>
        <v>18</v>
      </c>
      <c r="I7029" s="149" t="str" cm="1">
        <f t="array" ref="I7029">_xlfn.XLOOKUP(C7029,imp_horarios,imp_trechos_janta,"",-1,1)</f>
        <v>ESPERA</v>
      </c>
      <c r="J7029" s="151" t="str" cm="1">
        <f t="array" ref="J7029">_xlfn.XLOOKUP(D7029,justificativas_motivos,justificativas_texto,"",1,1)</f>
        <v>MOTORISTA NA GARAGEM EM ESPERA PARA DISPONIBILIDADE DE HORARIOS</v>
      </c>
    </row>
    <row r="7030" spans="1:10" ht="41.25" hidden="1" customHeight="1">
      <c r="A7030" s="152">
        <v>45922</v>
      </c>
      <c r="B7030" s="149" t="s">
        <v>137</v>
      </c>
      <c r="C7030" s="147" t="s">
        <v>137</v>
      </c>
      <c r="D7030" s="149" t="s">
        <v>137</v>
      </c>
      <c r="E7030" s="149" t="s">
        <v>370</v>
      </c>
      <c r="F7030" s="149"/>
      <c r="G7030" s="149" t="str">
        <f t="shared" si="236"/>
        <v>1</v>
      </c>
      <c r="H7030" s="150">
        <f t="shared" si="237"/>
        <v>18</v>
      </c>
      <c r="I7030" s="149" t="str" cm="1">
        <f t="array" ref="I7030">_xlfn.XLOOKUP(C7030,imp_horarios,imp_trechos_janta,"",-1,1)</f>
        <v>ESPERA</v>
      </c>
      <c r="J7030" s="151" t="str" cm="1">
        <f t="array" ref="J7030">_xlfn.XLOOKUP(D7030,justificativas_motivos,justificativas_texto,"",1,1)</f>
        <v>MOTORISTA NA GARAGEM EM ESPERA PARA DISPONIBILIDADE DE HORARIOS</v>
      </c>
    </row>
    <row r="7031" spans="1:10" ht="41.25" hidden="1" customHeight="1">
      <c r="A7031" s="152">
        <v>45922</v>
      </c>
      <c r="B7031" s="146">
        <v>19002</v>
      </c>
      <c r="C7031" s="147">
        <v>0.87847222222222221</v>
      </c>
      <c r="D7031" s="148" t="s">
        <v>11</v>
      </c>
      <c r="E7031" s="153" t="s">
        <v>92</v>
      </c>
      <c r="F7031" s="149"/>
      <c r="G7031" s="149" t="str">
        <f t="shared" si="236"/>
        <v>1</v>
      </c>
      <c r="H7031" s="150">
        <f t="shared" si="237"/>
        <v>18</v>
      </c>
      <c r="I7031" s="149" t="str" cm="1">
        <f t="array" ref="I7031">_xlfn.XLOOKUP(C7031,imp_horarios,imp_trechos_janta,"",-1,1)</f>
        <v>BELEM X GOIANIA 21:05</v>
      </c>
      <c r="J7031" s="151" t="str" cm="1">
        <f t="array" ref="J7031">_xlfn.XLOOKUP(D7031,justificativas_motivos,justificativas_texto,"",1,1)</f>
        <v>MOTORISTA CUMPRINDO HORÁRIO NA ESCALA ATUAL</v>
      </c>
    </row>
    <row r="7032" spans="1:10" ht="41.25" hidden="1" customHeight="1">
      <c r="A7032" s="152">
        <v>45922</v>
      </c>
      <c r="B7032" s="146">
        <v>19002</v>
      </c>
      <c r="C7032" s="147">
        <v>0.87847222222222221</v>
      </c>
      <c r="D7032" s="148" t="s">
        <v>11</v>
      </c>
      <c r="E7032" s="153" t="s">
        <v>540</v>
      </c>
      <c r="F7032" s="149"/>
      <c r="G7032" s="149" t="str">
        <f t="shared" si="236"/>
        <v>1</v>
      </c>
      <c r="H7032" s="150">
        <f t="shared" si="237"/>
        <v>18</v>
      </c>
      <c r="I7032" s="149" t="str" cm="1">
        <f t="array" ref="I7032">_xlfn.XLOOKUP(C7032,imp_horarios,imp_trechos_janta,"",-1,1)</f>
        <v>BELEM X GOIANIA 21:05</v>
      </c>
      <c r="J7032" s="151" t="str" cm="1">
        <f t="array" ref="J7032">_xlfn.XLOOKUP(D7032,justificativas_motivos,justificativas_texto,"",1,1)</f>
        <v>MOTORISTA CUMPRINDO HORÁRIO NA ESCALA ATUAL</v>
      </c>
    </row>
    <row r="7033" spans="1:10" ht="41.25" hidden="1" customHeight="1">
      <c r="A7033" s="152">
        <v>45922</v>
      </c>
      <c r="B7033" s="149" t="s">
        <v>137</v>
      </c>
      <c r="C7033" s="147" t="s">
        <v>137</v>
      </c>
      <c r="D7033" s="149" t="s">
        <v>137</v>
      </c>
      <c r="E7033" s="153" t="s">
        <v>208</v>
      </c>
      <c r="F7033" s="149"/>
      <c r="G7033" s="149" t="str">
        <f t="shared" si="236"/>
        <v>1</v>
      </c>
      <c r="H7033" s="150">
        <f t="shared" si="237"/>
        <v>18</v>
      </c>
      <c r="I7033" s="149" t="str" cm="1">
        <f t="array" ref="I7033">_xlfn.XLOOKUP(C7033,imp_horarios,imp_trechos_janta,"",-1,1)</f>
        <v>ESPERA</v>
      </c>
      <c r="J7033" s="151" t="str" cm="1">
        <f t="array" ref="J7033">_xlfn.XLOOKUP(D7033,justificativas_motivos,justificativas_texto,"",1,1)</f>
        <v>MOTORISTA NA GARAGEM EM ESPERA PARA DISPONIBILIDADE DE HORARIOS</v>
      </c>
    </row>
    <row r="7034" spans="1:10" ht="41.25" hidden="1" customHeight="1">
      <c r="A7034" s="152">
        <v>45922</v>
      </c>
      <c r="B7034" s="149" t="s">
        <v>137</v>
      </c>
      <c r="C7034" s="147" t="s">
        <v>137</v>
      </c>
      <c r="D7034" s="149" t="s">
        <v>137</v>
      </c>
      <c r="E7034" s="153" t="s">
        <v>207</v>
      </c>
      <c r="F7034" s="149"/>
      <c r="G7034" s="149" t="str">
        <f t="shared" si="236"/>
        <v>1</v>
      </c>
      <c r="H7034" s="150">
        <f t="shared" si="237"/>
        <v>18</v>
      </c>
      <c r="I7034" s="149" t="str" cm="1">
        <f t="array" ref="I7034">_xlfn.XLOOKUP(C7034,imp_horarios,imp_trechos_janta,"",-1,1)</f>
        <v>ESPERA</v>
      </c>
      <c r="J7034" s="151" t="str" cm="1">
        <f t="array" ref="J7034">_xlfn.XLOOKUP(D7034,justificativas_motivos,justificativas_texto,"",1,1)</f>
        <v>MOTORISTA NA GARAGEM EM ESPERA PARA DISPONIBILIDADE DE HORARIOS</v>
      </c>
    </row>
    <row r="7035" spans="1:10" ht="41.25" hidden="1" customHeight="1">
      <c r="A7035" s="152">
        <v>45922</v>
      </c>
      <c r="B7035" s="146">
        <v>19003</v>
      </c>
      <c r="C7035" s="147">
        <v>0.75</v>
      </c>
      <c r="D7035" s="148" t="s">
        <v>11</v>
      </c>
      <c r="E7035" s="149" t="s">
        <v>127</v>
      </c>
      <c r="F7035" s="149"/>
      <c r="G7035" s="149" t="str">
        <f t="shared" si="236"/>
        <v>1</v>
      </c>
      <c r="H7035" s="150">
        <f t="shared" si="237"/>
        <v>18</v>
      </c>
      <c r="I7035" s="149" t="str" cm="1">
        <f t="array" ref="I7035">_xlfn.XLOOKUP(C7035,imp_horarios,imp_trechos_janta,"",-1,1)</f>
        <v>GOIANIA X TERESINA 18:00</v>
      </c>
      <c r="J7035" s="151" t="str" cm="1">
        <f t="array" ref="J7035">_xlfn.XLOOKUP(D7035,justificativas_motivos,justificativas_texto,"",1,1)</f>
        <v>MOTORISTA CUMPRINDO HORÁRIO NA ESCALA ATUAL</v>
      </c>
    </row>
    <row r="7036" spans="1:10" ht="41.25" hidden="1" customHeight="1">
      <c r="A7036" s="152">
        <v>45922</v>
      </c>
      <c r="B7036" s="146">
        <v>19003</v>
      </c>
      <c r="C7036" s="147">
        <v>0.75</v>
      </c>
      <c r="D7036" s="148" t="s">
        <v>11</v>
      </c>
      <c r="E7036" s="149" t="s">
        <v>18</v>
      </c>
      <c r="F7036" s="149"/>
      <c r="G7036" s="149" t="str">
        <f t="shared" ref="G7036:G7099" si="238">IF(E7036="MOTORISTA","","1")</f>
        <v>1</v>
      </c>
      <c r="H7036" s="150">
        <f t="shared" si="237"/>
        <v>18</v>
      </c>
      <c r="I7036" s="149" t="str" cm="1">
        <f t="array" ref="I7036">_xlfn.XLOOKUP(C7036,imp_horarios,imp_trechos_janta,"",-1,1)</f>
        <v>GOIANIA X TERESINA 18:00</v>
      </c>
      <c r="J7036" s="151" t="str" cm="1">
        <f t="array" ref="J7036">_xlfn.XLOOKUP(D7036,justificativas_motivos,justificativas_texto,"",1,1)</f>
        <v>MOTORISTA CUMPRINDO HORÁRIO NA ESCALA ATUAL</v>
      </c>
    </row>
    <row r="7037" spans="1:10" ht="41.25" hidden="1" customHeight="1">
      <c r="A7037" s="152">
        <v>45922</v>
      </c>
      <c r="B7037" s="146">
        <v>24006</v>
      </c>
      <c r="C7037" s="147">
        <v>0.79166666666666663</v>
      </c>
      <c r="D7037" s="148" t="s">
        <v>11</v>
      </c>
      <c r="E7037" s="149" t="s">
        <v>12</v>
      </c>
      <c r="F7037" s="149"/>
      <c r="G7037" s="149" t="str">
        <f t="shared" si="238"/>
        <v>1</v>
      </c>
      <c r="H7037" s="150">
        <f t="shared" si="237"/>
        <v>18</v>
      </c>
      <c r="I7037" s="149" t="s">
        <v>79</v>
      </c>
      <c r="J7037" s="151" t="str" cm="1">
        <f t="array" ref="J7037">_xlfn.XLOOKUP(D7037,justificativas_motivos,justificativas_texto,"",1,1)</f>
        <v>MOTORISTA CUMPRINDO HORÁRIO NA ESCALA ATUAL</v>
      </c>
    </row>
    <row r="7038" spans="1:10" ht="41.25" hidden="1" customHeight="1">
      <c r="A7038" s="152">
        <v>45922</v>
      </c>
      <c r="B7038" s="146">
        <v>24006</v>
      </c>
      <c r="C7038" s="147">
        <v>0.79166666666666663</v>
      </c>
      <c r="D7038" s="148" t="s">
        <v>11</v>
      </c>
      <c r="E7038" s="149" t="s">
        <v>13</v>
      </c>
      <c r="F7038" s="149"/>
      <c r="G7038" s="149" t="str">
        <f t="shared" si="238"/>
        <v>1</v>
      </c>
      <c r="H7038" s="150">
        <f t="shared" si="237"/>
        <v>18</v>
      </c>
      <c r="I7038" s="149" t="s">
        <v>79</v>
      </c>
      <c r="J7038" s="151" t="str" cm="1">
        <f t="array" ref="J7038">_xlfn.XLOOKUP(D7038,justificativas_motivos,justificativas_texto,"",1,1)</f>
        <v>MOTORISTA CUMPRINDO HORÁRIO NA ESCALA ATUAL</v>
      </c>
    </row>
    <row r="7039" spans="1:10" ht="41.25" hidden="1" customHeight="1">
      <c r="A7039" s="152">
        <v>45922</v>
      </c>
      <c r="B7039" s="146">
        <v>24016</v>
      </c>
      <c r="C7039" s="147">
        <v>0.83333333333333337</v>
      </c>
      <c r="D7039" s="148" t="s">
        <v>11</v>
      </c>
      <c r="E7039" s="149" t="s">
        <v>148</v>
      </c>
      <c r="F7039" s="149"/>
      <c r="G7039" s="149" t="str">
        <f t="shared" si="238"/>
        <v>1</v>
      </c>
      <c r="H7039" s="150">
        <f t="shared" si="237"/>
        <v>18</v>
      </c>
      <c r="I7039" s="149" t="str" cm="1">
        <f t="array" ref="I7039">_xlfn.XLOOKUP(C7039,imp_horarios,imp_trechos_janta,"",-1,1)</f>
        <v>GOIANIA X SAO LUIS 20:00</v>
      </c>
      <c r="J7039" s="151" t="str" cm="1">
        <f t="array" ref="J7039">_xlfn.XLOOKUP(D7039,justificativas_motivos,justificativas_texto,"",1,1)</f>
        <v>MOTORISTA CUMPRINDO HORÁRIO NA ESCALA ATUAL</v>
      </c>
    </row>
    <row r="7040" spans="1:10" ht="41.25" hidden="1" customHeight="1">
      <c r="A7040" s="152">
        <v>45922</v>
      </c>
      <c r="B7040" s="146">
        <v>24016</v>
      </c>
      <c r="C7040" s="147">
        <v>0.83333333333333337</v>
      </c>
      <c r="D7040" s="148" t="s">
        <v>11</v>
      </c>
      <c r="E7040" s="149" t="s">
        <v>160</v>
      </c>
      <c r="F7040" s="149"/>
      <c r="G7040" s="149" t="str">
        <f t="shared" si="238"/>
        <v>1</v>
      </c>
      <c r="H7040" s="150">
        <f t="shared" si="237"/>
        <v>18</v>
      </c>
      <c r="I7040" s="149" t="str" cm="1">
        <f t="array" ref="I7040">_xlfn.XLOOKUP(C7040,imp_horarios,imp_trechos_janta,"",-1,1)</f>
        <v>GOIANIA X SAO LUIS 20:00</v>
      </c>
      <c r="J7040" s="151" t="str" cm="1">
        <f t="array" ref="J7040">_xlfn.XLOOKUP(D7040,justificativas_motivos,justificativas_texto,"",1,1)</f>
        <v>MOTORISTA CUMPRINDO HORÁRIO NA ESCALA ATUAL</v>
      </c>
    </row>
    <row r="7041" spans="1:10" ht="41.25" hidden="1" customHeight="1">
      <c r="A7041" s="152">
        <v>45922</v>
      </c>
      <c r="B7041" s="146" t="s">
        <v>71</v>
      </c>
      <c r="C7041" s="147" t="s">
        <v>72</v>
      </c>
      <c r="D7041" s="148" t="s">
        <v>105</v>
      </c>
      <c r="E7041" s="149" t="s">
        <v>676</v>
      </c>
      <c r="F7041" s="149"/>
      <c r="G7041" s="149" t="str">
        <f t="shared" si="238"/>
        <v>1</v>
      </c>
      <c r="H7041" s="150">
        <f t="shared" si="237"/>
        <v>18</v>
      </c>
      <c r="I7041" s="149" t="str" cm="1">
        <f t="array" ref="I7041">_xlfn.XLOOKUP(C7041,imp_horarios,imp_trechos_janta,"",-1,1)</f>
        <v>PASSE</v>
      </c>
      <c r="J7041" s="151" t="str" cm="1">
        <f t="array" ref="J7041">_xlfn.XLOOKUP(D7041,justificativas_motivos,justificativas_texto,"",1,1)</f>
        <v>MOTORISTA PRESTANDO SERVICO DE PLANTAO NA GARAGEM</v>
      </c>
    </row>
    <row r="7042" spans="1:10" ht="41.25" hidden="1" customHeight="1">
      <c r="A7042" s="152">
        <v>45923</v>
      </c>
      <c r="B7042" s="146">
        <v>20010</v>
      </c>
      <c r="C7042" s="147">
        <v>0.84166666666666667</v>
      </c>
      <c r="D7042" s="148" t="s">
        <v>11</v>
      </c>
      <c r="E7042" s="153" t="s">
        <v>208</v>
      </c>
      <c r="F7042" s="149"/>
      <c r="G7042" s="149" t="str">
        <f t="shared" si="238"/>
        <v>1</v>
      </c>
      <c r="H7042" s="150">
        <f t="shared" si="237"/>
        <v>18</v>
      </c>
      <c r="I7042" s="149" t="s">
        <v>49</v>
      </c>
      <c r="J7042" s="151" t="str" cm="1">
        <f t="array" ref="J7042">_xlfn.XLOOKUP(D7042,justificativas_motivos,justificativas_texto,"",1,1)</f>
        <v>MOTORISTA CUMPRINDO HORÁRIO NA ESCALA ATUAL</v>
      </c>
    </row>
    <row r="7043" spans="1:10" ht="41.25" hidden="1" customHeight="1">
      <c r="A7043" s="152">
        <v>45923</v>
      </c>
      <c r="B7043" s="146">
        <v>20010</v>
      </c>
      <c r="C7043" s="147">
        <v>0.84166666666666667</v>
      </c>
      <c r="D7043" s="148" t="s">
        <v>11</v>
      </c>
      <c r="E7043" s="153" t="s">
        <v>207</v>
      </c>
      <c r="F7043" s="149"/>
      <c r="G7043" s="149" t="str">
        <f t="shared" si="238"/>
        <v>1</v>
      </c>
      <c r="H7043" s="150">
        <f t="shared" si="237"/>
        <v>18</v>
      </c>
      <c r="I7043" s="149" t="s">
        <v>49</v>
      </c>
      <c r="J7043" s="151" t="str" cm="1">
        <f t="array" ref="J7043">_xlfn.XLOOKUP(D7043,justificativas_motivos,justificativas_texto,"",1,1)</f>
        <v>MOTORISTA CUMPRINDO HORÁRIO NA ESCALA ATUAL</v>
      </c>
    </row>
    <row r="7044" spans="1:10" ht="41.25" hidden="1" customHeight="1">
      <c r="A7044" s="152">
        <v>45923</v>
      </c>
      <c r="B7044" s="146">
        <v>17300</v>
      </c>
      <c r="C7044" s="147">
        <v>0.85416666666666663</v>
      </c>
      <c r="D7044" s="148" t="s">
        <v>11</v>
      </c>
      <c r="E7044" s="149" t="s">
        <v>127</v>
      </c>
      <c r="F7044" s="149"/>
      <c r="G7044" s="149" t="str">
        <f t="shared" si="238"/>
        <v>1</v>
      </c>
      <c r="H7044" s="150">
        <f t="shared" si="237"/>
        <v>18</v>
      </c>
      <c r="I7044" s="149" t="s">
        <v>583</v>
      </c>
      <c r="J7044" s="151" t="str" cm="1">
        <f t="array" ref="J7044">_xlfn.XLOOKUP(D7044,justificativas_motivos,justificativas_texto,"",1,1)</f>
        <v>MOTORISTA CUMPRINDO HORÁRIO NA ESCALA ATUAL</v>
      </c>
    </row>
    <row r="7045" spans="1:10" ht="41.25" hidden="1" customHeight="1">
      <c r="A7045" s="152">
        <v>45923</v>
      </c>
      <c r="B7045" s="146">
        <v>17300</v>
      </c>
      <c r="C7045" s="147">
        <v>0.85416666666666663</v>
      </c>
      <c r="D7045" s="148" t="s">
        <v>11</v>
      </c>
      <c r="E7045" s="149" t="s">
        <v>18</v>
      </c>
      <c r="F7045" s="149"/>
      <c r="G7045" s="149" t="str">
        <f t="shared" si="238"/>
        <v>1</v>
      </c>
      <c r="H7045" s="150">
        <f t="shared" si="237"/>
        <v>18</v>
      </c>
      <c r="I7045" s="149" t="s">
        <v>583</v>
      </c>
      <c r="J7045" s="151" t="str" cm="1">
        <f t="array" ref="J7045">_xlfn.XLOOKUP(D7045,justificativas_motivos,justificativas_texto,"",1,1)</f>
        <v>MOTORISTA CUMPRINDO HORÁRIO NA ESCALA ATUAL</v>
      </c>
    </row>
    <row r="7046" spans="1:10" ht="41.25" hidden="1" customHeight="1">
      <c r="A7046" s="152">
        <v>45923</v>
      </c>
      <c r="B7046" s="146">
        <v>19020</v>
      </c>
      <c r="C7046" s="147">
        <v>0.87847222222222221</v>
      </c>
      <c r="D7046" s="148" t="s">
        <v>11</v>
      </c>
      <c r="E7046" s="149" t="s">
        <v>12</v>
      </c>
      <c r="F7046" s="149"/>
      <c r="G7046" s="149" t="str">
        <f t="shared" si="238"/>
        <v>1</v>
      </c>
      <c r="H7046" s="150">
        <f t="shared" si="237"/>
        <v>18</v>
      </c>
      <c r="I7046" s="149" t="str" cm="1">
        <f t="array" ref="I7046">_xlfn.XLOOKUP(C7046,imp_horarios,imp_trechos_janta,"",-1,1)</f>
        <v>BELEM X GOIANIA 21:05</v>
      </c>
      <c r="J7046" s="151" t="str" cm="1">
        <f t="array" ref="J7046">_xlfn.XLOOKUP(D7046,justificativas_motivos,justificativas_texto,"",1,1)</f>
        <v>MOTORISTA CUMPRINDO HORÁRIO NA ESCALA ATUAL</v>
      </c>
    </row>
    <row r="7047" spans="1:10" ht="41.25" hidden="1" customHeight="1">
      <c r="A7047" s="152">
        <v>45923</v>
      </c>
      <c r="B7047" s="146">
        <v>19020</v>
      </c>
      <c r="C7047" s="147">
        <v>0.87847222222222221</v>
      </c>
      <c r="D7047" s="148" t="s">
        <v>11</v>
      </c>
      <c r="E7047" s="149" t="s">
        <v>13</v>
      </c>
      <c r="F7047" s="149"/>
      <c r="G7047" s="149" t="str">
        <f t="shared" si="238"/>
        <v>1</v>
      </c>
      <c r="H7047" s="150">
        <f t="shared" si="237"/>
        <v>18</v>
      </c>
      <c r="I7047" s="149" t="str" cm="1">
        <f t="array" ref="I7047">_xlfn.XLOOKUP(C7047,imp_horarios,imp_trechos_janta,"",-1,1)</f>
        <v>BELEM X GOIANIA 21:05</v>
      </c>
      <c r="J7047" s="151" t="str" cm="1">
        <f t="array" ref="J7047">_xlfn.XLOOKUP(D7047,justificativas_motivos,justificativas_texto,"",1,1)</f>
        <v>MOTORISTA CUMPRINDO HORÁRIO NA ESCALA ATUAL</v>
      </c>
    </row>
    <row r="7048" spans="1:10" ht="41.25" hidden="1" customHeight="1">
      <c r="A7048" s="152">
        <v>45923</v>
      </c>
      <c r="B7048" s="149" t="s">
        <v>137</v>
      </c>
      <c r="C7048" s="147" t="s">
        <v>137</v>
      </c>
      <c r="D7048" s="149" t="s">
        <v>137</v>
      </c>
      <c r="E7048" s="149" t="s">
        <v>148</v>
      </c>
      <c r="F7048" s="149"/>
      <c r="G7048" s="149" t="str">
        <f t="shared" si="238"/>
        <v>1</v>
      </c>
      <c r="H7048" s="150">
        <f t="shared" si="237"/>
        <v>18</v>
      </c>
      <c r="I7048" s="149" t="str" cm="1">
        <f t="array" ref="I7048">_xlfn.XLOOKUP(C7048,imp_horarios,imp_trechos_janta,"",-1,1)</f>
        <v>ESPERA</v>
      </c>
      <c r="J7048" s="151" t="str" cm="1">
        <f t="array" ref="J7048">_xlfn.XLOOKUP(D7048,justificativas_motivos,justificativas_texto,"",1,1)</f>
        <v>MOTORISTA NA GARAGEM EM ESPERA PARA DISPONIBILIDADE DE HORARIOS</v>
      </c>
    </row>
    <row r="7049" spans="1:10" ht="41.25" hidden="1" customHeight="1">
      <c r="A7049" s="152">
        <v>45923</v>
      </c>
      <c r="B7049" s="149" t="s">
        <v>137</v>
      </c>
      <c r="C7049" s="147" t="s">
        <v>137</v>
      </c>
      <c r="D7049" s="149" t="s">
        <v>137</v>
      </c>
      <c r="E7049" s="149" t="s">
        <v>160</v>
      </c>
      <c r="F7049" s="149"/>
      <c r="G7049" s="149" t="str">
        <f t="shared" si="238"/>
        <v>1</v>
      </c>
      <c r="H7049" s="150">
        <f t="shared" si="237"/>
        <v>18</v>
      </c>
      <c r="I7049" s="149" t="str" cm="1">
        <f t="array" ref="I7049">_xlfn.XLOOKUP(C7049,imp_horarios,imp_trechos_janta,"",-1,1)</f>
        <v>ESPERA</v>
      </c>
      <c r="J7049" s="151" t="str" cm="1">
        <f t="array" ref="J7049">_xlfn.XLOOKUP(D7049,justificativas_motivos,justificativas_texto,"",1,1)</f>
        <v>MOTORISTA NA GARAGEM EM ESPERA PARA DISPONIBILIDADE DE HORARIOS</v>
      </c>
    </row>
    <row r="7050" spans="1:10" ht="41.25" hidden="1" customHeight="1">
      <c r="A7050" s="152">
        <v>45923</v>
      </c>
      <c r="B7050" s="146">
        <v>19024</v>
      </c>
      <c r="C7050" s="147">
        <v>0.75</v>
      </c>
      <c r="D7050" s="148" t="s">
        <v>11</v>
      </c>
      <c r="E7050" s="149" t="s">
        <v>61</v>
      </c>
      <c r="F7050" s="149"/>
      <c r="G7050" s="149" t="str">
        <f t="shared" si="238"/>
        <v>1</v>
      </c>
      <c r="H7050" s="150">
        <f t="shared" si="237"/>
        <v>18</v>
      </c>
      <c r="I7050" s="149" t="str" cm="1">
        <f t="array" ref="I7050">_xlfn.XLOOKUP(C7050,imp_horarios,imp_trechos_janta,"",-1,1)</f>
        <v>GOIANIA X TERESINA 18:00</v>
      </c>
      <c r="J7050" s="151" t="str" cm="1">
        <f t="array" ref="J7050">_xlfn.XLOOKUP(D7050,justificativas_motivos,justificativas_texto,"",1,1)</f>
        <v>MOTORISTA CUMPRINDO HORÁRIO NA ESCALA ATUAL</v>
      </c>
    </row>
    <row r="7051" spans="1:10" ht="41.25" hidden="1" customHeight="1">
      <c r="A7051" s="152">
        <v>45923</v>
      </c>
      <c r="B7051" s="146">
        <v>19024</v>
      </c>
      <c r="C7051" s="147">
        <v>0.75</v>
      </c>
      <c r="D7051" s="148" t="s">
        <v>11</v>
      </c>
      <c r="E7051" s="149" t="s">
        <v>379</v>
      </c>
      <c r="F7051" s="149"/>
      <c r="G7051" s="149" t="str">
        <f t="shared" si="238"/>
        <v>1</v>
      </c>
      <c r="H7051" s="150">
        <f t="shared" si="237"/>
        <v>18</v>
      </c>
      <c r="I7051" s="149" t="str" cm="1">
        <f t="array" ref="I7051">_xlfn.XLOOKUP(C7051,imp_horarios,imp_trechos_janta,"",-1,1)</f>
        <v>GOIANIA X TERESINA 18:00</v>
      </c>
      <c r="J7051" s="151" t="str" cm="1">
        <f t="array" ref="J7051">_xlfn.XLOOKUP(D7051,justificativas_motivos,justificativas_texto,"",1,1)</f>
        <v>MOTORISTA CUMPRINDO HORÁRIO NA ESCALA ATUAL</v>
      </c>
    </row>
    <row r="7052" spans="1:10" ht="41.25" hidden="1" customHeight="1">
      <c r="A7052" s="152">
        <v>45923</v>
      </c>
      <c r="B7052" s="146">
        <v>24013</v>
      </c>
      <c r="C7052" s="147">
        <v>0.79166666666666663</v>
      </c>
      <c r="D7052" s="148" t="s">
        <v>11</v>
      </c>
      <c r="E7052" s="149" t="s">
        <v>400</v>
      </c>
      <c r="F7052" s="149"/>
      <c r="G7052" s="149" t="str">
        <f t="shared" si="238"/>
        <v>1</v>
      </c>
      <c r="H7052" s="150">
        <f t="shared" si="237"/>
        <v>18</v>
      </c>
      <c r="I7052" s="149" t="s">
        <v>79</v>
      </c>
      <c r="J7052" s="151" t="str" cm="1">
        <f t="array" ref="J7052">_xlfn.XLOOKUP(D7052,justificativas_motivos,justificativas_texto,"",1,1)</f>
        <v>MOTORISTA CUMPRINDO HORÁRIO NA ESCALA ATUAL</v>
      </c>
    </row>
    <row r="7053" spans="1:10" ht="41.25" hidden="1" customHeight="1">
      <c r="A7053" s="152">
        <v>45923</v>
      </c>
      <c r="B7053" s="146">
        <v>24013</v>
      </c>
      <c r="C7053" s="147">
        <v>0.79166666666666663</v>
      </c>
      <c r="D7053" s="148" t="s">
        <v>11</v>
      </c>
      <c r="E7053" s="149" t="s">
        <v>343</v>
      </c>
      <c r="F7053" s="149"/>
      <c r="G7053" s="149" t="str">
        <f t="shared" si="238"/>
        <v>1</v>
      </c>
      <c r="H7053" s="150">
        <f t="shared" si="237"/>
        <v>18</v>
      </c>
      <c r="I7053" s="149" t="s">
        <v>79</v>
      </c>
      <c r="J7053" s="151" t="str" cm="1">
        <f t="array" ref="J7053">_xlfn.XLOOKUP(D7053,justificativas_motivos,justificativas_texto,"",1,1)</f>
        <v>MOTORISTA CUMPRINDO HORÁRIO NA ESCALA ATUAL</v>
      </c>
    </row>
    <row r="7054" spans="1:10" ht="41.25" hidden="1" customHeight="1">
      <c r="A7054" s="152">
        <v>45923</v>
      </c>
      <c r="B7054" s="146">
        <v>24009</v>
      </c>
      <c r="C7054" s="147">
        <v>0.83333333333333337</v>
      </c>
      <c r="D7054" s="148" t="s">
        <v>11</v>
      </c>
      <c r="E7054" s="149" t="s">
        <v>266</v>
      </c>
      <c r="F7054" s="149"/>
      <c r="G7054" s="149" t="str">
        <f t="shared" si="238"/>
        <v>1</v>
      </c>
      <c r="H7054" s="150">
        <f t="shared" si="237"/>
        <v>18</v>
      </c>
      <c r="I7054" s="149" t="str" cm="1">
        <f t="array" ref="I7054">_xlfn.XLOOKUP(C7054,imp_horarios,imp_trechos_janta,"",-1,1)</f>
        <v>GOIANIA X SAO LUIS 20:00</v>
      </c>
      <c r="J7054" s="151" t="str" cm="1">
        <f t="array" ref="J7054">_xlfn.XLOOKUP(D7054,justificativas_motivos,justificativas_texto,"",1,1)</f>
        <v>MOTORISTA CUMPRINDO HORÁRIO NA ESCALA ATUAL</v>
      </c>
    </row>
    <row r="7055" spans="1:10" ht="41.25" hidden="1" customHeight="1">
      <c r="A7055" s="152">
        <v>45923</v>
      </c>
      <c r="B7055" s="146">
        <v>24009</v>
      </c>
      <c r="C7055" s="147">
        <v>0.83333333333333337</v>
      </c>
      <c r="D7055" s="148" t="s">
        <v>11</v>
      </c>
      <c r="E7055" s="149" t="s">
        <v>488</v>
      </c>
      <c r="F7055" s="149"/>
      <c r="G7055" s="149" t="str">
        <f t="shared" si="238"/>
        <v>1</v>
      </c>
      <c r="H7055" s="150">
        <f t="shared" si="237"/>
        <v>18</v>
      </c>
      <c r="I7055" s="149" t="str" cm="1">
        <f t="array" ref="I7055">_xlfn.XLOOKUP(C7055,imp_horarios,imp_trechos_janta,"",-1,1)</f>
        <v>GOIANIA X SAO LUIS 20:00</v>
      </c>
      <c r="J7055" s="151" t="str" cm="1">
        <f t="array" ref="J7055">_xlfn.XLOOKUP(D7055,justificativas_motivos,justificativas_texto,"",1,1)</f>
        <v>MOTORISTA CUMPRINDO HORÁRIO NA ESCALA ATUAL</v>
      </c>
    </row>
    <row r="7056" spans="1:10" ht="41.25" hidden="1" customHeight="1">
      <c r="A7056" s="152">
        <v>45924</v>
      </c>
      <c r="B7056" s="146">
        <v>19010</v>
      </c>
      <c r="C7056" s="147">
        <v>0.84166666666666667</v>
      </c>
      <c r="D7056" s="148" t="s">
        <v>11</v>
      </c>
      <c r="E7056" s="149" t="s">
        <v>61</v>
      </c>
      <c r="F7056" s="149"/>
      <c r="G7056" s="149" t="str">
        <f t="shared" si="238"/>
        <v>1</v>
      </c>
      <c r="H7056" s="150">
        <f t="shared" si="237"/>
        <v>18</v>
      </c>
      <c r="I7056" s="149" t="s">
        <v>49</v>
      </c>
      <c r="J7056" s="151" t="str" cm="1">
        <f t="array" ref="J7056">_xlfn.XLOOKUP(D7056,justificativas_motivos,justificativas_texto,"",1,1)</f>
        <v>MOTORISTA CUMPRINDO HORÁRIO NA ESCALA ATUAL</v>
      </c>
    </row>
    <row r="7057" spans="1:10" ht="41.25" hidden="1" customHeight="1">
      <c r="A7057" s="152">
        <v>45924</v>
      </c>
      <c r="B7057" s="146">
        <v>19010</v>
      </c>
      <c r="C7057" s="147">
        <v>0.84166666666666667</v>
      </c>
      <c r="D7057" s="148" t="s">
        <v>11</v>
      </c>
      <c r="E7057" s="149" t="s">
        <v>379</v>
      </c>
      <c r="F7057" s="149"/>
      <c r="G7057" s="149" t="str">
        <f t="shared" si="238"/>
        <v>1</v>
      </c>
      <c r="H7057" s="150">
        <f t="shared" si="237"/>
        <v>18</v>
      </c>
      <c r="I7057" s="149" t="s">
        <v>49</v>
      </c>
      <c r="J7057" s="151" t="str" cm="1">
        <f t="array" ref="J7057">_xlfn.XLOOKUP(D7057,justificativas_motivos,justificativas_texto,"",1,1)</f>
        <v>MOTORISTA CUMPRINDO HORÁRIO NA ESCALA ATUAL</v>
      </c>
    </row>
    <row r="7058" spans="1:10" ht="41.25" hidden="1" customHeight="1">
      <c r="A7058" s="152">
        <v>45924</v>
      </c>
      <c r="B7058" s="146">
        <v>20019</v>
      </c>
      <c r="C7058" s="147">
        <v>0.85416666666666663</v>
      </c>
      <c r="D7058" s="148" t="s">
        <v>11</v>
      </c>
      <c r="E7058" s="149" t="s">
        <v>400</v>
      </c>
      <c r="F7058" s="149"/>
      <c r="G7058" s="149" t="str">
        <f t="shared" si="238"/>
        <v>1</v>
      </c>
      <c r="H7058" s="150">
        <f t="shared" si="237"/>
        <v>18</v>
      </c>
      <c r="I7058" s="149" t="s">
        <v>583</v>
      </c>
      <c r="J7058" s="151" t="str" cm="1">
        <f t="array" ref="J7058">_xlfn.XLOOKUP(D7058,justificativas_motivos,justificativas_texto,"",1,1)</f>
        <v>MOTORISTA CUMPRINDO HORÁRIO NA ESCALA ATUAL</v>
      </c>
    </row>
    <row r="7059" spans="1:10" ht="41.25" hidden="1" customHeight="1">
      <c r="A7059" s="152">
        <v>45924</v>
      </c>
      <c r="B7059" s="146">
        <v>20019</v>
      </c>
      <c r="C7059" s="147">
        <v>0.85416666666666663</v>
      </c>
      <c r="D7059" s="148" t="s">
        <v>11</v>
      </c>
      <c r="E7059" s="149" t="s">
        <v>343</v>
      </c>
      <c r="F7059" s="149"/>
      <c r="G7059" s="149" t="str">
        <f t="shared" si="238"/>
        <v>1</v>
      </c>
      <c r="H7059" s="150">
        <f t="shared" si="237"/>
        <v>18</v>
      </c>
      <c r="I7059" s="149" t="s">
        <v>583</v>
      </c>
      <c r="J7059" s="151" t="str" cm="1">
        <f t="array" ref="J7059">_xlfn.XLOOKUP(D7059,justificativas_motivos,justificativas_texto,"",1,1)</f>
        <v>MOTORISTA CUMPRINDO HORÁRIO NA ESCALA ATUAL</v>
      </c>
    </row>
    <row r="7060" spans="1:10" ht="41.25" hidden="1" customHeight="1">
      <c r="A7060" s="152">
        <v>45924</v>
      </c>
      <c r="B7060" s="146">
        <v>19009</v>
      </c>
      <c r="C7060" s="147">
        <v>0.87847222222222221</v>
      </c>
      <c r="D7060" s="148" t="s">
        <v>11</v>
      </c>
      <c r="E7060" s="149" t="s">
        <v>266</v>
      </c>
      <c r="F7060" s="149"/>
      <c r="G7060" s="149" t="str">
        <f t="shared" si="238"/>
        <v>1</v>
      </c>
      <c r="H7060" s="150">
        <f t="shared" si="237"/>
        <v>18</v>
      </c>
      <c r="I7060" s="149" t="str" cm="1">
        <f t="array" ref="I7060">_xlfn.XLOOKUP(C7060,imp_horarios,imp_trechos_janta,"",-1,1)</f>
        <v>BELEM X GOIANIA 21:05</v>
      </c>
      <c r="J7060" s="151" t="str" cm="1">
        <f t="array" ref="J7060">_xlfn.XLOOKUP(D7060,justificativas_motivos,justificativas_texto,"",1,1)</f>
        <v>MOTORISTA CUMPRINDO HORÁRIO NA ESCALA ATUAL</v>
      </c>
    </row>
    <row r="7061" spans="1:10" ht="41.25" hidden="1" customHeight="1">
      <c r="A7061" s="152">
        <v>45924</v>
      </c>
      <c r="B7061" s="146">
        <v>19009</v>
      </c>
      <c r="C7061" s="147">
        <v>0.87847222222222221</v>
      </c>
      <c r="D7061" s="148" t="s">
        <v>11</v>
      </c>
      <c r="E7061" s="149" t="s">
        <v>488</v>
      </c>
      <c r="F7061" s="149"/>
      <c r="G7061" s="149" t="str">
        <f t="shared" si="238"/>
        <v>1</v>
      </c>
      <c r="H7061" s="150">
        <f t="shared" si="237"/>
        <v>18</v>
      </c>
      <c r="I7061" s="149" t="str" cm="1">
        <f t="array" ref="I7061">_xlfn.XLOOKUP(C7061,imp_horarios,imp_trechos_janta,"",-1,1)</f>
        <v>BELEM X GOIANIA 21:05</v>
      </c>
      <c r="J7061" s="151" t="str" cm="1">
        <f t="array" ref="J7061">_xlfn.XLOOKUP(D7061,justificativas_motivos,justificativas_texto,"",1,1)</f>
        <v>MOTORISTA CUMPRINDO HORÁRIO NA ESCALA ATUAL</v>
      </c>
    </row>
    <row r="7062" spans="1:10" ht="41.25" hidden="1" customHeight="1">
      <c r="A7062" s="152">
        <v>45924</v>
      </c>
      <c r="B7062" s="146">
        <v>24002</v>
      </c>
      <c r="C7062" s="147">
        <v>0.3</v>
      </c>
      <c r="D7062" s="148" t="s">
        <v>11</v>
      </c>
      <c r="E7062" s="153" t="s">
        <v>86</v>
      </c>
      <c r="F7062" s="149"/>
      <c r="G7062" s="149" t="str">
        <f t="shared" si="238"/>
        <v>1</v>
      </c>
      <c r="H7062" s="150">
        <f t="shared" si="237"/>
        <v>18</v>
      </c>
      <c r="I7062" s="149" t="str" cm="1">
        <f t="array" ref="I7062">_xlfn.XLOOKUP(C7062,imp_horarios,imp_trechos_janta,"",-1,1)</f>
        <v>BELEM X GOIANIA 07:12</v>
      </c>
      <c r="J7062" s="151" t="str" cm="1">
        <f t="array" ref="J7062">_xlfn.XLOOKUP(D7062,justificativas_motivos,justificativas_texto,"",1,1)</f>
        <v>MOTORISTA CUMPRINDO HORÁRIO NA ESCALA ATUAL</v>
      </c>
    </row>
    <row r="7063" spans="1:10" ht="41.25" hidden="1" customHeight="1">
      <c r="A7063" s="152">
        <v>45924</v>
      </c>
      <c r="B7063" s="146">
        <v>24002</v>
      </c>
      <c r="C7063" s="147">
        <v>0.3</v>
      </c>
      <c r="D7063" s="148" t="s">
        <v>11</v>
      </c>
      <c r="E7063" s="153" t="s">
        <v>52</v>
      </c>
      <c r="F7063" s="149"/>
      <c r="G7063" s="149" t="str">
        <f t="shared" si="238"/>
        <v>1</v>
      </c>
      <c r="H7063" s="150">
        <f t="shared" si="237"/>
        <v>18</v>
      </c>
      <c r="I7063" s="149" t="str" cm="1">
        <f t="array" ref="I7063">_xlfn.XLOOKUP(C7063,imp_horarios,imp_trechos_janta,"",-1,1)</f>
        <v>BELEM X GOIANIA 07:12</v>
      </c>
      <c r="J7063" s="151" t="str" cm="1">
        <f t="array" ref="J7063">_xlfn.XLOOKUP(D7063,justificativas_motivos,justificativas_texto,"",1,1)</f>
        <v>MOTORISTA CUMPRINDO HORÁRIO NA ESCALA ATUAL</v>
      </c>
    </row>
    <row r="7064" spans="1:10" ht="41.25" hidden="1" customHeight="1">
      <c r="A7064" s="152">
        <v>45924</v>
      </c>
      <c r="B7064" s="146">
        <v>15800</v>
      </c>
      <c r="C7064" s="147">
        <v>0.75</v>
      </c>
      <c r="D7064" s="148" t="s">
        <v>11</v>
      </c>
      <c r="E7064" s="149" t="s">
        <v>110</v>
      </c>
      <c r="F7064" s="149"/>
      <c r="G7064" s="149" t="str">
        <f t="shared" si="238"/>
        <v>1</v>
      </c>
      <c r="H7064" s="150">
        <f t="shared" si="237"/>
        <v>18</v>
      </c>
      <c r="I7064" s="149" t="s">
        <v>99</v>
      </c>
      <c r="J7064" s="151" t="str" cm="1">
        <f t="array" ref="J7064">_xlfn.XLOOKUP(D7064,justificativas_motivos,justificativas_texto,"",1,1)</f>
        <v>MOTORISTA CUMPRINDO HORÁRIO NA ESCALA ATUAL</v>
      </c>
    </row>
    <row r="7065" spans="1:10" ht="41.25" hidden="1" customHeight="1">
      <c r="A7065" s="152">
        <v>45924</v>
      </c>
      <c r="B7065" s="146" t="s">
        <v>71</v>
      </c>
      <c r="C7065" s="147" t="s">
        <v>72</v>
      </c>
      <c r="D7065" s="148" t="s">
        <v>677</v>
      </c>
      <c r="E7065" s="149" t="s">
        <v>676</v>
      </c>
      <c r="F7065" s="149"/>
      <c r="G7065" s="149" t="str">
        <f t="shared" si="238"/>
        <v>1</v>
      </c>
      <c r="H7065" s="150">
        <f t="shared" si="237"/>
        <v>18</v>
      </c>
      <c r="I7065" s="149" t="s">
        <v>99</v>
      </c>
      <c r="J7065" s="151" t="s">
        <v>678</v>
      </c>
    </row>
    <row r="7066" spans="1:10" ht="41.25" hidden="1" customHeight="1">
      <c r="A7066" s="152">
        <v>45924</v>
      </c>
      <c r="B7066" s="146">
        <v>24001</v>
      </c>
      <c r="C7066" s="147">
        <v>0.79166666666666663</v>
      </c>
      <c r="D7066" s="148" t="s">
        <v>11</v>
      </c>
      <c r="E7066" s="149" t="s">
        <v>193</v>
      </c>
      <c r="F7066" s="149"/>
      <c r="G7066" s="149" t="str">
        <f t="shared" si="238"/>
        <v>1</v>
      </c>
      <c r="H7066" s="150">
        <f t="shared" ref="H7066:H7129" si="239">IF(E7066="MOTORISTA","",18)</f>
        <v>18</v>
      </c>
      <c r="I7066" s="149" t="s">
        <v>79</v>
      </c>
      <c r="J7066" s="151" t="str" cm="1">
        <f t="array" ref="J7066">_xlfn.XLOOKUP(D7066,justificativas_motivos,justificativas_texto,"",1,1)</f>
        <v>MOTORISTA CUMPRINDO HORÁRIO NA ESCALA ATUAL</v>
      </c>
    </row>
    <row r="7067" spans="1:10" ht="41.25" hidden="1" customHeight="1">
      <c r="A7067" s="152">
        <v>45924</v>
      </c>
      <c r="B7067" s="146">
        <v>24001</v>
      </c>
      <c r="C7067" s="147">
        <v>0.79166666666666663</v>
      </c>
      <c r="D7067" s="148" t="s">
        <v>11</v>
      </c>
      <c r="E7067" s="149" t="s">
        <v>168</v>
      </c>
      <c r="F7067" s="149"/>
      <c r="G7067" s="149" t="str">
        <f t="shared" si="238"/>
        <v>1</v>
      </c>
      <c r="H7067" s="150">
        <f t="shared" si="239"/>
        <v>18</v>
      </c>
      <c r="I7067" s="149" t="s">
        <v>79</v>
      </c>
      <c r="J7067" s="151" t="str" cm="1">
        <f t="array" ref="J7067">_xlfn.XLOOKUP(D7067,justificativas_motivos,justificativas_texto,"",1,1)</f>
        <v>MOTORISTA CUMPRINDO HORÁRIO NA ESCALA ATUAL</v>
      </c>
    </row>
    <row r="7068" spans="1:10" ht="41.25" hidden="1" customHeight="1">
      <c r="A7068" s="152">
        <v>45924</v>
      </c>
      <c r="B7068" s="146">
        <v>24014</v>
      </c>
      <c r="C7068" s="147">
        <v>0.83333333333333337</v>
      </c>
      <c r="D7068" s="148" t="s">
        <v>11</v>
      </c>
      <c r="E7068" s="149" t="s">
        <v>65</v>
      </c>
      <c r="F7068" s="149"/>
      <c r="G7068" s="149" t="str">
        <f t="shared" si="238"/>
        <v>1</v>
      </c>
      <c r="H7068" s="150">
        <f t="shared" si="239"/>
        <v>18</v>
      </c>
      <c r="I7068" s="149" t="str" cm="1">
        <f t="array" ref="I7068">_xlfn.XLOOKUP(C7068,imp_horarios,imp_trechos_janta,"",-1,1)</f>
        <v>GOIANIA X SAO LUIS 20:00</v>
      </c>
      <c r="J7068" s="151" t="str" cm="1">
        <f t="array" ref="J7068">_xlfn.XLOOKUP(D7068,justificativas_motivos,justificativas_texto,"",1,1)</f>
        <v>MOTORISTA CUMPRINDO HORÁRIO NA ESCALA ATUAL</v>
      </c>
    </row>
    <row r="7069" spans="1:10" ht="41.25" hidden="1" customHeight="1">
      <c r="A7069" s="152">
        <v>45924</v>
      </c>
      <c r="B7069" s="146">
        <v>24014</v>
      </c>
      <c r="C7069" s="147">
        <v>0.83333333333333337</v>
      </c>
      <c r="D7069" s="148" t="s">
        <v>11</v>
      </c>
      <c r="E7069" s="149" t="s">
        <v>64</v>
      </c>
      <c r="F7069" s="149"/>
      <c r="G7069" s="149" t="str">
        <f t="shared" si="238"/>
        <v>1</v>
      </c>
      <c r="H7069" s="150">
        <f t="shared" si="239"/>
        <v>18</v>
      </c>
      <c r="I7069" s="149" t="str" cm="1">
        <f t="array" ref="I7069">_xlfn.XLOOKUP(C7069,imp_horarios,imp_trechos_janta,"",-1,1)</f>
        <v>GOIANIA X SAO LUIS 20:00</v>
      </c>
      <c r="J7069" s="151" t="str" cm="1">
        <f t="array" ref="J7069">_xlfn.XLOOKUP(D7069,justificativas_motivos,justificativas_texto,"",1,1)</f>
        <v>MOTORISTA CUMPRINDO HORÁRIO NA ESCALA ATUAL</v>
      </c>
    </row>
    <row r="7070" spans="1:10" ht="41.25" hidden="1" customHeight="1">
      <c r="A7070" s="268">
        <v>45924</v>
      </c>
      <c r="B7070" s="156"/>
      <c r="C7070" s="157"/>
      <c r="D7070" s="158"/>
      <c r="E7070" s="159" t="s">
        <v>143</v>
      </c>
      <c r="F7070" s="149"/>
      <c r="G7070" s="149" t="str">
        <f t="shared" si="238"/>
        <v>1</v>
      </c>
      <c r="H7070" s="150">
        <f t="shared" si="239"/>
        <v>18</v>
      </c>
      <c r="I7070" s="149" t="str" cm="1">
        <f t="array" ref="I7070">_xlfn.XLOOKUP(C7070,imp_horarios,imp_trechos_janta,"",-1,1)</f>
        <v>REPOSIÇÃO</v>
      </c>
      <c r="J7070" s="151" t="str" cm="1">
        <f t="array" ref="J7070">_xlfn.XLOOKUP(D7070,justificativas_motivos,justificativas_texto,"",1,1)</f>
        <v/>
      </c>
    </row>
    <row r="7071" spans="1:10" ht="41.25" hidden="1" customHeight="1">
      <c r="A7071" s="152">
        <v>45925</v>
      </c>
      <c r="B7071" s="146">
        <v>19006</v>
      </c>
      <c r="C7071" s="147">
        <v>0.84166666666666667</v>
      </c>
      <c r="D7071" s="148" t="s">
        <v>11</v>
      </c>
      <c r="E7071" s="149" t="s">
        <v>110</v>
      </c>
      <c r="F7071" s="149"/>
      <c r="G7071" s="149" t="str">
        <f t="shared" si="238"/>
        <v>1</v>
      </c>
      <c r="H7071" s="150">
        <f t="shared" si="239"/>
        <v>18</v>
      </c>
      <c r="I7071" s="149" t="s">
        <v>49</v>
      </c>
      <c r="J7071" s="151" t="str" cm="1">
        <f t="array" ref="J7071">_xlfn.XLOOKUP(D7071,justificativas_motivos,justificativas_texto,"",1,1)</f>
        <v>MOTORISTA CUMPRINDO HORÁRIO NA ESCALA ATUAL</v>
      </c>
    </row>
    <row r="7072" spans="1:10" ht="41.25" hidden="1" customHeight="1">
      <c r="A7072" s="152">
        <v>45925</v>
      </c>
      <c r="B7072" s="146">
        <v>19006</v>
      </c>
      <c r="C7072" s="147">
        <v>0.84166666666666667</v>
      </c>
      <c r="D7072" s="148" t="s">
        <v>11</v>
      </c>
      <c r="E7072" s="149" t="s">
        <v>141</v>
      </c>
      <c r="F7072" s="149"/>
      <c r="G7072" s="149" t="str">
        <f t="shared" si="238"/>
        <v>1</v>
      </c>
      <c r="H7072" s="150">
        <f t="shared" si="239"/>
        <v>18</v>
      </c>
      <c r="I7072" s="149" t="s">
        <v>49</v>
      </c>
      <c r="J7072" s="151" t="str" cm="1">
        <f t="array" ref="J7072">_xlfn.XLOOKUP(D7072,justificativas_motivos,justificativas_texto,"",1,1)</f>
        <v>MOTORISTA CUMPRINDO HORÁRIO NA ESCALA ATUAL</v>
      </c>
    </row>
    <row r="7073" spans="1:10" ht="41.25" hidden="1" customHeight="1">
      <c r="A7073" s="152">
        <v>45925</v>
      </c>
      <c r="B7073" s="146">
        <v>19005</v>
      </c>
      <c r="C7073" s="147">
        <v>0.85416666666666663</v>
      </c>
      <c r="D7073" s="148" t="s">
        <v>11</v>
      </c>
      <c r="E7073" s="149" t="s">
        <v>193</v>
      </c>
      <c r="F7073" s="149"/>
      <c r="G7073" s="149" t="str">
        <f t="shared" si="238"/>
        <v>1</v>
      </c>
      <c r="H7073" s="150">
        <f t="shared" si="239"/>
        <v>18</v>
      </c>
      <c r="I7073" s="149" t="s">
        <v>583</v>
      </c>
      <c r="J7073" s="151" t="str" cm="1">
        <f t="array" ref="J7073">_xlfn.XLOOKUP(D7073,justificativas_motivos,justificativas_texto,"",1,1)</f>
        <v>MOTORISTA CUMPRINDO HORÁRIO NA ESCALA ATUAL</v>
      </c>
    </row>
    <row r="7074" spans="1:10" ht="41.25" hidden="1" customHeight="1">
      <c r="A7074" s="152">
        <v>45925</v>
      </c>
      <c r="B7074" s="146">
        <v>19005</v>
      </c>
      <c r="C7074" s="147">
        <v>0.85416666666666663</v>
      </c>
      <c r="D7074" s="148" t="s">
        <v>11</v>
      </c>
      <c r="E7074" s="149" t="s">
        <v>168</v>
      </c>
      <c r="F7074" s="149"/>
      <c r="G7074" s="149" t="str">
        <f t="shared" si="238"/>
        <v>1</v>
      </c>
      <c r="H7074" s="150">
        <f t="shared" si="239"/>
        <v>18</v>
      </c>
      <c r="I7074" s="149" t="s">
        <v>583</v>
      </c>
      <c r="J7074" s="151" t="str" cm="1">
        <f t="array" ref="J7074">_xlfn.XLOOKUP(D7074,justificativas_motivos,justificativas_texto,"",1,1)</f>
        <v>MOTORISTA CUMPRINDO HORÁRIO NA ESCALA ATUAL</v>
      </c>
    </row>
    <row r="7075" spans="1:10" ht="41.25" hidden="1" customHeight="1">
      <c r="A7075" s="152">
        <v>45925</v>
      </c>
      <c r="B7075" s="146">
        <v>19020</v>
      </c>
      <c r="C7075" s="147">
        <v>0.87847222222222221</v>
      </c>
      <c r="D7075" s="148" t="s">
        <v>11</v>
      </c>
      <c r="E7075" s="149" t="s">
        <v>65</v>
      </c>
      <c r="F7075" s="149"/>
      <c r="G7075" s="149" t="str">
        <f t="shared" si="238"/>
        <v>1</v>
      </c>
      <c r="H7075" s="150">
        <f t="shared" si="239"/>
        <v>18</v>
      </c>
      <c r="I7075" s="149" t="str" cm="1">
        <f t="array" ref="I7075">_xlfn.XLOOKUP(C7075,imp_horarios,imp_trechos_janta,"",-1,1)</f>
        <v>BELEM X GOIANIA 21:05</v>
      </c>
      <c r="J7075" s="151" t="str" cm="1">
        <f t="array" ref="J7075">_xlfn.XLOOKUP(D7075,justificativas_motivos,justificativas_texto,"",1,1)</f>
        <v>MOTORISTA CUMPRINDO HORÁRIO NA ESCALA ATUAL</v>
      </c>
    </row>
    <row r="7076" spans="1:10" ht="41.25" hidden="1" customHeight="1">
      <c r="A7076" s="152">
        <v>45925</v>
      </c>
      <c r="B7076" s="146">
        <v>19020</v>
      </c>
      <c r="C7076" s="147">
        <v>0.87847222222222221</v>
      </c>
      <c r="D7076" s="148" t="s">
        <v>11</v>
      </c>
      <c r="E7076" s="149" t="s">
        <v>64</v>
      </c>
      <c r="F7076" s="149"/>
      <c r="G7076" s="149" t="str">
        <f t="shared" si="238"/>
        <v>1</v>
      </c>
      <c r="H7076" s="150">
        <f t="shared" si="239"/>
        <v>18</v>
      </c>
      <c r="I7076" s="149" t="str" cm="1">
        <f t="array" ref="I7076">_xlfn.XLOOKUP(C7076,imp_horarios,imp_trechos_janta,"",-1,1)</f>
        <v>BELEM X GOIANIA 21:05</v>
      </c>
      <c r="J7076" s="151" t="str" cm="1">
        <f t="array" ref="J7076">_xlfn.XLOOKUP(D7076,justificativas_motivos,justificativas_texto,"",1,1)</f>
        <v>MOTORISTA CUMPRINDO HORÁRIO NA ESCALA ATUAL</v>
      </c>
    </row>
    <row r="7077" spans="1:10" ht="41.25" hidden="1" customHeight="1">
      <c r="A7077" s="152">
        <v>45925</v>
      </c>
      <c r="B7077" s="146">
        <v>24001</v>
      </c>
      <c r="C7077" s="147">
        <v>0.3</v>
      </c>
      <c r="D7077" s="148" t="s">
        <v>11</v>
      </c>
      <c r="E7077" s="153" t="s">
        <v>452</v>
      </c>
      <c r="F7077" s="149"/>
      <c r="G7077" s="149" t="str">
        <f t="shared" si="238"/>
        <v>1</v>
      </c>
      <c r="H7077" s="150">
        <f t="shared" si="239"/>
        <v>18</v>
      </c>
      <c r="I7077" s="149" t="str" cm="1">
        <f t="array" ref="I7077">_xlfn.XLOOKUP(C7077,imp_horarios,imp_trechos_janta,"",-1,1)</f>
        <v>BELEM X GOIANIA 07:12</v>
      </c>
      <c r="J7077" s="151" t="str" cm="1">
        <f t="array" ref="J7077">_xlfn.XLOOKUP(D7077,justificativas_motivos,justificativas_texto,"",1,1)</f>
        <v>MOTORISTA CUMPRINDO HORÁRIO NA ESCALA ATUAL</v>
      </c>
    </row>
    <row r="7078" spans="1:10" ht="41.25" hidden="1" customHeight="1">
      <c r="A7078" s="152">
        <v>45925</v>
      </c>
      <c r="B7078" s="146">
        <v>24001</v>
      </c>
      <c r="C7078" s="147">
        <v>0.3</v>
      </c>
      <c r="D7078" s="148" t="s">
        <v>11</v>
      </c>
      <c r="E7078" s="149" t="s">
        <v>95</v>
      </c>
      <c r="F7078" s="149"/>
      <c r="G7078" s="149" t="str">
        <f t="shared" si="238"/>
        <v>1</v>
      </c>
      <c r="H7078" s="150">
        <f t="shared" si="239"/>
        <v>18</v>
      </c>
      <c r="I7078" s="149" t="str" cm="1">
        <f t="array" ref="I7078">_xlfn.XLOOKUP(C7078,imp_horarios,imp_trechos_janta,"",-1,1)</f>
        <v>BELEM X GOIANIA 07:12</v>
      </c>
      <c r="J7078" s="151" t="str" cm="1">
        <f t="array" ref="J7078">_xlfn.XLOOKUP(D7078,justificativas_motivos,justificativas_texto,"",1,1)</f>
        <v>MOTORISTA CUMPRINDO HORÁRIO NA ESCALA ATUAL</v>
      </c>
    </row>
    <row r="7079" spans="1:10" ht="41.25" hidden="1" customHeight="1">
      <c r="A7079" s="152">
        <v>45925</v>
      </c>
      <c r="B7079" s="146" t="s">
        <v>285</v>
      </c>
      <c r="C7079" s="147" t="s">
        <v>285</v>
      </c>
      <c r="D7079" s="148" t="s">
        <v>285</v>
      </c>
      <c r="E7079" s="149" t="s">
        <v>27</v>
      </c>
      <c r="F7079" s="149"/>
      <c r="G7079" s="149" t="str">
        <f t="shared" si="238"/>
        <v>1</v>
      </c>
      <c r="H7079" s="150">
        <f t="shared" si="239"/>
        <v>18</v>
      </c>
      <c r="I7079" s="149" t="str" cm="1">
        <f t="array" ref="I7079">_xlfn.XLOOKUP(C7079,imp_horarios,imp_trechos_janta,"",-1,1)</f>
        <v>PASSE</v>
      </c>
      <c r="J7079" s="151" t="str" cm="1">
        <f t="array" ref="J7079">_xlfn.XLOOKUP(D7079,justificativas_motivos,justificativas_texto,"",1,1)</f>
        <v>MOTORISTA CHEGANDO/SAINDO DA GARAGEM DE PASSE</v>
      </c>
    </row>
    <row r="7080" spans="1:10" ht="41.25" hidden="1" customHeight="1">
      <c r="A7080" s="152">
        <v>45925</v>
      </c>
      <c r="B7080" s="146" t="s">
        <v>285</v>
      </c>
      <c r="C7080" s="147" t="s">
        <v>285</v>
      </c>
      <c r="D7080" s="148" t="s">
        <v>285</v>
      </c>
      <c r="E7080" s="149" t="s">
        <v>24</v>
      </c>
      <c r="F7080" s="149"/>
      <c r="G7080" s="149" t="str">
        <f t="shared" si="238"/>
        <v>1</v>
      </c>
      <c r="H7080" s="150">
        <f t="shared" si="239"/>
        <v>18</v>
      </c>
      <c r="I7080" s="149" t="str" cm="1">
        <f t="array" ref="I7080">_xlfn.XLOOKUP(C7080,imp_horarios,imp_trechos_janta,"",-1,1)</f>
        <v>PASSE</v>
      </c>
      <c r="J7080" s="151" t="str" cm="1">
        <f t="array" ref="J7080">_xlfn.XLOOKUP(D7080,justificativas_motivos,justificativas_texto,"",1,1)</f>
        <v>MOTORISTA CHEGANDO/SAINDO DA GARAGEM DE PASSE</v>
      </c>
    </row>
    <row r="7081" spans="1:10" ht="41.25" hidden="1" customHeight="1">
      <c r="A7081" s="152">
        <v>45925</v>
      </c>
      <c r="B7081" s="146">
        <v>24012</v>
      </c>
      <c r="C7081" s="147">
        <v>0.79166666666666663</v>
      </c>
      <c r="D7081" s="148" t="s">
        <v>11</v>
      </c>
      <c r="E7081" s="149" t="s">
        <v>174</v>
      </c>
      <c r="F7081" s="149"/>
      <c r="G7081" s="149" t="str">
        <f t="shared" si="238"/>
        <v>1</v>
      </c>
      <c r="H7081" s="150">
        <f t="shared" si="239"/>
        <v>18</v>
      </c>
      <c r="I7081" s="149" t="str" cm="1">
        <f t="array" ref="I7081">_xlfn.XLOOKUP(C7081,imp_horarios,imp_trechos_janta,"",-1,1)</f>
        <v>GOIANIA X TERESINA 18:00</v>
      </c>
      <c r="J7081" s="151" t="str" cm="1">
        <f t="array" ref="J7081">_xlfn.XLOOKUP(D7081,justificativas_motivos,justificativas_texto,"",1,1)</f>
        <v>MOTORISTA CUMPRINDO HORÁRIO NA ESCALA ATUAL</v>
      </c>
    </row>
    <row r="7082" spans="1:10" ht="41.25" hidden="1" customHeight="1">
      <c r="A7082" s="152">
        <v>45925</v>
      </c>
      <c r="B7082" s="146">
        <v>24012</v>
      </c>
      <c r="C7082" s="147">
        <v>0.79166666666666663</v>
      </c>
      <c r="D7082" s="148" t="s">
        <v>11</v>
      </c>
      <c r="E7082" s="149" t="s">
        <v>135</v>
      </c>
      <c r="F7082" s="149"/>
      <c r="G7082" s="149" t="str">
        <f t="shared" si="238"/>
        <v>1</v>
      </c>
      <c r="H7082" s="150">
        <f t="shared" si="239"/>
        <v>18</v>
      </c>
      <c r="I7082" s="149" t="str" cm="1">
        <f t="array" ref="I7082">_xlfn.XLOOKUP(C7082,imp_horarios,imp_trechos_janta,"",-1,1)</f>
        <v>GOIANIA X TERESINA 18:00</v>
      </c>
      <c r="J7082" s="151" t="str" cm="1">
        <f t="array" ref="J7082">_xlfn.XLOOKUP(D7082,justificativas_motivos,justificativas_texto,"",1,1)</f>
        <v>MOTORISTA CUMPRINDO HORÁRIO NA ESCALA ATUAL</v>
      </c>
    </row>
    <row r="7083" spans="1:10" ht="41.25" hidden="1" customHeight="1">
      <c r="A7083" s="152">
        <v>45925</v>
      </c>
      <c r="B7083" s="146">
        <v>24003</v>
      </c>
      <c r="C7083" s="147">
        <v>0.83333333333333337</v>
      </c>
      <c r="D7083" s="148" t="s">
        <v>11</v>
      </c>
      <c r="E7083" s="149" t="s">
        <v>114</v>
      </c>
      <c r="F7083" s="149"/>
      <c r="G7083" s="149" t="str">
        <f t="shared" si="238"/>
        <v>1</v>
      </c>
      <c r="H7083" s="150">
        <f t="shared" si="239"/>
        <v>18</v>
      </c>
      <c r="I7083" s="149" t="str" cm="1">
        <f t="array" ref="I7083">_xlfn.XLOOKUP(C7083,imp_horarios,imp_trechos_janta,"",-1,1)</f>
        <v>GOIANIA X SAO LUIS 20:00</v>
      </c>
      <c r="J7083" s="151" t="str" cm="1">
        <f t="array" ref="J7083">_xlfn.XLOOKUP(D7083,justificativas_motivos,justificativas_texto,"",1,1)</f>
        <v>MOTORISTA CUMPRINDO HORÁRIO NA ESCALA ATUAL</v>
      </c>
    </row>
    <row r="7084" spans="1:10" ht="41.25" hidden="1" customHeight="1">
      <c r="A7084" s="152">
        <v>45925</v>
      </c>
      <c r="B7084" s="146">
        <v>24003</v>
      </c>
      <c r="C7084" s="147">
        <v>0.83333333333333337</v>
      </c>
      <c r="D7084" s="148" t="s">
        <v>11</v>
      </c>
      <c r="E7084" s="149" t="s">
        <v>62</v>
      </c>
      <c r="F7084" s="149"/>
      <c r="G7084" s="149" t="str">
        <f t="shared" si="238"/>
        <v>1</v>
      </c>
      <c r="H7084" s="150">
        <f t="shared" si="239"/>
        <v>18</v>
      </c>
      <c r="I7084" s="149" t="str" cm="1">
        <f t="array" ref="I7084">_xlfn.XLOOKUP(C7084,imp_horarios,imp_trechos_janta,"",-1,1)</f>
        <v>GOIANIA X SAO LUIS 20:00</v>
      </c>
      <c r="J7084" s="151" t="str" cm="1">
        <f t="array" ref="J7084">_xlfn.XLOOKUP(D7084,justificativas_motivos,justificativas_texto,"",1,1)</f>
        <v>MOTORISTA CUMPRINDO HORÁRIO NA ESCALA ATUAL</v>
      </c>
    </row>
    <row r="7085" spans="1:10" ht="41.25" hidden="1" customHeight="1">
      <c r="A7085" s="152">
        <v>45926</v>
      </c>
      <c r="B7085" s="146">
        <v>20013</v>
      </c>
      <c r="C7085" s="147">
        <v>0.84166666666666667</v>
      </c>
      <c r="D7085" s="148" t="s">
        <v>11</v>
      </c>
      <c r="E7085" s="149" t="s">
        <v>27</v>
      </c>
      <c r="F7085" s="149"/>
      <c r="G7085" s="149" t="str">
        <f t="shared" si="238"/>
        <v>1</v>
      </c>
      <c r="H7085" s="150">
        <f t="shared" si="239"/>
        <v>18</v>
      </c>
      <c r="I7085" s="149" t="s">
        <v>49</v>
      </c>
      <c r="J7085" s="151" t="str" cm="1">
        <f t="array" ref="J7085">_xlfn.XLOOKUP(D7085,justificativas_motivos,justificativas_texto,"",1,1)</f>
        <v>MOTORISTA CUMPRINDO HORÁRIO NA ESCALA ATUAL</v>
      </c>
    </row>
    <row r="7086" spans="1:10" ht="41.25" hidden="1" customHeight="1">
      <c r="A7086" s="152">
        <v>45926</v>
      </c>
      <c r="B7086" s="146">
        <v>20013</v>
      </c>
      <c r="C7086" s="147">
        <v>0.84166666666666667</v>
      </c>
      <c r="D7086" s="148" t="s">
        <v>11</v>
      </c>
      <c r="E7086" s="149" t="s">
        <v>24</v>
      </c>
      <c r="F7086" s="149"/>
      <c r="G7086" s="149" t="str">
        <f t="shared" si="238"/>
        <v>1</v>
      </c>
      <c r="H7086" s="150">
        <f t="shared" si="239"/>
        <v>18</v>
      </c>
      <c r="I7086" s="149" t="s">
        <v>49</v>
      </c>
      <c r="J7086" s="151" t="str" cm="1">
        <f t="array" ref="J7086">_xlfn.XLOOKUP(D7086,justificativas_motivos,justificativas_texto,"",1,1)</f>
        <v>MOTORISTA CUMPRINDO HORÁRIO NA ESCALA ATUAL</v>
      </c>
    </row>
    <row r="7087" spans="1:10" ht="41.25" hidden="1" customHeight="1">
      <c r="A7087" s="152">
        <v>45926</v>
      </c>
      <c r="B7087" s="146">
        <v>24015</v>
      </c>
      <c r="C7087" s="147">
        <v>0.85416666666666663</v>
      </c>
      <c r="D7087" s="148" t="s">
        <v>11</v>
      </c>
      <c r="E7087" s="149" t="s">
        <v>174</v>
      </c>
      <c r="F7087" s="149"/>
      <c r="G7087" s="149" t="str">
        <f t="shared" si="238"/>
        <v>1</v>
      </c>
      <c r="H7087" s="150">
        <f t="shared" si="239"/>
        <v>18</v>
      </c>
      <c r="I7087" s="149" t="s">
        <v>583</v>
      </c>
      <c r="J7087" s="151" t="str" cm="1">
        <f t="array" ref="J7087">_xlfn.XLOOKUP(D7087,justificativas_motivos,justificativas_texto,"",1,1)</f>
        <v>MOTORISTA CUMPRINDO HORÁRIO NA ESCALA ATUAL</v>
      </c>
    </row>
    <row r="7088" spans="1:10" ht="41.25" hidden="1" customHeight="1">
      <c r="A7088" s="152">
        <v>45926</v>
      </c>
      <c r="B7088" s="146">
        <v>24015</v>
      </c>
      <c r="C7088" s="147">
        <v>0.85416666666666663</v>
      </c>
      <c r="D7088" s="148" t="s">
        <v>11</v>
      </c>
      <c r="E7088" s="149" t="s">
        <v>135</v>
      </c>
      <c r="F7088" s="149"/>
      <c r="G7088" s="149" t="str">
        <f t="shared" si="238"/>
        <v>1</v>
      </c>
      <c r="H7088" s="150">
        <f t="shared" si="239"/>
        <v>18</v>
      </c>
      <c r="I7088" s="149" t="s">
        <v>583</v>
      </c>
      <c r="J7088" s="151" t="str" cm="1">
        <f t="array" ref="J7088">_xlfn.XLOOKUP(D7088,justificativas_motivos,justificativas_texto,"",1,1)</f>
        <v>MOTORISTA CUMPRINDO HORÁRIO NA ESCALA ATUAL</v>
      </c>
    </row>
    <row r="7089" spans="1:10" ht="41.25" hidden="1" customHeight="1">
      <c r="A7089" s="152">
        <v>45926</v>
      </c>
      <c r="B7089" s="146">
        <v>19014</v>
      </c>
      <c r="C7089" s="147">
        <v>0.87847222222222221</v>
      </c>
      <c r="D7089" s="148" t="s">
        <v>11</v>
      </c>
      <c r="E7089" s="149" t="s">
        <v>114</v>
      </c>
      <c r="F7089" s="149"/>
      <c r="G7089" s="149" t="str">
        <f t="shared" si="238"/>
        <v>1</v>
      </c>
      <c r="H7089" s="150">
        <f t="shared" si="239"/>
        <v>18</v>
      </c>
      <c r="I7089" s="149" t="str" cm="1">
        <f t="array" ref="I7089">_xlfn.XLOOKUP(C7089,imp_horarios,imp_trechos_janta,"",-1,1)</f>
        <v>BELEM X GOIANIA 21:05</v>
      </c>
      <c r="J7089" s="151" t="str" cm="1">
        <f t="array" ref="J7089">_xlfn.XLOOKUP(D7089,justificativas_motivos,justificativas_texto,"",1,1)</f>
        <v>MOTORISTA CUMPRINDO HORÁRIO NA ESCALA ATUAL</v>
      </c>
    </row>
    <row r="7090" spans="1:10" ht="41.25" hidden="1" customHeight="1">
      <c r="A7090" s="152">
        <v>45926</v>
      </c>
      <c r="B7090" s="146">
        <v>19014</v>
      </c>
      <c r="C7090" s="147">
        <v>0.87847222222222221</v>
      </c>
      <c r="D7090" s="148" t="s">
        <v>11</v>
      </c>
      <c r="E7090" s="149" t="s">
        <v>62</v>
      </c>
      <c r="F7090" s="149"/>
      <c r="G7090" s="149" t="str">
        <f t="shared" si="238"/>
        <v>1</v>
      </c>
      <c r="H7090" s="150">
        <f t="shared" si="239"/>
        <v>18</v>
      </c>
      <c r="I7090" s="149" t="str" cm="1">
        <f t="array" ref="I7090">_xlfn.XLOOKUP(C7090,imp_horarios,imp_trechos_janta,"",-1,1)</f>
        <v>BELEM X GOIANIA 21:05</v>
      </c>
      <c r="J7090" s="151" t="str" cm="1">
        <f t="array" ref="J7090">_xlfn.XLOOKUP(D7090,justificativas_motivos,justificativas_texto,"",1,1)</f>
        <v>MOTORISTA CUMPRINDO HORÁRIO NA ESCALA ATUAL</v>
      </c>
    </row>
    <row r="7091" spans="1:10" ht="41.25" hidden="1" customHeight="1">
      <c r="A7091" s="152">
        <v>45926</v>
      </c>
      <c r="B7091" s="146">
        <v>25005</v>
      </c>
      <c r="C7091" s="147">
        <v>0.3</v>
      </c>
      <c r="D7091" s="148" t="s">
        <v>11</v>
      </c>
      <c r="E7091" s="153" t="s">
        <v>66</v>
      </c>
      <c r="F7091" s="149"/>
      <c r="G7091" s="149" t="str">
        <f t="shared" si="238"/>
        <v>1</v>
      </c>
      <c r="H7091" s="150">
        <f t="shared" si="239"/>
        <v>18</v>
      </c>
      <c r="I7091" s="149" t="str" cm="1">
        <f t="array" ref="I7091">_xlfn.XLOOKUP(C7091,imp_horarios,imp_trechos_janta,"",-1,1)</f>
        <v>BELEM X GOIANIA 07:12</v>
      </c>
      <c r="J7091" s="151" t="str" cm="1">
        <f t="array" ref="J7091">_xlfn.XLOOKUP(D7091,justificativas_motivos,justificativas_texto,"",1,1)</f>
        <v>MOTORISTA CUMPRINDO HORÁRIO NA ESCALA ATUAL</v>
      </c>
    </row>
    <row r="7092" spans="1:10" ht="41.25" hidden="1" customHeight="1">
      <c r="A7092" s="152">
        <v>45926</v>
      </c>
      <c r="B7092" s="146">
        <v>25005</v>
      </c>
      <c r="C7092" s="147">
        <v>0.3</v>
      </c>
      <c r="D7092" s="148" t="s">
        <v>11</v>
      </c>
      <c r="E7092" s="153" t="s">
        <v>226</v>
      </c>
      <c r="F7092" s="149"/>
      <c r="G7092" s="149" t="str">
        <f t="shared" si="238"/>
        <v>1</v>
      </c>
      <c r="H7092" s="150">
        <f t="shared" si="239"/>
        <v>18</v>
      </c>
      <c r="I7092" s="149" t="str" cm="1">
        <f t="array" ref="I7092">_xlfn.XLOOKUP(C7092,imp_horarios,imp_trechos_janta,"",-1,1)</f>
        <v>BELEM X GOIANIA 07:12</v>
      </c>
      <c r="J7092" s="151" t="str" cm="1">
        <f t="array" ref="J7092">_xlfn.XLOOKUP(D7092,justificativas_motivos,justificativas_texto,"",1,1)</f>
        <v>MOTORISTA CUMPRINDO HORÁRIO NA ESCALA ATUAL</v>
      </c>
    </row>
    <row r="7093" spans="1:10" ht="41.25" hidden="1" customHeight="1">
      <c r="A7093" s="152">
        <v>45926</v>
      </c>
      <c r="B7093" s="146">
        <v>20010</v>
      </c>
      <c r="C7093" s="147">
        <v>0.75</v>
      </c>
      <c r="D7093" s="148" t="s">
        <v>11</v>
      </c>
      <c r="E7093" s="149" t="s">
        <v>157</v>
      </c>
      <c r="F7093" s="149"/>
      <c r="G7093" s="149" t="str">
        <f t="shared" si="238"/>
        <v>1</v>
      </c>
      <c r="H7093" s="150">
        <f t="shared" si="239"/>
        <v>18</v>
      </c>
      <c r="I7093" s="149" t="str" cm="1">
        <f t="array" ref="I7093">_xlfn.XLOOKUP(C7093,imp_horarios,imp_trechos_janta,"",-1,1)</f>
        <v>GOIANIA X TERESINA 18:00</v>
      </c>
      <c r="J7093" s="151" t="str" cm="1">
        <f t="array" ref="J7093">_xlfn.XLOOKUP(D7093,justificativas_motivos,justificativas_texto,"",1,1)</f>
        <v>MOTORISTA CUMPRINDO HORÁRIO NA ESCALA ATUAL</v>
      </c>
    </row>
    <row r="7094" spans="1:10" ht="41.25" hidden="1" customHeight="1">
      <c r="A7094" s="152">
        <v>45926</v>
      </c>
      <c r="B7094" s="146">
        <v>20010</v>
      </c>
      <c r="C7094" s="147">
        <v>0.75</v>
      </c>
      <c r="D7094" s="148" t="s">
        <v>11</v>
      </c>
      <c r="E7094" s="149" t="s">
        <v>216</v>
      </c>
      <c r="F7094" s="149"/>
      <c r="G7094" s="149" t="str">
        <f t="shared" si="238"/>
        <v>1</v>
      </c>
      <c r="H7094" s="150">
        <f t="shared" si="239"/>
        <v>18</v>
      </c>
      <c r="I7094" s="149" t="str" cm="1">
        <f t="array" ref="I7094">_xlfn.XLOOKUP(C7094,imp_horarios,imp_trechos_janta,"",-1,1)</f>
        <v>GOIANIA X TERESINA 18:00</v>
      </c>
      <c r="J7094" s="151" t="str" cm="1">
        <f t="array" ref="J7094">_xlfn.XLOOKUP(D7094,justificativas_motivos,justificativas_texto,"",1,1)</f>
        <v>MOTORISTA CUMPRINDO HORÁRIO NA ESCALA ATUAL</v>
      </c>
    </row>
    <row r="7095" spans="1:10" ht="41.25" hidden="1" customHeight="1">
      <c r="A7095" s="152">
        <v>45926</v>
      </c>
      <c r="B7095" s="146">
        <v>24002</v>
      </c>
      <c r="C7095" s="147">
        <v>0.79166666666666663</v>
      </c>
      <c r="D7095" s="148" t="s">
        <v>11</v>
      </c>
      <c r="E7095" s="149" t="s">
        <v>30</v>
      </c>
      <c r="F7095" s="149"/>
      <c r="G7095" s="149" t="str">
        <f t="shared" si="238"/>
        <v>1</v>
      </c>
      <c r="H7095" s="150">
        <f t="shared" si="239"/>
        <v>18</v>
      </c>
      <c r="I7095" s="149" t="s">
        <v>79</v>
      </c>
      <c r="J7095" s="151" t="str" cm="1">
        <f t="array" ref="J7095">_xlfn.XLOOKUP(D7095,justificativas_motivos,justificativas_texto,"",1,1)</f>
        <v>MOTORISTA CUMPRINDO HORÁRIO NA ESCALA ATUAL</v>
      </c>
    </row>
    <row r="7096" spans="1:10" ht="41.25" hidden="1" customHeight="1">
      <c r="A7096" s="152">
        <v>45926</v>
      </c>
      <c r="B7096" s="146">
        <v>24002</v>
      </c>
      <c r="C7096" s="147">
        <v>0.79166666666666663</v>
      </c>
      <c r="D7096" s="148" t="s">
        <v>11</v>
      </c>
      <c r="E7096" s="149" t="s">
        <v>280</v>
      </c>
      <c r="F7096" s="149"/>
      <c r="G7096" s="149" t="str">
        <f t="shared" si="238"/>
        <v>1</v>
      </c>
      <c r="H7096" s="150">
        <f t="shared" si="239"/>
        <v>18</v>
      </c>
      <c r="I7096" s="149" t="s">
        <v>79</v>
      </c>
      <c r="J7096" s="151" t="str" cm="1">
        <f t="array" ref="J7096">_xlfn.XLOOKUP(D7096,justificativas_motivos,justificativas_texto,"",1,1)</f>
        <v>MOTORISTA CUMPRINDO HORÁRIO NA ESCALA ATUAL</v>
      </c>
    </row>
    <row r="7097" spans="1:10" ht="41.25" hidden="1" customHeight="1">
      <c r="A7097" s="152">
        <v>45926</v>
      </c>
      <c r="B7097" s="146">
        <v>24006</v>
      </c>
      <c r="C7097" s="147">
        <v>0.83333333333333337</v>
      </c>
      <c r="D7097" s="148" t="s">
        <v>11</v>
      </c>
      <c r="E7097" s="149" t="s">
        <v>47</v>
      </c>
      <c r="F7097" s="149"/>
      <c r="G7097" s="149" t="str">
        <f t="shared" si="238"/>
        <v>1</v>
      </c>
      <c r="H7097" s="150">
        <f t="shared" si="239"/>
        <v>18</v>
      </c>
      <c r="I7097" s="149" t="str" cm="1">
        <f t="array" ref="I7097">_xlfn.XLOOKUP(C7097,imp_horarios,imp_trechos_janta,"",-1,1)</f>
        <v>GOIANIA X SAO LUIS 20:00</v>
      </c>
      <c r="J7097" s="151" t="str" cm="1">
        <f t="array" ref="J7097">_xlfn.XLOOKUP(D7097,justificativas_motivos,justificativas_texto,"",1,1)</f>
        <v>MOTORISTA CUMPRINDO HORÁRIO NA ESCALA ATUAL</v>
      </c>
    </row>
    <row r="7098" spans="1:10" ht="41.25" hidden="1" customHeight="1">
      <c r="A7098" s="152">
        <v>45926</v>
      </c>
      <c r="B7098" s="146">
        <v>24006</v>
      </c>
      <c r="C7098" s="147">
        <v>0.83333333333333337</v>
      </c>
      <c r="D7098" s="148" t="s">
        <v>11</v>
      </c>
      <c r="E7098" s="149" t="s">
        <v>200</v>
      </c>
      <c r="F7098" s="149"/>
      <c r="G7098" s="149" t="str">
        <f t="shared" si="238"/>
        <v>1</v>
      </c>
      <c r="H7098" s="150">
        <f t="shared" si="239"/>
        <v>18</v>
      </c>
      <c r="I7098" s="149" t="str" cm="1">
        <f t="array" ref="I7098">_xlfn.XLOOKUP(C7098,imp_horarios,imp_trechos_janta,"",-1,1)</f>
        <v>GOIANIA X SAO LUIS 20:00</v>
      </c>
      <c r="J7098" s="151" t="str" cm="1">
        <f t="array" ref="J7098">_xlfn.XLOOKUP(D7098,justificativas_motivos,justificativas_texto,"",1,1)</f>
        <v>MOTORISTA CUMPRINDO HORÁRIO NA ESCALA ATUAL</v>
      </c>
    </row>
    <row r="7099" spans="1:10" ht="41.25" hidden="1" customHeight="1">
      <c r="A7099" s="152">
        <v>45927</v>
      </c>
      <c r="B7099" s="146">
        <v>19015</v>
      </c>
      <c r="C7099" s="147">
        <v>0.84166666666666667</v>
      </c>
      <c r="D7099" s="148" t="s">
        <v>11</v>
      </c>
      <c r="E7099" s="149" t="s">
        <v>157</v>
      </c>
      <c r="F7099" s="149"/>
      <c r="G7099" s="149" t="str">
        <f t="shared" si="238"/>
        <v>1</v>
      </c>
      <c r="H7099" s="150">
        <f t="shared" si="239"/>
        <v>18</v>
      </c>
      <c r="I7099" s="149" t="s">
        <v>49</v>
      </c>
      <c r="J7099" s="151" t="str" cm="1">
        <f t="array" ref="J7099">_xlfn.XLOOKUP(D7099,justificativas_motivos,justificativas_texto,"",1,1)</f>
        <v>MOTORISTA CUMPRINDO HORÁRIO NA ESCALA ATUAL</v>
      </c>
    </row>
    <row r="7100" spans="1:10" ht="41.25" hidden="1" customHeight="1">
      <c r="A7100" s="152">
        <v>45927</v>
      </c>
      <c r="B7100" s="146">
        <v>19015</v>
      </c>
      <c r="C7100" s="147">
        <v>0.84166666666666667</v>
      </c>
      <c r="D7100" s="148" t="s">
        <v>11</v>
      </c>
      <c r="E7100" s="149" t="s">
        <v>216</v>
      </c>
      <c r="F7100" s="149"/>
      <c r="G7100" s="149" t="str">
        <f t="shared" ref="G7100:G7163" si="240">IF(E7100="MOTORISTA","","1")</f>
        <v>1</v>
      </c>
      <c r="H7100" s="150">
        <f t="shared" si="239"/>
        <v>18</v>
      </c>
      <c r="I7100" s="149" t="s">
        <v>49</v>
      </c>
      <c r="J7100" s="151" t="str" cm="1">
        <f t="array" ref="J7100">_xlfn.XLOOKUP(D7100,justificativas_motivos,justificativas_texto,"",1,1)</f>
        <v>MOTORISTA CUMPRINDO HORÁRIO NA ESCALA ATUAL</v>
      </c>
    </row>
    <row r="7101" spans="1:10" ht="41.25" hidden="1" customHeight="1">
      <c r="A7101" s="152">
        <v>45927</v>
      </c>
      <c r="B7101" s="146">
        <v>19003</v>
      </c>
      <c r="C7101" s="147">
        <v>0.85416666666666663</v>
      </c>
      <c r="D7101" s="148" t="s">
        <v>11</v>
      </c>
      <c r="E7101" s="149" t="s">
        <v>30</v>
      </c>
      <c r="F7101" s="149"/>
      <c r="G7101" s="149" t="str">
        <f t="shared" si="240"/>
        <v>1</v>
      </c>
      <c r="H7101" s="150">
        <f t="shared" si="239"/>
        <v>18</v>
      </c>
      <c r="I7101" s="149" t="s">
        <v>583</v>
      </c>
      <c r="J7101" s="151" t="str" cm="1">
        <f t="array" ref="J7101">_xlfn.XLOOKUP(D7101,justificativas_motivos,justificativas_texto,"",1,1)</f>
        <v>MOTORISTA CUMPRINDO HORÁRIO NA ESCALA ATUAL</v>
      </c>
    </row>
    <row r="7102" spans="1:10" ht="41.25" hidden="1" customHeight="1">
      <c r="A7102" s="152">
        <v>45927</v>
      </c>
      <c r="B7102" s="146">
        <v>19003</v>
      </c>
      <c r="C7102" s="147">
        <v>0.85416666666666663</v>
      </c>
      <c r="D7102" s="148" t="s">
        <v>11</v>
      </c>
      <c r="E7102" s="149" t="s">
        <v>280</v>
      </c>
      <c r="F7102" s="149"/>
      <c r="G7102" s="149" t="str">
        <f t="shared" si="240"/>
        <v>1</v>
      </c>
      <c r="H7102" s="150">
        <f t="shared" si="239"/>
        <v>18</v>
      </c>
      <c r="I7102" s="149" t="s">
        <v>583</v>
      </c>
      <c r="J7102" s="151" t="str" cm="1">
        <f t="array" ref="J7102">_xlfn.XLOOKUP(D7102,justificativas_motivos,justificativas_texto,"",1,1)</f>
        <v>MOTORISTA CUMPRINDO HORÁRIO NA ESCALA ATUAL</v>
      </c>
    </row>
    <row r="7103" spans="1:10" ht="41.25" hidden="1" customHeight="1">
      <c r="A7103" s="152">
        <v>45927</v>
      </c>
      <c r="B7103" s="146">
        <v>19021</v>
      </c>
      <c r="C7103" s="147">
        <v>0.87847222222222221</v>
      </c>
      <c r="D7103" s="148" t="s">
        <v>11</v>
      </c>
      <c r="E7103" s="149" t="s">
        <v>47</v>
      </c>
      <c r="F7103" s="149"/>
      <c r="G7103" s="149" t="str">
        <f t="shared" si="240"/>
        <v>1</v>
      </c>
      <c r="H7103" s="150">
        <f t="shared" si="239"/>
        <v>18</v>
      </c>
      <c r="I7103" s="149" t="str" cm="1">
        <f t="array" ref="I7103">_xlfn.XLOOKUP(C7103,imp_horarios,imp_trechos_janta,"",-1,1)</f>
        <v>BELEM X GOIANIA 21:05</v>
      </c>
      <c r="J7103" s="151" t="str" cm="1">
        <f t="array" ref="J7103">_xlfn.XLOOKUP(D7103,justificativas_motivos,justificativas_texto,"",1,1)</f>
        <v>MOTORISTA CUMPRINDO HORÁRIO NA ESCALA ATUAL</v>
      </c>
    </row>
    <row r="7104" spans="1:10" ht="41.25" hidden="1" customHeight="1">
      <c r="A7104" s="152">
        <v>45927</v>
      </c>
      <c r="B7104" s="146">
        <v>19021</v>
      </c>
      <c r="C7104" s="147">
        <v>0.87847222222222221</v>
      </c>
      <c r="D7104" s="148" t="s">
        <v>11</v>
      </c>
      <c r="E7104" s="149" t="s">
        <v>200</v>
      </c>
      <c r="F7104" s="149"/>
      <c r="G7104" s="149" t="str">
        <f t="shared" si="240"/>
        <v>1</v>
      </c>
      <c r="H7104" s="150">
        <f t="shared" si="239"/>
        <v>18</v>
      </c>
      <c r="I7104" s="149" t="str" cm="1">
        <f t="array" ref="I7104">_xlfn.XLOOKUP(C7104,imp_horarios,imp_trechos_janta,"",-1,1)</f>
        <v>BELEM X GOIANIA 21:05</v>
      </c>
      <c r="J7104" s="151" t="str" cm="1">
        <f t="array" ref="J7104">_xlfn.XLOOKUP(D7104,justificativas_motivos,justificativas_texto,"",1,1)</f>
        <v>MOTORISTA CUMPRINDO HORÁRIO NA ESCALA ATUAL</v>
      </c>
    </row>
    <row r="7105" spans="1:10" ht="41.25" hidden="1" customHeight="1">
      <c r="A7105" s="152">
        <v>45927</v>
      </c>
      <c r="B7105" s="146">
        <v>24012</v>
      </c>
      <c r="C7105" s="147">
        <v>0.3</v>
      </c>
      <c r="D7105" s="148" t="s">
        <v>11</v>
      </c>
      <c r="E7105" s="153" t="s">
        <v>116</v>
      </c>
      <c r="F7105" s="149"/>
      <c r="G7105" s="149" t="str">
        <f t="shared" si="240"/>
        <v>1</v>
      </c>
      <c r="H7105" s="150">
        <f t="shared" si="239"/>
        <v>18</v>
      </c>
      <c r="I7105" s="149" t="str" cm="1">
        <f t="array" ref="I7105">_xlfn.XLOOKUP(C7105,imp_horarios,imp_trechos_janta,"",-1,1)</f>
        <v>BELEM X GOIANIA 07:12</v>
      </c>
      <c r="J7105" s="151" t="str" cm="1">
        <f t="array" ref="J7105">_xlfn.XLOOKUP(D7105,justificativas_motivos,justificativas_texto,"",1,1)</f>
        <v>MOTORISTA CUMPRINDO HORÁRIO NA ESCALA ATUAL</v>
      </c>
    </row>
    <row r="7106" spans="1:10" ht="41.25" hidden="1" customHeight="1">
      <c r="A7106" s="152">
        <v>45927</v>
      </c>
      <c r="B7106" s="146">
        <v>24012</v>
      </c>
      <c r="C7106" s="147">
        <v>0.3</v>
      </c>
      <c r="D7106" s="148" t="s">
        <v>11</v>
      </c>
      <c r="E7106" s="153" t="s">
        <v>112</v>
      </c>
      <c r="F7106" s="149"/>
      <c r="G7106" s="149" t="str">
        <f t="shared" si="240"/>
        <v>1</v>
      </c>
      <c r="H7106" s="150">
        <f t="shared" si="239"/>
        <v>18</v>
      </c>
      <c r="I7106" s="149" t="str" cm="1">
        <f t="array" ref="I7106">_xlfn.XLOOKUP(C7106,imp_horarios,imp_trechos_janta,"",-1,1)</f>
        <v>BELEM X GOIANIA 07:12</v>
      </c>
      <c r="J7106" s="151" t="str" cm="1">
        <f t="array" ref="J7106">_xlfn.XLOOKUP(D7106,justificativas_motivos,justificativas_texto,"",1,1)</f>
        <v>MOTORISTA CUMPRINDO HORÁRIO NA ESCALA ATUAL</v>
      </c>
    </row>
    <row r="7107" spans="1:10" ht="41.25" hidden="1" customHeight="1">
      <c r="A7107" s="152">
        <v>45927</v>
      </c>
      <c r="B7107" s="146">
        <v>20012</v>
      </c>
      <c r="C7107" s="147">
        <v>0.75</v>
      </c>
      <c r="D7107" s="148" t="s">
        <v>11</v>
      </c>
      <c r="E7107" s="149" t="s">
        <v>407</v>
      </c>
      <c r="F7107" s="149"/>
      <c r="G7107" s="149" t="str">
        <f t="shared" si="240"/>
        <v>1</v>
      </c>
      <c r="H7107" s="150">
        <f t="shared" si="239"/>
        <v>18</v>
      </c>
      <c r="I7107" s="149" t="str" cm="1">
        <f t="array" ref="I7107">_xlfn.XLOOKUP(C7107,imp_horarios,imp_trechos_janta,"",-1,1)</f>
        <v>GOIANIA X TERESINA 18:00</v>
      </c>
      <c r="J7107" s="151" t="str" cm="1">
        <f t="array" ref="J7107">_xlfn.XLOOKUP(D7107,justificativas_motivos,justificativas_texto,"",1,1)</f>
        <v>MOTORISTA CUMPRINDO HORÁRIO NA ESCALA ATUAL</v>
      </c>
    </row>
    <row r="7108" spans="1:10" ht="41.25" hidden="1" customHeight="1">
      <c r="A7108" s="152">
        <v>45927</v>
      </c>
      <c r="B7108" s="146">
        <v>20012</v>
      </c>
      <c r="C7108" s="147">
        <v>0.75</v>
      </c>
      <c r="D7108" s="148" t="s">
        <v>11</v>
      </c>
      <c r="E7108" s="149" t="s">
        <v>472</v>
      </c>
      <c r="F7108" s="149"/>
      <c r="G7108" s="149" t="str">
        <f t="shared" si="240"/>
        <v>1</v>
      </c>
      <c r="H7108" s="150">
        <f t="shared" si="239"/>
        <v>18</v>
      </c>
      <c r="I7108" s="149" t="str" cm="1">
        <f t="array" ref="I7108">_xlfn.XLOOKUP(C7108,imp_horarios,imp_trechos_janta,"",-1,1)</f>
        <v>GOIANIA X TERESINA 18:00</v>
      </c>
      <c r="J7108" s="151" t="str" cm="1">
        <f t="array" ref="J7108">_xlfn.XLOOKUP(D7108,justificativas_motivos,justificativas_texto,"",1,1)</f>
        <v>MOTORISTA CUMPRINDO HORÁRIO NA ESCALA ATUAL</v>
      </c>
    </row>
    <row r="7109" spans="1:10" ht="41.25" hidden="1" customHeight="1">
      <c r="A7109" s="152">
        <v>45927</v>
      </c>
      <c r="B7109" s="146">
        <v>24010</v>
      </c>
      <c r="C7109" s="147">
        <v>0.79166666666666663</v>
      </c>
      <c r="D7109" s="148" t="s">
        <v>11</v>
      </c>
      <c r="E7109" s="149" t="s">
        <v>127</v>
      </c>
      <c r="F7109" s="149"/>
      <c r="G7109" s="149" t="str">
        <f t="shared" si="240"/>
        <v>1</v>
      </c>
      <c r="H7109" s="150">
        <f t="shared" si="239"/>
        <v>18</v>
      </c>
      <c r="I7109" s="149" t="s">
        <v>79</v>
      </c>
      <c r="J7109" s="151" t="str" cm="1">
        <f t="array" ref="J7109">_xlfn.XLOOKUP(D7109,justificativas_motivos,justificativas_texto,"",1,1)</f>
        <v>MOTORISTA CUMPRINDO HORÁRIO NA ESCALA ATUAL</v>
      </c>
    </row>
    <row r="7110" spans="1:10" ht="41.25" hidden="1" customHeight="1">
      <c r="A7110" s="152">
        <v>45927</v>
      </c>
      <c r="B7110" s="146">
        <v>24010</v>
      </c>
      <c r="C7110" s="147">
        <v>0.79166666666666663</v>
      </c>
      <c r="D7110" s="148" t="s">
        <v>11</v>
      </c>
      <c r="E7110" s="149" t="s">
        <v>18</v>
      </c>
      <c r="F7110" s="149"/>
      <c r="G7110" s="149" t="str">
        <f t="shared" si="240"/>
        <v>1</v>
      </c>
      <c r="H7110" s="150">
        <f t="shared" si="239"/>
        <v>18</v>
      </c>
      <c r="I7110" s="149" t="s">
        <v>79</v>
      </c>
      <c r="J7110" s="151" t="str" cm="1">
        <f t="array" ref="J7110">_xlfn.XLOOKUP(D7110,justificativas_motivos,justificativas_texto,"",1,1)</f>
        <v>MOTORISTA CUMPRINDO HORÁRIO NA ESCALA ATUAL</v>
      </c>
    </row>
    <row r="7111" spans="1:10" ht="41.25" hidden="1" customHeight="1">
      <c r="A7111" s="152">
        <v>45927</v>
      </c>
      <c r="B7111" s="146">
        <v>24013</v>
      </c>
      <c r="C7111" s="147">
        <v>0.83333333333333337</v>
      </c>
      <c r="D7111" s="148" t="s">
        <v>11</v>
      </c>
      <c r="E7111" s="149" t="s">
        <v>13</v>
      </c>
      <c r="F7111" s="149"/>
      <c r="G7111" s="149" t="str">
        <f t="shared" si="240"/>
        <v>1</v>
      </c>
      <c r="H7111" s="150">
        <f t="shared" si="239"/>
        <v>18</v>
      </c>
      <c r="I7111" s="149" t="str" cm="1">
        <f t="array" ref="I7111">_xlfn.XLOOKUP(C7111,imp_horarios,imp_trechos_janta,"",-1,1)</f>
        <v>GOIANIA X SAO LUIS 20:00</v>
      </c>
      <c r="J7111" s="151" t="str" cm="1">
        <f t="array" ref="J7111">_xlfn.XLOOKUP(D7111,justificativas_motivos,justificativas_texto,"",1,1)</f>
        <v>MOTORISTA CUMPRINDO HORÁRIO NA ESCALA ATUAL</v>
      </c>
    </row>
    <row r="7112" spans="1:10" ht="41.25" hidden="1" customHeight="1">
      <c r="A7112" s="152">
        <v>45927</v>
      </c>
      <c r="B7112" s="146">
        <v>24013</v>
      </c>
      <c r="C7112" s="147">
        <v>0.83333333333333337</v>
      </c>
      <c r="D7112" s="148" t="s">
        <v>11</v>
      </c>
      <c r="E7112" s="149" t="s">
        <v>12</v>
      </c>
      <c r="F7112" s="149"/>
      <c r="G7112" s="149" t="str">
        <f t="shared" si="240"/>
        <v>1</v>
      </c>
      <c r="H7112" s="150">
        <f t="shared" si="239"/>
        <v>18</v>
      </c>
      <c r="I7112" s="149" t="str" cm="1">
        <f t="array" ref="I7112">_xlfn.XLOOKUP(C7112,imp_horarios,imp_trechos_janta,"",-1,1)</f>
        <v>GOIANIA X SAO LUIS 20:00</v>
      </c>
      <c r="J7112" s="151" t="str" cm="1">
        <f t="array" ref="J7112">_xlfn.XLOOKUP(D7112,justificativas_motivos,justificativas_texto,"",1,1)</f>
        <v>MOTORISTA CUMPRINDO HORÁRIO NA ESCALA ATUAL</v>
      </c>
    </row>
    <row r="7113" spans="1:10" ht="41.25" hidden="1" customHeight="1">
      <c r="A7113" s="152">
        <v>45928</v>
      </c>
      <c r="B7113" s="146">
        <v>20017</v>
      </c>
      <c r="C7113" s="147">
        <v>0.85416666666666663</v>
      </c>
      <c r="D7113" s="148" t="s">
        <v>11</v>
      </c>
      <c r="E7113" s="149" t="s">
        <v>127</v>
      </c>
      <c r="F7113" s="149"/>
      <c r="G7113" s="149" t="str">
        <f t="shared" si="240"/>
        <v>1</v>
      </c>
      <c r="H7113" s="150">
        <f t="shared" si="239"/>
        <v>18</v>
      </c>
      <c r="I7113" s="149" t="s">
        <v>583</v>
      </c>
      <c r="J7113" s="151" t="str" cm="1">
        <f t="array" ref="J7113">_xlfn.XLOOKUP(D7113,justificativas_motivos,justificativas_texto,"",1,1)</f>
        <v>MOTORISTA CUMPRINDO HORÁRIO NA ESCALA ATUAL</v>
      </c>
    </row>
    <row r="7114" spans="1:10" ht="41.25" hidden="1" customHeight="1">
      <c r="A7114" s="152">
        <v>45928</v>
      </c>
      <c r="B7114" s="146">
        <v>20017</v>
      </c>
      <c r="C7114" s="147">
        <v>0.85416666666666663</v>
      </c>
      <c r="D7114" s="148" t="s">
        <v>11</v>
      </c>
      <c r="E7114" s="149" t="s">
        <v>18</v>
      </c>
      <c r="F7114" s="149"/>
      <c r="G7114" s="149" t="str">
        <f t="shared" si="240"/>
        <v>1</v>
      </c>
      <c r="H7114" s="150">
        <f t="shared" si="239"/>
        <v>18</v>
      </c>
      <c r="I7114" s="149" t="s">
        <v>583</v>
      </c>
      <c r="J7114" s="151" t="str" cm="1">
        <f t="array" ref="J7114">_xlfn.XLOOKUP(D7114,justificativas_motivos,justificativas_texto,"",1,1)</f>
        <v>MOTORISTA CUMPRINDO HORÁRIO NA ESCALA ATUAL</v>
      </c>
    </row>
    <row r="7115" spans="1:10" ht="41.25" hidden="1" customHeight="1">
      <c r="A7115" s="152">
        <v>45928</v>
      </c>
      <c r="B7115" s="146">
        <v>24010</v>
      </c>
      <c r="C7115" s="147">
        <v>0.3</v>
      </c>
      <c r="D7115" s="148" t="s">
        <v>11</v>
      </c>
      <c r="E7115" s="149" t="s">
        <v>13</v>
      </c>
      <c r="F7115" s="149"/>
      <c r="G7115" s="149" t="str">
        <f t="shared" si="240"/>
        <v>1</v>
      </c>
      <c r="H7115" s="150">
        <f t="shared" si="239"/>
        <v>18</v>
      </c>
      <c r="I7115" s="149" t="str" cm="1">
        <f t="array" ref="I7115">_xlfn.XLOOKUP(C7115,imp_horarios,imp_trechos_janta,"",-1,1)</f>
        <v>BELEM X GOIANIA 07:12</v>
      </c>
      <c r="J7115" s="151" t="str" cm="1">
        <f t="array" ref="J7115">_xlfn.XLOOKUP(D7115,justificativas_motivos,justificativas_texto,"",1,1)</f>
        <v>MOTORISTA CUMPRINDO HORÁRIO NA ESCALA ATUAL</v>
      </c>
    </row>
    <row r="7116" spans="1:10" ht="41.25" hidden="1" customHeight="1">
      <c r="A7116" s="152">
        <v>45928</v>
      </c>
      <c r="B7116" s="146">
        <v>24010</v>
      </c>
      <c r="C7116" s="147">
        <v>0.3</v>
      </c>
      <c r="D7116" s="148" t="s">
        <v>11</v>
      </c>
      <c r="E7116" s="149" t="s">
        <v>12</v>
      </c>
      <c r="F7116" s="149"/>
      <c r="G7116" s="149" t="str">
        <f t="shared" si="240"/>
        <v>1</v>
      </c>
      <c r="H7116" s="150">
        <f t="shared" si="239"/>
        <v>18</v>
      </c>
      <c r="I7116" s="149" t="str" cm="1">
        <f t="array" ref="I7116">_xlfn.XLOOKUP(C7116,imp_horarios,imp_trechos_janta,"",-1,1)</f>
        <v>BELEM X GOIANIA 07:12</v>
      </c>
      <c r="J7116" s="151" t="str" cm="1">
        <f t="array" ref="J7116">_xlfn.XLOOKUP(D7116,justificativas_motivos,justificativas_texto,"",1,1)</f>
        <v>MOTORISTA CUMPRINDO HORÁRIO NA ESCALA ATUAL</v>
      </c>
    </row>
    <row r="7117" spans="1:10" ht="41.25" hidden="1" customHeight="1">
      <c r="A7117" s="152">
        <v>45928</v>
      </c>
      <c r="B7117" s="146" t="s">
        <v>137</v>
      </c>
      <c r="C7117" s="147" t="s">
        <v>137</v>
      </c>
      <c r="D7117" s="148" t="s">
        <v>137</v>
      </c>
      <c r="E7117" s="153" t="s">
        <v>126</v>
      </c>
      <c r="F7117" s="149"/>
      <c r="G7117" s="149" t="str">
        <f t="shared" si="240"/>
        <v>1</v>
      </c>
      <c r="H7117" s="150">
        <f t="shared" si="239"/>
        <v>18</v>
      </c>
      <c r="I7117" s="149" t="str" cm="1">
        <f t="array" ref="I7117">_xlfn.XLOOKUP(C7117,imp_horarios,imp_trechos_janta,"",-1,1)</f>
        <v>ESPERA</v>
      </c>
      <c r="J7117" s="151" t="str" cm="1">
        <f t="array" ref="J7117">_xlfn.XLOOKUP(D7117,justificativas_motivos,justificativas_texto,"",1,1)</f>
        <v>MOTORISTA NA GARAGEM EM ESPERA PARA DISPONIBILIDADE DE HORARIOS</v>
      </c>
    </row>
    <row r="7118" spans="1:10" ht="41.25" hidden="1" customHeight="1">
      <c r="A7118" s="152">
        <v>45928</v>
      </c>
      <c r="B7118" s="146" t="s">
        <v>137</v>
      </c>
      <c r="C7118" s="147" t="s">
        <v>137</v>
      </c>
      <c r="D7118" s="148" t="s">
        <v>137</v>
      </c>
      <c r="E7118" s="153" t="s">
        <v>84</v>
      </c>
      <c r="F7118" s="149"/>
      <c r="G7118" s="149" t="str">
        <f t="shared" si="240"/>
        <v>1</v>
      </c>
      <c r="H7118" s="150">
        <f t="shared" si="239"/>
        <v>18</v>
      </c>
      <c r="I7118" s="149" t="str" cm="1">
        <f t="array" ref="I7118">_xlfn.XLOOKUP(C7118,imp_horarios,imp_trechos_janta,"",-1,1)</f>
        <v>ESPERA</v>
      </c>
      <c r="J7118" s="151" t="str" cm="1">
        <f t="array" ref="J7118">_xlfn.XLOOKUP(D7118,justificativas_motivos,justificativas_texto,"",1,1)</f>
        <v>MOTORISTA NA GARAGEM EM ESPERA PARA DISPONIBILIDADE DE HORARIOS</v>
      </c>
    </row>
    <row r="7119" spans="1:10" ht="41.25" hidden="1" customHeight="1">
      <c r="A7119" s="152">
        <v>45928</v>
      </c>
      <c r="B7119" s="146">
        <v>19006</v>
      </c>
      <c r="C7119" s="147">
        <v>0.75</v>
      </c>
      <c r="D7119" s="148" t="s">
        <v>11</v>
      </c>
      <c r="E7119" s="149" t="s">
        <v>209</v>
      </c>
      <c r="F7119" s="149"/>
      <c r="G7119" s="149" t="str">
        <f t="shared" si="240"/>
        <v>1</v>
      </c>
      <c r="H7119" s="150">
        <f t="shared" si="239"/>
        <v>18</v>
      </c>
      <c r="I7119" s="149" t="str" cm="1">
        <f t="array" ref="I7119">_xlfn.XLOOKUP(C7119,imp_horarios,imp_trechos_janta,"",-1,1)</f>
        <v>GOIANIA X TERESINA 18:00</v>
      </c>
      <c r="J7119" s="151" t="str" cm="1">
        <f t="array" ref="J7119">_xlfn.XLOOKUP(D7119,justificativas_motivos,justificativas_texto,"",1,1)</f>
        <v>MOTORISTA CUMPRINDO HORÁRIO NA ESCALA ATUAL</v>
      </c>
    </row>
    <row r="7120" spans="1:10" ht="41.25" hidden="1" customHeight="1">
      <c r="A7120" s="152">
        <v>45928</v>
      </c>
      <c r="B7120" s="146">
        <v>19006</v>
      </c>
      <c r="C7120" s="147">
        <v>0.75</v>
      </c>
      <c r="D7120" s="148" t="s">
        <v>11</v>
      </c>
      <c r="E7120" s="149" t="s">
        <v>416</v>
      </c>
      <c r="F7120" s="149"/>
      <c r="G7120" s="149" t="str">
        <f t="shared" si="240"/>
        <v>1</v>
      </c>
      <c r="H7120" s="150">
        <f t="shared" si="239"/>
        <v>18</v>
      </c>
      <c r="I7120" s="149" t="str" cm="1">
        <f t="array" ref="I7120">_xlfn.XLOOKUP(C7120,imp_horarios,imp_trechos_janta,"",-1,1)</f>
        <v>GOIANIA X TERESINA 18:00</v>
      </c>
      <c r="J7120" s="151" t="str" cm="1">
        <f t="array" ref="J7120">_xlfn.XLOOKUP(D7120,justificativas_motivos,justificativas_texto,"",1,1)</f>
        <v>MOTORISTA CUMPRINDO HORÁRIO NA ESCALA ATUAL</v>
      </c>
    </row>
    <row r="7121" spans="1:10" ht="41.25" hidden="1" customHeight="1">
      <c r="A7121" s="152">
        <v>45928</v>
      </c>
      <c r="B7121" s="146">
        <v>24001</v>
      </c>
      <c r="C7121" s="147">
        <v>0.79166666666666663</v>
      </c>
      <c r="D7121" s="148" t="s">
        <v>11</v>
      </c>
      <c r="E7121" s="149" t="s">
        <v>108</v>
      </c>
      <c r="F7121" s="149"/>
      <c r="G7121" s="149" t="str">
        <f t="shared" si="240"/>
        <v>1</v>
      </c>
      <c r="H7121" s="150">
        <f t="shared" si="239"/>
        <v>18</v>
      </c>
      <c r="I7121" s="149" t="s">
        <v>79</v>
      </c>
      <c r="J7121" s="151" t="str" cm="1">
        <f t="array" ref="J7121">_xlfn.XLOOKUP(D7121,justificativas_motivos,justificativas_texto,"",1,1)</f>
        <v>MOTORISTA CUMPRINDO HORÁRIO NA ESCALA ATUAL</v>
      </c>
    </row>
    <row r="7122" spans="1:10" ht="41.25" hidden="1" customHeight="1">
      <c r="A7122" s="152">
        <v>45928</v>
      </c>
      <c r="B7122" s="146">
        <v>24001</v>
      </c>
      <c r="C7122" s="147">
        <v>0.79166666666666663</v>
      </c>
      <c r="D7122" s="148" t="s">
        <v>11</v>
      </c>
      <c r="E7122" s="149" t="s">
        <v>138</v>
      </c>
      <c r="F7122" s="149"/>
      <c r="G7122" s="149" t="str">
        <f t="shared" si="240"/>
        <v>1</v>
      </c>
      <c r="H7122" s="150">
        <f t="shared" si="239"/>
        <v>18</v>
      </c>
      <c r="I7122" s="149" t="s">
        <v>79</v>
      </c>
      <c r="J7122" s="151" t="str" cm="1">
        <f t="array" ref="J7122">_xlfn.XLOOKUP(D7122,justificativas_motivos,justificativas_texto,"",1,1)</f>
        <v>MOTORISTA CUMPRINDO HORÁRIO NA ESCALA ATUAL</v>
      </c>
    </row>
    <row r="7123" spans="1:10" ht="41.25" hidden="1" customHeight="1">
      <c r="A7123" s="152">
        <v>45928</v>
      </c>
      <c r="B7123" s="146">
        <v>24014</v>
      </c>
      <c r="C7123" s="147">
        <v>0.83333333333333337</v>
      </c>
      <c r="D7123" s="148" t="s">
        <v>11</v>
      </c>
      <c r="E7123" s="149" t="s">
        <v>61</v>
      </c>
      <c r="F7123" s="149"/>
      <c r="G7123" s="149" t="str">
        <f t="shared" si="240"/>
        <v>1</v>
      </c>
      <c r="H7123" s="150">
        <f t="shared" si="239"/>
        <v>18</v>
      </c>
      <c r="I7123" s="149" t="str" cm="1">
        <f t="array" ref="I7123">_xlfn.XLOOKUP(C7123,imp_horarios,imp_trechos_janta,"",-1,1)</f>
        <v>GOIANIA X SAO LUIS 20:00</v>
      </c>
      <c r="J7123" s="151" t="str" cm="1">
        <f t="array" ref="J7123">_xlfn.XLOOKUP(D7123,justificativas_motivos,justificativas_texto,"",1,1)</f>
        <v>MOTORISTA CUMPRINDO HORÁRIO NA ESCALA ATUAL</v>
      </c>
    </row>
    <row r="7124" spans="1:10" ht="41.25" hidden="1" customHeight="1">
      <c r="A7124" s="152">
        <v>45928</v>
      </c>
      <c r="B7124" s="146">
        <v>24014</v>
      </c>
      <c r="C7124" s="147">
        <v>0.83333333333333337</v>
      </c>
      <c r="D7124" s="148" t="s">
        <v>11</v>
      </c>
      <c r="E7124" s="149" t="s">
        <v>379</v>
      </c>
      <c r="F7124" s="149"/>
      <c r="G7124" s="149" t="str">
        <f t="shared" si="240"/>
        <v>1</v>
      </c>
      <c r="H7124" s="150">
        <f t="shared" si="239"/>
        <v>18</v>
      </c>
      <c r="I7124" s="149" t="str" cm="1">
        <f t="array" ref="I7124">_xlfn.XLOOKUP(C7124,imp_horarios,imp_trechos_janta,"",-1,1)</f>
        <v>GOIANIA X SAO LUIS 20:00</v>
      </c>
      <c r="J7124" s="151" t="str" cm="1">
        <f t="array" ref="J7124">_xlfn.XLOOKUP(D7124,justificativas_motivos,justificativas_texto,"",1,1)</f>
        <v>MOTORISTA CUMPRINDO HORÁRIO NA ESCALA ATUAL</v>
      </c>
    </row>
    <row r="7125" spans="1:10" ht="41.25" hidden="1" customHeight="1">
      <c r="A7125" s="152">
        <v>45929</v>
      </c>
      <c r="B7125" s="146">
        <v>20018</v>
      </c>
      <c r="C7125" s="147">
        <v>0.84166666666666667</v>
      </c>
      <c r="D7125" s="148" t="s">
        <v>11</v>
      </c>
      <c r="E7125" s="153" t="s">
        <v>126</v>
      </c>
      <c r="F7125" s="149"/>
      <c r="G7125" s="149" t="str">
        <f t="shared" si="240"/>
        <v>1</v>
      </c>
      <c r="H7125" s="150">
        <f t="shared" si="239"/>
        <v>18</v>
      </c>
      <c r="I7125" s="149" t="s">
        <v>49</v>
      </c>
      <c r="J7125" s="151" t="str" cm="1">
        <f t="array" ref="J7125">_xlfn.XLOOKUP(D7125,justificativas_motivos,justificativas_texto,"",1,1)</f>
        <v>MOTORISTA CUMPRINDO HORÁRIO NA ESCALA ATUAL</v>
      </c>
    </row>
    <row r="7126" spans="1:10" ht="41.25" hidden="1" customHeight="1">
      <c r="A7126" s="152">
        <v>45929</v>
      </c>
      <c r="B7126" s="146">
        <v>20018</v>
      </c>
      <c r="C7126" s="147">
        <v>0.84166666666666667</v>
      </c>
      <c r="D7126" s="148" t="s">
        <v>11</v>
      </c>
      <c r="E7126" s="153" t="s">
        <v>84</v>
      </c>
      <c r="F7126" s="149"/>
      <c r="G7126" s="149" t="str">
        <f t="shared" si="240"/>
        <v>1</v>
      </c>
      <c r="H7126" s="150">
        <f t="shared" si="239"/>
        <v>18</v>
      </c>
      <c r="I7126" s="149" t="s">
        <v>49</v>
      </c>
      <c r="J7126" s="151" t="str" cm="1">
        <f t="array" ref="J7126">_xlfn.XLOOKUP(D7126,justificativas_motivos,justificativas_texto,"",1,1)</f>
        <v>MOTORISTA CUMPRINDO HORÁRIO NA ESCALA ATUAL</v>
      </c>
    </row>
    <row r="7127" spans="1:10" ht="41.25" hidden="1" customHeight="1">
      <c r="A7127" s="152">
        <v>45929</v>
      </c>
      <c r="B7127" s="146">
        <v>19017</v>
      </c>
      <c r="C7127" s="147">
        <v>0.85416666666666663</v>
      </c>
      <c r="D7127" s="148" t="s">
        <v>11</v>
      </c>
      <c r="E7127" s="149" t="s">
        <v>209</v>
      </c>
      <c r="F7127" s="149"/>
      <c r="G7127" s="149" t="str">
        <f t="shared" si="240"/>
        <v>1</v>
      </c>
      <c r="H7127" s="150">
        <f t="shared" si="239"/>
        <v>18</v>
      </c>
      <c r="I7127" s="149" t="s">
        <v>583</v>
      </c>
      <c r="J7127" s="151" t="str" cm="1">
        <f t="array" ref="J7127">_xlfn.XLOOKUP(D7127,justificativas_motivos,justificativas_texto,"",1,1)</f>
        <v>MOTORISTA CUMPRINDO HORÁRIO NA ESCALA ATUAL</v>
      </c>
    </row>
    <row r="7128" spans="1:10" ht="41.25" hidden="1" customHeight="1">
      <c r="A7128" s="152">
        <v>45929</v>
      </c>
      <c r="B7128" s="146">
        <v>19017</v>
      </c>
      <c r="C7128" s="147">
        <v>0.85416666666666663</v>
      </c>
      <c r="D7128" s="148" t="s">
        <v>11</v>
      </c>
      <c r="E7128" s="149" t="s">
        <v>416</v>
      </c>
      <c r="F7128" s="149"/>
      <c r="G7128" s="149" t="str">
        <f t="shared" si="240"/>
        <v>1</v>
      </c>
      <c r="H7128" s="150">
        <f t="shared" si="239"/>
        <v>18</v>
      </c>
      <c r="I7128" s="149" t="s">
        <v>583</v>
      </c>
      <c r="J7128" s="151" t="str" cm="1">
        <f t="array" ref="J7128">_xlfn.XLOOKUP(D7128,justificativas_motivos,justificativas_texto,"",1,1)</f>
        <v>MOTORISTA CUMPRINDO HORÁRIO NA ESCALA ATUAL</v>
      </c>
    </row>
    <row r="7129" spans="1:10" ht="41.25" hidden="1" customHeight="1">
      <c r="A7129" s="152">
        <v>45929</v>
      </c>
      <c r="B7129" s="146">
        <v>19002</v>
      </c>
      <c r="C7129" s="147">
        <v>0.87847222222222221</v>
      </c>
      <c r="D7129" s="148" t="s">
        <v>11</v>
      </c>
      <c r="E7129" s="149" t="s">
        <v>108</v>
      </c>
      <c r="F7129" s="149"/>
      <c r="G7129" s="149" t="str">
        <f t="shared" si="240"/>
        <v>1</v>
      </c>
      <c r="H7129" s="150">
        <f t="shared" si="239"/>
        <v>18</v>
      </c>
      <c r="I7129" s="149" t="str" cm="1">
        <f t="array" ref="I7129">_xlfn.XLOOKUP(C7129,imp_horarios,imp_trechos_janta,"",-1,1)</f>
        <v>BELEM X GOIANIA 21:05</v>
      </c>
      <c r="J7129" s="151" t="str" cm="1">
        <f t="array" ref="J7129">_xlfn.XLOOKUP(D7129,justificativas_motivos,justificativas_texto,"",1,1)</f>
        <v>MOTORISTA CUMPRINDO HORÁRIO NA ESCALA ATUAL</v>
      </c>
    </row>
    <row r="7130" spans="1:10" ht="41.25" hidden="1" customHeight="1">
      <c r="A7130" s="152">
        <v>45929</v>
      </c>
      <c r="B7130" s="146">
        <v>19002</v>
      </c>
      <c r="C7130" s="147">
        <v>0.87847222222222221</v>
      </c>
      <c r="D7130" s="148" t="s">
        <v>11</v>
      </c>
      <c r="E7130" s="149" t="s">
        <v>138</v>
      </c>
      <c r="F7130" s="149"/>
      <c r="G7130" s="149" t="str">
        <f t="shared" si="240"/>
        <v>1</v>
      </c>
      <c r="H7130" s="150">
        <f t="shared" ref="H7130:H7193" si="241">IF(E7130="MOTORISTA","",18)</f>
        <v>18</v>
      </c>
      <c r="I7130" s="149" t="str" cm="1">
        <f t="array" ref="I7130">_xlfn.XLOOKUP(C7130,imp_horarios,imp_trechos_janta,"",-1,1)</f>
        <v>BELEM X GOIANIA 21:05</v>
      </c>
      <c r="J7130" s="151" t="str" cm="1">
        <f t="array" ref="J7130">_xlfn.XLOOKUP(D7130,justificativas_motivos,justificativas_texto,"",1,1)</f>
        <v>MOTORISTA CUMPRINDO HORÁRIO NA ESCALA ATUAL</v>
      </c>
    </row>
    <row r="7131" spans="1:10" ht="41.25" hidden="1" customHeight="1">
      <c r="A7131" s="152">
        <v>45929</v>
      </c>
      <c r="B7131" s="146" t="s">
        <v>137</v>
      </c>
      <c r="C7131" s="147" t="s">
        <v>137</v>
      </c>
      <c r="D7131" s="148" t="s">
        <v>137</v>
      </c>
      <c r="E7131" s="149" t="s">
        <v>61</v>
      </c>
      <c r="F7131" s="149"/>
      <c r="G7131" s="149" t="str">
        <f t="shared" si="240"/>
        <v>1</v>
      </c>
      <c r="H7131" s="150">
        <f t="shared" si="241"/>
        <v>18</v>
      </c>
      <c r="I7131" s="149" t="str" cm="1">
        <f t="array" ref="I7131">_xlfn.XLOOKUP(C7131,imp_horarios,imp_trechos_janta,"",-1,1)</f>
        <v>ESPERA</v>
      </c>
      <c r="J7131" s="151" t="str" cm="1">
        <f t="array" ref="J7131">_xlfn.XLOOKUP(D7131,justificativas_motivos,justificativas_texto,"",1,1)</f>
        <v>MOTORISTA NA GARAGEM EM ESPERA PARA DISPONIBILIDADE DE HORARIOS</v>
      </c>
    </row>
    <row r="7132" spans="1:10" ht="41.25" hidden="1" customHeight="1">
      <c r="A7132" s="152">
        <v>45929</v>
      </c>
      <c r="B7132" s="146" t="s">
        <v>137</v>
      </c>
      <c r="C7132" s="147" t="s">
        <v>137</v>
      </c>
      <c r="D7132" s="148" t="s">
        <v>137</v>
      </c>
      <c r="E7132" s="149" t="s">
        <v>379</v>
      </c>
      <c r="F7132" s="149"/>
      <c r="G7132" s="149" t="str">
        <f t="shared" si="240"/>
        <v>1</v>
      </c>
      <c r="H7132" s="150">
        <f t="shared" si="241"/>
        <v>18</v>
      </c>
      <c r="I7132" s="149" t="str" cm="1">
        <f t="array" ref="I7132">_xlfn.XLOOKUP(C7132,imp_horarios,imp_trechos_janta,"",-1,1)</f>
        <v>ESPERA</v>
      </c>
      <c r="J7132" s="151" t="str" cm="1">
        <f t="array" ref="J7132">_xlfn.XLOOKUP(D7132,justificativas_motivos,justificativas_texto,"",1,1)</f>
        <v>MOTORISTA NA GARAGEM EM ESPERA PARA DISPONIBILIDADE DE HORARIOS</v>
      </c>
    </row>
    <row r="7133" spans="1:10" ht="41.25" hidden="1" customHeight="1">
      <c r="A7133" s="152">
        <v>45929</v>
      </c>
      <c r="B7133" s="146" t="s">
        <v>137</v>
      </c>
      <c r="C7133" s="147" t="s">
        <v>137</v>
      </c>
      <c r="D7133" s="148" t="s">
        <v>137</v>
      </c>
      <c r="E7133" s="153" t="s">
        <v>365</v>
      </c>
      <c r="F7133" s="149"/>
      <c r="G7133" s="149" t="str">
        <f t="shared" si="240"/>
        <v>1</v>
      </c>
      <c r="H7133" s="150">
        <f t="shared" si="241"/>
        <v>18</v>
      </c>
      <c r="I7133" s="149" t="str" cm="1">
        <f t="array" ref="I7133">_xlfn.XLOOKUP(C7133,imp_horarios,imp_trechos_janta,"",-1,1)</f>
        <v>ESPERA</v>
      </c>
      <c r="J7133" s="151" t="str" cm="1">
        <f t="array" ref="J7133">_xlfn.XLOOKUP(D7133,justificativas_motivos,justificativas_texto,"",1,1)</f>
        <v>MOTORISTA NA GARAGEM EM ESPERA PARA DISPONIBILIDADE DE HORARIOS</v>
      </c>
    </row>
    <row r="7134" spans="1:10" ht="41.25" hidden="1" customHeight="1">
      <c r="A7134" s="152">
        <v>45929</v>
      </c>
      <c r="B7134" s="146" t="s">
        <v>137</v>
      </c>
      <c r="C7134" s="147" t="s">
        <v>137</v>
      </c>
      <c r="D7134" s="148" t="s">
        <v>137</v>
      </c>
      <c r="E7134" s="153" t="s">
        <v>26</v>
      </c>
      <c r="F7134" s="149"/>
      <c r="G7134" s="149" t="str">
        <f t="shared" si="240"/>
        <v>1</v>
      </c>
      <c r="H7134" s="150">
        <f t="shared" si="241"/>
        <v>18</v>
      </c>
      <c r="I7134" s="149" t="str" cm="1">
        <f t="array" ref="I7134">_xlfn.XLOOKUP(C7134,imp_horarios,imp_trechos_janta,"",-1,1)</f>
        <v>ESPERA</v>
      </c>
      <c r="J7134" s="151" t="str" cm="1">
        <f t="array" ref="J7134">_xlfn.XLOOKUP(D7134,justificativas_motivos,justificativas_texto,"",1,1)</f>
        <v>MOTORISTA NA GARAGEM EM ESPERA PARA DISPONIBILIDADE DE HORARIOS</v>
      </c>
    </row>
    <row r="7135" spans="1:10" ht="41.25" hidden="1" customHeight="1">
      <c r="A7135" s="152">
        <v>45929</v>
      </c>
      <c r="B7135" s="146">
        <v>20013</v>
      </c>
      <c r="C7135" s="147">
        <v>0.75</v>
      </c>
      <c r="D7135" s="148" t="s">
        <v>11</v>
      </c>
      <c r="E7135" s="149" t="s">
        <v>290</v>
      </c>
      <c r="F7135" s="149"/>
      <c r="G7135" s="149" t="str">
        <f t="shared" si="240"/>
        <v>1</v>
      </c>
      <c r="H7135" s="150">
        <f t="shared" si="241"/>
        <v>18</v>
      </c>
      <c r="I7135" s="149" t="str" cm="1">
        <f t="array" ref="I7135">_xlfn.XLOOKUP(C7135,imp_horarios,imp_trechos_janta,"",-1,1)</f>
        <v>GOIANIA X TERESINA 18:00</v>
      </c>
      <c r="J7135" s="151" t="str" cm="1">
        <f t="array" ref="J7135">_xlfn.XLOOKUP(D7135,justificativas_motivos,justificativas_texto,"",1,1)</f>
        <v>MOTORISTA CUMPRINDO HORÁRIO NA ESCALA ATUAL</v>
      </c>
    </row>
    <row r="7136" spans="1:10" ht="41.25" hidden="1" customHeight="1">
      <c r="A7136" s="152">
        <v>45929</v>
      </c>
      <c r="B7136" s="146">
        <v>20013</v>
      </c>
      <c r="C7136" s="147">
        <v>0.75</v>
      </c>
      <c r="D7136" s="148" t="s">
        <v>11</v>
      </c>
      <c r="E7136" s="149" t="s">
        <v>211</v>
      </c>
      <c r="F7136" s="149"/>
      <c r="G7136" s="149" t="str">
        <f t="shared" si="240"/>
        <v>1</v>
      </c>
      <c r="H7136" s="150">
        <f t="shared" si="241"/>
        <v>18</v>
      </c>
      <c r="I7136" s="149" t="str" cm="1">
        <f t="array" ref="I7136">_xlfn.XLOOKUP(C7136,imp_horarios,imp_trechos_janta,"",-1,1)</f>
        <v>GOIANIA X TERESINA 18:00</v>
      </c>
      <c r="J7136" s="151" t="str" cm="1">
        <f t="array" ref="J7136">_xlfn.XLOOKUP(D7136,justificativas_motivos,justificativas_texto,"",1,1)</f>
        <v>MOTORISTA CUMPRINDO HORÁRIO NA ESCALA ATUAL</v>
      </c>
    </row>
    <row r="7137" spans="1:10" ht="41.25" hidden="1" customHeight="1">
      <c r="A7137" s="152">
        <v>45929</v>
      </c>
      <c r="B7137" s="146">
        <v>24015</v>
      </c>
      <c r="C7137" s="147">
        <v>0.79166666666666663</v>
      </c>
      <c r="D7137" s="148" t="s">
        <v>11</v>
      </c>
      <c r="E7137" s="149" t="s">
        <v>42</v>
      </c>
      <c r="F7137" s="149"/>
      <c r="G7137" s="149" t="str">
        <f t="shared" si="240"/>
        <v>1</v>
      </c>
      <c r="H7137" s="150">
        <f t="shared" si="241"/>
        <v>18</v>
      </c>
      <c r="I7137" s="149" t="s">
        <v>79</v>
      </c>
      <c r="J7137" s="151" t="str" cm="1">
        <f t="array" ref="J7137">_xlfn.XLOOKUP(D7137,justificativas_motivos,justificativas_texto,"",1,1)</f>
        <v>MOTORISTA CUMPRINDO HORÁRIO NA ESCALA ATUAL</v>
      </c>
    </row>
    <row r="7138" spans="1:10" ht="41.25" hidden="1" customHeight="1">
      <c r="A7138" s="152">
        <v>45929</v>
      </c>
      <c r="B7138" s="146">
        <v>24015</v>
      </c>
      <c r="C7138" s="147">
        <v>0.79166666666666663</v>
      </c>
      <c r="D7138" s="148" t="s">
        <v>11</v>
      </c>
      <c r="E7138" s="149" t="s">
        <v>43</v>
      </c>
      <c r="F7138" s="149"/>
      <c r="G7138" s="149" t="str">
        <f t="shared" si="240"/>
        <v>1</v>
      </c>
      <c r="H7138" s="150">
        <f t="shared" si="241"/>
        <v>18</v>
      </c>
      <c r="I7138" s="149" t="s">
        <v>79</v>
      </c>
      <c r="J7138" s="151" t="str" cm="1">
        <f t="array" ref="J7138">_xlfn.XLOOKUP(D7138,justificativas_motivos,justificativas_texto,"",1,1)</f>
        <v>MOTORISTA CUMPRINDO HORÁRIO NA ESCALA ATUAL</v>
      </c>
    </row>
    <row r="7139" spans="1:10" ht="41.25" hidden="1" customHeight="1">
      <c r="A7139" s="152">
        <v>45929</v>
      </c>
      <c r="B7139" s="146">
        <v>24012</v>
      </c>
      <c r="C7139" s="147">
        <v>0.83333333333333337</v>
      </c>
      <c r="D7139" s="148" t="s">
        <v>11</v>
      </c>
      <c r="E7139" s="149" t="s">
        <v>193</v>
      </c>
      <c r="F7139" s="149"/>
      <c r="G7139" s="149" t="str">
        <f t="shared" si="240"/>
        <v>1</v>
      </c>
      <c r="H7139" s="150">
        <f t="shared" si="241"/>
        <v>18</v>
      </c>
      <c r="I7139" s="149" t="str" cm="1">
        <f t="array" ref="I7139">_xlfn.XLOOKUP(C7139,imp_horarios,imp_trechos_janta,"",-1,1)</f>
        <v>GOIANIA X SAO LUIS 20:00</v>
      </c>
      <c r="J7139" s="151" t="str" cm="1">
        <f t="array" ref="J7139">_xlfn.XLOOKUP(D7139,justificativas_motivos,justificativas_texto,"",1,1)</f>
        <v>MOTORISTA CUMPRINDO HORÁRIO NA ESCALA ATUAL</v>
      </c>
    </row>
    <row r="7140" spans="1:10" ht="41.25" hidden="1" customHeight="1">
      <c r="A7140" s="152">
        <v>45929</v>
      </c>
      <c r="B7140" s="146">
        <v>24012</v>
      </c>
      <c r="C7140" s="147">
        <v>0.83333333333333337</v>
      </c>
      <c r="D7140" s="148" t="s">
        <v>11</v>
      </c>
      <c r="E7140" s="149" t="s">
        <v>168</v>
      </c>
      <c r="F7140" s="149"/>
      <c r="G7140" s="149" t="str">
        <f t="shared" si="240"/>
        <v>1</v>
      </c>
      <c r="H7140" s="150">
        <f t="shared" si="241"/>
        <v>18</v>
      </c>
      <c r="I7140" s="149" t="str" cm="1">
        <f t="array" ref="I7140">_xlfn.XLOOKUP(C7140,imp_horarios,imp_trechos_janta,"",-1,1)</f>
        <v>GOIANIA X SAO LUIS 20:00</v>
      </c>
      <c r="J7140" s="151" t="str" cm="1">
        <f t="array" ref="J7140">_xlfn.XLOOKUP(D7140,justificativas_motivos,justificativas_texto,"",1,1)</f>
        <v>MOTORISTA CUMPRINDO HORÁRIO NA ESCALA ATUAL</v>
      </c>
    </row>
    <row r="7141" spans="1:10" ht="41.25" hidden="1" customHeight="1">
      <c r="A7141" s="152">
        <v>45929</v>
      </c>
      <c r="B7141" s="146" t="s">
        <v>294</v>
      </c>
      <c r="C7141" s="147" t="s">
        <v>294</v>
      </c>
      <c r="D7141" s="148" t="s">
        <v>294</v>
      </c>
      <c r="E7141" s="149" t="s">
        <v>356</v>
      </c>
      <c r="F7141" s="149"/>
      <c r="G7141" s="149" t="str">
        <f t="shared" si="240"/>
        <v>1</v>
      </c>
      <c r="H7141" s="150">
        <f t="shared" si="241"/>
        <v>18</v>
      </c>
      <c r="I7141" s="149" t="str" cm="1">
        <f t="array" ref="I7141">_xlfn.XLOOKUP(C7141,imp_horarios,imp_trechos_janta,"",-1,1)</f>
        <v>REPOSIÇÃO</v>
      </c>
      <c r="J7141" s="151" t="str" cm="1">
        <f t="array" ref="J7141">_xlfn.XLOOKUP(D7141,justificativas_motivos,justificativas_texto,"",1,1)</f>
        <v>MOTORISTA ESTA DE TREINAMENTO NA GARAGEM</v>
      </c>
    </row>
    <row r="7142" spans="1:10" ht="41.25" hidden="1" customHeight="1">
      <c r="A7142" s="152">
        <v>45930</v>
      </c>
      <c r="B7142" s="146">
        <v>19007</v>
      </c>
      <c r="C7142" s="147">
        <v>0.84166666666666667</v>
      </c>
      <c r="D7142" s="148" t="s">
        <v>11</v>
      </c>
      <c r="E7142" s="153" t="s">
        <v>365</v>
      </c>
      <c r="F7142" s="149"/>
      <c r="G7142" s="149" t="str">
        <f t="shared" si="240"/>
        <v>1</v>
      </c>
      <c r="H7142" s="150">
        <f t="shared" si="241"/>
        <v>18</v>
      </c>
      <c r="I7142" s="149" t="s">
        <v>49</v>
      </c>
      <c r="J7142" s="151" t="str" cm="1">
        <f t="array" ref="J7142">_xlfn.XLOOKUP(D7142,justificativas_motivos,justificativas_texto,"",1,1)</f>
        <v>MOTORISTA CUMPRINDO HORÁRIO NA ESCALA ATUAL</v>
      </c>
    </row>
    <row r="7143" spans="1:10" ht="41.25" hidden="1" customHeight="1">
      <c r="A7143" s="152">
        <v>45930</v>
      </c>
      <c r="B7143" s="146">
        <v>19007</v>
      </c>
      <c r="C7143" s="147">
        <v>0.84166666666666667</v>
      </c>
      <c r="D7143" s="148" t="s">
        <v>11</v>
      </c>
      <c r="E7143" s="153" t="s">
        <v>26</v>
      </c>
      <c r="F7143" s="149"/>
      <c r="G7143" s="149" t="str">
        <f t="shared" si="240"/>
        <v>1</v>
      </c>
      <c r="H7143" s="150">
        <f t="shared" si="241"/>
        <v>18</v>
      </c>
      <c r="I7143" s="149" t="s">
        <v>49</v>
      </c>
      <c r="J7143" s="151" t="str" cm="1">
        <f t="array" ref="J7143">_xlfn.XLOOKUP(D7143,justificativas_motivos,justificativas_texto,"",1,1)</f>
        <v>MOTORISTA CUMPRINDO HORÁRIO NA ESCALA ATUAL</v>
      </c>
    </row>
    <row r="7144" spans="1:10" ht="41.25" hidden="1" customHeight="1">
      <c r="A7144" s="152">
        <v>45930</v>
      </c>
      <c r="B7144" s="146">
        <v>19008</v>
      </c>
      <c r="C7144" s="147">
        <v>0.85416666666666663</v>
      </c>
      <c r="D7144" s="148" t="s">
        <v>11</v>
      </c>
      <c r="E7144" s="149" t="s">
        <v>290</v>
      </c>
      <c r="F7144" s="149"/>
      <c r="G7144" s="149" t="str">
        <f t="shared" si="240"/>
        <v>1</v>
      </c>
      <c r="H7144" s="150">
        <f t="shared" si="241"/>
        <v>18</v>
      </c>
      <c r="I7144" s="149" t="s">
        <v>583</v>
      </c>
      <c r="J7144" s="151" t="str" cm="1">
        <f t="array" ref="J7144">_xlfn.XLOOKUP(D7144,justificativas_motivos,justificativas_texto,"",1,1)</f>
        <v>MOTORISTA CUMPRINDO HORÁRIO NA ESCALA ATUAL</v>
      </c>
    </row>
    <row r="7145" spans="1:10" ht="41.25" hidden="1" customHeight="1">
      <c r="A7145" s="152">
        <v>45930</v>
      </c>
      <c r="B7145" s="146">
        <v>19008</v>
      </c>
      <c r="C7145" s="147">
        <v>0.85416666666666663</v>
      </c>
      <c r="D7145" s="148" t="s">
        <v>11</v>
      </c>
      <c r="E7145" s="149" t="s">
        <v>211</v>
      </c>
      <c r="F7145" s="149"/>
      <c r="G7145" s="149" t="str">
        <f t="shared" si="240"/>
        <v>1</v>
      </c>
      <c r="H7145" s="150">
        <f t="shared" si="241"/>
        <v>18</v>
      </c>
      <c r="I7145" s="149" t="s">
        <v>583</v>
      </c>
      <c r="J7145" s="151" t="str" cm="1">
        <f t="array" ref="J7145">_xlfn.XLOOKUP(D7145,justificativas_motivos,justificativas_texto,"",1,1)</f>
        <v>MOTORISTA CUMPRINDO HORÁRIO NA ESCALA ATUAL</v>
      </c>
    </row>
    <row r="7146" spans="1:10" ht="41.25" hidden="1" customHeight="1">
      <c r="A7146" s="152">
        <v>45930</v>
      </c>
      <c r="B7146" s="146">
        <v>15800</v>
      </c>
      <c r="C7146" s="147">
        <v>0.87847222222222221</v>
      </c>
      <c r="D7146" s="148" t="s">
        <v>11</v>
      </c>
      <c r="E7146" s="149" t="s">
        <v>42</v>
      </c>
      <c r="F7146" s="149"/>
      <c r="G7146" s="149" t="str">
        <f t="shared" si="240"/>
        <v>1</v>
      </c>
      <c r="H7146" s="150">
        <f t="shared" si="241"/>
        <v>18</v>
      </c>
      <c r="I7146" s="149" t="str" cm="1">
        <f t="array" ref="I7146">_xlfn.XLOOKUP(C7146,imp_horarios,imp_trechos_janta,"",-1,1)</f>
        <v>BELEM X GOIANIA 21:05</v>
      </c>
      <c r="J7146" s="151" t="str" cm="1">
        <f t="array" ref="J7146">_xlfn.XLOOKUP(D7146,justificativas_motivos,justificativas_texto,"",1,1)</f>
        <v>MOTORISTA CUMPRINDO HORÁRIO NA ESCALA ATUAL</v>
      </c>
    </row>
    <row r="7147" spans="1:10" ht="41.25" hidden="1" customHeight="1">
      <c r="A7147" s="152">
        <v>45930</v>
      </c>
      <c r="B7147" s="146">
        <v>15800</v>
      </c>
      <c r="C7147" s="147">
        <v>0.87847222222222221</v>
      </c>
      <c r="D7147" s="148" t="s">
        <v>11</v>
      </c>
      <c r="E7147" s="149" t="s">
        <v>43</v>
      </c>
      <c r="F7147" s="149"/>
      <c r="G7147" s="149" t="str">
        <f t="shared" si="240"/>
        <v>1</v>
      </c>
      <c r="H7147" s="150">
        <f t="shared" si="241"/>
        <v>18</v>
      </c>
      <c r="I7147" s="149" t="str" cm="1">
        <f t="array" ref="I7147">_xlfn.XLOOKUP(C7147,imp_horarios,imp_trechos_janta,"",-1,1)</f>
        <v>BELEM X GOIANIA 21:05</v>
      </c>
      <c r="J7147" s="151" t="str" cm="1">
        <f t="array" ref="J7147">_xlfn.XLOOKUP(D7147,justificativas_motivos,justificativas_texto,"",1,1)</f>
        <v>MOTORISTA CUMPRINDO HORÁRIO NA ESCALA ATUAL</v>
      </c>
    </row>
    <row r="7148" spans="1:10" ht="41.25" hidden="1" customHeight="1">
      <c r="A7148" s="152">
        <v>45930</v>
      </c>
      <c r="B7148" s="146" t="s">
        <v>137</v>
      </c>
      <c r="C7148" s="147" t="s">
        <v>137</v>
      </c>
      <c r="D7148" s="148" t="s">
        <v>137</v>
      </c>
      <c r="E7148" s="149" t="s">
        <v>193</v>
      </c>
      <c r="F7148" s="149"/>
      <c r="G7148" s="149" t="str">
        <f t="shared" si="240"/>
        <v>1</v>
      </c>
      <c r="H7148" s="150">
        <f t="shared" si="241"/>
        <v>18</v>
      </c>
      <c r="I7148" s="149" t="str" cm="1">
        <f t="array" ref="I7148">_xlfn.XLOOKUP(C7148,imp_horarios,imp_trechos_janta,"",-1,1)</f>
        <v>ESPERA</v>
      </c>
      <c r="J7148" s="151" t="str" cm="1">
        <f t="array" ref="J7148">_xlfn.XLOOKUP(D7148,justificativas_motivos,justificativas_texto,"",1,1)</f>
        <v>MOTORISTA NA GARAGEM EM ESPERA PARA DISPONIBILIDADE DE HORARIOS</v>
      </c>
    </row>
    <row r="7149" spans="1:10" ht="41.25" hidden="1" customHeight="1">
      <c r="A7149" s="152">
        <v>45930</v>
      </c>
      <c r="B7149" s="146" t="s">
        <v>137</v>
      </c>
      <c r="C7149" s="147" t="s">
        <v>137</v>
      </c>
      <c r="D7149" s="148" t="s">
        <v>137</v>
      </c>
      <c r="E7149" s="149" t="s">
        <v>168</v>
      </c>
      <c r="F7149" s="149"/>
      <c r="G7149" s="149" t="str">
        <f t="shared" si="240"/>
        <v>1</v>
      </c>
      <c r="H7149" s="150">
        <f t="shared" si="241"/>
        <v>18</v>
      </c>
      <c r="I7149" s="149" t="str" cm="1">
        <f t="array" ref="I7149">_xlfn.XLOOKUP(C7149,imp_horarios,imp_trechos_janta,"",-1,1)</f>
        <v>ESPERA</v>
      </c>
      <c r="J7149" s="151" t="str" cm="1">
        <f t="array" ref="J7149">_xlfn.XLOOKUP(D7149,justificativas_motivos,justificativas_texto,"",1,1)</f>
        <v>MOTORISTA NA GARAGEM EM ESPERA PARA DISPONIBILIDADE DE HORARIOS</v>
      </c>
    </row>
    <row r="7150" spans="1:10" ht="41.25" hidden="1" customHeight="1">
      <c r="A7150" s="152">
        <v>45930</v>
      </c>
      <c r="B7150" s="146">
        <v>17600</v>
      </c>
      <c r="C7150" s="147">
        <v>0.75</v>
      </c>
      <c r="D7150" s="148" t="s">
        <v>11</v>
      </c>
      <c r="E7150" s="149" t="s">
        <v>92</v>
      </c>
      <c r="F7150" s="149"/>
      <c r="G7150" s="149" t="str">
        <f t="shared" si="240"/>
        <v>1</v>
      </c>
      <c r="H7150" s="150">
        <f t="shared" si="241"/>
        <v>18</v>
      </c>
      <c r="I7150" s="149" t="str" cm="1">
        <f t="array" ref="I7150">_xlfn.XLOOKUP(C7150,imp_horarios,imp_trechos_janta,"",-1,1)</f>
        <v>GOIANIA X TERESINA 18:00</v>
      </c>
      <c r="J7150" s="151" t="str" cm="1">
        <f t="array" ref="J7150">_xlfn.XLOOKUP(D7150,justificativas_motivos,justificativas_texto,"",1,1)</f>
        <v>MOTORISTA CUMPRINDO HORÁRIO NA ESCALA ATUAL</v>
      </c>
    </row>
    <row r="7151" spans="1:10" ht="41.25" hidden="1" customHeight="1">
      <c r="A7151" s="152">
        <v>45930</v>
      </c>
      <c r="B7151" s="146">
        <v>17600</v>
      </c>
      <c r="C7151" s="147">
        <v>0.75</v>
      </c>
      <c r="D7151" s="148" t="s">
        <v>11</v>
      </c>
      <c r="E7151" s="153" t="s">
        <v>540</v>
      </c>
      <c r="F7151" s="149"/>
      <c r="G7151" s="149" t="str">
        <f t="shared" si="240"/>
        <v>1</v>
      </c>
      <c r="H7151" s="150">
        <f t="shared" si="241"/>
        <v>18</v>
      </c>
      <c r="I7151" s="149" t="str" cm="1">
        <f t="array" ref="I7151">_xlfn.XLOOKUP(C7151,imp_horarios,imp_trechos_janta,"",-1,1)</f>
        <v>GOIANIA X TERESINA 18:00</v>
      </c>
      <c r="J7151" s="151" t="str" cm="1">
        <f t="array" ref="J7151">_xlfn.XLOOKUP(D7151,justificativas_motivos,justificativas_texto,"",1,1)</f>
        <v>MOTORISTA CUMPRINDO HORÁRIO NA ESCALA ATUAL</v>
      </c>
    </row>
    <row r="7152" spans="1:10" ht="41.25" hidden="1" customHeight="1">
      <c r="A7152" s="152">
        <v>45930</v>
      </c>
      <c r="B7152" s="146">
        <v>24005</v>
      </c>
      <c r="C7152" s="147">
        <v>0.79166666666666663</v>
      </c>
      <c r="D7152" s="148" t="s">
        <v>11</v>
      </c>
      <c r="E7152" s="149" t="s">
        <v>204</v>
      </c>
      <c r="F7152" s="149"/>
      <c r="G7152" s="149" t="str">
        <f t="shared" si="240"/>
        <v>1</v>
      </c>
      <c r="H7152" s="150">
        <f t="shared" si="241"/>
        <v>18</v>
      </c>
      <c r="I7152" s="149" t="s">
        <v>79</v>
      </c>
      <c r="J7152" s="151" t="str" cm="1">
        <f t="array" ref="J7152">_xlfn.XLOOKUP(D7152,justificativas_motivos,justificativas_texto,"",1,1)</f>
        <v>MOTORISTA CUMPRINDO HORÁRIO NA ESCALA ATUAL</v>
      </c>
    </row>
    <row r="7153" spans="1:10" ht="41.25" hidden="1" customHeight="1">
      <c r="A7153" s="152">
        <v>45930</v>
      </c>
      <c r="B7153" s="146">
        <v>24005</v>
      </c>
      <c r="C7153" s="147">
        <v>0.79166666666666663</v>
      </c>
      <c r="D7153" s="148" t="s">
        <v>11</v>
      </c>
      <c r="E7153" s="149" t="s">
        <v>118</v>
      </c>
      <c r="F7153" s="149"/>
      <c r="G7153" s="149" t="str">
        <f t="shared" si="240"/>
        <v>1</v>
      </c>
      <c r="H7153" s="150">
        <f t="shared" si="241"/>
        <v>18</v>
      </c>
      <c r="I7153" s="149" t="s">
        <v>79</v>
      </c>
      <c r="J7153" s="151" t="str" cm="1">
        <f t="array" ref="J7153">_xlfn.XLOOKUP(D7153,justificativas_motivos,justificativas_texto,"",1,1)</f>
        <v>MOTORISTA CUMPRINDO HORÁRIO NA ESCALA ATUAL</v>
      </c>
    </row>
    <row r="7154" spans="1:10" ht="41.25" hidden="1" customHeight="1">
      <c r="A7154" s="152">
        <v>45930</v>
      </c>
      <c r="B7154" s="146">
        <v>24002</v>
      </c>
      <c r="C7154" s="147">
        <v>0.83333333333333337</v>
      </c>
      <c r="D7154" s="148" t="s">
        <v>11</v>
      </c>
      <c r="E7154" s="149" t="s">
        <v>37</v>
      </c>
      <c r="F7154" s="149"/>
      <c r="G7154" s="149" t="str">
        <f t="shared" si="240"/>
        <v>1</v>
      </c>
      <c r="H7154" s="150">
        <f t="shared" si="241"/>
        <v>18</v>
      </c>
      <c r="I7154" s="149" t="str" cm="1">
        <f t="array" ref="I7154">_xlfn.XLOOKUP(C7154,imp_horarios,imp_trechos_janta,"",-1,1)</f>
        <v>GOIANIA X SAO LUIS 20:00</v>
      </c>
      <c r="J7154" s="151" t="str" cm="1">
        <f t="array" ref="J7154">_xlfn.XLOOKUP(D7154,justificativas_motivos,justificativas_texto,"",1,1)</f>
        <v>MOTORISTA CUMPRINDO HORÁRIO NA ESCALA ATUAL</v>
      </c>
    </row>
    <row r="7155" spans="1:10" ht="41.25" hidden="1" customHeight="1">
      <c r="A7155" s="152">
        <v>45930</v>
      </c>
      <c r="B7155" s="146">
        <v>24002</v>
      </c>
      <c r="C7155" s="147">
        <v>0.83333333333333337</v>
      </c>
      <c r="D7155" s="148" t="s">
        <v>11</v>
      </c>
      <c r="E7155" s="149" t="s">
        <v>27</v>
      </c>
      <c r="F7155" s="149"/>
      <c r="G7155" s="149" t="str">
        <f t="shared" si="240"/>
        <v>1</v>
      </c>
      <c r="H7155" s="150">
        <f t="shared" si="241"/>
        <v>18</v>
      </c>
      <c r="I7155" s="149" t="str" cm="1">
        <f t="array" ref="I7155">_xlfn.XLOOKUP(C7155,imp_horarios,imp_trechos_janta,"",-1,1)</f>
        <v>GOIANIA X SAO LUIS 20:00</v>
      </c>
      <c r="J7155" s="151" t="str" cm="1">
        <f t="array" ref="J7155">_xlfn.XLOOKUP(D7155,justificativas_motivos,justificativas_texto,"",1,1)</f>
        <v>MOTORISTA CUMPRINDO HORÁRIO NA ESCALA ATUAL</v>
      </c>
    </row>
    <row r="7156" spans="1:10" ht="41.25" hidden="1" customHeight="1">
      <c r="A7156" s="152">
        <v>45931</v>
      </c>
      <c r="B7156" s="146">
        <v>19009</v>
      </c>
      <c r="C7156" s="147">
        <v>0.84166666666666667</v>
      </c>
      <c r="D7156" s="148" t="s">
        <v>11</v>
      </c>
      <c r="E7156" s="149" t="s">
        <v>92</v>
      </c>
      <c r="F7156" s="149"/>
      <c r="G7156" s="149" t="str">
        <f t="shared" si="240"/>
        <v>1</v>
      </c>
      <c r="H7156" s="150">
        <f t="shared" si="241"/>
        <v>18</v>
      </c>
      <c r="I7156" s="149" t="s">
        <v>49</v>
      </c>
      <c r="J7156" s="151" t="str" cm="1">
        <f t="array" ref="J7156">_xlfn.XLOOKUP(D7156,justificativas_motivos,justificativas_texto,"",1,1)</f>
        <v>MOTORISTA CUMPRINDO HORÁRIO NA ESCALA ATUAL</v>
      </c>
    </row>
    <row r="7157" spans="1:10" ht="41.25" hidden="1" customHeight="1">
      <c r="A7157" s="152">
        <v>45931</v>
      </c>
      <c r="B7157" s="146">
        <v>19009</v>
      </c>
      <c r="C7157" s="147">
        <v>0.84166666666666667</v>
      </c>
      <c r="D7157" s="148" t="s">
        <v>11</v>
      </c>
      <c r="E7157" s="153" t="s">
        <v>540</v>
      </c>
      <c r="F7157" s="149"/>
      <c r="G7157" s="149" t="str">
        <f t="shared" si="240"/>
        <v>1</v>
      </c>
      <c r="H7157" s="150">
        <f t="shared" si="241"/>
        <v>18</v>
      </c>
      <c r="I7157" s="149" t="s">
        <v>49</v>
      </c>
      <c r="J7157" s="151" t="str" cm="1">
        <f t="array" ref="J7157">_xlfn.XLOOKUP(D7157,justificativas_motivos,justificativas_texto,"",1,1)</f>
        <v>MOTORISTA CUMPRINDO HORÁRIO NA ESCALA ATUAL</v>
      </c>
    </row>
    <row r="7158" spans="1:10" ht="41.25" hidden="1" customHeight="1">
      <c r="A7158" s="152">
        <v>45931</v>
      </c>
      <c r="B7158" s="146">
        <v>20010</v>
      </c>
      <c r="C7158" s="147">
        <v>0.85416666666666663</v>
      </c>
      <c r="D7158" s="148" t="s">
        <v>11</v>
      </c>
      <c r="E7158" s="149" t="s">
        <v>204</v>
      </c>
      <c r="F7158" s="149"/>
      <c r="G7158" s="149" t="str">
        <f t="shared" si="240"/>
        <v>1</v>
      </c>
      <c r="H7158" s="150">
        <f t="shared" si="241"/>
        <v>18</v>
      </c>
      <c r="I7158" s="149" t="s">
        <v>583</v>
      </c>
      <c r="J7158" s="151" t="str" cm="1">
        <f t="array" ref="J7158">_xlfn.XLOOKUP(D7158,justificativas_motivos,justificativas_texto,"",1,1)</f>
        <v>MOTORISTA CUMPRINDO HORÁRIO NA ESCALA ATUAL</v>
      </c>
    </row>
    <row r="7159" spans="1:10" ht="41.25" hidden="1" customHeight="1">
      <c r="A7159" s="152">
        <v>45931</v>
      </c>
      <c r="B7159" s="146">
        <v>20010</v>
      </c>
      <c r="C7159" s="147">
        <v>0.85416666666666663</v>
      </c>
      <c r="D7159" s="148" t="s">
        <v>11</v>
      </c>
      <c r="E7159" s="149" t="s">
        <v>118</v>
      </c>
      <c r="F7159" s="149"/>
      <c r="G7159" s="149" t="str">
        <f t="shared" si="240"/>
        <v>1</v>
      </c>
      <c r="H7159" s="150">
        <f t="shared" si="241"/>
        <v>18</v>
      </c>
      <c r="I7159" s="149" t="s">
        <v>583</v>
      </c>
      <c r="J7159" s="151" t="str" cm="1">
        <f t="array" ref="J7159">_xlfn.XLOOKUP(D7159,justificativas_motivos,justificativas_texto,"",1,1)</f>
        <v>MOTORISTA CUMPRINDO HORÁRIO NA ESCALA ATUAL</v>
      </c>
    </row>
    <row r="7160" spans="1:10" ht="41.25" hidden="1" customHeight="1">
      <c r="A7160" s="152">
        <v>45931</v>
      </c>
      <c r="B7160" s="146">
        <v>19013</v>
      </c>
      <c r="C7160" s="147">
        <v>0.88541666666666663</v>
      </c>
      <c r="D7160" s="148" t="s">
        <v>11</v>
      </c>
      <c r="E7160" s="149" t="s">
        <v>37</v>
      </c>
      <c r="F7160" s="149"/>
      <c r="G7160" s="149" t="str">
        <f t="shared" si="240"/>
        <v>1</v>
      </c>
      <c r="H7160" s="150">
        <f t="shared" si="241"/>
        <v>18</v>
      </c>
      <c r="I7160" s="149" t="str" cm="1">
        <f t="array" ref="I7160">_xlfn.XLOOKUP(C7160,imp_horarios,imp_trechos_janta,"",-1,1)</f>
        <v>BELEM X GOIANIA 21:05</v>
      </c>
      <c r="J7160" s="151" t="str" cm="1">
        <f t="array" ref="J7160">_xlfn.XLOOKUP(D7160,justificativas_motivos,justificativas_texto,"",1,1)</f>
        <v>MOTORISTA CUMPRINDO HORÁRIO NA ESCALA ATUAL</v>
      </c>
    </row>
    <row r="7161" spans="1:10" ht="41.25" hidden="1" customHeight="1">
      <c r="A7161" s="152">
        <v>45931</v>
      </c>
      <c r="B7161" s="146">
        <v>19013</v>
      </c>
      <c r="C7161" s="147">
        <v>0.88541666666666663</v>
      </c>
      <c r="D7161" s="148" t="s">
        <v>11</v>
      </c>
      <c r="E7161" s="149" t="s">
        <v>27</v>
      </c>
      <c r="F7161" s="149"/>
      <c r="G7161" s="149" t="str">
        <f t="shared" si="240"/>
        <v>1</v>
      </c>
      <c r="H7161" s="150">
        <f t="shared" si="241"/>
        <v>18</v>
      </c>
      <c r="I7161" s="149" t="str" cm="1">
        <f t="array" ref="I7161">_xlfn.XLOOKUP(C7161,imp_horarios,imp_trechos_janta,"",-1,1)</f>
        <v>BELEM X GOIANIA 21:05</v>
      </c>
      <c r="J7161" s="151" t="str" cm="1">
        <f t="array" ref="J7161">_xlfn.XLOOKUP(D7161,justificativas_motivos,justificativas_texto,"",1,1)</f>
        <v>MOTORISTA CUMPRINDO HORÁRIO NA ESCALA ATUAL</v>
      </c>
    </row>
    <row r="7162" spans="1:10" ht="41.25" hidden="1" customHeight="1">
      <c r="A7162" s="152">
        <v>45931</v>
      </c>
      <c r="B7162" s="146">
        <v>24002</v>
      </c>
      <c r="C7162" s="147">
        <v>0.3</v>
      </c>
      <c r="D7162" s="148" t="s">
        <v>11</v>
      </c>
      <c r="E7162" s="153" t="s">
        <v>132</v>
      </c>
      <c r="F7162" s="149"/>
      <c r="G7162" s="149" t="str">
        <f t="shared" si="240"/>
        <v>1</v>
      </c>
      <c r="H7162" s="150">
        <f t="shared" si="241"/>
        <v>18</v>
      </c>
      <c r="I7162" s="149" t="str" cm="1">
        <f t="array" ref="I7162">_xlfn.XLOOKUP(C7162,imp_horarios,imp_trechos_janta,"",-1,1)</f>
        <v>BELEM X GOIANIA 07:12</v>
      </c>
      <c r="J7162" s="151" t="str" cm="1">
        <f t="array" ref="J7162">_xlfn.XLOOKUP(D7162,justificativas_motivos,justificativas_texto,"",1,1)</f>
        <v>MOTORISTA CUMPRINDO HORÁRIO NA ESCALA ATUAL</v>
      </c>
    </row>
    <row r="7163" spans="1:10" ht="41.25" hidden="1" customHeight="1">
      <c r="A7163" s="152">
        <v>45931</v>
      </c>
      <c r="B7163" s="146">
        <v>24002</v>
      </c>
      <c r="C7163" s="147">
        <v>0.3</v>
      </c>
      <c r="D7163" s="148" t="s">
        <v>11</v>
      </c>
      <c r="E7163" s="153" t="s">
        <v>131</v>
      </c>
      <c r="F7163" s="149"/>
      <c r="G7163" s="149" t="str">
        <f t="shared" si="240"/>
        <v>1</v>
      </c>
      <c r="H7163" s="150">
        <f t="shared" si="241"/>
        <v>18</v>
      </c>
      <c r="I7163" s="149" t="str" cm="1">
        <f t="array" ref="I7163">_xlfn.XLOOKUP(C7163,imp_horarios,imp_trechos_janta,"",-1,1)</f>
        <v>BELEM X GOIANIA 07:12</v>
      </c>
      <c r="J7163" s="151" t="str" cm="1">
        <f t="array" ref="J7163">_xlfn.XLOOKUP(D7163,justificativas_motivos,justificativas_texto,"",1,1)</f>
        <v>MOTORISTA CUMPRINDO HORÁRIO NA ESCALA ATUAL</v>
      </c>
    </row>
    <row r="7164" spans="1:10" ht="41.25" hidden="1" customHeight="1">
      <c r="A7164" s="152">
        <v>45931</v>
      </c>
      <c r="B7164" s="146">
        <v>19018</v>
      </c>
      <c r="C7164" s="147">
        <v>0.75</v>
      </c>
      <c r="D7164" s="148" t="s">
        <v>11</v>
      </c>
      <c r="E7164" s="149" t="s">
        <v>208</v>
      </c>
      <c r="F7164" s="149"/>
      <c r="G7164" s="149" t="str">
        <f t="shared" ref="G7164:G7223" si="242">IF(E7164="MOTORISTA","","1")</f>
        <v>1</v>
      </c>
      <c r="H7164" s="150">
        <f t="shared" si="241"/>
        <v>18</v>
      </c>
      <c r="I7164" s="149" t="str" cm="1">
        <f t="array" ref="I7164">_xlfn.XLOOKUP(C7164,imp_horarios,imp_trechos_janta,"",-1,1)</f>
        <v>GOIANIA X TERESINA 18:00</v>
      </c>
      <c r="J7164" s="151" t="str" cm="1">
        <f t="array" ref="J7164">_xlfn.XLOOKUP(D7164,justificativas_motivos,justificativas_texto,"",1,1)</f>
        <v>MOTORISTA CUMPRINDO HORÁRIO NA ESCALA ATUAL</v>
      </c>
    </row>
    <row r="7165" spans="1:10" ht="41.25" hidden="1" customHeight="1">
      <c r="A7165" s="152">
        <v>45931</v>
      </c>
      <c r="B7165" s="146">
        <v>19018</v>
      </c>
      <c r="C7165" s="147">
        <v>0.75</v>
      </c>
      <c r="D7165" s="148" t="s">
        <v>11</v>
      </c>
      <c r="E7165" s="149" t="s">
        <v>207</v>
      </c>
      <c r="F7165" s="149"/>
      <c r="G7165" s="149" t="str">
        <f t="shared" si="242"/>
        <v>1</v>
      </c>
      <c r="H7165" s="150">
        <f t="shared" si="241"/>
        <v>18</v>
      </c>
      <c r="I7165" s="149" t="str" cm="1">
        <f t="array" ref="I7165">_xlfn.XLOOKUP(C7165,imp_horarios,imp_trechos_janta,"",-1,1)</f>
        <v>GOIANIA X TERESINA 18:00</v>
      </c>
      <c r="J7165" s="151" t="str" cm="1">
        <f t="array" ref="J7165">_xlfn.XLOOKUP(D7165,justificativas_motivos,justificativas_texto,"",1,1)</f>
        <v>MOTORISTA CUMPRINDO HORÁRIO NA ESCALA ATUAL</v>
      </c>
    </row>
    <row r="7166" spans="1:10" ht="41.25" hidden="1" customHeight="1">
      <c r="A7166" s="152">
        <v>45931</v>
      </c>
      <c r="B7166" s="146">
        <v>24013</v>
      </c>
      <c r="C7166" s="147">
        <v>0.79166666666666663</v>
      </c>
      <c r="D7166" s="148" t="s">
        <v>11</v>
      </c>
      <c r="E7166" s="153" t="s">
        <v>532</v>
      </c>
      <c r="F7166" s="149"/>
      <c r="G7166" s="149" t="str">
        <f t="shared" si="242"/>
        <v>1</v>
      </c>
      <c r="H7166" s="150">
        <f t="shared" si="241"/>
        <v>18</v>
      </c>
      <c r="I7166" s="149" t="s">
        <v>79</v>
      </c>
      <c r="J7166" s="151" t="str" cm="1">
        <f t="array" ref="J7166">_xlfn.XLOOKUP(D7166,justificativas_motivos,justificativas_texto,"",1,1)</f>
        <v>MOTORISTA CUMPRINDO HORÁRIO NA ESCALA ATUAL</v>
      </c>
    </row>
    <row r="7167" spans="1:10" ht="41.25" hidden="1" customHeight="1">
      <c r="A7167" s="152">
        <v>45931</v>
      </c>
      <c r="B7167" s="146">
        <v>24013</v>
      </c>
      <c r="C7167" s="147">
        <v>0.79166666666666663</v>
      </c>
      <c r="D7167" s="148" t="s">
        <v>11</v>
      </c>
      <c r="E7167" s="153" t="s">
        <v>486</v>
      </c>
      <c r="F7167" s="149"/>
      <c r="G7167" s="149" t="str">
        <f t="shared" si="242"/>
        <v>1</v>
      </c>
      <c r="H7167" s="150">
        <f t="shared" si="241"/>
        <v>18</v>
      </c>
      <c r="I7167" s="149" t="s">
        <v>79</v>
      </c>
      <c r="J7167" s="151" t="str" cm="1">
        <f t="array" ref="J7167">_xlfn.XLOOKUP(D7167,justificativas_motivos,justificativas_texto,"",1,1)</f>
        <v>MOTORISTA CUMPRINDO HORÁRIO NA ESCALA ATUAL</v>
      </c>
    </row>
    <row r="7168" spans="1:10" ht="41.25" hidden="1" customHeight="1">
      <c r="A7168" s="152">
        <v>45931</v>
      </c>
      <c r="B7168" s="146">
        <v>24010</v>
      </c>
      <c r="C7168" s="147">
        <v>0.83333333333333337</v>
      </c>
      <c r="D7168" s="148" t="s">
        <v>11</v>
      </c>
      <c r="E7168" s="149" t="s">
        <v>30</v>
      </c>
      <c r="F7168" s="149"/>
      <c r="G7168" s="149" t="str">
        <f t="shared" si="242"/>
        <v>1</v>
      </c>
      <c r="H7168" s="150">
        <f t="shared" si="241"/>
        <v>18</v>
      </c>
      <c r="I7168" s="149" t="str" cm="1">
        <f t="array" ref="I7168">_xlfn.XLOOKUP(C7168,imp_horarios,imp_trechos_janta,"",-1,1)</f>
        <v>GOIANIA X SAO LUIS 20:00</v>
      </c>
      <c r="J7168" s="151" t="str" cm="1">
        <f t="array" ref="J7168">_xlfn.XLOOKUP(D7168,justificativas_motivos,justificativas_texto,"",1,1)</f>
        <v>MOTORISTA CUMPRINDO HORÁRIO NA ESCALA ATUAL</v>
      </c>
    </row>
    <row r="7169" spans="1:10" ht="41.25" hidden="1" customHeight="1">
      <c r="A7169" s="152">
        <v>45931</v>
      </c>
      <c r="B7169" s="146">
        <v>24010</v>
      </c>
      <c r="C7169" s="147">
        <v>0.83333333333333337</v>
      </c>
      <c r="D7169" s="148" t="s">
        <v>11</v>
      </c>
      <c r="E7169" s="149" t="s">
        <v>280</v>
      </c>
      <c r="F7169" s="149"/>
      <c r="G7169" s="149" t="str">
        <f t="shared" si="242"/>
        <v>1</v>
      </c>
      <c r="H7169" s="150">
        <f t="shared" si="241"/>
        <v>18</v>
      </c>
      <c r="I7169" s="149" t="str" cm="1">
        <f t="array" ref="I7169">_xlfn.XLOOKUP(C7169,imp_horarios,imp_trechos_janta,"",-1,1)</f>
        <v>GOIANIA X SAO LUIS 20:00</v>
      </c>
      <c r="J7169" s="151" t="str" cm="1">
        <f t="array" ref="J7169">_xlfn.XLOOKUP(D7169,justificativas_motivos,justificativas_texto,"",1,1)</f>
        <v>MOTORISTA CUMPRINDO HORÁRIO NA ESCALA ATUAL</v>
      </c>
    </row>
    <row r="7170" spans="1:10" ht="41.25" hidden="1" customHeight="1">
      <c r="A7170" s="152">
        <v>45932</v>
      </c>
      <c r="B7170" s="146">
        <v>19001</v>
      </c>
      <c r="C7170" s="147">
        <v>0.84166666666666667</v>
      </c>
      <c r="D7170" s="148" t="s">
        <v>11</v>
      </c>
      <c r="E7170" s="149" t="s">
        <v>208</v>
      </c>
      <c r="F7170" s="149"/>
      <c r="G7170" s="149" t="str">
        <f t="shared" si="242"/>
        <v>1</v>
      </c>
      <c r="H7170" s="150">
        <f t="shared" si="241"/>
        <v>18</v>
      </c>
      <c r="I7170" s="149" t="s">
        <v>49</v>
      </c>
      <c r="J7170" s="151" t="str" cm="1">
        <f t="array" ref="J7170">_xlfn.XLOOKUP(D7170,justificativas_motivos,justificativas_texto,"",1,1)</f>
        <v>MOTORISTA CUMPRINDO HORÁRIO NA ESCALA ATUAL</v>
      </c>
    </row>
    <row r="7171" spans="1:10" ht="41.25" hidden="1" customHeight="1">
      <c r="A7171" s="152">
        <v>45932</v>
      </c>
      <c r="B7171" s="146">
        <v>19001</v>
      </c>
      <c r="C7171" s="147">
        <v>0.84166666666666667</v>
      </c>
      <c r="D7171" s="148" t="s">
        <v>11</v>
      </c>
      <c r="E7171" s="149" t="s">
        <v>207</v>
      </c>
      <c r="F7171" s="149"/>
      <c r="G7171" s="149" t="str">
        <f t="shared" si="242"/>
        <v>1</v>
      </c>
      <c r="H7171" s="150">
        <f t="shared" si="241"/>
        <v>18</v>
      </c>
      <c r="I7171" s="149" t="s">
        <v>49</v>
      </c>
      <c r="J7171" s="151" t="str" cm="1">
        <f t="array" ref="J7171">_xlfn.XLOOKUP(D7171,justificativas_motivos,justificativas_texto,"",1,1)</f>
        <v>MOTORISTA CUMPRINDO HORÁRIO NA ESCALA ATUAL</v>
      </c>
    </row>
    <row r="7172" spans="1:10" ht="41.25" hidden="1" customHeight="1">
      <c r="A7172" s="152">
        <v>45932</v>
      </c>
      <c r="B7172" s="146">
        <v>19006</v>
      </c>
      <c r="C7172" s="147">
        <v>0.85416666666666663</v>
      </c>
      <c r="D7172" s="148" t="s">
        <v>11</v>
      </c>
      <c r="E7172" s="153" t="s">
        <v>532</v>
      </c>
      <c r="F7172" s="149"/>
      <c r="G7172" s="149" t="str">
        <f t="shared" si="242"/>
        <v>1</v>
      </c>
      <c r="H7172" s="150">
        <f t="shared" si="241"/>
        <v>18</v>
      </c>
      <c r="I7172" s="149" t="s">
        <v>583</v>
      </c>
      <c r="J7172" s="151" t="str" cm="1">
        <f t="array" ref="J7172">_xlfn.XLOOKUP(D7172,justificativas_motivos,justificativas_texto,"",1,1)</f>
        <v>MOTORISTA CUMPRINDO HORÁRIO NA ESCALA ATUAL</v>
      </c>
    </row>
    <row r="7173" spans="1:10" ht="41.25" hidden="1" customHeight="1">
      <c r="A7173" s="152">
        <v>45932</v>
      </c>
      <c r="B7173" s="146">
        <v>19006</v>
      </c>
      <c r="C7173" s="147">
        <v>0.85416666666666663</v>
      </c>
      <c r="D7173" s="148" t="s">
        <v>11</v>
      </c>
      <c r="E7173" s="153" t="s">
        <v>486</v>
      </c>
      <c r="F7173" s="149"/>
      <c r="G7173" s="149" t="str">
        <f t="shared" si="242"/>
        <v>1</v>
      </c>
      <c r="H7173" s="150">
        <f t="shared" si="241"/>
        <v>18</v>
      </c>
      <c r="I7173" s="149" t="s">
        <v>583</v>
      </c>
      <c r="J7173" s="151" t="str" cm="1">
        <f t="array" ref="J7173">_xlfn.XLOOKUP(D7173,justificativas_motivos,justificativas_texto,"",1,1)</f>
        <v>MOTORISTA CUMPRINDO HORÁRIO NA ESCALA ATUAL</v>
      </c>
    </row>
    <row r="7174" spans="1:10" ht="41.25" hidden="1" customHeight="1">
      <c r="A7174" s="152">
        <v>45932</v>
      </c>
      <c r="B7174" s="146">
        <v>19016</v>
      </c>
      <c r="C7174" s="147">
        <v>0.87847222222222221</v>
      </c>
      <c r="D7174" s="148" t="s">
        <v>11</v>
      </c>
      <c r="E7174" s="149" t="s">
        <v>30</v>
      </c>
      <c r="F7174" s="149"/>
      <c r="G7174" s="149" t="str">
        <f t="shared" si="242"/>
        <v>1</v>
      </c>
      <c r="H7174" s="150">
        <f t="shared" si="241"/>
        <v>18</v>
      </c>
      <c r="I7174" s="149" t="str" cm="1">
        <f t="array" ref="I7174">_xlfn.XLOOKUP(C7174,imp_horarios,imp_trechos_janta,"",-1,1)</f>
        <v>BELEM X GOIANIA 21:05</v>
      </c>
      <c r="J7174" s="151" t="str" cm="1">
        <f t="array" ref="J7174">_xlfn.XLOOKUP(D7174,justificativas_motivos,justificativas_texto,"",1,1)</f>
        <v>MOTORISTA CUMPRINDO HORÁRIO NA ESCALA ATUAL</v>
      </c>
    </row>
    <row r="7175" spans="1:10" ht="41.25" hidden="1" customHeight="1">
      <c r="A7175" s="152">
        <v>45932</v>
      </c>
      <c r="B7175" s="146">
        <v>19016</v>
      </c>
      <c r="C7175" s="147">
        <v>0.87847222222222221</v>
      </c>
      <c r="D7175" s="148" t="s">
        <v>11</v>
      </c>
      <c r="E7175" s="149" t="s">
        <v>280</v>
      </c>
      <c r="F7175" s="149"/>
      <c r="G7175" s="149" t="str">
        <f t="shared" si="242"/>
        <v>1</v>
      </c>
      <c r="H7175" s="150">
        <f t="shared" si="241"/>
        <v>18</v>
      </c>
      <c r="I7175" s="149" t="str" cm="1">
        <f t="array" ref="I7175">_xlfn.XLOOKUP(C7175,imp_horarios,imp_trechos_janta,"",-1,1)</f>
        <v>BELEM X GOIANIA 21:05</v>
      </c>
      <c r="J7175" s="151" t="str" cm="1">
        <f t="array" ref="J7175">_xlfn.XLOOKUP(D7175,justificativas_motivos,justificativas_texto,"",1,1)</f>
        <v>MOTORISTA CUMPRINDO HORÁRIO NA ESCALA ATUAL</v>
      </c>
    </row>
    <row r="7176" spans="1:10" ht="41.25" hidden="1" customHeight="1">
      <c r="A7176" s="152">
        <v>45932</v>
      </c>
      <c r="B7176" s="146">
        <v>24013</v>
      </c>
      <c r="C7176" s="147">
        <v>0.3</v>
      </c>
      <c r="D7176" s="148" t="s">
        <v>11</v>
      </c>
      <c r="E7176" s="153" t="s">
        <v>141</v>
      </c>
      <c r="F7176" s="149"/>
      <c r="G7176" s="149" t="str">
        <f t="shared" si="242"/>
        <v>1</v>
      </c>
      <c r="H7176" s="150">
        <f t="shared" si="241"/>
        <v>18</v>
      </c>
      <c r="I7176" s="149" t="str" cm="1">
        <f t="array" ref="I7176">_xlfn.XLOOKUP(C7176,imp_horarios,imp_trechos_janta,"",-1,1)</f>
        <v>BELEM X GOIANIA 07:12</v>
      </c>
      <c r="J7176" s="151" t="str" cm="1">
        <f t="array" ref="J7176">_xlfn.XLOOKUP(D7176,justificativas_motivos,justificativas_texto,"",1,1)</f>
        <v>MOTORISTA CUMPRINDO HORÁRIO NA ESCALA ATUAL</v>
      </c>
    </row>
    <row r="7177" spans="1:10" ht="41.25" hidden="1" customHeight="1">
      <c r="A7177" s="152">
        <v>45932</v>
      </c>
      <c r="B7177" s="146">
        <v>24013</v>
      </c>
      <c r="C7177" s="147">
        <v>0.3</v>
      </c>
      <c r="D7177" s="148" t="s">
        <v>11</v>
      </c>
      <c r="E7177" s="153" t="s">
        <v>188</v>
      </c>
      <c r="F7177" s="149"/>
      <c r="G7177" s="149" t="str">
        <f t="shared" si="242"/>
        <v>1</v>
      </c>
      <c r="H7177" s="150">
        <f t="shared" si="241"/>
        <v>18</v>
      </c>
      <c r="I7177" s="149" t="str" cm="1">
        <f t="array" ref="I7177">_xlfn.XLOOKUP(C7177,imp_horarios,imp_trechos_janta,"",-1,1)</f>
        <v>BELEM X GOIANIA 07:12</v>
      </c>
      <c r="J7177" s="151" t="str" cm="1">
        <f t="array" ref="J7177">_xlfn.XLOOKUP(D7177,justificativas_motivos,justificativas_texto,"",1,1)</f>
        <v>MOTORISTA CUMPRINDO HORÁRIO NA ESCALA ATUAL</v>
      </c>
    </row>
    <row r="7178" spans="1:10" ht="41.25" hidden="1" customHeight="1">
      <c r="A7178" s="152">
        <v>45932</v>
      </c>
      <c r="B7178" s="146">
        <v>19005</v>
      </c>
      <c r="C7178" s="147">
        <v>0.75</v>
      </c>
      <c r="D7178" s="148" t="s">
        <v>11</v>
      </c>
      <c r="E7178" s="149" t="s">
        <v>86</v>
      </c>
      <c r="F7178" s="149"/>
      <c r="G7178" s="149" t="str">
        <f t="shared" si="242"/>
        <v>1</v>
      </c>
      <c r="H7178" s="150">
        <f t="shared" si="241"/>
        <v>18</v>
      </c>
      <c r="I7178" s="149" t="str" cm="1">
        <f t="array" ref="I7178">_xlfn.XLOOKUP(C7178,imp_horarios,imp_trechos_janta,"",-1,1)</f>
        <v>GOIANIA X TERESINA 18:00</v>
      </c>
      <c r="J7178" s="151" t="str" cm="1">
        <f t="array" ref="J7178">_xlfn.XLOOKUP(D7178,justificativas_motivos,justificativas_texto,"",1,1)</f>
        <v>MOTORISTA CUMPRINDO HORÁRIO NA ESCALA ATUAL</v>
      </c>
    </row>
    <row r="7179" spans="1:10" ht="41.25" hidden="1" customHeight="1">
      <c r="A7179" s="152">
        <v>45932</v>
      </c>
      <c r="B7179" s="146">
        <v>19005</v>
      </c>
      <c r="C7179" s="147">
        <v>0.75</v>
      </c>
      <c r="D7179" s="148" t="s">
        <v>11</v>
      </c>
      <c r="E7179" s="149" t="s">
        <v>52</v>
      </c>
      <c r="F7179" s="149"/>
      <c r="G7179" s="149" t="str">
        <f t="shared" si="242"/>
        <v>1</v>
      </c>
      <c r="H7179" s="150">
        <f t="shared" si="241"/>
        <v>18</v>
      </c>
      <c r="I7179" s="149" t="str" cm="1">
        <f t="array" ref="I7179">_xlfn.XLOOKUP(C7179,imp_horarios,imp_trechos_janta,"",-1,1)</f>
        <v>GOIANIA X TERESINA 18:00</v>
      </c>
      <c r="J7179" s="151" t="str" cm="1">
        <f t="array" ref="J7179">_xlfn.XLOOKUP(D7179,justificativas_motivos,justificativas_texto,"",1,1)</f>
        <v>MOTORISTA CUMPRINDO HORÁRIO NA ESCALA ATUAL</v>
      </c>
    </row>
    <row r="7180" spans="1:10" ht="41.25" hidden="1" customHeight="1">
      <c r="A7180" s="152">
        <v>45932</v>
      </c>
      <c r="B7180" s="146">
        <v>24001</v>
      </c>
      <c r="C7180" s="147">
        <v>0.79166666666666663</v>
      </c>
      <c r="D7180" s="148" t="s">
        <v>11</v>
      </c>
      <c r="E7180" s="149" t="s">
        <v>343</v>
      </c>
      <c r="F7180" s="149"/>
      <c r="G7180" s="149" t="str">
        <f t="shared" si="242"/>
        <v>1</v>
      </c>
      <c r="H7180" s="150">
        <f t="shared" si="241"/>
        <v>18</v>
      </c>
      <c r="I7180" s="149" t="s">
        <v>79</v>
      </c>
      <c r="J7180" s="151" t="str" cm="1">
        <f t="array" ref="J7180">_xlfn.XLOOKUP(D7180,justificativas_motivos,justificativas_texto,"",1,1)</f>
        <v>MOTORISTA CUMPRINDO HORÁRIO NA ESCALA ATUAL</v>
      </c>
    </row>
    <row r="7181" spans="1:10" ht="41.25" hidden="1" customHeight="1">
      <c r="A7181" s="144">
        <v>45932</v>
      </c>
      <c r="B7181" s="135">
        <v>24001</v>
      </c>
      <c r="C7181" s="133">
        <v>0.79166666666666663</v>
      </c>
      <c r="D7181" s="136" t="s">
        <v>11</v>
      </c>
      <c r="E7181" s="132" t="s">
        <v>400</v>
      </c>
      <c r="F7181" s="132"/>
      <c r="G7181" s="132" t="str">
        <f t="shared" si="242"/>
        <v>1</v>
      </c>
      <c r="H7181" s="137">
        <f t="shared" si="241"/>
        <v>18</v>
      </c>
      <c r="I7181" s="132" t="s">
        <v>79</v>
      </c>
      <c r="J7181" s="145" t="str" cm="1">
        <f t="array" ref="J7181">_xlfn.XLOOKUP(D7181,justificativas_motivos,justificativas_texto,"",1,1)</f>
        <v>MOTORISTA CUMPRINDO HORÁRIO NA ESCALA ATUAL</v>
      </c>
    </row>
    <row r="7182" spans="1:10" ht="41.25" hidden="1" customHeight="1">
      <c r="A7182" s="144">
        <v>45932</v>
      </c>
      <c r="B7182" s="135">
        <v>24003</v>
      </c>
      <c r="C7182" s="133">
        <v>0.83333333333333337</v>
      </c>
      <c r="D7182" s="136" t="s">
        <v>11</v>
      </c>
      <c r="E7182" s="132" t="s">
        <v>127</v>
      </c>
      <c r="F7182" s="132"/>
      <c r="G7182" s="132" t="str">
        <f t="shared" si="242"/>
        <v>1</v>
      </c>
      <c r="H7182" s="137">
        <f t="shared" si="241"/>
        <v>18</v>
      </c>
      <c r="I7182" s="132" t="str" cm="1">
        <f t="array" ref="I7182">_xlfn.XLOOKUP(C7182,imp_horarios,imp_trechos_janta,"",-1,1)</f>
        <v>GOIANIA X SAO LUIS 20:00</v>
      </c>
      <c r="J7182" s="145" t="str" cm="1">
        <f t="array" ref="J7182">_xlfn.XLOOKUP(D7182,justificativas_motivos,justificativas_texto,"",1,1)</f>
        <v>MOTORISTA CUMPRINDO HORÁRIO NA ESCALA ATUAL</v>
      </c>
    </row>
    <row r="7183" spans="1:10" ht="41.25" hidden="1" customHeight="1">
      <c r="A7183" s="144">
        <v>45932</v>
      </c>
      <c r="B7183" s="135">
        <v>24003</v>
      </c>
      <c r="C7183" s="133">
        <v>0.83333333333333337</v>
      </c>
      <c r="D7183" s="136" t="s">
        <v>11</v>
      </c>
      <c r="E7183" s="132" t="s">
        <v>18</v>
      </c>
      <c r="F7183" s="132"/>
      <c r="G7183" s="132" t="str">
        <f t="shared" si="242"/>
        <v>1</v>
      </c>
      <c r="H7183" s="137">
        <f t="shared" si="241"/>
        <v>18</v>
      </c>
      <c r="I7183" s="132" t="str" cm="1">
        <f t="array" ref="I7183">_xlfn.XLOOKUP(C7183,imp_horarios,imp_trechos_janta,"",-1,1)</f>
        <v>GOIANIA X SAO LUIS 20:00</v>
      </c>
      <c r="J7183" s="145" t="str" cm="1">
        <f t="array" ref="J7183">_xlfn.XLOOKUP(D7183,justificativas_motivos,justificativas_texto,"",1,1)</f>
        <v>MOTORISTA CUMPRINDO HORÁRIO NA ESCALA ATUAL</v>
      </c>
    </row>
    <row r="7184" spans="1:10" ht="41.25" hidden="1" customHeight="1">
      <c r="A7184" s="144">
        <v>45933</v>
      </c>
      <c r="B7184" s="135">
        <v>19002</v>
      </c>
      <c r="C7184" s="133">
        <v>0.39583333333333331</v>
      </c>
      <c r="D7184" s="136" t="s">
        <v>11</v>
      </c>
      <c r="E7184" s="132" t="s">
        <v>266</v>
      </c>
      <c r="F7184" s="132"/>
      <c r="G7184" s="132" t="str">
        <f t="shared" si="242"/>
        <v>1</v>
      </c>
      <c r="H7184" s="137">
        <f t="shared" si="241"/>
        <v>18</v>
      </c>
      <c r="I7184" s="132" t="str" cm="1">
        <f t="array" ref="I7184">_xlfn.XLOOKUP(C7184,imp_horarios,imp_trechos_janta,"",-1,1)</f>
        <v>GOIANIA X BELEM 09:30</v>
      </c>
      <c r="J7184" s="145" t="str" cm="1">
        <f t="array" ref="J7184">_xlfn.XLOOKUP(D7184,justificativas_motivos,justificativas_texto,"",1,1)</f>
        <v>MOTORISTA CUMPRINDO HORÁRIO NA ESCALA ATUAL</v>
      </c>
    </row>
    <row r="7185" spans="1:10" ht="41.25" hidden="1" customHeight="1">
      <c r="A7185" s="144">
        <v>45933</v>
      </c>
      <c r="B7185" s="135">
        <v>19002</v>
      </c>
      <c r="C7185" s="133">
        <v>0.39583333333333331</v>
      </c>
      <c r="D7185" s="136" t="s">
        <v>11</v>
      </c>
      <c r="E7185" s="132" t="s">
        <v>488</v>
      </c>
      <c r="F7185" s="132"/>
      <c r="G7185" s="132" t="str">
        <f t="shared" si="242"/>
        <v>1</v>
      </c>
      <c r="H7185" s="137">
        <f t="shared" si="241"/>
        <v>18</v>
      </c>
      <c r="I7185" s="132" t="str" cm="1">
        <f t="array" ref="I7185">_xlfn.XLOOKUP(C7185,imp_horarios,imp_trechos_janta,"",-1,1)</f>
        <v>GOIANIA X BELEM 09:30</v>
      </c>
      <c r="J7185" s="145" t="str" cm="1">
        <f t="array" ref="J7185">_xlfn.XLOOKUP(D7185,justificativas_motivos,justificativas_texto,"",1,1)</f>
        <v>MOTORISTA CUMPRINDO HORÁRIO NA ESCALA ATUAL</v>
      </c>
    </row>
    <row r="7186" spans="1:10" ht="41.25" hidden="1" customHeight="1">
      <c r="A7186" s="144">
        <v>45933</v>
      </c>
      <c r="B7186" s="135">
        <v>19017</v>
      </c>
      <c r="C7186" s="133">
        <v>0.75</v>
      </c>
      <c r="D7186" s="136" t="s">
        <v>11</v>
      </c>
      <c r="E7186" s="132" t="s">
        <v>554</v>
      </c>
      <c r="F7186" s="132"/>
      <c r="G7186" s="132" t="str">
        <f t="shared" si="242"/>
        <v>1</v>
      </c>
      <c r="H7186" s="137">
        <f t="shared" si="241"/>
        <v>18</v>
      </c>
      <c r="I7186" s="132" t="str" cm="1">
        <f t="array" ref="I7186">_xlfn.XLOOKUP(C7186,imp_horarios,imp_trechos_janta,"",-1,1)</f>
        <v>GOIANIA X TERESINA 18:00</v>
      </c>
      <c r="J7186" s="145" t="str" cm="1">
        <f t="array" ref="J7186">_xlfn.XLOOKUP(D7186,justificativas_motivos,justificativas_texto,"",1,1)</f>
        <v>MOTORISTA CUMPRINDO HORÁRIO NA ESCALA ATUAL</v>
      </c>
    </row>
    <row r="7187" spans="1:10" ht="41.25" hidden="1" customHeight="1">
      <c r="A7187" s="144">
        <v>45933</v>
      </c>
      <c r="B7187" s="135">
        <v>19017</v>
      </c>
      <c r="C7187" s="133">
        <v>0.75</v>
      </c>
      <c r="D7187" s="136" t="s">
        <v>11</v>
      </c>
      <c r="E7187" s="132" t="s">
        <v>95</v>
      </c>
      <c r="F7187" s="132"/>
      <c r="G7187" s="132" t="str">
        <f t="shared" si="242"/>
        <v>1</v>
      </c>
      <c r="H7187" s="137">
        <f t="shared" si="241"/>
        <v>18</v>
      </c>
      <c r="I7187" s="132" t="str" cm="1">
        <f t="array" ref="I7187">_xlfn.XLOOKUP(C7187,imp_horarios,imp_trechos_janta,"",-1,1)</f>
        <v>GOIANIA X TERESINA 18:00</v>
      </c>
      <c r="J7187" s="145" t="str" cm="1">
        <f t="array" ref="J7187">_xlfn.XLOOKUP(D7187,justificativas_motivos,justificativas_texto,"",1,1)</f>
        <v>MOTORISTA CUMPRINDO HORÁRIO NA ESCALA ATUAL</v>
      </c>
    </row>
    <row r="7188" spans="1:10" ht="41.25" hidden="1" customHeight="1">
      <c r="A7188" s="144">
        <v>45933</v>
      </c>
      <c r="B7188" s="135">
        <v>25006</v>
      </c>
      <c r="C7188" s="133">
        <v>0.79166666666666663</v>
      </c>
      <c r="D7188" s="136" t="s">
        <v>11</v>
      </c>
      <c r="E7188" s="132" t="s">
        <v>290</v>
      </c>
      <c r="F7188" s="132"/>
      <c r="G7188" s="132" t="str">
        <f t="shared" si="242"/>
        <v>1</v>
      </c>
      <c r="H7188" s="137">
        <f t="shared" si="241"/>
        <v>18</v>
      </c>
      <c r="I7188" s="132" t="str" cm="1">
        <f t="array" ref="I7188">_xlfn.XLOOKUP(C7188,imp_horarios,imp_trechos_janta,"",-1,1)</f>
        <v>GOIANIA X TERESINA 18:00</v>
      </c>
      <c r="J7188" s="145" t="str" cm="1">
        <f t="array" ref="J7188">_xlfn.XLOOKUP(D7188,justificativas_motivos,justificativas_texto,"",1,1)</f>
        <v>MOTORISTA CUMPRINDO HORÁRIO NA ESCALA ATUAL</v>
      </c>
    </row>
    <row r="7189" spans="1:10" ht="41.25" hidden="1" customHeight="1">
      <c r="A7189" s="144">
        <v>45933</v>
      </c>
      <c r="B7189" s="135">
        <v>25006</v>
      </c>
      <c r="C7189" s="133">
        <v>0.79166666666666663</v>
      </c>
      <c r="D7189" s="136" t="s">
        <v>11</v>
      </c>
      <c r="E7189" s="132" t="s">
        <v>331</v>
      </c>
      <c r="F7189" s="132"/>
      <c r="G7189" s="132" t="str">
        <f t="shared" si="242"/>
        <v>1</v>
      </c>
      <c r="H7189" s="137">
        <f t="shared" si="241"/>
        <v>18</v>
      </c>
      <c r="I7189" s="132" t="str" cm="1">
        <f t="array" ref="I7189">_xlfn.XLOOKUP(C7189,imp_horarios,imp_trechos_janta,"",-1,1)</f>
        <v>GOIANIA X TERESINA 18:00</v>
      </c>
      <c r="J7189" s="145" t="str" cm="1">
        <f t="array" ref="J7189">_xlfn.XLOOKUP(D7189,justificativas_motivos,justificativas_texto,"",1,1)</f>
        <v>MOTORISTA CUMPRINDO HORÁRIO NA ESCALA ATUAL</v>
      </c>
    </row>
    <row r="7190" spans="1:10" ht="41.25" hidden="1" customHeight="1">
      <c r="A7190" s="144">
        <v>45933</v>
      </c>
      <c r="B7190" s="135">
        <v>24012</v>
      </c>
      <c r="C7190" s="133">
        <v>0.83333333333333337</v>
      </c>
      <c r="D7190" s="136" t="s">
        <v>11</v>
      </c>
      <c r="E7190" s="132" t="s">
        <v>108</v>
      </c>
      <c r="F7190" s="132"/>
      <c r="G7190" s="132" t="str">
        <f t="shared" si="242"/>
        <v>1</v>
      </c>
      <c r="H7190" s="137">
        <f t="shared" si="241"/>
        <v>18</v>
      </c>
      <c r="I7190" s="132" t="str" cm="1">
        <f t="array" ref="I7190">_xlfn.XLOOKUP(C7190,imp_horarios,imp_trechos_janta,"",-1,1)</f>
        <v>GOIANIA X SAO LUIS 20:00</v>
      </c>
      <c r="J7190" s="145" t="str" cm="1">
        <f t="array" ref="J7190">_xlfn.XLOOKUP(D7190,justificativas_motivos,justificativas_texto,"",1,1)</f>
        <v>MOTORISTA CUMPRINDO HORÁRIO NA ESCALA ATUAL</v>
      </c>
    </row>
    <row r="7191" spans="1:10" ht="41.25" hidden="1" customHeight="1">
      <c r="A7191" s="144">
        <v>45933</v>
      </c>
      <c r="B7191" s="135">
        <v>24012</v>
      </c>
      <c r="C7191" s="133">
        <v>0.83333333333333337</v>
      </c>
      <c r="D7191" s="136" t="s">
        <v>11</v>
      </c>
      <c r="E7191" s="132" t="s">
        <v>138</v>
      </c>
      <c r="F7191" s="132"/>
      <c r="G7191" s="132" t="str">
        <f t="shared" si="242"/>
        <v>1</v>
      </c>
      <c r="H7191" s="137">
        <f t="shared" si="241"/>
        <v>18</v>
      </c>
      <c r="I7191" s="132" t="str" cm="1">
        <f t="array" ref="I7191">_xlfn.XLOOKUP(C7191,imp_horarios,imp_trechos_janta,"",-1,1)</f>
        <v>GOIANIA X SAO LUIS 20:00</v>
      </c>
      <c r="J7191" s="145" t="str" cm="1">
        <f t="array" ref="J7191">_xlfn.XLOOKUP(D7191,justificativas_motivos,justificativas_texto,"",1,1)</f>
        <v>MOTORISTA CUMPRINDO HORÁRIO NA ESCALA ATUAL</v>
      </c>
    </row>
    <row r="7192" spans="1:10" ht="41.25" hidden="1" customHeight="1">
      <c r="A7192" s="144">
        <v>45933</v>
      </c>
      <c r="B7192" s="135">
        <v>20014</v>
      </c>
      <c r="C7192" s="133">
        <v>0.84166666666666667</v>
      </c>
      <c r="D7192" s="136" t="s">
        <v>11</v>
      </c>
      <c r="E7192" s="132" t="s">
        <v>86</v>
      </c>
      <c r="F7192" s="132"/>
      <c r="G7192" s="132" t="str">
        <f t="shared" si="242"/>
        <v>1</v>
      </c>
      <c r="H7192" s="137">
        <f t="shared" si="241"/>
        <v>18</v>
      </c>
      <c r="I7192" s="132" t="str" cm="1">
        <f t="array" ref="I7192">_xlfn.XLOOKUP(C7192,imp_horarios,imp_trechos_janta,"",-1,1)</f>
        <v>GOIANIA X SAO LUIS 20:00</v>
      </c>
      <c r="J7192" s="145" t="str" cm="1">
        <f t="array" ref="J7192">_xlfn.XLOOKUP(D7192,justificativas_motivos,justificativas_texto,"",1,1)</f>
        <v>MOTORISTA CUMPRINDO HORÁRIO NA ESCALA ATUAL</v>
      </c>
    </row>
    <row r="7193" spans="1:10" ht="41.25" hidden="1" customHeight="1">
      <c r="A7193" s="144">
        <v>45933</v>
      </c>
      <c r="B7193" s="135">
        <v>20014</v>
      </c>
      <c r="C7193" s="133">
        <v>0.84166666666666667</v>
      </c>
      <c r="D7193" s="136" t="s">
        <v>11</v>
      </c>
      <c r="E7193" s="132" t="s">
        <v>52</v>
      </c>
      <c r="F7193" s="132"/>
      <c r="G7193" s="132" t="str">
        <f t="shared" si="242"/>
        <v>1</v>
      </c>
      <c r="H7193" s="137">
        <f t="shared" si="241"/>
        <v>18</v>
      </c>
      <c r="I7193" s="132" t="str" cm="1">
        <f t="array" ref="I7193">_xlfn.XLOOKUP(C7193,imp_horarios,imp_trechos_janta,"",-1,1)</f>
        <v>GOIANIA X SAO LUIS 20:00</v>
      </c>
      <c r="J7193" s="145" t="str" cm="1">
        <f t="array" ref="J7193">_xlfn.XLOOKUP(D7193,justificativas_motivos,justificativas_texto,"",1,1)</f>
        <v>MOTORISTA CUMPRINDO HORÁRIO NA ESCALA ATUAL</v>
      </c>
    </row>
    <row r="7194" spans="1:10" ht="41.25" hidden="1" customHeight="1">
      <c r="A7194" s="144">
        <v>45933</v>
      </c>
      <c r="B7194" s="135">
        <v>20013</v>
      </c>
      <c r="C7194" s="133">
        <v>0.85416666666666663</v>
      </c>
      <c r="D7194" s="136" t="s">
        <v>11</v>
      </c>
      <c r="E7194" s="132" t="s">
        <v>343</v>
      </c>
      <c r="F7194" s="132"/>
      <c r="G7194" s="132" t="str">
        <f t="shared" si="242"/>
        <v>1</v>
      </c>
      <c r="H7194" s="137">
        <f t="shared" ref="H7194:H7223" si="243">IF(E7194="MOTORISTA","",18)</f>
        <v>18</v>
      </c>
      <c r="I7194" s="132" t="str" cm="1">
        <f t="array" ref="I7194">_xlfn.XLOOKUP(C7194,imp_horarios,imp_trechos_janta,"",-1,1)</f>
        <v>IMPERATRIZ X SÃO LUIS 20:15</v>
      </c>
      <c r="J7194" s="145" t="str" cm="1">
        <f t="array" ref="J7194">_xlfn.XLOOKUP(D7194,justificativas_motivos,justificativas_texto,"",1,1)</f>
        <v>MOTORISTA CUMPRINDO HORÁRIO NA ESCALA ATUAL</v>
      </c>
    </row>
    <row r="7195" spans="1:10" ht="41.25" hidden="1" customHeight="1">
      <c r="A7195" s="152">
        <v>45933</v>
      </c>
      <c r="B7195" s="146">
        <v>20013</v>
      </c>
      <c r="C7195" s="147">
        <v>0.85416666666666663</v>
      </c>
      <c r="D7195" s="148" t="s">
        <v>11</v>
      </c>
      <c r="E7195" s="132" t="s">
        <v>400</v>
      </c>
      <c r="F7195" s="149"/>
      <c r="G7195" s="149" t="str">
        <f t="shared" si="242"/>
        <v>1</v>
      </c>
      <c r="H7195" s="150">
        <f t="shared" si="243"/>
        <v>18</v>
      </c>
      <c r="I7195" s="149" t="str" cm="1">
        <f t="array" ref="I7195">_xlfn.XLOOKUP(C7195,imp_horarios,imp_trechos_janta,"",-1,1)</f>
        <v>IMPERATRIZ X SÃO LUIS 20:15</v>
      </c>
      <c r="J7195" s="151" t="str" cm="1">
        <f t="array" ref="J7195">_xlfn.XLOOKUP(D7195,justificativas_motivos,justificativas_texto,"",1,1)</f>
        <v>MOTORISTA CUMPRINDO HORÁRIO NA ESCALA ATUAL</v>
      </c>
    </row>
    <row r="7196" spans="1:10" ht="41.25" hidden="1" customHeight="1">
      <c r="A7196" s="152">
        <v>45933</v>
      </c>
      <c r="B7196" s="146">
        <v>19021</v>
      </c>
      <c r="C7196" s="147">
        <v>0.87847222222222221</v>
      </c>
      <c r="D7196" s="148" t="s">
        <v>11</v>
      </c>
      <c r="E7196" s="132" t="s">
        <v>127</v>
      </c>
      <c r="F7196" s="149"/>
      <c r="G7196" s="149" t="str">
        <f t="shared" si="242"/>
        <v>1</v>
      </c>
      <c r="H7196" s="150">
        <f t="shared" si="243"/>
        <v>18</v>
      </c>
      <c r="I7196" s="149" t="str" cm="1">
        <f t="array" ref="I7196">_xlfn.XLOOKUP(C7196,imp_horarios,imp_trechos_janta,"",-1,1)</f>
        <v>BELEM X GOIANIA 21:05</v>
      </c>
      <c r="J7196" s="151" t="str" cm="1">
        <f t="array" ref="J7196">_xlfn.XLOOKUP(D7196,justificativas_motivos,justificativas_texto,"",1,1)</f>
        <v>MOTORISTA CUMPRINDO HORÁRIO NA ESCALA ATUAL</v>
      </c>
    </row>
    <row r="7197" spans="1:10" ht="41.25" hidden="1" customHeight="1">
      <c r="A7197" s="152">
        <v>45933</v>
      </c>
      <c r="B7197" s="146">
        <v>19021</v>
      </c>
      <c r="C7197" s="147">
        <v>0.87847222222222221</v>
      </c>
      <c r="D7197" s="148" t="s">
        <v>11</v>
      </c>
      <c r="E7197" s="132" t="s">
        <v>18</v>
      </c>
      <c r="F7197" s="149"/>
      <c r="G7197" s="149" t="str">
        <f t="shared" si="242"/>
        <v>1</v>
      </c>
      <c r="H7197" s="150">
        <f t="shared" si="243"/>
        <v>18</v>
      </c>
      <c r="I7197" s="149" t="str" cm="1">
        <f t="array" ref="I7197">_xlfn.XLOOKUP(C7197,imp_horarios,imp_trechos_janta,"",-1,1)</f>
        <v>BELEM X GOIANIA 21:05</v>
      </c>
      <c r="J7197" s="151" t="str" cm="1">
        <f t="array" ref="J7197">_xlfn.XLOOKUP(D7197,justificativas_motivos,justificativas_texto,"",1,1)</f>
        <v>MOTORISTA CUMPRINDO HORÁRIO NA ESCALA ATUAL</v>
      </c>
    </row>
    <row r="7198" spans="1:10" ht="41.25" hidden="1" customHeight="1">
      <c r="A7198" s="152">
        <v>45934</v>
      </c>
      <c r="B7198" s="146">
        <v>19016</v>
      </c>
      <c r="C7198" s="147">
        <v>0.84166666666666667</v>
      </c>
      <c r="D7198" s="148" t="s">
        <v>11</v>
      </c>
      <c r="E7198" s="132" t="s">
        <v>554</v>
      </c>
      <c r="F7198" s="149"/>
      <c r="G7198" s="149" t="str">
        <f t="shared" si="242"/>
        <v>1</v>
      </c>
      <c r="H7198" s="150">
        <f t="shared" si="243"/>
        <v>18</v>
      </c>
      <c r="I7198" s="149" t="s">
        <v>49</v>
      </c>
      <c r="J7198" s="151" t="str" cm="1">
        <f t="array" ref="J7198">_xlfn.XLOOKUP(D7198,justificativas_motivos,justificativas_texto,"",1,1)</f>
        <v>MOTORISTA CUMPRINDO HORÁRIO NA ESCALA ATUAL</v>
      </c>
    </row>
    <row r="7199" spans="1:10" ht="41.25" hidden="1" customHeight="1">
      <c r="A7199" s="152">
        <v>45934</v>
      </c>
      <c r="B7199" s="146">
        <v>19016</v>
      </c>
      <c r="C7199" s="147">
        <v>0.84166666666666667</v>
      </c>
      <c r="D7199" s="148" t="s">
        <v>11</v>
      </c>
      <c r="E7199" s="132" t="s">
        <v>95</v>
      </c>
      <c r="F7199" s="149"/>
      <c r="G7199" s="149" t="str">
        <f t="shared" si="242"/>
        <v>1</v>
      </c>
      <c r="H7199" s="150">
        <f t="shared" si="243"/>
        <v>18</v>
      </c>
      <c r="I7199" s="149" t="s">
        <v>49</v>
      </c>
      <c r="J7199" s="151" t="str" cm="1">
        <f t="array" ref="J7199">_xlfn.XLOOKUP(D7199,justificativas_motivos,justificativas_texto,"",1,1)</f>
        <v>MOTORISTA CUMPRINDO HORÁRIO NA ESCALA ATUAL</v>
      </c>
    </row>
    <row r="7200" spans="1:10" ht="41.25" hidden="1" customHeight="1">
      <c r="A7200" s="152">
        <v>45934</v>
      </c>
      <c r="B7200" s="146">
        <v>19011</v>
      </c>
      <c r="C7200" s="147">
        <v>0.85416666666666663</v>
      </c>
      <c r="D7200" s="148" t="s">
        <v>11</v>
      </c>
      <c r="E7200" s="132" t="s">
        <v>290</v>
      </c>
      <c r="F7200" s="149"/>
      <c r="G7200" s="149" t="str">
        <f t="shared" si="242"/>
        <v>1</v>
      </c>
      <c r="H7200" s="150">
        <f t="shared" si="243"/>
        <v>18</v>
      </c>
      <c r="I7200" s="149" t="s">
        <v>583</v>
      </c>
      <c r="J7200" s="151" t="str" cm="1">
        <f t="array" ref="J7200">_xlfn.XLOOKUP(D7200,justificativas_motivos,justificativas_texto,"",1,1)</f>
        <v>MOTORISTA CUMPRINDO HORÁRIO NA ESCALA ATUAL</v>
      </c>
    </row>
    <row r="7201" spans="1:10" ht="41.25" hidden="1" customHeight="1">
      <c r="A7201" s="152">
        <v>45934</v>
      </c>
      <c r="B7201" s="146">
        <v>19011</v>
      </c>
      <c r="C7201" s="147">
        <v>0.85416666666666663</v>
      </c>
      <c r="D7201" s="148" t="s">
        <v>11</v>
      </c>
      <c r="E7201" s="149" t="s">
        <v>331</v>
      </c>
      <c r="F7201" s="149"/>
      <c r="G7201" s="149" t="str">
        <f t="shared" si="242"/>
        <v>1</v>
      </c>
      <c r="H7201" s="150">
        <f t="shared" si="243"/>
        <v>18</v>
      </c>
      <c r="I7201" s="149" t="s">
        <v>583</v>
      </c>
      <c r="J7201" s="151" t="str" cm="1">
        <f t="array" ref="J7201">_xlfn.XLOOKUP(D7201,justificativas_motivos,justificativas_texto,"",1,1)</f>
        <v>MOTORISTA CUMPRINDO HORÁRIO NA ESCALA ATUAL</v>
      </c>
    </row>
    <row r="7202" spans="1:10" ht="41.25" hidden="1" customHeight="1">
      <c r="A7202" s="152">
        <v>45934</v>
      </c>
      <c r="B7202" s="146">
        <v>19025</v>
      </c>
      <c r="C7202" s="147">
        <v>0.87847222222222221</v>
      </c>
      <c r="D7202" s="148" t="s">
        <v>11</v>
      </c>
      <c r="E7202" s="149" t="s">
        <v>108</v>
      </c>
      <c r="F7202" s="149"/>
      <c r="G7202" s="149" t="str">
        <f t="shared" si="242"/>
        <v>1</v>
      </c>
      <c r="H7202" s="150">
        <f t="shared" si="243"/>
        <v>18</v>
      </c>
      <c r="I7202" s="149" t="str" cm="1">
        <f t="array" ref="I7202">_xlfn.XLOOKUP(C7202,imp_horarios,imp_trechos_janta,"",-1,1)</f>
        <v>BELEM X GOIANIA 21:05</v>
      </c>
      <c r="J7202" s="151" t="str" cm="1">
        <f t="array" ref="J7202">_xlfn.XLOOKUP(D7202,justificativas_motivos,justificativas_texto,"",1,1)</f>
        <v>MOTORISTA CUMPRINDO HORÁRIO NA ESCALA ATUAL</v>
      </c>
    </row>
    <row r="7203" spans="1:10" ht="41.25" hidden="1" customHeight="1">
      <c r="A7203" s="152">
        <v>45934</v>
      </c>
      <c r="B7203" s="146">
        <v>19025</v>
      </c>
      <c r="C7203" s="147">
        <v>0.87847222222222221</v>
      </c>
      <c r="D7203" s="148" t="s">
        <v>11</v>
      </c>
      <c r="E7203" s="149" t="s">
        <v>138</v>
      </c>
      <c r="F7203" s="149"/>
      <c r="G7203" s="149" t="str">
        <f t="shared" si="242"/>
        <v>1</v>
      </c>
      <c r="H7203" s="150">
        <f t="shared" si="243"/>
        <v>18</v>
      </c>
      <c r="I7203" s="149" t="str" cm="1">
        <f t="array" ref="I7203">_xlfn.XLOOKUP(C7203,imp_horarios,imp_trechos_janta,"",-1,1)</f>
        <v>BELEM X GOIANIA 21:05</v>
      </c>
      <c r="J7203" s="151" t="str" cm="1">
        <f t="array" ref="J7203">_xlfn.XLOOKUP(D7203,justificativas_motivos,justificativas_texto,"",1,1)</f>
        <v>MOTORISTA CUMPRINDO HORÁRIO NA ESCALA ATUAL</v>
      </c>
    </row>
    <row r="7204" spans="1:10" ht="41.25" hidden="1" customHeight="1">
      <c r="A7204" s="152">
        <v>45934</v>
      </c>
      <c r="B7204" s="146">
        <v>25006</v>
      </c>
      <c r="C7204" s="147">
        <v>0.3</v>
      </c>
      <c r="D7204" s="148" t="s">
        <v>11</v>
      </c>
      <c r="E7204" s="153" t="s">
        <v>302</v>
      </c>
      <c r="F7204" s="149"/>
      <c r="G7204" s="149" t="str">
        <f t="shared" si="242"/>
        <v>1</v>
      </c>
      <c r="H7204" s="150">
        <f t="shared" si="243"/>
        <v>18</v>
      </c>
      <c r="I7204" s="149" t="str" cm="1">
        <f t="array" ref="I7204">_xlfn.XLOOKUP(C7204,imp_horarios,imp_trechos_janta,"",-1,1)</f>
        <v>BELEM X GOIANIA 07:12</v>
      </c>
      <c r="J7204" s="151" t="str" cm="1">
        <f t="array" ref="J7204">_xlfn.XLOOKUP(D7204,justificativas_motivos,justificativas_texto,"",1,1)</f>
        <v>MOTORISTA CUMPRINDO HORÁRIO NA ESCALA ATUAL</v>
      </c>
    </row>
    <row r="7205" spans="1:10" ht="41.25" hidden="1" customHeight="1">
      <c r="A7205" s="152">
        <v>45934</v>
      </c>
      <c r="B7205" s="146">
        <v>25006</v>
      </c>
      <c r="C7205" s="147">
        <v>0.3</v>
      </c>
      <c r="D7205" s="148" t="s">
        <v>11</v>
      </c>
      <c r="E7205" s="153" t="s">
        <v>171</v>
      </c>
      <c r="F7205" s="149"/>
      <c r="G7205" s="149" t="str">
        <f t="shared" si="242"/>
        <v>1</v>
      </c>
      <c r="H7205" s="150">
        <f t="shared" si="243"/>
        <v>18</v>
      </c>
      <c r="I7205" s="149" t="str" cm="1">
        <f t="array" ref="I7205">_xlfn.XLOOKUP(C7205,imp_horarios,imp_trechos_janta,"",-1,1)</f>
        <v>BELEM X GOIANIA 07:12</v>
      </c>
      <c r="J7205" s="151" t="str" cm="1">
        <f t="array" ref="J7205">_xlfn.XLOOKUP(D7205,justificativas_motivos,justificativas_texto,"",1,1)</f>
        <v>MOTORISTA CUMPRINDO HORÁRIO NA ESCALA ATUAL</v>
      </c>
    </row>
    <row r="7206" spans="1:10" ht="41.25" hidden="1" customHeight="1">
      <c r="A7206" s="152">
        <v>45934</v>
      </c>
      <c r="B7206" s="146">
        <v>19009</v>
      </c>
      <c r="C7206" s="147">
        <v>0.75</v>
      </c>
      <c r="D7206" s="148" t="s">
        <v>11</v>
      </c>
      <c r="E7206" s="149" t="s">
        <v>66</v>
      </c>
      <c r="F7206" s="149"/>
      <c r="G7206" s="149" t="str">
        <f t="shared" si="242"/>
        <v>1</v>
      </c>
      <c r="H7206" s="150">
        <f t="shared" si="243"/>
        <v>18</v>
      </c>
      <c r="I7206" s="149" t="str" cm="1">
        <f t="array" ref="I7206">_xlfn.XLOOKUP(C7206,imp_horarios,imp_trechos_janta,"",-1,1)</f>
        <v>GOIANIA X TERESINA 18:00</v>
      </c>
      <c r="J7206" s="151" t="str" cm="1">
        <f t="array" ref="J7206">_xlfn.XLOOKUP(D7206,justificativas_motivos,justificativas_texto,"",1,1)</f>
        <v>MOTORISTA CUMPRINDO HORÁRIO NA ESCALA ATUAL</v>
      </c>
    </row>
    <row r="7207" spans="1:10" ht="41.25" hidden="1" customHeight="1">
      <c r="A7207" s="152">
        <v>45934</v>
      </c>
      <c r="B7207" s="146">
        <v>19009</v>
      </c>
      <c r="C7207" s="147">
        <v>0.75</v>
      </c>
      <c r="D7207" s="148" t="s">
        <v>11</v>
      </c>
      <c r="E7207" s="149" t="s">
        <v>226</v>
      </c>
      <c r="F7207" s="149"/>
      <c r="G7207" s="149" t="str">
        <f t="shared" si="242"/>
        <v>1</v>
      </c>
      <c r="H7207" s="150">
        <f t="shared" si="243"/>
        <v>18</v>
      </c>
      <c r="I7207" s="149" t="str" cm="1">
        <f t="array" ref="I7207">_xlfn.XLOOKUP(C7207,imp_horarios,imp_trechos_janta,"",-1,1)</f>
        <v>GOIANIA X TERESINA 18:00</v>
      </c>
      <c r="J7207" s="151" t="str" cm="1">
        <f t="array" ref="J7207">_xlfn.XLOOKUP(D7207,justificativas_motivos,justificativas_texto,"",1,1)</f>
        <v>MOTORISTA CUMPRINDO HORÁRIO NA ESCALA ATUAL</v>
      </c>
    </row>
    <row r="7208" spans="1:10" ht="41.25" hidden="1" customHeight="1">
      <c r="A7208" s="152">
        <v>45934</v>
      </c>
      <c r="B7208" s="146">
        <v>24009</v>
      </c>
      <c r="C7208" s="147">
        <v>0.79166666666666663</v>
      </c>
      <c r="D7208" s="148" t="s">
        <v>11</v>
      </c>
      <c r="E7208" s="149" t="s">
        <v>83</v>
      </c>
      <c r="F7208" s="149"/>
      <c r="G7208" s="149" t="str">
        <f t="shared" si="242"/>
        <v>1</v>
      </c>
      <c r="H7208" s="150">
        <f t="shared" si="243"/>
        <v>18</v>
      </c>
      <c r="I7208" s="149" t="s">
        <v>79</v>
      </c>
      <c r="J7208" s="151" t="str" cm="1">
        <f t="array" ref="J7208">_xlfn.XLOOKUP(D7208,justificativas_motivos,justificativas_texto,"",1,1)</f>
        <v>MOTORISTA CUMPRINDO HORÁRIO NA ESCALA ATUAL</v>
      </c>
    </row>
    <row r="7209" spans="1:10" ht="41.25" hidden="1" customHeight="1">
      <c r="A7209" s="144">
        <v>45934</v>
      </c>
      <c r="B7209" s="135">
        <v>24009</v>
      </c>
      <c r="C7209" s="133">
        <v>0.79166666666666663</v>
      </c>
      <c r="D7209" s="136" t="s">
        <v>11</v>
      </c>
      <c r="E7209" s="132" t="s">
        <v>173</v>
      </c>
      <c r="F7209" s="132"/>
      <c r="G7209" s="132" t="str">
        <f t="shared" si="242"/>
        <v>1</v>
      </c>
      <c r="H7209" s="137">
        <f t="shared" si="243"/>
        <v>18</v>
      </c>
      <c r="I7209" s="132" t="s">
        <v>79</v>
      </c>
      <c r="J7209" s="145" t="str" cm="1">
        <f t="array" ref="J7209">_xlfn.XLOOKUP(D7209,justificativas_motivos,justificativas_texto,"",1,1)</f>
        <v>MOTORISTA CUMPRINDO HORÁRIO NA ESCALA ATUAL</v>
      </c>
    </row>
    <row r="7210" spans="1:10" ht="41.25" hidden="1" customHeight="1">
      <c r="A7210" s="144">
        <v>45934</v>
      </c>
      <c r="B7210" s="135">
        <v>24002</v>
      </c>
      <c r="C7210" s="133">
        <v>0.83333333333333337</v>
      </c>
      <c r="D7210" s="136" t="s">
        <v>11</v>
      </c>
      <c r="E7210" s="132" t="s">
        <v>219</v>
      </c>
      <c r="F7210" s="132"/>
      <c r="G7210" s="132" t="str">
        <f t="shared" si="242"/>
        <v>1</v>
      </c>
      <c r="H7210" s="137">
        <f t="shared" si="243"/>
        <v>18</v>
      </c>
      <c r="I7210" s="132" t="str" cm="1">
        <f t="array" ref="I7210">_xlfn.XLOOKUP(C7210,imp_horarios,imp_trechos_janta,"",-1,1)</f>
        <v>GOIANIA X SAO LUIS 20:00</v>
      </c>
      <c r="J7210" s="145" t="str" cm="1">
        <f t="array" ref="J7210">_xlfn.XLOOKUP(D7210,justificativas_motivos,justificativas_texto,"",1,1)</f>
        <v>MOTORISTA CUMPRINDO HORÁRIO NA ESCALA ATUAL</v>
      </c>
    </row>
    <row r="7211" spans="1:10" ht="41.25" hidden="1" customHeight="1">
      <c r="A7211" s="144">
        <v>45934</v>
      </c>
      <c r="B7211" s="135">
        <v>24002</v>
      </c>
      <c r="C7211" s="133">
        <v>0.83333333333333337</v>
      </c>
      <c r="D7211" s="136" t="s">
        <v>11</v>
      </c>
      <c r="E7211" s="132" t="s">
        <v>130</v>
      </c>
      <c r="F7211" s="132"/>
      <c r="G7211" s="132" t="str">
        <f t="shared" si="242"/>
        <v>1</v>
      </c>
      <c r="H7211" s="137">
        <f t="shared" si="243"/>
        <v>18</v>
      </c>
      <c r="I7211" s="132" t="str" cm="1">
        <f t="array" ref="I7211">_xlfn.XLOOKUP(C7211,imp_horarios,imp_trechos_janta,"",-1,1)</f>
        <v>GOIANIA X SAO LUIS 20:00</v>
      </c>
      <c r="J7211" s="145" t="str" cm="1">
        <f t="array" ref="J7211">_xlfn.XLOOKUP(D7211,justificativas_motivos,justificativas_texto,"",1,1)</f>
        <v>MOTORISTA CUMPRINDO HORÁRIO NA ESCALA ATUAL</v>
      </c>
    </row>
    <row r="7212" spans="1:10" ht="41.25" hidden="1" customHeight="1">
      <c r="A7212" s="144">
        <v>45935</v>
      </c>
      <c r="B7212" s="133" t="s">
        <v>137</v>
      </c>
      <c r="C7212" s="133" t="s">
        <v>137</v>
      </c>
      <c r="D7212" s="133" t="s">
        <v>137</v>
      </c>
      <c r="E7212" s="132" t="s">
        <v>83</v>
      </c>
      <c r="F7212" s="132"/>
      <c r="G7212" s="132" t="str">
        <f t="shared" si="242"/>
        <v>1</v>
      </c>
      <c r="H7212" s="137">
        <f t="shared" si="243"/>
        <v>18</v>
      </c>
      <c r="I7212" s="132" t="s">
        <v>137</v>
      </c>
      <c r="J7212" s="145" t="str" cm="1">
        <f t="array" ref="J7212">_xlfn.XLOOKUP(D7214,justificativas_motivos,justificativas_texto,"",1,1)</f>
        <v>MOTORISTA CUMPRINDO HORÁRIO NA ESCALA ATUAL</v>
      </c>
    </row>
    <row r="7213" spans="1:10" ht="41.25" hidden="1" customHeight="1">
      <c r="A7213" s="144">
        <v>45935</v>
      </c>
      <c r="B7213" s="133" t="s">
        <v>137</v>
      </c>
      <c r="C7213" s="133" t="s">
        <v>137</v>
      </c>
      <c r="D7213" s="133" t="s">
        <v>137</v>
      </c>
      <c r="E7213" s="132" t="s">
        <v>219</v>
      </c>
      <c r="F7213" s="132"/>
      <c r="G7213" s="132" t="str">
        <f t="shared" si="242"/>
        <v>1</v>
      </c>
      <c r="H7213" s="137">
        <f t="shared" si="243"/>
        <v>18</v>
      </c>
      <c r="I7213" s="132" t="s">
        <v>137</v>
      </c>
      <c r="J7213" s="145" t="str" cm="1">
        <f t="array" ref="J7213">_xlfn.XLOOKUP(D7215,justificativas_motivos,justificativas_texto,"",1,1)</f>
        <v>MOTORISTA CUMPRINDO HORÁRIO NA ESCALA ATUAL</v>
      </c>
    </row>
    <row r="7214" spans="1:10" ht="41.25" hidden="1" customHeight="1">
      <c r="A7214" s="144">
        <v>45935</v>
      </c>
      <c r="B7214" s="135" t="s">
        <v>137</v>
      </c>
      <c r="C7214" s="133" t="s">
        <v>137</v>
      </c>
      <c r="D7214" s="136" t="s">
        <v>11</v>
      </c>
      <c r="E7214" s="132" t="s">
        <v>173</v>
      </c>
      <c r="F7214" s="132"/>
      <c r="G7214" s="132" t="str">
        <f t="shared" si="242"/>
        <v>1</v>
      </c>
      <c r="H7214" s="137">
        <f t="shared" si="243"/>
        <v>18</v>
      </c>
      <c r="I7214" s="132" t="s">
        <v>137</v>
      </c>
      <c r="J7214" s="145" t="str" cm="1">
        <f t="array" ref="J7214">_xlfn.XLOOKUP(D7216,justificativas_motivos,justificativas_texto,"",1,1)</f>
        <v>MOTORISTA CUMPRINDO HORÁRIO NA ESCALA ATUAL</v>
      </c>
    </row>
    <row r="7215" spans="1:10" ht="41.25" hidden="1" customHeight="1">
      <c r="A7215" s="144">
        <v>45935</v>
      </c>
      <c r="B7215" s="135" t="s">
        <v>137</v>
      </c>
      <c r="C7215" s="133" t="s">
        <v>137</v>
      </c>
      <c r="D7215" s="136" t="s">
        <v>11</v>
      </c>
      <c r="E7215" s="132" t="s">
        <v>130</v>
      </c>
      <c r="F7215" s="132"/>
      <c r="G7215" s="132" t="str">
        <f t="shared" si="242"/>
        <v>1</v>
      </c>
      <c r="H7215" s="137">
        <f t="shared" si="243"/>
        <v>18</v>
      </c>
      <c r="I7215" s="132" t="s">
        <v>137</v>
      </c>
      <c r="J7215" s="145" t="str" cm="1">
        <f t="array" ref="J7215">_xlfn.XLOOKUP(D7217,justificativas_motivos,justificativas_texto,"",1,1)</f>
        <v>MOTORISTA CUMPRINDO HORÁRIO NA ESCALA ATUAL</v>
      </c>
    </row>
    <row r="7216" spans="1:10" ht="41.25" hidden="1" customHeight="1">
      <c r="A7216" s="144">
        <v>45935</v>
      </c>
      <c r="B7216" s="135">
        <v>20010</v>
      </c>
      <c r="C7216" s="133">
        <v>0.39583333333333331</v>
      </c>
      <c r="D7216" s="136" t="s">
        <v>11</v>
      </c>
      <c r="E7216" s="132" t="s">
        <v>194</v>
      </c>
      <c r="F7216" s="132"/>
      <c r="G7216" s="132" t="str">
        <f t="shared" si="242"/>
        <v>1</v>
      </c>
      <c r="H7216" s="137">
        <f t="shared" si="243"/>
        <v>18</v>
      </c>
      <c r="I7216" s="132" t="s">
        <v>145</v>
      </c>
      <c r="J7216" s="145" t="str" cm="1">
        <f t="array" ref="J7216">_xlfn.XLOOKUP(D7218,justificativas_motivos,justificativas_texto,"",1,1)</f>
        <v>MOTORISTA CUMPRINDO HORÁRIO NA ESCALA ATUAL</v>
      </c>
    </row>
    <row r="7217" spans="1:10" ht="41.25" hidden="1" customHeight="1">
      <c r="A7217" s="144">
        <v>45935</v>
      </c>
      <c r="B7217" s="135">
        <v>20010</v>
      </c>
      <c r="C7217" s="133">
        <v>0.39583333333333331</v>
      </c>
      <c r="D7217" s="136" t="s">
        <v>11</v>
      </c>
      <c r="E7217" s="149" t="s">
        <v>85</v>
      </c>
      <c r="F7217" s="149"/>
      <c r="G7217" s="149" t="str">
        <f t="shared" si="242"/>
        <v>1</v>
      </c>
      <c r="H7217" s="150">
        <f t="shared" si="243"/>
        <v>18</v>
      </c>
      <c r="I7217" s="132" t="s">
        <v>145</v>
      </c>
      <c r="J7217" s="151" t="str" cm="1">
        <f t="array" ref="J7217">_xlfn.XLOOKUP(D7219,justificativas_motivos,justificativas_texto,"",1,1)</f>
        <v>MOTORISTA CUMPRINDO HORÁRIO NA ESCALA ATUAL</v>
      </c>
    </row>
    <row r="7218" spans="1:10" ht="41.25" hidden="1" customHeight="1">
      <c r="A7218" s="144">
        <v>45935</v>
      </c>
      <c r="B7218" s="135">
        <v>19001</v>
      </c>
      <c r="C7218" s="133">
        <v>0.75</v>
      </c>
      <c r="D7218" s="136" t="s">
        <v>11</v>
      </c>
      <c r="E7218" s="132" t="s">
        <v>40</v>
      </c>
      <c r="F7218" s="132"/>
      <c r="G7218" s="132" t="str">
        <f t="shared" si="242"/>
        <v>1</v>
      </c>
      <c r="H7218" s="137">
        <f t="shared" si="243"/>
        <v>18</v>
      </c>
      <c r="I7218" s="132" t="str" cm="1">
        <f t="array" ref="I7218">_xlfn.XLOOKUP(C7220,imp_horarios,imp_trechos_janta,"",-1,1)</f>
        <v>GOIANIA X TERESINA 18:00</v>
      </c>
      <c r="J7218" s="145" t="str" cm="1">
        <f t="array" ref="J7218">_xlfn.XLOOKUP(D7220,justificativas_motivos,justificativas_texto,"",1,1)</f>
        <v>MOTORISTA CUMPRINDO HORÁRIO NA ESCALA ATUAL</v>
      </c>
    </row>
    <row r="7219" spans="1:10" ht="41.25" hidden="1" customHeight="1">
      <c r="A7219" s="152">
        <v>45935</v>
      </c>
      <c r="B7219" s="146">
        <v>19001</v>
      </c>
      <c r="C7219" s="147">
        <v>0.75</v>
      </c>
      <c r="D7219" s="148" t="s">
        <v>11</v>
      </c>
      <c r="E7219" s="149" t="s">
        <v>413</v>
      </c>
      <c r="F7219" s="132"/>
      <c r="G7219" s="132" t="str">
        <f t="shared" si="242"/>
        <v>1</v>
      </c>
      <c r="H7219" s="137">
        <f t="shared" si="243"/>
        <v>18</v>
      </c>
      <c r="I7219" s="132" t="str" cm="1">
        <f t="array" ref="I7219">_xlfn.XLOOKUP(C7221,imp_horarios,imp_trechos_janta,"",-1,1)</f>
        <v>GOIANIA X TERESINA 18:00</v>
      </c>
      <c r="J7219" s="151" t="str" cm="1">
        <f t="array" ref="J7219">_xlfn.XLOOKUP(D7221,justificativas_motivos,justificativas_texto,"",1,1)</f>
        <v>MOTORISTA CUMPRINDO HORÁRIO NA ESCALA ATUAL</v>
      </c>
    </row>
    <row r="7220" spans="1:10" ht="41.25" hidden="1" customHeight="1">
      <c r="A7220" s="144">
        <v>45935</v>
      </c>
      <c r="B7220" s="135">
        <v>24013</v>
      </c>
      <c r="C7220" s="133">
        <v>0.79166666666666663</v>
      </c>
      <c r="D7220" s="136" t="s">
        <v>11</v>
      </c>
      <c r="E7220" s="149" t="s">
        <v>119</v>
      </c>
      <c r="F7220" s="132"/>
      <c r="G7220" s="132" t="str">
        <f t="shared" si="242"/>
        <v>1</v>
      </c>
      <c r="H7220" s="137">
        <f t="shared" si="243"/>
        <v>18</v>
      </c>
      <c r="I7220" s="142" t="s">
        <v>79</v>
      </c>
      <c r="J7220" s="145" t="str" cm="1">
        <f t="array" ref="J7220">_xlfn.XLOOKUP(D7222,justificativas_motivos,justificativas_texto,"",1,1)</f>
        <v>MOTORISTA CUMPRINDO HORÁRIO NA ESCALA ATUAL</v>
      </c>
    </row>
    <row r="7221" spans="1:10" ht="41.25" hidden="1" customHeight="1">
      <c r="A7221" s="152">
        <v>45935</v>
      </c>
      <c r="B7221" s="146">
        <v>24013</v>
      </c>
      <c r="C7221" s="147">
        <v>0.79166666666666663</v>
      </c>
      <c r="D7221" s="148" t="s">
        <v>11</v>
      </c>
      <c r="E7221" s="149" t="s">
        <v>397</v>
      </c>
      <c r="F7221" s="149"/>
      <c r="G7221" s="149" t="str">
        <f t="shared" si="242"/>
        <v>1</v>
      </c>
      <c r="H7221" s="150">
        <f t="shared" si="243"/>
        <v>18</v>
      </c>
      <c r="I7221" s="163" t="s">
        <v>79</v>
      </c>
      <c r="J7221" s="151" t="str" cm="1">
        <f t="array" ref="J7221">_xlfn.XLOOKUP(D7223,justificativas_motivos,justificativas_texto,"",1,1)</f>
        <v>MOTORISTA CUMPRINDO HORÁRIO NA ESCALA ATUAL</v>
      </c>
    </row>
    <row r="7222" spans="1:10" ht="41.25" hidden="1" customHeight="1">
      <c r="A7222" s="152">
        <v>45935</v>
      </c>
      <c r="B7222" s="146">
        <v>24010</v>
      </c>
      <c r="C7222" s="147">
        <v>0.83333333333333337</v>
      </c>
      <c r="D7222" s="148" t="s">
        <v>11</v>
      </c>
      <c r="E7222" s="149" t="s">
        <v>204</v>
      </c>
      <c r="F7222" s="149"/>
      <c r="G7222" s="163" t="str">
        <f t="shared" si="242"/>
        <v>1</v>
      </c>
      <c r="H7222" s="266">
        <f t="shared" si="243"/>
        <v>18</v>
      </c>
      <c r="I7222" s="163" t="s">
        <v>82</v>
      </c>
      <c r="J7222" s="151" t="e" cm="1">
        <f t="array" ref="J7222">_xlfn.XLOOKUP(#REF!,justificativas_motivos,justificativas_texto,"",1,1)</f>
        <v>#REF!</v>
      </c>
    </row>
    <row r="7223" spans="1:10" ht="41.25" hidden="1" customHeight="1">
      <c r="A7223" s="152">
        <v>45935</v>
      </c>
      <c r="B7223" s="146">
        <v>24010</v>
      </c>
      <c r="C7223" s="147">
        <v>0.83333333333333337</v>
      </c>
      <c r="D7223" s="148" t="s">
        <v>11</v>
      </c>
      <c r="E7223" s="149" t="s">
        <v>118</v>
      </c>
      <c r="F7223" s="149"/>
      <c r="G7223" s="149" t="str">
        <f t="shared" si="242"/>
        <v>1</v>
      </c>
      <c r="H7223" s="150">
        <f t="shared" si="243"/>
        <v>18</v>
      </c>
      <c r="I7223" s="149" t="s">
        <v>82</v>
      </c>
      <c r="J7223" s="151" t="str" cm="1">
        <f t="array" ref="J7223">_xlfn.XLOOKUP(D7223,justificativas_motivos,justificativas_texto,"",1,1)</f>
        <v>MOTORISTA CUMPRINDO HORÁRIO NA ESCALA ATUAL</v>
      </c>
    </row>
    <row r="7224" spans="1:10" ht="41.25" hidden="1" customHeight="1">
      <c r="A7224" s="152">
        <v>45936</v>
      </c>
      <c r="B7224" s="146">
        <v>17200</v>
      </c>
      <c r="C7224" s="147">
        <v>0.84375</v>
      </c>
      <c r="D7224" s="148" t="s">
        <v>11</v>
      </c>
      <c r="E7224" s="132" t="s">
        <v>194</v>
      </c>
      <c r="F7224" s="149"/>
      <c r="G7224" s="149" t="str">
        <f t="shared" ref="G7224:G7255" si="244">IF(E7224="MOTORISTA","","1")</f>
        <v>1</v>
      </c>
      <c r="H7224" s="150">
        <f t="shared" ref="H7224:H7255" si="245">IF(E7224="MOTORISTA","",18)</f>
        <v>18</v>
      </c>
      <c r="I7224" s="149" t="s">
        <v>49</v>
      </c>
      <c r="J7224" s="151" t="str" cm="1">
        <f t="array" ref="J7224">_xlfn.XLOOKUP(D7224,justificativas_motivos,justificativas_texto,"",1,1)</f>
        <v>MOTORISTA CUMPRINDO HORÁRIO NA ESCALA ATUAL</v>
      </c>
    </row>
    <row r="7225" spans="1:10" ht="41.25" hidden="1" customHeight="1">
      <c r="A7225" s="152">
        <v>45936</v>
      </c>
      <c r="B7225" s="146">
        <v>17200</v>
      </c>
      <c r="C7225" s="147">
        <v>0.84375</v>
      </c>
      <c r="D7225" s="148" t="s">
        <v>11</v>
      </c>
      <c r="E7225" s="149" t="s">
        <v>85</v>
      </c>
      <c r="F7225" s="149"/>
      <c r="G7225" s="149" t="str">
        <f t="shared" si="244"/>
        <v>1</v>
      </c>
      <c r="H7225" s="150">
        <f t="shared" si="245"/>
        <v>18</v>
      </c>
      <c r="I7225" s="149" t="s">
        <v>49</v>
      </c>
      <c r="J7225" s="151" t="str" cm="1">
        <f t="array" ref="J7225">_xlfn.XLOOKUP(D7225,justificativas_motivos,justificativas_texto,"",1,1)</f>
        <v>MOTORISTA CUMPRINDO HORÁRIO NA ESCALA ATUAL</v>
      </c>
    </row>
    <row r="7226" spans="1:10" ht="41.25" hidden="1" customHeight="1">
      <c r="A7226" s="152">
        <v>45936</v>
      </c>
      <c r="B7226" s="146">
        <v>20017</v>
      </c>
      <c r="C7226" s="147">
        <v>0.85416666666666663</v>
      </c>
      <c r="D7226" s="148" t="s">
        <v>11</v>
      </c>
      <c r="E7226" s="132" t="s">
        <v>40</v>
      </c>
      <c r="F7226" s="149"/>
      <c r="G7226" s="149" t="str">
        <f t="shared" si="244"/>
        <v>1</v>
      </c>
      <c r="H7226" s="150">
        <f t="shared" si="245"/>
        <v>18</v>
      </c>
      <c r="I7226" s="149" t="s">
        <v>583</v>
      </c>
      <c r="J7226" s="151" t="str" cm="1">
        <f t="array" ref="J7226">_xlfn.XLOOKUP(D7226,justificativas_motivos,justificativas_texto,"",1,1)</f>
        <v>MOTORISTA CUMPRINDO HORÁRIO NA ESCALA ATUAL</v>
      </c>
    </row>
    <row r="7227" spans="1:10" ht="41.25" hidden="1" customHeight="1">
      <c r="A7227" s="152">
        <v>45936</v>
      </c>
      <c r="B7227" s="146">
        <v>20017</v>
      </c>
      <c r="C7227" s="147">
        <v>0.85416666666666663</v>
      </c>
      <c r="D7227" s="148" t="s">
        <v>11</v>
      </c>
      <c r="E7227" s="149" t="s">
        <v>413</v>
      </c>
      <c r="F7227" s="149"/>
      <c r="G7227" s="149" t="str">
        <f t="shared" si="244"/>
        <v>1</v>
      </c>
      <c r="H7227" s="150">
        <f t="shared" si="245"/>
        <v>18</v>
      </c>
      <c r="I7227" s="149" t="s">
        <v>583</v>
      </c>
      <c r="J7227" s="151" t="str" cm="1">
        <f t="array" ref="J7227">_xlfn.XLOOKUP(D7227,justificativas_motivos,justificativas_texto,"",1,1)</f>
        <v>MOTORISTA CUMPRINDO HORÁRIO NA ESCALA ATUAL</v>
      </c>
    </row>
    <row r="7228" spans="1:10" ht="41.25" hidden="1" customHeight="1">
      <c r="A7228" s="152">
        <v>45936</v>
      </c>
      <c r="B7228" s="146">
        <v>19002</v>
      </c>
      <c r="C7228" s="147">
        <v>0.87847222222222221</v>
      </c>
      <c r="D7228" s="148" t="s">
        <v>11</v>
      </c>
      <c r="E7228" s="149" t="s">
        <v>119</v>
      </c>
      <c r="F7228" s="149"/>
      <c r="G7228" s="149" t="str">
        <f t="shared" si="244"/>
        <v>1</v>
      </c>
      <c r="H7228" s="150">
        <f t="shared" si="245"/>
        <v>18</v>
      </c>
      <c r="I7228" s="149" t="str" cm="1">
        <f t="array" ref="I7228">_xlfn.XLOOKUP(C7228,imp_horarios,imp_trechos_janta,"",-1,1)</f>
        <v>BELEM X GOIANIA 21:05</v>
      </c>
      <c r="J7228" s="151" t="str" cm="1">
        <f t="array" ref="J7228">_xlfn.XLOOKUP(D7228,justificativas_motivos,justificativas_texto,"",1,1)</f>
        <v>MOTORISTA CUMPRINDO HORÁRIO NA ESCALA ATUAL</v>
      </c>
    </row>
    <row r="7229" spans="1:10" ht="41.25" hidden="1" customHeight="1">
      <c r="A7229" s="152">
        <v>45936</v>
      </c>
      <c r="B7229" s="146">
        <v>19002</v>
      </c>
      <c r="C7229" s="147">
        <v>0.87847222222222221</v>
      </c>
      <c r="D7229" s="148" t="s">
        <v>11</v>
      </c>
      <c r="E7229" s="149" t="s">
        <v>397</v>
      </c>
      <c r="F7229" s="149"/>
      <c r="G7229" s="149" t="str">
        <f t="shared" si="244"/>
        <v>1</v>
      </c>
      <c r="H7229" s="150">
        <f t="shared" si="245"/>
        <v>18</v>
      </c>
      <c r="I7229" s="149" t="str" cm="1">
        <f t="array" ref="I7229">_xlfn.XLOOKUP(C7229,imp_horarios,imp_trechos_janta,"",-1,1)</f>
        <v>BELEM X GOIANIA 21:05</v>
      </c>
      <c r="J7229" s="151" t="str" cm="1">
        <f t="array" ref="J7229">_xlfn.XLOOKUP(D7229,justificativas_motivos,justificativas_texto,"",1,1)</f>
        <v>MOTORISTA CUMPRINDO HORÁRIO NA ESCALA ATUAL</v>
      </c>
    </row>
    <row r="7230" spans="1:10" ht="41.25" hidden="1" customHeight="1">
      <c r="A7230" s="152">
        <v>45936</v>
      </c>
      <c r="B7230" s="133" t="s">
        <v>137</v>
      </c>
      <c r="C7230" s="133" t="s">
        <v>137</v>
      </c>
      <c r="D7230" s="133" t="s">
        <v>137</v>
      </c>
      <c r="E7230" s="149" t="s">
        <v>204</v>
      </c>
      <c r="F7230" s="149"/>
      <c r="G7230" s="149" t="str">
        <f t="shared" si="244"/>
        <v>1</v>
      </c>
      <c r="H7230" s="150">
        <f t="shared" si="245"/>
        <v>18</v>
      </c>
      <c r="I7230" s="149" t="str" cm="1">
        <f t="array" ref="I7230">_xlfn.XLOOKUP(C7230,imp_horarios,imp_trechos_janta,"",-1,1)</f>
        <v>ESPERA</v>
      </c>
      <c r="J7230" s="151" t="str" cm="1">
        <f t="array" ref="J7230">_xlfn.XLOOKUP(D7230,justificativas_motivos,justificativas_texto,"",1,1)</f>
        <v>MOTORISTA NA GARAGEM EM ESPERA PARA DISPONIBILIDADE DE HORARIOS</v>
      </c>
    </row>
    <row r="7231" spans="1:10" ht="41.25" hidden="1" customHeight="1">
      <c r="A7231" s="152">
        <v>45936</v>
      </c>
      <c r="B7231" s="133" t="s">
        <v>137</v>
      </c>
      <c r="C7231" s="133" t="s">
        <v>137</v>
      </c>
      <c r="D7231" s="133" t="s">
        <v>137</v>
      </c>
      <c r="E7231" s="149" t="s">
        <v>118</v>
      </c>
      <c r="F7231" s="149"/>
      <c r="G7231" s="149" t="str">
        <f t="shared" si="244"/>
        <v>1</v>
      </c>
      <c r="H7231" s="150">
        <f t="shared" si="245"/>
        <v>18</v>
      </c>
      <c r="I7231" s="149" t="str" cm="1">
        <f t="array" ref="I7231">_xlfn.XLOOKUP(C7231,imp_horarios,imp_trechos_janta,"",-1,1)</f>
        <v>ESPERA</v>
      </c>
      <c r="J7231" s="151" t="str" cm="1">
        <f t="array" ref="J7231">_xlfn.XLOOKUP(D7231,justificativas_motivos,justificativas_texto,"",1,1)</f>
        <v>MOTORISTA NA GARAGEM EM ESPERA PARA DISPONIBILIDADE DE HORARIOS</v>
      </c>
    </row>
    <row r="7232" spans="1:10" ht="41.25" hidden="1" customHeight="1">
      <c r="A7232" s="152">
        <v>45936</v>
      </c>
      <c r="B7232" s="135" t="s">
        <v>137</v>
      </c>
      <c r="C7232" s="133" t="s">
        <v>137</v>
      </c>
      <c r="D7232" s="136" t="s">
        <v>11</v>
      </c>
      <c r="E7232" s="153" t="s">
        <v>410</v>
      </c>
      <c r="F7232" s="149"/>
      <c r="G7232" s="149" t="str">
        <f t="shared" si="244"/>
        <v>1</v>
      </c>
      <c r="H7232" s="150">
        <f t="shared" si="245"/>
        <v>18</v>
      </c>
      <c r="I7232" s="149" t="str" cm="1">
        <f t="array" ref="I7232">_xlfn.XLOOKUP(C7232,imp_horarios,imp_trechos_janta,"",-1,1)</f>
        <v>ESPERA</v>
      </c>
      <c r="J7232" s="151" t="str" cm="1">
        <f t="array" ref="J7232">_xlfn.XLOOKUP(D7232,justificativas_motivos,justificativas_texto,"",1,1)</f>
        <v>MOTORISTA CUMPRINDO HORÁRIO NA ESCALA ATUAL</v>
      </c>
    </row>
    <row r="7233" spans="1:10" ht="41.25" hidden="1" customHeight="1">
      <c r="A7233" s="152">
        <v>45936</v>
      </c>
      <c r="B7233" s="135" t="s">
        <v>137</v>
      </c>
      <c r="C7233" s="133" t="s">
        <v>137</v>
      </c>
      <c r="D7233" s="136" t="s">
        <v>11</v>
      </c>
      <c r="E7233" s="153" t="s">
        <v>555</v>
      </c>
      <c r="F7233" s="149"/>
      <c r="G7233" s="149" t="str">
        <f t="shared" si="244"/>
        <v>1</v>
      </c>
      <c r="H7233" s="150">
        <f t="shared" si="245"/>
        <v>18</v>
      </c>
      <c r="I7233" s="149" t="str" cm="1">
        <f t="array" ref="I7233">_xlfn.XLOOKUP(C7233,imp_horarios,imp_trechos_janta,"",-1,1)</f>
        <v>ESPERA</v>
      </c>
      <c r="J7233" s="151" t="str" cm="1">
        <f t="array" ref="J7233">_xlfn.XLOOKUP(D7233,justificativas_motivos,justificativas_texto,"",1,1)</f>
        <v>MOTORISTA CUMPRINDO HORÁRIO NA ESCALA ATUAL</v>
      </c>
    </row>
    <row r="7234" spans="1:10" ht="41.25" hidden="1" customHeight="1">
      <c r="A7234" s="152">
        <v>45936</v>
      </c>
      <c r="B7234" s="146">
        <v>20016</v>
      </c>
      <c r="C7234" s="147">
        <v>0.75</v>
      </c>
      <c r="D7234" s="148" t="s">
        <v>11</v>
      </c>
      <c r="E7234" s="149" t="s">
        <v>216</v>
      </c>
      <c r="F7234" s="149"/>
      <c r="G7234" s="149" t="str">
        <f t="shared" si="244"/>
        <v>1</v>
      </c>
      <c r="H7234" s="150">
        <f t="shared" si="245"/>
        <v>18</v>
      </c>
      <c r="I7234" s="149" t="str" cm="1">
        <f t="array" ref="I7234">_xlfn.XLOOKUP(C7234,imp_horarios,imp_trechos_janta,"",-1,1)</f>
        <v>GOIANIA X TERESINA 18:00</v>
      </c>
      <c r="J7234" s="151" t="str" cm="1">
        <f t="array" ref="J7234">_xlfn.XLOOKUP(D7234,justificativas_motivos,justificativas_texto,"",1,1)</f>
        <v>MOTORISTA CUMPRINDO HORÁRIO NA ESCALA ATUAL</v>
      </c>
    </row>
    <row r="7235" spans="1:10" ht="41.25" hidden="1" customHeight="1">
      <c r="A7235" s="152">
        <v>45936</v>
      </c>
      <c r="B7235" s="146">
        <v>20016</v>
      </c>
      <c r="C7235" s="147">
        <v>0.75</v>
      </c>
      <c r="D7235" s="148" t="s">
        <v>11</v>
      </c>
      <c r="E7235" s="149" t="s">
        <v>157</v>
      </c>
      <c r="F7235" s="149"/>
      <c r="G7235" s="149" t="str">
        <f t="shared" si="244"/>
        <v>1</v>
      </c>
      <c r="H7235" s="150">
        <f t="shared" si="245"/>
        <v>18</v>
      </c>
      <c r="I7235" s="149" t="str" cm="1">
        <f t="array" ref="I7235">_xlfn.XLOOKUP(C7235,imp_horarios,imp_trechos_janta,"",-1,1)</f>
        <v>GOIANIA X TERESINA 18:00</v>
      </c>
      <c r="J7235" s="151" t="str" cm="1">
        <f t="array" ref="J7235">_xlfn.XLOOKUP(D7235,justificativas_motivos,justificativas_texto,"",1,1)</f>
        <v>MOTORISTA CUMPRINDO HORÁRIO NA ESCALA ATUAL</v>
      </c>
    </row>
    <row r="7236" spans="1:10" ht="41.25" hidden="1" customHeight="1">
      <c r="A7236" s="152">
        <v>45936</v>
      </c>
      <c r="B7236" s="146">
        <v>24003</v>
      </c>
      <c r="C7236" s="147">
        <v>0.79166666666666663</v>
      </c>
      <c r="D7236" s="148" t="s">
        <v>11</v>
      </c>
      <c r="E7236" s="149" t="s">
        <v>15</v>
      </c>
      <c r="F7236" s="149"/>
      <c r="G7236" s="149" t="str">
        <f t="shared" si="244"/>
        <v>1</v>
      </c>
      <c r="H7236" s="150">
        <f t="shared" si="245"/>
        <v>18</v>
      </c>
      <c r="I7236" s="149" t="s">
        <v>79</v>
      </c>
      <c r="J7236" s="151" t="str" cm="1">
        <f t="array" ref="J7236">_xlfn.XLOOKUP(D7236,justificativas_motivos,justificativas_texto,"",1,1)</f>
        <v>MOTORISTA CUMPRINDO HORÁRIO NA ESCALA ATUAL</v>
      </c>
    </row>
    <row r="7237" spans="1:10" ht="41.25" hidden="1" customHeight="1">
      <c r="A7237" s="152">
        <v>45936</v>
      </c>
      <c r="B7237" s="146">
        <v>24003</v>
      </c>
      <c r="C7237" s="147">
        <v>0.79166666666666663</v>
      </c>
      <c r="D7237" s="148" t="s">
        <v>11</v>
      </c>
      <c r="E7237" s="149" t="s">
        <v>207</v>
      </c>
      <c r="F7237" s="149"/>
      <c r="G7237" s="149" t="str">
        <f t="shared" si="244"/>
        <v>1</v>
      </c>
      <c r="H7237" s="150">
        <f t="shared" si="245"/>
        <v>18</v>
      </c>
      <c r="I7237" s="149" t="s">
        <v>79</v>
      </c>
      <c r="J7237" s="151" t="str" cm="1">
        <f t="array" ref="J7237">_xlfn.XLOOKUP(D7237,justificativas_motivos,justificativas_texto,"",1,1)</f>
        <v>MOTORISTA CUMPRINDO HORÁRIO NA ESCALA ATUAL</v>
      </c>
    </row>
    <row r="7238" spans="1:10" ht="41.25" hidden="1" customHeight="1">
      <c r="A7238" s="152">
        <v>45936</v>
      </c>
      <c r="B7238" s="146">
        <v>24001</v>
      </c>
      <c r="C7238" s="147">
        <v>0.83333333333333337</v>
      </c>
      <c r="D7238" s="148" t="s">
        <v>11</v>
      </c>
      <c r="E7238" s="149" t="s">
        <v>27</v>
      </c>
      <c r="F7238" s="149"/>
      <c r="G7238" s="149" t="str">
        <f t="shared" si="244"/>
        <v>1</v>
      </c>
      <c r="H7238" s="150">
        <f t="shared" si="245"/>
        <v>18</v>
      </c>
      <c r="I7238" s="149" t="str" cm="1">
        <f t="array" ref="I7238">_xlfn.XLOOKUP(C7238,imp_horarios,imp_trechos_janta,"",-1,1)</f>
        <v>GOIANIA X SAO LUIS 20:00</v>
      </c>
      <c r="J7238" s="151" t="str" cm="1">
        <f t="array" ref="J7238">_xlfn.XLOOKUP(D7238,justificativas_motivos,justificativas_texto,"",1,1)</f>
        <v>MOTORISTA CUMPRINDO HORÁRIO NA ESCALA ATUAL</v>
      </c>
    </row>
    <row r="7239" spans="1:10" ht="41.25" hidden="1" customHeight="1">
      <c r="A7239" s="152">
        <v>45936</v>
      </c>
      <c r="B7239" s="146">
        <v>24001</v>
      </c>
      <c r="C7239" s="147">
        <v>0.83333333333333337</v>
      </c>
      <c r="D7239" s="148" t="s">
        <v>11</v>
      </c>
      <c r="E7239" s="149" t="s">
        <v>37</v>
      </c>
      <c r="F7239" s="149"/>
      <c r="G7239" s="149" t="str">
        <f t="shared" si="244"/>
        <v>1</v>
      </c>
      <c r="H7239" s="150">
        <f t="shared" si="245"/>
        <v>18</v>
      </c>
      <c r="I7239" s="149" t="str" cm="1">
        <f t="array" ref="I7239">_xlfn.XLOOKUP(C7239,imp_horarios,imp_trechos_janta,"",-1,1)</f>
        <v>GOIANIA X SAO LUIS 20:00</v>
      </c>
      <c r="J7239" s="151" t="str" cm="1">
        <f t="array" ref="J7239">_xlfn.XLOOKUP(D7239,justificativas_motivos,justificativas_texto,"",1,1)</f>
        <v>MOTORISTA CUMPRINDO HORÁRIO NA ESCALA ATUAL</v>
      </c>
    </row>
    <row r="7240" spans="1:10" ht="41.25" hidden="1" customHeight="1">
      <c r="A7240" s="152">
        <v>45937</v>
      </c>
      <c r="B7240" s="133" t="s">
        <v>137</v>
      </c>
      <c r="C7240" s="133" t="s">
        <v>137</v>
      </c>
      <c r="D7240" s="133" t="s">
        <v>137</v>
      </c>
      <c r="E7240" s="153" t="s">
        <v>410</v>
      </c>
      <c r="F7240" s="149"/>
      <c r="G7240" s="149" t="str">
        <f t="shared" si="244"/>
        <v>1</v>
      </c>
      <c r="H7240" s="150">
        <f t="shared" si="245"/>
        <v>18</v>
      </c>
      <c r="I7240" s="149" t="str" cm="1">
        <f t="array" ref="I7240">_xlfn.XLOOKUP(C7240,imp_horarios,imp_trechos_janta,"",-1,1)</f>
        <v>ESPERA</v>
      </c>
      <c r="J7240" s="151" t="str" cm="1">
        <f t="array" ref="J7240">_xlfn.XLOOKUP(D7240,justificativas_motivos,justificativas_texto,"",1,1)</f>
        <v>MOTORISTA NA GARAGEM EM ESPERA PARA DISPONIBILIDADE DE HORARIOS</v>
      </c>
    </row>
    <row r="7241" spans="1:10" ht="41.25" hidden="1" customHeight="1">
      <c r="A7241" s="152">
        <v>45937</v>
      </c>
      <c r="B7241" s="133" t="s">
        <v>137</v>
      </c>
      <c r="C7241" s="133" t="s">
        <v>137</v>
      </c>
      <c r="D7241" s="133" t="s">
        <v>137</v>
      </c>
      <c r="E7241" s="153" t="s">
        <v>555</v>
      </c>
      <c r="F7241" s="149"/>
      <c r="G7241" s="149" t="str">
        <f t="shared" si="244"/>
        <v>1</v>
      </c>
      <c r="H7241" s="150">
        <f t="shared" si="245"/>
        <v>18</v>
      </c>
      <c r="I7241" s="149" t="str" cm="1">
        <f t="array" ref="I7241">_xlfn.XLOOKUP(C7241,imp_horarios,imp_trechos_janta,"",-1,1)</f>
        <v>ESPERA</v>
      </c>
      <c r="J7241" s="151" t="str" cm="1">
        <f t="array" ref="J7241">_xlfn.XLOOKUP(D7241,justificativas_motivos,justificativas_texto,"",1,1)</f>
        <v>MOTORISTA NA GARAGEM EM ESPERA PARA DISPONIBILIDADE DE HORARIOS</v>
      </c>
    </row>
    <row r="7242" spans="1:10" ht="41.25" hidden="1" customHeight="1">
      <c r="A7242" s="152">
        <v>45937</v>
      </c>
      <c r="B7242" s="135" t="s">
        <v>137</v>
      </c>
      <c r="C7242" s="133" t="s">
        <v>137</v>
      </c>
      <c r="D7242" s="136" t="s">
        <v>11</v>
      </c>
      <c r="E7242" s="149" t="s">
        <v>216</v>
      </c>
      <c r="F7242" s="149"/>
      <c r="G7242" s="149" t="str">
        <f t="shared" si="244"/>
        <v>1</v>
      </c>
      <c r="H7242" s="150">
        <f t="shared" si="245"/>
        <v>18</v>
      </c>
      <c r="I7242" s="149" t="str" cm="1">
        <f t="array" ref="I7242">_xlfn.XLOOKUP(C7242,imp_horarios,imp_trechos_janta,"",-1,1)</f>
        <v>ESPERA</v>
      </c>
      <c r="J7242" s="151" t="str" cm="1">
        <f t="array" ref="J7242">_xlfn.XLOOKUP(D7242,justificativas_motivos,justificativas_texto,"",1,1)</f>
        <v>MOTORISTA CUMPRINDO HORÁRIO NA ESCALA ATUAL</v>
      </c>
    </row>
    <row r="7243" spans="1:10" ht="41.25" hidden="1" customHeight="1">
      <c r="A7243" s="152">
        <v>45937</v>
      </c>
      <c r="B7243" s="135" t="s">
        <v>137</v>
      </c>
      <c r="C7243" s="133" t="s">
        <v>137</v>
      </c>
      <c r="D7243" s="136" t="s">
        <v>11</v>
      </c>
      <c r="E7243" s="149" t="s">
        <v>157</v>
      </c>
      <c r="F7243" s="149"/>
      <c r="G7243" s="149" t="str">
        <f t="shared" si="244"/>
        <v>1</v>
      </c>
      <c r="H7243" s="150">
        <f t="shared" si="245"/>
        <v>18</v>
      </c>
      <c r="I7243" s="149" t="str" cm="1">
        <f t="array" ref="I7243">_xlfn.XLOOKUP(C7243,imp_horarios,imp_trechos_janta,"",-1,1)</f>
        <v>ESPERA</v>
      </c>
      <c r="J7243" s="151" t="str" cm="1">
        <f t="array" ref="J7243">_xlfn.XLOOKUP(D7243,justificativas_motivos,justificativas_texto,"",1,1)</f>
        <v>MOTORISTA CUMPRINDO HORÁRIO NA ESCALA ATUAL</v>
      </c>
    </row>
    <row r="7244" spans="1:10" ht="41.25" hidden="1" customHeight="1">
      <c r="A7244" s="152">
        <v>45937</v>
      </c>
      <c r="B7244" s="146">
        <v>20012</v>
      </c>
      <c r="C7244" s="147">
        <v>0.87847222222222221</v>
      </c>
      <c r="D7244" s="148" t="s">
        <v>11</v>
      </c>
      <c r="E7244" s="149" t="s">
        <v>15</v>
      </c>
      <c r="F7244" s="149"/>
      <c r="G7244" s="149" t="str">
        <f t="shared" si="244"/>
        <v>1</v>
      </c>
      <c r="H7244" s="150">
        <f t="shared" si="245"/>
        <v>18</v>
      </c>
      <c r="I7244" s="149" t="str" cm="1">
        <f t="array" ref="I7244">_xlfn.XLOOKUP(C7244,imp_horarios,imp_trechos_janta,"",-1,1)</f>
        <v>BELEM X GOIANIA 21:05</v>
      </c>
      <c r="J7244" s="151" t="str" cm="1">
        <f t="array" ref="J7244">_xlfn.XLOOKUP(D7244,justificativas_motivos,justificativas_texto,"",1,1)</f>
        <v>MOTORISTA CUMPRINDO HORÁRIO NA ESCALA ATUAL</v>
      </c>
    </row>
    <row r="7245" spans="1:10" ht="41.25" hidden="1" customHeight="1">
      <c r="A7245" s="152">
        <v>45937</v>
      </c>
      <c r="B7245" s="146">
        <v>20012</v>
      </c>
      <c r="C7245" s="147">
        <v>0.87847222222222221</v>
      </c>
      <c r="D7245" s="148" t="s">
        <v>11</v>
      </c>
      <c r="E7245" s="149" t="s">
        <v>207</v>
      </c>
      <c r="F7245" s="149"/>
      <c r="G7245" s="149" t="str">
        <f t="shared" si="244"/>
        <v>1</v>
      </c>
      <c r="H7245" s="150">
        <f t="shared" si="245"/>
        <v>18</v>
      </c>
      <c r="I7245" s="149" t="str" cm="1">
        <f t="array" ref="I7245">_xlfn.XLOOKUP(C7245,imp_horarios,imp_trechos_janta,"",-1,1)</f>
        <v>BELEM X GOIANIA 21:05</v>
      </c>
      <c r="J7245" s="151" t="str" cm="1">
        <f t="array" ref="J7245">_xlfn.XLOOKUP(D7245,justificativas_motivos,justificativas_texto,"",1,1)</f>
        <v>MOTORISTA CUMPRINDO HORÁRIO NA ESCALA ATUAL</v>
      </c>
    </row>
    <row r="7246" spans="1:10" ht="41.25" hidden="1" customHeight="1">
      <c r="A7246" s="152">
        <v>45937</v>
      </c>
      <c r="B7246" s="146">
        <v>24003</v>
      </c>
      <c r="C7246" s="147">
        <v>0.3</v>
      </c>
      <c r="D7246" s="148" t="s">
        <v>11</v>
      </c>
      <c r="E7246" s="149" t="s">
        <v>27</v>
      </c>
      <c r="F7246" s="149"/>
      <c r="G7246" s="149" t="str">
        <f t="shared" si="244"/>
        <v>1</v>
      </c>
      <c r="H7246" s="150">
        <f t="shared" si="245"/>
        <v>18</v>
      </c>
      <c r="I7246" s="149" t="str" cm="1">
        <f t="array" ref="I7246">_xlfn.XLOOKUP(C7246,imp_horarios,imp_trechos_janta,"",-1,1)</f>
        <v>BELEM X GOIANIA 07:12</v>
      </c>
      <c r="J7246" s="151" t="str" cm="1">
        <f t="array" ref="J7246">_xlfn.XLOOKUP(D7246,justificativas_motivos,justificativas_texto,"",1,1)</f>
        <v>MOTORISTA CUMPRINDO HORÁRIO NA ESCALA ATUAL</v>
      </c>
    </row>
    <row r="7247" spans="1:10" ht="41.25" hidden="1" customHeight="1">
      <c r="A7247" s="152">
        <v>45937</v>
      </c>
      <c r="B7247" s="146">
        <v>24003</v>
      </c>
      <c r="C7247" s="147">
        <v>0.3</v>
      </c>
      <c r="D7247" s="148" t="s">
        <v>11</v>
      </c>
      <c r="E7247" s="149" t="s">
        <v>112</v>
      </c>
      <c r="F7247" s="149"/>
      <c r="G7247" s="149" t="str">
        <f t="shared" si="244"/>
        <v>1</v>
      </c>
      <c r="H7247" s="150">
        <f t="shared" si="245"/>
        <v>18</v>
      </c>
      <c r="I7247" s="149" t="str" cm="1">
        <f t="array" ref="I7247">_xlfn.XLOOKUP(C7247,imp_horarios,imp_trechos_janta,"",-1,1)</f>
        <v>BELEM X GOIANIA 07:12</v>
      </c>
      <c r="J7247" s="151" t="str" cm="1">
        <f t="array" ref="J7247">_xlfn.XLOOKUP(D7247,justificativas_motivos,justificativas_texto,"",1,1)</f>
        <v>MOTORISTA CUMPRINDO HORÁRIO NA ESCALA ATUAL</v>
      </c>
    </row>
    <row r="7248" spans="1:10" ht="41.25" hidden="1" customHeight="1">
      <c r="A7248" s="152">
        <v>45937</v>
      </c>
      <c r="B7248" s="146">
        <v>20014</v>
      </c>
      <c r="C7248" s="147">
        <v>0.75</v>
      </c>
      <c r="D7248" s="148" t="s">
        <v>11</v>
      </c>
      <c r="E7248" s="149" t="s">
        <v>42</v>
      </c>
      <c r="F7248" s="149"/>
      <c r="G7248" s="149" t="str">
        <f t="shared" si="244"/>
        <v>1</v>
      </c>
      <c r="H7248" s="150">
        <f t="shared" si="245"/>
        <v>18</v>
      </c>
      <c r="I7248" s="149" t="str" cm="1">
        <f t="array" ref="I7248">_xlfn.XLOOKUP(C7248,imp_horarios,imp_trechos_janta,"",-1,1)</f>
        <v>GOIANIA X TERESINA 18:00</v>
      </c>
      <c r="J7248" s="151" t="str" cm="1">
        <f t="array" ref="J7248">_xlfn.XLOOKUP(D7248,justificativas_motivos,justificativas_texto,"",1,1)</f>
        <v>MOTORISTA CUMPRINDO HORÁRIO NA ESCALA ATUAL</v>
      </c>
    </row>
    <row r="7249" spans="1:10" ht="41.25" hidden="1" customHeight="1">
      <c r="A7249" s="152">
        <v>45937</v>
      </c>
      <c r="B7249" s="146">
        <v>20014</v>
      </c>
      <c r="C7249" s="147">
        <v>0.75</v>
      </c>
      <c r="D7249" s="148" t="s">
        <v>11</v>
      </c>
      <c r="E7249" s="149" t="s">
        <v>43</v>
      </c>
      <c r="F7249" s="149"/>
      <c r="G7249" s="149" t="str">
        <f t="shared" si="244"/>
        <v>1</v>
      </c>
      <c r="H7249" s="150">
        <f t="shared" si="245"/>
        <v>18</v>
      </c>
      <c r="I7249" s="149" t="str" cm="1">
        <f t="array" ref="I7249">_xlfn.XLOOKUP(C7249,imp_horarios,imp_trechos_janta,"",-1,1)</f>
        <v>GOIANIA X TERESINA 18:00</v>
      </c>
      <c r="J7249" s="151" t="str" cm="1">
        <f t="array" ref="J7249">_xlfn.XLOOKUP(D7249,justificativas_motivos,justificativas_texto,"",1,1)</f>
        <v>MOTORISTA CUMPRINDO HORÁRIO NA ESCALA ATUAL</v>
      </c>
    </row>
    <row r="7250" spans="1:10" ht="41.25" hidden="1" customHeight="1">
      <c r="A7250" s="152">
        <v>45937</v>
      </c>
      <c r="B7250" s="146">
        <v>25006</v>
      </c>
      <c r="C7250" s="147">
        <v>0.79166666666666663</v>
      </c>
      <c r="D7250" s="148" t="s">
        <v>11</v>
      </c>
      <c r="E7250" s="149" t="s">
        <v>115</v>
      </c>
      <c r="F7250" s="149"/>
      <c r="G7250" s="149" t="str">
        <f t="shared" si="244"/>
        <v>1</v>
      </c>
      <c r="H7250" s="150">
        <f t="shared" si="245"/>
        <v>18</v>
      </c>
      <c r="I7250" s="149" t="s">
        <v>79</v>
      </c>
      <c r="J7250" s="151" t="str" cm="1">
        <f t="array" ref="J7250">_xlfn.XLOOKUP(D7250,justificativas_motivos,justificativas_texto,"",1,1)</f>
        <v>MOTORISTA CUMPRINDO HORÁRIO NA ESCALA ATUAL</v>
      </c>
    </row>
    <row r="7251" spans="1:10" ht="41.25" hidden="1" customHeight="1">
      <c r="A7251" s="152">
        <v>45937</v>
      </c>
      <c r="B7251" s="146">
        <v>25006</v>
      </c>
      <c r="C7251" s="147">
        <v>0.79166666666666663</v>
      </c>
      <c r="D7251" s="148" t="s">
        <v>11</v>
      </c>
      <c r="E7251" s="149" t="s">
        <v>472</v>
      </c>
      <c r="F7251" s="149"/>
      <c r="G7251" s="149" t="str">
        <f t="shared" si="244"/>
        <v>1</v>
      </c>
      <c r="H7251" s="150">
        <f t="shared" si="245"/>
        <v>18</v>
      </c>
      <c r="I7251" s="149" t="s">
        <v>79</v>
      </c>
      <c r="J7251" s="151" t="str" cm="1">
        <f t="array" ref="J7251">_xlfn.XLOOKUP(D7251,justificativas_motivos,justificativas_texto,"",1,1)</f>
        <v>MOTORISTA CUMPRINDO HORÁRIO NA ESCALA ATUAL</v>
      </c>
    </row>
    <row r="7252" spans="1:10" ht="41.25" hidden="1" customHeight="1">
      <c r="A7252" s="152">
        <v>45937</v>
      </c>
      <c r="B7252" s="146">
        <v>24012</v>
      </c>
      <c r="C7252" s="147">
        <v>0.83333333333333337</v>
      </c>
      <c r="D7252" s="148" t="s">
        <v>11</v>
      </c>
      <c r="E7252" s="149" t="s">
        <v>121</v>
      </c>
      <c r="F7252" s="149"/>
      <c r="G7252" s="149" t="str">
        <f t="shared" si="244"/>
        <v>1</v>
      </c>
      <c r="H7252" s="150">
        <f t="shared" si="245"/>
        <v>18</v>
      </c>
      <c r="I7252" s="149" t="str" cm="1">
        <f t="array" ref="I7252">_xlfn.XLOOKUP(C7252,imp_horarios,imp_trechos_janta,"",-1,1)</f>
        <v>GOIANIA X SAO LUIS 20:00</v>
      </c>
      <c r="J7252" s="151" t="str" cm="1">
        <f t="array" ref="J7252">_xlfn.XLOOKUP(D7252,justificativas_motivos,justificativas_texto,"",1,1)</f>
        <v>MOTORISTA CUMPRINDO HORÁRIO NA ESCALA ATUAL</v>
      </c>
    </row>
    <row r="7253" spans="1:10" ht="41.25" hidden="1" customHeight="1">
      <c r="A7253" s="152">
        <v>45937</v>
      </c>
      <c r="B7253" s="146">
        <v>24012</v>
      </c>
      <c r="C7253" s="147">
        <v>0.83333333333333337</v>
      </c>
      <c r="D7253" s="148" t="s">
        <v>11</v>
      </c>
      <c r="E7253" s="149" t="s">
        <v>150</v>
      </c>
      <c r="F7253" s="149"/>
      <c r="G7253" s="149" t="str">
        <f t="shared" si="244"/>
        <v>1</v>
      </c>
      <c r="H7253" s="150">
        <f t="shared" si="245"/>
        <v>18</v>
      </c>
      <c r="I7253" s="149" t="str" cm="1">
        <f t="array" ref="I7253">_xlfn.XLOOKUP(C7253,imp_horarios,imp_trechos_janta,"",-1,1)</f>
        <v>GOIANIA X SAO LUIS 20:00</v>
      </c>
      <c r="J7253" s="151" t="str" cm="1">
        <f t="array" ref="J7253">_xlfn.XLOOKUP(D7253,justificativas_motivos,justificativas_texto,"",1,1)</f>
        <v>MOTORISTA CUMPRINDO HORÁRIO NA ESCALA ATUAL</v>
      </c>
    </row>
    <row r="7254" spans="1:10" ht="41.25" hidden="1" customHeight="1">
      <c r="A7254" s="152">
        <v>45938</v>
      </c>
      <c r="B7254" s="146">
        <v>20019</v>
      </c>
      <c r="C7254" s="147">
        <v>0.84166666666666667</v>
      </c>
      <c r="D7254" s="148" t="s">
        <v>11</v>
      </c>
      <c r="E7254" s="149" t="s">
        <v>42</v>
      </c>
      <c r="F7254" s="149"/>
      <c r="G7254" s="149" t="str">
        <f t="shared" si="244"/>
        <v>1</v>
      </c>
      <c r="H7254" s="150">
        <f t="shared" si="245"/>
        <v>18</v>
      </c>
      <c r="I7254" s="149" t="s">
        <v>679</v>
      </c>
      <c r="J7254" s="151" t="str" cm="1">
        <f t="array" ref="J7254">_xlfn.XLOOKUP(D7254,justificativas_motivos,justificativas_texto,"",1,1)</f>
        <v>MOTORISTA CUMPRINDO HORÁRIO NA ESCALA ATUAL</v>
      </c>
    </row>
    <row r="7255" spans="1:10" ht="41.25" hidden="1" customHeight="1">
      <c r="A7255" s="152">
        <v>45938</v>
      </c>
      <c r="B7255" s="146">
        <v>20019</v>
      </c>
      <c r="C7255" s="147">
        <v>0.84166666666666667</v>
      </c>
      <c r="D7255" s="148" t="s">
        <v>11</v>
      </c>
      <c r="E7255" s="149" t="s">
        <v>148</v>
      </c>
      <c r="F7255" s="149"/>
      <c r="G7255" s="149" t="str">
        <f t="shared" si="244"/>
        <v>1</v>
      </c>
      <c r="H7255" s="150">
        <f t="shared" si="245"/>
        <v>18</v>
      </c>
      <c r="I7255" s="149" t="s">
        <v>679</v>
      </c>
      <c r="J7255" s="151" t="str" cm="1">
        <f t="array" ref="J7255">_xlfn.XLOOKUP(D7255,justificativas_motivos,justificativas_texto,"",1,1)</f>
        <v>MOTORISTA CUMPRINDO HORÁRIO NA ESCALA ATUAL</v>
      </c>
    </row>
    <row r="7256" spans="1:10" ht="41.25" hidden="1" customHeight="1">
      <c r="A7256" s="152">
        <v>45938</v>
      </c>
      <c r="B7256" s="146">
        <v>19018</v>
      </c>
      <c r="C7256" s="147">
        <v>0.85416666666666663</v>
      </c>
      <c r="D7256" s="148" t="s">
        <v>11</v>
      </c>
      <c r="E7256" s="149" t="s">
        <v>115</v>
      </c>
      <c r="F7256" s="149"/>
      <c r="G7256" s="149" t="str">
        <f t="shared" ref="G7256:G7287" si="246">IF(E7256="MOTORISTA","","1")</f>
        <v>1</v>
      </c>
      <c r="H7256" s="150">
        <f t="shared" ref="H7256:H7287" si="247">IF(E7256="MOTORISTA","",18)</f>
        <v>18</v>
      </c>
      <c r="I7256" s="149" t="s">
        <v>583</v>
      </c>
      <c r="J7256" s="151" t="str" cm="1">
        <f t="array" ref="J7256">_xlfn.XLOOKUP(D7256,justificativas_motivos,justificativas_texto,"",1,1)</f>
        <v>MOTORISTA CUMPRINDO HORÁRIO NA ESCALA ATUAL</v>
      </c>
    </row>
    <row r="7257" spans="1:10" ht="41.25" hidden="1" customHeight="1">
      <c r="A7257" s="152">
        <v>45938</v>
      </c>
      <c r="B7257" s="146">
        <v>19018</v>
      </c>
      <c r="C7257" s="147">
        <v>0.85416666666666663</v>
      </c>
      <c r="D7257" s="148" t="s">
        <v>11</v>
      </c>
      <c r="E7257" s="149" t="s">
        <v>472</v>
      </c>
      <c r="F7257" s="149"/>
      <c r="G7257" s="149" t="str">
        <f t="shared" si="246"/>
        <v>1</v>
      </c>
      <c r="H7257" s="150">
        <f t="shared" si="247"/>
        <v>18</v>
      </c>
      <c r="I7257" s="149" t="s">
        <v>583</v>
      </c>
      <c r="J7257" s="151" t="str" cm="1">
        <f t="array" ref="J7257">_xlfn.XLOOKUP(D7257,justificativas_motivos,justificativas_texto,"",1,1)</f>
        <v>MOTORISTA CUMPRINDO HORÁRIO NA ESCALA ATUAL</v>
      </c>
    </row>
    <row r="7258" spans="1:10" ht="41.25" hidden="1" customHeight="1">
      <c r="A7258" s="152">
        <v>45938</v>
      </c>
      <c r="B7258" s="146">
        <v>19022</v>
      </c>
      <c r="C7258" s="147">
        <v>0.87847222222222221</v>
      </c>
      <c r="D7258" s="148" t="s">
        <v>11</v>
      </c>
      <c r="E7258" s="149" t="s">
        <v>121</v>
      </c>
      <c r="F7258" s="149"/>
      <c r="G7258" s="149" t="str">
        <f t="shared" si="246"/>
        <v>1</v>
      </c>
      <c r="H7258" s="150">
        <f t="shared" si="247"/>
        <v>18</v>
      </c>
      <c r="I7258" s="149" t="str" cm="1">
        <f t="array" ref="I7258">_xlfn.XLOOKUP(C7258,imp_horarios,imp_trechos_janta,"",-1,1)</f>
        <v>BELEM X GOIANIA 21:05</v>
      </c>
      <c r="J7258" s="151" t="str" cm="1">
        <f t="array" ref="J7258">_xlfn.XLOOKUP(D7258,justificativas_motivos,justificativas_texto,"",1,1)</f>
        <v>MOTORISTA CUMPRINDO HORÁRIO NA ESCALA ATUAL</v>
      </c>
    </row>
    <row r="7259" spans="1:10" ht="41.25" hidden="1" customHeight="1">
      <c r="A7259" s="152">
        <v>45938</v>
      </c>
      <c r="B7259" s="146">
        <v>19022</v>
      </c>
      <c r="C7259" s="147">
        <v>0.87847222222222221</v>
      </c>
      <c r="D7259" s="148" t="s">
        <v>11</v>
      </c>
      <c r="E7259" s="149" t="s">
        <v>150</v>
      </c>
      <c r="F7259" s="149"/>
      <c r="G7259" s="149" t="str">
        <f t="shared" si="246"/>
        <v>1</v>
      </c>
      <c r="H7259" s="150">
        <f t="shared" si="247"/>
        <v>18</v>
      </c>
      <c r="I7259" s="149" t="str" cm="1">
        <f t="array" ref="I7259">_xlfn.XLOOKUP(C7259,imp_horarios,imp_trechos_janta,"",-1,1)</f>
        <v>BELEM X GOIANIA 21:05</v>
      </c>
      <c r="J7259" s="151" t="str" cm="1">
        <f t="array" ref="J7259">_xlfn.XLOOKUP(D7259,justificativas_motivos,justificativas_texto,"",1,1)</f>
        <v>MOTORISTA CUMPRINDO HORÁRIO NA ESCALA ATUAL</v>
      </c>
    </row>
    <row r="7260" spans="1:10" ht="41.25" hidden="1" customHeight="1">
      <c r="A7260" s="152">
        <v>45938</v>
      </c>
      <c r="B7260" s="146">
        <v>25006</v>
      </c>
      <c r="C7260" s="147">
        <v>0.3</v>
      </c>
      <c r="D7260" s="148" t="s">
        <v>11</v>
      </c>
      <c r="E7260" s="153" t="s">
        <v>78</v>
      </c>
      <c r="F7260" s="149"/>
      <c r="G7260" s="149" t="str">
        <f t="shared" si="246"/>
        <v>1</v>
      </c>
      <c r="H7260" s="150">
        <f t="shared" si="247"/>
        <v>18</v>
      </c>
      <c r="I7260" s="149" t="str" cm="1">
        <f t="array" ref="I7260">_xlfn.XLOOKUP(C7260,imp_horarios,imp_trechos_janta,"",-1,1)</f>
        <v>BELEM X GOIANIA 07:12</v>
      </c>
      <c r="J7260" s="151" t="str" cm="1">
        <f t="array" ref="J7260">_xlfn.XLOOKUP(D7260,justificativas_motivos,justificativas_texto,"",1,1)</f>
        <v>MOTORISTA CUMPRINDO HORÁRIO NA ESCALA ATUAL</v>
      </c>
    </row>
    <row r="7261" spans="1:10" ht="41.25" hidden="1" customHeight="1">
      <c r="A7261" s="152">
        <v>45938</v>
      </c>
      <c r="B7261" s="146">
        <v>25006</v>
      </c>
      <c r="C7261" s="147">
        <v>0.3</v>
      </c>
      <c r="D7261" s="148" t="s">
        <v>11</v>
      </c>
      <c r="E7261" s="153" t="s">
        <v>80</v>
      </c>
      <c r="F7261" s="149"/>
      <c r="G7261" s="149" t="str">
        <f t="shared" si="246"/>
        <v>1</v>
      </c>
      <c r="H7261" s="150">
        <f t="shared" si="247"/>
        <v>18</v>
      </c>
      <c r="I7261" s="149" t="str" cm="1">
        <f t="array" ref="I7261">_xlfn.XLOOKUP(C7261,imp_horarios,imp_trechos_janta,"",-1,1)</f>
        <v>BELEM X GOIANIA 07:12</v>
      </c>
      <c r="J7261" s="151" t="str" cm="1">
        <f t="array" ref="J7261">_xlfn.XLOOKUP(D7261,justificativas_motivos,justificativas_texto,"",1,1)</f>
        <v>MOTORISTA CUMPRINDO HORÁRIO NA ESCALA ATUAL</v>
      </c>
    </row>
    <row r="7262" spans="1:10" ht="41.25" hidden="1" customHeight="1">
      <c r="A7262" s="152">
        <v>45938</v>
      </c>
      <c r="B7262" s="146">
        <v>19016</v>
      </c>
      <c r="C7262" s="147">
        <v>0.75</v>
      </c>
      <c r="D7262" s="148" t="s">
        <v>11</v>
      </c>
      <c r="E7262" s="149" t="s">
        <v>126</v>
      </c>
      <c r="F7262" s="149"/>
      <c r="G7262" s="149" t="str">
        <f t="shared" si="246"/>
        <v>1</v>
      </c>
      <c r="H7262" s="150">
        <f t="shared" si="247"/>
        <v>18</v>
      </c>
      <c r="I7262" s="149" t="str" cm="1">
        <f t="array" ref="I7262">_xlfn.XLOOKUP(C7262,imp_horarios,imp_trechos_janta,"",-1,1)</f>
        <v>GOIANIA X TERESINA 18:00</v>
      </c>
      <c r="J7262" s="151" t="str" cm="1">
        <f t="array" ref="J7262">_xlfn.XLOOKUP(D7262,justificativas_motivos,justificativas_texto,"",1,1)</f>
        <v>MOTORISTA CUMPRINDO HORÁRIO NA ESCALA ATUAL</v>
      </c>
    </row>
    <row r="7263" spans="1:10" ht="41.25" hidden="1" customHeight="1">
      <c r="A7263" s="152">
        <v>45938</v>
      </c>
      <c r="B7263" s="146">
        <v>19016</v>
      </c>
      <c r="C7263" s="147">
        <v>0.75</v>
      </c>
      <c r="D7263" s="148" t="s">
        <v>11</v>
      </c>
      <c r="E7263" s="149" t="s">
        <v>84</v>
      </c>
      <c r="F7263" s="149"/>
      <c r="G7263" s="149" t="str">
        <f t="shared" si="246"/>
        <v>1</v>
      </c>
      <c r="H7263" s="150">
        <f t="shared" si="247"/>
        <v>18</v>
      </c>
      <c r="I7263" s="149" t="str" cm="1">
        <f t="array" ref="I7263">_xlfn.XLOOKUP(C7263,imp_horarios,imp_trechos_janta,"",-1,1)</f>
        <v>GOIANIA X TERESINA 18:00</v>
      </c>
      <c r="J7263" s="151" t="str" cm="1">
        <f t="array" ref="J7263">_xlfn.XLOOKUP(D7263,justificativas_motivos,justificativas_texto,"",1,1)</f>
        <v>MOTORISTA CUMPRINDO HORÁRIO NA ESCALA ATUAL</v>
      </c>
    </row>
    <row r="7264" spans="1:10" ht="41.25" hidden="1" customHeight="1">
      <c r="A7264" s="152">
        <v>45938</v>
      </c>
      <c r="B7264" s="146">
        <v>24002</v>
      </c>
      <c r="C7264" s="147">
        <v>0.79166666666666663</v>
      </c>
      <c r="D7264" s="148" t="s">
        <v>11</v>
      </c>
      <c r="E7264" s="149" t="s">
        <v>167</v>
      </c>
      <c r="F7264" s="149"/>
      <c r="G7264" s="149" t="str">
        <f t="shared" si="246"/>
        <v>1</v>
      </c>
      <c r="H7264" s="150">
        <f t="shared" si="247"/>
        <v>18</v>
      </c>
      <c r="I7264" s="149" t="s">
        <v>79</v>
      </c>
      <c r="J7264" s="151" t="str" cm="1">
        <f t="array" ref="J7264">_xlfn.XLOOKUP(D7264,justificativas_motivos,justificativas_texto,"",1,1)</f>
        <v>MOTORISTA CUMPRINDO HORÁRIO NA ESCALA ATUAL</v>
      </c>
    </row>
    <row r="7265" spans="1:10" ht="41.25" hidden="1" customHeight="1">
      <c r="A7265" s="152">
        <v>45938</v>
      </c>
      <c r="B7265" s="146">
        <v>24002</v>
      </c>
      <c r="C7265" s="147">
        <v>0.79166666666666663</v>
      </c>
      <c r="D7265" s="148" t="s">
        <v>11</v>
      </c>
      <c r="E7265" s="149" t="s">
        <v>379</v>
      </c>
      <c r="F7265" s="149"/>
      <c r="G7265" s="149" t="str">
        <f t="shared" si="246"/>
        <v>1</v>
      </c>
      <c r="H7265" s="150">
        <f t="shared" si="247"/>
        <v>18</v>
      </c>
      <c r="I7265" s="149" t="s">
        <v>79</v>
      </c>
      <c r="J7265" s="151" t="str" cm="1">
        <f t="array" ref="J7265">_xlfn.XLOOKUP(D7265,justificativas_motivos,justificativas_texto,"",1,1)</f>
        <v>MOTORISTA CUMPRINDO HORÁRIO NA ESCALA ATUAL</v>
      </c>
    </row>
    <row r="7266" spans="1:10" ht="41.25" hidden="1" customHeight="1">
      <c r="A7266" s="152">
        <v>45938</v>
      </c>
      <c r="B7266" s="146">
        <v>25012</v>
      </c>
      <c r="C7266" s="147">
        <v>0.83333333333333337</v>
      </c>
      <c r="D7266" s="148" t="s">
        <v>11</v>
      </c>
      <c r="E7266" s="149" t="s">
        <v>416</v>
      </c>
      <c r="F7266" s="149"/>
      <c r="G7266" s="149" t="str">
        <f t="shared" si="246"/>
        <v>1</v>
      </c>
      <c r="H7266" s="150">
        <f t="shared" si="247"/>
        <v>18</v>
      </c>
      <c r="I7266" s="149" t="str" cm="1">
        <f t="array" ref="I7266">_xlfn.XLOOKUP(C7266,imp_horarios,imp_trechos_janta,"",-1,1)</f>
        <v>GOIANIA X SAO LUIS 20:00</v>
      </c>
      <c r="J7266" s="151" t="str" cm="1">
        <f t="array" ref="J7266">_xlfn.XLOOKUP(D7266,justificativas_motivos,justificativas_texto,"",1,1)</f>
        <v>MOTORISTA CUMPRINDO HORÁRIO NA ESCALA ATUAL</v>
      </c>
    </row>
    <row r="7267" spans="1:10" ht="41.25" hidden="1" customHeight="1">
      <c r="A7267" s="152">
        <v>45938</v>
      </c>
      <c r="B7267" s="146">
        <v>25012</v>
      </c>
      <c r="C7267" s="147">
        <v>0.83333333333333337</v>
      </c>
      <c r="D7267" s="148" t="s">
        <v>11</v>
      </c>
      <c r="E7267" s="149" t="s">
        <v>201</v>
      </c>
      <c r="F7267" s="149"/>
      <c r="G7267" s="149" t="str">
        <f t="shared" si="246"/>
        <v>1</v>
      </c>
      <c r="H7267" s="150">
        <f t="shared" si="247"/>
        <v>18</v>
      </c>
      <c r="I7267" s="149" t="str" cm="1">
        <f t="array" ref="I7267">_xlfn.XLOOKUP(C7267,imp_horarios,imp_trechos_janta,"",-1,1)</f>
        <v>GOIANIA X SAO LUIS 20:00</v>
      </c>
      <c r="J7267" s="151" t="str" cm="1">
        <f t="array" ref="J7267">_xlfn.XLOOKUP(D7267,justificativas_motivos,justificativas_texto,"",1,1)</f>
        <v>MOTORISTA CUMPRINDO HORÁRIO NA ESCALA ATUAL</v>
      </c>
    </row>
    <row r="7268" spans="1:10" ht="41.25" hidden="1" customHeight="1">
      <c r="A7268" s="152">
        <v>45939</v>
      </c>
      <c r="B7268" s="146">
        <v>19001</v>
      </c>
      <c r="C7268" s="147">
        <v>0.84166666666666667</v>
      </c>
      <c r="D7268" s="148" t="s">
        <v>11</v>
      </c>
      <c r="E7268" s="149" t="s">
        <v>126</v>
      </c>
      <c r="F7268" s="149"/>
      <c r="G7268" s="149" t="str">
        <f t="shared" si="246"/>
        <v>1</v>
      </c>
      <c r="H7268" s="150">
        <f t="shared" si="247"/>
        <v>18</v>
      </c>
      <c r="I7268" s="149" t="s">
        <v>679</v>
      </c>
      <c r="J7268" s="151" t="str" cm="1">
        <f t="array" ref="J7268">_xlfn.XLOOKUP(D7268,justificativas_motivos,justificativas_texto,"",1,1)</f>
        <v>MOTORISTA CUMPRINDO HORÁRIO NA ESCALA ATUAL</v>
      </c>
    </row>
    <row r="7269" spans="1:10" ht="41.25" hidden="1" customHeight="1">
      <c r="A7269" s="152">
        <v>45939</v>
      </c>
      <c r="B7269" s="146">
        <v>19001</v>
      </c>
      <c r="C7269" s="147">
        <v>0.84166666666666667</v>
      </c>
      <c r="D7269" s="148" t="s">
        <v>11</v>
      </c>
      <c r="E7269" s="149" t="s">
        <v>84</v>
      </c>
      <c r="F7269" s="149"/>
      <c r="G7269" s="149" t="str">
        <f t="shared" si="246"/>
        <v>1</v>
      </c>
      <c r="H7269" s="150">
        <f t="shared" si="247"/>
        <v>18</v>
      </c>
      <c r="I7269" s="149" t="s">
        <v>679</v>
      </c>
      <c r="J7269" s="151" t="str" cm="1">
        <f t="array" ref="J7269">_xlfn.XLOOKUP(D7269,justificativas_motivos,justificativas_texto,"",1,1)</f>
        <v>MOTORISTA CUMPRINDO HORÁRIO NA ESCALA ATUAL</v>
      </c>
    </row>
    <row r="7270" spans="1:10" ht="41.25" hidden="1" customHeight="1">
      <c r="A7270" s="152">
        <v>45939</v>
      </c>
      <c r="B7270" s="146">
        <v>19008</v>
      </c>
      <c r="C7270" s="147">
        <v>0.85416666666666663</v>
      </c>
      <c r="D7270" s="148" t="s">
        <v>11</v>
      </c>
      <c r="E7270" s="149" t="s">
        <v>167</v>
      </c>
      <c r="F7270" s="149"/>
      <c r="G7270" s="149" t="str">
        <f t="shared" si="246"/>
        <v>1</v>
      </c>
      <c r="H7270" s="150">
        <f t="shared" si="247"/>
        <v>18</v>
      </c>
      <c r="I7270" s="149" t="s">
        <v>583</v>
      </c>
      <c r="J7270" s="151" t="str" cm="1">
        <f t="array" ref="J7270">_xlfn.XLOOKUP(D7270,justificativas_motivos,justificativas_texto,"",1,1)</f>
        <v>MOTORISTA CUMPRINDO HORÁRIO NA ESCALA ATUAL</v>
      </c>
    </row>
    <row r="7271" spans="1:10" ht="41.25" hidden="1" customHeight="1">
      <c r="A7271" s="152">
        <v>45939</v>
      </c>
      <c r="B7271" s="146">
        <v>19008</v>
      </c>
      <c r="C7271" s="147">
        <v>0.85416666666666663</v>
      </c>
      <c r="D7271" s="148" t="s">
        <v>11</v>
      </c>
      <c r="E7271" s="149" t="s">
        <v>379</v>
      </c>
      <c r="F7271" s="149"/>
      <c r="G7271" s="149" t="str">
        <f t="shared" si="246"/>
        <v>1</v>
      </c>
      <c r="H7271" s="150">
        <f t="shared" si="247"/>
        <v>18</v>
      </c>
      <c r="I7271" s="149" t="s">
        <v>583</v>
      </c>
      <c r="J7271" s="151" t="str" cm="1">
        <f t="array" ref="J7271">_xlfn.XLOOKUP(D7271,justificativas_motivos,justificativas_texto,"",1,1)</f>
        <v>MOTORISTA CUMPRINDO HORÁRIO NA ESCALA ATUAL</v>
      </c>
    </row>
    <row r="7272" spans="1:10" ht="41.25" hidden="1" customHeight="1">
      <c r="A7272" s="152">
        <v>45939</v>
      </c>
      <c r="B7272" s="146">
        <v>19007</v>
      </c>
      <c r="C7272" s="147">
        <v>0.87847222222222221</v>
      </c>
      <c r="D7272" s="148" t="s">
        <v>11</v>
      </c>
      <c r="E7272" s="149" t="s">
        <v>416</v>
      </c>
      <c r="F7272" s="149"/>
      <c r="G7272" s="149" t="str">
        <f t="shared" si="246"/>
        <v>1</v>
      </c>
      <c r="H7272" s="150">
        <f t="shared" si="247"/>
        <v>18</v>
      </c>
      <c r="I7272" s="149" t="str" cm="1">
        <f t="array" ref="I7272">_xlfn.XLOOKUP(C7272,imp_horarios,imp_trechos_janta,"",-1,1)</f>
        <v>BELEM X GOIANIA 21:05</v>
      </c>
      <c r="J7272" s="151" t="str" cm="1">
        <f t="array" ref="J7272">_xlfn.XLOOKUP(D7272,justificativas_motivos,justificativas_texto,"",1,1)</f>
        <v>MOTORISTA CUMPRINDO HORÁRIO NA ESCALA ATUAL</v>
      </c>
    </row>
    <row r="7273" spans="1:10" ht="41.25" hidden="1" customHeight="1">
      <c r="A7273" s="152">
        <v>45939</v>
      </c>
      <c r="B7273" s="146">
        <v>19007</v>
      </c>
      <c r="C7273" s="147">
        <v>0.87847222222222221</v>
      </c>
      <c r="D7273" s="148" t="s">
        <v>11</v>
      </c>
      <c r="E7273" s="149" t="s">
        <v>201</v>
      </c>
      <c r="F7273" s="149"/>
      <c r="G7273" s="149" t="str">
        <f t="shared" si="246"/>
        <v>1</v>
      </c>
      <c r="H7273" s="150">
        <f t="shared" si="247"/>
        <v>18</v>
      </c>
      <c r="I7273" s="149" t="str" cm="1">
        <f t="array" ref="I7273">_xlfn.XLOOKUP(C7273,imp_horarios,imp_trechos_janta,"",-1,1)</f>
        <v>BELEM X GOIANIA 21:05</v>
      </c>
      <c r="J7273" s="151" t="str" cm="1">
        <f t="array" ref="J7273">_xlfn.XLOOKUP(D7273,justificativas_motivos,justificativas_texto,"",1,1)</f>
        <v>MOTORISTA CUMPRINDO HORÁRIO NA ESCALA ATUAL</v>
      </c>
    </row>
    <row r="7274" spans="1:10" ht="41.25" hidden="1" customHeight="1">
      <c r="A7274" s="152">
        <v>45939</v>
      </c>
      <c r="B7274" s="146">
        <v>25012</v>
      </c>
      <c r="C7274" s="147">
        <v>0.3</v>
      </c>
      <c r="D7274" s="148" t="s">
        <v>11</v>
      </c>
      <c r="E7274" s="153" t="s">
        <v>91</v>
      </c>
      <c r="F7274" s="149"/>
      <c r="G7274" s="149" t="str">
        <f t="shared" si="246"/>
        <v>1</v>
      </c>
      <c r="H7274" s="150">
        <f t="shared" si="247"/>
        <v>18</v>
      </c>
      <c r="I7274" s="149" t="str" cm="1">
        <f t="array" ref="I7274">_xlfn.XLOOKUP(C7274,imp_horarios,imp_trechos_janta,"",-1,1)</f>
        <v>BELEM X GOIANIA 07:12</v>
      </c>
      <c r="J7274" s="151" t="str" cm="1">
        <f t="array" ref="J7274">_xlfn.XLOOKUP(D7274,justificativas_motivos,justificativas_texto,"",1,1)</f>
        <v>MOTORISTA CUMPRINDO HORÁRIO NA ESCALA ATUAL</v>
      </c>
    </row>
    <row r="7275" spans="1:10" ht="41.25" hidden="1" customHeight="1">
      <c r="A7275" s="152">
        <v>45939</v>
      </c>
      <c r="B7275" s="146">
        <v>25012</v>
      </c>
      <c r="C7275" s="147">
        <v>0.3</v>
      </c>
      <c r="D7275" s="148" t="s">
        <v>11</v>
      </c>
      <c r="E7275" s="153" t="s">
        <v>89</v>
      </c>
      <c r="F7275" s="149"/>
      <c r="G7275" s="149" t="str">
        <f t="shared" si="246"/>
        <v>1</v>
      </c>
      <c r="H7275" s="150">
        <f t="shared" si="247"/>
        <v>18</v>
      </c>
      <c r="I7275" s="149" t="str" cm="1">
        <f t="array" ref="I7275">_xlfn.XLOOKUP(C7275,imp_horarios,imp_trechos_janta,"",-1,1)</f>
        <v>BELEM X GOIANIA 07:12</v>
      </c>
      <c r="J7275" s="151" t="str" cm="1">
        <f t="array" ref="J7275">_xlfn.XLOOKUP(D7275,justificativas_motivos,justificativas_texto,"",1,1)</f>
        <v>MOTORISTA CUMPRINDO HORÁRIO NA ESCALA ATUAL</v>
      </c>
    </row>
    <row r="7276" spans="1:10" ht="41.25" hidden="1" customHeight="1">
      <c r="A7276" s="152">
        <v>45939</v>
      </c>
      <c r="B7276" s="146">
        <v>17300</v>
      </c>
      <c r="C7276" s="147">
        <v>0.75</v>
      </c>
      <c r="D7276" s="148" t="s">
        <v>11</v>
      </c>
      <c r="E7276" s="149" t="s">
        <v>139</v>
      </c>
      <c r="F7276" s="149"/>
      <c r="G7276" s="149" t="str">
        <f t="shared" si="246"/>
        <v>1</v>
      </c>
      <c r="H7276" s="150">
        <f t="shared" si="247"/>
        <v>18</v>
      </c>
      <c r="I7276" s="149" t="str" cm="1">
        <f t="array" ref="I7276">_xlfn.XLOOKUP(C7276,imp_horarios,imp_trechos_janta,"",-1,1)</f>
        <v>GOIANIA X TERESINA 18:00</v>
      </c>
      <c r="J7276" s="151" t="str" cm="1">
        <f t="array" ref="J7276">_xlfn.XLOOKUP(D7276,justificativas_motivos,justificativas_texto,"",1,1)</f>
        <v>MOTORISTA CUMPRINDO HORÁRIO NA ESCALA ATUAL</v>
      </c>
    </row>
    <row r="7277" spans="1:10" ht="41.25" hidden="1" customHeight="1">
      <c r="A7277" s="152">
        <v>45939</v>
      </c>
      <c r="B7277" s="146">
        <v>17300</v>
      </c>
      <c r="C7277" s="147">
        <v>0.75</v>
      </c>
      <c r="D7277" s="148" t="s">
        <v>11</v>
      </c>
      <c r="E7277" s="149" t="s">
        <v>168</v>
      </c>
      <c r="F7277" s="149"/>
      <c r="G7277" s="149" t="str">
        <f t="shared" si="246"/>
        <v>1</v>
      </c>
      <c r="H7277" s="150">
        <f t="shared" si="247"/>
        <v>18</v>
      </c>
      <c r="I7277" s="149" t="str" cm="1">
        <f t="array" ref="I7277">_xlfn.XLOOKUP(C7277,imp_horarios,imp_trechos_janta,"",-1,1)</f>
        <v>GOIANIA X TERESINA 18:00</v>
      </c>
      <c r="J7277" s="151" t="str" cm="1">
        <f t="array" ref="J7277">_xlfn.XLOOKUP(D7277,justificativas_motivos,justificativas_texto,"",1,1)</f>
        <v>MOTORISTA CUMPRINDO HORÁRIO NA ESCALA ATUAL</v>
      </c>
    </row>
    <row r="7278" spans="1:10" ht="41.25" hidden="1" customHeight="1">
      <c r="A7278" s="152">
        <v>45939</v>
      </c>
      <c r="B7278" s="146">
        <v>24015</v>
      </c>
      <c r="C7278" s="147">
        <v>0.79166666666666663</v>
      </c>
      <c r="D7278" s="148" t="s">
        <v>11</v>
      </c>
      <c r="E7278" s="149" t="s">
        <v>110</v>
      </c>
      <c r="F7278" s="149"/>
      <c r="G7278" s="149" t="str">
        <f t="shared" si="246"/>
        <v>1</v>
      </c>
      <c r="H7278" s="150">
        <f t="shared" si="247"/>
        <v>18</v>
      </c>
      <c r="I7278" s="149" t="s">
        <v>79</v>
      </c>
      <c r="J7278" s="151" t="str" cm="1">
        <f t="array" ref="J7278">_xlfn.XLOOKUP(D7278,justificativas_motivos,justificativas_texto,"",1,1)</f>
        <v>MOTORISTA CUMPRINDO HORÁRIO NA ESCALA ATUAL</v>
      </c>
    </row>
    <row r="7279" spans="1:10" ht="41.25" hidden="1" customHeight="1">
      <c r="A7279" s="152">
        <v>45939</v>
      </c>
      <c r="B7279" s="146">
        <v>24015</v>
      </c>
      <c r="C7279" s="147">
        <v>0.79166666666666663</v>
      </c>
      <c r="D7279" s="148" t="s">
        <v>11</v>
      </c>
      <c r="E7279" s="149" t="s">
        <v>160</v>
      </c>
      <c r="F7279" s="149"/>
      <c r="G7279" s="149" t="str">
        <f t="shared" si="246"/>
        <v>1</v>
      </c>
      <c r="H7279" s="150">
        <f t="shared" si="247"/>
        <v>18</v>
      </c>
      <c r="I7279" s="149" t="s">
        <v>79</v>
      </c>
      <c r="J7279" s="151" t="str" cm="1">
        <f t="array" ref="J7279">_xlfn.XLOOKUP(D7279,justificativas_motivos,justificativas_texto,"",1,1)</f>
        <v>MOTORISTA CUMPRINDO HORÁRIO NA ESCALA ATUAL</v>
      </c>
    </row>
    <row r="7280" spans="1:10" ht="41.25" hidden="1" customHeight="1">
      <c r="A7280" s="152">
        <v>45939</v>
      </c>
      <c r="B7280" s="146">
        <v>24016</v>
      </c>
      <c r="C7280" s="147">
        <v>0.83333333333333337</v>
      </c>
      <c r="D7280" s="148" t="s">
        <v>11</v>
      </c>
      <c r="E7280" s="149" t="s">
        <v>83</v>
      </c>
      <c r="F7280" s="149"/>
      <c r="G7280" s="149" t="str">
        <f t="shared" si="246"/>
        <v>1</v>
      </c>
      <c r="H7280" s="150">
        <f t="shared" si="247"/>
        <v>18</v>
      </c>
      <c r="I7280" s="149" t="str" cm="1">
        <f t="array" ref="I7280">_xlfn.XLOOKUP(C7280,imp_horarios,imp_trechos_janta,"",-1,1)</f>
        <v>GOIANIA X SAO LUIS 20:00</v>
      </c>
      <c r="J7280" s="151" t="str" cm="1">
        <f t="array" ref="J7280">_xlfn.XLOOKUP(D7280,justificativas_motivos,justificativas_texto,"",1,1)</f>
        <v>MOTORISTA CUMPRINDO HORÁRIO NA ESCALA ATUAL</v>
      </c>
    </row>
    <row r="7281" spans="1:10" ht="41.25" hidden="1" customHeight="1">
      <c r="A7281" s="152">
        <v>45939</v>
      </c>
      <c r="B7281" s="146">
        <v>24016</v>
      </c>
      <c r="C7281" s="147">
        <v>0.83333333333333337</v>
      </c>
      <c r="D7281" s="148" t="s">
        <v>11</v>
      </c>
      <c r="E7281" s="149" t="s">
        <v>173</v>
      </c>
      <c r="F7281" s="149"/>
      <c r="G7281" s="149" t="str">
        <f t="shared" si="246"/>
        <v>1</v>
      </c>
      <c r="H7281" s="150">
        <f t="shared" si="247"/>
        <v>18</v>
      </c>
      <c r="I7281" s="149" t="str" cm="1">
        <f t="array" ref="I7281">_xlfn.XLOOKUP(C7281,imp_horarios,imp_trechos_janta,"",-1,1)</f>
        <v>GOIANIA X SAO LUIS 20:00</v>
      </c>
      <c r="J7281" s="151" t="str" cm="1">
        <f t="array" ref="J7281">_xlfn.XLOOKUP(D7281,justificativas_motivos,justificativas_texto,"",1,1)</f>
        <v>MOTORISTA CUMPRINDO HORÁRIO NA ESCALA ATUAL</v>
      </c>
    </row>
    <row r="7282" spans="1:10" ht="41.25" hidden="1" customHeight="1">
      <c r="A7282" s="152">
        <v>45940</v>
      </c>
      <c r="B7282" s="146">
        <v>20018</v>
      </c>
      <c r="C7282" s="147">
        <v>0.84166666666666667</v>
      </c>
      <c r="D7282" s="148" t="s">
        <v>11</v>
      </c>
      <c r="E7282" s="149" t="s">
        <v>139</v>
      </c>
      <c r="F7282" s="149"/>
      <c r="G7282" s="149" t="str">
        <f t="shared" si="246"/>
        <v>1</v>
      </c>
      <c r="H7282" s="150">
        <f t="shared" si="247"/>
        <v>18</v>
      </c>
      <c r="I7282" s="149" t="s">
        <v>679</v>
      </c>
      <c r="J7282" s="151" t="str" cm="1">
        <f t="array" ref="J7282">_xlfn.XLOOKUP(D7282,justificativas_motivos,justificativas_texto,"",1,1)</f>
        <v>MOTORISTA CUMPRINDO HORÁRIO NA ESCALA ATUAL</v>
      </c>
    </row>
    <row r="7283" spans="1:10" ht="41.25" hidden="1" customHeight="1">
      <c r="A7283" s="152">
        <v>45940</v>
      </c>
      <c r="B7283" s="146">
        <v>20018</v>
      </c>
      <c r="C7283" s="147">
        <v>0.84166666666666667</v>
      </c>
      <c r="D7283" s="148" t="s">
        <v>11</v>
      </c>
      <c r="E7283" s="149" t="s">
        <v>168</v>
      </c>
      <c r="F7283" s="149"/>
      <c r="G7283" s="149" t="str">
        <f t="shared" si="246"/>
        <v>1</v>
      </c>
      <c r="H7283" s="150">
        <f t="shared" si="247"/>
        <v>18</v>
      </c>
      <c r="I7283" s="149" t="s">
        <v>679</v>
      </c>
      <c r="J7283" s="151" t="str" cm="1">
        <f t="array" ref="J7283">_xlfn.XLOOKUP(D7283,justificativas_motivos,justificativas_texto,"",1,1)</f>
        <v>MOTORISTA CUMPRINDO HORÁRIO NA ESCALA ATUAL</v>
      </c>
    </row>
    <row r="7284" spans="1:10" ht="41.25" hidden="1" customHeight="1">
      <c r="A7284" s="152">
        <v>45940</v>
      </c>
      <c r="B7284" s="146">
        <v>20014</v>
      </c>
      <c r="C7284" s="147">
        <v>0.85416666666666663</v>
      </c>
      <c r="D7284" s="148" t="s">
        <v>11</v>
      </c>
      <c r="E7284" s="149" t="s">
        <v>110</v>
      </c>
      <c r="F7284" s="149"/>
      <c r="G7284" s="149" t="str">
        <f t="shared" si="246"/>
        <v>1</v>
      </c>
      <c r="H7284" s="150">
        <f t="shared" si="247"/>
        <v>18</v>
      </c>
      <c r="I7284" s="149" t="s">
        <v>583</v>
      </c>
      <c r="J7284" s="151" t="str" cm="1">
        <f t="array" ref="J7284">_xlfn.XLOOKUP(D7284,justificativas_motivos,justificativas_texto,"",1,1)</f>
        <v>MOTORISTA CUMPRINDO HORÁRIO NA ESCALA ATUAL</v>
      </c>
    </row>
    <row r="7285" spans="1:10" ht="41.25" hidden="1" customHeight="1">
      <c r="A7285" s="152">
        <v>45940</v>
      </c>
      <c r="B7285" s="146">
        <v>20014</v>
      </c>
      <c r="C7285" s="147">
        <v>0.85416666666666663</v>
      </c>
      <c r="D7285" s="148" t="s">
        <v>11</v>
      </c>
      <c r="E7285" s="149" t="s">
        <v>160</v>
      </c>
      <c r="F7285" s="149"/>
      <c r="G7285" s="149" t="str">
        <f t="shared" si="246"/>
        <v>1</v>
      </c>
      <c r="H7285" s="150">
        <f t="shared" si="247"/>
        <v>18</v>
      </c>
      <c r="I7285" s="149" t="s">
        <v>583</v>
      </c>
      <c r="J7285" s="151" t="str" cm="1">
        <f t="array" ref="J7285">_xlfn.XLOOKUP(D7285,justificativas_motivos,justificativas_texto,"",1,1)</f>
        <v>MOTORISTA CUMPRINDO HORÁRIO NA ESCALA ATUAL</v>
      </c>
    </row>
    <row r="7286" spans="1:10" ht="41.25" hidden="1" customHeight="1">
      <c r="A7286" s="152">
        <v>45940</v>
      </c>
      <c r="B7286" s="146">
        <v>19011</v>
      </c>
      <c r="C7286" s="147">
        <v>0.87847222222222221</v>
      </c>
      <c r="D7286" s="148" t="s">
        <v>11</v>
      </c>
      <c r="E7286" s="149" t="s">
        <v>83</v>
      </c>
      <c r="F7286" s="149"/>
      <c r="G7286" s="149" t="str">
        <f t="shared" si="246"/>
        <v>1</v>
      </c>
      <c r="H7286" s="150">
        <f t="shared" si="247"/>
        <v>18</v>
      </c>
      <c r="I7286" s="149" t="str" cm="1">
        <f t="array" ref="I7286">_xlfn.XLOOKUP(C7286,imp_horarios,imp_trechos_janta,"",-1,1)</f>
        <v>BELEM X GOIANIA 21:05</v>
      </c>
      <c r="J7286" s="151" t="str" cm="1">
        <f t="array" ref="J7286">_xlfn.XLOOKUP(D7286,justificativas_motivos,justificativas_texto,"",1,1)</f>
        <v>MOTORISTA CUMPRINDO HORÁRIO NA ESCALA ATUAL</v>
      </c>
    </row>
    <row r="7287" spans="1:10" ht="41.25" hidden="1" customHeight="1">
      <c r="A7287" s="152">
        <v>45940</v>
      </c>
      <c r="B7287" s="146">
        <v>19011</v>
      </c>
      <c r="C7287" s="147">
        <v>0.87847222222222221</v>
      </c>
      <c r="D7287" s="148" t="s">
        <v>11</v>
      </c>
      <c r="E7287" s="149" t="s">
        <v>173</v>
      </c>
      <c r="F7287" s="149"/>
      <c r="G7287" s="149" t="str">
        <f t="shared" si="246"/>
        <v>1</v>
      </c>
      <c r="H7287" s="150">
        <f t="shared" si="247"/>
        <v>18</v>
      </c>
      <c r="I7287" s="149" t="str" cm="1">
        <f t="array" ref="I7287">_xlfn.XLOOKUP(C7287,imp_horarios,imp_trechos_janta,"",-1,1)</f>
        <v>BELEM X GOIANIA 21:05</v>
      </c>
      <c r="J7287" s="151" t="str" cm="1">
        <f t="array" ref="J7287">_xlfn.XLOOKUP(D7287,justificativas_motivos,justificativas_texto,"",1,1)</f>
        <v>MOTORISTA CUMPRINDO HORÁRIO NA ESCALA ATUAL</v>
      </c>
    </row>
    <row r="7288" spans="1:10" ht="41.25" hidden="1" customHeight="1">
      <c r="A7288" s="152">
        <v>45940</v>
      </c>
      <c r="B7288" s="146">
        <v>25009</v>
      </c>
      <c r="C7288" s="147">
        <v>0.3</v>
      </c>
      <c r="D7288" s="148" t="s">
        <v>11</v>
      </c>
      <c r="E7288" s="153" t="s">
        <v>103</v>
      </c>
      <c r="F7288" s="149"/>
      <c r="G7288" s="149" t="str">
        <f t="shared" ref="G7288:G7319" si="248">IF(E7288="MOTORISTA","","1")</f>
        <v>1</v>
      </c>
      <c r="H7288" s="150">
        <f t="shared" ref="H7288:H7319" si="249">IF(E7288="MOTORISTA","",18)</f>
        <v>18</v>
      </c>
      <c r="I7288" s="149" t="str" cm="1">
        <f t="array" ref="I7288">_xlfn.XLOOKUP(C7288,imp_horarios,imp_trechos_janta,"",-1,1)</f>
        <v>BELEM X GOIANIA 07:12</v>
      </c>
      <c r="J7288" s="151" t="str" cm="1">
        <f t="array" ref="J7288">_xlfn.XLOOKUP(D7288,justificativas_motivos,justificativas_texto,"",1,1)</f>
        <v>MOTORISTA CUMPRINDO HORÁRIO NA ESCALA ATUAL</v>
      </c>
    </row>
    <row r="7289" spans="1:10" ht="41.25" hidden="1" customHeight="1">
      <c r="A7289" s="152">
        <v>45940</v>
      </c>
      <c r="B7289" s="146">
        <v>25009</v>
      </c>
      <c r="C7289" s="147">
        <v>0.3</v>
      </c>
      <c r="D7289" s="148" t="s">
        <v>11</v>
      </c>
      <c r="E7289" s="153" t="s">
        <v>238</v>
      </c>
      <c r="F7289" s="149"/>
      <c r="G7289" s="149" t="str">
        <f t="shared" si="248"/>
        <v>1</v>
      </c>
      <c r="H7289" s="150">
        <f t="shared" si="249"/>
        <v>18</v>
      </c>
      <c r="I7289" s="149" t="str" cm="1">
        <f t="array" ref="I7289">_xlfn.XLOOKUP(C7289,imp_horarios,imp_trechos_janta,"",-1,1)</f>
        <v>BELEM X GOIANIA 07:12</v>
      </c>
      <c r="J7289" s="151" t="str" cm="1">
        <f t="array" ref="J7289">_xlfn.XLOOKUP(D7289,justificativas_motivos,justificativas_texto,"",1,1)</f>
        <v>MOTORISTA CUMPRINDO HORÁRIO NA ESCALA ATUAL</v>
      </c>
    </row>
    <row r="7290" spans="1:10" ht="41.25" hidden="1" customHeight="1">
      <c r="A7290" s="152">
        <v>45940</v>
      </c>
      <c r="B7290" s="146">
        <v>19026</v>
      </c>
      <c r="C7290" s="147">
        <v>0.75</v>
      </c>
      <c r="D7290" s="148" t="s">
        <v>11</v>
      </c>
      <c r="E7290" s="149" t="s">
        <v>96</v>
      </c>
      <c r="F7290" s="149"/>
      <c r="G7290" s="149" t="str">
        <f t="shared" si="248"/>
        <v>1</v>
      </c>
      <c r="H7290" s="150">
        <f t="shared" si="249"/>
        <v>18</v>
      </c>
      <c r="I7290" s="149" t="str" cm="1">
        <f t="array" ref="I7290">_xlfn.XLOOKUP(C7290,imp_horarios,imp_trechos_janta,"",-1,1)</f>
        <v>GOIANIA X TERESINA 18:00</v>
      </c>
      <c r="J7290" s="151" t="str" cm="1">
        <f t="array" ref="J7290">_xlfn.XLOOKUP(D7290,justificativas_motivos,justificativas_texto,"",1,1)</f>
        <v>MOTORISTA CUMPRINDO HORÁRIO NA ESCALA ATUAL</v>
      </c>
    </row>
    <row r="7291" spans="1:10" ht="41.25" hidden="1" customHeight="1">
      <c r="A7291" s="152">
        <v>45940</v>
      </c>
      <c r="B7291" s="146">
        <v>19026</v>
      </c>
      <c r="C7291" s="147">
        <v>0.75</v>
      </c>
      <c r="D7291" s="148" t="s">
        <v>11</v>
      </c>
      <c r="E7291" s="149" t="s">
        <v>70</v>
      </c>
      <c r="F7291" s="149"/>
      <c r="G7291" s="149" t="str">
        <f t="shared" si="248"/>
        <v>1</v>
      </c>
      <c r="H7291" s="150">
        <f t="shared" si="249"/>
        <v>18</v>
      </c>
      <c r="I7291" s="149" t="str" cm="1">
        <f t="array" ref="I7291">_xlfn.XLOOKUP(C7291,imp_horarios,imp_trechos_janta,"",-1,1)</f>
        <v>GOIANIA X TERESINA 18:00</v>
      </c>
      <c r="J7291" s="151" t="str" cm="1">
        <f t="array" ref="J7291">_xlfn.XLOOKUP(D7291,justificativas_motivos,justificativas_texto,"",1,1)</f>
        <v>MOTORISTA CUMPRINDO HORÁRIO NA ESCALA ATUAL</v>
      </c>
    </row>
    <row r="7292" spans="1:10" ht="41.25" hidden="1" customHeight="1">
      <c r="A7292" s="152">
        <v>45940</v>
      </c>
      <c r="B7292" s="146">
        <v>24003</v>
      </c>
      <c r="C7292" s="147">
        <v>0.79166666666666663</v>
      </c>
      <c r="D7292" s="148" t="s">
        <v>11</v>
      </c>
      <c r="E7292" s="149" t="s">
        <v>40</v>
      </c>
      <c r="F7292" s="149"/>
      <c r="G7292" s="149" t="str">
        <f t="shared" si="248"/>
        <v>1</v>
      </c>
      <c r="H7292" s="150">
        <f t="shared" si="249"/>
        <v>18</v>
      </c>
      <c r="I7292" s="149" t="s">
        <v>79</v>
      </c>
      <c r="J7292" s="151" t="str" cm="1">
        <f t="array" ref="J7292">_xlfn.XLOOKUP(D7292,justificativas_motivos,justificativas_texto,"",1,1)</f>
        <v>MOTORISTA CUMPRINDO HORÁRIO NA ESCALA ATUAL</v>
      </c>
    </row>
    <row r="7293" spans="1:10" ht="41.25" hidden="1" customHeight="1">
      <c r="A7293" s="152">
        <v>45940</v>
      </c>
      <c r="B7293" s="146">
        <v>24003</v>
      </c>
      <c r="C7293" s="147">
        <v>0.79166666666666663</v>
      </c>
      <c r="D7293" s="148" t="s">
        <v>11</v>
      </c>
      <c r="E7293" s="149" t="s">
        <v>413</v>
      </c>
      <c r="F7293" s="149"/>
      <c r="G7293" s="149" t="str">
        <f t="shared" si="248"/>
        <v>1</v>
      </c>
      <c r="H7293" s="150">
        <f t="shared" si="249"/>
        <v>18</v>
      </c>
      <c r="I7293" s="149" t="s">
        <v>79</v>
      </c>
      <c r="J7293" s="151" t="str" cm="1">
        <f t="array" ref="J7293">_xlfn.XLOOKUP(D7293,justificativas_motivos,justificativas_texto,"",1,1)</f>
        <v>MOTORISTA CUMPRINDO HORÁRIO NA ESCALA ATUAL</v>
      </c>
    </row>
    <row r="7294" spans="1:10" ht="41.25" hidden="1" customHeight="1">
      <c r="A7294" s="152">
        <v>45940</v>
      </c>
      <c r="B7294" s="146">
        <v>24001</v>
      </c>
      <c r="C7294" s="147">
        <v>0.83333333333333337</v>
      </c>
      <c r="D7294" s="148" t="s">
        <v>11</v>
      </c>
      <c r="E7294" s="149" t="s">
        <v>15</v>
      </c>
      <c r="F7294" s="149"/>
      <c r="G7294" s="149" t="str">
        <f t="shared" si="248"/>
        <v>1</v>
      </c>
      <c r="H7294" s="150">
        <f t="shared" si="249"/>
        <v>18</v>
      </c>
      <c r="I7294" s="149" t="str" cm="1">
        <f t="array" ref="I7294">_xlfn.XLOOKUP(C7294,imp_horarios,imp_trechos_janta,"",-1,1)</f>
        <v>GOIANIA X SAO LUIS 20:00</v>
      </c>
      <c r="J7294" s="151" t="str" cm="1">
        <f t="array" ref="J7294">_xlfn.XLOOKUP(D7294,justificativas_motivos,justificativas_texto,"",1,1)</f>
        <v>MOTORISTA CUMPRINDO HORÁRIO NA ESCALA ATUAL</v>
      </c>
    </row>
    <row r="7295" spans="1:10" ht="41.25" hidden="1" customHeight="1">
      <c r="A7295" s="152">
        <v>45940</v>
      </c>
      <c r="B7295" s="146">
        <v>24001</v>
      </c>
      <c r="C7295" s="147">
        <v>0.83333333333333337</v>
      </c>
      <c r="D7295" s="148" t="s">
        <v>11</v>
      </c>
      <c r="E7295" s="149" t="s">
        <v>207</v>
      </c>
      <c r="F7295" s="149"/>
      <c r="G7295" s="149" t="str">
        <f t="shared" si="248"/>
        <v>1</v>
      </c>
      <c r="H7295" s="150">
        <f t="shared" si="249"/>
        <v>18</v>
      </c>
      <c r="I7295" s="149" t="str" cm="1">
        <f t="array" ref="I7295">_xlfn.XLOOKUP(C7295,imp_horarios,imp_trechos_janta,"",-1,1)</f>
        <v>GOIANIA X SAO LUIS 20:00</v>
      </c>
      <c r="J7295" s="151" t="str" cm="1">
        <f t="array" ref="J7295">_xlfn.XLOOKUP(D7295,justificativas_motivos,justificativas_texto,"",1,1)</f>
        <v>MOTORISTA CUMPRINDO HORÁRIO NA ESCALA ATUAL</v>
      </c>
    </row>
    <row r="7296" spans="1:10" ht="41.25" hidden="1" customHeight="1">
      <c r="A7296" s="152">
        <v>45941</v>
      </c>
      <c r="B7296" s="146">
        <v>19006</v>
      </c>
      <c r="C7296" s="147">
        <v>0.84166666666666667</v>
      </c>
      <c r="D7296" s="148" t="s">
        <v>11</v>
      </c>
      <c r="E7296" s="149" t="s">
        <v>96</v>
      </c>
      <c r="F7296" s="149"/>
      <c r="G7296" s="149" t="str">
        <f t="shared" si="248"/>
        <v>1</v>
      </c>
      <c r="H7296" s="150">
        <f t="shared" si="249"/>
        <v>18</v>
      </c>
      <c r="I7296" s="149" t="s">
        <v>679</v>
      </c>
      <c r="J7296" s="151" t="str" cm="1">
        <f t="array" ref="J7296">_xlfn.XLOOKUP(D7296,justificativas_motivos,justificativas_texto,"",1,1)</f>
        <v>MOTORISTA CUMPRINDO HORÁRIO NA ESCALA ATUAL</v>
      </c>
    </row>
    <row r="7297" spans="1:10" ht="41.25" hidden="1" customHeight="1">
      <c r="A7297" s="152">
        <v>45941</v>
      </c>
      <c r="B7297" s="146">
        <v>19006</v>
      </c>
      <c r="C7297" s="147">
        <v>0.84166666666666667</v>
      </c>
      <c r="D7297" s="148" t="s">
        <v>11</v>
      </c>
      <c r="E7297" s="149" t="s">
        <v>70</v>
      </c>
      <c r="F7297" s="149"/>
      <c r="G7297" s="149" t="str">
        <f t="shared" si="248"/>
        <v>1</v>
      </c>
      <c r="H7297" s="150">
        <f t="shared" si="249"/>
        <v>18</v>
      </c>
      <c r="I7297" s="149" t="s">
        <v>679</v>
      </c>
      <c r="J7297" s="151" t="str" cm="1">
        <f t="array" ref="J7297">_xlfn.XLOOKUP(D7297,justificativas_motivos,justificativas_texto,"",1,1)</f>
        <v>MOTORISTA CUMPRINDO HORÁRIO NA ESCALA ATUAL</v>
      </c>
    </row>
    <row r="7298" spans="1:10" ht="41.25" hidden="1" customHeight="1">
      <c r="A7298" s="152">
        <v>45941</v>
      </c>
      <c r="B7298" s="146">
        <v>19016</v>
      </c>
      <c r="C7298" s="147">
        <v>0.85416666666666663</v>
      </c>
      <c r="D7298" s="148" t="s">
        <v>11</v>
      </c>
      <c r="E7298" s="149" t="s">
        <v>40</v>
      </c>
      <c r="F7298" s="149"/>
      <c r="G7298" s="149" t="str">
        <f t="shared" si="248"/>
        <v>1</v>
      </c>
      <c r="H7298" s="150">
        <f t="shared" si="249"/>
        <v>18</v>
      </c>
      <c r="I7298" s="149" t="s">
        <v>583</v>
      </c>
      <c r="J7298" s="151" t="str" cm="1">
        <f t="array" ref="J7298">_xlfn.XLOOKUP(D7298,justificativas_motivos,justificativas_texto,"",1,1)</f>
        <v>MOTORISTA CUMPRINDO HORÁRIO NA ESCALA ATUAL</v>
      </c>
    </row>
    <row r="7299" spans="1:10" ht="41.25" hidden="1" customHeight="1">
      <c r="A7299" s="152">
        <v>45941</v>
      </c>
      <c r="B7299" s="146">
        <v>19016</v>
      </c>
      <c r="C7299" s="147">
        <v>0.85416666666666663</v>
      </c>
      <c r="D7299" s="148" t="s">
        <v>11</v>
      </c>
      <c r="E7299" s="149" t="s">
        <v>413</v>
      </c>
      <c r="F7299" s="149"/>
      <c r="G7299" s="149" t="str">
        <f t="shared" si="248"/>
        <v>1</v>
      </c>
      <c r="H7299" s="150">
        <f t="shared" si="249"/>
        <v>18</v>
      </c>
      <c r="I7299" s="149" t="s">
        <v>583</v>
      </c>
      <c r="J7299" s="151" t="str" cm="1">
        <f t="array" ref="J7299">_xlfn.XLOOKUP(D7299,justificativas_motivos,justificativas_texto,"",1,1)</f>
        <v>MOTORISTA CUMPRINDO HORÁRIO NA ESCALA ATUAL</v>
      </c>
    </row>
    <row r="7300" spans="1:10" ht="41.25" hidden="1" customHeight="1">
      <c r="A7300" s="152">
        <v>45941</v>
      </c>
      <c r="B7300" s="146">
        <v>19014</v>
      </c>
      <c r="C7300" s="147">
        <v>0.87847222222222221</v>
      </c>
      <c r="D7300" s="148" t="s">
        <v>11</v>
      </c>
      <c r="E7300" s="149" t="s">
        <v>15</v>
      </c>
      <c r="F7300" s="149"/>
      <c r="G7300" s="149" t="str">
        <f t="shared" si="248"/>
        <v>1</v>
      </c>
      <c r="H7300" s="150">
        <f t="shared" si="249"/>
        <v>18</v>
      </c>
      <c r="I7300" s="149" t="str" cm="1">
        <f t="array" ref="I7300">_xlfn.XLOOKUP(C7300,imp_horarios,imp_trechos_janta,"",-1,1)</f>
        <v>BELEM X GOIANIA 21:05</v>
      </c>
      <c r="J7300" s="151" t="str" cm="1">
        <f t="array" ref="J7300">_xlfn.XLOOKUP(D7300,justificativas_motivos,justificativas_texto,"",1,1)</f>
        <v>MOTORISTA CUMPRINDO HORÁRIO NA ESCALA ATUAL</v>
      </c>
    </row>
    <row r="7301" spans="1:10" ht="41.25" hidden="1" customHeight="1">
      <c r="A7301" s="152">
        <v>45941</v>
      </c>
      <c r="B7301" s="146">
        <v>19014</v>
      </c>
      <c r="C7301" s="147">
        <v>0.87847222222222221</v>
      </c>
      <c r="D7301" s="148" t="s">
        <v>11</v>
      </c>
      <c r="E7301" s="149" t="s">
        <v>207</v>
      </c>
      <c r="F7301" s="149"/>
      <c r="G7301" s="149" t="str">
        <f t="shared" si="248"/>
        <v>1</v>
      </c>
      <c r="H7301" s="150">
        <f t="shared" si="249"/>
        <v>18</v>
      </c>
      <c r="I7301" s="149" t="str" cm="1">
        <f t="array" ref="I7301">_xlfn.XLOOKUP(C7301,imp_horarios,imp_trechos_janta,"",-1,1)</f>
        <v>BELEM X GOIANIA 21:05</v>
      </c>
      <c r="J7301" s="151" t="str" cm="1">
        <f t="array" ref="J7301">_xlfn.XLOOKUP(D7301,justificativas_motivos,justificativas_texto,"",1,1)</f>
        <v>MOTORISTA CUMPRINDO HORÁRIO NA ESCALA ATUAL</v>
      </c>
    </row>
    <row r="7302" spans="1:10" ht="41.25" hidden="1" customHeight="1">
      <c r="A7302" s="152">
        <v>45941</v>
      </c>
      <c r="B7302" s="146">
        <v>25006</v>
      </c>
      <c r="C7302" s="147">
        <v>0.3</v>
      </c>
      <c r="D7302" s="148" t="s">
        <v>11</v>
      </c>
      <c r="E7302" s="153" t="s">
        <v>216</v>
      </c>
      <c r="F7302" s="149"/>
      <c r="G7302" s="149" t="str">
        <f t="shared" si="248"/>
        <v>1</v>
      </c>
      <c r="H7302" s="150">
        <f t="shared" si="249"/>
        <v>18</v>
      </c>
      <c r="I7302" s="149" t="str" cm="1">
        <f t="array" ref="I7302">_xlfn.XLOOKUP(C7302,imp_horarios,imp_trechos_janta,"",-1,1)</f>
        <v>BELEM X GOIANIA 07:12</v>
      </c>
      <c r="J7302" s="151" t="str" cm="1">
        <f t="array" ref="J7302">_xlfn.XLOOKUP(D7302,justificativas_motivos,justificativas_texto,"",1,1)</f>
        <v>MOTORISTA CUMPRINDO HORÁRIO NA ESCALA ATUAL</v>
      </c>
    </row>
    <row r="7303" spans="1:10" ht="41.25" hidden="1" customHeight="1">
      <c r="A7303" s="152">
        <v>45941</v>
      </c>
      <c r="B7303" s="146">
        <v>25006</v>
      </c>
      <c r="C7303" s="147">
        <v>0.3</v>
      </c>
      <c r="D7303" s="148" t="s">
        <v>11</v>
      </c>
      <c r="E7303" s="153" t="s">
        <v>157</v>
      </c>
      <c r="F7303" s="149"/>
      <c r="G7303" s="149" t="str">
        <f t="shared" si="248"/>
        <v>1</v>
      </c>
      <c r="H7303" s="150">
        <f t="shared" si="249"/>
        <v>18</v>
      </c>
      <c r="I7303" s="149" t="str" cm="1">
        <f t="array" ref="I7303">_xlfn.XLOOKUP(C7303,imp_horarios,imp_trechos_janta,"",-1,1)</f>
        <v>BELEM X GOIANIA 07:12</v>
      </c>
      <c r="J7303" s="151" t="str" cm="1">
        <f t="array" ref="J7303">_xlfn.XLOOKUP(D7303,justificativas_motivos,justificativas_texto,"",1,1)</f>
        <v>MOTORISTA CUMPRINDO HORÁRIO NA ESCALA ATUAL</v>
      </c>
    </row>
    <row r="7304" spans="1:10" ht="41.25" hidden="1" customHeight="1">
      <c r="A7304" s="152">
        <v>45941</v>
      </c>
      <c r="B7304" s="146">
        <v>19018</v>
      </c>
      <c r="C7304" s="147">
        <v>0.75</v>
      </c>
      <c r="D7304" s="148" t="s">
        <v>11</v>
      </c>
      <c r="E7304" s="149" t="s">
        <v>131</v>
      </c>
      <c r="F7304" s="149"/>
      <c r="G7304" s="149" t="str">
        <f t="shared" si="248"/>
        <v>1</v>
      </c>
      <c r="H7304" s="150">
        <f t="shared" si="249"/>
        <v>18</v>
      </c>
      <c r="I7304" s="149" t="str" cm="1">
        <f t="array" ref="I7304">_xlfn.XLOOKUP(C7304,imp_horarios,imp_trechos_janta,"",-1,1)</f>
        <v>GOIANIA X TERESINA 18:00</v>
      </c>
      <c r="J7304" s="151" t="str" cm="1">
        <f t="array" ref="J7304">_xlfn.XLOOKUP(D7304,justificativas_motivos,justificativas_texto,"",1,1)</f>
        <v>MOTORISTA CUMPRINDO HORÁRIO NA ESCALA ATUAL</v>
      </c>
    </row>
    <row r="7305" spans="1:10" ht="41.25" hidden="1" customHeight="1">
      <c r="A7305" s="152">
        <v>45941</v>
      </c>
      <c r="B7305" s="146">
        <v>19018</v>
      </c>
      <c r="C7305" s="147">
        <v>0.75</v>
      </c>
      <c r="D7305" s="148" t="s">
        <v>11</v>
      </c>
      <c r="E7305" s="149" t="s">
        <v>132</v>
      </c>
      <c r="F7305" s="149"/>
      <c r="G7305" s="149" t="str">
        <f t="shared" si="248"/>
        <v>1</v>
      </c>
      <c r="H7305" s="150">
        <f t="shared" si="249"/>
        <v>18</v>
      </c>
      <c r="I7305" s="149" t="str" cm="1">
        <f t="array" ref="I7305">_xlfn.XLOOKUP(C7305,imp_horarios,imp_trechos_janta,"",-1,1)</f>
        <v>GOIANIA X TERESINA 18:00</v>
      </c>
      <c r="J7305" s="151" t="str" cm="1">
        <f t="array" ref="J7305">_xlfn.XLOOKUP(D7305,justificativas_motivos,justificativas_texto,"",1,1)</f>
        <v>MOTORISTA CUMPRINDO HORÁRIO NA ESCALA ATUAL</v>
      </c>
    </row>
    <row r="7306" spans="1:10" ht="41.25" hidden="1" customHeight="1">
      <c r="A7306" s="152">
        <v>45941</v>
      </c>
      <c r="B7306" s="146">
        <v>25012</v>
      </c>
      <c r="C7306" s="147">
        <v>0.79166666666666663</v>
      </c>
      <c r="D7306" s="148" t="s">
        <v>11</v>
      </c>
      <c r="E7306" s="149" t="s">
        <v>141</v>
      </c>
      <c r="F7306" s="149"/>
      <c r="G7306" s="149" t="str">
        <f t="shared" si="248"/>
        <v>1</v>
      </c>
      <c r="H7306" s="150">
        <f t="shared" si="249"/>
        <v>18</v>
      </c>
      <c r="I7306" s="149" t="s">
        <v>79</v>
      </c>
      <c r="J7306" s="151" t="str" cm="1">
        <f t="array" ref="J7306">_xlfn.XLOOKUP(D7306,justificativas_motivos,justificativas_texto,"",1,1)</f>
        <v>MOTORISTA CUMPRINDO HORÁRIO NA ESCALA ATUAL</v>
      </c>
    </row>
    <row r="7307" spans="1:10" ht="41.25" hidden="1" customHeight="1">
      <c r="A7307" s="152">
        <v>45941</v>
      </c>
      <c r="B7307" s="146">
        <v>25012</v>
      </c>
      <c r="C7307" s="147">
        <v>0.79166666666666663</v>
      </c>
      <c r="D7307" s="148" t="s">
        <v>11</v>
      </c>
      <c r="E7307" s="149" t="s">
        <v>188</v>
      </c>
      <c r="F7307" s="149"/>
      <c r="G7307" s="149" t="str">
        <f t="shared" si="248"/>
        <v>1</v>
      </c>
      <c r="H7307" s="150">
        <f t="shared" si="249"/>
        <v>18</v>
      </c>
      <c r="I7307" s="149" t="s">
        <v>79</v>
      </c>
      <c r="J7307" s="151" t="str" cm="1">
        <f t="array" ref="J7307">_xlfn.XLOOKUP(D7307,justificativas_motivos,justificativas_texto,"",1,1)</f>
        <v>MOTORISTA CUMPRINDO HORÁRIO NA ESCALA ATUAL</v>
      </c>
    </row>
    <row r="7308" spans="1:10" ht="41.25" hidden="1" customHeight="1">
      <c r="A7308" s="152">
        <v>45941</v>
      </c>
      <c r="B7308" s="146">
        <v>24012</v>
      </c>
      <c r="C7308" s="147">
        <v>0.83333333333333337</v>
      </c>
      <c r="D7308" s="148" t="s">
        <v>11</v>
      </c>
      <c r="E7308" s="149" t="s">
        <v>453</v>
      </c>
      <c r="F7308" s="149"/>
      <c r="G7308" s="149" t="str">
        <f t="shared" si="248"/>
        <v>1</v>
      </c>
      <c r="H7308" s="150">
        <f t="shared" si="249"/>
        <v>18</v>
      </c>
      <c r="I7308" s="149" t="str" cm="1">
        <f t="array" ref="I7308">_xlfn.XLOOKUP(C7308,imp_horarios,imp_trechos_janta,"",-1,1)</f>
        <v>GOIANIA X SAO LUIS 20:00</v>
      </c>
      <c r="J7308" s="151" t="str" cm="1">
        <f t="array" ref="J7308">_xlfn.XLOOKUP(D7308,justificativas_motivos,justificativas_texto,"",1,1)</f>
        <v>MOTORISTA CUMPRINDO HORÁRIO NA ESCALA ATUAL</v>
      </c>
    </row>
    <row r="7309" spans="1:10" ht="41.25" hidden="1" customHeight="1">
      <c r="A7309" s="152">
        <v>45941</v>
      </c>
      <c r="B7309" s="146">
        <v>24012</v>
      </c>
      <c r="C7309" s="147">
        <v>0.83333333333333337</v>
      </c>
      <c r="D7309" s="148" t="s">
        <v>11</v>
      </c>
      <c r="E7309" s="149" t="s">
        <v>14</v>
      </c>
      <c r="F7309" s="149"/>
      <c r="G7309" s="149" t="str">
        <f t="shared" si="248"/>
        <v>1</v>
      </c>
      <c r="H7309" s="150">
        <f t="shared" si="249"/>
        <v>18</v>
      </c>
      <c r="I7309" s="149" t="str" cm="1">
        <f t="array" ref="I7309">_xlfn.XLOOKUP(C7309,imp_horarios,imp_trechos_janta,"",-1,1)</f>
        <v>GOIANIA X SAO LUIS 20:00</v>
      </c>
      <c r="J7309" s="151" t="str" cm="1">
        <f t="array" ref="J7309">_xlfn.XLOOKUP(D7309,justificativas_motivos,justificativas_texto,"",1,1)</f>
        <v>MOTORISTA CUMPRINDO HORÁRIO NA ESCALA ATUAL</v>
      </c>
    </row>
    <row r="7310" spans="1:10" ht="41.25" hidden="1" customHeight="1">
      <c r="A7310" s="152">
        <v>45942</v>
      </c>
      <c r="B7310" s="146">
        <v>19015</v>
      </c>
      <c r="C7310" s="147">
        <v>0.85416666666666663</v>
      </c>
      <c r="D7310" s="148" t="s">
        <v>11</v>
      </c>
      <c r="E7310" s="149" t="s">
        <v>141</v>
      </c>
      <c r="F7310" s="149"/>
      <c r="G7310" s="149" t="str">
        <f t="shared" si="248"/>
        <v>1</v>
      </c>
      <c r="H7310" s="150">
        <f t="shared" si="249"/>
        <v>18</v>
      </c>
      <c r="I7310" s="149" t="s">
        <v>583</v>
      </c>
      <c r="J7310" s="151" t="str" cm="1">
        <f t="array" ref="J7310">_xlfn.XLOOKUP(D7310,justificativas_motivos,justificativas_texto,"",1,1)</f>
        <v>MOTORISTA CUMPRINDO HORÁRIO NA ESCALA ATUAL</v>
      </c>
    </row>
    <row r="7311" spans="1:10" ht="41.25" hidden="1" customHeight="1">
      <c r="A7311" s="152">
        <v>45942</v>
      </c>
      <c r="B7311" s="146">
        <v>19015</v>
      </c>
      <c r="C7311" s="147">
        <v>0.85416666666666663</v>
      </c>
      <c r="D7311" s="148" t="s">
        <v>11</v>
      </c>
      <c r="E7311" s="149" t="s">
        <v>188</v>
      </c>
      <c r="F7311" s="149"/>
      <c r="G7311" s="149" t="str">
        <f t="shared" si="248"/>
        <v>1</v>
      </c>
      <c r="H7311" s="150">
        <f t="shared" si="249"/>
        <v>18</v>
      </c>
      <c r="I7311" s="149" t="s">
        <v>583</v>
      </c>
      <c r="J7311" s="151" t="str" cm="1">
        <f t="array" ref="J7311">_xlfn.XLOOKUP(D7311,justificativas_motivos,justificativas_texto,"",1,1)</f>
        <v>MOTORISTA CUMPRINDO HORÁRIO NA ESCALA ATUAL</v>
      </c>
    </row>
    <row r="7312" spans="1:10" ht="41.25" hidden="1" customHeight="1">
      <c r="A7312" s="152">
        <v>45942</v>
      </c>
      <c r="B7312" s="146" t="s">
        <v>137</v>
      </c>
      <c r="C7312" s="147" t="s">
        <v>137</v>
      </c>
      <c r="D7312" s="148" t="s">
        <v>137</v>
      </c>
      <c r="E7312" s="149" t="s">
        <v>453</v>
      </c>
      <c r="F7312" s="149"/>
      <c r="G7312" s="149" t="str">
        <f t="shared" si="248"/>
        <v>1</v>
      </c>
      <c r="H7312" s="150">
        <f t="shared" si="249"/>
        <v>18</v>
      </c>
      <c r="I7312" s="149" t="str" cm="1">
        <f t="array" ref="I7312">_xlfn.XLOOKUP(C7312,imp_horarios,imp_trechos_janta,"",-1,1)</f>
        <v>ESPERA</v>
      </c>
      <c r="J7312" s="151" t="str" cm="1">
        <f t="array" ref="J7312">_xlfn.XLOOKUP(D7312,justificativas_motivos,justificativas_texto,"",1,1)</f>
        <v>MOTORISTA NA GARAGEM EM ESPERA PARA DISPONIBILIDADE DE HORARIOS</v>
      </c>
    </row>
    <row r="7313" spans="1:10" ht="41.25" hidden="1" customHeight="1">
      <c r="A7313" s="152">
        <v>45942</v>
      </c>
      <c r="B7313" s="146" t="s">
        <v>137</v>
      </c>
      <c r="C7313" s="147" t="s">
        <v>137</v>
      </c>
      <c r="D7313" s="148" t="s">
        <v>137</v>
      </c>
      <c r="E7313" s="149" t="s">
        <v>14</v>
      </c>
      <c r="F7313" s="149"/>
      <c r="G7313" s="149" t="str">
        <f t="shared" si="248"/>
        <v>1</v>
      </c>
      <c r="H7313" s="150">
        <f t="shared" si="249"/>
        <v>18</v>
      </c>
      <c r="I7313" s="149" t="str" cm="1">
        <f t="array" ref="I7313">_xlfn.XLOOKUP(C7313,imp_horarios,imp_trechos_janta,"",-1,1)</f>
        <v>ESPERA</v>
      </c>
      <c r="J7313" s="151" t="str" cm="1">
        <f t="array" ref="J7313">_xlfn.XLOOKUP(D7313,justificativas_motivos,justificativas_texto,"",1,1)</f>
        <v>MOTORISTA NA GARAGEM EM ESPERA PARA DISPONIBILIDADE DE HORARIOS</v>
      </c>
    </row>
    <row r="7314" spans="1:10" ht="41.25" hidden="1" customHeight="1">
      <c r="A7314" s="152">
        <v>45942</v>
      </c>
      <c r="B7314" s="146" t="s">
        <v>137</v>
      </c>
      <c r="C7314" s="147" t="s">
        <v>137</v>
      </c>
      <c r="D7314" s="148" t="s">
        <v>137</v>
      </c>
      <c r="E7314" s="149" t="s">
        <v>116</v>
      </c>
      <c r="F7314" s="149"/>
      <c r="G7314" s="149" t="str">
        <f t="shared" si="248"/>
        <v>1</v>
      </c>
      <c r="H7314" s="150">
        <f t="shared" si="249"/>
        <v>18</v>
      </c>
      <c r="I7314" s="149" t="str" cm="1">
        <f t="array" ref="I7314">_xlfn.XLOOKUP(C7314,imp_horarios,imp_trechos_janta,"",-1,1)</f>
        <v>ESPERA</v>
      </c>
      <c r="J7314" s="151" t="str" cm="1">
        <f t="array" ref="J7314">_xlfn.XLOOKUP(D7314,justificativas_motivos,justificativas_texto,"",1,1)</f>
        <v>MOTORISTA NA GARAGEM EM ESPERA PARA DISPONIBILIDADE DE HORARIOS</v>
      </c>
    </row>
    <row r="7315" spans="1:10" ht="41.25" hidden="1" customHeight="1">
      <c r="A7315" s="152">
        <v>45942</v>
      </c>
      <c r="B7315" s="146" t="s">
        <v>137</v>
      </c>
      <c r="C7315" s="147" t="s">
        <v>137</v>
      </c>
      <c r="D7315" s="148" t="s">
        <v>137</v>
      </c>
      <c r="E7315" s="149" t="s">
        <v>109</v>
      </c>
      <c r="F7315" s="149"/>
      <c r="G7315" s="149" t="str">
        <f t="shared" si="248"/>
        <v>1</v>
      </c>
      <c r="H7315" s="150">
        <f t="shared" si="249"/>
        <v>18</v>
      </c>
      <c r="I7315" s="149" t="str" cm="1">
        <f t="array" ref="I7315">_xlfn.XLOOKUP(C7315,imp_horarios,imp_trechos_janta,"",-1,1)</f>
        <v>ESPERA</v>
      </c>
      <c r="J7315" s="151" t="str" cm="1">
        <f t="array" ref="J7315">_xlfn.XLOOKUP(D7315,justificativas_motivos,justificativas_texto,"",1,1)</f>
        <v>MOTORISTA NA GARAGEM EM ESPERA PARA DISPONIBILIDADE DE HORARIOS</v>
      </c>
    </row>
    <row r="7316" spans="1:10" ht="41.25" hidden="1" customHeight="1">
      <c r="A7316" s="152">
        <v>45942</v>
      </c>
      <c r="B7316" s="146">
        <v>19008</v>
      </c>
      <c r="C7316" s="147">
        <v>0.75</v>
      </c>
      <c r="D7316" s="148" t="s">
        <v>11</v>
      </c>
      <c r="E7316" s="149" t="s">
        <v>302</v>
      </c>
      <c r="F7316" s="149"/>
      <c r="G7316" s="149" t="str">
        <f t="shared" si="248"/>
        <v>1</v>
      </c>
      <c r="H7316" s="150">
        <f t="shared" si="249"/>
        <v>18</v>
      </c>
      <c r="I7316" s="149" t="str" cm="1">
        <f t="array" ref="I7316">_xlfn.XLOOKUP(C7316,imp_horarios,imp_trechos_janta,"",-1,1)</f>
        <v>GOIANIA X TERESINA 18:00</v>
      </c>
      <c r="J7316" s="151" t="str" cm="1">
        <f t="array" ref="J7316">_xlfn.XLOOKUP(D7316,justificativas_motivos,justificativas_texto,"",1,1)</f>
        <v>MOTORISTA CUMPRINDO HORÁRIO NA ESCALA ATUAL</v>
      </c>
    </row>
    <row r="7317" spans="1:10" ht="41.25" hidden="1" customHeight="1">
      <c r="A7317" s="152">
        <v>45942</v>
      </c>
      <c r="B7317" s="146">
        <v>19008</v>
      </c>
      <c r="C7317" s="147">
        <v>0.75</v>
      </c>
      <c r="D7317" s="148" t="s">
        <v>11</v>
      </c>
      <c r="E7317" s="149" t="s">
        <v>171</v>
      </c>
      <c r="F7317" s="149"/>
      <c r="G7317" s="149" t="str">
        <f t="shared" si="248"/>
        <v>1</v>
      </c>
      <c r="H7317" s="150">
        <f t="shared" si="249"/>
        <v>18</v>
      </c>
      <c r="I7317" s="149" t="str" cm="1">
        <f t="array" ref="I7317">_xlfn.XLOOKUP(C7317,imp_horarios,imp_trechos_janta,"",-1,1)</f>
        <v>GOIANIA X TERESINA 18:00</v>
      </c>
      <c r="J7317" s="151" t="str" cm="1">
        <f t="array" ref="J7317">_xlfn.XLOOKUP(D7317,justificativas_motivos,justificativas_texto,"",1,1)</f>
        <v>MOTORISTA CUMPRINDO HORÁRIO NA ESCALA ATUAL</v>
      </c>
    </row>
    <row r="7318" spans="1:10" ht="41.25" hidden="1" customHeight="1">
      <c r="A7318" s="152">
        <v>45942</v>
      </c>
      <c r="B7318" s="146">
        <v>25009</v>
      </c>
      <c r="C7318" s="147">
        <v>0.79166666666666663</v>
      </c>
      <c r="D7318" s="148" t="s">
        <v>11</v>
      </c>
      <c r="E7318" s="149" t="s">
        <v>86</v>
      </c>
      <c r="F7318" s="149"/>
      <c r="G7318" s="149" t="str">
        <f t="shared" si="248"/>
        <v>1</v>
      </c>
      <c r="H7318" s="150">
        <f t="shared" si="249"/>
        <v>18</v>
      </c>
      <c r="I7318" s="149" t="s">
        <v>79</v>
      </c>
      <c r="J7318" s="151" t="str" cm="1">
        <f t="array" ref="J7318">_xlfn.XLOOKUP(D7318,justificativas_motivos,justificativas_texto,"",1,1)</f>
        <v>MOTORISTA CUMPRINDO HORÁRIO NA ESCALA ATUAL</v>
      </c>
    </row>
    <row r="7319" spans="1:10" ht="41.25" hidden="1" customHeight="1">
      <c r="A7319" s="152">
        <v>45942</v>
      </c>
      <c r="B7319" s="146">
        <v>25009</v>
      </c>
      <c r="C7319" s="147">
        <v>0.79166666666666663</v>
      </c>
      <c r="D7319" s="148" t="s">
        <v>11</v>
      </c>
      <c r="E7319" s="149" t="s">
        <v>52</v>
      </c>
      <c r="F7319" s="149"/>
      <c r="G7319" s="149" t="str">
        <f t="shared" si="248"/>
        <v>1</v>
      </c>
      <c r="H7319" s="150">
        <f t="shared" si="249"/>
        <v>18</v>
      </c>
      <c r="I7319" s="149" t="s">
        <v>79</v>
      </c>
      <c r="J7319" s="151" t="str" cm="1">
        <f t="array" ref="J7319">_xlfn.XLOOKUP(D7319,justificativas_motivos,justificativas_texto,"",1,1)</f>
        <v>MOTORISTA CUMPRINDO HORÁRIO NA ESCALA ATUAL</v>
      </c>
    </row>
    <row r="7320" spans="1:10" ht="41.25" hidden="1" customHeight="1">
      <c r="A7320" s="152">
        <v>45942</v>
      </c>
      <c r="B7320" s="146">
        <v>24016</v>
      </c>
      <c r="C7320" s="147">
        <v>0.83333333333333337</v>
      </c>
      <c r="D7320" s="148" t="s">
        <v>11</v>
      </c>
      <c r="E7320" s="149" t="s">
        <v>42</v>
      </c>
      <c r="F7320" s="149"/>
      <c r="G7320" s="149" t="str">
        <f t="shared" ref="G7320:G7351" si="250">IF(E7320="MOTORISTA","","1")</f>
        <v>1</v>
      </c>
      <c r="H7320" s="150">
        <f t="shared" ref="H7320:H7351" si="251">IF(E7320="MOTORISTA","",18)</f>
        <v>18</v>
      </c>
      <c r="I7320" s="149" t="str" cm="1">
        <f t="array" ref="I7320">_xlfn.XLOOKUP(C7320,imp_horarios,imp_trechos_janta,"",-1,1)</f>
        <v>GOIANIA X SAO LUIS 20:00</v>
      </c>
      <c r="J7320" s="151" t="str" cm="1">
        <f t="array" ref="J7320">_xlfn.XLOOKUP(D7320,justificativas_motivos,justificativas_texto,"",1,1)</f>
        <v>MOTORISTA CUMPRINDO HORÁRIO NA ESCALA ATUAL</v>
      </c>
    </row>
    <row r="7321" spans="1:10" ht="41.25" hidden="1" customHeight="1">
      <c r="A7321" s="152">
        <v>45942</v>
      </c>
      <c r="B7321" s="146">
        <v>24016</v>
      </c>
      <c r="C7321" s="147">
        <v>0.83333333333333337</v>
      </c>
      <c r="D7321" s="148" t="s">
        <v>11</v>
      </c>
      <c r="E7321" s="149" t="s">
        <v>148</v>
      </c>
      <c r="F7321" s="149"/>
      <c r="G7321" s="149" t="str">
        <f t="shared" si="250"/>
        <v>1</v>
      </c>
      <c r="H7321" s="150">
        <f t="shared" si="251"/>
        <v>18</v>
      </c>
      <c r="I7321" s="149" t="str" cm="1">
        <f t="array" ref="I7321">_xlfn.XLOOKUP(C7321,imp_horarios,imp_trechos_janta,"",-1,1)</f>
        <v>GOIANIA X SAO LUIS 20:00</v>
      </c>
      <c r="J7321" s="151" t="str" cm="1">
        <f t="array" ref="J7321">_xlfn.XLOOKUP(D7321,justificativas_motivos,justificativas_texto,"",1,1)</f>
        <v>MOTORISTA CUMPRINDO HORÁRIO NA ESCALA ATUAL</v>
      </c>
    </row>
    <row r="7322" spans="1:10" ht="41.25" hidden="1" customHeight="1">
      <c r="A7322" s="152">
        <v>45943</v>
      </c>
      <c r="B7322" s="146">
        <v>19020</v>
      </c>
      <c r="C7322" s="147">
        <v>0.84166666666666667</v>
      </c>
      <c r="D7322" s="148" t="s">
        <v>11</v>
      </c>
      <c r="E7322" s="149" t="s">
        <v>116</v>
      </c>
      <c r="F7322" s="149"/>
      <c r="G7322" s="149" t="str">
        <f t="shared" si="250"/>
        <v>1</v>
      </c>
      <c r="H7322" s="150">
        <f t="shared" si="251"/>
        <v>18</v>
      </c>
      <c r="I7322" s="149" t="s">
        <v>49</v>
      </c>
      <c r="J7322" s="151" t="str" cm="1">
        <f t="array" ref="J7322">_xlfn.XLOOKUP(D7322,justificativas_motivos,justificativas_texto,"",1,1)</f>
        <v>MOTORISTA CUMPRINDO HORÁRIO NA ESCALA ATUAL</v>
      </c>
    </row>
    <row r="7323" spans="1:10" ht="41.25" hidden="1" customHeight="1">
      <c r="A7323" s="152">
        <v>45943</v>
      </c>
      <c r="B7323" s="146">
        <v>19020</v>
      </c>
      <c r="C7323" s="147">
        <v>0.84166666666666667</v>
      </c>
      <c r="D7323" s="148" t="s">
        <v>11</v>
      </c>
      <c r="E7323" s="149" t="s">
        <v>109</v>
      </c>
      <c r="F7323" s="149"/>
      <c r="G7323" s="149" t="str">
        <f t="shared" si="250"/>
        <v>1</v>
      </c>
      <c r="H7323" s="150">
        <f t="shared" si="251"/>
        <v>18</v>
      </c>
      <c r="I7323" s="149" t="s">
        <v>49</v>
      </c>
      <c r="J7323" s="151" t="str" cm="1">
        <f t="array" ref="J7323">_xlfn.XLOOKUP(D7323,justificativas_motivos,justificativas_texto,"",1,1)</f>
        <v>MOTORISTA CUMPRINDO HORÁRIO NA ESCALA ATUAL</v>
      </c>
    </row>
    <row r="7324" spans="1:10" ht="41.25" hidden="1" customHeight="1">
      <c r="A7324" s="152">
        <v>45943</v>
      </c>
      <c r="B7324" s="146">
        <v>19025</v>
      </c>
      <c r="C7324" s="147">
        <v>0.85416666666666663</v>
      </c>
      <c r="D7324" s="148" t="s">
        <v>11</v>
      </c>
      <c r="E7324" s="149" t="s">
        <v>302</v>
      </c>
      <c r="F7324" s="149"/>
      <c r="G7324" s="149" t="str">
        <f t="shared" si="250"/>
        <v>1</v>
      </c>
      <c r="H7324" s="150">
        <f t="shared" si="251"/>
        <v>18</v>
      </c>
      <c r="I7324" s="149" t="s">
        <v>583</v>
      </c>
      <c r="J7324" s="151" t="str" cm="1">
        <f t="array" ref="J7324">_xlfn.XLOOKUP(D7324,justificativas_motivos,justificativas_texto,"",1,1)</f>
        <v>MOTORISTA CUMPRINDO HORÁRIO NA ESCALA ATUAL</v>
      </c>
    </row>
    <row r="7325" spans="1:10" ht="41.25" hidden="1" customHeight="1">
      <c r="A7325" s="152">
        <v>45943</v>
      </c>
      <c r="B7325" s="146">
        <v>19025</v>
      </c>
      <c r="C7325" s="147">
        <v>0.85416666666666663</v>
      </c>
      <c r="D7325" s="148" t="s">
        <v>11</v>
      </c>
      <c r="E7325" s="149" t="s">
        <v>171</v>
      </c>
      <c r="F7325" s="149"/>
      <c r="G7325" s="149" t="str">
        <f t="shared" si="250"/>
        <v>1</v>
      </c>
      <c r="H7325" s="150">
        <f t="shared" si="251"/>
        <v>18</v>
      </c>
      <c r="I7325" s="149" t="s">
        <v>583</v>
      </c>
      <c r="J7325" s="151" t="str" cm="1">
        <f t="array" ref="J7325">_xlfn.XLOOKUP(D7325,justificativas_motivos,justificativas_texto,"",1,1)</f>
        <v>MOTORISTA CUMPRINDO HORÁRIO NA ESCALA ATUAL</v>
      </c>
    </row>
    <row r="7326" spans="1:10" ht="41.25" hidden="1" customHeight="1">
      <c r="A7326" s="152">
        <v>45943</v>
      </c>
      <c r="B7326" s="146">
        <v>19009</v>
      </c>
      <c r="C7326" s="147">
        <v>0.87847222222222221</v>
      </c>
      <c r="D7326" s="148" t="s">
        <v>11</v>
      </c>
      <c r="E7326" s="149" t="s">
        <v>86</v>
      </c>
      <c r="F7326" s="149"/>
      <c r="G7326" s="149" t="str">
        <f t="shared" si="250"/>
        <v>1</v>
      </c>
      <c r="H7326" s="150">
        <f t="shared" si="251"/>
        <v>18</v>
      </c>
      <c r="I7326" s="149" t="str" cm="1">
        <f t="array" ref="I7326">_xlfn.XLOOKUP(C7326,imp_horarios,imp_trechos_janta,"",-1,1)</f>
        <v>BELEM X GOIANIA 21:05</v>
      </c>
      <c r="J7326" s="151" t="str" cm="1">
        <f t="array" ref="J7326">_xlfn.XLOOKUP(D7326,justificativas_motivos,justificativas_texto,"",1,1)</f>
        <v>MOTORISTA CUMPRINDO HORÁRIO NA ESCALA ATUAL</v>
      </c>
    </row>
    <row r="7327" spans="1:10" ht="41.25" hidden="1" customHeight="1">
      <c r="A7327" s="152">
        <v>45943</v>
      </c>
      <c r="B7327" s="146">
        <v>19009</v>
      </c>
      <c r="C7327" s="147">
        <v>0.87847222222222221</v>
      </c>
      <c r="D7327" s="148" t="s">
        <v>11</v>
      </c>
      <c r="E7327" s="149" t="s">
        <v>52</v>
      </c>
      <c r="F7327" s="149"/>
      <c r="G7327" s="149" t="str">
        <f t="shared" si="250"/>
        <v>1</v>
      </c>
      <c r="H7327" s="150">
        <f t="shared" si="251"/>
        <v>18</v>
      </c>
      <c r="I7327" s="149" t="str" cm="1">
        <f t="array" ref="I7327">_xlfn.XLOOKUP(C7327,imp_horarios,imp_trechos_janta,"",-1,1)</f>
        <v>BELEM X GOIANIA 21:05</v>
      </c>
      <c r="J7327" s="151" t="str" cm="1">
        <f t="array" ref="J7327">_xlfn.XLOOKUP(D7327,justificativas_motivos,justificativas_texto,"",1,1)</f>
        <v>MOTORISTA CUMPRINDO HORÁRIO NA ESCALA ATUAL</v>
      </c>
    </row>
    <row r="7328" spans="1:10" ht="41.25" hidden="1" customHeight="1">
      <c r="A7328" s="152">
        <v>45943</v>
      </c>
      <c r="B7328" s="146" t="s">
        <v>137</v>
      </c>
      <c r="C7328" s="147" t="s">
        <v>137</v>
      </c>
      <c r="D7328" s="148" t="s">
        <v>137</v>
      </c>
      <c r="E7328" s="149" t="s">
        <v>42</v>
      </c>
      <c r="F7328" s="149"/>
      <c r="G7328" s="149" t="str">
        <f t="shared" si="250"/>
        <v>1</v>
      </c>
      <c r="H7328" s="150">
        <f t="shared" si="251"/>
        <v>18</v>
      </c>
      <c r="I7328" s="149" t="str" cm="1">
        <f t="array" ref="I7328">_xlfn.XLOOKUP(C7328,imp_horarios,imp_trechos_janta,"",-1,1)</f>
        <v>ESPERA</v>
      </c>
      <c r="J7328" s="151" t="str" cm="1">
        <f t="array" ref="J7328">_xlfn.XLOOKUP(D7328,justificativas_motivos,justificativas_texto,"",1,1)</f>
        <v>MOTORISTA NA GARAGEM EM ESPERA PARA DISPONIBILIDADE DE HORARIOS</v>
      </c>
    </row>
    <row r="7329" spans="1:10" ht="41.25" hidden="1" customHeight="1">
      <c r="A7329" s="152">
        <v>45943</v>
      </c>
      <c r="B7329" s="146" t="s">
        <v>137</v>
      </c>
      <c r="C7329" s="147" t="s">
        <v>137</v>
      </c>
      <c r="D7329" s="148" t="s">
        <v>137</v>
      </c>
      <c r="E7329" s="149" t="s">
        <v>148</v>
      </c>
      <c r="F7329" s="149"/>
      <c r="G7329" s="149" t="str">
        <f t="shared" si="250"/>
        <v>1</v>
      </c>
      <c r="H7329" s="150">
        <f t="shared" si="251"/>
        <v>18</v>
      </c>
      <c r="I7329" s="149" t="str" cm="1">
        <f t="array" ref="I7329">_xlfn.XLOOKUP(C7329,imp_horarios,imp_trechos_janta,"",-1,1)</f>
        <v>ESPERA</v>
      </c>
      <c r="J7329" s="151" t="str" cm="1">
        <f t="array" ref="J7329">_xlfn.XLOOKUP(D7329,justificativas_motivos,justificativas_texto,"",1,1)</f>
        <v>MOTORISTA NA GARAGEM EM ESPERA PARA DISPONIBILIDADE DE HORARIOS</v>
      </c>
    </row>
    <row r="7330" spans="1:10" ht="41.25" hidden="1" customHeight="1">
      <c r="A7330" s="152">
        <v>45943</v>
      </c>
      <c r="B7330" s="146" t="s">
        <v>137</v>
      </c>
      <c r="C7330" s="147" t="s">
        <v>137</v>
      </c>
      <c r="D7330" s="148" t="s">
        <v>137</v>
      </c>
      <c r="E7330" s="153" t="s">
        <v>133</v>
      </c>
      <c r="F7330" s="149"/>
      <c r="G7330" s="149" t="str">
        <f t="shared" si="250"/>
        <v>1</v>
      </c>
      <c r="H7330" s="150">
        <f t="shared" si="251"/>
        <v>18</v>
      </c>
      <c r="I7330" s="149" t="str" cm="1">
        <f t="array" ref="I7330">_xlfn.XLOOKUP(C7330,imp_horarios,imp_trechos_janta,"",-1,1)</f>
        <v>ESPERA</v>
      </c>
      <c r="J7330" s="151" t="str" cm="1">
        <f t="array" ref="J7330">_xlfn.XLOOKUP(D7330,justificativas_motivos,justificativas_texto,"",1,1)</f>
        <v>MOTORISTA NA GARAGEM EM ESPERA PARA DISPONIBILIDADE DE HORARIOS</v>
      </c>
    </row>
    <row r="7331" spans="1:10" ht="41.25" hidden="1" customHeight="1">
      <c r="A7331" s="152">
        <v>45943</v>
      </c>
      <c r="B7331" s="146" t="s">
        <v>137</v>
      </c>
      <c r="C7331" s="147" t="s">
        <v>137</v>
      </c>
      <c r="D7331" s="148" t="s">
        <v>137</v>
      </c>
      <c r="E7331" s="153" t="s">
        <v>400</v>
      </c>
      <c r="F7331" s="149"/>
      <c r="G7331" s="149" t="str">
        <f t="shared" si="250"/>
        <v>1</v>
      </c>
      <c r="H7331" s="150">
        <f t="shared" si="251"/>
        <v>18</v>
      </c>
      <c r="I7331" s="149" t="str" cm="1">
        <f t="array" ref="I7331">_xlfn.XLOOKUP(C7331,imp_horarios,imp_trechos_janta,"",-1,1)</f>
        <v>ESPERA</v>
      </c>
      <c r="J7331" s="151" t="str" cm="1">
        <f t="array" ref="J7331">_xlfn.XLOOKUP(D7331,justificativas_motivos,justificativas_texto,"",1,1)</f>
        <v>MOTORISTA NA GARAGEM EM ESPERA PARA DISPONIBILIDADE DE HORARIOS</v>
      </c>
    </row>
    <row r="7332" spans="1:10" ht="41.25" hidden="1" customHeight="1">
      <c r="A7332" s="152">
        <v>45943</v>
      </c>
      <c r="B7332" s="146">
        <v>19005</v>
      </c>
      <c r="C7332" s="147">
        <v>0.75</v>
      </c>
      <c r="D7332" s="148" t="s">
        <v>11</v>
      </c>
      <c r="E7332" s="149" t="s">
        <v>115</v>
      </c>
      <c r="F7332" s="149"/>
      <c r="G7332" s="149" t="str">
        <f t="shared" si="250"/>
        <v>1</v>
      </c>
      <c r="H7332" s="150">
        <f t="shared" si="251"/>
        <v>18</v>
      </c>
      <c r="I7332" s="149" t="str" cm="1">
        <f t="array" ref="I7332">_xlfn.XLOOKUP(C7332,imp_horarios,imp_trechos_janta,"",-1,1)</f>
        <v>GOIANIA X TERESINA 18:00</v>
      </c>
      <c r="J7332" s="151" t="str" cm="1">
        <f t="array" ref="J7332">_xlfn.XLOOKUP(D7332,justificativas_motivos,justificativas_texto,"",1,1)</f>
        <v>MOTORISTA CUMPRINDO HORÁRIO NA ESCALA ATUAL</v>
      </c>
    </row>
    <row r="7333" spans="1:10" ht="41.25" hidden="1" customHeight="1">
      <c r="A7333" s="152">
        <v>45943</v>
      </c>
      <c r="B7333" s="146">
        <v>19005</v>
      </c>
      <c r="C7333" s="147">
        <v>0.75</v>
      </c>
      <c r="D7333" s="148" t="s">
        <v>11</v>
      </c>
      <c r="E7333" s="149" t="s">
        <v>190</v>
      </c>
      <c r="F7333" s="149"/>
      <c r="G7333" s="149" t="str">
        <f t="shared" si="250"/>
        <v>1</v>
      </c>
      <c r="H7333" s="150">
        <f t="shared" si="251"/>
        <v>18</v>
      </c>
      <c r="I7333" s="149" t="str" cm="1">
        <f t="array" ref="I7333">_xlfn.XLOOKUP(C7333,imp_horarios,imp_trechos_janta,"",-1,1)</f>
        <v>GOIANIA X TERESINA 18:00</v>
      </c>
      <c r="J7333" s="151" t="str" cm="1">
        <f t="array" ref="J7333">_xlfn.XLOOKUP(D7333,justificativas_motivos,justificativas_texto,"",1,1)</f>
        <v>MOTORISTA CUMPRINDO HORÁRIO NA ESCALA ATUAL</v>
      </c>
    </row>
    <row r="7334" spans="1:10" ht="41.25" hidden="1" customHeight="1">
      <c r="A7334" s="152">
        <v>45943</v>
      </c>
      <c r="B7334" s="146">
        <v>24011</v>
      </c>
      <c r="C7334" s="147">
        <v>0.79166666666666663</v>
      </c>
      <c r="D7334" s="148" t="s">
        <v>11</v>
      </c>
      <c r="E7334" s="149" t="s">
        <v>126</v>
      </c>
      <c r="F7334" s="149"/>
      <c r="G7334" s="149" t="str">
        <f t="shared" si="250"/>
        <v>1</v>
      </c>
      <c r="H7334" s="150">
        <f t="shared" si="251"/>
        <v>18</v>
      </c>
      <c r="I7334" s="149" t="s">
        <v>79</v>
      </c>
      <c r="J7334" s="151" t="str" cm="1">
        <f t="array" ref="J7334">_xlfn.XLOOKUP(D7334,justificativas_motivos,justificativas_texto,"",1,1)</f>
        <v>MOTORISTA CUMPRINDO HORÁRIO NA ESCALA ATUAL</v>
      </c>
    </row>
    <row r="7335" spans="1:10" ht="41.25" hidden="1" customHeight="1">
      <c r="A7335" s="152">
        <v>45943</v>
      </c>
      <c r="B7335" s="146">
        <v>24011</v>
      </c>
      <c r="C7335" s="147">
        <v>0.79166666666666663</v>
      </c>
      <c r="D7335" s="148" t="s">
        <v>11</v>
      </c>
      <c r="E7335" s="149" t="s">
        <v>84</v>
      </c>
      <c r="F7335" s="149"/>
      <c r="G7335" s="149" t="str">
        <f t="shared" si="250"/>
        <v>1</v>
      </c>
      <c r="H7335" s="150">
        <f t="shared" si="251"/>
        <v>18</v>
      </c>
      <c r="I7335" s="149" t="s">
        <v>79</v>
      </c>
      <c r="J7335" s="151" t="str" cm="1">
        <f t="array" ref="J7335">_xlfn.XLOOKUP(D7335,justificativas_motivos,justificativas_texto,"",1,1)</f>
        <v>MOTORISTA CUMPRINDO HORÁRIO NA ESCALA ATUAL</v>
      </c>
    </row>
    <row r="7336" spans="1:10" ht="41.25" hidden="1" customHeight="1">
      <c r="A7336" s="152">
        <v>45943</v>
      </c>
      <c r="B7336" s="146">
        <v>24013</v>
      </c>
      <c r="C7336" s="147">
        <v>0.83333333333333337</v>
      </c>
      <c r="D7336" s="148" t="s">
        <v>11</v>
      </c>
      <c r="E7336" s="149" t="s">
        <v>379</v>
      </c>
      <c r="F7336" s="149"/>
      <c r="G7336" s="149" t="str">
        <f t="shared" si="250"/>
        <v>1</v>
      </c>
      <c r="H7336" s="150">
        <f t="shared" si="251"/>
        <v>18</v>
      </c>
      <c r="I7336" s="149" t="str" cm="1">
        <f t="array" ref="I7336">_xlfn.XLOOKUP(C7336,imp_horarios,imp_trechos_janta,"",-1,1)</f>
        <v>GOIANIA X SAO LUIS 20:00</v>
      </c>
      <c r="J7336" s="151" t="str" cm="1">
        <f t="array" ref="J7336">_xlfn.XLOOKUP(D7336,justificativas_motivos,justificativas_texto,"",1,1)</f>
        <v>MOTORISTA CUMPRINDO HORÁRIO NA ESCALA ATUAL</v>
      </c>
    </row>
    <row r="7337" spans="1:10" ht="41.25" hidden="1" customHeight="1">
      <c r="A7337" s="152">
        <v>45943</v>
      </c>
      <c r="B7337" s="146">
        <v>24013</v>
      </c>
      <c r="C7337" s="147">
        <v>0.83333333333333337</v>
      </c>
      <c r="D7337" s="148" t="s">
        <v>11</v>
      </c>
      <c r="E7337" s="149" t="s">
        <v>167</v>
      </c>
      <c r="F7337" s="149"/>
      <c r="G7337" s="149" t="str">
        <f t="shared" si="250"/>
        <v>1</v>
      </c>
      <c r="H7337" s="150">
        <f t="shared" si="251"/>
        <v>18</v>
      </c>
      <c r="I7337" s="149" t="str" cm="1">
        <f t="array" ref="I7337">_xlfn.XLOOKUP(C7337,imp_horarios,imp_trechos_janta,"",-1,1)</f>
        <v>GOIANIA X SAO LUIS 20:00</v>
      </c>
      <c r="J7337" s="151" t="str" cm="1">
        <f t="array" ref="J7337">_xlfn.XLOOKUP(D7337,justificativas_motivos,justificativas_texto,"",1,1)</f>
        <v>MOTORISTA CUMPRINDO HORÁRIO NA ESCALA ATUAL</v>
      </c>
    </row>
    <row r="7338" spans="1:10" ht="41.25" hidden="1" customHeight="1">
      <c r="A7338" s="152">
        <v>45944</v>
      </c>
      <c r="B7338" s="146">
        <v>19021</v>
      </c>
      <c r="C7338" s="147">
        <v>0.84166666666666667</v>
      </c>
      <c r="D7338" s="148" t="s">
        <v>11</v>
      </c>
      <c r="E7338" s="153" t="s">
        <v>133</v>
      </c>
      <c r="F7338" s="149"/>
      <c r="G7338" s="149" t="str">
        <f t="shared" si="250"/>
        <v>1</v>
      </c>
      <c r="H7338" s="150">
        <f t="shared" si="251"/>
        <v>18</v>
      </c>
      <c r="I7338" s="149" t="s">
        <v>49</v>
      </c>
      <c r="J7338" s="151" t="str" cm="1">
        <f t="array" ref="J7338">_xlfn.XLOOKUP(D7338,justificativas_motivos,justificativas_texto,"",1,1)</f>
        <v>MOTORISTA CUMPRINDO HORÁRIO NA ESCALA ATUAL</v>
      </c>
    </row>
    <row r="7339" spans="1:10" ht="41.25" hidden="1" customHeight="1">
      <c r="A7339" s="152">
        <v>45944</v>
      </c>
      <c r="B7339" s="146">
        <v>19021</v>
      </c>
      <c r="C7339" s="147">
        <v>0.84166666666666667</v>
      </c>
      <c r="D7339" s="148" t="s">
        <v>11</v>
      </c>
      <c r="E7339" s="153" t="s">
        <v>400</v>
      </c>
      <c r="F7339" s="149"/>
      <c r="G7339" s="149" t="str">
        <f t="shared" si="250"/>
        <v>1</v>
      </c>
      <c r="H7339" s="150">
        <f t="shared" si="251"/>
        <v>18</v>
      </c>
      <c r="I7339" s="149" t="s">
        <v>49</v>
      </c>
      <c r="J7339" s="151" t="str" cm="1">
        <f t="array" ref="J7339">_xlfn.XLOOKUP(D7339,justificativas_motivos,justificativas_texto,"",1,1)</f>
        <v>MOTORISTA CUMPRINDO HORÁRIO NA ESCALA ATUAL</v>
      </c>
    </row>
    <row r="7340" spans="1:10" ht="41.25" hidden="1" customHeight="1">
      <c r="A7340" s="152">
        <v>45944</v>
      </c>
      <c r="B7340" s="146">
        <v>19024</v>
      </c>
      <c r="C7340" s="147">
        <v>0.85416666666666663</v>
      </c>
      <c r="D7340" s="148" t="s">
        <v>11</v>
      </c>
      <c r="E7340" s="149" t="s">
        <v>115</v>
      </c>
      <c r="F7340" s="149"/>
      <c r="G7340" s="149" t="str">
        <f t="shared" si="250"/>
        <v>1</v>
      </c>
      <c r="H7340" s="150">
        <f t="shared" si="251"/>
        <v>18</v>
      </c>
      <c r="I7340" s="149" t="s">
        <v>583</v>
      </c>
      <c r="J7340" s="151" t="str" cm="1">
        <f t="array" ref="J7340">_xlfn.XLOOKUP(D7340,justificativas_motivos,justificativas_texto,"",1,1)</f>
        <v>MOTORISTA CUMPRINDO HORÁRIO NA ESCALA ATUAL</v>
      </c>
    </row>
    <row r="7341" spans="1:10" ht="41.25" hidden="1" customHeight="1">
      <c r="A7341" s="152">
        <v>45944</v>
      </c>
      <c r="B7341" s="146">
        <v>19024</v>
      </c>
      <c r="C7341" s="147">
        <v>0.85416666666666663</v>
      </c>
      <c r="D7341" s="148" t="s">
        <v>11</v>
      </c>
      <c r="E7341" s="149" t="s">
        <v>190</v>
      </c>
      <c r="F7341" s="149"/>
      <c r="G7341" s="149" t="str">
        <f t="shared" si="250"/>
        <v>1</v>
      </c>
      <c r="H7341" s="150">
        <f t="shared" si="251"/>
        <v>18</v>
      </c>
      <c r="I7341" s="149" t="s">
        <v>583</v>
      </c>
      <c r="J7341" s="151" t="str" cm="1">
        <f t="array" ref="J7341">_xlfn.XLOOKUP(D7341,justificativas_motivos,justificativas_texto,"",1,1)</f>
        <v>MOTORISTA CUMPRINDO HORÁRIO NA ESCALA ATUAL</v>
      </c>
    </row>
    <row r="7342" spans="1:10" ht="41.25" hidden="1" customHeight="1">
      <c r="A7342" s="152">
        <v>45944</v>
      </c>
      <c r="B7342" s="146" t="s">
        <v>137</v>
      </c>
      <c r="C7342" s="147" t="s">
        <v>137</v>
      </c>
      <c r="D7342" s="148" t="s">
        <v>137</v>
      </c>
      <c r="E7342" s="149" t="s">
        <v>126</v>
      </c>
      <c r="F7342" s="149"/>
      <c r="G7342" s="149" t="str">
        <f t="shared" si="250"/>
        <v>1</v>
      </c>
      <c r="H7342" s="150">
        <f t="shared" si="251"/>
        <v>18</v>
      </c>
      <c r="I7342" s="149" t="str" cm="1">
        <f t="array" ref="I7342">_xlfn.XLOOKUP(C7342,imp_horarios,imp_trechos_janta,"",-1,1)</f>
        <v>ESPERA</v>
      </c>
      <c r="J7342" s="151" t="str" cm="1">
        <f t="array" ref="J7342">_xlfn.XLOOKUP(D7342,justificativas_motivos,justificativas_texto,"",1,1)</f>
        <v>MOTORISTA NA GARAGEM EM ESPERA PARA DISPONIBILIDADE DE HORARIOS</v>
      </c>
    </row>
    <row r="7343" spans="1:10" ht="41.25" hidden="1" customHeight="1">
      <c r="A7343" s="152">
        <v>45944</v>
      </c>
      <c r="B7343" s="146" t="s">
        <v>137</v>
      </c>
      <c r="C7343" s="147" t="s">
        <v>137</v>
      </c>
      <c r="D7343" s="148" t="s">
        <v>137</v>
      </c>
      <c r="E7343" s="149" t="s">
        <v>84</v>
      </c>
      <c r="F7343" s="149"/>
      <c r="G7343" s="149" t="str">
        <f t="shared" si="250"/>
        <v>1</v>
      </c>
      <c r="H7343" s="150">
        <f t="shared" si="251"/>
        <v>18</v>
      </c>
      <c r="I7343" s="149" t="str" cm="1">
        <f t="array" ref="I7343">_xlfn.XLOOKUP(C7343,imp_horarios,imp_trechos_janta,"",-1,1)</f>
        <v>ESPERA</v>
      </c>
      <c r="J7343" s="151" t="str" cm="1">
        <f t="array" ref="J7343">_xlfn.XLOOKUP(D7343,justificativas_motivos,justificativas_texto,"",1,1)</f>
        <v>MOTORISTA NA GARAGEM EM ESPERA PARA DISPONIBILIDADE DE HORARIOS</v>
      </c>
    </row>
    <row r="7344" spans="1:10" ht="41.25" hidden="1" customHeight="1">
      <c r="A7344" s="152">
        <v>45944</v>
      </c>
      <c r="B7344" s="146" t="s">
        <v>137</v>
      </c>
      <c r="C7344" s="147" t="s">
        <v>137</v>
      </c>
      <c r="D7344" s="148" t="s">
        <v>137</v>
      </c>
      <c r="E7344" s="149" t="s">
        <v>379</v>
      </c>
      <c r="F7344" s="149"/>
      <c r="G7344" s="149" t="str">
        <f t="shared" si="250"/>
        <v>1</v>
      </c>
      <c r="H7344" s="150">
        <f t="shared" si="251"/>
        <v>18</v>
      </c>
      <c r="I7344" s="149" t="str" cm="1">
        <f t="array" ref="I7344">_xlfn.XLOOKUP(C7344,imp_horarios,imp_trechos_janta,"",-1,1)</f>
        <v>ESPERA</v>
      </c>
      <c r="J7344" s="151" t="str" cm="1">
        <f t="array" ref="J7344">_xlfn.XLOOKUP(D7344,justificativas_motivos,justificativas_texto,"",1,1)</f>
        <v>MOTORISTA NA GARAGEM EM ESPERA PARA DISPONIBILIDADE DE HORARIOS</v>
      </c>
    </row>
    <row r="7345" spans="1:10" ht="41.25" hidden="1" customHeight="1">
      <c r="A7345" s="152">
        <v>45944</v>
      </c>
      <c r="B7345" s="146" t="s">
        <v>137</v>
      </c>
      <c r="C7345" s="147" t="s">
        <v>137</v>
      </c>
      <c r="D7345" s="148" t="s">
        <v>137</v>
      </c>
      <c r="E7345" s="149" t="s">
        <v>167</v>
      </c>
      <c r="F7345" s="149"/>
      <c r="G7345" s="149" t="str">
        <f t="shared" si="250"/>
        <v>1</v>
      </c>
      <c r="H7345" s="150">
        <f t="shared" si="251"/>
        <v>18</v>
      </c>
      <c r="I7345" s="149" t="str" cm="1">
        <f t="array" ref="I7345">_xlfn.XLOOKUP(C7345,imp_horarios,imp_trechos_janta,"",-1,1)</f>
        <v>ESPERA</v>
      </c>
      <c r="J7345" s="151" t="str" cm="1">
        <f t="array" ref="J7345">_xlfn.XLOOKUP(D7345,justificativas_motivos,justificativas_texto,"",1,1)</f>
        <v>MOTORISTA NA GARAGEM EM ESPERA PARA DISPONIBILIDADE DE HORARIOS</v>
      </c>
    </row>
    <row r="7346" spans="1:10" ht="41.25" hidden="1" customHeight="1">
      <c r="A7346" s="152">
        <v>45944</v>
      </c>
      <c r="B7346" s="146">
        <v>19007</v>
      </c>
      <c r="C7346" s="147">
        <v>0.75</v>
      </c>
      <c r="D7346" s="148" t="s">
        <v>11</v>
      </c>
      <c r="E7346" s="149" t="s">
        <v>168</v>
      </c>
      <c r="F7346" s="149"/>
      <c r="G7346" s="149" t="str">
        <f t="shared" si="250"/>
        <v>1</v>
      </c>
      <c r="H7346" s="150">
        <f t="shared" si="251"/>
        <v>18</v>
      </c>
      <c r="I7346" s="149" t="str" cm="1">
        <f t="array" ref="I7346">_xlfn.XLOOKUP(C7346,imp_horarios,imp_trechos_janta,"",-1,1)</f>
        <v>GOIANIA X TERESINA 18:00</v>
      </c>
      <c r="J7346" s="151" t="str" cm="1">
        <f t="array" ref="J7346">_xlfn.XLOOKUP(D7346,justificativas_motivos,justificativas_texto,"",1,1)</f>
        <v>MOTORISTA CUMPRINDO HORÁRIO NA ESCALA ATUAL</v>
      </c>
    </row>
    <row r="7347" spans="1:10" ht="41.25" hidden="1" customHeight="1">
      <c r="A7347" s="152">
        <v>45944</v>
      </c>
      <c r="B7347" s="146">
        <v>19007</v>
      </c>
      <c r="C7347" s="147">
        <v>0.75</v>
      </c>
      <c r="D7347" s="148" t="s">
        <v>11</v>
      </c>
      <c r="E7347" s="149" t="s">
        <v>95</v>
      </c>
      <c r="F7347" s="149"/>
      <c r="G7347" s="149" t="str">
        <f t="shared" si="250"/>
        <v>1</v>
      </c>
      <c r="H7347" s="150">
        <f t="shared" si="251"/>
        <v>18</v>
      </c>
      <c r="I7347" s="149" t="str" cm="1">
        <f t="array" ref="I7347">_xlfn.XLOOKUP(C7347,imp_horarios,imp_trechos_janta,"",-1,1)</f>
        <v>GOIANIA X TERESINA 18:00</v>
      </c>
      <c r="J7347" s="151" t="str" cm="1">
        <f t="array" ref="J7347">_xlfn.XLOOKUP(D7347,justificativas_motivos,justificativas_texto,"",1,1)</f>
        <v>MOTORISTA CUMPRINDO HORÁRIO NA ESCALA ATUAL</v>
      </c>
    </row>
    <row r="7348" spans="1:10" ht="41.25" hidden="1" customHeight="1">
      <c r="A7348" s="152">
        <v>45944</v>
      </c>
      <c r="B7348" s="146">
        <v>24001</v>
      </c>
      <c r="C7348" s="147">
        <v>0.79166666666666663</v>
      </c>
      <c r="D7348" s="148" t="s">
        <v>11</v>
      </c>
      <c r="E7348" s="149" t="s">
        <v>66</v>
      </c>
      <c r="F7348" s="149"/>
      <c r="G7348" s="149" t="str">
        <f t="shared" si="250"/>
        <v>1</v>
      </c>
      <c r="H7348" s="150">
        <f t="shared" si="251"/>
        <v>18</v>
      </c>
      <c r="I7348" s="149" t="s">
        <v>79</v>
      </c>
      <c r="J7348" s="151" t="str" cm="1">
        <f t="array" ref="J7348">_xlfn.XLOOKUP(D7348,justificativas_motivos,justificativas_texto,"",1,1)</f>
        <v>MOTORISTA CUMPRINDO HORÁRIO NA ESCALA ATUAL</v>
      </c>
    </row>
    <row r="7349" spans="1:10" ht="41.25" hidden="1" customHeight="1">
      <c r="A7349" s="152">
        <v>45944</v>
      </c>
      <c r="B7349" s="146">
        <v>24001</v>
      </c>
      <c r="C7349" s="147">
        <v>0.79166666666666663</v>
      </c>
      <c r="D7349" s="148" t="s">
        <v>11</v>
      </c>
      <c r="E7349" s="149" t="s">
        <v>226</v>
      </c>
      <c r="F7349" s="149"/>
      <c r="G7349" s="149" t="str">
        <f t="shared" si="250"/>
        <v>1</v>
      </c>
      <c r="H7349" s="150">
        <f t="shared" si="251"/>
        <v>18</v>
      </c>
      <c r="I7349" s="149" t="s">
        <v>79</v>
      </c>
      <c r="J7349" s="151" t="str" cm="1">
        <f t="array" ref="J7349">_xlfn.XLOOKUP(D7349,justificativas_motivos,justificativas_texto,"",1,1)</f>
        <v>MOTORISTA CUMPRINDO HORÁRIO NA ESCALA ATUAL</v>
      </c>
    </row>
    <row r="7350" spans="1:10" ht="41.25" hidden="1" customHeight="1">
      <c r="A7350" s="152">
        <v>45944</v>
      </c>
      <c r="B7350" s="146">
        <v>24003</v>
      </c>
      <c r="C7350" s="147">
        <v>0.83333333333333337</v>
      </c>
      <c r="D7350" s="148" t="s">
        <v>11</v>
      </c>
      <c r="E7350" s="149" t="s">
        <v>290</v>
      </c>
      <c r="F7350" s="149"/>
      <c r="G7350" s="149" t="str">
        <f t="shared" si="250"/>
        <v>1</v>
      </c>
      <c r="H7350" s="150">
        <f t="shared" si="251"/>
        <v>18</v>
      </c>
      <c r="I7350" s="149" t="str" cm="1">
        <f t="array" ref="I7350">_xlfn.XLOOKUP(C7350,imp_horarios,imp_trechos_janta,"",-1,1)</f>
        <v>GOIANIA X SAO LUIS 20:00</v>
      </c>
      <c r="J7350" s="151" t="str" cm="1">
        <f t="array" ref="J7350">_xlfn.XLOOKUP(D7350,justificativas_motivos,justificativas_texto,"",1,1)</f>
        <v>MOTORISTA CUMPRINDO HORÁRIO NA ESCALA ATUAL</v>
      </c>
    </row>
    <row r="7351" spans="1:10" ht="41.25" hidden="1" customHeight="1">
      <c r="A7351" s="152">
        <v>45944</v>
      </c>
      <c r="B7351" s="146">
        <v>24003</v>
      </c>
      <c r="C7351" s="147">
        <v>0.83333333333333337</v>
      </c>
      <c r="D7351" s="148" t="s">
        <v>11</v>
      </c>
      <c r="E7351" s="149" t="s">
        <v>63</v>
      </c>
      <c r="F7351" s="149"/>
      <c r="G7351" s="149" t="str">
        <f t="shared" si="250"/>
        <v>1</v>
      </c>
      <c r="H7351" s="150">
        <f t="shared" si="251"/>
        <v>18</v>
      </c>
      <c r="I7351" s="149" t="str" cm="1">
        <f t="array" ref="I7351">_xlfn.XLOOKUP(C7351,imp_horarios,imp_trechos_janta,"",-1,1)</f>
        <v>GOIANIA X SAO LUIS 20:00</v>
      </c>
      <c r="J7351" s="151" t="str" cm="1">
        <f t="array" ref="J7351">_xlfn.XLOOKUP(D7351,justificativas_motivos,justificativas_texto,"",1,1)</f>
        <v>MOTORISTA CUMPRINDO HORÁRIO NA ESCALA ATUAL</v>
      </c>
    </row>
    <row r="7352" spans="1:10" ht="41.25" hidden="1" customHeight="1">
      <c r="A7352" s="152">
        <v>45945</v>
      </c>
      <c r="B7352" s="146">
        <v>19017</v>
      </c>
      <c r="C7352" s="147">
        <v>0.84166666666666667</v>
      </c>
      <c r="D7352" s="148" t="s">
        <v>11</v>
      </c>
      <c r="E7352" s="149" t="s">
        <v>168</v>
      </c>
      <c r="F7352" s="149"/>
      <c r="G7352" s="149" t="str">
        <f t="shared" ref="G7352:G7365" si="252">IF(E7352="MOTORISTA","","1")</f>
        <v>1</v>
      </c>
      <c r="H7352" s="150">
        <f t="shared" ref="H7352:H7365" si="253">IF(E7352="MOTORISTA","",18)</f>
        <v>18</v>
      </c>
      <c r="I7352" s="149" t="s">
        <v>49</v>
      </c>
      <c r="J7352" s="151" t="str" cm="1">
        <f t="array" ref="J7352">_xlfn.XLOOKUP(D7352,justificativas_motivos,justificativas_texto,"",1,1)</f>
        <v>MOTORISTA CUMPRINDO HORÁRIO NA ESCALA ATUAL</v>
      </c>
    </row>
    <row r="7353" spans="1:10" ht="41.25" hidden="1" customHeight="1">
      <c r="A7353" s="152">
        <v>45945</v>
      </c>
      <c r="B7353" s="146">
        <v>19017</v>
      </c>
      <c r="C7353" s="147">
        <v>0.84166666666666667</v>
      </c>
      <c r="D7353" s="148" t="s">
        <v>11</v>
      </c>
      <c r="E7353" s="149" t="s">
        <v>95</v>
      </c>
      <c r="F7353" s="149"/>
      <c r="G7353" s="149" t="str">
        <f t="shared" si="252"/>
        <v>1</v>
      </c>
      <c r="H7353" s="150">
        <f t="shared" si="253"/>
        <v>18</v>
      </c>
      <c r="I7353" s="149" t="s">
        <v>49</v>
      </c>
      <c r="J7353" s="151" t="str" cm="1">
        <f t="array" ref="J7353">_xlfn.XLOOKUP(D7353,justificativas_motivos,justificativas_texto,"",1,1)</f>
        <v>MOTORISTA CUMPRINDO HORÁRIO NA ESCALA ATUAL</v>
      </c>
    </row>
    <row r="7354" spans="1:10" ht="41.25" hidden="1" customHeight="1">
      <c r="A7354" s="152">
        <v>45945</v>
      </c>
      <c r="B7354" s="146">
        <v>19005</v>
      </c>
      <c r="C7354" s="147">
        <v>0.85416666666666663</v>
      </c>
      <c r="D7354" s="148" t="s">
        <v>11</v>
      </c>
      <c r="E7354" s="149" t="s">
        <v>66</v>
      </c>
      <c r="F7354" s="149"/>
      <c r="G7354" s="149" t="str">
        <f t="shared" si="252"/>
        <v>1</v>
      </c>
      <c r="H7354" s="150">
        <f t="shared" si="253"/>
        <v>18</v>
      </c>
      <c r="I7354" s="149" t="s">
        <v>583</v>
      </c>
      <c r="J7354" s="151" t="str" cm="1">
        <f t="array" ref="J7354">_xlfn.XLOOKUP(D7354,justificativas_motivos,justificativas_texto,"",1,1)</f>
        <v>MOTORISTA CUMPRINDO HORÁRIO NA ESCALA ATUAL</v>
      </c>
    </row>
    <row r="7355" spans="1:10" ht="41.25" hidden="1" customHeight="1">
      <c r="A7355" s="152">
        <v>45945</v>
      </c>
      <c r="B7355" s="146">
        <v>19005</v>
      </c>
      <c r="C7355" s="147">
        <v>0.85416666666666663</v>
      </c>
      <c r="D7355" s="148" t="s">
        <v>11</v>
      </c>
      <c r="E7355" s="149" t="s">
        <v>226</v>
      </c>
      <c r="F7355" s="149"/>
      <c r="G7355" s="149" t="str">
        <f t="shared" si="252"/>
        <v>1</v>
      </c>
      <c r="H7355" s="150">
        <f t="shared" si="253"/>
        <v>18</v>
      </c>
      <c r="I7355" s="149" t="s">
        <v>583</v>
      </c>
      <c r="J7355" s="151" t="str" cm="1">
        <f t="array" ref="J7355">_xlfn.XLOOKUP(D7355,justificativas_motivos,justificativas_texto,"",1,1)</f>
        <v>MOTORISTA CUMPRINDO HORÁRIO NA ESCALA ATUAL</v>
      </c>
    </row>
    <row r="7356" spans="1:10" ht="41.25" hidden="1" customHeight="1">
      <c r="A7356" s="152">
        <v>45945</v>
      </c>
      <c r="B7356" s="146">
        <v>19012</v>
      </c>
      <c r="C7356" s="147">
        <v>0.87847222222222221</v>
      </c>
      <c r="D7356" s="148" t="s">
        <v>11</v>
      </c>
      <c r="E7356" s="149" t="s">
        <v>290</v>
      </c>
      <c r="F7356" s="149"/>
      <c r="G7356" s="149" t="str">
        <f t="shared" si="252"/>
        <v>1</v>
      </c>
      <c r="H7356" s="150">
        <f t="shared" si="253"/>
        <v>18</v>
      </c>
      <c r="I7356" s="149" t="str" cm="1">
        <f t="array" ref="I7356">_xlfn.XLOOKUP(C7356,imp_horarios,imp_trechos_janta,"",-1,1)</f>
        <v>BELEM X GOIANIA 21:05</v>
      </c>
      <c r="J7356" s="151" t="str" cm="1">
        <f t="array" ref="J7356">_xlfn.XLOOKUP(D7356,justificativas_motivos,justificativas_texto,"",1,1)</f>
        <v>MOTORISTA CUMPRINDO HORÁRIO NA ESCALA ATUAL</v>
      </c>
    </row>
    <row r="7357" spans="1:10" ht="41.25" hidden="1" customHeight="1">
      <c r="A7357" s="152">
        <v>45945</v>
      </c>
      <c r="B7357" s="146">
        <v>19012</v>
      </c>
      <c r="C7357" s="147">
        <v>0.87847222222222221</v>
      </c>
      <c r="D7357" s="148" t="s">
        <v>11</v>
      </c>
      <c r="E7357" s="149" t="s">
        <v>63</v>
      </c>
      <c r="F7357" s="149"/>
      <c r="G7357" s="149" t="str">
        <f t="shared" si="252"/>
        <v>1</v>
      </c>
      <c r="H7357" s="150">
        <f t="shared" si="253"/>
        <v>18</v>
      </c>
      <c r="I7357" s="149" t="str" cm="1">
        <f t="array" ref="I7357">_xlfn.XLOOKUP(C7357,imp_horarios,imp_trechos_janta,"",-1,1)</f>
        <v>BELEM X GOIANIA 21:05</v>
      </c>
      <c r="J7357" s="151" t="str" cm="1">
        <f t="array" ref="J7357">_xlfn.XLOOKUP(D7357,justificativas_motivos,justificativas_texto,"",1,1)</f>
        <v>MOTORISTA CUMPRINDO HORÁRIO NA ESCALA ATUAL</v>
      </c>
    </row>
    <row r="7358" spans="1:10" ht="41.25" hidden="1" customHeight="1">
      <c r="A7358" s="152">
        <v>45945</v>
      </c>
      <c r="B7358" s="146">
        <v>24009</v>
      </c>
      <c r="C7358" s="147">
        <v>0.3</v>
      </c>
      <c r="D7358" s="148" t="s">
        <v>11</v>
      </c>
      <c r="E7358" s="153" t="s">
        <v>23</v>
      </c>
      <c r="F7358" s="149"/>
      <c r="G7358" s="149" t="str">
        <f t="shared" si="252"/>
        <v>1</v>
      </c>
      <c r="H7358" s="150">
        <f t="shared" si="253"/>
        <v>18</v>
      </c>
      <c r="I7358" s="149" t="str" cm="1">
        <f t="array" ref="I7358">_xlfn.XLOOKUP(C7358,imp_horarios,imp_trechos_janta,"",-1,1)</f>
        <v>BELEM X GOIANIA 07:12</v>
      </c>
      <c r="J7358" s="151" t="str" cm="1">
        <f t="array" ref="J7358">_xlfn.XLOOKUP(D7358,justificativas_motivos,justificativas_texto,"",1,1)</f>
        <v>MOTORISTA CUMPRINDO HORÁRIO NA ESCALA ATUAL</v>
      </c>
    </row>
    <row r="7359" spans="1:10" ht="41.25" hidden="1" customHeight="1">
      <c r="A7359" s="152">
        <v>45945</v>
      </c>
      <c r="B7359" s="146">
        <v>24009</v>
      </c>
      <c r="C7359" s="147">
        <v>0.3</v>
      </c>
      <c r="D7359" s="148" t="s">
        <v>11</v>
      </c>
      <c r="E7359" s="153" t="s">
        <v>472</v>
      </c>
      <c r="F7359" s="149"/>
      <c r="G7359" s="149" t="str">
        <f t="shared" si="252"/>
        <v>1</v>
      </c>
      <c r="H7359" s="150">
        <f t="shared" si="253"/>
        <v>18</v>
      </c>
      <c r="I7359" s="149" t="str" cm="1">
        <f t="array" ref="I7359">_xlfn.XLOOKUP(C7359,imp_horarios,imp_trechos_janta,"",-1,1)</f>
        <v>BELEM X GOIANIA 07:12</v>
      </c>
      <c r="J7359" s="151" t="str" cm="1">
        <f t="array" ref="J7359">_xlfn.XLOOKUP(D7359,justificativas_motivos,justificativas_texto,"",1,1)</f>
        <v>MOTORISTA CUMPRINDO HORÁRIO NA ESCALA ATUAL</v>
      </c>
    </row>
    <row r="7360" spans="1:10" ht="41.25" hidden="1" customHeight="1">
      <c r="A7360" s="152">
        <v>45945</v>
      </c>
      <c r="B7360" s="146">
        <v>17500</v>
      </c>
      <c r="C7360" s="147">
        <v>0.75</v>
      </c>
      <c r="D7360" s="148" t="s">
        <v>11</v>
      </c>
      <c r="E7360" s="149" t="s">
        <v>27</v>
      </c>
      <c r="F7360" s="149"/>
      <c r="G7360" s="149" t="str">
        <f t="shared" si="252"/>
        <v>1</v>
      </c>
      <c r="H7360" s="150">
        <f t="shared" si="253"/>
        <v>18</v>
      </c>
      <c r="I7360" s="149" t="str" cm="1">
        <f t="array" ref="I7360">_xlfn.XLOOKUP(C7360,imp_horarios,imp_trechos_janta,"",-1,1)</f>
        <v>GOIANIA X TERESINA 18:00</v>
      </c>
      <c r="J7360" s="151" t="str" cm="1">
        <f t="array" ref="J7360">_xlfn.XLOOKUP(D7360,justificativas_motivos,justificativas_texto,"",1,1)</f>
        <v>MOTORISTA CUMPRINDO HORÁRIO NA ESCALA ATUAL</v>
      </c>
    </row>
    <row r="7361" spans="1:10" ht="41.25" hidden="1" customHeight="1">
      <c r="A7361" s="152">
        <v>45945</v>
      </c>
      <c r="B7361" s="146">
        <v>17500</v>
      </c>
      <c r="C7361" s="147">
        <v>0.75</v>
      </c>
      <c r="D7361" s="148" t="s">
        <v>11</v>
      </c>
      <c r="E7361" s="149" t="s">
        <v>37</v>
      </c>
      <c r="F7361" s="149"/>
      <c r="G7361" s="149" t="str">
        <f t="shared" si="252"/>
        <v>1</v>
      </c>
      <c r="H7361" s="150">
        <f t="shared" si="253"/>
        <v>18</v>
      </c>
      <c r="I7361" s="149" t="str" cm="1">
        <f t="array" ref="I7361">_xlfn.XLOOKUP(C7361,imp_horarios,imp_trechos_janta,"",-1,1)</f>
        <v>GOIANIA X TERESINA 18:00</v>
      </c>
      <c r="J7361" s="151" t="str" cm="1">
        <f t="array" ref="J7361">_xlfn.XLOOKUP(D7361,justificativas_motivos,justificativas_texto,"",1,1)</f>
        <v>MOTORISTA CUMPRINDO HORÁRIO NA ESCALA ATUAL</v>
      </c>
    </row>
    <row r="7362" spans="1:10" ht="41.25" hidden="1" customHeight="1">
      <c r="A7362" s="152">
        <v>45945</v>
      </c>
      <c r="B7362" s="146">
        <v>25005</v>
      </c>
      <c r="C7362" s="147">
        <v>0.79166666666666663</v>
      </c>
      <c r="D7362" s="148" t="s">
        <v>11</v>
      </c>
      <c r="E7362" s="153" t="s">
        <v>410</v>
      </c>
      <c r="F7362" s="149"/>
      <c r="G7362" s="149" t="str">
        <f t="shared" si="252"/>
        <v>1</v>
      </c>
      <c r="H7362" s="150">
        <f t="shared" si="253"/>
        <v>18</v>
      </c>
      <c r="I7362" s="149" t="s">
        <v>79</v>
      </c>
      <c r="J7362" s="151" t="str" cm="1">
        <f t="array" ref="J7362">_xlfn.XLOOKUP(D7362,justificativas_motivos,justificativas_texto,"",1,1)</f>
        <v>MOTORISTA CUMPRINDO HORÁRIO NA ESCALA ATUAL</v>
      </c>
    </row>
    <row r="7363" spans="1:10" ht="41.25" hidden="1" customHeight="1">
      <c r="A7363" s="152">
        <v>45945</v>
      </c>
      <c r="B7363" s="146">
        <v>25005</v>
      </c>
      <c r="C7363" s="147">
        <v>0.79166666666666663</v>
      </c>
      <c r="D7363" s="148" t="s">
        <v>11</v>
      </c>
      <c r="E7363" s="153" t="s">
        <v>555</v>
      </c>
      <c r="F7363" s="149"/>
      <c r="G7363" s="149" t="str">
        <f t="shared" si="252"/>
        <v>1</v>
      </c>
      <c r="H7363" s="150">
        <f t="shared" si="253"/>
        <v>18</v>
      </c>
      <c r="I7363" s="149" t="s">
        <v>79</v>
      </c>
      <c r="J7363" s="151" t="str" cm="1">
        <f t="array" ref="J7363">_xlfn.XLOOKUP(D7363,justificativas_motivos,justificativas_texto,"",1,1)</f>
        <v>MOTORISTA CUMPRINDO HORÁRIO NA ESCALA ATUAL</v>
      </c>
    </row>
    <row r="7364" spans="1:10" ht="41.25" hidden="1" customHeight="1">
      <c r="A7364" s="152">
        <v>45945</v>
      </c>
      <c r="B7364" s="146">
        <v>24004</v>
      </c>
      <c r="C7364" s="147">
        <v>0.83333333333333337</v>
      </c>
      <c r="D7364" s="148" t="s">
        <v>11</v>
      </c>
      <c r="E7364" s="149" t="s">
        <v>40</v>
      </c>
      <c r="F7364" s="149"/>
      <c r="G7364" s="149" t="str">
        <f t="shared" si="252"/>
        <v>1</v>
      </c>
      <c r="H7364" s="150">
        <f t="shared" si="253"/>
        <v>18</v>
      </c>
      <c r="I7364" s="149" t="str" cm="1">
        <f t="array" ref="I7364">_xlfn.XLOOKUP(C7364,imp_horarios,imp_trechos_janta,"",-1,1)</f>
        <v>GOIANIA X SAO LUIS 20:00</v>
      </c>
      <c r="J7364" s="151" t="str" cm="1">
        <f t="array" ref="J7364">_xlfn.XLOOKUP(D7364,justificativas_motivos,justificativas_texto,"",1,1)</f>
        <v>MOTORISTA CUMPRINDO HORÁRIO NA ESCALA ATUAL</v>
      </c>
    </row>
    <row r="7365" spans="1:10" ht="41.25" hidden="1" customHeight="1">
      <c r="A7365" s="152">
        <v>45945</v>
      </c>
      <c r="B7365" s="146">
        <v>24004</v>
      </c>
      <c r="C7365" s="147">
        <v>0.83333333333333337</v>
      </c>
      <c r="D7365" s="148" t="s">
        <v>11</v>
      </c>
      <c r="E7365" s="149" t="s">
        <v>413</v>
      </c>
      <c r="F7365" s="149"/>
      <c r="G7365" s="149" t="str">
        <f t="shared" si="252"/>
        <v>1</v>
      </c>
      <c r="H7365" s="150">
        <f t="shared" si="253"/>
        <v>18</v>
      </c>
      <c r="I7365" s="149" t="str" cm="1">
        <f t="array" ref="I7365">_xlfn.XLOOKUP(C7365,imp_horarios,imp_trechos_janta,"",-1,1)</f>
        <v>GOIANIA X SAO LUIS 20:00</v>
      </c>
      <c r="J7365" s="151" t="str" cm="1">
        <f t="array" ref="J7365">_xlfn.XLOOKUP(D7365,justificativas_motivos,justificativas_texto,"",1,1)</f>
        <v>MOTORISTA CUMPRINDO HORÁRIO NA ESCALA ATUAL</v>
      </c>
    </row>
    <row r="7366" spans="1:10" ht="41.25" hidden="1" customHeight="1">
      <c r="A7366" s="152">
        <v>45946</v>
      </c>
      <c r="B7366" s="146">
        <v>19026</v>
      </c>
      <c r="C7366" s="147">
        <v>0.84166666666666667</v>
      </c>
      <c r="D7366" s="148" t="s">
        <v>11</v>
      </c>
      <c r="E7366" s="270" t="s">
        <v>27</v>
      </c>
      <c r="F7366" s="273"/>
      <c r="G7366" s="149" t="str">
        <f>IF(E7366="MOTORISTA","","1")</f>
        <v>1</v>
      </c>
      <c r="H7366" s="150">
        <v>22</v>
      </c>
      <c r="I7366" s="273" t="s">
        <v>49</v>
      </c>
      <c r="J7366" s="151" t="str" cm="1">
        <f t="array" ref="J7366">_xlfn.XLOOKUP(D7366,justificativas_motivos,justificativas_texto,"",1,1)</f>
        <v>MOTORISTA CUMPRINDO HORÁRIO NA ESCALA ATUAL</v>
      </c>
    </row>
    <row r="7367" spans="1:10" ht="41.25" hidden="1" customHeight="1">
      <c r="A7367" s="152">
        <v>45946</v>
      </c>
      <c r="B7367" s="146">
        <v>19026</v>
      </c>
      <c r="C7367" s="147">
        <v>0.84166666666666667</v>
      </c>
      <c r="D7367" s="148" t="s">
        <v>11</v>
      </c>
      <c r="E7367" s="270" t="s">
        <v>37</v>
      </c>
      <c r="F7367" s="273"/>
      <c r="G7367" s="149" t="str">
        <f>IF(E7367="MOTORISTA","","1")</f>
        <v>1</v>
      </c>
      <c r="H7367" s="150">
        <v>22</v>
      </c>
      <c r="I7367" s="273" t="s">
        <v>49</v>
      </c>
      <c r="J7367" s="151" t="str" cm="1">
        <f t="array" ref="J7367">_xlfn.XLOOKUP(D7367,justificativas_motivos,justificativas_texto,"",1,1)</f>
        <v>MOTORISTA CUMPRINDO HORÁRIO NA ESCALA ATUAL</v>
      </c>
    </row>
    <row r="7368" spans="1:10" ht="41.25" hidden="1" customHeight="1">
      <c r="A7368" s="152">
        <v>45946</v>
      </c>
      <c r="B7368" s="146">
        <v>20013</v>
      </c>
      <c r="C7368" s="147">
        <v>0.85416666666666663</v>
      </c>
      <c r="D7368" s="148" t="s">
        <v>11</v>
      </c>
      <c r="E7368" s="153" t="s">
        <v>410</v>
      </c>
      <c r="F7368" s="273"/>
      <c r="G7368" s="149" t="str">
        <f>IF(E7368="MOTORISTA","","1")</f>
        <v>1</v>
      </c>
      <c r="H7368" s="150">
        <v>22</v>
      </c>
      <c r="I7368" s="273" t="s">
        <v>583</v>
      </c>
      <c r="J7368" s="151" t="str" cm="1">
        <f t="array" ref="J7368">_xlfn.XLOOKUP(D7368,justificativas_motivos,justificativas_texto,"",1,1)</f>
        <v>MOTORISTA CUMPRINDO HORÁRIO NA ESCALA ATUAL</v>
      </c>
    </row>
    <row r="7369" spans="1:10" ht="41.25" hidden="1" customHeight="1">
      <c r="A7369" s="152">
        <v>45946</v>
      </c>
      <c r="B7369" s="146">
        <v>20013</v>
      </c>
      <c r="C7369" s="147">
        <v>0.85416666666666663</v>
      </c>
      <c r="D7369" s="148" t="s">
        <v>11</v>
      </c>
      <c r="E7369" s="153" t="s">
        <v>555</v>
      </c>
      <c r="F7369" s="273"/>
      <c r="G7369" s="149" t="str">
        <f>IF(E7369="MOTORISTA","","1")</f>
        <v>1</v>
      </c>
      <c r="H7369" s="150">
        <v>22</v>
      </c>
      <c r="I7369" s="273" t="s">
        <v>583</v>
      </c>
      <c r="J7369" s="151" t="str" cm="1">
        <f t="array" ref="J7369">_xlfn.XLOOKUP(D7369,justificativas_motivos,justificativas_texto,"",1,1)</f>
        <v>MOTORISTA CUMPRINDO HORÁRIO NA ESCALA ATUAL</v>
      </c>
    </row>
    <row r="7370" spans="1:10" ht="41.25" hidden="1" customHeight="1">
      <c r="A7370" s="152">
        <v>45946</v>
      </c>
      <c r="B7370" s="146">
        <v>19001</v>
      </c>
      <c r="C7370" s="147">
        <v>0.87847222222222221</v>
      </c>
      <c r="D7370" s="148" t="s">
        <v>11</v>
      </c>
      <c r="E7370" s="149" t="s">
        <v>40</v>
      </c>
      <c r="F7370" s="273"/>
      <c r="G7370" s="149" t="str">
        <f>IF(E7370="MOTORISTA","","1")</f>
        <v>1</v>
      </c>
      <c r="H7370" s="150">
        <v>22</v>
      </c>
      <c r="I7370" s="273" t="str" cm="1">
        <f t="array" ref="I7370">_xlfn.XLOOKUP(C7370,imp_horarios,imp_trechos_janta,"",-1,1)</f>
        <v>BELEM X GOIANIA 21:05</v>
      </c>
      <c r="J7370" s="151" t="str" cm="1">
        <f t="array" ref="J7370">_xlfn.XLOOKUP(D7370,justificativas_motivos,justificativas_texto,"",1,1)</f>
        <v>MOTORISTA CUMPRINDO HORÁRIO NA ESCALA ATUAL</v>
      </c>
    </row>
    <row r="7371" spans="1:10" ht="41.25" hidden="1" customHeight="1">
      <c r="A7371" s="152">
        <v>45946</v>
      </c>
      <c r="B7371" s="146">
        <v>19001</v>
      </c>
      <c r="C7371" s="147">
        <v>0.87847222222222221</v>
      </c>
      <c r="D7371" s="148" t="s">
        <v>11</v>
      </c>
      <c r="E7371" s="149" t="s">
        <v>413</v>
      </c>
      <c r="F7371" s="273"/>
      <c r="G7371" s="149" t="str">
        <f>IF(E7371="MOTORISTA","","1")</f>
        <v>1</v>
      </c>
      <c r="H7371" s="150">
        <v>22</v>
      </c>
      <c r="I7371" s="273" t="str" cm="1">
        <f t="array" ref="I7371">_xlfn.XLOOKUP(C7371,imp_horarios,imp_trechos_janta,"",-1,1)</f>
        <v>BELEM X GOIANIA 21:05</v>
      </c>
      <c r="J7371" s="151" t="str" cm="1">
        <f t="array" ref="J7371">_xlfn.XLOOKUP(D7371,justificativas_motivos,justificativas_texto,"",1,1)</f>
        <v>MOTORISTA CUMPRINDO HORÁRIO NA ESCALA ATUAL</v>
      </c>
    </row>
    <row r="7372" spans="1:10" ht="41.25" hidden="1" customHeight="1">
      <c r="A7372" s="152">
        <v>45946</v>
      </c>
      <c r="B7372" s="146">
        <v>24006</v>
      </c>
      <c r="C7372" s="147">
        <v>0.3</v>
      </c>
      <c r="D7372" s="148" t="s">
        <v>11</v>
      </c>
      <c r="E7372" s="270" t="s">
        <v>47</v>
      </c>
      <c r="F7372" s="273"/>
      <c r="G7372" s="149" t="str">
        <f>IF(E7372="MOTORISTA","","1")</f>
        <v>1</v>
      </c>
      <c r="H7372" s="150">
        <v>22</v>
      </c>
      <c r="I7372" s="273" t="str" cm="1">
        <f t="array" ref="I7372">_xlfn.XLOOKUP(C7372,imp_horarios,imp_trechos_janta,"",-1,1)</f>
        <v>BELEM X GOIANIA 07:12</v>
      </c>
      <c r="J7372" s="151" t="str" cm="1">
        <f t="array" ref="J7372">_xlfn.XLOOKUP(D7372,justificativas_motivos,justificativas_texto,"",1,1)</f>
        <v>MOTORISTA CUMPRINDO HORÁRIO NA ESCALA ATUAL</v>
      </c>
    </row>
    <row r="7373" spans="1:10" ht="41.25" hidden="1" customHeight="1">
      <c r="A7373" s="152">
        <v>45946</v>
      </c>
      <c r="B7373" s="146">
        <v>24006</v>
      </c>
      <c r="C7373" s="147">
        <v>0.3</v>
      </c>
      <c r="D7373" s="148" t="s">
        <v>11</v>
      </c>
      <c r="E7373" s="270" t="s">
        <v>200</v>
      </c>
      <c r="F7373" s="273"/>
      <c r="G7373" s="149" t="str">
        <f>IF(E7373="MOTORISTA","","1")</f>
        <v>1</v>
      </c>
      <c r="H7373" s="150">
        <v>22</v>
      </c>
      <c r="I7373" s="273" t="str" cm="1">
        <f t="array" ref="I7373">_xlfn.XLOOKUP(C7373,imp_horarios,imp_trechos_janta,"",-1,1)</f>
        <v>BELEM X GOIANIA 07:12</v>
      </c>
      <c r="J7373" s="151" t="str" cm="1">
        <f t="array" ref="J7373">_xlfn.XLOOKUP(D7373,justificativas_motivos,justificativas_texto,"",1,1)</f>
        <v>MOTORISTA CUMPRINDO HORÁRIO NA ESCALA ATUAL</v>
      </c>
    </row>
    <row r="7374" spans="1:10" ht="41.25" hidden="1" customHeight="1">
      <c r="A7374" s="152">
        <v>45946</v>
      </c>
      <c r="B7374" s="146">
        <v>19025</v>
      </c>
      <c r="C7374" s="147">
        <v>0.75</v>
      </c>
      <c r="D7374" s="148" t="s">
        <v>11</v>
      </c>
      <c r="E7374" s="149" t="s">
        <v>78</v>
      </c>
      <c r="F7374" s="273"/>
      <c r="G7374" s="149" t="str">
        <f>IF(E7374="MOTORISTA","","1")</f>
        <v>1</v>
      </c>
      <c r="H7374" s="150">
        <v>22</v>
      </c>
      <c r="I7374" s="273" t="str" cm="1">
        <f t="array" ref="I7374">_xlfn.XLOOKUP(C7374,imp_horarios,imp_trechos_janta,"",-1,1)</f>
        <v>GOIANIA X TERESINA 18:00</v>
      </c>
      <c r="J7374" s="151" t="str" cm="1">
        <f t="array" ref="J7374">_xlfn.XLOOKUP(D7374,justificativas_motivos,justificativas_texto,"",1,1)</f>
        <v>MOTORISTA CUMPRINDO HORÁRIO NA ESCALA ATUAL</v>
      </c>
    </row>
    <row r="7375" spans="1:10" ht="41.25" hidden="1" customHeight="1">
      <c r="A7375" s="152">
        <v>45946</v>
      </c>
      <c r="B7375" s="146">
        <v>19025</v>
      </c>
      <c r="C7375" s="147">
        <v>0.75</v>
      </c>
      <c r="D7375" s="148" t="s">
        <v>11</v>
      </c>
      <c r="E7375" s="149" t="s">
        <v>80</v>
      </c>
      <c r="F7375" s="273"/>
      <c r="G7375" s="149" t="str">
        <f>IF(E7375="MOTORISTA","","1")</f>
        <v>1</v>
      </c>
      <c r="H7375" s="150">
        <v>22</v>
      </c>
      <c r="I7375" s="273" t="str" cm="1">
        <f t="array" ref="I7375">_xlfn.XLOOKUP(C7375,imp_horarios,imp_trechos_janta,"",-1,1)</f>
        <v>GOIANIA X TERESINA 18:00</v>
      </c>
      <c r="J7375" s="151" t="str" cm="1">
        <f t="array" ref="J7375">_xlfn.XLOOKUP(D7375,justificativas_motivos,justificativas_texto,"",1,1)</f>
        <v>MOTORISTA CUMPRINDO HORÁRIO NA ESCALA ATUAL</v>
      </c>
    </row>
    <row r="7376" spans="1:10" ht="41.25" hidden="1" customHeight="1">
      <c r="A7376" s="152">
        <v>45946</v>
      </c>
      <c r="B7376" s="146">
        <v>25005</v>
      </c>
      <c r="C7376" s="147">
        <v>0.79166666666666663</v>
      </c>
      <c r="D7376" s="148" t="s">
        <v>11</v>
      </c>
      <c r="E7376" s="149" t="s">
        <v>121</v>
      </c>
      <c r="F7376" s="273"/>
      <c r="G7376" s="149" t="str">
        <f>IF(E7376="MOTORISTA","","1")</f>
        <v>1</v>
      </c>
      <c r="H7376" s="150">
        <v>22</v>
      </c>
      <c r="I7376" s="273" t="s">
        <v>79</v>
      </c>
      <c r="J7376" s="151" t="str" cm="1">
        <f t="array" ref="J7376">_xlfn.XLOOKUP(D7376,justificativas_motivos,justificativas_texto,"",1,1)</f>
        <v>MOTORISTA CUMPRINDO HORÁRIO NA ESCALA ATUAL</v>
      </c>
    </row>
    <row r="7377" spans="1:10" ht="41.25" hidden="1" customHeight="1">
      <c r="A7377" s="152">
        <v>45946</v>
      </c>
      <c r="B7377" s="146">
        <v>25005</v>
      </c>
      <c r="C7377" s="147">
        <v>0.79166666666666663</v>
      </c>
      <c r="D7377" s="148" t="s">
        <v>11</v>
      </c>
      <c r="E7377" s="149" t="s">
        <v>150</v>
      </c>
      <c r="F7377" s="273"/>
      <c r="G7377" s="149" t="str">
        <f>IF(E7377="MOTORISTA","","1")</f>
        <v>1</v>
      </c>
      <c r="H7377" s="150">
        <v>22</v>
      </c>
      <c r="I7377" s="273" t="s">
        <v>79</v>
      </c>
      <c r="J7377" s="151" t="str" cm="1">
        <f t="array" ref="J7377">_xlfn.XLOOKUP(D7377,justificativas_motivos,justificativas_texto,"",1,1)</f>
        <v>MOTORISTA CUMPRINDO HORÁRIO NA ESCALA ATUAL</v>
      </c>
    </row>
    <row r="7378" spans="1:10" ht="41.25" hidden="1" customHeight="1">
      <c r="A7378" s="152">
        <v>45946</v>
      </c>
      <c r="B7378" s="146">
        <v>24004</v>
      </c>
      <c r="C7378" s="147">
        <v>0.83333333333333337</v>
      </c>
      <c r="D7378" s="148" t="s">
        <v>11</v>
      </c>
      <c r="E7378" s="149" t="s">
        <v>64</v>
      </c>
      <c r="F7378" s="273"/>
      <c r="G7378" s="149" t="str">
        <f>IF(E7378="MOTORISTA","","1")</f>
        <v>1</v>
      </c>
      <c r="H7378" s="150">
        <v>22</v>
      </c>
      <c r="I7378" s="273" t="str" cm="1">
        <f t="array" ref="I7378">_xlfn.XLOOKUP(C7378,imp_horarios,imp_trechos_janta,"",-1,1)</f>
        <v>GOIANIA X SAO LUIS 20:00</v>
      </c>
      <c r="J7378" s="151" t="str" cm="1">
        <f t="array" ref="J7378">_xlfn.XLOOKUP(D7378,justificativas_motivos,justificativas_texto,"",1,1)</f>
        <v>MOTORISTA CUMPRINDO HORÁRIO NA ESCALA ATUAL</v>
      </c>
    </row>
    <row r="7379" spans="1:10" ht="41.25" hidden="1" customHeight="1">
      <c r="A7379" s="152">
        <v>45946</v>
      </c>
      <c r="B7379" s="146">
        <v>24004</v>
      </c>
      <c r="C7379" s="147">
        <v>0.83333333333333337</v>
      </c>
      <c r="D7379" s="148" t="s">
        <v>11</v>
      </c>
      <c r="E7379" s="149" t="s">
        <v>65</v>
      </c>
      <c r="F7379" s="273"/>
      <c r="G7379" s="149" t="str">
        <f>IF(E7379="MOTORISTA","","1")</f>
        <v>1</v>
      </c>
      <c r="H7379" s="150">
        <v>22</v>
      </c>
      <c r="I7379" s="273" t="str" cm="1">
        <f t="array" ref="I7379">_xlfn.XLOOKUP(C7379,imp_horarios,imp_trechos_janta,"",-1,1)</f>
        <v>GOIANIA X SAO LUIS 20:00</v>
      </c>
      <c r="J7379" s="151" t="str" cm="1">
        <f t="array" ref="J7379">_xlfn.XLOOKUP(D7379,justificativas_motivos,justificativas_texto,"",1,1)</f>
        <v>MOTORISTA CUMPRINDO HORÁRIO NA ESCALA ATUAL</v>
      </c>
    </row>
    <row r="7380" spans="1:10" ht="41.25" hidden="1" customHeight="1">
      <c r="A7380" s="152">
        <v>45947</v>
      </c>
      <c r="B7380" s="146">
        <v>20014</v>
      </c>
      <c r="C7380" s="147">
        <v>0.84166666666666667</v>
      </c>
      <c r="D7380" s="148" t="s">
        <v>11</v>
      </c>
      <c r="E7380" s="149" t="s">
        <v>78</v>
      </c>
      <c r="F7380" s="273"/>
      <c r="G7380" s="149" t="str">
        <f>IF(E7380="MOTORISTA","","1")</f>
        <v>1</v>
      </c>
      <c r="H7380" s="150">
        <v>22</v>
      </c>
      <c r="I7380" s="273" t="s">
        <v>49</v>
      </c>
      <c r="J7380" s="151" t="str" cm="1">
        <f t="array" ref="J7380">_xlfn.XLOOKUP(D7380,justificativas_motivos,justificativas_texto,"",1,1)</f>
        <v>MOTORISTA CUMPRINDO HORÁRIO NA ESCALA ATUAL</v>
      </c>
    </row>
    <row r="7381" spans="1:10" ht="41.25" hidden="1" customHeight="1">
      <c r="A7381" s="152">
        <v>45947</v>
      </c>
      <c r="B7381" s="146">
        <v>20014</v>
      </c>
      <c r="C7381" s="147">
        <v>0.84166666666666667</v>
      </c>
      <c r="D7381" s="148" t="s">
        <v>11</v>
      </c>
      <c r="E7381" s="149" t="s">
        <v>80</v>
      </c>
      <c r="F7381" s="273"/>
      <c r="G7381" s="149" t="str">
        <f>IF(E7381="MOTORISTA","","1")</f>
        <v>1</v>
      </c>
      <c r="H7381" s="150">
        <v>22</v>
      </c>
      <c r="I7381" s="273" t="s">
        <v>49</v>
      </c>
      <c r="J7381" s="151" t="str" cm="1">
        <f t="array" ref="J7381">_xlfn.XLOOKUP(D7381,justificativas_motivos,justificativas_texto,"",1,1)</f>
        <v>MOTORISTA CUMPRINDO HORÁRIO NA ESCALA ATUAL</v>
      </c>
    </row>
    <row r="7382" spans="1:10" ht="41.25" hidden="1" customHeight="1">
      <c r="A7382" s="152">
        <v>45947</v>
      </c>
      <c r="B7382" s="146">
        <v>19022</v>
      </c>
      <c r="C7382" s="147">
        <v>0.85416666666666663</v>
      </c>
      <c r="D7382" s="148" t="s">
        <v>11</v>
      </c>
      <c r="E7382" s="149" t="s">
        <v>121</v>
      </c>
      <c r="F7382" s="273"/>
      <c r="G7382" s="149" t="str">
        <f>IF(E7382="MOTORISTA","","1")</f>
        <v>1</v>
      </c>
      <c r="H7382" s="150">
        <v>22</v>
      </c>
      <c r="I7382" s="273" t="s">
        <v>583</v>
      </c>
      <c r="J7382" s="151" t="str" cm="1">
        <f t="array" ref="J7382">_xlfn.XLOOKUP(D7382,justificativas_motivos,justificativas_texto,"",1,1)</f>
        <v>MOTORISTA CUMPRINDO HORÁRIO NA ESCALA ATUAL</v>
      </c>
    </row>
    <row r="7383" spans="1:10" ht="41.25" hidden="1" customHeight="1">
      <c r="A7383" s="152">
        <v>45947</v>
      </c>
      <c r="B7383" s="146">
        <v>19022</v>
      </c>
      <c r="C7383" s="147">
        <v>0.85416666666666663</v>
      </c>
      <c r="D7383" s="148" t="s">
        <v>11</v>
      </c>
      <c r="E7383" s="149" t="s">
        <v>150</v>
      </c>
      <c r="F7383" s="273"/>
      <c r="G7383" s="149" t="str">
        <f>IF(E7383="MOTORISTA","","1")</f>
        <v>1</v>
      </c>
      <c r="H7383" s="150">
        <v>22</v>
      </c>
      <c r="I7383" s="273" t="s">
        <v>583</v>
      </c>
      <c r="J7383" s="151" t="str" cm="1">
        <f t="array" ref="J7383">_xlfn.XLOOKUP(D7383,justificativas_motivos,justificativas_texto,"",1,1)</f>
        <v>MOTORISTA CUMPRINDO HORÁRIO NA ESCALA ATUAL</v>
      </c>
    </row>
    <row r="7384" spans="1:10" ht="41.25" hidden="1" customHeight="1">
      <c r="A7384" s="152">
        <v>45947</v>
      </c>
      <c r="B7384" s="146">
        <v>19013</v>
      </c>
      <c r="C7384" s="147">
        <v>0.87847222222222221</v>
      </c>
      <c r="D7384" s="148" t="s">
        <v>11</v>
      </c>
      <c r="E7384" s="149" t="s">
        <v>64</v>
      </c>
      <c r="F7384" s="273"/>
      <c r="G7384" s="149" t="str">
        <f>IF(E7384="MOTORISTA","","1")</f>
        <v>1</v>
      </c>
      <c r="H7384" s="150">
        <v>22</v>
      </c>
      <c r="I7384" s="273" t="str" cm="1">
        <f t="array" ref="I7384">_xlfn.XLOOKUP(C7384,imp_horarios,imp_trechos_janta,"",-1,1)</f>
        <v>BELEM X GOIANIA 21:05</v>
      </c>
      <c r="J7384" s="151" t="str" cm="1">
        <f t="array" ref="J7384">_xlfn.XLOOKUP(D7384,justificativas_motivos,justificativas_texto,"",1,1)</f>
        <v>MOTORISTA CUMPRINDO HORÁRIO NA ESCALA ATUAL</v>
      </c>
    </row>
    <row r="7385" spans="1:10" ht="41.25" hidden="1" customHeight="1">
      <c r="A7385" s="152">
        <v>45947</v>
      </c>
      <c r="B7385" s="146">
        <v>19013</v>
      </c>
      <c r="C7385" s="147">
        <v>0.87847222222222221</v>
      </c>
      <c r="D7385" s="148" t="s">
        <v>11</v>
      </c>
      <c r="E7385" s="149" t="s">
        <v>65</v>
      </c>
      <c r="F7385" s="273"/>
      <c r="G7385" s="149" t="str">
        <f>IF(E7385="MOTORISTA","","1")</f>
        <v>1</v>
      </c>
      <c r="H7385" s="150">
        <v>22</v>
      </c>
      <c r="I7385" s="273" t="str" cm="1">
        <f t="array" ref="I7385">_xlfn.XLOOKUP(C7385,imp_horarios,imp_trechos_janta,"",-1,1)</f>
        <v>BELEM X GOIANIA 21:05</v>
      </c>
      <c r="J7385" s="151" t="str" cm="1">
        <f t="array" ref="J7385">_xlfn.XLOOKUP(D7385,justificativas_motivos,justificativas_texto,"",1,1)</f>
        <v>MOTORISTA CUMPRINDO HORÁRIO NA ESCALA ATUAL</v>
      </c>
    </row>
    <row r="7386" spans="1:10" ht="41.25" hidden="1" customHeight="1">
      <c r="A7386" s="152">
        <v>45947</v>
      </c>
      <c r="B7386" s="146">
        <v>25007</v>
      </c>
      <c r="C7386" s="147">
        <v>0.3</v>
      </c>
      <c r="D7386" s="148" t="s">
        <v>11</v>
      </c>
      <c r="E7386" s="270" t="s">
        <v>13</v>
      </c>
      <c r="F7386" s="273"/>
      <c r="G7386" s="149" t="str">
        <f>IF(E7386="MOTORISTA","","1")</f>
        <v>1</v>
      </c>
      <c r="H7386" s="150">
        <v>22</v>
      </c>
      <c r="I7386" s="273" t="str" cm="1">
        <f t="array" ref="I7386">_xlfn.XLOOKUP(C7386,imp_horarios,imp_trechos_janta,"",-1,1)</f>
        <v>BELEM X GOIANIA 07:12</v>
      </c>
      <c r="J7386" s="151" t="str" cm="1">
        <f t="array" ref="J7386">_xlfn.XLOOKUP(D7386,justificativas_motivos,justificativas_texto,"",1,1)</f>
        <v>MOTORISTA CUMPRINDO HORÁRIO NA ESCALA ATUAL</v>
      </c>
    </row>
    <row r="7387" spans="1:10" ht="41.25" hidden="1" customHeight="1">
      <c r="A7387" s="152">
        <v>45947</v>
      </c>
      <c r="B7387" s="146">
        <v>25007</v>
      </c>
      <c r="C7387" s="147">
        <v>0.3</v>
      </c>
      <c r="D7387" s="148" t="s">
        <v>11</v>
      </c>
      <c r="E7387" s="270" t="s">
        <v>12</v>
      </c>
      <c r="F7387" s="273"/>
      <c r="G7387" s="149" t="str">
        <f>IF(E7387="MOTORISTA","","1")</f>
        <v>1</v>
      </c>
      <c r="H7387" s="150">
        <v>22</v>
      </c>
      <c r="I7387" s="273" t="str" cm="1">
        <f t="array" ref="I7387">_xlfn.XLOOKUP(C7387,imp_horarios,imp_trechos_janta,"",-1,1)</f>
        <v>BELEM X GOIANIA 07:12</v>
      </c>
      <c r="J7387" s="151" t="str" cm="1">
        <f t="array" ref="J7387">_xlfn.XLOOKUP(D7387,justificativas_motivos,justificativas_texto,"",1,1)</f>
        <v>MOTORISTA CUMPRINDO HORÁRIO NA ESCALA ATUAL</v>
      </c>
    </row>
    <row r="7388" spans="1:10" ht="41.25" hidden="1" customHeight="1">
      <c r="A7388" s="152">
        <v>45947</v>
      </c>
      <c r="B7388" s="146">
        <v>17500</v>
      </c>
      <c r="C7388" s="147">
        <v>0.75</v>
      </c>
      <c r="D7388" s="148" t="s">
        <v>11</v>
      </c>
      <c r="E7388" s="149" t="s">
        <v>91</v>
      </c>
      <c r="F7388" s="273"/>
      <c r="G7388" s="149" t="str">
        <f>IF(E7388="MOTORISTA","","1")</f>
        <v>1</v>
      </c>
      <c r="H7388" s="150">
        <v>22</v>
      </c>
      <c r="I7388" s="273" t="str" cm="1">
        <f t="array" ref="I7388">_xlfn.XLOOKUP(C7388,imp_horarios,imp_trechos_janta,"",-1,1)</f>
        <v>GOIANIA X TERESINA 18:00</v>
      </c>
      <c r="J7388" s="151" t="str" cm="1">
        <f t="array" ref="J7388">_xlfn.XLOOKUP(D7388,justificativas_motivos,justificativas_texto,"",1,1)</f>
        <v>MOTORISTA CUMPRINDO HORÁRIO NA ESCALA ATUAL</v>
      </c>
    </row>
    <row r="7389" spans="1:10" ht="41.25" hidden="1" customHeight="1">
      <c r="A7389" s="152">
        <v>45947</v>
      </c>
      <c r="B7389" s="146">
        <v>17500</v>
      </c>
      <c r="C7389" s="147">
        <v>0.75</v>
      </c>
      <c r="D7389" s="148" t="s">
        <v>11</v>
      </c>
      <c r="E7389" s="149" t="s">
        <v>89</v>
      </c>
      <c r="F7389" s="273"/>
      <c r="G7389" s="149" t="str">
        <f>IF(E7389="MOTORISTA","","1")</f>
        <v>1</v>
      </c>
      <c r="H7389" s="150">
        <v>22</v>
      </c>
      <c r="I7389" s="273" t="str" cm="1">
        <f t="array" ref="I7389">_xlfn.XLOOKUP(C7389,imp_horarios,imp_trechos_janta,"",-1,1)</f>
        <v>GOIANIA X TERESINA 18:00</v>
      </c>
      <c r="J7389" s="151" t="str" cm="1">
        <f t="array" ref="J7389">_xlfn.XLOOKUP(D7389,justificativas_motivos,justificativas_texto,"",1,1)</f>
        <v>MOTORISTA CUMPRINDO HORÁRIO NA ESCALA ATUAL</v>
      </c>
    </row>
    <row r="7390" spans="1:10" ht="41.25" hidden="1" customHeight="1">
      <c r="A7390" s="152">
        <v>45947</v>
      </c>
      <c r="B7390" s="146">
        <v>24014</v>
      </c>
      <c r="C7390" s="147">
        <v>0.79166666666666663</v>
      </c>
      <c r="D7390" s="148" t="s">
        <v>11</v>
      </c>
      <c r="E7390" s="149" t="s">
        <v>302</v>
      </c>
      <c r="F7390" s="273"/>
      <c r="G7390" s="149" t="str">
        <f>IF(E7390="MOTORISTA","","1")</f>
        <v>1</v>
      </c>
      <c r="H7390" s="150">
        <v>22</v>
      </c>
      <c r="I7390" s="273" t="s">
        <v>79</v>
      </c>
      <c r="J7390" s="151" t="str" cm="1">
        <f t="array" ref="J7390">_xlfn.XLOOKUP(D7390,justificativas_motivos,justificativas_texto,"",1,1)</f>
        <v>MOTORISTA CUMPRINDO HORÁRIO NA ESCALA ATUAL</v>
      </c>
    </row>
    <row r="7391" spans="1:10" ht="41.25" hidden="1" customHeight="1">
      <c r="A7391" s="152">
        <v>45947</v>
      </c>
      <c r="B7391" s="146">
        <v>24014</v>
      </c>
      <c r="C7391" s="147">
        <v>0.79166666666666663</v>
      </c>
      <c r="D7391" s="148" t="s">
        <v>11</v>
      </c>
      <c r="E7391" s="149" t="s">
        <v>171</v>
      </c>
      <c r="F7391" s="273"/>
      <c r="G7391" s="149" t="str">
        <f>IF(E7391="MOTORISTA","","1")</f>
        <v>1</v>
      </c>
      <c r="H7391" s="150">
        <v>22</v>
      </c>
      <c r="I7391" s="273" t="s">
        <v>79</v>
      </c>
      <c r="J7391" s="151" t="str" cm="1">
        <f t="array" ref="J7391">_xlfn.XLOOKUP(D7391,justificativas_motivos,justificativas_texto,"",1,1)</f>
        <v>MOTORISTA CUMPRINDO HORÁRIO NA ESCALA ATUAL</v>
      </c>
    </row>
    <row r="7392" spans="1:10" ht="41.25" hidden="1" customHeight="1">
      <c r="A7392" s="152">
        <v>45947</v>
      </c>
      <c r="B7392" s="146">
        <v>24013</v>
      </c>
      <c r="C7392" s="147">
        <v>0.83333333333333337</v>
      </c>
      <c r="D7392" s="148" t="s">
        <v>11</v>
      </c>
      <c r="E7392" s="149" t="s">
        <v>86</v>
      </c>
      <c r="F7392" s="273"/>
      <c r="G7392" s="149" t="str">
        <f>IF(E7392="MOTORISTA","","1")</f>
        <v>1</v>
      </c>
      <c r="H7392" s="150">
        <v>22</v>
      </c>
      <c r="I7392" s="273" t="str" cm="1">
        <f t="array" ref="I7392">_xlfn.XLOOKUP(C7392,imp_horarios,imp_trechos_janta,"",-1,1)</f>
        <v>GOIANIA X SAO LUIS 20:00</v>
      </c>
      <c r="J7392" s="151" t="str" cm="1">
        <f t="array" ref="J7392">_xlfn.XLOOKUP(D7392,justificativas_motivos,justificativas_texto,"",1,1)</f>
        <v>MOTORISTA CUMPRINDO HORÁRIO NA ESCALA ATUAL</v>
      </c>
    </row>
    <row r="7393" spans="1:10" ht="41.25" hidden="1" customHeight="1">
      <c r="A7393" s="152">
        <v>45947</v>
      </c>
      <c r="B7393" s="146">
        <v>24013</v>
      </c>
      <c r="C7393" s="147">
        <v>0.83333333333333337</v>
      </c>
      <c r="D7393" s="148" t="s">
        <v>11</v>
      </c>
      <c r="E7393" s="149" t="s">
        <v>52</v>
      </c>
      <c r="F7393" s="273"/>
      <c r="G7393" s="149" t="str">
        <f>IF(E7393="MOTORISTA","","1")</f>
        <v>1</v>
      </c>
      <c r="H7393" s="150">
        <v>22</v>
      </c>
      <c r="I7393" s="273" t="str" cm="1">
        <f t="array" ref="I7393">_xlfn.XLOOKUP(C7393,imp_horarios,imp_trechos_janta,"",-1,1)</f>
        <v>GOIANIA X SAO LUIS 20:00</v>
      </c>
      <c r="J7393" s="151" t="str" cm="1">
        <f t="array" ref="J7393">_xlfn.XLOOKUP(D7393,justificativas_motivos,justificativas_texto,"",1,1)</f>
        <v>MOTORISTA CUMPRINDO HORÁRIO NA ESCALA ATUAL</v>
      </c>
    </row>
    <row r="7394" spans="1:10" ht="41.25" hidden="1" customHeight="1">
      <c r="A7394" s="152">
        <v>45948</v>
      </c>
      <c r="B7394" s="146">
        <v>19016</v>
      </c>
      <c r="C7394" s="147">
        <v>0.84166666666666667</v>
      </c>
      <c r="D7394" s="148" t="s">
        <v>11</v>
      </c>
      <c r="E7394" s="149" t="s">
        <v>91</v>
      </c>
      <c r="F7394" s="273"/>
      <c r="G7394" s="149" t="str">
        <f>IF(E7394="MOTORISTA","","1")</f>
        <v>1</v>
      </c>
      <c r="H7394" s="150">
        <v>22</v>
      </c>
      <c r="I7394" s="273" t="s">
        <v>49</v>
      </c>
      <c r="J7394" s="151" t="str" cm="1">
        <f t="array" ref="J7394">_xlfn.XLOOKUP(D7394,justificativas_motivos,justificativas_texto,"",1,1)</f>
        <v>MOTORISTA CUMPRINDO HORÁRIO NA ESCALA ATUAL</v>
      </c>
    </row>
    <row r="7395" spans="1:10" ht="41.25" hidden="1" customHeight="1">
      <c r="A7395" s="152">
        <v>45948</v>
      </c>
      <c r="B7395" s="146">
        <v>19016</v>
      </c>
      <c r="C7395" s="147">
        <v>0.84166666666666667</v>
      </c>
      <c r="D7395" s="148" t="s">
        <v>11</v>
      </c>
      <c r="E7395" s="149" t="s">
        <v>89</v>
      </c>
      <c r="F7395" s="273"/>
      <c r="G7395" s="149" t="str">
        <f>IF(E7395="MOTORISTA","","1")</f>
        <v>1</v>
      </c>
      <c r="H7395" s="150">
        <v>22</v>
      </c>
      <c r="I7395" s="273" t="s">
        <v>49</v>
      </c>
      <c r="J7395" s="151" t="str" cm="1">
        <f t="array" ref="J7395">_xlfn.XLOOKUP(D7395,justificativas_motivos,justificativas_texto,"",1,1)</f>
        <v>MOTORISTA CUMPRINDO HORÁRIO NA ESCALA ATUAL</v>
      </c>
    </row>
    <row r="7396" spans="1:10" ht="41.25" hidden="1" customHeight="1">
      <c r="A7396" s="152">
        <v>45948</v>
      </c>
      <c r="B7396" s="146">
        <v>20018</v>
      </c>
      <c r="C7396" s="147">
        <v>0.85416666666666663</v>
      </c>
      <c r="D7396" s="148" t="s">
        <v>11</v>
      </c>
      <c r="E7396" s="149" t="s">
        <v>302</v>
      </c>
      <c r="F7396" s="273"/>
      <c r="G7396" s="149" t="str">
        <f>IF(E7396="MOTORISTA","","1")</f>
        <v>1</v>
      </c>
      <c r="H7396" s="150">
        <v>22</v>
      </c>
      <c r="I7396" s="273" t="s">
        <v>583</v>
      </c>
      <c r="J7396" s="151" t="str" cm="1">
        <f t="array" ref="J7396">_xlfn.XLOOKUP(D7396,justificativas_motivos,justificativas_texto,"",1,1)</f>
        <v>MOTORISTA CUMPRINDO HORÁRIO NA ESCALA ATUAL</v>
      </c>
    </row>
    <row r="7397" spans="1:10" ht="41.25" hidden="1" customHeight="1">
      <c r="A7397" s="152">
        <v>45948</v>
      </c>
      <c r="B7397" s="146">
        <v>20018</v>
      </c>
      <c r="C7397" s="147">
        <v>0.85416666666666663</v>
      </c>
      <c r="D7397" s="148" t="s">
        <v>11</v>
      </c>
      <c r="E7397" s="149" t="s">
        <v>171</v>
      </c>
      <c r="F7397" s="273"/>
      <c r="G7397" s="149" t="str">
        <f>IF(E7397="MOTORISTA","","1")</f>
        <v>1</v>
      </c>
      <c r="H7397" s="150">
        <v>22</v>
      </c>
      <c r="I7397" s="273" t="s">
        <v>583</v>
      </c>
      <c r="J7397" s="151" t="str" cm="1">
        <f t="array" ref="J7397">_xlfn.XLOOKUP(D7397,justificativas_motivos,justificativas_texto,"",1,1)</f>
        <v>MOTORISTA CUMPRINDO HORÁRIO NA ESCALA ATUAL</v>
      </c>
    </row>
    <row r="7398" spans="1:10" ht="41.25" hidden="1" customHeight="1">
      <c r="A7398" s="152">
        <v>45948</v>
      </c>
      <c r="B7398" s="146">
        <v>19020</v>
      </c>
      <c r="C7398" s="147">
        <v>0.87847222222222221</v>
      </c>
      <c r="D7398" s="148" t="s">
        <v>11</v>
      </c>
      <c r="E7398" s="149" t="s">
        <v>86</v>
      </c>
      <c r="F7398" s="273"/>
      <c r="G7398" s="149" t="str">
        <f>IF(E7398="MOTORISTA","","1")</f>
        <v>1</v>
      </c>
      <c r="H7398" s="150">
        <v>22</v>
      </c>
      <c r="I7398" s="273" t="str" cm="1">
        <f t="array" ref="I7398">_xlfn.XLOOKUP(C7398,imp_horarios,imp_trechos_janta,"",-1,1)</f>
        <v>BELEM X GOIANIA 21:05</v>
      </c>
      <c r="J7398" s="151" t="str" cm="1">
        <f t="array" ref="J7398">_xlfn.XLOOKUP(D7398,justificativas_motivos,justificativas_texto,"",1,1)</f>
        <v>MOTORISTA CUMPRINDO HORÁRIO NA ESCALA ATUAL</v>
      </c>
    </row>
    <row r="7399" spans="1:10" ht="41.25" hidden="1" customHeight="1">
      <c r="A7399" s="152">
        <v>45948</v>
      </c>
      <c r="B7399" s="146">
        <v>19020</v>
      </c>
      <c r="C7399" s="147">
        <v>0.87847222222222221</v>
      </c>
      <c r="D7399" s="148" t="s">
        <v>11</v>
      </c>
      <c r="E7399" s="149" t="s">
        <v>52</v>
      </c>
      <c r="F7399" s="273"/>
      <c r="G7399" s="149" t="str">
        <f>IF(E7399="MOTORISTA","","1")</f>
        <v>1</v>
      </c>
      <c r="H7399" s="150">
        <v>22</v>
      </c>
      <c r="I7399" s="273" t="str" cm="1">
        <f t="array" ref="I7399">_xlfn.XLOOKUP(C7399,imp_horarios,imp_trechos_janta,"",-1,1)</f>
        <v>BELEM X GOIANIA 21:05</v>
      </c>
      <c r="J7399" s="151" t="str" cm="1">
        <f t="array" ref="J7399">_xlfn.XLOOKUP(D7399,justificativas_motivos,justificativas_texto,"",1,1)</f>
        <v>MOTORISTA CUMPRINDO HORÁRIO NA ESCALA ATUAL</v>
      </c>
    </row>
    <row r="7400" spans="1:10" ht="41.25" hidden="1" customHeight="1">
      <c r="A7400" s="152">
        <v>45948</v>
      </c>
      <c r="B7400" s="146">
        <v>25008</v>
      </c>
      <c r="C7400" s="147">
        <v>0.3</v>
      </c>
      <c r="D7400" s="148" t="s">
        <v>11</v>
      </c>
      <c r="E7400" s="270" t="s">
        <v>219</v>
      </c>
      <c r="F7400" s="273"/>
      <c r="G7400" s="149" t="str">
        <f>IF(E7400="MOTORISTA","","1")</f>
        <v>1</v>
      </c>
      <c r="H7400" s="150">
        <v>22</v>
      </c>
      <c r="I7400" s="273" t="str" cm="1">
        <f t="array" ref="I7400">_xlfn.XLOOKUP(C7400,imp_horarios,imp_trechos_janta,"",-1,1)</f>
        <v>BELEM X GOIANIA 07:12</v>
      </c>
      <c r="J7400" s="151" t="str" cm="1">
        <f t="array" ref="J7400">_xlfn.XLOOKUP(D7400,justificativas_motivos,justificativas_texto,"",1,1)</f>
        <v>MOTORISTA CUMPRINDO HORÁRIO NA ESCALA ATUAL</v>
      </c>
    </row>
    <row r="7401" spans="1:10" ht="41.25" hidden="1" customHeight="1">
      <c r="A7401" s="152">
        <v>45948</v>
      </c>
      <c r="B7401" s="146">
        <v>28008</v>
      </c>
      <c r="C7401" s="147">
        <v>0.3</v>
      </c>
      <c r="D7401" s="148" t="s">
        <v>11</v>
      </c>
      <c r="E7401" s="270" t="s">
        <v>130</v>
      </c>
      <c r="F7401" s="273"/>
      <c r="G7401" s="149" t="str">
        <f>IF(E7401="MOTORISTA","","1")</f>
        <v>1</v>
      </c>
      <c r="H7401" s="150">
        <v>22</v>
      </c>
      <c r="I7401" s="273" t="str" cm="1">
        <f t="array" ref="I7401">_xlfn.XLOOKUP(C7401,imp_horarios,imp_trechos_janta,"",-1,1)</f>
        <v>BELEM X GOIANIA 07:12</v>
      </c>
      <c r="J7401" s="151" t="str" cm="1">
        <f t="array" ref="J7401">_xlfn.XLOOKUP(D7401,justificativas_motivos,justificativas_texto,"",1,1)</f>
        <v>MOTORISTA CUMPRINDO HORÁRIO NA ESCALA ATUAL</v>
      </c>
    </row>
    <row r="7402" spans="1:10" ht="41.25" hidden="1" customHeight="1">
      <c r="A7402" s="152">
        <v>45948</v>
      </c>
      <c r="B7402" s="146">
        <v>19017</v>
      </c>
      <c r="C7402" s="147">
        <v>0.75</v>
      </c>
      <c r="D7402" s="148" t="s">
        <v>11</v>
      </c>
      <c r="E7402" s="149" t="s">
        <v>194</v>
      </c>
      <c r="F7402" s="273"/>
      <c r="G7402" s="149" t="str">
        <f>IF(E7402="MOTORISTA","","1")</f>
        <v>1</v>
      </c>
      <c r="H7402" s="150">
        <v>22</v>
      </c>
      <c r="I7402" s="273" t="str" cm="1">
        <f t="array" ref="I7402">_xlfn.XLOOKUP(C7402,imp_horarios,imp_trechos_janta,"",-1,1)</f>
        <v>GOIANIA X TERESINA 18:00</v>
      </c>
      <c r="J7402" s="151" t="str" cm="1">
        <f t="array" ref="J7402">_xlfn.XLOOKUP(D7402,justificativas_motivos,justificativas_texto,"",1,1)</f>
        <v>MOTORISTA CUMPRINDO HORÁRIO NA ESCALA ATUAL</v>
      </c>
    </row>
    <row r="7403" spans="1:10" ht="41.25" hidden="1" customHeight="1">
      <c r="A7403" s="152">
        <v>45948</v>
      </c>
      <c r="B7403" s="146">
        <v>19017</v>
      </c>
      <c r="C7403" s="147">
        <v>0.75</v>
      </c>
      <c r="D7403" s="148" t="s">
        <v>11</v>
      </c>
      <c r="E7403" s="270" t="s">
        <v>680</v>
      </c>
      <c r="F7403" s="273"/>
      <c r="G7403" s="149" t="str">
        <f>IF(E7403="MOTORISTA","","1")</f>
        <v>1</v>
      </c>
      <c r="H7403" s="150">
        <v>22</v>
      </c>
      <c r="I7403" s="273" t="str" cm="1">
        <f t="array" ref="I7403">_xlfn.XLOOKUP(C7403,imp_horarios,imp_trechos_janta,"",-1,1)</f>
        <v>GOIANIA X TERESINA 18:00</v>
      </c>
      <c r="J7403" s="151" t="str" cm="1">
        <f t="array" ref="J7403">_xlfn.XLOOKUP(D7403,justificativas_motivos,justificativas_texto,"",1,1)</f>
        <v>MOTORISTA CUMPRINDO HORÁRIO NA ESCALA ATUAL</v>
      </c>
    </row>
    <row r="7404" spans="1:10" ht="41.25" hidden="1" customHeight="1">
      <c r="A7404" s="152">
        <v>45948</v>
      </c>
      <c r="B7404" s="146">
        <v>25011</v>
      </c>
      <c r="C7404" s="147">
        <v>0.79166666666666663</v>
      </c>
      <c r="D7404" s="148" t="s">
        <v>11</v>
      </c>
      <c r="E7404" s="149" t="s">
        <v>416</v>
      </c>
      <c r="F7404" s="273"/>
      <c r="G7404" s="149" t="str">
        <f>IF(E7404="MOTORISTA","","1")</f>
        <v>1</v>
      </c>
      <c r="H7404" s="150">
        <v>22</v>
      </c>
      <c r="I7404" s="273" t="s">
        <v>79</v>
      </c>
      <c r="J7404" s="151" t="str" cm="1">
        <f t="array" ref="J7404">_xlfn.XLOOKUP(D7404,justificativas_motivos,justificativas_texto,"",1,1)</f>
        <v>MOTORISTA CUMPRINDO HORÁRIO NA ESCALA ATUAL</v>
      </c>
    </row>
    <row r="7405" spans="1:10" ht="41.25" hidden="1" customHeight="1">
      <c r="A7405" s="152">
        <v>45948</v>
      </c>
      <c r="B7405" s="146">
        <v>25011</v>
      </c>
      <c r="C7405" s="147">
        <v>0.79166666666666663</v>
      </c>
      <c r="D7405" s="148" t="s">
        <v>11</v>
      </c>
      <c r="E7405" s="149" t="s">
        <v>201</v>
      </c>
      <c r="F7405" s="273"/>
      <c r="G7405" s="149" t="str">
        <f>IF(E7405="MOTORISTA","","1")</f>
        <v>1</v>
      </c>
      <c r="H7405" s="150">
        <v>22</v>
      </c>
      <c r="I7405" s="273" t="s">
        <v>79</v>
      </c>
      <c r="J7405" s="151" t="str" cm="1">
        <f t="array" ref="J7405">_xlfn.XLOOKUP(D7405,justificativas_motivos,justificativas_texto,"",1,1)</f>
        <v>MOTORISTA CUMPRINDO HORÁRIO NA ESCALA ATUAL</v>
      </c>
    </row>
    <row r="7406" spans="1:10" ht="41.25" hidden="1" customHeight="1">
      <c r="A7406" s="152">
        <v>45948</v>
      </c>
      <c r="B7406" s="146">
        <v>24001</v>
      </c>
      <c r="C7406" s="147">
        <v>0.83333333333333337</v>
      </c>
      <c r="D7406" s="148" t="s">
        <v>11</v>
      </c>
      <c r="E7406" s="149" t="s">
        <v>160</v>
      </c>
      <c r="F7406" s="273"/>
      <c r="G7406" s="149" t="str">
        <f>IF(E7406="MOTORISTA","","1")</f>
        <v>1</v>
      </c>
      <c r="H7406" s="150">
        <v>22</v>
      </c>
      <c r="I7406" s="273" t="str" cm="1">
        <f t="array" ref="I7406">_xlfn.XLOOKUP(C7406,imp_horarios,imp_trechos_janta,"",-1,1)</f>
        <v>GOIANIA X SAO LUIS 20:00</v>
      </c>
      <c r="J7406" s="151" t="str" cm="1">
        <f t="array" ref="J7406">_xlfn.XLOOKUP(D7406,justificativas_motivos,justificativas_texto,"",1,1)</f>
        <v>MOTORISTA CUMPRINDO HORÁRIO NA ESCALA ATUAL</v>
      </c>
    </row>
    <row r="7407" spans="1:10" ht="41.25" hidden="1" customHeight="1">
      <c r="A7407" s="152">
        <v>45948</v>
      </c>
      <c r="B7407" s="146">
        <v>24001</v>
      </c>
      <c r="C7407" s="147">
        <v>0.83333333333333337</v>
      </c>
      <c r="D7407" s="148" t="s">
        <v>11</v>
      </c>
      <c r="E7407" s="149" t="s">
        <v>148</v>
      </c>
      <c r="F7407" s="273"/>
      <c r="G7407" s="149" t="str">
        <f>IF(E7407="MOTORISTA","","1")</f>
        <v>1</v>
      </c>
      <c r="H7407" s="150">
        <v>22</v>
      </c>
      <c r="I7407" s="273" t="str" cm="1">
        <f t="array" ref="I7407">_xlfn.XLOOKUP(C7407,imp_horarios,imp_trechos_janta,"",-1,1)</f>
        <v>GOIANIA X SAO LUIS 20:00</v>
      </c>
      <c r="J7407" s="151" t="str" cm="1">
        <f t="array" ref="J7407">_xlfn.XLOOKUP(D7407,justificativas_motivos,justificativas_texto,"",1,1)</f>
        <v>MOTORISTA CUMPRINDO HORÁRIO NA ESCALA ATUAL</v>
      </c>
    </row>
    <row r="7408" spans="1:10" ht="41.25" hidden="1" customHeight="1">
      <c r="A7408" s="152">
        <v>45949</v>
      </c>
      <c r="B7408" s="146">
        <v>19015</v>
      </c>
      <c r="C7408" s="147">
        <v>0.85416666666666663</v>
      </c>
      <c r="D7408" s="148" t="s">
        <v>11</v>
      </c>
      <c r="E7408" s="149" t="s">
        <v>416</v>
      </c>
      <c r="F7408" s="273"/>
      <c r="G7408" s="149" t="str">
        <f>IF(E7408="MOTORISTA","","1")</f>
        <v>1</v>
      </c>
      <c r="H7408" s="150">
        <v>22</v>
      </c>
      <c r="I7408" s="273" t="s">
        <v>583</v>
      </c>
      <c r="J7408" s="151" t="str" cm="1">
        <f t="array" ref="J7408">_xlfn.XLOOKUP(D7408,justificativas_motivos,justificativas_texto,"",1,1)</f>
        <v>MOTORISTA CUMPRINDO HORÁRIO NA ESCALA ATUAL</v>
      </c>
    </row>
    <row r="7409" spans="1:10" ht="41.25" hidden="1" customHeight="1">
      <c r="A7409" s="152">
        <v>45949</v>
      </c>
      <c r="B7409" s="146">
        <v>19015</v>
      </c>
      <c r="C7409" s="147">
        <v>0.85416666666666663</v>
      </c>
      <c r="D7409" s="148" t="s">
        <v>11</v>
      </c>
      <c r="E7409" s="149" t="s">
        <v>201</v>
      </c>
      <c r="F7409" s="273"/>
      <c r="G7409" s="149" t="str">
        <f>IF(E7409="MOTORISTA","","1")</f>
        <v>1</v>
      </c>
      <c r="H7409" s="150">
        <v>22</v>
      </c>
      <c r="I7409" s="273" t="s">
        <v>583</v>
      </c>
      <c r="J7409" s="151" t="str" cm="1">
        <f t="array" ref="J7409">_xlfn.XLOOKUP(D7409,justificativas_motivos,justificativas_texto,"",1,1)</f>
        <v>MOTORISTA CUMPRINDO HORÁRIO NA ESCALA ATUAL</v>
      </c>
    </row>
    <row r="7410" spans="1:10" ht="41.25" hidden="1" customHeight="1">
      <c r="A7410" s="152">
        <v>45949</v>
      </c>
      <c r="B7410" s="146" t="s">
        <v>137</v>
      </c>
      <c r="C7410" s="147" t="s">
        <v>137</v>
      </c>
      <c r="D7410" s="148" t="s">
        <v>137</v>
      </c>
      <c r="E7410" s="149" t="s">
        <v>160</v>
      </c>
      <c r="F7410" s="273"/>
      <c r="G7410" s="149" t="str">
        <f>IF(E7410="MOTORISTA","","1")</f>
        <v>1</v>
      </c>
      <c r="H7410" s="150">
        <v>22</v>
      </c>
      <c r="I7410" s="273" t="str" cm="1">
        <f t="array" ref="I7410">_xlfn.XLOOKUP(C7410,imp_horarios,imp_trechos_janta,"",-1,1)</f>
        <v>ESPERA</v>
      </c>
      <c r="J7410" s="151" t="str" cm="1">
        <f t="array" ref="J7410">_xlfn.XLOOKUP(D7410,justificativas_motivos,justificativas_texto,"",1,1)</f>
        <v>MOTORISTA NA GARAGEM EM ESPERA PARA DISPONIBILIDADE DE HORARIOS</v>
      </c>
    </row>
    <row r="7411" spans="1:10" ht="41.25" hidden="1" customHeight="1">
      <c r="A7411" s="152">
        <v>45949</v>
      </c>
      <c r="B7411" s="146" t="s">
        <v>137</v>
      </c>
      <c r="C7411" s="147" t="s">
        <v>137</v>
      </c>
      <c r="D7411" s="148" t="s">
        <v>137</v>
      </c>
      <c r="E7411" s="149" t="s">
        <v>148</v>
      </c>
      <c r="F7411" s="273"/>
      <c r="G7411" s="149" t="str">
        <f>IF(E7411="MOTORISTA","","1")</f>
        <v>1</v>
      </c>
      <c r="H7411" s="150">
        <v>22</v>
      </c>
      <c r="I7411" s="273" t="str" cm="1">
        <f t="array" ref="I7411">_xlfn.XLOOKUP(C7411,imp_horarios,imp_trechos_janta,"",-1,1)</f>
        <v>ESPERA</v>
      </c>
      <c r="J7411" s="151" t="str" cm="1">
        <f t="array" ref="J7411">_xlfn.XLOOKUP(D7411,justificativas_motivos,justificativas_texto,"",1,1)</f>
        <v>MOTORISTA NA GARAGEM EM ESPERA PARA DISPONIBILIDADE DE HORARIOS</v>
      </c>
    </row>
    <row r="7412" spans="1:10" ht="41.25" hidden="1" customHeight="1">
      <c r="A7412" s="152">
        <v>45949</v>
      </c>
      <c r="B7412" s="146" t="s">
        <v>137</v>
      </c>
      <c r="C7412" s="147" t="s">
        <v>137</v>
      </c>
      <c r="D7412" s="148" t="s">
        <v>137</v>
      </c>
      <c r="E7412" s="270" t="s">
        <v>488</v>
      </c>
      <c r="F7412" s="273"/>
      <c r="G7412" s="149" t="str">
        <f>IF(E7412="MOTORISTA","","1")</f>
        <v>1</v>
      </c>
      <c r="H7412" s="150">
        <v>22</v>
      </c>
      <c r="I7412" s="273" t="str" cm="1">
        <f t="array" ref="I7412">_xlfn.XLOOKUP(C7412,imp_horarios,imp_trechos_janta,"",-1,1)</f>
        <v>ESPERA</v>
      </c>
      <c r="J7412" s="151" t="str" cm="1">
        <f t="array" ref="J7412">_xlfn.XLOOKUP(D7412,justificativas_motivos,justificativas_texto,"",1,1)</f>
        <v>MOTORISTA NA GARAGEM EM ESPERA PARA DISPONIBILIDADE DE HORARIOS</v>
      </c>
    </row>
    <row r="7413" spans="1:10" ht="41.25" hidden="1" customHeight="1">
      <c r="A7413" s="152">
        <v>45949</v>
      </c>
      <c r="B7413" s="146" t="s">
        <v>137</v>
      </c>
      <c r="C7413" s="147" t="s">
        <v>137</v>
      </c>
      <c r="D7413" s="148" t="s">
        <v>137</v>
      </c>
      <c r="E7413" s="270" t="s">
        <v>70</v>
      </c>
      <c r="F7413" s="273"/>
      <c r="G7413" s="149" t="str">
        <f>IF(E7413="MOTORISTA","","1")</f>
        <v>1</v>
      </c>
      <c r="H7413" s="150">
        <v>22</v>
      </c>
      <c r="I7413" s="273" t="str" cm="1">
        <f t="array" ref="I7413">_xlfn.XLOOKUP(C7413,imp_horarios,imp_trechos_janta,"",-1,1)</f>
        <v>ESPERA</v>
      </c>
      <c r="J7413" s="151" t="str" cm="1">
        <f t="array" ref="J7413">_xlfn.XLOOKUP(D7413,justificativas_motivos,justificativas_texto,"",1,1)</f>
        <v>MOTORISTA NA GARAGEM EM ESPERA PARA DISPONIBILIDADE DE HORARIOS</v>
      </c>
    </row>
    <row r="7414" spans="1:10" ht="41.25" hidden="1" customHeight="1">
      <c r="A7414" s="152">
        <v>45949</v>
      </c>
      <c r="B7414" s="146">
        <v>19007</v>
      </c>
      <c r="C7414" s="147">
        <v>0.75</v>
      </c>
      <c r="D7414" s="148" t="s">
        <v>11</v>
      </c>
      <c r="E7414" s="149" t="s">
        <v>139</v>
      </c>
      <c r="F7414" s="273"/>
      <c r="G7414" s="149" t="str">
        <f>IF(E7414="MOTORISTA","","1")</f>
        <v>1</v>
      </c>
      <c r="H7414" s="150">
        <v>22</v>
      </c>
      <c r="I7414" s="273" t="str" cm="1">
        <f t="array" ref="I7414">_xlfn.XLOOKUP(C7414,imp_horarios,imp_trechos_janta,"",-1,1)</f>
        <v>GOIANIA X TERESINA 18:00</v>
      </c>
      <c r="J7414" s="151" t="str" cm="1">
        <f t="array" ref="J7414">_xlfn.XLOOKUP(D7414,justificativas_motivos,justificativas_texto,"",1,1)</f>
        <v>MOTORISTA CUMPRINDO HORÁRIO NA ESCALA ATUAL</v>
      </c>
    </row>
    <row r="7415" spans="1:10" ht="41.25" hidden="1" customHeight="1">
      <c r="A7415" s="152">
        <v>45949</v>
      </c>
      <c r="B7415" s="146">
        <v>19007</v>
      </c>
      <c r="C7415" s="147">
        <v>0.75</v>
      </c>
      <c r="D7415" s="148" t="s">
        <v>11</v>
      </c>
      <c r="E7415" s="149" t="s">
        <v>407</v>
      </c>
      <c r="F7415" s="273"/>
      <c r="G7415" s="149" t="str">
        <f>IF(E7415="MOTORISTA","","1")</f>
        <v>1</v>
      </c>
      <c r="H7415" s="150">
        <v>22</v>
      </c>
      <c r="I7415" s="273" t="str" cm="1">
        <f t="array" ref="I7415">_xlfn.XLOOKUP(C7415,imp_horarios,imp_trechos_janta,"",-1,1)</f>
        <v>GOIANIA X TERESINA 18:00</v>
      </c>
      <c r="J7415" s="151" t="str" cm="1">
        <f t="array" ref="J7415">_xlfn.XLOOKUP(D7415,justificativas_motivos,justificativas_texto,"",1,1)</f>
        <v>MOTORISTA CUMPRINDO HORÁRIO NA ESCALA ATUAL</v>
      </c>
    </row>
    <row r="7416" spans="1:10" ht="41.25" hidden="1" customHeight="1">
      <c r="A7416" s="152">
        <v>45949</v>
      </c>
      <c r="B7416" s="146">
        <v>24010</v>
      </c>
      <c r="C7416" s="147">
        <v>0.79166666666666663</v>
      </c>
      <c r="D7416" s="148" t="s">
        <v>11</v>
      </c>
      <c r="E7416" s="149" t="s">
        <v>216</v>
      </c>
      <c r="F7416" s="273"/>
      <c r="G7416" s="149" t="str">
        <f>IF(E7416="MOTORISTA","","1")</f>
        <v>1</v>
      </c>
      <c r="H7416" s="150">
        <v>22</v>
      </c>
      <c r="I7416" s="273" t="s">
        <v>79</v>
      </c>
      <c r="J7416" s="151" t="str" cm="1">
        <f t="array" ref="J7416">_xlfn.XLOOKUP(D7416,justificativas_motivos,justificativas_texto,"",1,1)</f>
        <v>MOTORISTA CUMPRINDO HORÁRIO NA ESCALA ATUAL</v>
      </c>
    </row>
    <row r="7417" spans="1:10" ht="41.25" hidden="1" customHeight="1">
      <c r="A7417" s="152">
        <v>45949</v>
      </c>
      <c r="B7417" s="146">
        <v>24010</v>
      </c>
      <c r="C7417" s="147">
        <v>0.79166666666666663</v>
      </c>
      <c r="D7417" s="148" t="s">
        <v>11</v>
      </c>
      <c r="E7417" s="149" t="s">
        <v>157</v>
      </c>
      <c r="F7417" s="273"/>
      <c r="G7417" s="149" t="str">
        <f>IF(E7417="MOTORISTA","","1")</f>
        <v>1</v>
      </c>
      <c r="H7417" s="150">
        <v>22</v>
      </c>
      <c r="I7417" s="273" t="s">
        <v>79</v>
      </c>
      <c r="J7417" s="151" t="str" cm="1">
        <f t="array" ref="J7417">_xlfn.XLOOKUP(D7417,justificativas_motivos,justificativas_texto,"",1,1)</f>
        <v>MOTORISTA CUMPRINDO HORÁRIO NA ESCALA ATUAL</v>
      </c>
    </row>
    <row r="7418" spans="1:10" ht="41.25" hidden="1" customHeight="1">
      <c r="A7418" s="152">
        <v>45949</v>
      </c>
      <c r="B7418" s="146">
        <v>24012</v>
      </c>
      <c r="C7418" s="147">
        <v>0.83333333333333337</v>
      </c>
      <c r="D7418" s="148" t="s">
        <v>11</v>
      </c>
      <c r="E7418" s="149" t="s">
        <v>109</v>
      </c>
      <c r="F7418" s="273"/>
      <c r="G7418" s="149" t="str">
        <f>IF(E7418="MOTORISTA","","1")</f>
        <v>1</v>
      </c>
      <c r="H7418" s="150">
        <v>22</v>
      </c>
      <c r="I7418" s="273" t="str" cm="1">
        <f t="array" ref="I7418">_xlfn.XLOOKUP(C7418,imp_horarios,imp_trechos_janta,"",-1,1)</f>
        <v>GOIANIA X SAO LUIS 20:00</v>
      </c>
      <c r="J7418" s="151" t="str" cm="1">
        <f t="array" ref="J7418">_xlfn.XLOOKUP(D7418,justificativas_motivos,justificativas_texto,"",1,1)</f>
        <v>MOTORISTA CUMPRINDO HORÁRIO NA ESCALA ATUAL</v>
      </c>
    </row>
    <row r="7419" spans="1:10" ht="41.25" hidden="1" customHeight="1">
      <c r="A7419" s="152">
        <v>45949</v>
      </c>
      <c r="B7419" s="146">
        <v>24012</v>
      </c>
      <c r="C7419" s="147">
        <v>0.83333333333333337</v>
      </c>
      <c r="D7419" s="148" t="s">
        <v>11</v>
      </c>
      <c r="E7419" s="149" t="s">
        <v>365</v>
      </c>
      <c r="F7419" s="273"/>
      <c r="G7419" s="149" t="str">
        <f>IF(E7419="MOTORISTA","","1")</f>
        <v>1</v>
      </c>
      <c r="H7419" s="150">
        <v>22</v>
      </c>
      <c r="I7419" s="273" t="str" cm="1">
        <f t="array" ref="I7419">_xlfn.XLOOKUP(C7419,imp_horarios,imp_trechos_janta,"",-1,1)</f>
        <v>GOIANIA X SAO LUIS 20:00</v>
      </c>
      <c r="J7419" s="151" t="str" cm="1">
        <f t="array" ref="J7419">_xlfn.XLOOKUP(D7419,justificativas_motivos,justificativas_texto,"",1,1)</f>
        <v>MOTORISTA CUMPRINDO HORÁRIO NA ESCALA ATUAL</v>
      </c>
    </row>
    <row r="7420" spans="1:10" ht="41.25" hidden="1" customHeight="1">
      <c r="A7420" s="152">
        <v>45950</v>
      </c>
      <c r="B7420" s="146" t="s">
        <v>137</v>
      </c>
      <c r="C7420" s="147" t="s">
        <v>137</v>
      </c>
      <c r="D7420" s="148" t="s">
        <v>137</v>
      </c>
      <c r="E7420" s="270" t="s">
        <v>488</v>
      </c>
      <c r="F7420" s="273"/>
      <c r="G7420" s="149" t="str">
        <f>IF(E7420="MOTORISTA","","1")</f>
        <v>1</v>
      </c>
      <c r="H7420" s="150">
        <v>22</v>
      </c>
      <c r="I7420" s="273" t="str" cm="1">
        <f t="array" ref="I7420">_xlfn.XLOOKUP(C7420,imp_horarios,imp_trechos_janta,"",-1,1)</f>
        <v>ESPERA</v>
      </c>
      <c r="J7420" s="151" t="str" cm="1">
        <f t="array" ref="J7420">_xlfn.XLOOKUP(D7420,justificativas_motivos,justificativas_texto,"",1,1)</f>
        <v>MOTORISTA NA GARAGEM EM ESPERA PARA DISPONIBILIDADE DE HORARIOS</v>
      </c>
    </row>
    <row r="7421" spans="1:10" ht="41.25" hidden="1" customHeight="1">
      <c r="A7421" s="152">
        <v>45950</v>
      </c>
      <c r="B7421" s="146" t="s">
        <v>137</v>
      </c>
      <c r="C7421" s="147" t="s">
        <v>137</v>
      </c>
      <c r="D7421" s="148" t="s">
        <v>137</v>
      </c>
      <c r="E7421" s="270" t="s">
        <v>70</v>
      </c>
      <c r="F7421" s="273"/>
      <c r="G7421" s="149" t="str">
        <f>IF(E7421="MOTORISTA","","1")</f>
        <v>1</v>
      </c>
      <c r="H7421" s="150">
        <v>22</v>
      </c>
      <c r="I7421" s="273" t="str" cm="1">
        <f t="array" ref="I7421">_xlfn.XLOOKUP(C7421,imp_horarios,imp_trechos_janta,"",-1,1)</f>
        <v>ESPERA</v>
      </c>
      <c r="J7421" s="151" t="str" cm="1">
        <f t="array" ref="J7421">_xlfn.XLOOKUP(D7421,justificativas_motivos,justificativas_texto,"",1,1)</f>
        <v>MOTORISTA NA GARAGEM EM ESPERA PARA DISPONIBILIDADE DE HORARIOS</v>
      </c>
    </row>
    <row r="7422" spans="1:10" ht="41.25" hidden="1" customHeight="1">
      <c r="A7422" s="152">
        <v>45950</v>
      </c>
      <c r="B7422" s="146" t="s">
        <v>137</v>
      </c>
      <c r="C7422" s="147" t="s">
        <v>137</v>
      </c>
      <c r="D7422" s="148" t="s">
        <v>137</v>
      </c>
      <c r="E7422" s="149" t="s">
        <v>139</v>
      </c>
      <c r="F7422" s="273"/>
      <c r="G7422" s="149" t="str">
        <f>IF(E7422="MOTORISTA","","1")</f>
        <v>1</v>
      </c>
      <c r="H7422" s="150">
        <v>22</v>
      </c>
      <c r="I7422" s="273" t="str" cm="1">
        <f t="array" ref="I7422">_xlfn.XLOOKUP(C7422,imp_horarios,imp_trechos_janta,"",-1,1)</f>
        <v>ESPERA</v>
      </c>
      <c r="J7422" s="151" t="str" cm="1">
        <f t="array" ref="J7422">_xlfn.XLOOKUP(D7422,justificativas_motivos,justificativas_texto,"",1,1)</f>
        <v>MOTORISTA NA GARAGEM EM ESPERA PARA DISPONIBILIDADE DE HORARIOS</v>
      </c>
    </row>
    <row r="7423" spans="1:10" ht="41.25" hidden="1" customHeight="1">
      <c r="A7423" s="152">
        <v>45950</v>
      </c>
      <c r="B7423" s="146" t="s">
        <v>137</v>
      </c>
      <c r="C7423" s="147" t="s">
        <v>137</v>
      </c>
      <c r="D7423" s="148" t="s">
        <v>137</v>
      </c>
      <c r="E7423" s="149" t="s">
        <v>407</v>
      </c>
      <c r="F7423" s="273"/>
      <c r="G7423" s="149" t="str">
        <f>IF(E7423="MOTORISTA","","1")</f>
        <v>1</v>
      </c>
      <c r="H7423" s="150">
        <v>22</v>
      </c>
      <c r="I7423" s="273" t="str" cm="1">
        <f t="array" ref="I7423">_xlfn.XLOOKUP(C7423,imp_horarios,imp_trechos_janta,"",-1,1)</f>
        <v>ESPERA</v>
      </c>
      <c r="J7423" s="151" t="str" cm="1">
        <f t="array" ref="J7423">_xlfn.XLOOKUP(D7423,justificativas_motivos,justificativas_texto,"",1,1)</f>
        <v>MOTORISTA NA GARAGEM EM ESPERA PARA DISPONIBILIDADE DE HORARIOS</v>
      </c>
    </row>
    <row r="7424" spans="1:10" ht="41.25" hidden="1" customHeight="1">
      <c r="A7424" s="152">
        <v>45950</v>
      </c>
      <c r="B7424" s="146">
        <v>20022</v>
      </c>
      <c r="C7424" s="147">
        <v>0.87847222222222221</v>
      </c>
      <c r="D7424" s="148" t="s">
        <v>11</v>
      </c>
      <c r="E7424" s="149" t="s">
        <v>216</v>
      </c>
      <c r="F7424" s="273"/>
      <c r="G7424" s="149" t="str">
        <f>IF(E7424="MOTORISTA","","1")</f>
        <v>1</v>
      </c>
      <c r="H7424" s="150">
        <v>22</v>
      </c>
      <c r="I7424" s="273" t="str" cm="1">
        <f t="array" ref="I7424">_xlfn.XLOOKUP(C7424,imp_horarios,imp_trechos_janta,"",-1,1)</f>
        <v>BELEM X GOIANIA 21:05</v>
      </c>
      <c r="J7424" s="151" t="str" cm="1">
        <f t="array" ref="J7424">_xlfn.XLOOKUP(D7424,justificativas_motivos,justificativas_texto,"",1,1)</f>
        <v>MOTORISTA CUMPRINDO HORÁRIO NA ESCALA ATUAL</v>
      </c>
    </row>
    <row r="7425" spans="1:10" ht="41.25" hidden="1" customHeight="1">
      <c r="A7425" s="152">
        <v>45950</v>
      </c>
      <c r="B7425" s="146">
        <v>20022</v>
      </c>
      <c r="C7425" s="147">
        <v>0.87847222222222221</v>
      </c>
      <c r="D7425" s="148" t="s">
        <v>11</v>
      </c>
      <c r="E7425" s="149" t="s">
        <v>157</v>
      </c>
      <c r="F7425" s="273"/>
      <c r="G7425" s="149" t="str">
        <f>IF(E7425="MOTORISTA","","1")</f>
        <v>1</v>
      </c>
      <c r="H7425" s="150">
        <v>22</v>
      </c>
      <c r="I7425" s="273" t="str" cm="1">
        <f t="array" ref="I7425">_xlfn.XLOOKUP(C7425,imp_horarios,imp_trechos_janta,"",-1,1)</f>
        <v>BELEM X GOIANIA 21:05</v>
      </c>
      <c r="J7425" s="151" t="str" cm="1">
        <f t="array" ref="J7425">_xlfn.XLOOKUP(D7425,justificativas_motivos,justificativas_texto,"",1,1)</f>
        <v>MOTORISTA CUMPRINDO HORÁRIO NA ESCALA ATUAL</v>
      </c>
    </row>
    <row r="7426" spans="1:10" ht="41.25" hidden="1" customHeight="1">
      <c r="A7426" s="152">
        <v>45950</v>
      </c>
      <c r="B7426" s="146">
        <v>24007</v>
      </c>
      <c r="C7426" s="147">
        <v>0.3</v>
      </c>
      <c r="D7426" s="148" t="s">
        <v>11</v>
      </c>
      <c r="E7426" s="149" t="s">
        <v>109</v>
      </c>
      <c r="F7426" s="273"/>
      <c r="G7426" s="149" t="str">
        <f>IF(E7426="MOTORISTA","","1")</f>
        <v>1</v>
      </c>
      <c r="H7426" s="150">
        <v>22</v>
      </c>
      <c r="I7426" s="273" t="str" cm="1">
        <f t="array" ref="I7426">_xlfn.XLOOKUP(C7426,imp_horarios,imp_trechos_janta,"",-1,1)</f>
        <v>BELEM X GOIANIA 07:12</v>
      </c>
      <c r="J7426" s="151" t="str" cm="1">
        <f t="array" ref="J7426">_xlfn.XLOOKUP(D7426,justificativas_motivos,justificativas_texto,"",1,1)</f>
        <v>MOTORISTA CUMPRINDO HORÁRIO NA ESCALA ATUAL</v>
      </c>
    </row>
    <row r="7427" spans="1:10" ht="41.25" hidden="1" customHeight="1">
      <c r="A7427" s="152">
        <v>45950</v>
      </c>
      <c r="B7427" s="146">
        <v>24007</v>
      </c>
      <c r="C7427" s="147">
        <v>0.3</v>
      </c>
      <c r="D7427" s="148" t="s">
        <v>11</v>
      </c>
      <c r="E7427" s="149" t="s">
        <v>365</v>
      </c>
      <c r="F7427" s="273"/>
      <c r="G7427" s="149" t="str">
        <f>IF(E7427="MOTORISTA","","1")</f>
        <v>1</v>
      </c>
      <c r="H7427" s="150">
        <v>22</v>
      </c>
      <c r="I7427" s="273" t="str" cm="1">
        <f t="array" ref="I7427">_xlfn.XLOOKUP(C7427,imp_horarios,imp_trechos_janta,"",-1,1)</f>
        <v>BELEM X GOIANIA 07:12</v>
      </c>
      <c r="J7427" s="151" t="str" cm="1">
        <f t="array" ref="J7427">_xlfn.XLOOKUP(D7427,justificativas_motivos,justificativas_texto,"",1,1)</f>
        <v>MOTORISTA CUMPRINDO HORÁRIO NA ESCALA ATUAL</v>
      </c>
    </row>
    <row r="7428" spans="1:10" ht="41.25" hidden="1" customHeight="1">
      <c r="A7428" s="152">
        <v>45950</v>
      </c>
      <c r="B7428" s="146" t="s">
        <v>137</v>
      </c>
      <c r="C7428" s="147" t="s">
        <v>137</v>
      </c>
      <c r="D7428" s="148" t="s">
        <v>137</v>
      </c>
      <c r="E7428" s="270" t="s">
        <v>188</v>
      </c>
      <c r="F7428" s="273"/>
      <c r="G7428" s="149" t="str">
        <f>IF(E7428="MOTORISTA","","1")</f>
        <v>1</v>
      </c>
      <c r="H7428" s="150">
        <v>22</v>
      </c>
      <c r="I7428" s="273" t="str" cm="1">
        <f t="array" ref="I7428">_xlfn.XLOOKUP(C7428,imp_horarios,imp_trechos_janta,"",-1,1)</f>
        <v>ESPERA</v>
      </c>
      <c r="J7428" s="151" t="str" cm="1">
        <f t="array" ref="J7428">_xlfn.XLOOKUP(D7428,justificativas_motivos,justificativas_texto,"",1,1)</f>
        <v>MOTORISTA NA GARAGEM EM ESPERA PARA DISPONIBILIDADE DE HORARIOS</v>
      </c>
    </row>
    <row r="7429" spans="1:10" ht="41.25" hidden="1" customHeight="1">
      <c r="A7429" s="152">
        <v>45950</v>
      </c>
      <c r="B7429" s="146" t="s">
        <v>137</v>
      </c>
      <c r="C7429" s="147" t="s">
        <v>137</v>
      </c>
      <c r="D7429" s="148" t="s">
        <v>137</v>
      </c>
      <c r="E7429" s="270" t="s">
        <v>114</v>
      </c>
      <c r="F7429" s="273"/>
      <c r="G7429" s="149" t="str">
        <f>IF(E7429="MOTORISTA","","1")</f>
        <v>1</v>
      </c>
      <c r="H7429" s="150">
        <v>22</v>
      </c>
      <c r="I7429" s="273" t="str" cm="1">
        <f t="array" ref="I7429">_xlfn.XLOOKUP(C7429,imp_horarios,imp_trechos_janta,"",-1,1)</f>
        <v>ESPERA</v>
      </c>
      <c r="J7429" s="151" t="str" cm="1">
        <f t="array" ref="J7429">_xlfn.XLOOKUP(D7429,justificativas_motivos,justificativas_texto,"",1,1)</f>
        <v>MOTORISTA NA GARAGEM EM ESPERA PARA DISPONIBILIDADE DE HORARIOS</v>
      </c>
    </row>
    <row r="7430" spans="1:10" ht="41.25" hidden="1" customHeight="1">
      <c r="A7430" s="152">
        <v>45950</v>
      </c>
      <c r="B7430" s="146">
        <v>20014</v>
      </c>
      <c r="C7430" s="147">
        <v>0.75</v>
      </c>
      <c r="D7430" s="148" t="s">
        <v>11</v>
      </c>
      <c r="E7430" s="149" t="s">
        <v>103</v>
      </c>
      <c r="F7430" s="273"/>
      <c r="G7430" s="149" t="str">
        <f>IF(E7430="MOTORISTA","","1")</f>
        <v>1</v>
      </c>
      <c r="H7430" s="150">
        <v>22</v>
      </c>
      <c r="I7430" s="273" t="str" cm="1">
        <f t="array" ref="I7430">_xlfn.XLOOKUP(C7430,imp_horarios,imp_trechos_janta,"",-1,1)</f>
        <v>GOIANIA X TERESINA 18:00</v>
      </c>
      <c r="J7430" s="151" t="str" cm="1">
        <f t="array" ref="J7430">_xlfn.XLOOKUP(D7430,justificativas_motivos,justificativas_texto,"",1,1)</f>
        <v>MOTORISTA CUMPRINDO HORÁRIO NA ESCALA ATUAL</v>
      </c>
    </row>
    <row r="7431" spans="1:10" ht="41.25" hidden="1" customHeight="1">
      <c r="A7431" s="152">
        <v>45950</v>
      </c>
      <c r="B7431" s="146">
        <v>20014</v>
      </c>
      <c r="C7431" s="147">
        <v>0.75</v>
      </c>
      <c r="D7431" s="148" t="s">
        <v>11</v>
      </c>
      <c r="E7431" s="149" t="s">
        <v>238</v>
      </c>
      <c r="F7431" s="273"/>
      <c r="G7431" s="149" t="str">
        <f>IF(E7431="MOTORISTA","","1")</f>
        <v>1</v>
      </c>
      <c r="H7431" s="150">
        <v>22</v>
      </c>
      <c r="I7431" s="273" t="str" cm="1">
        <f t="array" ref="I7431">_xlfn.XLOOKUP(C7431,imp_horarios,imp_trechos_janta,"",-1,1)</f>
        <v>GOIANIA X TERESINA 18:00</v>
      </c>
      <c r="J7431" s="151" t="str" cm="1">
        <f t="array" ref="J7431">_xlfn.XLOOKUP(D7431,justificativas_motivos,justificativas_texto,"",1,1)</f>
        <v>MOTORISTA CUMPRINDO HORÁRIO NA ESCALA ATUAL</v>
      </c>
    </row>
    <row r="7432" spans="1:10" ht="41.25" hidden="1" customHeight="1">
      <c r="A7432" s="152">
        <v>45950</v>
      </c>
      <c r="B7432" s="146">
        <v>25009</v>
      </c>
      <c r="C7432" s="147">
        <v>0.79166666666666663</v>
      </c>
      <c r="D7432" s="148" t="s">
        <v>11</v>
      </c>
      <c r="E7432" s="149" t="s">
        <v>27</v>
      </c>
      <c r="F7432" s="273"/>
      <c r="G7432" s="149" t="str">
        <f>IF(E7432="MOTORISTA","","1")</f>
        <v>1</v>
      </c>
      <c r="H7432" s="150">
        <v>22</v>
      </c>
      <c r="I7432" s="273" t="s">
        <v>79</v>
      </c>
      <c r="J7432" s="151" t="str" cm="1">
        <f t="array" ref="J7432">_xlfn.XLOOKUP(D7432,justificativas_motivos,justificativas_texto,"",1,1)</f>
        <v>MOTORISTA CUMPRINDO HORÁRIO NA ESCALA ATUAL</v>
      </c>
    </row>
    <row r="7433" spans="1:10" ht="41.25" hidden="1" customHeight="1">
      <c r="A7433" s="152">
        <v>45950</v>
      </c>
      <c r="B7433" s="146">
        <v>25009</v>
      </c>
      <c r="C7433" s="147">
        <v>0.79166666666666663</v>
      </c>
      <c r="D7433" s="148" t="s">
        <v>11</v>
      </c>
      <c r="E7433" s="149" t="s">
        <v>37</v>
      </c>
      <c r="F7433" s="273"/>
      <c r="G7433" s="149" t="str">
        <f>IF(E7433="MOTORISTA","","1")</f>
        <v>1</v>
      </c>
      <c r="H7433" s="150">
        <v>22</v>
      </c>
      <c r="I7433" s="273" t="s">
        <v>79</v>
      </c>
      <c r="J7433" s="151" t="str" cm="1">
        <f t="array" ref="J7433">_xlfn.XLOOKUP(D7433,justificativas_motivos,justificativas_texto,"",1,1)</f>
        <v>MOTORISTA CUMPRINDO HORÁRIO NA ESCALA ATUAL</v>
      </c>
    </row>
    <row r="7434" spans="1:10" ht="41.25" hidden="1" customHeight="1">
      <c r="A7434" s="152">
        <v>45950</v>
      </c>
      <c r="B7434" s="146">
        <v>25006</v>
      </c>
      <c r="C7434" s="147">
        <v>0.83333333333333337</v>
      </c>
      <c r="D7434" s="148" t="s">
        <v>11</v>
      </c>
      <c r="E7434" s="149" t="s">
        <v>266</v>
      </c>
      <c r="F7434" s="273"/>
      <c r="G7434" s="149" t="str">
        <f>IF(E7434="MOTORISTA","","1")</f>
        <v>1</v>
      </c>
      <c r="H7434" s="150">
        <v>22</v>
      </c>
      <c r="I7434" s="273" t="str" cm="1">
        <f t="array" ref="I7434">_xlfn.XLOOKUP(C7434,imp_horarios,imp_trechos_janta,"",-1,1)</f>
        <v>GOIANIA X SAO LUIS 20:00</v>
      </c>
      <c r="J7434" s="151" t="str" cm="1">
        <f t="array" ref="J7434">_xlfn.XLOOKUP(D7434,justificativas_motivos,justificativas_texto,"",1,1)</f>
        <v>MOTORISTA CUMPRINDO HORÁRIO NA ESCALA ATUAL</v>
      </c>
    </row>
    <row r="7435" spans="1:10" ht="41.25" hidden="1" customHeight="1">
      <c r="A7435" s="152">
        <v>45950</v>
      </c>
      <c r="B7435" s="146">
        <v>25006</v>
      </c>
      <c r="C7435" s="147">
        <v>0.83333333333333337</v>
      </c>
      <c r="D7435" s="148" t="s">
        <v>11</v>
      </c>
      <c r="E7435" s="149" t="s">
        <v>173</v>
      </c>
      <c r="F7435" s="273"/>
      <c r="G7435" s="149" t="str">
        <f>IF(E7435="MOTORISTA","","1")</f>
        <v>1</v>
      </c>
      <c r="H7435" s="150">
        <v>22</v>
      </c>
      <c r="I7435" s="273" t="str" cm="1">
        <f t="array" ref="I7435">_xlfn.XLOOKUP(C7435,imp_horarios,imp_trechos_janta,"",-1,1)</f>
        <v>GOIANIA X SAO LUIS 20:00</v>
      </c>
      <c r="J7435" s="151" t="str" cm="1">
        <f t="array" ref="J7435">_xlfn.XLOOKUP(D7435,justificativas_motivos,justificativas_texto,"",1,1)</f>
        <v>MOTORISTA CUMPRINDO HORÁRIO NA ESCALA ATUAL</v>
      </c>
    </row>
    <row r="7436" spans="1:10" ht="41.25" hidden="1" customHeight="1">
      <c r="A7436" s="152">
        <v>45951</v>
      </c>
      <c r="B7436" s="146" t="s">
        <v>137</v>
      </c>
      <c r="C7436" s="147" t="s">
        <v>137</v>
      </c>
      <c r="D7436" s="148" t="s">
        <v>137</v>
      </c>
      <c r="E7436" s="270" t="s">
        <v>188</v>
      </c>
      <c r="F7436" s="273"/>
      <c r="G7436" s="149" t="str">
        <f>IF(E7436="MOTORISTA","","1")</f>
        <v>1</v>
      </c>
      <c r="H7436" s="150">
        <v>22</v>
      </c>
      <c r="I7436" s="273" t="str" cm="1">
        <f t="array" ref="I7436">_xlfn.XLOOKUP(C7436,imp_horarios,imp_trechos_janta,"",-1,1)</f>
        <v>ESPERA</v>
      </c>
      <c r="J7436" s="151" t="str" cm="1">
        <f t="array" ref="J7436">_xlfn.XLOOKUP(D7436,justificativas_motivos,justificativas_texto,"",1,1)</f>
        <v>MOTORISTA NA GARAGEM EM ESPERA PARA DISPONIBILIDADE DE HORARIOS</v>
      </c>
    </row>
    <row r="7437" spans="1:10" ht="41.25" hidden="1" customHeight="1">
      <c r="A7437" s="152">
        <v>45951</v>
      </c>
      <c r="B7437" s="146" t="s">
        <v>137</v>
      </c>
      <c r="C7437" s="147" t="s">
        <v>137</v>
      </c>
      <c r="D7437" s="148" t="s">
        <v>137</v>
      </c>
      <c r="E7437" s="270" t="s">
        <v>114</v>
      </c>
      <c r="F7437" s="273"/>
      <c r="G7437" s="149" t="str">
        <f>IF(E7437="MOTORISTA","","1")</f>
        <v>1</v>
      </c>
      <c r="H7437" s="150">
        <v>22</v>
      </c>
      <c r="I7437" s="273" t="str" cm="1">
        <f t="array" ref="I7437">_xlfn.XLOOKUP(C7437,imp_horarios,imp_trechos_janta,"",-1,1)</f>
        <v>ESPERA</v>
      </c>
      <c r="J7437" s="151" t="str" cm="1">
        <f t="array" ref="J7437">_xlfn.XLOOKUP(D7437,justificativas_motivos,justificativas_texto,"",1,1)</f>
        <v>MOTORISTA NA GARAGEM EM ESPERA PARA DISPONIBILIDADE DE HORARIOS</v>
      </c>
    </row>
    <row r="7438" spans="1:10" ht="41.25" hidden="1" customHeight="1">
      <c r="A7438" s="152">
        <v>45951</v>
      </c>
      <c r="B7438" s="146">
        <v>19002</v>
      </c>
      <c r="C7438" s="147">
        <v>0.85416666666666663</v>
      </c>
      <c r="D7438" s="148" t="s">
        <v>11</v>
      </c>
      <c r="E7438" s="149" t="s">
        <v>103</v>
      </c>
      <c r="F7438" s="273"/>
      <c r="G7438" s="149" t="str">
        <f>IF(E7438="MOTORISTA","","1")</f>
        <v>1</v>
      </c>
      <c r="H7438" s="150">
        <v>22</v>
      </c>
      <c r="I7438" s="273" t="s">
        <v>583</v>
      </c>
      <c r="J7438" s="151" t="str" cm="1">
        <f t="array" ref="J7438">_xlfn.XLOOKUP(D7438,justificativas_motivos,justificativas_texto,"",1,1)</f>
        <v>MOTORISTA CUMPRINDO HORÁRIO NA ESCALA ATUAL</v>
      </c>
    </row>
    <row r="7439" spans="1:10" ht="41.25" hidden="1" customHeight="1">
      <c r="A7439" s="152">
        <v>45951</v>
      </c>
      <c r="B7439" s="146">
        <v>19002</v>
      </c>
      <c r="C7439" s="147">
        <v>0.85416666666666663</v>
      </c>
      <c r="D7439" s="148" t="s">
        <v>11</v>
      </c>
      <c r="E7439" s="149" t="s">
        <v>238</v>
      </c>
      <c r="F7439" s="273"/>
      <c r="G7439" s="149" t="str">
        <f>IF(E7439="MOTORISTA","","1")</f>
        <v>1</v>
      </c>
      <c r="H7439" s="150">
        <v>22</v>
      </c>
      <c r="I7439" s="273" t="s">
        <v>583</v>
      </c>
      <c r="J7439" s="151" t="str" cm="1">
        <f t="array" ref="J7439">_xlfn.XLOOKUP(D7439,justificativas_motivos,justificativas_texto,"",1,1)</f>
        <v>MOTORISTA CUMPRINDO HORÁRIO NA ESCALA ATUAL</v>
      </c>
    </row>
    <row r="7440" spans="1:10" ht="41.25" hidden="1" customHeight="1">
      <c r="A7440" s="152">
        <v>45951</v>
      </c>
      <c r="B7440" s="146">
        <v>19011</v>
      </c>
      <c r="C7440" s="147">
        <v>0.87847222222222221</v>
      </c>
      <c r="D7440" s="148" t="s">
        <v>11</v>
      </c>
      <c r="E7440" s="149" t="s">
        <v>27</v>
      </c>
      <c r="F7440" s="273"/>
      <c r="G7440" s="149" t="str">
        <f>IF(E7440="MOTORISTA","","1")</f>
        <v>1</v>
      </c>
      <c r="H7440" s="150">
        <v>22</v>
      </c>
      <c r="I7440" s="273" t="str" cm="1">
        <f t="array" ref="I7440">_xlfn.XLOOKUP(C7440,imp_horarios,imp_trechos_janta,"",-1,1)</f>
        <v>BELEM X GOIANIA 21:05</v>
      </c>
      <c r="J7440" s="151" t="str" cm="1">
        <f t="array" ref="J7440">_xlfn.XLOOKUP(D7440,justificativas_motivos,justificativas_texto,"",1,1)</f>
        <v>MOTORISTA CUMPRINDO HORÁRIO NA ESCALA ATUAL</v>
      </c>
    </row>
    <row r="7441" spans="1:10" ht="41.25" hidden="1" customHeight="1">
      <c r="A7441" s="152">
        <v>45951</v>
      </c>
      <c r="B7441" s="146">
        <v>19011</v>
      </c>
      <c r="C7441" s="147">
        <v>0.87847222222222221</v>
      </c>
      <c r="D7441" s="148" t="s">
        <v>11</v>
      </c>
      <c r="E7441" s="149" t="s">
        <v>37</v>
      </c>
      <c r="F7441" s="273"/>
      <c r="G7441" s="149" t="str">
        <f>IF(E7441="MOTORISTA","","1")</f>
        <v>1</v>
      </c>
      <c r="H7441" s="150">
        <v>22</v>
      </c>
      <c r="I7441" s="273" t="str" cm="1">
        <f t="array" ref="I7441">_xlfn.XLOOKUP(C7441,imp_horarios,imp_trechos_janta,"",-1,1)</f>
        <v>BELEM X GOIANIA 21:05</v>
      </c>
      <c r="J7441" s="151" t="str" cm="1">
        <f t="array" ref="J7441">_xlfn.XLOOKUP(D7441,justificativas_motivos,justificativas_texto,"",1,1)</f>
        <v>MOTORISTA CUMPRINDO HORÁRIO NA ESCALA ATUAL</v>
      </c>
    </row>
    <row r="7442" spans="1:10" ht="41.25" hidden="1" customHeight="1">
      <c r="A7442" s="152">
        <v>45951</v>
      </c>
      <c r="B7442" s="146">
        <v>25009</v>
      </c>
      <c r="C7442" s="147">
        <v>0.3</v>
      </c>
      <c r="D7442" s="148" t="s">
        <v>11</v>
      </c>
      <c r="E7442" s="149" t="s">
        <v>266</v>
      </c>
      <c r="F7442" s="273"/>
      <c r="G7442" s="149" t="str">
        <f>IF(E7442="MOTORISTA","","1")</f>
        <v>1</v>
      </c>
      <c r="H7442" s="150">
        <v>22</v>
      </c>
      <c r="I7442" s="273" t="str" cm="1">
        <f t="array" ref="I7442">_xlfn.XLOOKUP(C7442,imp_horarios,imp_trechos_janta,"",-1,1)</f>
        <v>BELEM X GOIANIA 07:12</v>
      </c>
      <c r="J7442" s="151" t="str" cm="1">
        <f t="array" ref="J7442">_xlfn.XLOOKUP(D7442,justificativas_motivos,justificativas_texto,"",1,1)</f>
        <v>MOTORISTA CUMPRINDO HORÁRIO NA ESCALA ATUAL</v>
      </c>
    </row>
    <row r="7443" spans="1:10" ht="41.25" hidden="1" customHeight="1">
      <c r="A7443" s="152">
        <v>45951</v>
      </c>
      <c r="B7443" s="146">
        <v>25009</v>
      </c>
      <c r="C7443" s="147">
        <v>0.3</v>
      </c>
      <c r="D7443" s="148" t="s">
        <v>11</v>
      </c>
      <c r="E7443" s="149" t="s">
        <v>173</v>
      </c>
      <c r="F7443" s="273"/>
      <c r="G7443" s="149" t="str">
        <f>IF(E7443="MOTORISTA","","1")</f>
        <v>1</v>
      </c>
      <c r="H7443" s="150">
        <v>22</v>
      </c>
      <c r="I7443" s="273" t="str" cm="1">
        <f t="array" ref="I7443">_xlfn.XLOOKUP(C7443,imp_horarios,imp_trechos_janta,"",-1,1)</f>
        <v>BELEM X GOIANIA 07:12</v>
      </c>
      <c r="J7443" s="151" t="str" cm="1">
        <f t="array" ref="J7443">_xlfn.XLOOKUP(D7443,justificativas_motivos,justificativas_texto,"",1,1)</f>
        <v>MOTORISTA CUMPRINDO HORÁRIO NA ESCALA ATUAL</v>
      </c>
    </row>
    <row r="7444" spans="1:10" ht="41.25" hidden="1" customHeight="1">
      <c r="A7444" s="152">
        <v>45951</v>
      </c>
      <c r="B7444" s="146">
        <v>19013</v>
      </c>
      <c r="C7444" s="147">
        <v>0.75</v>
      </c>
      <c r="D7444" s="148" t="s">
        <v>11</v>
      </c>
      <c r="E7444" s="149" t="s">
        <v>112</v>
      </c>
      <c r="F7444" s="273"/>
      <c r="G7444" s="149" t="str">
        <f>IF(E7444="MOTORISTA","","1")</f>
        <v>1</v>
      </c>
      <c r="H7444" s="150">
        <v>22</v>
      </c>
      <c r="I7444" s="273" t="str" cm="1">
        <f t="array" ref="I7444">_xlfn.XLOOKUP(C7444,imp_horarios,imp_trechos_janta,"",-1,1)</f>
        <v>GOIANIA X TERESINA 18:00</v>
      </c>
      <c r="J7444" s="151" t="str" cm="1">
        <f t="array" ref="J7444">_xlfn.XLOOKUP(D7444,justificativas_motivos,justificativas_texto,"",1,1)</f>
        <v>MOTORISTA CUMPRINDO HORÁRIO NA ESCALA ATUAL</v>
      </c>
    </row>
    <row r="7445" spans="1:10" ht="41.25" hidden="1" customHeight="1">
      <c r="A7445" s="152">
        <v>45951</v>
      </c>
      <c r="B7445" s="146">
        <v>19013</v>
      </c>
      <c r="C7445" s="147">
        <v>0.75</v>
      </c>
      <c r="D7445" s="148" t="s">
        <v>11</v>
      </c>
      <c r="E7445" s="149" t="s">
        <v>116</v>
      </c>
      <c r="F7445" s="273"/>
      <c r="G7445" s="149" t="str">
        <f>IF(E7445="MOTORISTA","","1")</f>
        <v>1</v>
      </c>
      <c r="H7445" s="150">
        <v>22</v>
      </c>
      <c r="I7445" s="273" t="str" cm="1">
        <f t="array" ref="I7445">_xlfn.XLOOKUP(C7445,imp_horarios,imp_trechos_janta,"",-1,1)</f>
        <v>GOIANIA X TERESINA 18:00</v>
      </c>
      <c r="J7445" s="151" t="str" cm="1">
        <f t="array" ref="J7445">_xlfn.XLOOKUP(D7445,justificativas_motivos,justificativas_texto,"",1,1)</f>
        <v>MOTORISTA CUMPRINDO HORÁRIO NA ESCALA ATUAL</v>
      </c>
    </row>
    <row r="7446" spans="1:10" ht="41.25" hidden="1" customHeight="1">
      <c r="A7446" s="152">
        <v>45951</v>
      </c>
      <c r="B7446" s="146">
        <v>24011</v>
      </c>
      <c r="C7446" s="147">
        <v>0.79166666666666663</v>
      </c>
      <c r="D7446" s="148" t="s">
        <v>11</v>
      </c>
      <c r="E7446" s="149" t="s">
        <v>131</v>
      </c>
      <c r="F7446" s="273"/>
      <c r="G7446" s="149" t="str">
        <f>IF(E7446="MOTORISTA","","1")</f>
        <v>1</v>
      </c>
      <c r="H7446" s="150">
        <v>22</v>
      </c>
      <c r="I7446" s="273" t="s">
        <v>79</v>
      </c>
      <c r="J7446" s="151" t="str" cm="1">
        <f t="array" ref="J7446">_xlfn.XLOOKUP(D7446,justificativas_motivos,justificativas_texto,"",1,1)</f>
        <v>MOTORISTA CUMPRINDO HORÁRIO NA ESCALA ATUAL</v>
      </c>
    </row>
    <row r="7447" spans="1:10" ht="41.25" hidden="1" customHeight="1">
      <c r="A7447" s="152">
        <v>45951</v>
      </c>
      <c r="B7447" s="146">
        <v>24011</v>
      </c>
      <c r="C7447" s="147">
        <v>0.79166666666666663</v>
      </c>
      <c r="D7447" s="148" t="s">
        <v>11</v>
      </c>
      <c r="E7447" s="149" t="s">
        <v>132</v>
      </c>
      <c r="F7447" s="273"/>
      <c r="G7447" s="149" t="str">
        <f>IF(E7447="MOTORISTA","","1")</f>
        <v>1</v>
      </c>
      <c r="H7447" s="150">
        <v>22</v>
      </c>
      <c r="I7447" s="273" t="s">
        <v>79</v>
      </c>
      <c r="J7447" s="151" t="str" cm="1">
        <f t="array" ref="J7447">_xlfn.XLOOKUP(D7447,justificativas_motivos,justificativas_texto,"",1,1)</f>
        <v>MOTORISTA CUMPRINDO HORÁRIO NA ESCALA ATUAL</v>
      </c>
    </row>
    <row r="7448" spans="1:10" ht="41.25" hidden="1" customHeight="1">
      <c r="A7448" s="152">
        <v>45951</v>
      </c>
      <c r="B7448" s="146">
        <v>24013</v>
      </c>
      <c r="C7448" s="147">
        <v>0.83333333333333337</v>
      </c>
      <c r="D7448" s="148" t="s">
        <v>11</v>
      </c>
      <c r="E7448" s="149" t="s">
        <v>60</v>
      </c>
      <c r="F7448" s="273"/>
      <c r="G7448" s="149" t="str">
        <f>IF(E7448="MOTORISTA","","1")</f>
        <v>1</v>
      </c>
      <c r="H7448" s="150">
        <v>22</v>
      </c>
      <c r="I7448" s="273" t="str" cm="1">
        <f t="array" ref="I7448">_xlfn.XLOOKUP(C7448,imp_horarios,imp_trechos_janta,"",-1,1)</f>
        <v>GOIANIA X SAO LUIS 20:00</v>
      </c>
      <c r="J7448" s="151" t="str" cm="1">
        <f t="array" ref="J7448">_xlfn.XLOOKUP(D7448,justificativas_motivos,justificativas_texto,"",1,1)</f>
        <v>MOTORISTA CUMPRINDO HORÁRIO NA ESCALA ATUAL</v>
      </c>
    </row>
    <row r="7449" spans="1:10" ht="41.25" hidden="1" customHeight="1">
      <c r="A7449" s="152">
        <v>45951</v>
      </c>
      <c r="B7449" s="146">
        <v>24013</v>
      </c>
      <c r="C7449" s="147">
        <v>0.83333333333333337</v>
      </c>
      <c r="D7449" s="148" t="s">
        <v>11</v>
      </c>
      <c r="E7449" s="149" t="s">
        <v>61</v>
      </c>
      <c r="F7449" s="273"/>
      <c r="G7449" s="149" t="str">
        <f>IF(E7449="MOTORISTA","","1")</f>
        <v>1</v>
      </c>
      <c r="H7449" s="150">
        <v>22</v>
      </c>
      <c r="I7449" s="273" t="str" cm="1">
        <f t="array" ref="I7449">_xlfn.XLOOKUP(C7449,imp_horarios,imp_trechos_janta,"",-1,1)</f>
        <v>GOIANIA X SAO LUIS 20:00</v>
      </c>
      <c r="J7449" s="151" t="str" cm="1">
        <f t="array" ref="J7449">_xlfn.XLOOKUP(D7449,justificativas_motivos,justificativas_texto,"",1,1)</f>
        <v>MOTORISTA CUMPRINDO HORÁRIO NA ESCALA ATUAL</v>
      </c>
    </row>
    <row r="7450" spans="1:10" ht="41.25" hidden="1" customHeight="1">
      <c r="A7450" s="152">
        <v>45952</v>
      </c>
      <c r="B7450" s="146">
        <v>19017</v>
      </c>
      <c r="C7450" s="147">
        <v>0.84166666666666667</v>
      </c>
      <c r="D7450" s="148" t="s">
        <v>11</v>
      </c>
      <c r="E7450" s="149" t="s">
        <v>112</v>
      </c>
      <c r="F7450" s="273"/>
      <c r="G7450" s="149" t="str">
        <f>IF(E7450="MOTORISTA","","1")</f>
        <v>1</v>
      </c>
      <c r="H7450" s="150">
        <v>22</v>
      </c>
      <c r="I7450" s="273" t="s">
        <v>49</v>
      </c>
      <c r="J7450" s="151" t="str" cm="1">
        <f t="array" ref="J7450">_xlfn.XLOOKUP(D7450,justificativas_motivos,justificativas_texto,"",1,1)</f>
        <v>MOTORISTA CUMPRINDO HORÁRIO NA ESCALA ATUAL</v>
      </c>
    </row>
    <row r="7451" spans="1:10" ht="41.25" hidden="1" customHeight="1">
      <c r="A7451" s="152">
        <v>45952</v>
      </c>
      <c r="B7451" s="146">
        <v>19017</v>
      </c>
      <c r="C7451" s="147">
        <v>0.84166666666666667</v>
      </c>
      <c r="D7451" s="148" t="s">
        <v>11</v>
      </c>
      <c r="E7451" s="149" t="s">
        <v>116</v>
      </c>
      <c r="F7451" s="273"/>
      <c r="G7451" s="149" t="str">
        <f>IF(E7451="MOTORISTA","","1")</f>
        <v>1</v>
      </c>
      <c r="H7451" s="150">
        <v>22</v>
      </c>
      <c r="I7451" s="273" t="s">
        <v>49</v>
      </c>
      <c r="J7451" s="151" t="str" cm="1">
        <f t="array" ref="J7451">_xlfn.XLOOKUP(D7451,justificativas_motivos,justificativas_texto,"",1,1)</f>
        <v>MOTORISTA CUMPRINDO HORÁRIO NA ESCALA ATUAL</v>
      </c>
    </row>
    <row r="7452" spans="1:10" ht="41.25" hidden="1" customHeight="1">
      <c r="A7452" s="152">
        <v>45952</v>
      </c>
      <c r="B7452" s="146">
        <v>19024</v>
      </c>
      <c r="C7452" s="147">
        <v>0.85416666666666663</v>
      </c>
      <c r="D7452" s="148" t="s">
        <v>11</v>
      </c>
      <c r="E7452" s="149" t="s">
        <v>131</v>
      </c>
      <c r="F7452" s="273"/>
      <c r="G7452" s="149" t="str">
        <f>IF(E7452="MOTORISTA","","1")</f>
        <v>1</v>
      </c>
      <c r="H7452" s="150">
        <v>22</v>
      </c>
      <c r="I7452" s="273" t="s">
        <v>583</v>
      </c>
      <c r="J7452" s="151" t="str" cm="1">
        <f t="array" ref="J7452">_xlfn.XLOOKUP(D7452,justificativas_motivos,justificativas_texto,"",1,1)</f>
        <v>MOTORISTA CUMPRINDO HORÁRIO NA ESCALA ATUAL</v>
      </c>
    </row>
    <row r="7453" spans="1:10" ht="41.25" hidden="1" customHeight="1">
      <c r="A7453" s="152">
        <v>45952</v>
      </c>
      <c r="B7453" s="146">
        <v>19024</v>
      </c>
      <c r="C7453" s="147">
        <v>0.85416666666666663</v>
      </c>
      <c r="D7453" s="148" t="s">
        <v>11</v>
      </c>
      <c r="E7453" s="149" t="s">
        <v>132</v>
      </c>
      <c r="F7453" s="273"/>
      <c r="G7453" s="149" t="str">
        <f>IF(E7453="MOTORISTA","","1")</f>
        <v>1</v>
      </c>
      <c r="H7453" s="150">
        <v>22</v>
      </c>
      <c r="I7453" s="273" t="s">
        <v>583</v>
      </c>
      <c r="J7453" s="151" t="str" cm="1">
        <f t="array" ref="J7453">_xlfn.XLOOKUP(D7453,justificativas_motivos,justificativas_texto,"",1,1)</f>
        <v>MOTORISTA CUMPRINDO HORÁRIO NA ESCALA ATUAL</v>
      </c>
    </row>
    <row r="7454" spans="1:10" ht="41.25" hidden="1" customHeight="1">
      <c r="A7454" s="152">
        <v>45952</v>
      </c>
      <c r="B7454" s="146">
        <v>20016</v>
      </c>
      <c r="C7454" s="147">
        <v>0.87847222222222221</v>
      </c>
      <c r="D7454" s="148" t="s">
        <v>11</v>
      </c>
      <c r="E7454" s="149" t="s">
        <v>60</v>
      </c>
      <c r="F7454" s="273"/>
      <c r="G7454" s="149" t="str">
        <f>IF(E7454="MOTORISTA","","1")</f>
        <v>1</v>
      </c>
      <c r="H7454" s="150">
        <v>22</v>
      </c>
      <c r="I7454" s="273" t="str" cm="1">
        <f t="array" ref="I7454">_xlfn.XLOOKUP(C7454,imp_horarios,imp_trechos_janta,"",-1,1)</f>
        <v>BELEM X GOIANIA 21:05</v>
      </c>
      <c r="J7454" s="151" t="str" cm="1">
        <f t="array" ref="J7454">_xlfn.XLOOKUP(D7454,justificativas_motivos,justificativas_texto,"",1,1)</f>
        <v>MOTORISTA CUMPRINDO HORÁRIO NA ESCALA ATUAL</v>
      </c>
    </row>
    <row r="7455" spans="1:10" ht="41.25" hidden="1" customHeight="1">
      <c r="A7455" s="152">
        <v>45952</v>
      </c>
      <c r="B7455" s="146">
        <v>20016</v>
      </c>
      <c r="C7455" s="147">
        <v>0.87847222222222221</v>
      </c>
      <c r="D7455" s="148" t="s">
        <v>11</v>
      </c>
      <c r="E7455" s="149" t="s">
        <v>61</v>
      </c>
      <c r="F7455" s="273"/>
      <c r="G7455" s="149" t="str">
        <f>IF(E7455="MOTORISTA","","1")</f>
        <v>1</v>
      </c>
      <c r="H7455" s="150">
        <v>22</v>
      </c>
      <c r="I7455" s="273" t="str" cm="1">
        <f t="array" ref="I7455">_xlfn.XLOOKUP(C7455,imp_horarios,imp_trechos_janta,"",-1,1)</f>
        <v>BELEM X GOIANIA 21:05</v>
      </c>
      <c r="J7455" s="151" t="str" cm="1">
        <f t="array" ref="J7455">_xlfn.XLOOKUP(D7455,justificativas_motivos,justificativas_texto,"",1,1)</f>
        <v>MOTORISTA CUMPRINDO HORÁRIO NA ESCALA ATUAL</v>
      </c>
    </row>
    <row r="7456" spans="1:10" ht="41.25" hidden="1" customHeight="1">
      <c r="A7456" s="152">
        <v>45952</v>
      </c>
      <c r="B7456" s="146">
        <v>25012</v>
      </c>
      <c r="C7456" s="147">
        <v>0.3</v>
      </c>
      <c r="D7456" s="148" t="s">
        <v>11</v>
      </c>
      <c r="E7456" s="270" t="s">
        <v>18</v>
      </c>
      <c r="F7456" s="273"/>
      <c r="G7456" s="149" t="str">
        <f>IF(E7456="MOTORISTA","","1")</f>
        <v>1</v>
      </c>
      <c r="H7456" s="150">
        <v>22</v>
      </c>
      <c r="I7456" s="273" t="str" cm="1">
        <f t="array" ref="I7456">_xlfn.XLOOKUP(C7456,imp_horarios,imp_trechos_janta,"",-1,1)</f>
        <v>BELEM X GOIANIA 07:12</v>
      </c>
      <c r="J7456" s="151" t="str" cm="1">
        <f t="array" ref="J7456">_xlfn.XLOOKUP(D7456,justificativas_motivos,justificativas_texto,"",1,1)</f>
        <v>MOTORISTA CUMPRINDO HORÁRIO NA ESCALA ATUAL</v>
      </c>
    </row>
    <row r="7457" spans="1:10" ht="41.25" hidden="1" customHeight="1">
      <c r="A7457" s="152">
        <v>45952</v>
      </c>
      <c r="B7457" s="146">
        <v>25012</v>
      </c>
      <c r="C7457" s="147">
        <v>0.3</v>
      </c>
      <c r="D7457" s="148" t="s">
        <v>11</v>
      </c>
      <c r="E7457" s="270" t="s">
        <v>211</v>
      </c>
      <c r="F7457" s="273"/>
      <c r="G7457" s="149" t="str">
        <f>IF(E7457="MOTORISTA","","1")</f>
        <v>1</v>
      </c>
      <c r="H7457" s="150">
        <v>22</v>
      </c>
      <c r="I7457" s="273" t="str" cm="1">
        <f t="array" ref="I7457">_xlfn.XLOOKUP(C7457,imp_horarios,imp_trechos_janta,"",-1,1)</f>
        <v>BELEM X GOIANIA 07:12</v>
      </c>
      <c r="J7457" s="151" t="str" cm="1">
        <f t="array" ref="J7457">_xlfn.XLOOKUP(D7457,justificativas_motivos,justificativas_texto,"",1,1)</f>
        <v>MOTORISTA CUMPRINDO HORÁRIO NA ESCALA ATUAL</v>
      </c>
    </row>
    <row r="7458" spans="1:10" ht="41.25" hidden="1" customHeight="1">
      <c r="A7458" s="152">
        <v>45952</v>
      </c>
      <c r="B7458" s="146">
        <v>19009</v>
      </c>
      <c r="C7458" s="147">
        <v>0.75</v>
      </c>
      <c r="D7458" s="148" t="s">
        <v>11</v>
      </c>
      <c r="E7458" s="149" t="s">
        <v>119</v>
      </c>
      <c r="F7458" s="273"/>
      <c r="G7458" s="149" t="str">
        <f>IF(E7458="MOTORISTA","","1")</f>
        <v>1</v>
      </c>
      <c r="H7458" s="150">
        <v>22</v>
      </c>
      <c r="I7458" s="273" t="str" cm="1">
        <f t="array" ref="I7458">_xlfn.XLOOKUP(C7458,imp_horarios,imp_trechos_janta,"",-1,1)</f>
        <v>GOIANIA X TERESINA 18:00</v>
      </c>
      <c r="J7458" s="151" t="str" cm="1">
        <f t="array" ref="J7458">_xlfn.XLOOKUP(D7458,justificativas_motivos,justificativas_texto,"",1,1)</f>
        <v>MOTORISTA CUMPRINDO HORÁRIO NA ESCALA ATUAL</v>
      </c>
    </row>
    <row r="7459" spans="1:10" ht="41.25" hidden="1" customHeight="1">
      <c r="A7459" s="152">
        <v>45952</v>
      </c>
      <c r="B7459" s="146">
        <v>19009</v>
      </c>
      <c r="C7459" s="147">
        <v>0.75</v>
      </c>
      <c r="D7459" s="148" t="s">
        <v>11</v>
      </c>
      <c r="E7459" s="149" t="s">
        <v>397</v>
      </c>
      <c r="F7459" s="273"/>
      <c r="G7459" s="149" t="str">
        <f>IF(E7459="MOTORISTA","","1")</f>
        <v>1</v>
      </c>
      <c r="H7459" s="150">
        <v>22</v>
      </c>
      <c r="I7459" s="273" t="str" cm="1">
        <f t="array" ref="I7459">_xlfn.XLOOKUP(C7459,imp_horarios,imp_trechos_janta,"",-1,1)</f>
        <v>GOIANIA X TERESINA 18:00</v>
      </c>
      <c r="J7459" s="151" t="str" cm="1">
        <f t="array" ref="J7459">_xlfn.XLOOKUP(D7459,justificativas_motivos,justificativas_texto,"",1,1)</f>
        <v>MOTORISTA CUMPRINDO HORÁRIO NA ESCALA ATUAL</v>
      </c>
    </row>
    <row r="7460" spans="1:10" ht="41.25" hidden="1" customHeight="1">
      <c r="A7460" s="152">
        <v>45952</v>
      </c>
      <c r="B7460" s="146">
        <v>25007</v>
      </c>
      <c r="C7460" s="147">
        <v>0.79166666666666663</v>
      </c>
      <c r="D7460" s="148" t="s">
        <v>11</v>
      </c>
      <c r="E7460" s="149" t="s">
        <v>96</v>
      </c>
      <c r="F7460" s="273"/>
      <c r="G7460" s="149" t="str">
        <f>IF(E7460="MOTORISTA","","1")</f>
        <v>1</v>
      </c>
      <c r="H7460" s="150">
        <v>22</v>
      </c>
      <c r="I7460" s="273" t="str" cm="1">
        <f t="array" ref="I7460">_xlfn.XLOOKUP(C7460,imp_horarios,imp_trechos_janta,"",-1,1)</f>
        <v>GOIANIA X TERESINA 18:00</v>
      </c>
      <c r="J7460" s="151" t="str" cm="1">
        <f t="array" ref="J7460">_xlfn.XLOOKUP(D7460,justificativas_motivos,justificativas_texto,"",1,1)</f>
        <v>MOTORISTA CUMPRINDO HORÁRIO NA ESCALA ATUAL</v>
      </c>
    </row>
    <row r="7461" spans="1:10" ht="41.25" hidden="1" customHeight="1">
      <c r="A7461" s="152">
        <v>45952</v>
      </c>
      <c r="B7461" s="146">
        <v>25007</v>
      </c>
      <c r="C7461" s="147">
        <v>0.79166666666666663</v>
      </c>
      <c r="D7461" s="148" t="s">
        <v>11</v>
      </c>
      <c r="E7461" s="149" t="s">
        <v>280</v>
      </c>
      <c r="F7461" s="273"/>
      <c r="G7461" s="149" t="str">
        <f>IF(E7461="MOTORISTA","","1")</f>
        <v>1</v>
      </c>
      <c r="H7461" s="150">
        <v>22</v>
      </c>
      <c r="I7461" s="273" t="str" cm="1">
        <f t="array" ref="I7461">_xlfn.XLOOKUP(C7461,imp_horarios,imp_trechos_janta,"",-1,1)</f>
        <v>GOIANIA X TERESINA 18:00</v>
      </c>
      <c r="J7461" s="151" t="str" cm="1">
        <f t="array" ref="J7461">_xlfn.XLOOKUP(D7461,justificativas_motivos,justificativas_texto,"",1,1)</f>
        <v>MOTORISTA CUMPRINDO HORÁRIO NA ESCALA ATUAL</v>
      </c>
    </row>
    <row r="7462" spans="1:10" ht="41.25" hidden="1" customHeight="1">
      <c r="A7462" s="152">
        <v>45952</v>
      </c>
      <c r="B7462" s="146">
        <v>24016</v>
      </c>
      <c r="C7462" s="147">
        <v>0.83333333333333337</v>
      </c>
      <c r="D7462" s="148" t="s">
        <v>11</v>
      </c>
      <c r="E7462" s="149" t="s">
        <v>302</v>
      </c>
      <c r="F7462" s="273"/>
      <c r="G7462" s="149" t="str">
        <f>IF(E7462="MOTORISTA","","1")</f>
        <v>1</v>
      </c>
      <c r="H7462" s="150">
        <v>22</v>
      </c>
      <c r="I7462" s="273" t="str" cm="1">
        <f t="array" ref="I7462">_xlfn.XLOOKUP(C7462,imp_horarios,imp_trechos_janta,"",-1,1)</f>
        <v>GOIANIA X SAO LUIS 20:00</v>
      </c>
      <c r="J7462" s="151" t="str" cm="1">
        <f t="array" ref="J7462">_xlfn.XLOOKUP(D7462,justificativas_motivos,justificativas_texto,"",1,1)</f>
        <v>MOTORISTA CUMPRINDO HORÁRIO NA ESCALA ATUAL</v>
      </c>
    </row>
    <row r="7463" spans="1:10" ht="41.25" hidden="1" customHeight="1">
      <c r="A7463" s="152">
        <v>45952</v>
      </c>
      <c r="B7463" s="146">
        <v>24016</v>
      </c>
      <c r="C7463" s="147">
        <v>0.83333333333333337</v>
      </c>
      <c r="D7463" s="148" t="s">
        <v>11</v>
      </c>
      <c r="E7463" s="149" t="s">
        <v>171</v>
      </c>
      <c r="F7463" s="273"/>
      <c r="G7463" s="149" t="str">
        <f>IF(E7463="MOTORISTA","","1")</f>
        <v>1</v>
      </c>
      <c r="H7463" s="150">
        <v>22</v>
      </c>
      <c r="I7463" s="273" t="str" cm="1">
        <f t="array" ref="I7463">_xlfn.XLOOKUP(C7463,imp_horarios,imp_trechos_janta,"",-1,1)</f>
        <v>GOIANIA X SAO LUIS 20:00</v>
      </c>
      <c r="J7463" s="151" t="str" cm="1">
        <f t="array" ref="J7463">_xlfn.XLOOKUP(D7463,justificativas_motivos,justificativas_texto,"",1,1)</f>
        <v>MOTORISTA CUMPRINDO HORÁRIO NA ESCALA ATUAL</v>
      </c>
    </row>
    <row r="7464" spans="1:10" ht="41.25" hidden="1" customHeight="1">
      <c r="A7464" s="152">
        <v>45953</v>
      </c>
      <c r="B7464" s="146">
        <v>19008</v>
      </c>
      <c r="C7464" s="147">
        <v>0.84166666666666667</v>
      </c>
      <c r="D7464" s="148" t="s">
        <v>11</v>
      </c>
      <c r="E7464" s="149" t="s">
        <v>119</v>
      </c>
      <c r="F7464" s="273"/>
      <c r="G7464" s="149" t="str">
        <f>IF(E7464="MOTORISTA","","1")</f>
        <v>1</v>
      </c>
      <c r="H7464" s="150">
        <v>22</v>
      </c>
      <c r="I7464" s="273" t="s">
        <v>49</v>
      </c>
      <c r="J7464" s="151" t="str" cm="1">
        <f t="array" ref="J7464">_xlfn.XLOOKUP(D7464,justificativas_motivos,justificativas_texto,"",1,1)</f>
        <v>MOTORISTA CUMPRINDO HORÁRIO NA ESCALA ATUAL</v>
      </c>
    </row>
    <row r="7465" spans="1:10" ht="41.25" hidden="1" customHeight="1">
      <c r="A7465" s="152">
        <v>45953</v>
      </c>
      <c r="B7465" s="146">
        <v>19008</v>
      </c>
      <c r="C7465" s="147">
        <v>0.84166666666666667</v>
      </c>
      <c r="D7465" s="148" t="s">
        <v>11</v>
      </c>
      <c r="E7465" s="149" t="s">
        <v>397</v>
      </c>
      <c r="F7465" s="273"/>
      <c r="G7465" s="149" t="str">
        <f>IF(E7465="MOTORISTA","","1")</f>
        <v>1</v>
      </c>
      <c r="H7465" s="150">
        <v>22</v>
      </c>
      <c r="I7465" s="273" t="s">
        <v>49</v>
      </c>
      <c r="J7465" s="151" t="str" cm="1">
        <f t="array" ref="J7465">_xlfn.XLOOKUP(D7465,justificativas_motivos,justificativas_texto,"",1,1)</f>
        <v>MOTORISTA CUMPRINDO HORÁRIO NA ESCALA ATUAL</v>
      </c>
    </row>
    <row r="7466" spans="1:10" ht="41.25" hidden="1" customHeight="1">
      <c r="A7466" s="152">
        <v>45953</v>
      </c>
      <c r="B7466" s="146">
        <v>20013</v>
      </c>
      <c r="C7466" s="147">
        <v>0.87847222222222221</v>
      </c>
      <c r="D7466" s="148" t="s">
        <v>11</v>
      </c>
      <c r="E7466" s="149" t="s">
        <v>302</v>
      </c>
      <c r="F7466" s="273"/>
      <c r="G7466" s="149" t="str">
        <f>IF(E7466="MOTORISTA","","1")</f>
        <v>1</v>
      </c>
      <c r="H7466" s="150">
        <v>22</v>
      </c>
      <c r="I7466" s="273" t="str" cm="1">
        <f t="array" ref="I7466">_xlfn.XLOOKUP(C7466,imp_horarios,imp_trechos_janta,"",-1,1)</f>
        <v>BELEM X GOIANIA 21:05</v>
      </c>
      <c r="J7466" s="151" t="str" cm="1">
        <f t="array" ref="J7466">_xlfn.XLOOKUP(D7466,justificativas_motivos,justificativas_texto,"",1,1)</f>
        <v>MOTORISTA CUMPRINDO HORÁRIO NA ESCALA ATUAL</v>
      </c>
    </row>
    <row r="7467" spans="1:10" ht="41.25" hidden="1" customHeight="1">
      <c r="A7467" s="152">
        <v>45953</v>
      </c>
      <c r="B7467" s="146">
        <v>20013</v>
      </c>
      <c r="C7467" s="147">
        <v>0.87847222222222221</v>
      </c>
      <c r="D7467" s="148" t="s">
        <v>11</v>
      </c>
      <c r="E7467" s="149" t="s">
        <v>171</v>
      </c>
      <c r="F7467" s="273"/>
      <c r="G7467" s="149" t="str">
        <f>IF(E7467="MOTORISTA","","1")</f>
        <v>1</v>
      </c>
      <c r="H7467" s="150">
        <v>22</v>
      </c>
      <c r="I7467" s="273" t="str" cm="1">
        <f t="array" ref="I7467">_xlfn.XLOOKUP(C7467,imp_horarios,imp_trechos_janta,"",-1,1)</f>
        <v>BELEM X GOIANIA 21:05</v>
      </c>
      <c r="J7467" s="151" t="str" cm="1">
        <f t="array" ref="J7467">_xlfn.XLOOKUP(D7467,justificativas_motivos,justificativas_texto,"",1,1)</f>
        <v>MOTORISTA CUMPRINDO HORÁRIO NA ESCALA ATUAL</v>
      </c>
    </row>
    <row r="7468" spans="1:10" ht="41.25" hidden="1" customHeight="1">
      <c r="A7468" s="152">
        <v>45953</v>
      </c>
      <c r="B7468" s="146">
        <v>19001</v>
      </c>
      <c r="C7468" s="147">
        <v>0.3</v>
      </c>
      <c r="D7468" s="148" t="s">
        <v>11</v>
      </c>
      <c r="E7468" s="270" t="s">
        <v>108</v>
      </c>
      <c r="F7468" s="273"/>
      <c r="G7468" s="149" t="str">
        <f>IF(E7468="MOTORISTA","","1")</f>
        <v>1</v>
      </c>
      <c r="H7468" s="150">
        <v>22</v>
      </c>
      <c r="I7468" s="273" t="str" cm="1">
        <f t="array" ref="I7468">_xlfn.XLOOKUP(C7468,imp_horarios,imp_trechos_janta,"",-1,1)</f>
        <v>BELEM X GOIANIA 07:12</v>
      </c>
      <c r="J7468" s="151" t="str" cm="1">
        <f t="array" ref="J7468">_xlfn.XLOOKUP(D7468,justificativas_motivos,justificativas_texto,"",1,1)</f>
        <v>MOTORISTA CUMPRINDO HORÁRIO NA ESCALA ATUAL</v>
      </c>
    </row>
    <row r="7469" spans="1:10" ht="41.25" hidden="1" customHeight="1">
      <c r="A7469" s="152">
        <v>45953</v>
      </c>
      <c r="B7469" s="146">
        <v>19001</v>
      </c>
      <c r="C7469" s="147">
        <v>0.3</v>
      </c>
      <c r="D7469" s="148" t="s">
        <v>11</v>
      </c>
      <c r="E7469" s="270" t="s">
        <v>138</v>
      </c>
      <c r="F7469" s="273"/>
      <c r="G7469" s="149" t="str">
        <f>IF(E7469="MOTORISTA","","1")</f>
        <v>1</v>
      </c>
      <c r="H7469" s="150">
        <v>22</v>
      </c>
      <c r="I7469" s="273" t="str" cm="1">
        <f t="array" ref="I7469">_xlfn.XLOOKUP(C7469,imp_horarios,imp_trechos_janta,"",-1,1)</f>
        <v>BELEM X GOIANIA 07:12</v>
      </c>
      <c r="J7469" s="151" t="str" cm="1">
        <f t="array" ref="J7469">_xlfn.XLOOKUP(D7469,justificativas_motivos,justificativas_texto,"",1,1)</f>
        <v>MOTORISTA CUMPRINDO HORÁRIO NA ESCALA ATUAL</v>
      </c>
    </row>
    <row r="7470" spans="1:10" ht="41.25" hidden="1" customHeight="1">
      <c r="A7470" s="152">
        <v>45953</v>
      </c>
      <c r="B7470" s="146">
        <v>19026</v>
      </c>
      <c r="C7470" s="147">
        <v>0.85416666666666663</v>
      </c>
      <c r="D7470" s="148" t="s">
        <v>11</v>
      </c>
      <c r="E7470" s="270" t="s">
        <v>96</v>
      </c>
      <c r="F7470" s="273"/>
      <c r="G7470" s="149" t="str">
        <f>IF(E7470="MOTORISTA","","1")</f>
        <v>1</v>
      </c>
      <c r="H7470" s="150">
        <v>22</v>
      </c>
      <c r="I7470" s="273" t="s">
        <v>583</v>
      </c>
      <c r="J7470" s="151" t="str" cm="1">
        <f t="array" ref="J7470">_xlfn.XLOOKUP(D7470,justificativas_motivos,justificativas_texto,"",1,1)</f>
        <v>MOTORISTA CUMPRINDO HORÁRIO NA ESCALA ATUAL</v>
      </c>
    </row>
    <row r="7471" spans="1:10" ht="41.25" hidden="1" customHeight="1">
      <c r="A7471" s="152">
        <v>45953</v>
      </c>
      <c r="B7471" s="146">
        <v>19026</v>
      </c>
      <c r="C7471" s="147">
        <v>0.85416666666666663</v>
      </c>
      <c r="D7471" s="148" t="s">
        <v>11</v>
      </c>
      <c r="E7471" s="270" t="s">
        <v>280</v>
      </c>
      <c r="F7471" s="273"/>
      <c r="G7471" s="149" t="str">
        <f>IF(E7471="MOTORISTA","","1")</f>
        <v>1</v>
      </c>
      <c r="H7471" s="150">
        <v>22</v>
      </c>
      <c r="I7471" s="273" t="s">
        <v>583</v>
      </c>
      <c r="J7471" s="151" t="str" cm="1">
        <f t="array" ref="J7471">_xlfn.XLOOKUP(D7471,justificativas_motivos,justificativas_texto,"",1,1)</f>
        <v>MOTORISTA CUMPRINDO HORÁRIO NA ESCALA ATUAL</v>
      </c>
    </row>
    <row r="7472" spans="1:10" ht="41.25" hidden="1" customHeight="1">
      <c r="A7472" s="152">
        <v>45953</v>
      </c>
      <c r="B7472" s="146">
        <v>19014</v>
      </c>
      <c r="C7472" s="147">
        <v>0.75</v>
      </c>
      <c r="D7472" s="148" t="s">
        <v>11</v>
      </c>
      <c r="E7472" s="149" t="s">
        <v>290</v>
      </c>
      <c r="F7472" s="273"/>
      <c r="G7472" s="149" t="str">
        <f>IF(E7472="MOTORISTA","","1")</f>
        <v>1</v>
      </c>
      <c r="H7472" s="150">
        <v>22</v>
      </c>
      <c r="I7472" s="273" t="str" cm="1">
        <f t="array" ref="I7472">_xlfn.XLOOKUP(C7472,imp_horarios,imp_trechos_janta,"",-1,1)</f>
        <v>GOIANIA X TERESINA 18:00</v>
      </c>
      <c r="J7472" s="151" t="str" cm="1">
        <f t="array" ref="J7472">_xlfn.XLOOKUP(D7472,justificativas_motivos,justificativas_texto,"",1,1)</f>
        <v>MOTORISTA CUMPRINDO HORÁRIO NA ESCALA ATUAL</v>
      </c>
    </row>
    <row r="7473" spans="1:10" ht="41.25" hidden="1" customHeight="1">
      <c r="A7473" s="152">
        <v>45953</v>
      </c>
      <c r="B7473" s="146">
        <v>19014</v>
      </c>
      <c r="C7473" s="147">
        <v>0.75</v>
      </c>
      <c r="D7473" s="148" t="s">
        <v>11</v>
      </c>
      <c r="E7473" s="270" t="s">
        <v>562</v>
      </c>
      <c r="F7473" s="273"/>
      <c r="G7473" s="149" t="str">
        <f>IF(E7473="MOTORISTA","","1")</f>
        <v>1</v>
      </c>
      <c r="H7473" s="150">
        <v>22</v>
      </c>
      <c r="I7473" s="273" t="str" cm="1">
        <f t="array" ref="I7473">_xlfn.XLOOKUP(C7473,imp_horarios,imp_trechos_janta,"",-1,1)</f>
        <v>GOIANIA X TERESINA 18:00</v>
      </c>
      <c r="J7473" s="151" t="str" cm="1">
        <f t="array" ref="J7473">_xlfn.XLOOKUP(D7473,justificativas_motivos,justificativas_texto,"",1,1)</f>
        <v>MOTORISTA CUMPRINDO HORÁRIO NA ESCALA ATUAL</v>
      </c>
    </row>
    <row r="7474" spans="1:10" ht="41.25" hidden="1" customHeight="1">
      <c r="A7474" s="152">
        <v>45953</v>
      </c>
      <c r="B7474" s="146">
        <v>24009</v>
      </c>
      <c r="C7474" s="147">
        <v>0.79166666666666663</v>
      </c>
      <c r="D7474" s="148" t="s">
        <v>11</v>
      </c>
      <c r="E7474" s="149" t="s">
        <v>15</v>
      </c>
      <c r="F7474" s="273"/>
      <c r="G7474" s="149" t="str">
        <f>IF(E7474="MOTORISTA","","1")</f>
        <v>1</v>
      </c>
      <c r="H7474" s="150">
        <v>22</v>
      </c>
      <c r="I7474" s="273" t="s">
        <v>79</v>
      </c>
      <c r="J7474" s="151" t="str" cm="1">
        <f t="array" ref="J7474">_xlfn.XLOOKUP(D7474,justificativas_motivos,justificativas_texto,"",1,1)</f>
        <v>MOTORISTA CUMPRINDO HORÁRIO NA ESCALA ATUAL</v>
      </c>
    </row>
    <row r="7475" spans="1:10" ht="41.25" hidden="1" customHeight="1">
      <c r="A7475" s="152">
        <v>45953</v>
      </c>
      <c r="B7475" s="146">
        <v>24009</v>
      </c>
      <c r="C7475" s="147">
        <v>0.79166666666666663</v>
      </c>
      <c r="D7475" s="148" t="s">
        <v>11</v>
      </c>
      <c r="E7475" s="149" t="s">
        <v>207</v>
      </c>
      <c r="F7475" s="273"/>
      <c r="G7475" s="149" t="str">
        <f>IF(E7475="MOTORISTA","","1")</f>
        <v>1</v>
      </c>
      <c r="H7475" s="150">
        <v>22</v>
      </c>
      <c r="I7475" s="273" t="s">
        <v>79</v>
      </c>
      <c r="J7475" s="151" t="str" cm="1">
        <f t="array" ref="J7475">_xlfn.XLOOKUP(D7475,justificativas_motivos,justificativas_texto,"",1,1)</f>
        <v>MOTORISTA CUMPRINDO HORÁRIO NA ESCALA ATUAL</v>
      </c>
    </row>
    <row r="7476" spans="1:10" ht="41.25" hidden="1" customHeight="1">
      <c r="A7476" s="152">
        <v>45953</v>
      </c>
      <c r="B7476" s="146">
        <v>24001</v>
      </c>
      <c r="C7476" s="147">
        <v>0.83333333333333337</v>
      </c>
      <c r="D7476" s="148" t="s">
        <v>11</v>
      </c>
      <c r="E7476" s="149" t="s">
        <v>226</v>
      </c>
      <c r="F7476" s="273"/>
      <c r="G7476" s="149" t="str">
        <f>IF(E7476="MOTORISTA","","1")</f>
        <v>1</v>
      </c>
      <c r="H7476" s="150">
        <v>22</v>
      </c>
      <c r="I7476" s="273" t="str" cm="1">
        <f t="array" ref="I7476">_xlfn.XLOOKUP(C7476,imp_horarios,imp_trechos_janta,"",-1,1)</f>
        <v>GOIANIA X SAO LUIS 20:00</v>
      </c>
      <c r="J7476" s="151" t="str" cm="1">
        <f t="array" ref="J7476">_xlfn.XLOOKUP(D7476,justificativas_motivos,justificativas_texto,"",1,1)</f>
        <v>MOTORISTA CUMPRINDO HORÁRIO NA ESCALA ATUAL</v>
      </c>
    </row>
    <row r="7477" spans="1:10" ht="41.25" hidden="1" customHeight="1">
      <c r="A7477" s="152">
        <v>45953</v>
      </c>
      <c r="B7477" s="146">
        <v>24001</v>
      </c>
      <c r="C7477" s="147">
        <v>0.83333333333333337</v>
      </c>
      <c r="D7477" s="148" t="s">
        <v>11</v>
      </c>
      <c r="E7477" s="149" t="s">
        <v>66</v>
      </c>
      <c r="F7477" s="273"/>
      <c r="G7477" s="149" t="str">
        <f>IF(E7477="MOTORISTA","","1")</f>
        <v>1</v>
      </c>
      <c r="H7477" s="150">
        <v>22</v>
      </c>
      <c r="I7477" s="273" t="str" cm="1">
        <f t="array" ref="I7477">_xlfn.XLOOKUP(C7477,imp_horarios,imp_trechos_janta,"",-1,1)</f>
        <v>GOIANIA X SAO LUIS 20:00</v>
      </c>
      <c r="J7477" s="151" t="str" cm="1">
        <f t="array" ref="J7477">_xlfn.XLOOKUP(D7477,justificativas_motivos,justificativas_texto,"",1,1)</f>
        <v>MOTORISTA CUMPRINDO HORÁRIO NA ESCALA ATUAL</v>
      </c>
    </row>
    <row r="7478" spans="1:10" ht="41.25" hidden="1" customHeight="1">
      <c r="A7478" s="152">
        <v>45954</v>
      </c>
      <c r="B7478" s="146">
        <v>19020</v>
      </c>
      <c r="C7478" s="147">
        <v>0.84166666666666667</v>
      </c>
      <c r="D7478" s="148" t="s">
        <v>11</v>
      </c>
      <c r="E7478" s="149" t="s">
        <v>290</v>
      </c>
      <c r="F7478" s="273"/>
      <c r="G7478" s="149" t="str">
        <f>IF(E7478="MOTORISTA","","1")</f>
        <v>1</v>
      </c>
      <c r="H7478" s="150">
        <v>22</v>
      </c>
      <c r="I7478" s="273" t="s">
        <v>49</v>
      </c>
      <c r="J7478" s="151" t="str" cm="1">
        <f t="array" ref="J7478">_xlfn.XLOOKUP(D7478,justificativas_motivos,justificativas_texto,"",1,1)</f>
        <v>MOTORISTA CUMPRINDO HORÁRIO NA ESCALA ATUAL</v>
      </c>
    </row>
    <row r="7479" spans="1:10" ht="41.25" hidden="1" customHeight="1">
      <c r="A7479" s="152">
        <v>45954</v>
      </c>
      <c r="B7479" s="146">
        <v>19020</v>
      </c>
      <c r="C7479" s="147">
        <v>0.84166666666666667</v>
      </c>
      <c r="D7479" s="148" t="s">
        <v>11</v>
      </c>
      <c r="E7479" s="270" t="s">
        <v>562</v>
      </c>
      <c r="F7479" s="273"/>
      <c r="G7479" s="149" t="str">
        <f>IF(E7479="MOTORISTA","","1")</f>
        <v>1</v>
      </c>
      <c r="H7479" s="150">
        <v>22</v>
      </c>
      <c r="I7479" s="273" t="s">
        <v>49</v>
      </c>
      <c r="J7479" s="151" t="str" cm="1">
        <f t="array" ref="J7479">_xlfn.XLOOKUP(D7479,justificativas_motivos,justificativas_texto,"",1,1)</f>
        <v>MOTORISTA CUMPRINDO HORÁRIO NA ESCALA ATUAL</v>
      </c>
    </row>
    <row r="7480" spans="1:10" ht="41.25" hidden="1" customHeight="1">
      <c r="A7480" s="152">
        <v>45954</v>
      </c>
      <c r="B7480" s="146">
        <v>19001</v>
      </c>
      <c r="C7480" s="147">
        <v>0.85416666666666663</v>
      </c>
      <c r="D7480" s="148" t="s">
        <v>11</v>
      </c>
      <c r="E7480" s="149" t="s">
        <v>15</v>
      </c>
      <c r="F7480" s="273"/>
      <c r="G7480" s="149" t="str">
        <f>IF(E7480="MOTORISTA","","1")</f>
        <v>1</v>
      </c>
      <c r="H7480" s="150">
        <v>22</v>
      </c>
      <c r="I7480" s="273" t="s">
        <v>583</v>
      </c>
      <c r="J7480" s="151" t="str" cm="1">
        <f t="array" ref="J7480">_xlfn.XLOOKUP(D7480,justificativas_motivos,justificativas_texto,"",1,1)</f>
        <v>MOTORISTA CUMPRINDO HORÁRIO NA ESCALA ATUAL</v>
      </c>
    </row>
    <row r="7481" spans="1:10" ht="41.25" hidden="1" customHeight="1">
      <c r="A7481" s="152">
        <v>45954</v>
      </c>
      <c r="B7481" s="146">
        <v>19001</v>
      </c>
      <c r="C7481" s="147">
        <v>0.85416666666666663</v>
      </c>
      <c r="D7481" s="148" t="s">
        <v>11</v>
      </c>
      <c r="E7481" s="149" t="s">
        <v>207</v>
      </c>
      <c r="F7481" s="273"/>
      <c r="G7481" s="149" t="str">
        <f>IF(E7481="MOTORISTA","","1")</f>
        <v>1</v>
      </c>
      <c r="H7481" s="150">
        <v>22</v>
      </c>
      <c r="I7481" s="273" t="s">
        <v>583</v>
      </c>
      <c r="J7481" s="151" t="str" cm="1">
        <f t="array" ref="J7481">_xlfn.XLOOKUP(D7481,justificativas_motivos,justificativas_texto,"",1,1)</f>
        <v>MOTORISTA CUMPRINDO HORÁRIO NA ESCALA ATUAL</v>
      </c>
    </row>
    <row r="7482" spans="1:10" ht="41.25" hidden="1" customHeight="1">
      <c r="A7482" s="152">
        <v>45954</v>
      </c>
      <c r="B7482" s="146">
        <v>20018</v>
      </c>
      <c r="C7482" s="147">
        <v>0.87847222222222221</v>
      </c>
      <c r="D7482" s="148" t="s">
        <v>11</v>
      </c>
      <c r="E7482" s="149" t="s">
        <v>226</v>
      </c>
      <c r="F7482" s="273"/>
      <c r="G7482" s="149" t="str">
        <f>IF(E7482="MOTORISTA","","1")</f>
        <v>1</v>
      </c>
      <c r="H7482" s="150">
        <v>22</v>
      </c>
      <c r="I7482" s="273" t="str" cm="1">
        <f t="array" ref="I7482">_xlfn.XLOOKUP(C7482,imp_horarios,imp_trechos_janta,"",-1,1)</f>
        <v>BELEM X GOIANIA 21:05</v>
      </c>
      <c r="J7482" s="151" t="str" cm="1">
        <f t="array" ref="J7482">_xlfn.XLOOKUP(D7482,justificativas_motivos,justificativas_texto,"",1,1)</f>
        <v>MOTORISTA CUMPRINDO HORÁRIO NA ESCALA ATUAL</v>
      </c>
    </row>
    <row r="7483" spans="1:10" ht="41.25" hidden="1" customHeight="1">
      <c r="A7483" s="152">
        <v>45954</v>
      </c>
      <c r="B7483" s="146">
        <v>20018</v>
      </c>
      <c r="C7483" s="147">
        <v>0.87847222222222221</v>
      </c>
      <c r="D7483" s="148" t="s">
        <v>11</v>
      </c>
      <c r="E7483" s="149" t="s">
        <v>66</v>
      </c>
      <c r="F7483" s="273"/>
      <c r="G7483" s="149" t="str">
        <f>IF(E7483="MOTORISTA","","1")</f>
        <v>1</v>
      </c>
      <c r="H7483" s="150">
        <v>22</v>
      </c>
      <c r="I7483" s="273" t="str" cm="1">
        <f t="array" ref="I7483">_xlfn.XLOOKUP(C7483,imp_horarios,imp_trechos_janta,"",-1,1)</f>
        <v>BELEM X GOIANIA 21:05</v>
      </c>
      <c r="J7483" s="151" t="str" cm="1">
        <f t="array" ref="J7483">_xlfn.XLOOKUP(D7483,justificativas_motivos,justificativas_texto,"",1,1)</f>
        <v>MOTORISTA CUMPRINDO HORÁRIO NA ESCALA ATUAL</v>
      </c>
    </row>
    <row r="7484" spans="1:10" ht="41.25" hidden="1" customHeight="1">
      <c r="A7484" s="152">
        <v>45954</v>
      </c>
      <c r="B7484" s="146">
        <v>24003</v>
      </c>
      <c r="C7484" s="147">
        <v>0.3</v>
      </c>
      <c r="D7484" s="148" t="s">
        <v>11</v>
      </c>
      <c r="E7484" s="270" t="s">
        <v>168</v>
      </c>
      <c r="F7484" s="273"/>
      <c r="G7484" s="149" t="str">
        <f>IF(E7484="MOTORISTA","","1")</f>
        <v>1</v>
      </c>
      <c r="H7484" s="150">
        <v>22</v>
      </c>
      <c r="I7484" s="273" t="str" cm="1">
        <f t="array" ref="I7484">_xlfn.XLOOKUP(C7484,imp_horarios,imp_trechos_janta,"",-1,1)</f>
        <v>BELEM X GOIANIA 07:12</v>
      </c>
      <c r="J7484" s="151" t="str" cm="1">
        <f t="array" ref="J7484">_xlfn.XLOOKUP(D7484,justificativas_motivos,justificativas_texto,"",1,1)</f>
        <v>MOTORISTA CUMPRINDO HORÁRIO NA ESCALA ATUAL</v>
      </c>
    </row>
    <row r="7485" spans="1:10" ht="41.25" hidden="1" customHeight="1">
      <c r="A7485" s="152">
        <v>45954</v>
      </c>
      <c r="B7485" s="146">
        <v>24003</v>
      </c>
      <c r="C7485" s="147">
        <v>0.3</v>
      </c>
      <c r="D7485" s="148" t="s">
        <v>11</v>
      </c>
      <c r="E7485" s="270" t="s">
        <v>95</v>
      </c>
      <c r="F7485" s="273"/>
      <c r="G7485" s="149" t="str">
        <f>IF(E7485="MOTORISTA","","1")</f>
        <v>1</v>
      </c>
      <c r="H7485" s="150">
        <v>22</v>
      </c>
      <c r="I7485" s="273" t="str" cm="1">
        <f t="array" ref="I7485">_xlfn.XLOOKUP(C7485,imp_horarios,imp_trechos_janta,"",-1,1)</f>
        <v>BELEM X GOIANIA 07:12</v>
      </c>
      <c r="J7485" s="151" t="str" cm="1">
        <f t="array" ref="J7485">_xlfn.XLOOKUP(D7485,justificativas_motivos,justificativas_texto,"",1,1)</f>
        <v>MOTORISTA CUMPRINDO HORÁRIO NA ESCALA ATUAL</v>
      </c>
    </row>
    <row r="7486" spans="1:10" ht="41.25" hidden="1" customHeight="1">
      <c r="A7486" s="152">
        <v>45954</v>
      </c>
      <c r="B7486" s="146">
        <v>19018</v>
      </c>
      <c r="C7486" s="147">
        <v>0.75</v>
      </c>
      <c r="D7486" s="148" t="s">
        <v>11</v>
      </c>
      <c r="E7486" s="149" t="s">
        <v>47</v>
      </c>
      <c r="F7486" s="273"/>
      <c r="G7486" s="149" t="str">
        <f>IF(E7486="MOTORISTA","","1")</f>
        <v>1</v>
      </c>
      <c r="H7486" s="150">
        <v>22</v>
      </c>
      <c r="I7486" s="273" t="str" cm="1">
        <f t="array" ref="I7486">_xlfn.XLOOKUP(C7486,imp_horarios,imp_trechos_janta,"",-1,1)</f>
        <v>GOIANIA X TERESINA 18:00</v>
      </c>
      <c r="J7486" s="151" t="str" cm="1">
        <f t="array" ref="J7486">_xlfn.XLOOKUP(D7486,justificativas_motivos,justificativas_texto,"",1,1)</f>
        <v>MOTORISTA CUMPRINDO HORÁRIO NA ESCALA ATUAL</v>
      </c>
    </row>
    <row r="7487" spans="1:10" ht="41.25" hidden="1" customHeight="1">
      <c r="A7487" s="152">
        <v>45954</v>
      </c>
      <c r="B7487" s="146">
        <v>19018</v>
      </c>
      <c r="C7487" s="147">
        <v>0.75</v>
      </c>
      <c r="D7487" s="148" t="s">
        <v>11</v>
      </c>
      <c r="E7487" s="149" t="s">
        <v>200</v>
      </c>
      <c r="F7487" s="273"/>
      <c r="G7487" s="149" t="str">
        <f>IF(E7487="MOTORISTA","","1")</f>
        <v>1</v>
      </c>
      <c r="H7487" s="150">
        <v>22</v>
      </c>
      <c r="I7487" s="273" t="str" cm="1">
        <f t="array" ref="I7487">_xlfn.XLOOKUP(C7487,imp_horarios,imp_trechos_janta,"",-1,1)</f>
        <v>GOIANIA X TERESINA 18:00</v>
      </c>
      <c r="J7487" s="151" t="str" cm="1">
        <f t="array" ref="J7487">_xlfn.XLOOKUP(D7487,justificativas_motivos,justificativas_texto,"",1,1)</f>
        <v>MOTORISTA CUMPRINDO HORÁRIO NA ESCALA ATUAL</v>
      </c>
    </row>
    <row r="7488" spans="1:10" ht="41.25" hidden="1" customHeight="1">
      <c r="A7488" s="152">
        <v>45954</v>
      </c>
      <c r="B7488" s="146">
        <v>25009</v>
      </c>
      <c r="C7488" s="147">
        <v>0.79166666666666663</v>
      </c>
      <c r="D7488" s="148" t="s">
        <v>11</v>
      </c>
      <c r="E7488" s="149" t="s">
        <v>139</v>
      </c>
      <c r="F7488" s="273"/>
      <c r="G7488" s="149" t="str">
        <f>IF(E7488="MOTORISTA","","1")</f>
        <v>1</v>
      </c>
      <c r="H7488" s="150">
        <v>22</v>
      </c>
      <c r="I7488" s="273" t="s">
        <v>79</v>
      </c>
      <c r="J7488" s="151" t="str" cm="1">
        <f t="array" ref="J7488">_xlfn.XLOOKUP(D7488,justificativas_motivos,justificativas_texto,"",1,1)</f>
        <v>MOTORISTA CUMPRINDO HORÁRIO NA ESCALA ATUAL</v>
      </c>
    </row>
    <row r="7489" spans="1:10" ht="41.25" hidden="1" customHeight="1">
      <c r="A7489" s="152">
        <v>45954</v>
      </c>
      <c r="B7489" s="146">
        <v>25009</v>
      </c>
      <c r="C7489" s="147">
        <v>0.79166666666666663</v>
      </c>
      <c r="D7489" s="148" t="s">
        <v>11</v>
      </c>
      <c r="E7489" s="149" t="s">
        <v>238</v>
      </c>
      <c r="F7489" s="273"/>
      <c r="G7489" s="149" t="str">
        <f>IF(E7489="MOTORISTA","","1")</f>
        <v>1</v>
      </c>
      <c r="H7489" s="150">
        <v>22</v>
      </c>
      <c r="I7489" s="273" t="s">
        <v>79</v>
      </c>
      <c r="J7489" s="151" t="str" cm="1">
        <f t="array" ref="J7489">_xlfn.XLOOKUP(D7489,justificativas_motivos,justificativas_texto,"",1,1)</f>
        <v>MOTORISTA CUMPRINDO HORÁRIO NA ESCALA ATUAL</v>
      </c>
    </row>
    <row r="7490" spans="1:10" ht="41.25" hidden="1" customHeight="1">
      <c r="A7490" s="152">
        <v>45954</v>
      </c>
      <c r="B7490" s="146">
        <v>25006</v>
      </c>
      <c r="C7490" s="147">
        <v>0.83333333333333337</v>
      </c>
      <c r="D7490" s="148" t="s">
        <v>11</v>
      </c>
      <c r="E7490" s="149" t="s">
        <v>121</v>
      </c>
      <c r="F7490" s="273"/>
      <c r="G7490" s="149" t="str">
        <f>IF(E7490="MOTORISTA","","1")</f>
        <v>1</v>
      </c>
      <c r="H7490" s="150">
        <v>22</v>
      </c>
      <c r="I7490" s="273" t="str" cm="1">
        <f t="array" ref="I7490">_xlfn.XLOOKUP(C7490,imp_horarios,imp_trechos_janta,"",-1,1)</f>
        <v>GOIANIA X SAO LUIS 20:00</v>
      </c>
      <c r="J7490" s="151" t="str" cm="1">
        <f t="array" ref="J7490">_xlfn.XLOOKUP(D7490,justificativas_motivos,justificativas_texto,"",1,1)</f>
        <v>MOTORISTA CUMPRINDO HORÁRIO NA ESCALA ATUAL</v>
      </c>
    </row>
    <row r="7491" spans="1:10" ht="41.25" hidden="1" customHeight="1">
      <c r="A7491" s="152">
        <v>45954</v>
      </c>
      <c r="B7491" s="146">
        <v>25006</v>
      </c>
      <c r="C7491" s="147">
        <v>0.83333333333333337</v>
      </c>
      <c r="D7491" s="148" t="s">
        <v>11</v>
      </c>
      <c r="E7491" s="149" t="s">
        <v>150</v>
      </c>
      <c r="F7491" s="273"/>
      <c r="G7491" s="149" t="str">
        <f>IF(E7491="MOTORISTA","","1")</f>
        <v>1</v>
      </c>
      <c r="H7491" s="150">
        <v>22</v>
      </c>
      <c r="I7491" s="273" t="str" cm="1">
        <f t="array" ref="I7491">_xlfn.XLOOKUP(C7491,imp_horarios,imp_trechos_janta,"",-1,1)</f>
        <v>GOIANIA X SAO LUIS 20:00</v>
      </c>
      <c r="J7491" s="151" t="str" cm="1">
        <f t="array" ref="J7491">_xlfn.XLOOKUP(D7491,justificativas_motivos,justificativas_texto,"",1,1)</f>
        <v>MOTORISTA CUMPRINDO HORÁRIO NA ESCALA ATUAL</v>
      </c>
    </row>
    <row r="7492" spans="1:10" ht="41.25" hidden="1" customHeight="1">
      <c r="A7492" s="152">
        <v>45954</v>
      </c>
      <c r="B7492" s="146" t="s">
        <v>71</v>
      </c>
      <c r="C7492" s="147" t="s">
        <v>107</v>
      </c>
      <c r="D7492" s="148" t="s">
        <v>11</v>
      </c>
      <c r="E7492" s="149" t="s">
        <v>210</v>
      </c>
      <c r="F7492" s="273"/>
      <c r="G7492" s="149" t="str">
        <f>IF(E7492="MOTORISTA","","1")</f>
        <v>1</v>
      </c>
      <c r="H7492" s="150">
        <v>22</v>
      </c>
      <c r="I7492" s="273" t="str" cm="1">
        <f t="array" ref="I7492">_xlfn.XLOOKUP(C7492,imp_horarios,imp_trechos_janta,"",-1,1)</f>
        <v>TERESINA X IMPERATRIZ 19:00</v>
      </c>
      <c r="J7492" s="151" t="str" cm="1">
        <f t="array" ref="J7492">_xlfn.XLOOKUP(D7492,justificativas_motivos,justificativas_texto,"",1,1)</f>
        <v>MOTORISTA CUMPRINDO HORÁRIO NA ESCALA ATUAL</v>
      </c>
    </row>
    <row r="7493" spans="1:10" ht="41.25" hidden="1" customHeight="1">
      <c r="A7493" s="152">
        <v>45955</v>
      </c>
      <c r="B7493" s="146">
        <v>17500</v>
      </c>
      <c r="C7493" s="147">
        <v>0.84166666666666667</v>
      </c>
      <c r="D7493" s="148" t="s">
        <v>11</v>
      </c>
      <c r="E7493" s="149" t="s">
        <v>47</v>
      </c>
      <c r="F7493" s="273"/>
      <c r="G7493" s="149" t="str">
        <f>IF(E7493="MOTORISTA","","1")</f>
        <v>1</v>
      </c>
      <c r="H7493" s="150">
        <v>22</v>
      </c>
      <c r="I7493" s="273" t="s">
        <v>49</v>
      </c>
      <c r="J7493" s="151" t="str" cm="1">
        <f t="array" ref="J7493">_xlfn.XLOOKUP(D7493,justificativas_motivos,justificativas_texto,"",1,1)</f>
        <v>MOTORISTA CUMPRINDO HORÁRIO NA ESCALA ATUAL</v>
      </c>
    </row>
    <row r="7494" spans="1:10" ht="41.25" hidden="1" customHeight="1">
      <c r="A7494" s="152">
        <v>45955</v>
      </c>
      <c r="B7494" s="146">
        <v>17500</v>
      </c>
      <c r="C7494" s="147">
        <v>0.84166666666666667</v>
      </c>
      <c r="D7494" s="148" t="s">
        <v>11</v>
      </c>
      <c r="E7494" s="149" t="s">
        <v>200</v>
      </c>
      <c r="F7494" s="273"/>
      <c r="G7494" s="149" t="str">
        <f>IF(E7494="MOTORISTA","","1")</f>
        <v>1</v>
      </c>
      <c r="H7494" s="150">
        <v>22</v>
      </c>
      <c r="I7494" s="273" t="s">
        <v>49</v>
      </c>
      <c r="J7494" s="151" t="str" cm="1">
        <f t="array" ref="J7494">_xlfn.XLOOKUP(D7494,justificativas_motivos,justificativas_texto,"",1,1)</f>
        <v>MOTORISTA CUMPRINDO HORÁRIO NA ESCALA ATUAL</v>
      </c>
    </row>
    <row r="7495" spans="1:10" ht="41.25" hidden="1" customHeight="1">
      <c r="A7495" s="152">
        <v>45955</v>
      </c>
      <c r="B7495" s="146">
        <v>20020</v>
      </c>
      <c r="C7495" s="147">
        <v>0.85416666666666663</v>
      </c>
      <c r="D7495" s="148" t="s">
        <v>11</v>
      </c>
      <c r="E7495" s="149" t="s">
        <v>103</v>
      </c>
      <c r="F7495" s="273"/>
      <c r="G7495" s="149" t="str">
        <f>IF(E7495="MOTORISTA","","1")</f>
        <v>1</v>
      </c>
      <c r="H7495" s="150">
        <v>22</v>
      </c>
      <c r="I7495" s="273" t="s">
        <v>583</v>
      </c>
      <c r="J7495" s="151" t="str" cm="1">
        <f t="array" ref="J7495">_xlfn.XLOOKUP(D7495,justificativas_motivos,justificativas_texto,"",1,1)</f>
        <v>MOTORISTA CUMPRINDO HORÁRIO NA ESCALA ATUAL</v>
      </c>
    </row>
    <row r="7496" spans="1:10" ht="41.25" hidden="1" customHeight="1">
      <c r="A7496" s="152">
        <v>45955</v>
      </c>
      <c r="B7496" s="146">
        <v>20020</v>
      </c>
      <c r="C7496" s="147">
        <v>0.85416666666666663</v>
      </c>
      <c r="D7496" s="148" t="s">
        <v>11</v>
      </c>
      <c r="E7496" s="149" t="s">
        <v>238</v>
      </c>
      <c r="F7496" s="273"/>
      <c r="G7496" s="149" t="str">
        <f>IF(E7496="MOTORISTA","","1")</f>
        <v>1</v>
      </c>
      <c r="H7496" s="150">
        <v>22</v>
      </c>
      <c r="I7496" s="273" t="s">
        <v>583</v>
      </c>
      <c r="J7496" s="151" t="str" cm="1">
        <f t="array" ref="J7496">_xlfn.XLOOKUP(D7496,justificativas_motivos,justificativas_texto,"",1,1)</f>
        <v>MOTORISTA CUMPRINDO HORÁRIO NA ESCALA ATUAL</v>
      </c>
    </row>
    <row r="7497" spans="1:10" ht="41.25" hidden="1" customHeight="1">
      <c r="A7497" s="152">
        <v>45955</v>
      </c>
      <c r="B7497" s="146">
        <v>19016</v>
      </c>
      <c r="C7497" s="147">
        <v>0.87847222222222221</v>
      </c>
      <c r="D7497" s="148" t="s">
        <v>11</v>
      </c>
      <c r="E7497" s="149" t="s">
        <v>121</v>
      </c>
      <c r="F7497" s="273"/>
      <c r="G7497" s="149" t="str">
        <f>IF(E7497="MOTORISTA","","1")</f>
        <v>1</v>
      </c>
      <c r="H7497" s="150">
        <v>22</v>
      </c>
      <c r="I7497" s="273" t="str" cm="1">
        <f t="array" ref="I7497">_xlfn.XLOOKUP(C7497,imp_horarios,imp_trechos_janta,"",-1,1)</f>
        <v>BELEM X GOIANIA 21:05</v>
      </c>
      <c r="J7497" s="151" t="str" cm="1">
        <f t="array" ref="J7497">_xlfn.XLOOKUP(D7497,justificativas_motivos,justificativas_texto,"",1,1)</f>
        <v>MOTORISTA CUMPRINDO HORÁRIO NA ESCALA ATUAL</v>
      </c>
    </row>
    <row r="7498" spans="1:10" ht="41.25" hidden="1" customHeight="1">
      <c r="A7498" s="152">
        <v>45955</v>
      </c>
      <c r="B7498" s="146">
        <v>19016</v>
      </c>
      <c r="C7498" s="147">
        <v>0.87847222222222221</v>
      </c>
      <c r="D7498" s="148" t="s">
        <v>11</v>
      </c>
      <c r="E7498" s="149" t="s">
        <v>150</v>
      </c>
      <c r="F7498" s="273"/>
      <c r="G7498" s="149" t="str">
        <f>IF(E7498="MOTORISTA","","1")</f>
        <v>1</v>
      </c>
      <c r="H7498" s="150">
        <v>22</v>
      </c>
      <c r="I7498" s="273" t="str" cm="1">
        <f t="array" ref="I7498">_xlfn.XLOOKUP(C7498,imp_horarios,imp_trechos_janta,"",-1,1)</f>
        <v>BELEM X GOIANIA 21:05</v>
      </c>
      <c r="J7498" s="151" t="str" cm="1">
        <f t="array" ref="J7498">_xlfn.XLOOKUP(D7498,justificativas_motivos,justificativas_texto,"",1,1)</f>
        <v>MOTORISTA CUMPRINDO HORÁRIO NA ESCALA ATUAL</v>
      </c>
    </row>
    <row r="7499" spans="1:10" ht="41.25" hidden="1" customHeight="1">
      <c r="A7499" s="152">
        <v>45955</v>
      </c>
      <c r="B7499" s="146">
        <v>19001</v>
      </c>
      <c r="C7499" s="147">
        <v>0.3</v>
      </c>
      <c r="D7499" s="148" t="s">
        <v>11</v>
      </c>
      <c r="E7499" s="270" t="s">
        <v>62</v>
      </c>
      <c r="F7499" s="273"/>
      <c r="G7499" s="149" t="str">
        <f>IF(E7499="MOTORISTA","","1")</f>
        <v>1</v>
      </c>
      <c r="H7499" s="150">
        <v>22</v>
      </c>
      <c r="I7499" s="273" t="str" cm="1">
        <f t="array" ref="I7499">_xlfn.XLOOKUP(C7499,imp_horarios,imp_trechos_janta,"",-1,1)</f>
        <v>BELEM X GOIANIA 07:12</v>
      </c>
      <c r="J7499" s="151" t="str" cm="1">
        <f t="array" ref="J7499">_xlfn.XLOOKUP(D7499,justificativas_motivos,justificativas_texto,"",1,1)</f>
        <v>MOTORISTA CUMPRINDO HORÁRIO NA ESCALA ATUAL</v>
      </c>
    </row>
    <row r="7500" spans="1:10" ht="41.25" hidden="1" customHeight="1">
      <c r="A7500" s="152">
        <v>45955</v>
      </c>
      <c r="B7500" s="146">
        <v>19001</v>
      </c>
      <c r="C7500" s="147">
        <v>0.3</v>
      </c>
      <c r="D7500" s="148" t="s">
        <v>11</v>
      </c>
      <c r="E7500" s="270" t="s">
        <v>174</v>
      </c>
      <c r="F7500" s="273"/>
      <c r="G7500" s="149" t="str">
        <f>IF(E7500="MOTORISTA","","1")</f>
        <v>1</v>
      </c>
      <c r="H7500" s="150">
        <v>22</v>
      </c>
      <c r="I7500" s="273" t="str" cm="1">
        <f t="array" ref="I7500">_xlfn.XLOOKUP(C7500,imp_horarios,imp_trechos_janta,"",-1,1)</f>
        <v>BELEM X GOIANIA 07:12</v>
      </c>
      <c r="J7500" s="151" t="str" cm="1">
        <f t="array" ref="J7500">_xlfn.XLOOKUP(D7500,justificativas_motivos,justificativas_texto,"",1,1)</f>
        <v>MOTORISTA CUMPRINDO HORÁRIO NA ESCALA ATUAL</v>
      </c>
    </row>
    <row r="7501" spans="1:10" ht="41.25" hidden="1" customHeight="1">
      <c r="A7501" s="152">
        <v>45955</v>
      </c>
      <c r="B7501" s="146">
        <v>20014</v>
      </c>
      <c r="C7501" s="147">
        <v>0.75</v>
      </c>
      <c r="D7501" s="148" t="s">
        <v>11</v>
      </c>
      <c r="E7501" s="149" t="s">
        <v>204</v>
      </c>
      <c r="F7501" s="273"/>
      <c r="G7501" s="149" t="str">
        <f>IF(E7501="MOTORISTA","","1")</f>
        <v>1</v>
      </c>
      <c r="H7501" s="150">
        <v>22</v>
      </c>
      <c r="I7501" s="273" t="str" cm="1">
        <f t="array" ref="I7501">_xlfn.XLOOKUP(C7501,imp_horarios,imp_trechos_janta,"",-1,1)</f>
        <v>GOIANIA X TERESINA 18:00</v>
      </c>
      <c r="J7501" s="151" t="str" cm="1">
        <f t="array" ref="J7501">_xlfn.XLOOKUP(D7501,justificativas_motivos,justificativas_texto,"",1,1)</f>
        <v>MOTORISTA CUMPRINDO HORÁRIO NA ESCALA ATUAL</v>
      </c>
    </row>
    <row r="7502" spans="1:10" ht="41.25" hidden="1" customHeight="1">
      <c r="A7502" s="152">
        <v>45955</v>
      </c>
      <c r="B7502" s="146">
        <v>20014</v>
      </c>
      <c r="C7502" s="147">
        <v>0.75</v>
      </c>
      <c r="D7502" s="148" t="s">
        <v>11</v>
      </c>
      <c r="E7502" s="149" t="s">
        <v>118</v>
      </c>
      <c r="F7502" s="273"/>
      <c r="G7502" s="149" t="str">
        <f>IF(E7502="MOTORISTA","","1")</f>
        <v>1</v>
      </c>
      <c r="H7502" s="150">
        <v>22</v>
      </c>
      <c r="I7502" s="273" t="str" cm="1">
        <f t="array" ref="I7502">_xlfn.XLOOKUP(C7502,imp_horarios,imp_trechos_janta,"",-1,1)</f>
        <v>GOIANIA X TERESINA 18:00</v>
      </c>
      <c r="J7502" s="151" t="str" cm="1">
        <f t="array" ref="J7502">_xlfn.XLOOKUP(D7502,justificativas_motivos,justificativas_texto,"",1,1)</f>
        <v>MOTORISTA CUMPRINDO HORÁRIO NA ESCALA ATUAL</v>
      </c>
    </row>
    <row r="7503" spans="1:10" ht="41.25" hidden="1" customHeight="1">
      <c r="A7503" s="152">
        <v>45955</v>
      </c>
      <c r="B7503" s="146">
        <v>24013</v>
      </c>
      <c r="C7503" s="147">
        <v>0.79166666666666663</v>
      </c>
      <c r="D7503" s="148" t="s">
        <v>11</v>
      </c>
      <c r="E7503" s="149" t="s">
        <v>139</v>
      </c>
      <c r="F7503" s="273"/>
      <c r="G7503" s="149" t="str">
        <f>IF(E7503="MOTORISTA","","1")</f>
        <v>1</v>
      </c>
      <c r="H7503" s="150">
        <v>22</v>
      </c>
      <c r="I7503" s="273" t="s">
        <v>79</v>
      </c>
      <c r="J7503" s="151" t="str" cm="1">
        <f t="array" ref="J7503">_xlfn.XLOOKUP(D7503,justificativas_motivos,justificativas_texto,"",1,1)</f>
        <v>MOTORISTA CUMPRINDO HORÁRIO NA ESCALA ATUAL</v>
      </c>
    </row>
    <row r="7504" spans="1:10" ht="41.25" hidden="1" customHeight="1">
      <c r="A7504" s="152">
        <v>45955</v>
      </c>
      <c r="B7504" s="146">
        <v>24013</v>
      </c>
      <c r="C7504" s="147">
        <v>0.79166666666666663</v>
      </c>
      <c r="D7504" s="148" t="s">
        <v>11</v>
      </c>
      <c r="E7504" s="149" t="s">
        <v>407</v>
      </c>
      <c r="F7504" s="273"/>
      <c r="G7504" s="149" t="str">
        <f>IF(E7504="MOTORISTA","","1")</f>
        <v>1</v>
      </c>
      <c r="H7504" s="150">
        <v>22</v>
      </c>
      <c r="I7504" s="273" t="s">
        <v>79</v>
      </c>
      <c r="J7504" s="151" t="str" cm="1">
        <f t="array" ref="J7504">_xlfn.XLOOKUP(D7504,justificativas_motivos,justificativas_texto,"",1,1)</f>
        <v>MOTORISTA CUMPRINDO HORÁRIO NA ESCALA ATUAL</v>
      </c>
    </row>
    <row r="7505" spans="1:10" ht="41.25" hidden="1" customHeight="1">
      <c r="A7505" s="152">
        <v>45955</v>
      </c>
      <c r="B7505" s="146">
        <v>24005</v>
      </c>
      <c r="C7505" s="147">
        <v>0.83333333333333337</v>
      </c>
      <c r="D7505" s="148" t="s">
        <v>11</v>
      </c>
      <c r="E7505" s="149" t="s">
        <v>27</v>
      </c>
      <c r="F7505" s="273"/>
      <c r="G7505" s="149" t="str">
        <f>IF(E7505="MOTORISTA","","1")</f>
        <v>1</v>
      </c>
      <c r="H7505" s="150">
        <v>22</v>
      </c>
      <c r="I7505" s="273" t="str" cm="1">
        <f t="array" ref="I7505">_xlfn.XLOOKUP(C7505,imp_horarios,imp_trechos_janta,"",-1,1)</f>
        <v>GOIANIA X SAO LUIS 20:00</v>
      </c>
      <c r="J7505" s="151" t="str" cm="1">
        <f t="array" ref="J7505">_xlfn.XLOOKUP(D7505,justificativas_motivos,justificativas_texto,"",1,1)</f>
        <v>MOTORISTA CUMPRINDO HORÁRIO NA ESCALA ATUAL</v>
      </c>
    </row>
    <row r="7506" spans="1:10" ht="41.25" hidden="1" customHeight="1">
      <c r="A7506" s="152">
        <v>45955</v>
      </c>
      <c r="B7506" s="146">
        <v>24005</v>
      </c>
      <c r="C7506" s="147">
        <v>0.83333333333333337</v>
      </c>
      <c r="D7506" s="148" t="s">
        <v>11</v>
      </c>
      <c r="E7506" s="149" t="s">
        <v>37</v>
      </c>
      <c r="F7506" s="273"/>
      <c r="G7506" s="149" t="str">
        <f>IF(E7506="MOTORISTA","","1")</f>
        <v>1</v>
      </c>
      <c r="H7506" s="150">
        <v>22</v>
      </c>
      <c r="I7506" s="273" t="str" cm="1">
        <f t="array" ref="I7506">_xlfn.XLOOKUP(C7506,imp_horarios,imp_trechos_janta,"",-1,1)</f>
        <v>GOIANIA X SAO LUIS 20:00</v>
      </c>
      <c r="J7506" s="151" t="str" cm="1">
        <f t="array" ref="J7506">_xlfn.XLOOKUP(D7506,justificativas_motivos,justificativas_texto,"",1,1)</f>
        <v>MOTORISTA CUMPRINDO HORÁRIO NA ESCALA ATUAL</v>
      </c>
    </row>
    <row r="7507" spans="1:10" ht="41.25" hidden="1" customHeight="1">
      <c r="A7507" s="152">
        <v>45956</v>
      </c>
      <c r="B7507" s="146">
        <v>19009</v>
      </c>
      <c r="C7507" s="147">
        <v>0.85416666666666663</v>
      </c>
      <c r="D7507" s="148" t="s">
        <v>11</v>
      </c>
      <c r="E7507" s="149" t="s">
        <v>139</v>
      </c>
      <c r="F7507" s="273"/>
      <c r="G7507" s="149" t="str">
        <f>IF(E7507="MOTORISTA","","1")</f>
        <v>1</v>
      </c>
      <c r="H7507" s="150">
        <f>IF(E7507="MOTORISTA","",18)</f>
        <v>18</v>
      </c>
      <c r="I7507" s="273" t="s">
        <v>583</v>
      </c>
      <c r="J7507" s="151" t="str" cm="1">
        <f t="array" ref="J7507">_xlfn.XLOOKUP(D7507,justificativas_motivos,justificativas_texto,"",1,1)</f>
        <v>MOTORISTA CUMPRINDO HORÁRIO NA ESCALA ATUAL</v>
      </c>
    </row>
    <row r="7508" spans="1:10" ht="41.25" hidden="1" customHeight="1">
      <c r="A7508" s="152">
        <v>45956</v>
      </c>
      <c r="B7508" s="146">
        <v>19009</v>
      </c>
      <c r="C7508" s="147">
        <v>0.85416666666666663</v>
      </c>
      <c r="D7508" s="148" t="s">
        <v>11</v>
      </c>
      <c r="E7508" s="149" t="s">
        <v>407</v>
      </c>
      <c r="F7508" s="273"/>
      <c r="G7508" s="149" t="str">
        <f>IF(E7508="MOTORISTA","","1")</f>
        <v>1</v>
      </c>
      <c r="H7508" s="150">
        <f>IF(E7508="MOTORISTA","",18)</f>
        <v>18</v>
      </c>
      <c r="I7508" s="273" t="s">
        <v>583</v>
      </c>
      <c r="J7508" s="151" t="str" cm="1">
        <f t="array" ref="J7508">_xlfn.XLOOKUP(D7508,justificativas_motivos,justificativas_texto,"",1,1)</f>
        <v>MOTORISTA CUMPRINDO HORÁRIO NA ESCALA ATUAL</v>
      </c>
    </row>
    <row r="7509" spans="1:10" ht="41.25" hidden="1" customHeight="1">
      <c r="A7509" s="152">
        <v>45956</v>
      </c>
      <c r="B7509" s="146">
        <v>24013</v>
      </c>
      <c r="C7509" s="147">
        <v>0.3</v>
      </c>
      <c r="D7509" s="148" t="s">
        <v>11</v>
      </c>
      <c r="E7509" s="149" t="s">
        <v>27</v>
      </c>
      <c r="F7509" s="273"/>
      <c r="G7509" s="149" t="str">
        <f>IF(E7509="MOTORISTA","","1")</f>
        <v>1</v>
      </c>
      <c r="H7509" s="150">
        <f>IF(E7509="MOTORISTA","",18)</f>
        <v>18</v>
      </c>
      <c r="I7509" s="273" t="str" cm="1">
        <f t="array" ref="I7509">_xlfn.XLOOKUP(C7509,imp_horarios,imp_trechos_janta,"",-1,1)</f>
        <v>BELEM X GOIANIA 07:12</v>
      </c>
      <c r="J7509" s="151" t="str" cm="1">
        <f t="array" ref="J7509">_xlfn.XLOOKUP(D7509,justificativas_motivos,justificativas_texto,"",1,1)</f>
        <v>MOTORISTA CUMPRINDO HORÁRIO NA ESCALA ATUAL</v>
      </c>
    </row>
    <row r="7510" spans="1:10" ht="41.25" hidden="1" customHeight="1">
      <c r="A7510" s="152">
        <v>45956</v>
      </c>
      <c r="B7510" s="146">
        <v>24013</v>
      </c>
      <c r="C7510" s="147">
        <v>0.3</v>
      </c>
      <c r="D7510" s="148" t="s">
        <v>11</v>
      </c>
      <c r="E7510" s="149" t="s">
        <v>37</v>
      </c>
      <c r="F7510" s="273"/>
      <c r="G7510" s="149" t="str">
        <f>IF(E7510="MOTORISTA","","1")</f>
        <v>1</v>
      </c>
      <c r="H7510" s="150">
        <f>IF(E7510="MOTORISTA","",18)</f>
        <v>18</v>
      </c>
      <c r="I7510" s="273" t="str" cm="1">
        <f t="array" ref="I7510">_xlfn.XLOOKUP(C7510,imp_horarios,imp_trechos_janta,"",-1,1)</f>
        <v>BELEM X GOIANIA 07:12</v>
      </c>
      <c r="J7510" s="151" t="str" cm="1">
        <f t="array" ref="J7510">_xlfn.XLOOKUP(D7510,justificativas_motivos,justificativas_texto,"",1,1)</f>
        <v>MOTORISTA CUMPRINDO HORÁRIO NA ESCALA ATUAL</v>
      </c>
    </row>
    <row r="7511" spans="1:10" ht="41.25" hidden="1" customHeight="1">
      <c r="A7511" s="152">
        <v>45956</v>
      </c>
      <c r="B7511" s="146" t="s">
        <v>137</v>
      </c>
      <c r="C7511" s="147" t="s">
        <v>137</v>
      </c>
      <c r="D7511" s="148" t="s">
        <v>137</v>
      </c>
      <c r="E7511" s="270" t="s">
        <v>219</v>
      </c>
      <c r="F7511" s="273"/>
      <c r="G7511" s="149" t="str">
        <f>IF(E7511="MOTORISTA","","1")</f>
        <v>1</v>
      </c>
      <c r="H7511" s="150">
        <f>IF(E7511="MOTORISTA","",18)</f>
        <v>18</v>
      </c>
      <c r="I7511" s="273" t="str" cm="1">
        <f t="array" ref="I7511">_xlfn.XLOOKUP(C7511,imp_horarios,imp_trechos_janta,"",-1,1)</f>
        <v>ESPERA</v>
      </c>
      <c r="J7511" s="151" t="str" cm="1">
        <f t="array" ref="J7511">_xlfn.XLOOKUP(D7511,justificativas_motivos,justificativas_texto,"",1,1)</f>
        <v>MOTORISTA NA GARAGEM EM ESPERA PARA DISPONIBILIDADE DE HORARIOS</v>
      </c>
    </row>
    <row r="7512" spans="1:10" ht="41.25" hidden="1" customHeight="1">
      <c r="A7512" s="152">
        <v>45956</v>
      </c>
      <c r="B7512" s="146" t="s">
        <v>137</v>
      </c>
      <c r="C7512" s="147" t="s">
        <v>137</v>
      </c>
      <c r="D7512" s="148" t="s">
        <v>137</v>
      </c>
      <c r="E7512" s="270" t="s">
        <v>130</v>
      </c>
      <c r="F7512" s="273"/>
      <c r="G7512" s="149" t="str">
        <f>IF(E7512="MOTORISTA","","1")</f>
        <v>1</v>
      </c>
      <c r="H7512" s="150">
        <f>IF(E7512="MOTORISTA","",18)</f>
        <v>18</v>
      </c>
      <c r="I7512" s="273" t="str" cm="1">
        <f t="array" ref="I7512">_xlfn.XLOOKUP(C7512,imp_horarios,imp_trechos_janta,"",-1,1)</f>
        <v>ESPERA</v>
      </c>
      <c r="J7512" s="151" t="str" cm="1">
        <f t="array" ref="J7512">_xlfn.XLOOKUP(D7512,justificativas_motivos,justificativas_texto,"",1,1)</f>
        <v>MOTORISTA NA GARAGEM EM ESPERA PARA DISPONIBILIDADE DE HORARIOS</v>
      </c>
    </row>
    <row r="7513" spans="1:10" ht="41.25" hidden="1" customHeight="1">
      <c r="A7513" s="152">
        <v>45956</v>
      </c>
      <c r="B7513" s="146">
        <v>19008</v>
      </c>
      <c r="C7513" s="147">
        <v>0.75</v>
      </c>
      <c r="D7513" s="148" t="s">
        <v>11</v>
      </c>
      <c r="E7513" s="149" t="s">
        <v>80</v>
      </c>
      <c r="F7513" s="273"/>
      <c r="G7513" s="149" t="str">
        <f>IF(E7513="MOTORISTA","","1")</f>
        <v>1</v>
      </c>
      <c r="H7513" s="150">
        <f>IF(E7513="MOTORISTA","",18)</f>
        <v>18</v>
      </c>
      <c r="I7513" s="273" t="str" cm="1">
        <f t="array" ref="I7513">_xlfn.XLOOKUP(C7513,imp_horarios,imp_trechos_janta,"",-1,1)</f>
        <v>GOIANIA X TERESINA 18:00</v>
      </c>
      <c r="J7513" s="151" t="str" cm="1">
        <f t="array" ref="J7513">_xlfn.XLOOKUP(D7513,justificativas_motivos,justificativas_texto,"",1,1)</f>
        <v>MOTORISTA CUMPRINDO HORÁRIO NA ESCALA ATUAL</v>
      </c>
    </row>
    <row r="7514" spans="1:10" ht="41.25" hidden="1" customHeight="1">
      <c r="A7514" s="152">
        <v>45956</v>
      </c>
      <c r="B7514" s="146">
        <v>19008</v>
      </c>
      <c r="C7514" s="147">
        <v>0.75</v>
      </c>
      <c r="D7514" s="148" t="s">
        <v>11</v>
      </c>
      <c r="E7514" s="149" t="s">
        <v>78</v>
      </c>
      <c r="F7514" s="273"/>
      <c r="G7514" s="149" t="str">
        <f>IF(E7514="MOTORISTA","","1")</f>
        <v>1</v>
      </c>
      <c r="H7514" s="150">
        <f>IF(E7514="MOTORISTA","",18)</f>
        <v>18</v>
      </c>
      <c r="I7514" s="273" t="str" cm="1">
        <f t="array" ref="I7514">_xlfn.XLOOKUP(C7514,imp_horarios,imp_trechos_janta,"",-1,1)</f>
        <v>GOIANIA X TERESINA 18:00</v>
      </c>
      <c r="J7514" s="151" t="str" cm="1">
        <f t="array" ref="J7514">_xlfn.XLOOKUP(D7514,justificativas_motivos,justificativas_texto,"",1,1)</f>
        <v>MOTORISTA CUMPRINDO HORÁRIO NA ESCALA ATUAL</v>
      </c>
    </row>
    <row r="7515" spans="1:10" ht="41.25" hidden="1" customHeight="1">
      <c r="A7515" s="152">
        <v>45956</v>
      </c>
      <c r="B7515" s="146">
        <v>24015</v>
      </c>
      <c r="C7515" s="147">
        <v>0.79166666666666663</v>
      </c>
      <c r="D7515" s="148" t="s">
        <v>11</v>
      </c>
      <c r="E7515" s="149" t="s">
        <v>85</v>
      </c>
      <c r="F7515" s="273"/>
      <c r="G7515" s="149" t="str">
        <f>IF(E7515="MOTORISTA","","1")</f>
        <v>1</v>
      </c>
      <c r="H7515" s="150">
        <f>IF(E7515="MOTORISTA","",18)</f>
        <v>18</v>
      </c>
      <c r="I7515" s="273" t="s">
        <v>79</v>
      </c>
      <c r="J7515" s="151" t="str" cm="1">
        <f t="array" ref="J7515">_xlfn.XLOOKUP(D7515,justificativas_motivos,justificativas_texto,"",1,1)</f>
        <v>MOTORISTA CUMPRINDO HORÁRIO NA ESCALA ATUAL</v>
      </c>
    </row>
    <row r="7516" spans="1:10" ht="41.25" hidden="1" customHeight="1">
      <c r="A7516" s="152">
        <v>45956</v>
      </c>
      <c r="B7516" s="146">
        <v>24015</v>
      </c>
      <c r="C7516" s="147">
        <v>0.79166666666666663</v>
      </c>
      <c r="D7516" s="148" t="s">
        <v>11</v>
      </c>
      <c r="E7516" s="149" t="s">
        <v>114</v>
      </c>
      <c r="F7516" s="273"/>
      <c r="G7516" s="149" t="str">
        <f>IF(E7516="MOTORISTA","","1")</f>
        <v>1</v>
      </c>
      <c r="H7516" s="150">
        <f>IF(E7516="MOTORISTA","",18)</f>
        <v>18</v>
      </c>
      <c r="I7516" s="273" t="s">
        <v>79</v>
      </c>
      <c r="J7516" s="151" t="str" cm="1">
        <f t="array" ref="J7516">_xlfn.XLOOKUP(D7516,justificativas_motivos,justificativas_texto,"",1,1)</f>
        <v>MOTORISTA CUMPRINDO HORÁRIO NA ESCALA ATUAL</v>
      </c>
    </row>
    <row r="7517" spans="1:10" ht="41.25" hidden="1" customHeight="1">
      <c r="A7517" s="152">
        <v>45956</v>
      </c>
      <c r="B7517" s="146">
        <v>24016</v>
      </c>
      <c r="C7517" s="147">
        <v>0.83333333333333337</v>
      </c>
      <c r="D7517" s="148" t="s">
        <v>11</v>
      </c>
      <c r="E7517" s="149" t="s">
        <v>112</v>
      </c>
      <c r="F7517" s="273"/>
      <c r="G7517" s="149" t="str">
        <f>IF(E7517="MOTORISTA","","1")</f>
        <v>1</v>
      </c>
      <c r="H7517" s="150">
        <f>IF(E7517="MOTORISTA","",18)</f>
        <v>18</v>
      </c>
      <c r="I7517" s="273" t="str" cm="1">
        <f t="array" ref="I7517">_xlfn.XLOOKUP(C7517,imp_horarios,imp_trechos_janta,"",-1,1)</f>
        <v>GOIANIA X SAO LUIS 20:00</v>
      </c>
      <c r="J7517" s="151" t="str" cm="1">
        <f t="array" ref="J7517">_xlfn.XLOOKUP(D7517,justificativas_motivos,justificativas_texto,"",1,1)</f>
        <v>MOTORISTA CUMPRINDO HORÁRIO NA ESCALA ATUAL</v>
      </c>
    </row>
    <row r="7518" spans="1:10" ht="41.25" hidden="1" customHeight="1">
      <c r="A7518" s="152">
        <v>45956</v>
      </c>
      <c r="B7518" s="146">
        <v>24016</v>
      </c>
      <c r="C7518" s="147">
        <v>0.83333333333333337</v>
      </c>
      <c r="D7518" s="148" t="s">
        <v>11</v>
      </c>
      <c r="E7518" s="149" t="s">
        <v>116</v>
      </c>
      <c r="F7518" s="273"/>
      <c r="G7518" s="149" t="str">
        <f>IF(E7518="MOTORISTA","","1")</f>
        <v>1</v>
      </c>
      <c r="H7518" s="150">
        <f>IF(E7518="MOTORISTA","",18)</f>
        <v>18</v>
      </c>
      <c r="I7518" s="273" t="str" cm="1">
        <f t="array" ref="I7518">_xlfn.XLOOKUP(C7518,imp_horarios,imp_trechos_janta,"",-1,1)</f>
        <v>GOIANIA X SAO LUIS 20:00</v>
      </c>
      <c r="J7518" s="151" t="str" cm="1">
        <f t="array" ref="J7518">_xlfn.XLOOKUP(D7518,justificativas_motivos,justificativas_texto,"",1,1)</f>
        <v>MOTORISTA CUMPRINDO HORÁRIO NA ESCALA ATUAL</v>
      </c>
    </row>
    <row r="7519" spans="1:10" ht="41.25" hidden="1" customHeight="1">
      <c r="A7519" s="152">
        <v>45957</v>
      </c>
      <c r="B7519" s="146" t="s">
        <v>137</v>
      </c>
      <c r="C7519" s="147" t="s">
        <v>137</v>
      </c>
      <c r="D7519" s="148" t="s">
        <v>137</v>
      </c>
      <c r="E7519" s="270" t="s">
        <v>219</v>
      </c>
      <c r="F7519" s="273"/>
      <c r="G7519" s="149" t="str">
        <f>IF(E7519="MOTORISTA","","1")</f>
        <v>1</v>
      </c>
      <c r="H7519" s="150">
        <f>IF(E7519="MOTORISTA","",18)</f>
        <v>18</v>
      </c>
      <c r="I7519" s="273" t="str" cm="1">
        <f t="array" ref="I7519">_xlfn.XLOOKUP(C7519,imp_horarios,imp_trechos_janta,"",-1,1)</f>
        <v>ESPERA</v>
      </c>
      <c r="J7519" s="151" t="str" cm="1">
        <f t="array" ref="J7519">_xlfn.XLOOKUP(D7519,justificativas_motivos,justificativas_texto,"",1,1)</f>
        <v>MOTORISTA NA GARAGEM EM ESPERA PARA DISPONIBILIDADE DE HORARIOS</v>
      </c>
    </row>
    <row r="7520" spans="1:10" ht="41.25" hidden="1" customHeight="1">
      <c r="A7520" s="152">
        <v>45957</v>
      </c>
      <c r="B7520" s="146" t="s">
        <v>137</v>
      </c>
      <c r="C7520" s="147" t="s">
        <v>137</v>
      </c>
      <c r="D7520" s="148" t="s">
        <v>137</v>
      </c>
      <c r="E7520" s="270" t="s">
        <v>130</v>
      </c>
      <c r="F7520" s="273"/>
      <c r="G7520" s="149" t="str">
        <f>IF(E7520="MOTORISTA","","1")</f>
        <v>1</v>
      </c>
      <c r="H7520" s="150">
        <f>IF(E7520="MOTORISTA","",18)</f>
        <v>18</v>
      </c>
      <c r="I7520" s="273" t="str" cm="1">
        <f t="array" ref="I7520">_xlfn.XLOOKUP(C7520,imp_horarios,imp_trechos_janta,"",-1,1)</f>
        <v>ESPERA</v>
      </c>
      <c r="J7520" s="151" t="str" cm="1">
        <f t="array" ref="J7520">_xlfn.XLOOKUP(D7520,justificativas_motivos,justificativas_texto,"",1,1)</f>
        <v>MOTORISTA NA GARAGEM EM ESPERA PARA DISPONIBILIDADE DE HORARIOS</v>
      </c>
    </row>
    <row r="7521" spans="1:10" ht="41.25" hidden="1" customHeight="1">
      <c r="A7521" s="152">
        <v>45957</v>
      </c>
      <c r="B7521" s="146" t="s">
        <v>137</v>
      </c>
      <c r="C7521" s="147" t="s">
        <v>137</v>
      </c>
      <c r="D7521" s="148" t="s">
        <v>137</v>
      </c>
      <c r="E7521" s="149" t="s">
        <v>80</v>
      </c>
      <c r="F7521" s="273"/>
      <c r="G7521" s="149" t="str">
        <f>IF(E7521="MOTORISTA","","1")</f>
        <v>1</v>
      </c>
      <c r="H7521" s="150">
        <f>IF(E7521="MOTORISTA","",18)</f>
        <v>18</v>
      </c>
      <c r="I7521" s="273" t="str" cm="1">
        <f t="array" ref="I7521">_xlfn.XLOOKUP(C7521,imp_horarios,imp_trechos_janta,"",-1,1)</f>
        <v>ESPERA</v>
      </c>
      <c r="J7521" s="151" t="str" cm="1">
        <f t="array" ref="J7521">_xlfn.XLOOKUP(D7521,justificativas_motivos,justificativas_texto,"",1,1)</f>
        <v>MOTORISTA NA GARAGEM EM ESPERA PARA DISPONIBILIDADE DE HORARIOS</v>
      </c>
    </row>
    <row r="7522" spans="1:10" ht="41.25" hidden="1" customHeight="1">
      <c r="A7522" s="152">
        <v>45957</v>
      </c>
      <c r="B7522" s="146" t="s">
        <v>137</v>
      </c>
      <c r="C7522" s="147" t="s">
        <v>137</v>
      </c>
      <c r="D7522" s="148" t="s">
        <v>137</v>
      </c>
      <c r="E7522" s="149" t="s">
        <v>85</v>
      </c>
      <c r="F7522" s="273"/>
      <c r="G7522" s="149" t="str">
        <f>IF(E7522="MOTORISTA","","1")</f>
        <v>1</v>
      </c>
      <c r="H7522" s="150">
        <f>IF(E7522="MOTORISTA","",18)</f>
        <v>18</v>
      </c>
      <c r="I7522" s="273" t="str" cm="1">
        <f t="array" ref="I7522">_xlfn.XLOOKUP(C7522,imp_horarios,imp_trechos_janta,"",-1,1)</f>
        <v>ESPERA</v>
      </c>
      <c r="J7522" s="151" t="str" cm="1">
        <f t="array" ref="J7522">_xlfn.XLOOKUP(D7522,justificativas_motivos,justificativas_texto,"",1,1)</f>
        <v>MOTORISTA NA GARAGEM EM ESPERA PARA DISPONIBILIDADE DE HORARIOS</v>
      </c>
    </row>
    <row r="7523" spans="1:10" ht="41.25" hidden="1" customHeight="1">
      <c r="A7523" s="152">
        <v>45957</v>
      </c>
      <c r="B7523" s="146" t="s">
        <v>137</v>
      </c>
      <c r="C7523" s="147" t="s">
        <v>137</v>
      </c>
      <c r="D7523" s="148" t="s">
        <v>137</v>
      </c>
      <c r="E7523" s="149" t="s">
        <v>114</v>
      </c>
      <c r="F7523" s="273"/>
      <c r="G7523" s="149" t="str">
        <f>IF(E7523="MOTORISTA","","1")</f>
        <v>1</v>
      </c>
      <c r="H7523" s="150">
        <f>IF(E7523="MOTORISTA","",18)</f>
        <v>18</v>
      </c>
      <c r="I7523" s="273" t="str" cm="1">
        <f t="array" ref="I7523">_xlfn.XLOOKUP(C7523,imp_horarios,imp_trechos_janta,"",-1,1)</f>
        <v>ESPERA</v>
      </c>
      <c r="J7523" s="151" t="str" cm="1">
        <f t="array" ref="J7523">_xlfn.XLOOKUP(D7523,justificativas_motivos,justificativas_texto,"",1,1)</f>
        <v>MOTORISTA NA GARAGEM EM ESPERA PARA DISPONIBILIDADE DE HORARIOS</v>
      </c>
    </row>
    <row r="7524" spans="1:10" ht="41.25" hidden="1" customHeight="1">
      <c r="A7524" s="152">
        <v>45957</v>
      </c>
      <c r="B7524" s="146">
        <v>24015</v>
      </c>
      <c r="C7524" s="147">
        <v>0.3</v>
      </c>
      <c r="D7524" s="148" t="s">
        <v>11</v>
      </c>
      <c r="E7524" s="149" t="s">
        <v>112</v>
      </c>
      <c r="F7524" s="273"/>
      <c r="G7524" s="149" t="str">
        <f>IF(E7524="MOTORISTA","","1")</f>
        <v>1</v>
      </c>
      <c r="H7524" s="150">
        <f>IF(E7524="MOTORISTA","",18)</f>
        <v>18</v>
      </c>
      <c r="I7524" s="273" t="str" cm="1">
        <f t="array" ref="I7524">_xlfn.XLOOKUP(C7524,imp_horarios,imp_trechos_janta,"",-1,1)</f>
        <v>BELEM X GOIANIA 07:12</v>
      </c>
      <c r="J7524" s="151" t="str" cm="1">
        <f t="array" ref="J7524">_xlfn.XLOOKUP(D7524,justificativas_motivos,justificativas_texto,"",1,1)</f>
        <v>MOTORISTA CUMPRINDO HORÁRIO NA ESCALA ATUAL</v>
      </c>
    </row>
    <row r="7525" spans="1:10" ht="41.25" hidden="1" customHeight="1">
      <c r="A7525" s="152">
        <v>45957</v>
      </c>
      <c r="B7525" s="146">
        <v>24015</v>
      </c>
      <c r="C7525" s="147">
        <v>0.3</v>
      </c>
      <c r="D7525" s="148" t="s">
        <v>11</v>
      </c>
      <c r="E7525" s="149" t="s">
        <v>116</v>
      </c>
      <c r="F7525" s="273"/>
      <c r="G7525" s="149" t="str">
        <f>IF(E7525="MOTORISTA","","1")</f>
        <v>1</v>
      </c>
      <c r="H7525" s="150">
        <f>IF(E7525="MOTORISTA","",18)</f>
        <v>18</v>
      </c>
      <c r="I7525" s="273" t="str" cm="1">
        <f t="array" ref="I7525">_xlfn.XLOOKUP(C7525,imp_horarios,imp_trechos_janta,"",-1,1)</f>
        <v>BELEM X GOIANIA 07:12</v>
      </c>
      <c r="J7525" s="151" t="str" cm="1">
        <f t="array" ref="J7525">_xlfn.XLOOKUP(D7525,justificativas_motivos,justificativas_texto,"",1,1)</f>
        <v>MOTORISTA CUMPRINDO HORÁRIO NA ESCALA ATUAL</v>
      </c>
    </row>
    <row r="7526" spans="1:10" ht="41.25" hidden="1" customHeight="1">
      <c r="A7526" s="152">
        <v>45957</v>
      </c>
      <c r="B7526" s="146">
        <v>19002</v>
      </c>
      <c r="C7526" s="147">
        <v>0.85416666666666663</v>
      </c>
      <c r="D7526" s="148" t="s">
        <v>11</v>
      </c>
      <c r="E7526" s="270" t="s">
        <v>126</v>
      </c>
      <c r="F7526" s="273"/>
      <c r="G7526" s="149" t="str">
        <f>IF(E7526="MOTORISTA","","1")</f>
        <v>1</v>
      </c>
      <c r="H7526" s="150">
        <f>IF(E7526="MOTORISTA","",18)</f>
        <v>18</v>
      </c>
      <c r="I7526" s="273" t="s">
        <v>583</v>
      </c>
      <c r="J7526" s="151" t="str" cm="1">
        <f t="array" ref="J7526">_xlfn.XLOOKUP(D7526,justificativas_motivos,justificativas_texto,"",1,1)</f>
        <v>MOTORISTA CUMPRINDO HORÁRIO NA ESCALA ATUAL</v>
      </c>
    </row>
    <row r="7527" spans="1:10" ht="41.25" hidden="1" customHeight="1">
      <c r="A7527" s="152">
        <v>45957</v>
      </c>
      <c r="B7527" s="146">
        <v>19002</v>
      </c>
      <c r="C7527" s="147">
        <v>0.85416666666666663</v>
      </c>
      <c r="D7527" s="148" t="s">
        <v>11</v>
      </c>
      <c r="E7527" s="270" t="s">
        <v>84</v>
      </c>
      <c r="F7527" s="273"/>
      <c r="G7527" s="149" t="str">
        <f>IF(E7527="MOTORISTA","","1")</f>
        <v>1</v>
      </c>
      <c r="H7527" s="150">
        <f>IF(E7527="MOTORISTA","",18)</f>
        <v>18</v>
      </c>
      <c r="I7527" s="273" t="s">
        <v>583</v>
      </c>
      <c r="J7527" s="151" t="str" cm="1">
        <f t="array" ref="J7527">_xlfn.XLOOKUP(D7527,justificativas_motivos,justificativas_texto,"",1,1)</f>
        <v>MOTORISTA CUMPRINDO HORÁRIO NA ESCALA ATUAL</v>
      </c>
    </row>
    <row r="7528" spans="1:10" ht="41.25" hidden="1" customHeight="1">
      <c r="A7528" s="152">
        <v>45957</v>
      </c>
      <c r="B7528" s="146">
        <v>19012</v>
      </c>
      <c r="C7528" s="147">
        <v>0.75</v>
      </c>
      <c r="D7528" s="148" t="s">
        <v>11</v>
      </c>
      <c r="E7528" s="149" t="s">
        <v>141</v>
      </c>
      <c r="F7528" s="273"/>
      <c r="G7528" s="149" t="str">
        <f>IF(E7528="MOTORISTA","","1")</f>
        <v>1</v>
      </c>
      <c r="H7528" s="150">
        <f>IF(E7528="MOTORISTA","",18)</f>
        <v>18</v>
      </c>
      <c r="I7528" s="273" t="str" cm="1">
        <f t="array" ref="I7528">_xlfn.XLOOKUP(C7528,imp_horarios,imp_trechos_janta,"",-1,1)</f>
        <v>GOIANIA X TERESINA 18:00</v>
      </c>
      <c r="J7528" s="151" t="str" cm="1">
        <f t="array" ref="J7528">_xlfn.XLOOKUP(D7528,justificativas_motivos,justificativas_texto,"",1,1)</f>
        <v>MOTORISTA CUMPRINDO HORÁRIO NA ESCALA ATUAL</v>
      </c>
    </row>
    <row r="7529" spans="1:10" ht="41.25" hidden="1" customHeight="1">
      <c r="A7529" s="152">
        <v>45957</v>
      </c>
      <c r="B7529" s="146">
        <v>19012</v>
      </c>
      <c r="C7529" s="147">
        <v>0.75</v>
      </c>
      <c r="D7529" s="148" t="s">
        <v>11</v>
      </c>
      <c r="E7529" s="149" t="s">
        <v>13</v>
      </c>
      <c r="F7529" s="273"/>
      <c r="G7529" s="149" t="str">
        <f>IF(E7529="MOTORISTA","","1")</f>
        <v>1</v>
      </c>
      <c r="H7529" s="150">
        <f>IF(E7529="MOTORISTA","",18)</f>
        <v>18</v>
      </c>
      <c r="I7529" s="273" t="str" cm="1">
        <f t="array" ref="I7529">_xlfn.XLOOKUP(C7529,imp_horarios,imp_trechos_janta,"",-1,1)</f>
        <v>GOIANIA X TERESINA 18:00</v>
      </c>
      <c r="J7529" s="151" t="str" cm="1">
        <f t="array" ref="J7529">_xlfn.XLOOKUP(D7529,justificativas_motivos,justificativas_texto,"",1,1)</f>
        <v>MOTORISTA CUMPRINDO HORÁRIO NA ESCALA ATUAL</v>
      </c>
    </row>
    <row r="7530" spans="1:10" ht="41.25" hidden="1" customHeight="1">
      <c r="A7530" s="152">
        <v>45957</v>
      </c>
      <c r="B7530" s="146">
        <v>24014</v>
      </c>
      <c r="C7530" s="147">
        <v>0.79166666666666663</v>
      </c>
      <c r="D7530" s="148" t="s">
        <v>11</v>
      </c>
      <c r="E7530" s="149" t="s">
        <v>194</v>
      </c>
      <c r="F7530" s="273"/>
      <c r="G7530" s="149" t="str">
        <f>IF(E7530="MOTORISTA","","1")</f>
        <v>1</v>
      </c>
      <c r="H7530" s="150">
        <f>IF(E7530="MOTORISTA","",18)</f>
        <v>18</v>
      </c>
      <c r="I7530" s="273" t="s">
        <v>79</v>
      </c>
      <c r="J7530" s="151" t="str" cm="1">
        <f t="array" ref="J7530">_xlfn.XLOOKUP(D7530,justificativas_motivos,justificativas_texto,"",1,1)</f>
        <v>MOTORISTA CUMPRINDO HORÁRIO NA ESCALA ATUAL</v>
      </c>
    </row>
    <row r="7531" spans="1:10" ht="41.25" hidden="1" customHeight="1">
      <c r="A7531" s="152">
        <v>45957</v>
      </c>
      <c r="B7531" s="146">
        <v>24014</v>
      </c>
      <c r="C7531" s="147">
        <v>0.79166666666666663</v>
      </c>
      <c r="D7531" s="148" t="s">
        <v>11</v>
      </c>
      <c r="E7531" s="270" t="s">
        <v>540</v>
      </c>
      <c r="F7531" s="273"/>
      <c r="G7531" s="149" t="str">
        <f>IF(E7531="MOTORISTA","","1")</f>
        <v>1</v>
      </c>
      <c r="H7531" s="150">
        <f>IF(E7531="MOTORISTA","",18)</f>
        <v>18</v>
      </c>
      <c r="I7531" s="273" t="s">
        <v>79</v>
      </c>
      <c r="J7531" s="151" t="str" cm="1">
        <f t="array" ref="J7531">_xlfn.XLOOKUP(D7531,justificativas_motivos,justificativas_texto,"",1,1)</f>
        <v>MOTORISTA CUMPRINDO HORÁRIO NA ESCALA ATUAL</v>
      </c>
    </row>
    <row r="7532" spans="1:10" ht="41.25" hidden="1" customHeight="1">
      <c r="A7532" s="152">
        <v>45957</v>
      </c>
      <c r="B7532" s="146">
        <v>24012</v>
      </c>
      <c r="C7532" s="147">
        <v>0.83333333333333337</v>
      </c>
      <c r="D7532" s="148" t="s">
        <v>11</v>
      </c>
      <c r="E7532" s="149" t="s">
        <v>226</v>
      </c>
      <c r="F7532" s="273"/>
      <c r="G7532" s="149" t="str">
        <f>IF(E7532="MOTORISTA","","1")</f>
        <v>1</v>
      </c>
      <c r="H7532" s="150">
        <f>IF(E7532="MOTORISTA","",18)</f>
        <v>18</v>
      </c>
      <c r="I7532" s="273" t="str" cm="1">
        <f t="array" ref="I7532">_xlfn.XLOOKUP(C7532,imp_horarios,imp_trechos_janta,"",-1,1)</f>
        <v>GOIANIA X SAO LUIS 20:00</v>
      </c>
      <c r="J7532" s="151" t="str" cm="1">
        <f t="array" ref="J7532">_xlfn.XLOOKUP(D7532,justificativas_motivos,justificativas_texto,"",1,1)</f>
        <v>MOTORISTA CUMPRINDO HORÁRIO NA ESCALA ATUAL</v>
      </c>
    </row>
    <row r="7533" spans="1:10" ht="41.25" hidden="1" customHeight="1">
      <c r="A7533" s="152">
        <v>45957</v>
      </c>
      <c r="B7533" s="146">
        <v>24012</v>
      </c>
      <c r="C7533" s="147">
        <v>0.83333333333333337</v>
      </c>
      <c r="D7533" s="148" t="s">
        <v>11</v>
      </c>
      <c r="E7533" s="149" t="s">
        <v>66</v>
      </c>
      <c r="F7533" s="273"/>
      <c r="G7533" s="149" t="str">
        <f>IF(E7533="MOTORISTA","","1")</f>
        <v>1</v>
      </c>
      <c r="H7533" s="150">
        <f>IF(E7533="MOTORISTA","",18)</f>
        <v>18</v>
      </c>
      <c r="I7533" s="273" t="str" cm="1">
        <f t="array" ref="I7533">_xlfn.XLOOKUP(C7533,imp_horarios,imp_trechos_janta,"",-1,1)</f>
        <v>GOIANIA X SAO LUIS 20:00</v>
      </c>
      <c r="J7533" s="151" t="str" cm="1">
        <f t="array" ref="J7533">_xlfn.XLOOKUP(D7533,justificativas_motivos,justificativas_texto,"",1,1)</f>
        <v>MOTORISTA CUMPRINDO HORÁRIO NA ESCALA ATUAL</v>
      </c>
    </row>
    <row r="7534" spans="1:10" ht="41.25" hidden="1" customHeight="1">
      <c r="A7534" s="152">
        <v>45958</v>
      </c>
      <c r="B7534" s="146">
        <v>19017</v>
      </c>
      <c r="C7534" s="147">
        <v>0.84166666666666667</v>
      </c>
      <c r="D7534" s="148" t="s">
        <v>11</v>
      </c>
      <c r="E7534" s="270" t="s">
        <v>126</v>
      </c>
      <c r="F7534" s="273"/>
      <c r="G7534" s="149" t="str">
        <f>IF(E7534="MOTORISTA","","1")</f>
        <v>1</v>
      </c>
      <c r="H7534" s="150">
        <v>22</v>
      </c>
      <c r="I7534" s="273" t="s">
        <v>49</v>
      </c>
      <c r="J7534" s="151" t="str" cm="1">
        <f t="array" ref="J7534">_xlfn.XLOOKUP(D7534,justificativas_motivos,justificativas_texto,"",1,1)</f>
        <v>MOTORISTA CUMPRINDO HORÁRIO NA ESCALA ATUAL</v>
      </c>
    </row>
    <row r="7535" spans="1:10" ht="41.25" hidden="1" customHeight="1">
      <c r="A7535" s="152">
        <v>45958</v>
      </c>
      <c r="B7535" s="146">
        <v>19017</v>
      </c>
      <c r="C7535" s="147">
        <v>0.84166666666666667</v>
      </c>
      <c r="D7535" s="148" t="s">
        <v>11</v>
      </c>
      <c r="E7535" s="270" t="s">
        <v>84</v>
      </c>
      <c r="F7535" s="273"/>
      <c r="G7535" s="149" t="str">
        <f>IF(E7535="MOTORISTA","","1")</f>
        <v>1</v>
      </c>
      <c r="H7535" s="150">
        <v>22</v>
      </c>
      <c r="I7535" s="273" t="s">
        <v>49</v>
      </c>
      <c r="J7535" s="151" t="str" cm="1">
        <f t="array" ref="J7535">_xlfn.XLOOKUP(D7535,justificativas_motivos,justificativas_texto,"",1,1)</f>
        <v>MOTORISTA CUMPRINDO HORÁRIO NA ESCALA ATUAL</v>
      </c>
    </row>
    <row r="7536" spans="1:10" ht="41.25" hidden="1" customHeight="1">
      <c r="A7536" s="152">
        <v>45958</v>
      </c>
      <c r="B7536" s="146">
        <v>20019</v>
      </c>
      <c r="C7536" s="147">
        <v>0.85416666666666663</v>
      </c>
      <c r="D7536" s="148" t="s">
        <v>11</v>
      </c>
      <c r="E7536" s="149" t="s">
        <v>141</v>
      </c>
      <c r="F7536" s="273"/>
      <c r="G7536" s="149" t="str">
        <f>IF(E7536="MOTORISTA","","1")</f>
        <v>1</v>
      </c>
      <c r="H7536" s="150">
        <v>22</v>
      </c>
      <c r="I7536" s="273" t="s">
        <v>583</v>
      </c>
      <c r="J7536" s="151" t="str" cm="1">
        <f t="array" ref="J7536">_xlfn.XLOOKUP(D7536,justificativas_motivos,justificativas_texto,"",1,1)</f>
        <v>MOTORISTA CUMPRINDO HORÁRIO NA ESCALA ATUAL</v>
      </c>
    </row>
    <row r="7537" spans="1:10" ht="41.25" hidden="1" customHeight="1">
      <c r="A7537" s="152">
        <v>45958</v>
      </c>
      <c r="B7537" s="146">
        <v>20019</v>
      </c>
      <c r="C7537" s="147">
        <v>0.85416666666666663</v>
      </c>
      <c r="D7537" s="148" t="s">
        <v>11</v>
      </c>
      <c r="E7537" s="149" t="s">
        <v>13</v>
      </c>
      <c r="F7537" s="273"/>
      <c r="G7537" s="149" t="str">
        <f>IF(E7537="MOTORISTA","","1")</f>
        <v>1</v>
      </c>
      <c r="H7537" s="150">
        <v>22</v>
      </c>
      <c r="I7537" s="273" t="s">
        <v>583</v>
      </c>
      <c r="J7537" s="151" t="str" cm="1">
        <f t="array" ref="J7537">_xlfn.XLOOKUP(D7537,justificativas_motivos,justificativas_texto,"",1,1)</f>
        <v>MOTORISTA CUMPRINDO HORÁRIO NA ESCALA ATUAL</v>
      </c>
    </row>
    <row r="7538" spans="1:10" ht="41.25" hidden="1" customHeight="1">
      <c r="A7538" s="152">
        <v>45958</v>
      </c>
      <c r="B7538" s="146">
        <v>19011</v>
      </c>
      <c r="C7538" s="147">
        <v>0.87847222222222221</v>
      </c>
      <c r="D7538" s="148" t="s">
        <v>11</v>
      </c>
      <c r="E7538" s="149" t="s">
        <v>564</v>
      </c>
      <c r="F7538" s="273"/>
      <c r="G7538" s="149" t="str">
        <f>IF(E7538="MOTORISTA","","1")</f>
        <v>1</v>
      </c>
      <c r="H7538" s="150">
        <v>22</v>
      </c>
      <c r="I7538" s="273" t="str" cm="1">
        <f t="array" ref="I7538">_xlfn.XLOOKUP(C7538,imp_horarios,imp_trechos_janta,"",-1,1)</f>
        <v>BELEM X GOIANIA 21:05</v>
      </c>
      <c r="J7538" s="151" t="str" cm="1">
        <f t="array" ref="J7538">_xlfn.XLOOKUP(D7538,justificativas_motivos,justificativas_texto,"",1,1)</f>
        <v>MOTORISTA CUMPRINDO HORÁRIO NA ESCALA ATUAL</v>
      </c>
    </row>
    <row r="7539" spans="1:10" ht="41.25" hidden="1" customHeight="1">
      <c r="A7539" s="152">
        <v>45958</v>
      </c>
      <c r="B7539" s="146">
        <v>19011</v>
      </c>
      <c r="C7539" s="147">
        <v>0.87847222222222221</v>
      </c>
      <c r="D7539" s="148" t="s">
        <v>11</v>
      </c>
      <c r="E7539" s="270" t="s">
        <v>410</v>
      </c>
      <c r="F7539" s="273"/>
      <c r="G7539" s="149" t="str">
        <f>IF(E7539="MOTORISTA","","1")</f>
        <v>1</v>
      </c>
      <c r="H7539" s="150">
        <v>22</v>
      </c>
      <c r="I7539" s="273" t="str" cm="1">
        <f t="array" ref="I7539">_xlfn.XLOOKUP(C7539,imp_horarios,imp_trechos_janta,"",-1,1)</f>
        <v>BELEM X GOIANIA 21:05</v>
      </c>
      <c r="J7539" s="151" t="str" cm="1">
        <f t="array" ref="J7539">_xlfn.XLOOKUP(D7539,justificativas_motivos,justificativas_texto,"",1,1)</f>
        <v>MOTORISTA CUMPRINDO HORÁRIO NA ESCALA ATUAL</v>
      </c>
    </row>
    <row r="7540" spans="1:10" ht="41.25" hidden="1" customHeight="1">
      <c r="A7540" s="152">
        <v>45958</v>
      </c>
      <c r="B7540" s="146" t="s">
        <v>137</v>
      </c>
      <c r="C7540" s="147" t="s">
        <v>137</v>
      </c>
      <c r="D7540" s="148" t="s">
        <v>137</v>
      </c>
      <c r="E7540" s="149" t="s">
        <v>226</v>
      </c>
      <c r="F7540" s="273"/>
      <c r="G7540" s="149" t="str">
        <f>IF(E7540="MOTORISTA","","1")</f>
        <v>1</v>
      </c>
      <c r="H7540" s="150">
        <v>22</v>
      </c>
      <c r="I7540" s="273" t="str" cm="1">
        <f t="array" ref="I7540">_xlfn.XLOOKUP(C7540,imp_horarios,imp_trechos_janta,"",-1,1)</f>
        <v>ESPERA</v>
      </c>
      <c r="J7540" s="151" t="str" cm="1">
        <f t="array" ref="J7540">_xlfn.XLOOKUP(D7540,justificativas_motivos,justificativas_texto,"",1,1)</f>
        <v>MOTORISTA NA GARAGEM EM ESPERA PARA DISPONIBILIDADE DE HORARIOS</v>
      </c>
    </row>
    <row r="7541" spans="1:10" ht="41.25" hidden="1" customHeight="1">
      <c r="A7541" s="152">
        <v>45958</v>
      </c>
      <c r="B7541" s="146" t="s">
        <v>137</v>
      </c>
      <c r="C7541" s="147" t="s">
        <v>137</v>
      </c>
      <c r="D7541" s="148" t="s">
        <v>137</v>
      </c>
      <c r="E7541" s="149" t="s">
        <v>66</v>
      </c>
      <c r="F7541" s="273"/>
      <c r="G7541" s="149" t="str">
        <f>IF(E7541="MOTORISTA","","1")</f>
        <v>1</v>
      </c>
      <c r="H7541" s="150">
        <v>22</v>
      </c>
      <c r="I7541" s="273" t="str" cm="1">
        <f t="array" ref="I7541">_xlfn.XLOOKUP(C7541,imp_horarios,imp_trechos_janta,"",-1,1)</f>
        <v>ESPERA</v>
      </c>
      <c r="J7541" s="151" t="str" cm="1">
        <f t="array" ref="J7541">_xlfn.XLOOKUP(D7541,justificativas_motivos,justificativas_texto,"",1,1)</f>
        <v>MOTORISTA NA GARAGEM EM ESPERA PARA DISPONIBILIDADE DE HORARIOS</v>
      </c>
    </row>
    <row r="7542" spans="1:10" ht="41.25" hidden="1" customHeight="1">
      <c r="A7542" s="152">
        <v>45958</v>
      </c>
      <c r="B7542" s="146">
        <v>19005</v>
      </c>
      <c r="C7542" s="147">
        <v>0.75</v>
      </c>
      <c r="D7542" s="148" t="s">
        <v>11</v>
      </c>
      <c r="E7542" s="149" t="s">
        <v>488</v>
      </c>
      <c r="F7542" s="273"/>
      <c r="G7542" s="149" t="str">
        <f>IF(E7542="MOTORISTA","","1")</f>
        <v>1</v>
      </c>
      <c r="H7542" s="150">
        <v>22</v>
      </c>
      <c r="I7542" s="273" t="str" cm="1">
        <f t="array" ref="I7542">_xlfn.XLOOKUP(C7542,imp_horarios,imp_trechos_janta,"",-1,1)</f>
        <v>GOIANIA X TERESINA 18:00</v>
      </c>
      <c r="J7542" s="151" t="str" cm="1">
        <f t="array" ref="J7542">_xlfn.XLOOKUP(D7542,justificativas_motivos,justificativas_texto,"",1,1)</f>
        <v>MOTORISTA CUMPRINDO HORÁRIO NA ESCALA ATUAL</v>
      </c>
    </row>
    <row r="7543" spans="1:10" ht="41.25" hidden="1" customHeight="1">
      <c r="A7543" s="152">
        <v>45958</v>
      </c>
      <c r="B7543" s="146">
        <v>19005</v>
      </c>
      <c r="C7543" s="147">
        <v>0.75</v>
      </c>
      <c r="D7543" s="148" t="s">
        <v>11</v>
      </c>
      <c r="E7543" s="149" t="s">
        <v>70</v>
      </c>
      <c r="F7543" s="273"/>
      <c r="G7543" s="149" t="str">
        <f>IF(E7543="MOTORISTA","","1")</f>
        <v>1</v>
      </c>
      <c r="H7543" s="150">
        <v>22</v>
      </c>
      <c r="I7543" s="273" t="str" cm="1">
        <f t="array" ref="I7543">_xlfn.XLOOKUP(C7543,imp_horarios,imp_trechos_janta,"",-1,1)</f>
        <v>GOIANIA X TERESINA 18:00</v>
      </c>
      <c r="J7543" s="151" t="str" cm="1">
        <f t="array" ref="J7543">_xlfn.XLOOKUP(D7543,justificativas_motivos,justificativas_texto,"",1,1)</f>
        <v>MOTORISTA CUMPRINDO HORÁRIO NA ESCALA ATUAL</v>
      </c>
    </row>
    <row r="7544" spans="1:10" ht="41.25" hidden="1" customHeight="1">
      <c r="A7544" s="152">
        <v>45958</v>
      </c>
      <c r="B7544" s="146">
        <v>24009</v>
      </c>
      <c r="C7544" s="147">
        <v>0.79166666666666663</v>
      </c>
      <c r="D7544" s="148" t="s">
        <v>11</v>
      </c>
      <c r="E7544" s="270" t="s">
        <v>194</v>
      </c>
      <c r="F7544" s="273"/>
      <c r="G7544" s="149" t="str">
        <f>IF(E7544="MOTORISTA","","1")</f>
        <v>1</v>
      </c>
      <c r="H7544" s="150">
        <v>22</v>
      </c>
      <c r="I7544" s="273" t="s">
        <v>79</v>
      </c>
      <c r="J7544" s="151" t="str" cm="1">
        <f t="array" ref="J7544">_xlfn.XLOOKUP(D7544,justificativas_motivos,justificativas_texto,"",1,1)</f>
        <v>MOTORISTA CUMPRINDO HORÁRIO NA ESCALA ATUAL</v>
      </c>
    </row>
    <row r="7545" spans="1:10" ht="41.25" hidden="1" customHeight="1">
      <c r="A7545" s="152">
        <v>45958</v>
      </c>
      <c r="B7545" s="146">
        <v>24009</v>
      </c>
      <c r="C7545" s="147">
        <v>0.79166666666666663</v>
      </c>
      <c r="D7545" s="148" t="s">
        <v>11</v>
      </c>
      <c r="E7545" s="149" t="s">
        <v>174</v>
      </c>
      <c r="F7545" s="273"/>
      <c r="G7545" s="149" t="str">
        <f>IF(E7545="MOTORISTA","","1")</f>
        <v>1</v>
      </c>
      <c r="H7545" s="150">
        <v>22</v>
      </c>
      <c r="I7545" s="273" t="s">
        <v>79</v>
      </c>
      <c r="J7545" s="151" t="str" cm="1">
        <f t="array" ref="J7545">_xlfn.XLOOKUP(D7545,justificativas_motivos,justificativas_texto,"",1,1)</f>
        <v>MOTORISTA CUMPRINDO HORÁRIO NA ESCALA ATUAL</v>
      </c>
    </row>
    <row r="7546" spans="1:10" ht="41.25" hidden="1" customHeight="1">
      <c r="A7546" s="152">
        <v>45958</v>
      </c>
      <c r="B7546" s="146">
        <v>25008</v>
      </c>
      <c r="C7546" s="147">
        <v>0.83333333333333337</v>
      </c>
      <c r="D7546" s="148" t="s">
        <v>11</v>
      </c>
      <c r="E7546" s="149" t="s">
        <v>15</v>
      </c>
      <c r="F7546" s="273"/>
      <c r="G7546" s="149" t="str">
        <f>IF(E7546="MOTORISTA","","1")</f>
        <v>1</v>
      </c>
      <c r="H7546" s="150">
        <v>22</v>
      </c>
      <c r="I7546" s="273" t="str" cm="1">
        <f t="array" ref="I7546">_xlfn.XLOOKUP(C7546,imp_horarios,imp_trechos_janta,"",-1,1)</f>
        <v>GOIANIA X SAO LUIS 20:00</v>
      </c>
      <c r="J7546" s="151" t="str" cm="1">
        <f t="array" ref="J7546">_xlfn.XLOOKUP(D7546,justificativas_motivos,justificativas_texto,"",1,1)</f>
        <v>MOTORISTA CUMPRINDO HORÁRIO NA ESCALA ATUAL</v>
      </c>
    </row>
    <row r="7547" spans="1:10" ht="41.25" hidden="1" customHeight="1">
      <c r="A7547" s="152">
        <v>45958</v>
      </c>
      <c r="B7547" s="146">
        <v>25008</v>
      </c>
      <c r="C7547" s="147">
        <v>0.83333333333333337</v>
      </c>
      <c r="D7547" s="148" t="s">
        <v>11</v>
      </c>
      <c r="E7547" s="149" t="s">
        <v>207</v>
      </c>
      <c r="F7547" s="273"/>
      <c r="G7547" s="149" t="str">
        <f>IF(E7547="MOTORISTA","","1")</f>
        <v>1</v>
      </c>
      <c r="H7547" s="150">
        <v>22</v>
      </c>
      <c r="I7547" s="273" t="str" cm="1">
        <f t="array" ref="I7547">_xlfn.XLOOKUP(C7547,imp_horarios,imp_trechos_janta,"",-1,1)</f>
        <v>GOIANIA X SAO LUIS 20:00</v>
      </c>
      <c r="J7547" s="151" t="str" cm="1">
        <f t="array" ref="J7547">_xlfn.XLOOKUP(D7547,justificativas_motivos,justificativas_texto,"",1,1)</f>
        <v>MOTORISTA CUMPRINDO HORÁRIO NA ESCALA ATUAL</v>
      </c>
    </row>
    <row r="7548" spans="1:10" ht="41.25" customHeight="1">
      <c r="A7548" s="152">
        <v>45959</v>
      </c>
      <c r="B7548" s="146">
        <v>19013</v>
      </c>
      <c r="C7548" s="147">
        <v>0.84166666666666667</v>
      </c>
      <c r="D7548" s="148" t="s">
        <v>11</v>
      </c>
      <c r="E7548" s="149" t="s">
        <v>488</v>
      </c>
      <c r="F7548" s="273"/>
      <c r="G7548" s="149" t="str">
        <f>IF(E7548="MOTORISTA","","1")</f>
        <v>1</v>
      </c>
      <c r="H7548" s="150">
        <v>22</v>
      </c>
      <c r="I7548" s="273" t="s">
        <v>49</v>
      </c>
      <c r="J7548" s="151" t="str" cm="1">
        <f t="array" ref="J7548">_xlfn.XLOOKUP(D7548,justificativas_motivos,justificativas_texto,"",1,1)</f>
        <v>MOTORISTA CUMPRINDO HORÁRIO NA ESCALA ATUAL</v>
      </c>
    </row>
    <row r="7549" spans="1:10" ht="41.25" customHeight="1">
      <c r="A7549" s="152">
        <v>45959</v>
      </c>
      <c r="B7549" s="146">
        <v>19013</v>
      </c>
      <c r="C7549" s="147">
        <v>0.84166666666666667</v>
      </c>
      <c r="D7549" s="148" t="s">
        <v>11</v>
      </c>
      <c r="E7549" s="149" t="s">
        <v>70</v>
      </c>
      <c r="F7549" s="273"/>
      <c r="G7549" s="149" t="str">
        <f>IF(E7549="MOTORISTA","","1")</f>
        <v>1</v>
      </c>
      <c r="H7549" s="150">
        <v>22</v>
      </c>
      <c r="I7549" s="273" t="s">
        <v>49</v>
      </c>
      <c r="J7549" s="151" t="str" cm="1">
        <f t="array" ref="J7549">_xlfn.XLOOKUP(D7549,justificativas_motivos,justificativas_texto,"",1,1)</f>
        <v>MOTORISTA CUMPRINDO HORÁRIO NA ESCALA ATUAL</v>
      </c>
    </row>
    <row r="7550" spans="1:10" ht="41.25" customHeight="1">
      <c r="A7550" s="152">
        <v>45959</v>
      </c>
      <c r="B7550" s="146">
        <v>19015</v>
      </c>
      <c r="C7550" s="147">
        <v>0.85416666666666663</v>
      </c>
      <c r="D7550" s="148" t="s">
        <v>11</v>
      </c>
      <c r="E7550" s="270" t="s">
        <v>194</v>
      </c>
      <c r="F7550" s="273"/>
      <c r="G7550" s="149" t="str">
        <f>IF(E7550="MOTORISTA","","1")</f>
        <v>1</v>
      </c>
      <c r="H7550" s="150">
        <v>22</v>
      </c>
      <c r="I7550" s="273" t="s">
        <v>583</v>
      </c>
      <c r="J7550" s="151" t="str" cm="1">
        <f t="array" ref="J7550">_xlfn.XLOOKUP(D7550,justificativas_motivos,justificativas_texto,"",1,1)</f>
        <v>MOTORISTA CUMPRINDO HORÁRIO NA ESCALA ATUAL</v>
      </c>
    </row>
    <row r="7551" spans="1:10" ht="41.25" customHeight="1">
      <c r="A7551" s="152">
        <v>45959</v>
      </c>
      <c r="B7551" s="146">
        <v>19015</v>
      </c>
      <c r="C7551" s="147">
        <v>0.85416666666666663</v>
      </c>
      <c r="D7551" s="148" t="s">
        <v>11</v>
      </c>
      <c r="E7551" s="149" t="s">
        <v>174</v>
      </c>
      <c r="F7551" s="273"/>
      <c r="G7551" s="149" t="str">
        <f>IF(E7551="MOTORISTA","","1")</f>
        <v>1</v>
      </c>
      <c r="H7551" s="150">
        <v>22</v>
      </c>
      <c r="I7551" s="273" t="s">
        <v>583</v>
      </c>
      <c r="J7551" s="151" t="str" cm="1">
        <f t="array" ref="J7551">_xlfn.XLOOKUP(D7551,justificativas_motivos,justificativas_texto,"",1,1)</f>
        <v>MOTORISTA CUMPRINDO HORÁRIO NA ESCALA ATUAL</v>
      </c>
    </row>
    <row r="7552" spans="1:10" ht="41.25" customHeight="1">
      <c r="A7552" s="152">
        <v>45959</v>
      </c>
      <c r="B7552" s="146">
        <v>19024</v>
      </c>
      <c r="C7552" s="147">
        <v>0.87847222222222221</v>
      </c>
      <c r="D7552" s="148" t="s">
        <v>11</v>
      </c>
      <c r="E7552" s="149" t="s">
        <v>15</v>
      </c>
      <c r="F7552" s="273"/>
      <c r="G7552" s="149" t="str">
        <f>IF(E7552="MOTORISTA","","1")</f>
        <v>1</v>
      </c>
      <c r="H7552" s="150">
        <v>22</v>
      </c>
      <c r="I7552" s="273" t="str" cm="1">
        <f t="array" ref="I7552">_xlfn.XLOOKUP(C7552,imp_horarios,imp_trechos_janta,"",-1,1)</f>
        <v>BELEM X GOIANIA 21:05</v>
      </c>
      <c r="J7552" s="151" t="str" cm="1">
        <f t="array" ref="J7552">_xlfn.XLOOKUP(D7552,justificativas_motivos,justificativas_texto,"",1,1)</f>
        <v>MOTORISTA CUMPRINDO HORÁRIO NA ESCALA ATUAL</v>
      </c>
    </row>
    <row r="7553" spans="1:10" ht="41.25" customHeight="1">
      <c r="A7553" s="152">
        <v>45959</v>
      </c>
      <c r="B7553" s="146">
        <v>19024</v>
      </c>
      <c r="C7553" s="147">
        <v>0.87847222222222221</v>
      </c>
      <c r="D7553" s="148" t="s">
        <v>11</v>
      </c>
      <c r="E7553" s="149" t="s">
        <v>207</v>
      </c>
      <c r="F7553" s="273"/>
      <c r="G7553" s="149" t="str">
        <f>IF(E7553="MOTORISTA","","1")</f>
        <v>1</v>
      </c>
      <c r="H7553" s="150">
        <v>22</v>
      </c>
      <c r="I7553" s="273" t="str" cm="1">
        <f t="array" ref="I7553">_xlfn.XLOOKUP(C7553,imp_horarios,imp_trechos_janta,"",-1,1)</f>
        <v>BELEM X GOIANIA 21:05</v>
      </c>
      <c r="J7553" s="151" t="str" cm="1">
        <f t="array" ref="J7553">_xlfn.XLOOKUP(D7553,justificativas_motivos,justificativas_texto,"",1,1)</f>
        <v>MOTORISTA CUMPRINDO HORÁRIO NA ESCALA ATUAL</v>
      </c>
    </row>
    <row r="7554" spans="1:10" ht="41.25" customHeight="1">
      <c r="A7554" s="152">
        <v>45959</v>
      </c>
      <c r="B7554" s="146">
        <v>24007</v>
      </c>
      <c r="C7554" s="147">
        <v>0.3</v>
      </c>
      <c r="D7554" s="148" t="s">
        <v>11</v>
      </c>
      <c r="E7554" s="270" t="s">
        <v>157</v>
      </c>
      <c r="F7554" s="273"/>
      <c r="G7554" s="149" t="str">
        <f>IF(E7554="MOTORISTA","","1")</f>
        <v>1</v>
      </c>
      <c r="H7554" s="150">
        <v>22</v>
      </c>
      <c r="I7554" s="273" t="str" cm="1">
        <f t="array" ref="I7554">_xlfn.XLOOKUP(C7554,imp_horarios,imp_trechos_janta,"",-1,1)</f>
        <v>BELEM X GOIANIA 07:12</v>
      </c>
      <c r="J7554" s="151" t="str" cm="1">
        <f t="array" ref="J7554">_xlfn.XLOOKUP(D7554,justificativas_motivos,justificativas_texto,"",1,1)</f>
        <v>MOTORISTA CUMPRINDO HORÁRIO NA ESCALA ATUAL</v>
      </c>
    </row>
    <row r="7555" spans="1:10" ht="41.25" customHeight="1">
      <c r="A7555" s="152">
        <v>45959</v>
      </c>
      <c r="B7555" s="146">
        <v>24007</v>
      </c>
      <c r="C7555" s="147">
        <v>0.3</v>
      </c>
      <c r="D7555" s="148" t="s">
        <v>11</v>
      </c>
      <c r="E7555" s="270" t="s">
        <v>216</v>
      </c>
      <c r="F7555" s="273"/>
      <c r="G7555" s="149" t="str">
        <f>IF(E7555="MOTORISTA","","1")</f>
        <v>1</v>
      </c>
      <c r="H7555" s="150">
        <v>22</v>
      </c>
      <c r="I7555" s="273" t="str" cm="1">
        <f t="array" ref="I7555">_xlfn.XLOOKUP(C7555,imp_horarios,imp_trechos_janta,"",-1,1)</f>
        <v>BELEM X GOIANIA 07:12</v>
      </c>
      <c r="J7555" s="151" t="str" cm="1">
        <f t="array" ref="J7555">_xlfn.XLOOKUP(D7555,justificativas_motivos,justificativas_texto,"",1,1)</f>
        <v>MOTORISTA CUMPRINDO HORÁRIO NA ESCALA ATUAL</v>
      </c>
    </row>
    <row r="7556" spans="1:10" ht="41.25" customHeight="1">
      <c r="A7556" s="152">
        <v>45959</v>
      </c>
      <c r="B7556" s="146">
        <v>19003</v>
      </c>
      <c r="C7556" s="147">
        <v>0.75</v>
      </c>
      <c r="D7556" s="148" t="s">
        <v>11</v>
      </c>
      <c r="E7556" s="149" t="s">
        <v>190</v>
      </c>
      <c r="F7556" s="273"/>
      <c r="G7556" s="149" t="str">
        <f>IF(E7556="MOTORISTA","","1")</f>
        <v>1</v>
      </c>
      <c r="H7556" s="150">
        <v>22</v>
      </c>
      <c r="I7556" s="273" t="str" cm="1">
        <f t="array" ref="I7556">_xlfn.XLOOKUP(C7556,imp_horarios,imp_trechos_janta,"",-1,1)</f>
        <v>GOIANIA X TERESINA 18:00</v>
      </c>
      <c r="J7556" s="151" t="str" cm="1">
        <f t="array" ref="J7556">_xlfn.XLOOKUP(D7556,justificativas_motivos,justificativas_texto,"",1,1)</f>
        <v>MOTORISTA CUMPRINDO HORÁRIO NA ESCALA ATUAL</v>
      </c>
    </row>
    <row r="7557" spans="1:10" ht="41.25" customHeight="1">
      <c r="A7557" s="152">
        <v>45959</v>
      </c>
      <c r="B7557" s="146">
        <v>19003</v>
      </c>
      <c r="C7557" s="147">
        <v>0.75</v>
      </c>
      <c r="D7557" s="148" t="s">
        <v>11</v>
      </c>
      <c r="E7557" s="149" t="s">
        <v>83</v>
      </c>
      <c r="F7557" s="273"/>
      <c r="G7557" s="149" t="str">
        <f>IF(E7557="MOTORISTA","","1")</f>
        <v>1</v>
      </c>
      <c r="H7557" s="150">
        <v>22</v>
      </c>
      <c r="I7557" s="273" t="str" cm="1">
        <f t="array" ref="I7557">_xlfn.XLOOKUP(C7557,imp_horarios,imp_trechos_janta,"",-1,1)</f>
        <v>GOIANIA X TERESINA 18:00</v>
      </c>
      <c r="J7557" s="151" t="str" cm="1">
        <f t="array" ref="J7557">_xlfn.XLOOKUP(D7557,justificativas_motivos,justificativas_texto,"",1,1)</f>
        <v>MOTORISTA CUMPRINDO HORÁRIO NA ESCALA ATUAL</v>
      </c>
    </row>
    <row r="7558" spans="1:10" ht="41.25" customHeight="1">
      <c r="A7558" s="152">
        <v>45959</v>
      </c>
      <c r="B7558" s="146">
        <v>24003</v>
      </c>
      <c r="C7558" s="147">
        <v>0.79166666666666663</v>
      </c>
      <c r="D7558" s="148" t="s">
        <v>11</v>
      </c>
      <c r="E7558" s="149" t="s">
        <v>204</v>
      </c>
      <c r="F7558" s="273"/>
      <c r="G7558" s="149" t="str">
        <f>IF(E7558="MOTORISTA","","1")</f>
        <v>1</v>
      </c>
      <c r="H7558" s="150">
        <v>22</v>
      </c>
      <c r="I7558" s="273" t="s">
        <v>79</v>
      </c>
      <c r="J7558" s="151" t="str" cm="1">
        <f t="array" ref="J7558">_xlfn.XLOOKUP(D7558,justificativas_motivos,justificativas_texto,"",1,1)</f>
        <v>MOTORISTA CUMPRINDO HORÁRIO NA ESCALA ATUAL</v>
      </c>
    </row>
    <row r="7559" spans="1:10" ht="41.25" customHeight="1">
      <c r="A7559" s="152">
        <v>45959</v>
      </c>
      <c r="B7559" s="146">
        <v>24003</v>
      </c>
      <c r="C7559" s="147">
        <v>0.79166666666666663</v>
      </c>
      <c r="D7559" s="148" t="s">
        <v>11</v>
      </c>
      <c r="E7559" s="149" t="s">
        <v>118</v>
      </c>
      <c r="F7559" s="273"/>
      <c r="G7559" s="149" t="str">
        <f>IF(E7559="MOTORISTA","","1")</f>
        <v>1</v>
      </c>
      <c r="H7559" s="150">
        <v>22</v>
      </c>
      <c r="I7559" s="273" t="s">
        <v>79</v>
      </c>
      <c r="J7559" s="151" t="str" cm="1">
        <f t="array" ref="J7559">_xlfn.XLOOKUP(D7559,justificativas_motivos,justificativas_texto,"",1,1)</f>
        <v>MOTORISTA CUMPRINDO HORÁRIO NA ESCALA ATUAL</v>
      </c>
    </row>
    <row r="7560" spans="1:10" ht="41.25" customHeight="1">
      <c r="A7560" s="152">
        <v>45959</v>
      </c>
      <c r="B7560" s="146">
        <v>24002</v>
      </c>
      <c r="C7560" s="147">
        <v>0.83333333333333337</v>
      </c>
      <c r="D7560" s="148" t="s">
        <v>11</v>
      </c>
      <c r="E7560" s="149" t="s">
        <v>115</v>
      </c>
      <c r="F7560" s="273"/>
      <c r="G7560" s="149" t="str">
        <f>IF(E7560="MOTORISTA","","1")</f>
        <v>1</v>
      </c>
      <c r="H7560" s="150">
        <v>22</v>
      </c>
      <c r="I7560" s="273" t="str" cm="1">
        <f t="array" ref="I7560">_xlfn.XLOOKUP(C7560,imp_horarios,imp_trechos_janta,"",-1,1)</f>
        <v>GOIANIA X SAO LUIS 20:00</v>
      </c>
      <c r="J7560" s="151" t="str" cm="1">
        <f t="array" ref="J7560">_xlfn.XLOOKUP(D7560,justificativas_motivos,justificativas_texto,"",1,1)</f>
        <v>MOTORISTA CUMPRINDO HORÁRIO NA ESCALA ATUAL</v>
      </c>
    </row>
    <row r="7561" spans="1:10" ht="41.25" customHeight="1">
      <c r="A7561" s="152">
        <v>45959</v>
      </c>
      <c r="B7561" s="146">
        <v>24002</v>
      </c>
      <c r="C7561" s="147">
        <v>0.83333333333333337</v>
      </c>
      <c r="D7561" s="148" t="s">
        <v>11</v>
      </c>
      <c r="E7561" s="149" t="s">
        <v>188</v>
      </c>
      <c r="F7561" s="273"/>
      <c r="G7561" s="149" t="str">
        <f>IF(E7561="MOTORISTA","","1")</f>
        <v>1</v>
      </c>
      <c r="H7561" s="150">
        <v>22</v>
      </c>
      <c r="I7561" s="273" t="str" cm="1">
        <f t="array" ref="I7561">_xlfn.XLOOKUP(C7561,imp_horarios,imp_trechos_janta,"",-1,1)</f>
        <v>GOIANIA X SAO LUIS 20:00</v>
      </c>
      <c r="J7561" s="151" t="str" cm="1">
        <f t="array" ref="J7561">_xlfn.XLOOKUP(D7561,justificativas_motivos,justificativas_texto,"",1,1)</f>
        <v>MOTORISTA CUMPRINDO HORÁRIO NA ESCALA ATUAL</v>
      </c>
    </row>
  </sheetData>
  <mergeCells count="1">
    <mergeCell ref="A1:I1"/>
  </mergeCells>
  <conditionalFormatting sqref="I3:I639">
    <cfRule type="cellIs" dxfId="223" priority="9" operator="equal">
      <formula>"ATUALIZE A BASE DE DADOS"</formula>
    </cfRule>
  </conditionalFormatting>
  <conditionalFormatting sqref="L4040:L4321">
    <cfRule type="duplicateValues" dxfId="222" priority="2"/>
  </conditionalFormatting>
  <conditionalFormatting sqref="L6280:L6295">
    <cfRule type="duplicateValues" dxfId="221" priority="30"/>
  </conditionalFormatting>
  <dataValidations disablePrompts="1" count="2">
    <dataValidation type="list" allowBlank="1" showInputMessage="1" showErrorMessage="1" errorTitle="ERRO!" error="Motorista não encontrado na base de dados." promptTitle="ATUALIZAÇÃO" prompt="INSIRA O NOME OU MATRICULA DO MOTORISTA" sqref="H1104" xr:uid="{1B4432D3-0BEC-462D-B679-BE6F95D40CC5}">
      <formula1>dbMot_ExibEscala</formula1>
    </dataValidation>
    <dataValidation type="list" allowBlank="1" showInputMessage="1" showErrorMessage="1" sqref="E1:E1126 E1918 E1920:E1922 E1128:E1916 E1924:E2112 E2114:E2118 E2120:E2318 E2320 E2322:E2328 E2330:E2376 E2378:E2736 E2741:E5489 E5491:E5498 E5505:E5605 E5607 E5609:E5611 E5613 E5615 E5617:E6083 E6085:E6373 E6379:E6929 E6935:E1048576" xr:uid="{B78A9BF8-7211-40B2-A04E-3130987CC6DF}">
      <formula1>dbMot_ExibEscala</formula1>
    </dataValidation>
  </dataValidations>
  <printOptions horizontalCentered="1" verticalCentered="1"/>
  <pageMargins left="0.25" right="0.25" top="0.75" bottom="0.75" header="0.3" footer="0.3"/>
  <pageSetup paperSize="12" scale="72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8788-4749-47FA-A6B9-0A0A7B328F43}">
  <sheetPr>
    <tabColor theme="9"/>
    <pageSetUpPr fitToPage="1"/>
  </sheetPr>
  <dimension ref="A1:P33"/>
  <sheetViews>
    <sheetView workbookViewId="0">
      <selection activeCell="D6" sqref="D6:D20"/>
    </sheetView>
  </sheetViews>
  <sheetFormatPr defaultColWidth="9.125" defaultRowHeight="15"/>
  <cols>
    <col min="3" max="3" width="13.875" bestFit="1" customWidth="1"/>
    <col min="4" max="5" width="12" customWidth="1"/>
    <col min="8" max="8" width="4.25" customWidth="1"/>
    <col min="9" max="9" width="10.75" bestFit="1" customWidth="1"/>
    <col min="10" max="10" width="9.75" bestFit="1" customWidth="1"/>
    <col min="14" max="14" width="9.125" bestFit="1" customWidth="1"/>
    <col min="15" max="15" width="13.375" hidden="1" customWidth="1"/>
    <col min="16" max="16" width="11.625" hidden="1" customWidth="1"/>
  </cols>
  <sheetData>
    <row r="1" spans="1:16">
      <c r="A1" s="47"/>
      <c r="B1" s="47"/>
      <c r="C1" s="47"/>
      <c r="D1" s="47"/>
      <c r="E1" s="47"/>
      <c r="F1" s="47"/>
      <c r="G1" s="47"/>
    </row>
    <row r="2" spans="1:16" ht="18.75">
      <c r="A2" s="47"/>
      <c r="B2" s="287" t="s">
        <v>681</v>
      </c>
      <c r="C2" s="288"/>
      <c r="D2" s="291" t="s">
        <v>682</v>
      </c>
      <c r="E2" s="292"/>
      <c r="F2" s="54" t="s">
        <v>683</v>
      </c>
      <c r="G2" s="48" t="str">
        <f ca="1">IF(J10="FECHAMENTO DE QUINZENA","f!","O")</f>
        <v>O</v>
      </c>
    </row>
    <row r="3" spans="1:16">
      <c r="A3" s="47"/>
      <c r="B3" s="47"/>
      <c r="C3" s="47"/>
      <c r="D3" s="47"/>
      <c r="E3" s="47"/>
      <c r="F3" s="47"/>
      <c r="G3" s="47"/>
    </row>
    <row r="4" spans="1:16">
      <c r="A4" s="47"/>
      <c r="B4" s="33"/>
      <c r="C4" s="34"/>
      <c r="D4" s="34"/>
      <c r="E4" s="34"/>
      <c r="F4" s="35"/>
      <c r="G4" s="47"/>
    </row>
    <row r="5" spans="1:16">
      <c r="A5" s="47"/>
      <c r="B5" s="36"/>
      <c r="C5" s="37" t="s">
        <v>1</v>
      </c>
      <c r="D5" s="37" t="s">
        <v>684</v>
      </c>
      <c r="E5" s="37" t="s">
        <v>685</v>
      </c>
      <c r="F5" s="38"/>
      <c r="G5" s="47"/>
    </row>
    <row r="6" spans="1:16">
      <c r="A6" s="47"/>
      <c r="B6" s="36"/>
      <c r="C6" s="39">
        <f ca="1">P28+1</f>
        <v>45931</v>
      </c>
      <c r="D6" s="265">
        <f ca="1">COUNTIF(cr_impAlm[[#All],[DATA]],C6)</f>
        <v>18</v>
      </c>
      <c r="E6" s="40">
        <f ca="1">COUNTIF(cr_impJnt[[#All],[DATA]],C6)</f>
        <v>14</v>
      </c>
      <c r="F6" s="38"/>
      <c r="G6" s="47"/>
    </row>
    <row r="7" spans="1:16">
      <c r="A7" s="47"/>
      <c r="B7" s="36"/>
      <c r="C7" s="63">
        <f ca="1">C6+1</f>
        <v>45932</v>
      </c>
      <c r="D7" s="265">
        <f ca="1">COUNTIF(cr_impAlm[[#All],[DATA]],C7)</f>
        <v>11</v>
      </c>
      <c r="E7" s="40">
        <f ca="1">COUNTIF(cr_impJnt[[#All],[DATA]],C7)</f>
        <v>14</v>
      </c>
      <c r="F7" s="38"/>
      <c r="G7" s="47"/>
    </row>
    <row r="8" spans="1:16">
      <c r="A8" s="47"/>
      <c r="B8" s="36"/>
      <c r="C8" s="63">
        <f t="shared" ref="C8:C22" ca="1" si="0">C7+1</f>
        <v>45933</v>
      </c>
      <c r="D8" s="265">
        <f ca="1">COUNTIF(cr_impAlm[[#All],[DATA]],C8)</f>
        <v>12</v>
      </c>
      <c r="E8" s="265">
        <f ca="1">COUNTIF(cr_impJnt[[#All],[DATA]],C8)</f>
        <v>14</v>
      </c>
      <c r="F8" s="38"/>
      <c r="G8" s="47"/>
      <c r="I8" s="55"/>
      <c r="J8" s="56"/>
      <c r="K8" s="56"/>
      <c r="L8" s="56"/>
      <c r="M8" s="57"/>
      <c r="O8" s="284" t="s">
        <v>686</v>
      </c>
      <c r="P8" s="284"/>
    </row>
    <row r="9" spans="1:16">
      <c r="A9" s="47"/>
      <c r="B9" s="36"/>
      <c r="C9" s="63">
        <f t="shared" ca="1" si="0"/>
        <v>45934</v>
      </c>
      <c r="D9" s="40">
        <f ca="1">COUNTIF(cr_impAlm[[#All],[DATA]],C9)</f>
        <v>9</v>
      </c>
      <c r="E9" s="70">
        <f ca="1">COUNTIF(cr_impJnt[[#All],[DATA]],C9)</f>
        <v>14</v>
      </c>
      <c r="F9" s="38"/>
      <c r="G9" s="47"/>
      <c r="I9" s="41"/>
      <c r="J9" s="290" t="str">
        <f ca="1">_xlfn.CONCAT("HOJE: ", TEXT(TODAY(),"DD/MM/AA"))</f>
        <v>HOJE: 29/10/25</v>
      </c>
      <c r="K9" s="290"/>
      <c r="L9" s="290"/>
      <c r="M9" s="43"/>
    </row>
    <row r="10" spans="1:16">
      <c r="A10" s="47"/>
      <c r="B10" s="36"/>
      <c r="C10" s="63">
        <f t="shared" ca="1" si="0"/>
        <v>45935</v>
      </c>
      <c r="D10" s="269">
        <f ca="1">COUNTIF(cr_impAlm[[#All],[DATA]],C10)</f>
        <v>8</v>
      </c>
      <c r="E10" s="70">
        <f ca="1">COUNTIF(cr_impJnt[[#All],[DATA]],C10)</f>
        <v>12</v>
      </c>
      <c r="F10" s="38"/>
      <c r="G10" s="47"/>
      <c r="I10" s="41"/>
      <c r="J10" s="289" t="str">
        <f ca="1">IF(OR(TEXT(TODAY(),"DD")="15",TEXT(TODAY(),"DD")="30"),"FECHAMENTO DE QUINZENA","")</f>
        <v/>
      </c>
      <c r="K10" s="289"/>
      <c r="L10" s="289"/>
      <c r="M10" s="43"/>
      <c r="O10" s="49" t="s">
        <v>687</v>
      </c>
      <c r="P10" s="49" t="s">
        <v>688</v>
      </c>
    </row>
    <row r="11" spans="1:16">
      <c r="A11" s="47"/>
      <c r="B11" s="36"/>
      <c r="C11" s="63">
        <f t="shared" ca="1" si="0"/>
        <v>45936</v>
      </c>
      <c r="D11" s="66">
        <f ca="1">COUNTIF(cr_impAlm[[#All],[DATA]],C11)</f>
        <v>10</v>
      </c>
      <c r="E11" s="40">
        <f ca="1">COUNTIF(cr_impJnt[[#All],[DATA]],C11)</f>
        <v>16</v>
      </c>
      <c r="F11" s="38"/>
      <c r="G11" s="47"/>
      <c r="I11" s="44"/>
      <c r="J11" s="58"/>
      <c r="K11" s="45"/>
      <c r="L11" s="45"/>
      <c r="M11" s="46"/>
      <c r="O11" s="285" t="s">
        <v>689</v>
      </c>
      <c r="P11" s="50" t="s">
        <v>690</v>
      </c>
    </row>
    <row r="12" spans="1:16" ht="15" customHeight="1">
      <c r="A12" s="47"/>
      <c r="B12" s="36"/>
      <c r="C12" s="63">
        <f t="shared" ca="1" si="0"/>
        <v>45937</v>
      </c>
      <c r="D12" s="70">
        <f ca="1">COUNTIF(cr_impAlm[[#All],[DATA]],C12)</f>
        <v>9</v>
      </c>
      <c r="E12" s="66">
        <f ca="1">COUNTIF(cr_impJnt[[#All],[DATA]],C12)</f>
        <v>14</v>
      </c>
      <c r="F12" s="38"/>
      <c r="G12" s="47"/>
      <c r="O12" s="285"/>
      <c r="P12" s="50" t="s">
        <v>691</v>
      </c>
    </row>
    <row r="13" spans="1:16">
      <c r="A13" s="47"/>
      <c r="B13" s="36"/>
      <c r="C13" s="63">
        <f ca="1">C12+1</f>
        <v>45938</v>
      </c>
      <c r="D13" s="40">
        <f ca="1">COUNTIF(cr_impAlm[[#All],[DATA]],C13)</f>
        <v>9</v>
      </c>
      <c r="E13" s="70">
        <f ca="1">COUNTIF(cr_impJnt[[#All],[DATA]],C13)</f>
        <v>14</v>
      </c>
      <c r="F13" s="38"/>
      <c r="G13" s="47"/>
      <c r="O13" s="285"/>
      <c r="P13" s="50" t="s">
        <v>692</v>
      </c>
    </row>
    <row r="14" spans="1:16">
      <c r="A14" s="47"/>
      <c r="B14" s="36"/>
      <c r="C14" s="63">
        <f t="shared" ca="1" si="0"/>
        <v>45939</v>
      </c>
      <c r="D14" s="40">
        <f ca="1">COUNTIF(cr_impAlm[[#All],[DATA]],C14)</f>
        <v>9</v>
      </c>
      <c r="E14" s="265">
        <f ca="1">COUNTIF(cr_impJnt[[#All],[DATA]],C14)</f>
        <v>14</v>
      </c>
      <c r="F14" s="38"/>
      <c r="G14" s="47"/>
      <c r="H14" s="60"/>
      <c r="O14" s="285"/>
      <c r="P14" s="50" t="s">
        <v>693</v>
      </c>
    </row>
    <row r="15" spans="1:16">
      <c r="A15" s="47"/>
      <c r="B15" s="36"/>
      <c r="C15" s="63">
        <f t="shared" ca="1" si="0"/>
        <v>45940</v>
      </c>
      <c r="D15" s="265">
        <f ca="1">COUNTIF(cr_impAlm[[#All],[DATA]],C15)</f>
        <v>9</v>
      </c>
      <c r="E15" s="40">
        <f ca="1">COUNTIF(cr_impJnt[[#All],[DATA]],C15)</f>
        <v>14</v>
      </c>
      <c r="F15" s="38"/>
      <c r="G15" s="47"/>
      <c r="O15" s="285"/>
      <c r="P15" s="50" t="s">
        <v>694</v>
      </c>
    </row>
    <row r="16" spans="1:16">
      <c r="A16" s="47"/>
      <c r="B16" s="36"/>
      <c r="C16" s="63">
        <f t="shared" ca="1" si="0"/>
        <v>45941</v>
      </c>
      <c r="D16" s="40">
        <f ca="1">COUNTIF(cr_impAlm[[#All],[DATA]],C16)</f>
        <v>8</v>
      </c>
      <c r="E16" s="40">
        <f ca="1">COUNTIF(cr_impJnt[[#All],[DATA]],C16)</f>
        <v>14</v>
      </c>
      <c r="F16" s="38"/>
      <c r="G16" s="47"/>
      <c r="O16" s="285"/>
      <c r="P16" s="50" t="s">
        <v>695</v>
      </c>
    </row>
    <row r="17" spans="1:16">
      <c r="A17" s="47"/>
      <c r="B17" s="36"/>
      <c r="C17" s="63">
        <f t="shared" ca="1" si="0"/>
        <v>45942</v>
      </c>
      <c r="D17" s="66">
        <f ca="1">COUNTIF(cr_impAlm[[#All],[DATA]],C17)</f>
        <v>6</v>
      </c>
      <c r="E17" s="40">
        <f ca="1">COUNTIF(cr_impJnt[[#All],[DATA]],C17)</f>
        <v>12</v>
      </c>
      <c r="F17" s="38"/>
      <c r="G17" s="47"/>
      <c r="O17" s="285"/>
      <c r="P17" s="50" t="s">
        <v>696</v>
      </c>
    </row>
    <row r="18" spans="1:16">
      <c r="A18" s="47"/>
      <c r="B18" s="36"/>
      <c r="C18" s="63">
        <f t="shared" ca="1" si="0"/>
        <v>45943</v>
      </c>
      <c r="D18" s="265">
        <f ca="1">COUNTIF(cr_impAlm[[#All],[DATA]],C18)</f>
        <v>10</v>
      </c>
      <c r="E18" s="40">
        <f ca="1">COUNTIF(cr_impJnt[[#All],[DATA]],C18)</f>
        <v>16</v>
      </c>
      <c r="F18" s="38"/>
      <c r="G18" s="47"/>
      <c r="O18" s="285"/>
      <c r="P18" s="50" t="s">
        <v>697</v>
      </c>
    </row>
    <row r="19" spans="1:16">
      <c r="A19" s="47"/>
      <c r="B19" s="36"/>
      <c r="C19" s="63">
        <f t="shared" ca="1" si="0"/>
        <v>45944</v>
      </c>
      <c r="D19" s="265">
        <f ca="1">COUNTIF(cr_impAlm[[#All],[DATA]],C19)</f>
        <v>9</v>
      </c>
      <c r="E19" s="265">
        <f ca="1">COUNTIF(cr_impJnt[[#All],[DATA]],C19)</f>
        <v>14</v>
      </c>
      <c r="F19" s="38"/>
      <c r="G19" s="47"/>
      <c r="O19" s="285"/>
      <c r="P19" s="50" t="s">
        <v>698</v>
      </c>
    </row>
    <row r="20" spans="1:16">
      <c r="A20" s="47"/>
      <c r="B20" s="36"/>
      <c r="C20" s="68">
        <f t="shared" ca="1" si="0"/>
        <v>45945</v>
      </c>
      <c r="D20" s="66">
        <f ca="1">COUNTIF(cr_impAlm[[#All],[DATA]],C20)</f>
        <v>9</v>
      </c>
      <c r="E20" s="66">
        <f ca="1">COUNTIF(cr_impJnt[[#All],[DATA]],C20)</f>
        <v>14</v>
      </c>
      <c r="F20" s="38"/>
      <c r="G20" s="47"/>
      <c r="O20" s="285"/>
      <c r="P20" s="50" t="s">
        <v>682</v>
      </c>
    </row>
    <row r="21" spans="1:16">
      <c r="A21" s="47"/>
      <c r="B21" s="36"/>
      <c r="C21" s="68">
        <f t="shared" ca="1" si="0"/>
        <v>45946</v>
      </c>
      <c r="D21" s="66">
        <f ca="1">COUNTIF(cr_impAlm[[#All],[DATA]],C21)</f>
        <v>9</v>
      </c>
      <c r="E21" s="66">
        <f ca="1">COUNTIF(cr_impJnt[[#All],[DATA]],C21)</f>
        <v>14</v>
      </c>
      <c r="F21" s="38"/>
      <c r="G21" s="47"/>
      <c r="O21" s="285"/>
      <c r="P21" s="50" t="s">
        <v>699</v>
      </c>
    </row>
    <row r="22" spans="1:16">
      <c r="A22" s="47"/>
      <c r="B22" s="36"/>
      <c r="C22" s="68">
        <f t="shared" ca="1" si="0"/>
        <v>45947</v>
      </c>
      <c r="D22" s="69">
        <f ca="1">COUNTIF(cr_impAlm[[#All],[DATA]],C22)</f>
        <v>9</v>
      </c>
      <c r="E22" s="70">
        <f ca="1">IF(P32="V",COUNTIF(cr_impJnt[[#All],[DATA]],C22),"XXXX")</f>
        <v>14</v>
      </c>
      <c r="F22" s="38"/>
      <c r="G22" s="47"/>
      <c r="O22" s="285"/>
      <c r="P22" s="50" t="s">
        <v>700</v>
      </c>
    </row>
    <row r="23" spans="1:16">
      <c r="A23" s="47"/>
      <c r="B23" s="41"/>
      <c r="C23" s="42" t="s">
        <v>701</v>
      </c>
      <c r="D23" s="40">
        <f ca="1">IF((DAY(C20)=15),SUM(D6:D20),SUM(D6:D21))</f>
        <v>146</v>
      </c>
      <c r="E23" s="40">
        <f ca="1">IF((DAY(C20)=15),SUM(E6:E20),SUM(E6:E21))</f>
        <v>210</v>
      </c>
      <c r="F23" s="43"/>
      <c r="G23" s="47"/>
      <c r="O23" s="51" t="s">
        <v>702</v>
      </c>
      <c r="P23" s="50" t="s">
        <v>683</v>
      </c>
    </row>
    <row r="24" spans="1:16">
      <c r="A24" s="47"/>
      <c r="B24" s="41"/>
      <c r="C24" s="286" t="str">
        <f ca="1">IF(E20&lt;&gt;0,"FINALIZADO","EM ANDAMENTO")</f>
        <v>FINALIZADO</v>
      </c>
      <c r="D24" s="286"/>
      <c r="E24" s="286"/>
      <c r="F24" s="43"/>
      <c r="G24" s="47"/>
      <c r="O24" s="51" t="s">
        <v>703</v>
      </c>
      <c r="P24" s="50" t="s">
        <v>704</v>
      </c>
    </row>
    <row r="25" spans="1:16">
      <c r="A25" s="47"/>
      <c r="B25" s="44"/>
      <c r="C25" s="45"/>
      <c r="D25" s="45"/>
      <c r="E25" s="45"/>
      <c r="F25" s="46"/>
      <c r="G25" s="47"/>
      <c r="O25" s="51" t="s">
        <v>683</v>
      </c>
      <c r="P25" s="50" t="s">
        <v>705</v>
      </c>
    </row>
    <row r="26" spans="1:16">
      <c r="A26" s="47"/>
      <c r="B26" s="47"/>
      <c r="C26" s="47"/>
      <c r="D26" s="47"/>
      <c r="E26" s="47"/>
      <c r="F26" s="47"/>
      <c r="G26" s="47"/>
      <c r="O26" s="51" t="s">
        <v>704</v>
      </c>
      <c r="P26" s="50">
        <v>16</v>
      </c>
    </row>
    <row r="27" spans="1:16">
      <c r="O27" s="51" t="s">
        <v>706</v>
      </c>
      <c r="P27" s="50" t="str" cm="1">
        <f t="array" ref="P27">_xlfn.IFS(F2=O25,P25,F2=O26,P26)</f>
        <v>01</v>
      </c>
    </row>
    <row r="28" spans="1:16">
      <c r="O28" s="51" t="s">
        <v>707</v>
      </c>
      <c r="P28" s="52">
        <f ca="1">_xlfn.CONCAT(P27,"/",D2,"/",TEXT(TODAY(),"AAAA"))-1</f>
        <v>45930</v>
      </c>
    </row>
    <row r="29" spans="1:16">
      <c r="O29" s="51" t="s">
        <v>708</v>
      </c>
      <c r="P29" s="52">
        <f ca="1">_xlfn.CONCAT(P27,"/",D2,"/",TEXT(TODAY(),"AAAA"))-1</f>
        <v>45930</v>
      </c>
    </row>
    <row r="30" spans="1:16">
      <c r="O30" s="53" t="s">
        <v>709</v>
      </c>
      <c r="P30" s="50" t="str">
        <f ca="1">TEXT(C6,"MMMM")</f>
        <v>outubro</v>
      </c>
    </row>
    <row r="31" spans="1:16">
      <c r="O31" s="53" t="s">
        <v>710</v>
      </c>
      <c r="P31" s="50" t="str">
        <f ca="1">TEXT(C22,"MMMM")</f>
        <v>outubro</v>
      </c>
    </row>
    <row r="32" spans="1:16">
      <c r="O32" s="53" t="s">
        <v>711</v>
      </c>
      <c r="P32" s="50" t="str">
        <f ca="1">IF(P30=P31,"V","F")</f>
        <v>V</v>
      </c>
    </row>
    <row r="33" spans="15:16">
      <c r="O33" s="53" t="s">
        <v>712</v>
      </c>
      <c r="P33" s="52">
        <f ca="1">TODAY()</f>
        <v>45959</v>
      </c>
    </row>
  </sheetData>
  <mergeCells count="7">
    <mergeCell ref="O8:P8"/>
    <mergeCell ref="O11:O22"/>
    <mergeCell ref="C24:E24"/>
    <mergeCell ref="B2:C2"/>
    <mergeCell ref="J10:L10"/>
    <mergeCell ref="J9:L9"/>
    <mergeCell ref="D2:E2"/>
  </mergeCells>
  <phoneticPr fontId="11" type="noConversion"/>
  <conditionalFormatting sqref="C6:E22">
    <cfRule type="expression" dxfId="207" priority="11">
      <formula>$C6=TODAY()</formula>
    </cfRule>
    <cfRule type="expression" dxfId="206" priority="12">
      <formula>$C6=(TODAY()-1)</formula>
    </cfRule>
  </conditionalFormatting>
  <conditionalFormatting sqref="C19:E22">
    <cfRule type="expression" dxfId="205" priority="3">
      <formula>DAY(C17)=1</formula>
    </cfRule>
  </conditionalFormatting>
  <conditionalFormatting sqref="C21:E22">
    <cfRule type="expression" dxfId="204" priority="1">
      <formula>DAY($C$21)=1</formula>
    </cfRule>
    <cfRule type="expression" dxfId="203" priority="10">
      <formula>DAY($C$20)=15</formula>
    </cfRule>
  </conditionalFormatting>
  <conditionalFormatting sqref="C22:E22">
    <cfRule type="expression" dxfId="202" priority="2">
      <formula>DAY($C$22)=1</formula>
    </cfRule>
  </conditionalFormatting>
  <conditionalFormatting sqref="C24:E24">
    <cfRule type="cellIs" dxfId="201" priority="19" operator="equal">
      <formula>"EM ANDAMENTO"</formula>
    </cfRule>
  </conditionalFormatting>
  <conditionalFormatting sqref="G2">
    <cfRule type="expression" dxfId="200" priority="27">
      <formula>$J$10="FECHAMENTO DE QUINZENA"</formula>
    </cfRule>
    <cfRule type="expression" dxfId="199" priority="28">
      <formula>$C$24="FINALIZADO"</formula>
    </cfRule>
  </conditionalFormatting>
  <conditionalFormatting sqref="J9:L9">
    <cfRule type="expression" dxfId="198" priority="21">
      <formula>$J$10="FECHAMENTO DE QUINZENA"</formula>
    </cfRule>
  </conditionalFormatting>
  <dataValidations count="3">
    <dataValidation allowBlank="1" showInputMessage="1" showErrorMessage="1" promptTitle="AVISO" prompt="NÃO MEXA EM NADA DESSA PARTE DA PLANILHA_x000a_" sqref="O8:P8" xr:uid="{A0819AB0-6D1C-4813-9082-869B520A217C}"/>
    <dataValidation type="list" showInputMessage="1" showErrorMessage="1" errorTitle="INSIRA UMA QUINZENA VÁLIDA" error="Digite um valor correspondente aos da sugestões." prompt="INSERIR QUINZENA" sqref="F2" xr:uid="{3104246C-960D-442A-BF61-97283A2E967F}">
      <formula1>QUINZENAS</formula1>
    </dataValidation>
    <dataValidation type="list" showInputMessage="1" showErrorMessage="1" errorTitle="INSIRA UM MÊS" error="O texto deve corresponder ao que aparece na sugestão." prompt="INFORME O MÊS" sqref="D2:E2" xr:uid="{82363EAF-1700-4527-B944-1A9D9D388FAC}">
      <formula1>db_Meses</formula1>
    </dataValidation>
  </dataValidations>
  <printOptions horizontalCentered="1" verticalCentered="1"/>
  <pageMargins left="0.511811024" right="0.511811024" top="0.78740157499999996" bottom="0.78740157499999996" header="0.31496062000000002" footer="0.31496062000000002"/>
  <pageSetup paperSize="9" fitToHeight="0" orientation="portrait"/>
  <ignoredErrors>
    <ignoredError sqref="P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E1BD-6ECF-4C0C-8B9B-51165DB1E9DE}">
  <sheetPr>
    <tabColor theme="5"/>
    <pageSetUpPr fitToPage="1"/>
  </sheetPr>
  <dimension ref="A1:I110"/>
  <sheetViews>
    <sheetView topLeftCell="A101" workbookViewId="0">
      <selection sqref="A1:I110"/>
    </sheetView>
  </sheetViews>
  <sheetFormatPr defaultColWidth="9" defaultRowHeight="16.5" customHeight="1"/>
  <cols>
    <col min="1" max="1" width="12.125" customWidth="1"/>
    <col min="2" max="2" width="16.375" customWidth="1"/>
    <col min="3" max="4" width="13" customWidth="1"/>
    <col min="5" max="5" width="47.25" customWidth="1"/>
    <col min="6" max="6" width="47.25" hidden="1" customWidth="1"/>
    <col min="7" max="7" width="9.75" bestFit="1" customWidth="1"/>
    <col min="8" max="8" width="15.125" bestFit="1" customWidth="1"/>
    <col min="9" max="9" width="17.375" customWidth="1"/>
  </cols>
  <sheetData>
    <row r="1" spans="1:9" ht="16.5" customHeight="1">
      <c r="A1" s="293" t="s">
        <v>713</v>
      </c>
      <c r="B1" s="293"/>
      <c r="C1" s="293"/>
      <c r="D1" s="293"/>
      <c r="E1" s="293"/>
      <c r="F1" s="293"/>
      <c r="G1" s="293"/>
      <c r="H1" s="293"/>
      <c r="I1" s="294"/>
    </row>
    <row r="2" spans="1:9" ht="16.5" customHeight="1">
      <c r="A2" s="276" t="s">
        <v>1</v>
      </c>
      <c r="B2" s="276" t="s">
        <v>714</v>
      </c>
      <c r="C2" s="276" t="s">
        <v>4</v>
      </c>
      <c r="D2" s="276" t="s">
        <v>715</v>
      </c>
      <c r="E2" s="223" t="s">
        <v>716</v>
      </c>
      <c r="F2" s="223" t="s">
        <v>6</v>
      </c>
      <c r="G2" s="223" t="s">
        <v>7</v>
      </c>
      <c r="H2" s="224" t="s">
        <v>567</v>
      </c>
      <c r="I2" s="226" t="s">
        <v>568</v>
      </c>
    </row>
    <row r="3" spans="1:9" ht="16.5" hidden="1" customHeight="1">
      <c r="A3" s="233">
        <v>45849</v>
      </c>
      <c r="B3" s="233" t="s">
        <v>717</v>
      </c>
      <c r="C3" s="233" t="s">
        <v>718</v>
      </c>
      <c r="D3" s="225" t="s">
        <v>684</v>
      </c>
      <c r="E3" s="113" t="s">
        <v>719</v>
      </c>
      <c r="F3" s="19"/>
      <c r="G3" s="19" t="str">
        <f t="shared" ref="G3:G34" si="0">IF(E3="MOTORISTA","","1")</f>
        <v>1</v>
      </c>
      <c r="H3" s="20">
        <f t="shared" ref="H3:H34" si="1">IF(E3="MOTORISTA","",18)</f>
        <v>18</v>
      </c>
      <c r="I3" s="29"/>
    </row>
    <row r="4" spans="1:9" ht="16.5" hidden="1" customHeight="1">
      <c r="A4" s="233">
        <v>45849</v>
      </c>
      <c r="B4" s="233" t="s">
        <v>717</v>
      </c>
      <c r="C4" s="233" t="s">
        <v>718</v>
      </c>
      <c r="D4" s="225" t="s">
        <v>684</v>
      </c>
      <c r="E4" s="113" t="s">
        <v>720</v>
      </c>
      <c r="F4" s="19"/>
      <c r="G4" s="19" t="str">
        <f t="shared" si="0"/>
        <v>1</v>
      </c>
      <c r="H4" s="20">
        <f t="shared" si="1"/>
        <v>18</v>
      </c>
      <c r="I4" s="29"/>
    </row>
    <row r="5" spans="1:9" ht="16.5" hidden="1" customHeight="1">
      <c r="A5" s="233">
        <v>45849</v>
      </c>
      <c r="B5" s="233" t="s">
        <v>717</v>
      </c>
      <c r="C5" s="233" t="s">
        <v>718</v>
      </c>
      <c r="D5" s="225" t="s">
        <v>684</v>
      </c>
      <c r="E5" s="113" t="s">
        <v>721</v>
      </c>
      <c r="F5" s="19"/>
      <c r="G5" s="19" t="str">
        <f t="shared" si="0"/>
        <v>1</v>
      </c>
      <c r="H5" s="20">
        <f t="shared" si="1"/>
        <v>18</v>
      </c>
      <c r="I5" s="29"/>
    </row>
    <row r="6" spans="1:9" ht="16.5" hidden="1" customHeight="1">
      <c r="A6" s="233">
        <v>45849</v>
      </c>
      <c r="B6" s="233" t="s">
        <v>717</v>
      </c>
      <c r="C6" s="233" t="s">
        <v>718</v>
      </c>
      <c r="D6" s="225" t="s">
        <v>684</v>
      </c>
      <c r="E6" s="113" t="s">
        <v>722</v>
      </c>
      <c r="F6" s="19"/>
      <c r="G6" s="19" t="str">
        <f t="shared" si="0"/>
        <v>1</v>
      </c>
      <c r="H6" s="20">
        <f t="shared" si="1"/>
        <v>18</v>
      </c>
      <c r="I6" s="29"/>
    </row>
    <row r="7" spans="1:9" ht="16.5" hidden="1" customHeight="1">
      <c r="A7" s="233">
        <v>45849</v>
      </c>
      <c r="B7" s="233" t="s">
        <v>717</v>
      </c>
      <c r="C7" s="233" t="s">
        <v>718</v>
      </c>
      <c r="D7" s="225" t="s">
        <v>684</v>
      </c>
      <c r="E7" s="113" t="s">
        <v>723</v>
      </c>
      <c r="F7" s="19"/>
      <c r="G7" s="19" t="str">
        <f t="shared" si="0"/>
        <v>1</v>
      </c>
      <c r="H7" s="20">
        <f t="shared" si="1"/>
        <v>18</v>
      </c>
      <c r="I7" s="29"/>
    </row>
    <row r="8" spans="1:9" ht="16.5" hidden="1" customHeight="1">
      <c r="A8" s="233">
        <v>45849</v>
      </c>
      <c r="B8" s="233" t="s">
        <v>717</v>
      </c>
      <c r="C8" s="233" t="s">
        <v>718</v>
      </c>
      <c r="D8" s="225" t="s">
        <v>684</v>
      </c>
      <c r="E8" s="113" t="s">
        <v>724</v>
      </c>
      <c r="F8" s="19"/>
      <c r="G8" s="19" t="str">
        <f t="shared" si="0"/>
        <v>1</v>
      </c>
      <c r="H8" s="20">
        <f t="shared" si="1"/>
        <v>18</v>
      </c>
      <c r="I8" s="29"/>
    </row>
    <row r="9" spans="1:9" ht="16.5" hidden="1" customHeight="1">
      <c r="A9" s="233">
        <v>45849</v>
      </c>
      <c r="B9" s="233" t="s">
        <v>717</v>
      </c>
      <c r="C9" s="233" t="s">
        <v>718</v>
      </c>
      <c r="D9" s="225" t="s">
        <v>684</v>
      </c>
      <c r="E9" s="113" t="s">
        <v>725</v>
      </c>
      <c r="F9" s="19"/>
      <c r="G9" s="19" t="str">
        <f t="shared" si="0"/>
        <v>1</v>
      </c>
      <c r="H9" s="20">
        <f t="shared" si="1"/>
        <v>18</v>
      </c>
      <c r="I9" s="29"/>
    </row>
    <row r="10" spans="1:9" ht="16.5" hidden="1" customHeight="1">
      <c r="A10" s="233">
        <v>45849</v>
      </c>
      <c r="B10" s="233" t="s">
        <v>717</v>
      </c>
      <c r="C10" s="233" t="s">
        <v>718</v>
      </c>
      <c r="D10" s="225" t="s">
        <v>684</v>
      </c>
      <c r="E10" s="113" t="s">
        <v>726</v>
      </c>
      <c r="F10" s="19"/>
      <c r="G10" s="19" t="str">
        <f t="shared" si="0"/>
        <v>1</v>
      </c>
      <c r="H10" s="20">
        <f t="shared" si="1"/>
        <v>18</v>
      </c>
      <c r="I10" s="29"/>
    </row>
    <row r="11" spans="1:9" ht="16.5" hidden="1" customHeight="1">
      <c r="A11" s="233">
        <v>45849</v>
      </c>
      <c r="B11" s="233" t="s">
        <v>717</v>
      </c>
      <c r="C11" s="233" t="s">
        <v>718</v>
      </c>
      <c r="D11" s="225" t="s">
        <v>685</v>
      </c>
      <c r="E11" s="113" t="s">
        <v>719</v>
      </c>
      <c r="F11" s="19"/>
      <c r="G11" s="19" t="str">
        <f t="shared" si="0"/>
        <v>1</v>
      </c>
      <c r="H11" s="20">
        <f t="shared" si="1"/>
        <v>18</v>
      </c>
      <c r="I11" s="29"/>
    </row>
    <row r="12" spans="1:9" ht="16.5" hidden="1" customHeight="1">
      <c r="A12" s="233">
        <v>45849</v>
      </c>
      <c r="B12" s="233" t="s">
        <v>717</v>
      </c>
      <c r="C12" s="233" t="s">
        <v>718</v>
      </c>
      <c r="D12" s="225" t="s">
        <v>685</v>
      </c>
      <c r="E12" s="113" t="s">
        <v>720</v>
      </c>
      <c r="F12" s="19"/>
      <c r="G12" s="19" t="str">
        <f t="shared" si="0"/>
        <v>1</v>
      </c>
      <c r="H12" s="20">
        <f t="shared" si="1"/>
        <v>18</v>
      </c>
      <c r="I12" s="29"/>
    </row>
    <row r="13" spans="1:9" ht="16.5" hidden="1" customHeight="1">
      <c r="A13" s="233">
        <v>45849</v>
      </c>
      <c r="B13" s="233" t="s">
        <v>717</v>
      </c>
      <c r="C13" s="233" t="s">
        <v>718</v>
      </c>
      <c r="D13" s="225" t="s">
        <v>685</v>
      </c>
      <c r="E13" s="113" t="s">
        <v>721</v>
      </c>
      <c r="F13" s="19"/>
      <c r="G13" s="19" t="str">
        <f t="shared" si="0"/>
        <v>1</v>
      </c>
      <c r="H13" s="20">
        <f t="shared" si="1"/>
        <v>18</v>
      </c>
      <c r="I13" s="29"/>
    </row>
    <row r="14" spans="1:9" ht="16.5" hidden="1" customHeight="1">
      <c r="A14" s="233">
        <v>45849</v>
      </c>
      <c r="B14" s="233" t="s">
        <v>717</v>
      </c>
      <c r="C14" s="233" t="s">
        <v>718</v>
      </c>
      <c r="D14" s="225" t="s">
        <v>685</v>
      </c>
      <c r="E14" s="113" t="s">
        <v>722</v>
      </c>
      <c r="F14" s="19"/>
      <c r="G14" s="19" t="str">
        <f t="shared" si="0"/>
        <v>1</v>
      </c>
      <c r="H14" s="20">
        <f t="shared" si="1"/>
        <v>18</v>
      </c>
      <c r="I14" s="29"/>
    </row>
    <row r="15" spans="1:9" ht="16.5" hidden="1" customHeight="1">
      <c r="A15" s="233">
        <v>45849</v>
      </c>
      <c r="B15" s="233" t="s">
        <v>717</v>
      </c>
      <c r="C15" s="233" t="s">
        <v>718</v>
      </c>
      <c r="D15" s="225" t="s">
        <v>685</v>
      </c>
      <c r="E15" s="113" t="s">
        <v>723</v>
      </c>
      <c r="F15" s="19"/>
      <c r="G15" s="19" t="str">
        <f t="shared" si="0"/>
        <v>1</v>
      </c>
      <c r="H15" s="20">
        <f t="shared" si="1"/>
        <v>18</v>
      </c>
      <c r="I15" s="29"/>
    </row>
    <row r="16" spans="1:9" ht="16.5" hidden="1" customHeight="1">
      <c r="A16" s="233">
        <v>45849</v>
      </c>
      <c r="B16" s="233" t="s">
        <v>717</v>
      </c>
      <c r="C16" s="233" t="s">
        <v>718</v>
      </c>
      <c r="D16" s="225" t="s">
        <v>685</v>
      </c>
      <c r="E16" s="113" t="s">
        <v>724</v>
      </c>
      <c r="F16" s="19"/>
      <c r="G16" s="19" t="str">
        <f t="shared" si="0"/>
        <v>1</v>
      </c>
      <c r="H16" s="20">
        <f t="shared" si="1"/>
        <v>18</v>
      </c>
      <c r="I16" s="29"/>
    </row>
    <row r="17" spans="1:9" ht="16.5" hidden="1" customHeight="1">
      <c r="A17" s="233">
        <v>45849</v>
      </c>
      <c r="B17" s="233" t="s">
        <v>717</v>
      </c>
      <c r="C17" s="233" t="s">
        <v>718</v>
      </c>
      <c r="D17" s="225" t="s">
        <v>685</v>
      </c>
      <c r="E17" s="113" t="s">
        <v>725</v>
      </c>
      <c r="F17" s="19"/>
      <c r="G17" s="19" t="str">
        <f t="shared" si="0"/>
        <v>1</v>
      </c>
      <c r="H17" s="20">
        <f t="shared" si="1"/>
        <v>18</v>
      </c>
      <c r="I17" s="29"/>
    </row>
    <row r="18" spans="1:9" ht="16.5" hidden="1" customHeight="1">
      <c r="A18" s="225">
        <v>45850</v>
      </c>
      <c r="B18" s="225" t="s">
        <v>717</v>
      </c>
      <c r="C18" s="225" t="s">
        <v>718</v>
      </c>
      <c r="D18" s="225" t="s">
        <v>684</v>
      </c>
      <c r="E18" s="113" t="s">
        <v>719</v>
      </c>
      <c r="F18" s="19"/>
      <c r="G18" s="19" t="str">
        <f t="shared" si="0"/>
        <v>1</v>
      </c>
      <c r="H18" s="20">
        <f t="shared" si="1"/>
        <v>18</v>
      </c>
      <c r="I18" s="227"/>
    </row>
    <row r="19" spans="1:9" ht="16.5" hidden="1" customHeight="1">
      <c r="A19" s="225">
        <v>45850</v>
      </c>
      <c r="B19" s="225" t="s">
        <v>717</v>
      </c>
      <c r="C19" s="225" t="s">
        <v>718</v>
      </c>
      <c r="D19" s="225" t="s">
        <v>684</v>
      </c>
      <c r="E19" s="113" t="s">
        <v>720</v>
      </c>
      <c r="F19" s="19"/>
      <c r="G19" s="19" t="str">
        <f t="shared" si="0"/>
        <v>1</v>
      </c>
      <c r="H19" s="20">
        <f t="shared" si="1"/>
        <v>18</v>
      </c>
      <c r="I19" s="228"/>
    </row>
    <row r="20" spans="1:9" ht="16.5" hidden="1" customHeight="1">
      <c r="A20" s="225">
        <v>45850</v>
      </c>
      <c r="B20" s="225" t="s">
        <v>717</v>
      </c>
      <c r="C20" s="225" t="s">
        <v>718</v>
      </c>
      <c r="D20" s="225" t="s">
        <v>684</v>
      </c>
      <c r="E20" s="113" t="s">
        <v>721</v>
      </c>
      <c r="F20" s="19"/>
      <c r="G20" s="19" t="str">
        <f t="shared" si="0"/>
        <v>1</v>
      </c>
      <c r="H20" s="20">
        <f t="shared" si="1"/>
        <v>18</v>
      </c>
      <c r="I20" s="228"/>
    </row>
    <row r="21" spans="1:9" ht="16.5" hidden="1" customHeight="1">
      <c r="A21" s="225">
        <v>45850</v>
      </c>
      <c r="B21" s="225" t="s">
        <v>717</v>
      </c>
      <c r="C21" s="225" t="s">
        <v>718</v>
      </c>
      <c r="D21" s="225" t="s">
        <v>684</v>
      </c>
      <c r="E21" s="113" t="s">
        <v>722</v>
      </c>
      <c r="F21" s="19"/>
      <c r="G21" s="19" t="str">
        <f t="shared" si="0"/>
        <v>1</v>
      </c>
      <c r="H21" s="20">
        <f t="shared" si="1"/>
        <v>18</v>
      </c>
      <c r="I21" s="228"/>
    </row>
    <row r="22" spans="1:9" ht="16.5" hidden="1" customHeight="1">
      <c r="A22" s="225">
        <v>45850</v>
      </c>
      <c r="B22" s="225" t="s">
        <v>717</v>
      </c>
      <c r="C22" s="225" t="s">
        <v>718</v>
      </c>
      <c r="D22" s="225" t="s">
        <v>684</v>
      </c>
      <c r="E22" s="113" t="s">
        <v>723</v>
      </c>
      <c r="F22" s="19"/>
      <c r="G22" s="19" t="str">
        <f t="shared" si="0"/>
        <v>1</v>
      </c>
      <c r="H22" s="20">
        <f t="shared" si="1"/>
        <v>18</v>
      </c>
      <c r="I22" s="228"/>
    </row>
    <row r="23" spans="1:9" ht="16.5" hidden="1" customHeight="1">
      <c r="A23" s="225">
        <v>45850</v>
      </c>
      <c r="B23" s="225" t="s">
        <v>717</v>
      </c>
      <c r="C23" s="225" t="s">
        <v>718</v>
      </c>
      <c r="D23" s="225" t="s">
        <v>684</v>
      </c>
      <c r="E23" s="113" t="s">
        <v>724</v>
      </c>
      <c r="F23" s="19"/>
      <c r="G23" s="19" t="str">
        <f t="shared" si="0"/>
        <v>1</v>
      </c>
      <c r="H23" s="20">
        <f t="shared" si="1"/>
        <v>18</v>
      </c>
      <c r="I23" s="228"/>
    </row>
    <row r="24" spans="1:9" ht="15.75" hidden="1">
      <c r="A24" s="225">
        <v>45850</v>
      </c>
      <c r="B24" s="225" t="s">
        <v>717</v>
      </c>
      <c r="C24" s="225" t="s">
        <v>718</v>
      </c>
      <c r="D24" s="225" t="s">
        <v>684</v>
      </c>
      <c r="E24" s="113" t="s">
        <v>725</v>
      </c>
      <c r="F24" s="19"/>
      <c r="G24" s="19" t="str">
        <f t="shared" si="0"/>
        <v>1</v>
      </c>
      <c r="H24" s="20">
        <f t="shared" si="1"/>
        <v>18</v>
      </c>
      <c r="I24" s="228"/>
    </row>
    <row r="25" spans="1:9" ht="16.5" hidden="1" customHeight="1">
      <c r="A25" s="229">
        <v>45850</v>
      </c>
      <c r="B25" s="229" t="s">
        <v>717</v>
      </c>
      <c r="C25" s="229" t="s">
        <v>718</v>
      </c>
      <c r="D25" s="229" t="s">
        <v>684</v>
      </c>
      <c r="E25" s="230" t="s">
        <v>726</v>
      </c>
      <c r="F25" s="231"/>
      <c r="G25" s="231" t="str">
        <f t="shared" si="0"/>
        <v>1</v>
      </c>
      <c r="H25" s="232">
        <f t="shared" si="1"/>
        <v>18</v>
      </c>
      <c r="I25" s="29"/>
    </row>
    <row r="26" spans="1:9" ht="16.5" hidden="1" customHeight="1">
      <c r="A26" s="233">
        <v>45850</v>
      </c>
      <c r="B26" s="233" t="s">
        <v>717</v>
      </c>
      <c r="C26" s="233" t="s">
        <v>718</v>
      </c>
      <c r="D26" s="229" t="s">
        <v>685</v>
      </c>
      <c r="E26" s="113" t="s">
        <v>719</v>
      </c>
      <c r="F26" s="19"/>
      <c r="G26" s="19" t="str">
        <f t="shared" si="0"/>
        <v>1</v>
      </c>
      <c r="H26" s="20">
        <f t="shared" si="1"/>
        <v>18</v>
      </c>
      <c r="I26" s="29"/>
    </row>
    <row r="27" spans="1:9" ht="16.5" hidden="1" customHeight="1">
      <c r="A27" s="233">
        <v>45850</v>
      </c>
      <c r="B27" s="233" t="s">
        <v>717</v>
      </c>
      <c r="C27" s="233" t="s">
        <v>718</v>
      </c>
      <c r="D27" s="229" t="s">
        <v>685</v>
      </c>
      <c r="E27" s="113" t="s">
        <v>720</v>
      </c>
      <c r="F27" s="19"/>
      <c r="G27" s="19" t="str">
        <f t="shared" si="0"/>
        <v>1</v>
      </c>
      <c r="H27" s="20">
        <f t="shared" si="1"/>
        <v>18</v>
      </c>
      <c r="I27" s="29"/>
    </row>
    <row r="28" spans="1:9" ht="16.5" hidden="1" customHeight="1">
      <c r="A28" s="233">
        <v>45850</v>
      </c>
      <c r="B28" s="233" t="s">
        <v>717</v>
      </c>
      <c r="C28" s="233" t="s">
        <v>718</v>
      </c>
      <c r="D28" s="229" t="s">
        <v>685</v>
      </c>
      <c r="E28" s="113" t="s">
        <v>721</v>
      </c>
      <c r="F28" s="19"/>
      <c r="G28" s="19" t="str">
        <f t="shared" si="0"/>
        <v>1</v>
      </c>
      <c r="H28" s="20">
        <f t="shared" si="1"/>
        <v>18</v>
      </c>
      <c r="I28" s="29"/>
    </row>
    <row r="29" spans="1:9" ht="16.5" hidden="1" customHeight="1">
      <c r="A29" s="233">
        <v>45850</v>
      </c>
      <c r="B29" s="233" t="s">
        <v>717</v>
      </c>
      <c r="C29" s="233" t="s">
        <v>718</v>
      </c>
      <c r="D29" s="229" t="s">
        <v>685</v>
      </c>
      <c r="E29" s="113" t="s">
        <v>722</v>
      </c>
      <c r="F29" s="19"/>
      <c r="G29" s="19" t="str">
        <f t="shared" si="0"/>
        <v>1</v>
      </c>
      <c r="H29" s="20">
        <f t="shared" si="1"/>
        <v>18</v>
      </c>
      <c r="I29" s="29"/>
    </row>
    <row r="30" spans="1:9" ht="16.5" hidden="1" customHeight="1">
      <c r="A30" s="233">
        <v>45850</v>
      </c>
      <c r="B30" s="233" t="s">
        <v>717</v>
      </c>
      <c r="C30" s="233" t="s">
        <v>718</v>
      </c>
      <c r="D30" s="229" t="s">
        <v>685</v>
      </c>
      <c r="E30" s="113" t="s">
        <v>723</v>
      </c>
      <c r="F30" s="19"/>
      <c r="G30" s="19" t="str">
        <f t="shared" si="0"/>
        <v>1</v>
      </c>
      <c r="H30" s="20">
        <f t="shared" si="1"/>
        <v>18</v>
      </c>
      <c r="I30" s="29"/>
    </row>
    <row r="31" spans="1:9" ht="16.5" hidden="1" customHeight="1">
      <c r="A31" s="233">
        <v>45850</v>
      </c>
      <c r="B31" s="233" t="s">
        <v>717</v>
      </c>
      <c r="C31" s="233" t="s">
        <v>718</v>
      </c>
      <c r="D31" s="229" t="s">
        <v>685</v>
      </c>
      <c r="E31" s="113" t="s">
        <v>724</v>
      </c>
      <c r="F31" s="19"/>
      <c r="G31" s="19" t="str">
        <f t="shared" si="0"/>
        <v>1</v>
      </c>
      <c r="H31" s="20">
        <f t="shared" si="1"/>
        <v>18</v>
      </c>
      <c r="I31" s="29"/>
    </row>
    <row r="32" spans="1:9" ht="16.5" hidden="1" customHeight="1">
      <c r="A32" s="233">
        <v>45850</v>
      </c>
      <c r="B32" s="233" t="s">
        <v>717</v>
      </c>
      <c r="C32" s="233" t="s">
        <v>718</v>
      </c>
      <c r="D32" s="225" t="s">
        <v>685</v>
      </c>
      <c r="E32" s="113" t="s">
        <v>725</v>
      </c>
      <c r="F32" s="19"/>
      <c r="G32" s="19" t="str">
        <f t="shared" si="0"/>
        <v>1</v>
      </c>
      <c r="H32" s="20">
        <f t="shared" si="1"/>
        <v>18</v>
      </c>
      <c r="I32" s="29"/>
    </row>
    <row r="33" spans="1:9" ht="16.5" hidden="1" customHeight="1">
      <c r="A33" s="233">
        <v>45851</v>
      </c>
      <c r="B33" s="233" t="s">
        <v>717</v>
      </c>
      <c r="C33" s="233" t="s">
        <v>718</v>
      </c>
      <c r="D33" s="225" t="s">
        <v>684</v>
      </c>
      <c r="E33" s="113" t="s">
        <v>719</v>
      </c>
      <c r="F33" s="19"/>
      <c r="G33" s="19" t="str">
        <f t="shared" si="0"/>
        <v>1</v>
      </c>
      <c r="H33" s="20">
        <f t="shared" si="1"/>
        <v>18</v>
      </c>
      <c r="I33" s="29"/>
    </row>
    <row r="34" spans="1:9" ht="16.5" hidden="1" customHeight="1">
      <c r="A34" s="233">
        <v>45851</v>
      </c>
      <c r="B34" s="233" t="s">
        <v>717</v>
      </c>
      <c r="C34" s="233" t="s">
        <v>718</v>
      </c>
      <c r="D34" s="225" t="s">
        <v>684</v>
      </c>
      <c r="E34" s="113" t="s">
        <v>720</v>
      </c>
      <c r="F34" s="19"/>
      <c r="G34" s="19" t="str">
        <f t="shared" si="0"/>
        <v>1</v>
      </c>
      <c r="H34" s="20">
        <f t="shared" si="1"/>
        <v>18</v>
      </c>
      <c r="I34" s="29"/>
    </row>
    <row r="35" spans="1:9" ht="16.5" hidden="1" customHeight="1">
      <c r="A35" s="233">
        <v>45851</v>
      </c>
      <c r="B35" s="233" t="s">
        <v>717</v>
      </c>
      <c r="C35" s="233" t="s">
        <v>718</v>
      </c>
      <c r="D35" s="225" t="s">
        <v>684</v>
      </c>
      <c r="E35" s="113" t="s">
        <v>721</v>
      </c>
      <c r="F35" s="19"/>
      <c r="G35" s="19" t="str">
        <f t="shared" ref="G35:G66" si="2">IF(E35="MOTORISTA","","1")</f>
        <v>1</v>
      </c>
      <c r="H35" s="20">
        <f t="shared" ref="H35:H66" si="3">IF(E35="MOTORISTA","",18)</f>
        <v>18</v>
      </c>
      <c r="I35" s="29"/>
    </row>
    <row r="36" spans="1:9" ht="16.5" hidden="1" customHeight="1">
      <c r="A36" s="233">
        <v>45851</v>
      </c>
      <c r="B36" s="233" t="s">
        <v>717</v>
      </c>
      <c r="C36" s="233" t="s">
        <v>718</v>
      </c>
      <c r="D36" s="225" t="s">
        <v>684</v>
      </c>
      <c r="E36" s="113" t="s">
        <v>722</v>
      </c>
      <c r="F36" s="19"/>
      <c r="G36" s="19" t="str">
        <f t="shared" si="2"/>
        <v>1</v>
      </c>
      <c r="H36" s="20">
        <f t="shared" si="3"/>
        <v>18</v>
      </c>
      <c r="I36" s="29"/>
    </row>
    <row r="37" spans="1:9" ht="16.5" hidden="1" customHeight="1">
      <c r="A37" s="233">
        <v>45851</v>
      </c>
      <c r="B37" s="233" t="s">
        <v>717</v>
      </c>
      <c r="C37" s="233" t="s">
        <v>718</v>
      </c>
      <c r="D37" s="225" t="s">
        <v>684</v>
      </c>
      <c r="E37" s="113" t="s">
        <v>723</v>
      </c>
      <c r="F37" s="19"/>
      <c r="G37" s="19" t="str">
        <f t="shared" si="2"/>
        <v>1</v>
      </c>
      <c r="H37" s="20">
        <f t="shared" si="3"/>
        <v>18</v>
      </c>
      <c r="I37" s="29"/>
    </row>
    <row r="38" spans="1:9" ht="16.5" hidden="1" customHeight="1">
      <c r="A38" s="233">
        <v>45851</v>
      </c>
      <c r="B38" s="233" t="s">
        <v>717</v>
      </c>
      <c r="C38" s="233" t="s">
        <v>718</v>
      </c>
      <c r="D38" s="225" t="s">
        <v>684</v>
      </c>
      <c r="E38" s="113" t="s">
        <v>724</v>
      </c>
      <c r="F38" s="19"/>
      <c r="G38" s="19" t="str">
        <f t="shared" si="2"/>
        <v>1</v>
      </c>
      <c r="H38" s="20">
        <f t="shared" si="3"/>
        <v>18</v>
      </c>
      <c r="I38" s="29"/>
    </row>
    <row r="39" spans="1:9" ht="16.5" hidden="1" customHeight="1">
      <c r="A39" s="233">
        <v>45851</v>
      </c>
      <c r="B39" s="233" t="s">
        <v>717</v>
      </c>
      <c r="C39" s="233" t="s">
        <v>718</v>
      </c>
      <c r="D39" s="225" t="s">
        <v>684</v>
      </c>
      <c r="E39" s="113" t="s">
        <v>725</v>
      </c>
      <c r="F39" s="19"/>
      <c r="G39" s="19" t="str">
        <f t="shared" si="2"/>
        <v>1</v>
      </c>
      <c r="H39" s="20">
        <f t="shared" si="3"/>
        <v>18</v>
      </c>
      <c r="I39" s="29"/>
    </row>
    <row r="40" spans="1:9" ht="16.5" hidden="1" customHeight="1">
      <c r="A40" s="233">
        <v>45851</v>
      </c>
      <c r="B40" s="233" t="s">
        <v>717</v>
      </c>
      <c r="C40" s="233" t="s">
        <v>718</v>
      </c>
      <c r="D40" s="225" t="s">
        <v>684</v>
      </c>
      <c r="E40" s="113" t="s">
        <v>719</v>
      </c>
      <c r="F40" s="19"/>
      <c r="G40" s="19" t="str">
        <f t="shared" si="2"/>
        <v>1</v>
      </c>
      <c r="H40" s="20">
        <f t="shared" si="3"/>
        <v>18</v>
      </c>
      <c r="I40" s="29"/>
    </row>
    <row r="41" spans="1:9" ht="16.5" hidden="1" customHeight="1">
      <c r="A41" s="233">
        <v>45851</v>
      </c>
      <c r="B41" s="233" t="s">
        <v>717</v>
      </c>
      <c r="C41" s="233" t="s">
        <v>718</v>
      </c>
      <c r="D41" s="225" t="s">
        <v>684</v>
      </c>
      <c r="E41" s="113" t="s">
        <v>720</v>
      </c>
      <c r="F41" s="19"/>
      <c r="G41" s="19" t="str">
        <f t="shared" si="2"/>
        <v>1</v>
      </c>
      <c r="H41" s="20">
        <f t="shared" si="3"/>
        <v>18</v>
      </c>
      <c r="I41" s="29"/>
    </row>
    <row r="42" spans="1:9" ht="16.5" hidden="1" customHeight="1">
      <c r="A42" s="233">
        <v>45851</v>
      </c>
      <c r="B42" s="233" t="s">
        <v>717</v>
      </c>
      <c r="C42" s="233" t="s">
        <v>718</v>
      </c>
      <c r="D42" s="225" t="s">
        <v>684</v>
      </c>
      <c r="E42" s="113" t="s">
        <v>721</v>
      </c>
      <c r="F42" s="19"/>
      <c r="G42" s="19" t="str">
        <f t="shared" si="2"/>
        <v>1</v>
      </c>
      <c r="H42" s="20">
        <f t="shared" si="3"/>
        <v>18</v>
      </c>
      <c r="I42" s="29"/>
    </row>
    <row r="43" spans="1:9" ht="16.5" hidden="1" customHeight="1">
      <c r="A43" s="233">
        <v>45851</v>
      </c>
      <c r="B43" s="233" t="s">
        <v>717</v>
      </c>
      <c r="C43" s="233" t="s">
        <v>718</v>
      </c>
      <c r="D43" s="225" t="s">
        <v>684</v>
      </c>
      <c r="E43" s="113" t="s">
        <v>722</v>
      </c>
      <c r="F43" s="19"/>
      <c r="G43" s="19" t="str">
        <f t="shared" si="2"/>
        <v>1</v>
      </c>
      <c r="H43" s="20">
        <f t="shared" si="3"/>
        <v>18</v>
      </c>
      <c r="I43" s="29"/>
    </row>
    <row r="44" spans="1:9" ht="16.5" hidden="1" customHeight="1">
      <c r="A44" s="233">
        <v>45851</v>
      </c>
      <c r="B44" s="233" t="s">
        <v>717</v>
      </c>
      <c r="C44" s="233" t="s">
        <v>718</v>
      </c>
      <c r="D44" s="225" t="s">
        <v>684</v>
      </c>
      <c r="E44" s="113" t="s">
        <v>723</v>
      </c>
      <c r="F44" s="19"/>
      <c r="G44" s="19" t="str">
        <f t="shared" si="2"/>
        <v>1</v>
      </c>
      <c r="H44" s="20">
        <f t="shared" si="3"/>
        <v>18</v>
      </c>
      <c r="I44" s="29"/>
    </row>
    <row r="45" spans="1:9" ht="16.5" hidden="1" customHeight="1">
      <c r="A45" s="233">
        <v>45851</v>
      </c>
      <c r="B45" s="21" t="s">
        <v>717</v>
      </c>
      <c r="C45" s="21" t="s">
        <v>718</v>
      </c>
      <c r="D45" s="234" t="s">
        <v>684</v>
      </c>
      <c r="E45" s="27" t="s">
        <v>724</v>
      </c>
      <c r="F45" s="22"/>
      <c r="G45" s="22" t="str">
        <f t="shared" si="2"/>
        <v>1</v>
      </c>
      <c r="H45" s="23">
        <f t="shared" si="3"/>
        <v>18</v>
      </c>
      <c r="I45" s="28"/>
    </row>
    <row r="46" spans="1:9" ht="16.5" hidden="1" customHeight="1">
      <c r="A46" s="233">
        <v>45851</v>
      </c>
      <c r="B46" s="233" t="s">
        <v>717</v>
      </c>
      <c r="C46" s="233" t="s">
        <v>718</v>
      </c>
      <c r="D46" s="225" t="s">
        <v>684</v>
      </c>
      <c r="E46" s="113" t="s">
        <v>725</v>
      </c>
      <c r="F46" s="19"/>
      <c r="G46" s="19" t="str">
        <f t="shared" si="2"/>
        <v>1</v>
      </c>
      <c r="H46" s="20">
        <f t="shared" si="3"/>
        <v>18</v>
      </c>
      <c r="I46" s="29"/>
    </row>
    <row r="47" spans="1:9" ht="16.5" hidden="1" customHeight="1">
      <c r="A47" s="233">
        <v>45851</v>
      </c>
      <c r="B47" s="233" t="s">
        <v>717</v>
      </c>
      <c r="C47" s="233" t="s">
        <v>718</v>
      </c>
      <c r="D47" s="225" t="s">
        <v>684</v>
      </c>
      <c r="E47" s="113" t="s">
        <v>726</v>
      </c>
      <c r="F47" s="19"/>
      <c r="G47" s="19" t="str">
        <f t="shared" si="2"/>
        <v>1</v>
      </c>
      <c r="H47" s="20">
        <f t="shared" si="3"/>
        <v>18</v>
      </c>
      <c r="I47" s="29"/>
    </row>
    <row r="48" spans="1:9" ht="16.5" hidden="1" customHeight="1">
      <c r="A48" s="233">
        <v>45851</v>
      </c>
      <c r="B48" s="233" t="s">
        <v>717</v>
      </c>
      <c r="C48" s="233" t="s">
        <v>718</v>
      </c>
      <c r="D48" s="225" t="s">
        <v>685</v>
      </c>
      <c r="E48" s="113" t="s">
        <v>719</v>
      </c>
      <c r="F48" s="19"/>
      <c r="G48" s="19" t="str">
        <f t="shared" si="2"/>
        <v>1</v>
      </c>
      <c r="H48" s="20">
        <f t="shared" si="3"/>
        <v>18</v>
      </c>
      <c r="I48" s="29"/>
    </row>
    <row r="49" spans="1:9" ht="16.5" hidden="1" customHeight="1">
      <c r="A49" s="233">
        <v>45851</v>
      </c>
      <c r="B49" s="233" t="s">
        <v>717</v>
      </c>
      <c r="C49" s="233" t="s">
        <v>718</v>
      </c>
      <c r="D49" s="225" t="s">
        <v>685</v>
      </c>
      <c r="E49" s="113" t="s">
        <v>720</v>
      </c>
      <c r="F49" s="19"/>
      <c r="G49" s="19" t="str">
        <f t="shared" si="2"/>
        <v>1</v>
      </c>
      <c r="H49" s="20">
        <f t="shared" si="3"/>
        <v>18</v>
      </c>
      <c r="I49" s="29"/>
    </row>
    <row r="50" spans="1:9" ht="16.5" hidden="1" customHeight="1">
      <c r="A50" s="233">
        <v>45851</v>
      </c>
      <c r="B50" s="233" t="s">
        <v>717</v>
      </c>
      <c r="C50" s="233" t="s">
        <v>718</v>
      </c>
      <c r="D50" s="225" t="s">
        <v>685</v>
      </c>
      <c r="E50" s="113" t="s">
        <v>721</v>
      </c>
      <c r="F50" s="19"/>
      <c r="G50" s="19" t="str">
        <f t="shared" si="2"/>
        <v>1</v>
      </c>
      <c r="H50" s="20">
        <f t="shared" si="3"/>
        <v>18</v>
      </c>
      <c r="I50" s="29"/>
    </row>
    <row r="51" spans="1:9" ht="16.5" hidden="1" customHeight="1">
      <c r="A51" s="233">
        <v>45851</v>
      </c>
      <c r="B51" s="233" t="s">
        <v>717</v>
      </c>
      <c r="C51" s="233" t="s">
        <v>718</v>
      </c>
      <c r="D51" s="225" t="s">
        <v>685</v>
      </c>
      <c r="E51" s="113" t="s">
        <v>722</v>
      </c>
      <c r="F51" s="19"/>
      <c r="G51" s="19" t="str">
        <f t="shared" si="2"/>
        <v>1</v>
      </c>
      <c r="H51" s="20">
        <f t="shared" si="3"/>
        <v>18</v>
      </c>
      <c r="I51" s="29"/>
    </row>
    <row r="52" spans="1:9" ht="16.5" hidden="1" customHeight="1">
      <c r="A52" s="233">
        <v>45851</v>
      </c>
      <c r="B52" s="233" t="s">
        <v>717</v>
      </c>
      <c r="C52" s="233" t="s">
        <v>718</v>
      </c>
      <c r="D52" s="225" t="s">
        <v>685</v>
      </c>
      <c r="E52" s="113" t="s">
        <v>723</v>
      </c>
      <c r="F52" s="19"/>
      <c r="G52" s="19" t="str">
        <f t="shared" si="2"/>
        <v>1</v>
      </c>
      <c r="H52" s="20">
        <f t="shared" si="3"/>
        <v>18</v>
      </c>
      <c r="I52" s="29"/>
    </row>
    <row r="53" spans="1:9" ht="16.5" hidden="1" customHeight="1">
      <c r="A53" s="233">
        <v>45851</v>
      </c>
      <c r="B53" s="233" t="s">
        <v>717</v>
      </c>
      <c r="C53" s="233" t="s">
        <v>718</v>
      </c>
      <c r="D53" s="225" t="s">
        <v>685</v>
      </c>
      <c r="E53" s="113" t="s">
        <v>724</v>
      </c>
      <c r="F53" s="19"/>
      <c r="G53" s="19" t="str">
        <f t="shared" si="2"/>
        <v>1</v>
      </c>
      <c r="H53" s="20">
        <f t="shared" si="3"/>
        <v>18</v>
      </c>
      <c r="I53" s="29"/>
    </row>
    <row r="54" spans="1:9" ht="16.5" hidden="1" customHeight="1">
      <c r="A54" s="233">
        <v>45851</v>
      </c>
      <c r="B54" s="233" t="s">
        <v>717</v>
      </c>
      <c r="C54" s="233" t="s">
        <v>718</v>
      </c>
      <c r="D54" s="225" t="s">
        <v>685</v>
      </c>
      <c r="E54" s="113" t="s">
        <v>725</v>
      </c>
      <c r="F54" s="19"/>
      <c r="G54" s="19" t="str">
        <f t="shared" si="2"/>
        <v>1</v>
      </c>
      <c r="H54" s="20">
        <f t="shared" si="3"/>
        <v>18</v>
      </c>
      <c r="I54" s="29"/>
    </row>
    <row r="55" spans="1:9" ht="16.5" hidden="1" customHeight="1">
      <c r="A55" s="233">
        <v>45852</v>
      </c>
      <c r="B55" s="233" t="s">
        <v>717</v>
      </c>
      <c r="C55" s="233" t="s">
        <v>718</v>
      </c>
      <c r="D55" s="225" t="s">
        <v>685</v>
      </c>
      <c r="E55" s="113" t="s">
        <v>719</v>
      </c>
      <c r="F55" s="19"/>
      <c r="G55" s="19" t="str">
        <f t="shared" si="2"/>
        <v>1</v>
      </c>
      <c r="H55" s="20">
        <f t="shared" si="3"/>
        <v>18</v>
      </c>
      <c r="I55" s="29"/>
    </row>
    <row r="56" spans="1:9" ht="16.5" hidden="1" customHeight="1">
      <c r="A56" s="233">
        <v>45852</v>
      </c>
      <c r="B56" s="233" t="s">
        <v>717</v>
      </c>
      <c r="C56" s="233" t="s">
        <v>718</v>
      </c>
      <c r="D56" s="225" t="s">
        <v>685</v>
      </c>
      <c r="E56" s="113" t="s">
        <v>720</v>
      </c>
      <c r="F56" s="19"/>
      <c r="G56" s="19" t="str">
        <f t="shared" si="2"/>
        <v>1</v>
      </c>
      <c r="H56" s="20">
        <f t="shared" si="3"/>
        <v>18</v>
      </c>
      <c r="I56" s="29"/>
    </row>
    <row r="57" spans="1:9" ht="16.5" hidden="1" customHeight="1">
      <c r="A57" s="233">
        <v>45852</v>
      </c>
      <c r="B57" s="233" t="s">
        <v>717</v>
      </c>
      <c r="C57" s="233" t="s">
        <v>718</v>
      </c>
      <c r="D57" s="225" t="s">
        <v>685</v>
      </c>
      <c r="E57" s="113" t="s">
        <v>721</v>
      </c>
      <c r="F57" s="19"/>
      <c r="G57" s="19" t="str">
        <f t="shared" si="2"/>
        <v>1</v>
      </c>
      <c r="H57" s="20">
        <f t="shared" si="3"/>
        <v>18</v>
      </c>
      <c r="I57" s="29"/>
    </row>
    <row r="58" spans="1:9" ht="16.5" hidden="1" customHeight="1">
      <c r="A58" s="233">
        <v>45852</v>
      </c>
      <c r="B58" s="233" t="s">
        <v>717</v>
      </c>
      <c r="C58" s="233" t="s">
        <v>718</v>
      </c>
      <c r="D58" s="225" t="s">
        <v>685</v>
      </c>
      <c r="E58" s="113" t="s">
        <v>722</v>
      </c>
      <c r="F58" s="19"/>
      <c r="G58" s="19" t="str">
        <f t="shared" si="2"/>
        <v>1</v>
      </c>
      <c r="H58" s="20">
        <f t="shared" si="3"/>
        <v>18</v>
      </c>
      <c r="I58" s="29"/>
    </row>
    <row r="59" spans="1:9" ht="16.5" hidden="1" customHeight="1">
      <c r="A59" s="233">
        <v>45852</v>
      </c>
      <c r="B59" s="21" t="s">
        <v>717</v>
      </c>
      <c r="C59" s="21" t="s">
        <v>718</v>
      </c>
      <c r="D59" s="234" t="s">
        <v>685</v>
      </c>
      <c r="E59" s="27" t="s">
        <v>723</v>
      </c>
      <c r="F59" s="22"/>
      <c r="G59" s="22" t="str">
        <f t="shared" si="2"/>
        <v>1</v>
      </c>
      <c r="H59" s="23">
        <f t="shared" si="3"/>
        <v>18</v>
      </c>
      <c r="I59" s="28"/>
    </row>
    <row r="60" spans="1:9" ht="16.5" hidden="1" customHeight="1">
      <c r="A60" s="233">
        <v>45852</v>
      </c>
      <c r="B60" s="233" t="s">
        <v>717</v>
      </c>
      <c r="C60" s="233" t="s">
        <v>718</v>
      </c>
      <c r="D60" s="225" t="s">
        <v>685</v>
      </c>
      <c r="E60" s="113" t="s">
        <v>724</v>
      </c>
      <c r="F60" s="19"/>
      <c r="G60" s="19" t="str">
        <f t="shared" si="2"/>
        <v>1</v>
      </c>
      <c r="H60" s="20">
        <f t="shared" si="3"/>
        <v>18</v>
      </c>
      <c r="I60" s="29"/>
    </row>
    <row r="61" spans="1:9" ht="16.5" hidden="1" customHeight="1">
      <c r="A61" s="233">
        <v>45852</v>
      </c>
      <c r="B61" s="233" t="s">
        <v>717</v>
      </c>
      <c r="C61" s="233" t="s">
        <v>718</v>
      </c>
      <c r="D61" s="225" t="s">
        <v>685</v>
      </c>
      <c r="E61" s="113" t="s">
        <v>725</v>
      </c>
      <c r="F61" s="19"/>
      <c r="G61" s="19" t="str">
        <f t="shared" si="2"/>
        <v>1</v>
      </c>
      <c r="H61" s="20">
        <f t="shared" si="3"/>
        <v>18</v>
      </c>
      <c r="I61" s="29"/>
    </row>
    <row r="62" spans="1:9" ht="16.5" customHeight="1">
      <c r="A62" s="233">
        <v>45888</v>
      </c>
      <c r="B62" s="233" t="s">
        <v>717</v>
      </c>
      <c r="C62" s="233" t="s">
        <v>535</v>
      </c>
      <c r="D62" s="225" t="s">
        <v>684</v>
      </c>
      <c r="E62" s="113" t="s">
        <v>558</v>
      </c>
      <c r="F62" s="19"/>
      <c r="G62" s="19" t="str">
        <f t="shared" si="2"/>
        <v>1</v>
      </c>
      <c r="H62" s="20">
        <f t="shared" si="3"/>
        <v>18</v>
      </c>
      <c r="I62" s="29" t="s">
        <v>11</v>
      </c>
    </row>
    <row r="63" spans="1:9" ht="16.5" customHeight="1">
      <c r="A63" s="233">
        <v>45888</v>
      </c>
      <c r="B63" s="233" t="s">
        <v>717</v>
      </c>
      <c r="C63" s="233" t="s">
        <v>535</v>
      </c>
      <c r="D63" s="225" t="s">
        <v>684</v>
      </c>
      <c r="E63" s="113" t="s">
        <v>560</v>
      </c>
      <c r="F63" s="19"/>
      <c r="G63" s="19" t="str">
        <f t="shared" si="2"/>
        <v>1</v>
      </c>
      <c r="H63" s="20">
        <f t="shared" si="3"/>
        <v>18</v>
      </c>
      <c r="I63" s="29" t="s">
        <v>11</v>
      </c>
    </row>
    <row r="64" spans="1:9" ht="16.5" customHeight="1">
      <c r="A64" s="233">
        <v>45888</v>
      </c>
      <c r="B64" s="233" t="s">
        <v>717</v>
      </c>
      <c r="C64" s="233" t="s">
        <v>535</v>
      </c>
      <c r="D64" s="225" t="s">
        <v>684</v>
      </c>
      <c r="E64" s="113" t="s">
        <v>414</v>
      </c>
      <c r="F64" s="19"/>
      <c r="G64" s="19" t="str">
        <f t="shared" si="2"/>
        <v>1</v>
      </c>
      <c r="H64" s="20">
        <f t="shared" si="3"/>
        <v>18</v>
      </c>
      <c r="I64" s="29" t="s">
        <v>11</v>
      </c>
    </row>
    <row r="65" spans="1:9" ht="16.5" customHeight="1">
      <c r="A65" s="233">
        <v>45888</v>
      </c>
      <c r="B65" s="233" t="s">
        <v>717</v>
      </c>
      <c r="C65" s="233" t="s">
        <v>535</v>
      </c>
      <c r="D65" s="225" t="s">
        <v>684</v>
      </c>
      <c r="E65" s="113" t="s">
        <v>727</v>
      </c>
      <c r="F65" s="19"/>
      <c r="G65" s="19" t="str">
        <f t="shared" si="2"/>
        <v>1</v>
      </c>
      <c r="H65" s="20">
        <f t="shared" si="3"/>
        <v>18</v>
      </c>
      <c r="I65" s="29" t="s">
        <v>11</v>
      </c>
    </row>
    <row r="66" spans="1:9" ht="16.5" customHeight="1">
      <c r="A66" s="233">
        <v>45888</v>
      </c>
      <c r="B66" s="233" t="s">
        <v>717</v>
      </c>
      <c r="C66" s="21" t="s">
        <v>535</v>
      </c>
      <c r="D66" s="234" t="s">
        <v>684</v>
      </c>
      <c r="E66" s="113" t="s">
        <v>728</v>
      </c>
      <c r="F66" s="19"/>
      <c r="G66" s="19" t="str">
        <f t="shared" si="2"/>
        <v>1</v>
      </c>
      <c r="H66" s="20">
        <f t="shared" si="3"/>
        <v>18</v>
      </c>
      <c r="I66" s="29" t="s">
        <v>11</v>
      </c>
    </row>
    <row r="67" spans="1:9" ht="16.5" customHeight="1">
      <c r="A67" s="233">
        <v>45888</v>
      </c>
      <c r="B67" s="233" t="s">
        <v>717</v>
      </c>
      <c r="C67" s="233" t="s">
        <v>535</v>
      </c>
      <c r="D67" s="225" t="s">
        <v>684</v>
      </c>
      <c r="E67" s="113" t="s">
        <v>541</v>
      </c>
      <c r="F67" s="19"/>
      <c r="G67" s="19" t="str">
        <f t="shared" ref="G67:G98" si="4">IF(E67="MOTORISTA","","1")</f>
        <v>1</v>
      </c>
      <c r="H67" s="20">
        <f t="shared" ref="H67:H98" si="5">IF(E67="MOTORISTA","",18)</f>
        <v>18</v>
      </c>
      <c r="I67" s="29" t="s">
        <v>11</v>
      </c>
    </row>
    <row r="68" spans="1:9" ht="16.5" customHeight="1">
      <c r="A68" s="233">
        <v>45888</v>
      </c>
      <c r="B68" s="233" t="s">
        <v>717</v>
      </c>
      <c r="C68" s="233" t="s">
        <v>535</v>
      </c>
      <c r="D68" s="225" t="s">
        <v>684</v>
      </c>
      <c r="E68" s="113" t="s">
        <v>729</v>
      </c>
      <c r="F68" s="19"/>
      <c r="G68" s="19" t="str">
        <f t="shared" si="4"/>
        <v>1</v>
      </c>
      <c r="H68" s="20">
        <f t="shared" si="5"/>
        <v>18</v>
      </c>
      <c r="I68" s="29" t="s">
        <v>11</v>
      </c>
    </row>
    <row r="69" spans="1:9" ht="16.5" customHeight="1">
      <c r="A69" s="233">
        <v>45888</v>
      </c>
      <c r="B69" s="233" t="s">
        <v>717</v>
      </c>
      <c r="C69" s="233" t="s">
        <v>535</v>
      </c>
      <c r="D69" s="225" t="s">
        <v>684</v>
      </c>
      <c r="E69" s="113" t="s">
        <v>297</v>
      </c>
      <c r="F69" s="19"/>
      <c r="G69" s="19" t="str">
        <f t="shared" si="4"/>
        <v>1</v>
      </c>
      <c r="H69" s="20">
        <f t="shared" si="5"/>
        <v>18</v>
      </c>
      <c r="I69" s="29" t="s">
        <v>11</v>
      </c>
    </row>
    <row r="70" spans="1:9" ht="16.5" customHeight="1">
      <c r="A70" s="233">
        <v>45888</v>
      </c>
      <c r="B70" s="233" t="s">
        <v>717</v>
      </c>
      <c r="C70" s="233" t="s">
        <v>535</v>
      </c>
      <c r="D70" s="225" t="s">
        <v>684</v>
      </c>
      <c r="E70" s="113" t="s">
        <v>411</v>
      </c>
      <c r="F70" s="19"/>
      <c r="G70" s="19" t="str">
        <f t="shared" si="4"/>
        <v>1</v>
      </c>
      <c r="H70" s="20">
        <f t="shared" si="5"/>
        <v>18</v>
      </c>
      <c r="I70" s="29" t="s">
        <v>11</v>
      </c>
    </row>
    <row r="71" spans="1:9" ht="16.5" customHeight="1">
      <c r="A71" s="233">
        <v>45888</v>
      </c>
      <c r="B71" s="233" t="s">
        <v>717</v>
      </c>
      <c r="C71" s="233" t="s">
        <v>535</v>
      </c>
      <c r="D71" s="225" t="s">
        <v>684</v>
      </c>
      <c r="E71" s="113" t="s">
        <v>324</v>
      </c>
      <c r="F71" s="19"/>
      <c r="G71" s="19" t="str">
        <f t="shared" si="4"/>
        <v>1</v>
      </c>
      <c r="H71" s="20">
        <f t="shared" si="5"/>
        <v>18</v>
      </c>
      <c r="I71" s="29" t="s">
        <v>11</v>
      </c>
    </row>
    <row r="72" spans="1:9" ht="16.5" customHeight="1">
      <c r="A72" s="21">
        <v>45888</v>
      </c>
      <c r="B72" s="233" t="s">
        <v>717</v>
      </c>
      <c r="C72" s="21" t="s">
        <v>535</v>
      </c>
      <c r="D72" s="225" t="s">
        <v>684</v>
      </c>
      <c r="E72" s="113" t="s">
        <v>730</v>
      </c>
      <c r="F72" s="19"/>
      <c r="G72" s="19" t="str">
        <f t="shared" si="4"/>
        <v>1</v>
      </c>
      <c r="H72" s="20">
        <f t="shared" si="5"/>
        <v>18</v>
      </c>
      <c r="I72" s="29" t="s">
        <v>11</v>
      </c>
    </row>
    <row r="73" spans="1:9" ht="16.5" customHeight="1">
      <c r="A73" s="21">
        <v>45888</v>
      </c>
      <c r="B73" s="233" t="s">
        <v>717</v>
      </c>
      <c r="C73" s="21" t="s">
        <v>535</v>
      </c>
      <c r="D73" s="225" t="s">
        <v>684</v>
      </c>
      <c r="E73" s="113" t="s">
        <v>731</v>
      </c>
      <c r="F73" s="19"/>
      <c r="G73" s="19" t="str">
        <f t="shared" si="4"/>
        <v>1</v>
      </c>
      <c r="H73" s="20">
        <f t="shared" si="5"/>
        <v>18</v>
      </c>
      <c r="I73" s="29" t="s">
        <v>11</v>
      </c>
    </row>
    <row r="74" spans="1:9" ht="16.5" customHeight="1">
      <c r="A74" s="21">
        <v>45888</v>
      </c>
      <c r="B74" s="233" t="s">
        <v>717</v>
      </c>
      <c r="C74" s="21" t="s">
        <v>535</v>
      </c>
      <c r="D74" s="225" t="s">
        <v>684</v>
      </c>
      <c r="E74" s="113" t="s">
        <v>154</v>
      </c>
      <c r="F74" s="19"/>
      <c r="G74" s="19" t="str">
        <f t="shared" si="4"/>
        <v>1</v>
      </c>
      <c r="H74" s="20">
        <f t="shared" si="5"/>
        <v>18</v>
      </c>
      <c r="I74" s="29" t="s">
        <v>11</v>
      </c>
    </row>
    <row r="75" spans="1:9" ht="16.5" customHeight="1">
      <c r="A75" s="233">
        <v>45888</v>
      </c>
      <c r="B75" s="233" t="s">
        <v>717</v>
      </c>
      <c r="C75" s="233" t="s">
        <v>535</v>
      </c>
      <c r="D75" s="225" t="s">
        <v>684</v>
      </c>
      <c r="E75" s="113" t="s">
        <v>552</v>
      </c>
      <c r="F75" s="19"/>
      <c r="G75" s="19" t="str">
        <f t="shared" si="4"/>
        <v>1</v>
      </c>
      <c r="H75" s="20">
        <f t="shared" si="5"/>
        <v>18</v>
      </c>
      <c r="I75" s="29" t="s">
        <v>11</v>
      </c>
    </row>
    <row r="76" spans="1:9" ht="16.5" customHeight="1">
      <c r="A76" s="233">
        <v>45888</v>
      </c>
      <c r="B76" s="233" t="s">
        <v>717</v>
      </c>
      <c r="C76" s="233" t="s">
        <v>535</v>
      </c>
      <c r="D76" s="225" t="s">
        <v>684</v>
      </c>
      <c r="E76" s="113" t="s">
        <v>521</v>
      </c>
      <c r="F76" s="19"/>
      <c r="G76" s="19" t="str">
        <f t="shared" si="4"/>
        <v>1</v>
      </c>
      <c r="H76" s="20">
        <f t="shared" si="5"/>
        <v>18</v>
      </c>
      <c r="I76" s="29" t="s">
        <v>11</v>
      </c>
    </row>
    <row r="77" spans="1:9" ht="16.5" customHeight="1">
      <c r="A77" s="233">
        <v>45888</v>
      </c>
      <c r="B77" s="233" t="s">
        <v>717</v>
      </c>
      <c r="C77" s="233" t="s">
        <v>535</v>
      </c>
      <c r="D77" s="225" t="s">
        <v>684</v>
      </c>
      <c r="E77" s="113" t="s">
        <v>732</v>
      </c>
      <c r="F77" s="19"/>
      <c r="G77" s="19" t="str">
        <f t="shared" si="4"/>
        <v>1</v>
      </c>
      <c r="H77" s="20">
        <f t="shared" si="5"/>
        <v>18</v>
      </c>
      <c r="I77" s="29" t="s">
        <v>11</v>
      </c>
    </row>
    <row r="78" spans="1:9" ht="16.5" customHeight="1">
      <c r="A78" s="233">
        <v>45888</v>
      </c>
      <c r="B78" s="233" t="s">
        <v>717</v>
      </c>
      <c r="C78" s="233" t="s">
        <v>535</v>
      </c>
      <c r="D78" s="225" t="s">
        <v>684</v>
      </c>
      <c r="E78" s="113" t="s">
        <v>149</v>
      </c>
      <c r="F78" s="19"/>
      <c r="G78" s="19" t="str">
        <f t="shared" si="4"/>
        <v>1</v>
      </c>
      <c r="H78" s="20">
        <f t="shared" si="5"/>
        <v>18</v>
      </c>
      <c r="I78" s="29" t="s">
        <v>11</v>
      </c>
    </row>
    <row r="79" spans="1:9" ht="16.5" customHeight="1">
      <c r="A79" s="233">
        <v>45888</v>
      </c>
      <c r="B79" s="233" t="s">
        <v>717</v>
      </c>
      <c r="C79" s="233" t="s">
        <v>535</v>
      </c>
      <c r="D79" s="225" t="s">
        <v>684</v>
      </c>
      <c r="E79" s="113" t="s">
        <v>522</v>
      </c>
      <c r="F79" s="19"/>
      <c r="G79" s="19" t="str">
        <f t="shared" si="4"/>
        <v>1</v>
      </c>
      <c r="H79" s="20">
        <f t="shared" si="5"/>
        <v>18</v>
      </c>
      <c r="I79" s="29" t="s">
        <v>11</v>
      </c>
    </row>
    <row r="80" spans="1:9" ht="16.5" customHeight="1">
      <c r="A80" s="233">
        <v>45888</v>
      </c>
      <c r="B80" s="233" t="s">
        <v>717</v>
      </c>
      <c r="C80" s="233" t="s">
        <v>535</v>
      </c>
      <c r="D80" s="225" t="s">
        <v>685</v>
      </c>
      <c r="E80" s="113" t="s">
        <v>558</v>
      </c>
      <c r="F80" s="19"/>
      <c r="G80" s="19" t="str">
        <f t="shared" si="4"/>
        <v>1</v>
      </c>
      <c r="H80" s="20">
        <f t="shared" si="5"/>
        <v>18</v>
      </c>
      <c r="I80" s="243" t="s">
        <v>733</v>
      </c>
    </row>
    <row r="81" spans="1:9" ht="16.5" customHeight="1">
      <c r="A81" s="233">
        <v>45888</v>
      </c>
      <c r="B81" s="233" t="s">
        <v>717</v>
      </c>
      <c r="C81" s="233" t="s">
        <v>535</v>
      </c>
      <c r="D81" s="225" t="s">
        <v>685</v>
      </c>
      <c r="E81" s="113" t="s">
        <v>552</v>
      </c>
      <c r="F81" s="19"/>
      <c r="G81" s="19" t="str">
        <f t="shared" si="4"/>
        <v>1</v>
      </c>
      <c r="H81" s="20">
        <f t="shared" si="5"/>
        <v>18</v>
      </c>
      <c r="I81" s="243" t="s">
        <v>733</v>
      </c>
    </row>
    <row r="82" spans="1:9" ht="16.5" customHeight="1">
      <c r="A82" s="233">
        <v>45888</v>
      </c>
      <c r="B82" s="233" t="s">
        <v>717</v>
      </c>
      <c r="C82" s="233" t="s">
        <v>535</v>
      </c>
      <c r="D82" s="225" t="s">
        <v>685</v>
      </c>
      <c r="E82" s="113" t="s">
        <v>728</v>
      </c>
      <c r="F82" s="19"/>
      <c r="G82" s="19" t="str">
        <f t="shared" si="4"/>
        <v>1</v>
      </c>
      <c r="H82" s="20">
        <f t="shared" si="5"/>
        <v>18</v>
      </c>
      <c r="I82" s="243" t="s">
        <v>733</v>
      </c>
    </row>
    <row r="83" spans="1:9" ht="16.5" customHeight="1">
      <c r="A83" s="233">
        <v>45888</v>
      </c>
      <c r="B83" s="233" t="s">
        <v>717</v>
      </c>
      <c r="C83" s="233" t="s">
        <v>535</v>
      </c>
      <c r="D83" s="225" t="s">
        <v>685</v>
      </c>
      <c r="E83" s="113" t="s">
        <v>560</v>
      </c>
      <c r="F83" s="19"/>
      <c r="G83" s="19" t="str">
        <f t="shared" si="4"/>
        <v>1</v>
      </c>
      <c r="H83" s="20">
        <f t="shared" si="5"/>
        <v>18</v>
      </c>
      <c r="I83" s="243" t="s">
        <v>733</v>
      </c>
    </row>
    <row r="84" spans="1:9" ht="16.5" customHeight="1">
      <c r="A84" s="233">
        <v>45888</v>
      </c>
      <c r="B84" s="233" t="s">
        <v>717</v>
      </c>
      <c r="C84" s="233" t="s">
        <v>535</v>
      </c>
      <c r="D84" s="225" t="s">
        <v>685</v>
      </c>
      <c r="E84" s="113" t="s">
        <v>541</v>
      </c>
      <c r="F84" s="19"/>
      <c r="G84" s="19" t="str">
        <f t="shared" si="4"/>
        <v>1</v>
      </c>
      <c r="H84" s="20">
        <f t="shared" si="5"/>
        <v>18</v>
      </c>
      <c r="I84" s="243" t="s">
        <v>733</v>
      </c>
    </row>
    <row r="85" spans="1:9" ht="16.5" customHeight="1">
      <c r="A85" s="233">
        <v>45889</v>
      </c>
      <c r="B85" s="233" t="s">
        <v>717</v>
      </c>
      <c r="C85" s="233" t="s">
        <v>535</v>
      </c>
      <c r="D85" s="225" t="s">
        <v>684</v>
      </c>
      <c r="E85" s="113" t="s">
        <v>275</v>
      </c>
      <c r="F85" s="19"/>
      <c r="G85" s="19" t="str">
        <f t="shared" si="4"/>
        <v>1</v>
      </c>
      <c r="H85" s="20">
        <f t="shared" si="5"/>
        <v>18</v>
      </c>
      <c r="I85" s="29" t="s">
        <v>11</v>
      </c>
    </row>
    <row r="86" spans="1:9" ht="16.5" customHeight="1">
      <c r="A86" s="233">
        <v>45889</v>
      </c>
      <c r="B86" s="233" t="s">
        <v>717</v>
      </c>
      <c r="C86" s="233" t="s">
        <v>535</v>
      </c>
      <c r="D86" s="225" t="s">
        <v>684</v>
      </c>
      <c r="E86" s="113" t="s">
        <v>458</v>
      </c>
      <c r="F86" s="19"/>
      <c r="G86" s="19" t="str">
        <f t="shared" si="4"/>
        <v>1</v>
      </c>
      <c r="H86" s="20">
        <f t="shared" si="5"/>
        <v>18</v>
      </c>
      <c r="I86" s="29" t="s">
        <v>11</v>
      </c>
    </row>
    <row r="87" spans="1:9" ht="16.5" customHeight="1">
      <c r="A87" s="233">
        <v>45889</v>
      </c>
      <c r="B87" s="233" t="s">
        <v>717</v>
      </c>
      <c r="C87" s="233" t="s">
        <v>535</v>
      </c>
      <c r="D87" s="225" t="s">
        <v>684</v>
      </c>
      <c r="E87" s="113" t="s">
        <v>475</v>
      </c>
      <c r="F87" s="19"/>
      <c r="G87" s="19" t="str">
        <f t="shared" si="4"/>
        <v>1</v>
      </c>
      <c r="H87" s="20">
        <f t="shared" si="5"/>
        <v>18</v>
      </c>
      <c r="I87" s="29" t="s">
        <v>11</v>
      </c>
    </row>
    <row r="88" spans="1:9" ht="16.5" customHeight="1">
      <c r="A88" s="233">
        <v>45889</v>
      </c>
      <c r="B88" s="233" t="s">
        <v>717</v>
      </c>
      <c r="C88" s="233" t="s">
        <v>535</v>
      </c>
      <c r="D88" s="225" t="s">
        <v>684</v>
      </c>
      <c r="E88" s="113" t="s">
        <v>734</v>
      </c>
      <c r="F88" s="19"/>
      <c r="G88" s="19" t="str">
        <f t="shared" si="4"/>
        <v>1</v>
      </c>
      <c r="H88" s="20">
        <f t="shared" si="5"/>
        <v>18</v>
      </c>
      <c r="I88" s="29" t="s">
        <v>11</v>
      </c>
    </row>
    <row r="89" spans="1:9" ht="16.5" customHeight="1">
      <c r="A89" s="233">
        <v>45889</v>
      </c>
      <c r="B89" s="233" t="s">
        <v>717</v>
      </c>
      <c r="C89" s="233" t="s">
        <v>535</v>
      </c>
      <c r="D89" s="225" t="s">
        <v>684</v>
      </c>
      <c r="E89" s="113" t="s">
        <v>735</v>
      </c>
      <c r="F89" s="19"/>
      <c r="G89" s="19" t="str">
        <f t="shared" si="4"/>
        <v>1</v>
      </c>
      <c r="H89" s="20">
        <f t="shared" si="5"/>
        <v>18</v>
      </c>
      <c r="I89" s="29" t="s">
        <v>11</v>
      </c>
    </row>
    <row r="90" spans="1:9" ht="16.5" customHeight="1">
      <c r="A90" s="233">
        <v>45889</v>
      </c>
      <c r="B90" s="233" t="s">
        <v>717</v>
      </c>
      <c r="C90" s="233" t="s">
        <v>535</v>
      </c>
      <c r="D90" s="225" t="s">
        <v>684</v>
      </c>
      <c r="E90" s="113" t="s">
        <v>736</v>
      </c>
      <c r="F90" s="19"/>
      <c r="G90" s="19" t="str">
        <f t="shared" si="4"/>
        <v>1</v>
      </c>
      <c r="H90" s="20">
        <f t="shared" si="5"/>
        <v>18</v>
      </c>
      <c r="I90" s="29" t="s">
        <v>11</v>
      </c>
    </row>
    <row r="91" spans="1:9" ht="16.5" customHeight="1">
      <c r="A91" s="233">
        <v>45889</v>
      </c>
      <c r="B91" s="233" t="s">
        <v>717</v>
      </c>
      <c r="C91" s="233" t="s">
        <v>535</v>
      </c>
      <c r="D91" s="225" t="s">
        <v>684</v>
      </c>
      <c r="E91" s="113" t="s">
        <v>737</v>
      </c>
      <c r="F91" s="19"/>
      <c r="G91" s="19" t="str">
        <f t="shared" si="4"/>
        <v>1</v>
      </c>
      <c r="H91" s="20">
        <f t="shared" si="5"/>
        <v>18</v>
      </c>
      <c r="I91" s="29" t="s">
        <v>11</v>
      </c>
    </row>
    <row r="92" spans="1:9" ht="16.5" customHeight="1">
      <c r="A92" s="233">
        <v>45889</v>
      </c>
      <c r="B92" s="233" t="s">
        <v>717</v>
      </c>
      <c r="C92" s="233" t="s">
        <v>535</v>
      </c>
      <c r="D92" s="225" t="s">
        <v>684</v>
      </c>
      <c r="E92" s="113" t="s">
        <v>563</v>
      </c>
      <c r="F92" s="19"/>
      <c r="G92" s="19" t="str">
        <f t="shared" si="4"/>
        <v>1</v>
      </c>
      <c r="H92" s="20">
        <f t="shared" si="5"/>
        <v>18</v>
      </c>
      <c r="I92" s="29" t="s">
        <v>11</v>
      </c>
    </row>
    <row r="93" spans="1:9" ht="16.5" customHeight="1">
      <c r="A93" s="233">
        <v>45889</v>
      </c>
      <c r="B93" s="233" t="s">
        <v>717</v>
      </c>
      <c r="C93" s="233" t="s">
        <v>535</v>
      </c>
      <c r="D93" s="225" t="s">
        <v>684</v>
      </c>
      <c r="E93" s="113" t="s">
        <v>523</v>
      </c>
      <c r="F93" s="19"/>
      <c r="G93" s="19" t="str">
        <f t="shared" si="4"/>
        <v>1</v>
      </c>
      <c r="H93" s="20">
        <f t="shared" si="5"/>
        <v>18</v>
      </c>
      <c r="I93" s="29" t="s">
        <v>11</v>
      </c>
    </row>
    <row r="94" spans="1:9" ht="16.5" customHeight="1">
      <c r="A94" s="233">
        <v>45889</v>
      </c>
      <c r="B94" s="233" t="s">
        <v>717</v>
      </c>
      <c r="C94" s="233" t="s">
        <v>535</v>
      </c>
      <c r="D94" s="225" t="s">
        <v>684</v>
      </c>
      <c r="E94" s="113" t="s">
        <v>537</v>
      </c>
      <c r="F94" s="19"/>
      <c r="G94" s="19" t="str">
        <f t="shared" si="4"/>
        <v>1</v>
      </c>
      <c r="H94" s="20">
        <f t="shared" si="5"/>
        <v>18</v>
      </c>
      <c r="I94" s="29" t="s">
        <v>11</v>
      </c>
    </row>
    <row r="95" spans="1:9" ht="16.5" customHeight="1">
      <c r="A95" s="233">
        <v>45889</v>
      </c>
      <c r="B95" s="233" t="s">
        <v>717</v>
      </c>
      <c r="C95" s="233" t="s">
        <v>535</v>
      </c>
      <c r="D95" s="225" t="s">
        <v>684</v>
      </c>
      <c r="E95" s="113" t="s">
        <v>738</v>
      </c>
      <c r="F95" s="19"/>
      <c r="G95" s="19" t="str">
        <f t="shared" si="4"/>
        <v>1</v>
      </c>
      <c r="H95" s="20">
        <f t="shared" si="5"/>
        <v>18</v>
      </c>
      <c r="I95" s="29" t="s">
        <v>11</v>
      </c>
    </row>
    <row r="96" spans="1:9" ht="16.5" customHeight="1">
      <c r="A96" s="233">
        <v>45889</v>
      </c>
      <c r="B96" s="233" t="s">
        <v>717</v>
      </c>
      <c r="C96" s="233" t="s">
        <v>535</v>
      </c>
      <c r="D96" s="225" t="s">
        <v>684</v>
      </c>
      <c r="E96" s="113" t="s">
        <v>605</v>
      </c>
      <c r="F96" s="19"/>
      <c r="G96" s="19" t="str">
        <f t="shared" si="4"/>
        <v>1</v>
      </c>
      <c r="H96" s="20">
        <f t="shared" si="5"/>
        <v>18</v>
      </c>
      <c r="I96" s="29" t="s">
        <v>11</v>
      </c>
    </row>
    <row r="97" spans="1:9" ht="16.5" customHeight="1">
      <c r="A97" s="233">
        <v>45889</v>
      </c>
      <c r="B97" s="233" t="s">
        <v>717</v>
      </c>
      <c r="C97" s="233" t="s">
        <v>535</v>
      </c>
      <c r="D97" s="225" t="s">
        <v>684</v>
      </c>
      <c r="E97" s="113" t="s">
        <v>739</v>
      </c>
      <c r="F97" s="19"/>
      <c r="G97" s="19" t="str">
        <f t="shared" si="4"/>
        <v>1</v>
      </c>
      <c r="H97" s="20">
        <f t="shared" si="5"/>
        <v>18</v>
      </c>
      <c r="I97" s="29" t="s">
        <v>11</v>
      </c>
    </row>
    <row r="98" spans="1:9" ht="16.5" customHeight="1">
      <c r="A98" s="233">
        <v>45889</v>
      </c>
      <c r="B98" s="233" t="s">
        <v>717</v>
      </c>
      <c r="C98" s="233" t="s">
        <v>535</v>
      </c>
      <c r="D98" s="225" t="s">
        <v>684</v>
      </c>
      <c r="E98" s="113" t="s">
        <v>740</v>
      </c>
      <c r="F98" s="19"/>
      <c r="G98" s="19" t="str">
        <f t="shared" si="4"/>
        <v>1</v>
      </c>
      <c r="H98" s="20">
        <f t="shared" si="5"/>
        <v>18</v>
      </c>
      <c r="I98" s="29" t="s">
        <v>11</v>
      </c>
    </row>
    <row r="99" spans="1:9" ht="16.5" customHeight="1">
      <c r="A99" s="233">
        <v>45889</v>
      </c>
      <c r="B99" s="233" t="s">
        <v>717</v>
      </c>
      <c r="C99" s="233" t="s">
        <v>535</v>
      </c>
      <c r="D99" s="225" t="s">
        <v>684</v>
      </c>
      <c r="E99" s="113" t="s">
        <v>741</v>
      </c>
      <c r="F99" s="19"/>
      <c r="G99" s="19" t="str">
        <f t="shared" ref="G99:G110" si="6">IF(E99="MOTORISTA","","1")</f>
        <v>1</v>
      </c>
      <c r="H99" s="20">
        <f t="shared" ref="H99:H110" si="7">IF(E99="MOTORISTA","",18)</f>
        <v>18</v>
      </c>
      <c r="I99" s="29" t="s">
        <v>11</v>
      </c>
    </row>
    <row r="100" spans="1:9" ht="16.5" customHeight="1">
      <c r="A100" s="233">
        <v>45889</v>
      </c>
      <c r="B100" s="233" t="s">
        <v>717</v>
      </c>
      <c r="C100" s="233" t="s">
        <v>535</v>
      </c>
      <c r="D100" s="225" t="s">
        <v>684</v>
      </c>
      <c r="E100" s="113" t="s">
        <v>742</v>
      </c>
      <c r="F100" s="19"/>
      <c r="G100" s="19" t="str">
        <f t="shared" si="6"/>
        <v>1</v>
      </c>
      <c r="H100" s="20">
        <f t="shared" si="7"/>
        <v>18</v>
      </c>
      <c r="I100" s="29" t="s">
        <v>11</v>
      </c>
    </row>
    <row r="101" spans="1:9" ht="16.5" customHeight="1">
      <c r="A101" s="233">
        <v>45889</v>
      </c>
      <c r="B101" s="233" t="s">
        <v>717</v>
      </c>
      <c r="C101" s="21" t="s">
        <v>535</v>
      </c>
      <c r="D101" s="234" t="s">
        <v>684</v>
      </c>
      <c r="E101" s="19" t="s">
        <v>278</v>
      </c>
      <c r="F101" s="19"/>
      <c r="G101" s="19" t="str">
        <f t="shared" si="6"/>
        <v>1</v>
      </c>
      <c r="H101" s="20">
        <f t="shared" si="7"/>
        <v>18</v>
      </c>
      <c r="I101" s="29" t="s">
        <v>11</v>
      </c>
    </row>
    <row r="102" spans="1:9" ht="16.5" customHeight="1">
      <c r="A102" s="233">
        <v>45889</v>
      </c>
      <c r="B102" s="233" t="s">
        <v>717</v>
      </c>
      <c r="C102" s="233" t="s">
        <v>535</v>
      </c>
      <c r="D102" s="225" t="s">
        <v>685</v>
      </c>
      <c r="E102" s="113" t="s">
        <v>735</v>
      </c>
      <c r="F102" s="19"/>
      <c r="G102" s="19" t="str">
        <f t="shared" si="6"/>
        <v>1</v>
      </c>
      <c r="H102" s="20">
        <f t="shared" si="7"/>
        <v>18</v>
      </c>
      <c r="I102" s="243" t="s">
        <v>733</v>
      </c>
    </row>
    <row r="103" spans="1:9" ht="16.5" customHeight="1">
      <c r="A103" s="233">
        <v>45890</v>
      </c>
      <c r="B103" s="233" t="s">
        <v>717</v>
      </c>
      <c r="C103" s="233" t="s">
        <v>535</v>
      </c>
      <c r="D103" s="225" t="s">
        <v>685</v>
      </c>
      <c r="E103" s="113" t="s">
        <v>559</v>
      </c>
      <c r="F103" s="19"/>
      <c r="G103" s="19" t="str">
        <f t="shared" si="6"/>
        <v>1</v>
      </c>
      <c r="H103" s="20">
        <f t="shared" si="7"/>
        <v>18</v>
      </c>
      <c r="I103" s="243" t="s">
        <v>733</v>
      </c>
    </row>
    <row r="104" spans="1:9" ht="16.5" customHeight="1">
      <c r="A104" s="21">
        <v>45891</v>
      </c>
      <c r="B104" s="233" t="s">
        <v>717</v>
      </c>
      <c r="C104" s="21" t="s">
        <v>535</v>
      </c>
      <c r="D104" s="234" t="s">
        <v>684</v>
      </c>
      <c r="E104" s="113" t="s">
        <v>325</v>
      </c>
      <c r="F104" s="22"/>
      <c r="G104" s="22" t="str">
        <f t="shared" si="6"/>
        <v>1</v>
      </c>
      <c r="H104" s="23">
        <f t="shared" si="7"/>
        <v>18</v>
      </c>
      <c r="I104" s="29" t="s">
        <v>11</v>
      </c>
    </row>
    <row r="105" spans="1:9" ht="16.5" customHeight="1">
      <c r="A105" s="21">
        <v>45891</v>
      </c>
      <c r="B105" s="233" t="s">
        <v>717</v>
      </c>
      <c r="C105" s="21" t="s">
        <v>535</v>
      </c>
      <c r="D105" s="234" t="s">
        <v>684</v>
      </c>
      <c r="E105" s="113" t="s">
        <v>442</v>
      </c>
      <c r="F105" s="19"/>
      <c r="G105" s="19" t="str">
        <f t="shared" si="6"/>
        <v>1</v>
      </c>
      <c r="H105" s="20">
        <f t="shared" si="7"/>
        <v>18</v>
      </c>
      <c r="I105" s="29" t="s">
        <v>11</v>
      </c>
    </row>
    <row r="106" spans="1:9" ht="16.5" customHeight="1">
      <c r="A106" s="21">
        <v>45891</v>
      </c>
      <c r="B106" s="233" t="s">
        <v>717</v>
      </c>
      <c r="C106" s="21" t="s">
        <v>535</v>
      </c>
      <c r="D106" s="234" t="s">
        <v>684</v>
      </c>
      <c r="E106" s="113" t="s">
        <v>605</v>
      </c>
      <c r="F106" s="19"/>
      <c r="G106" s="19" t="str">
        <f t="shared" si="6"/>
        <v>1</v>
      </c>
      <c r="H106" s="20">
        <f t="shared" si="7"/>
        <v>18</v>
      </c>
      <c r="I106" s="29" t="s">
        <v>11</v>
      </c>
    </row>
    <row r="107" spans="1:9" ht="16.5" customHeight="1">
      <c r="A107" s="21">
        <v>45891</v>
      </c>
      <c r="B107" s="233" t="s">
        <v>717</v>
      </c>
      <c r="C107" s="21" t="s">
        <v>535</v>
      </c>
      <c r="D107" s="234" t="s">
        <v>684</v>
      </c>
      <c r="E107" s="113" t="s">
        <v>278</v>
      </c>
      <c r="F107" s="19"/>
      <c r="G107" s="19" t="str">
        <f t="shared" si="6"/>
        <v>1</v>
      </c>
      <c r="H107" s="20">
        <f t="shared" si="7"/>
        <v>18</v>
      </c>
      <c r="I107" s="29" t="s">
        <v>11</v>
      </c>
    </row>
    <row r="108" spans="1:9" ht="16.5" customHeight="1">
      <c r="A108" s="21">
        <v>45891</v>
      </c>
      <c r="B108" s="233" t="s">
        <v>717</v>
      </c>
      <c r="C108" s="21" t="s">
        <v>535</v>
      </c>
      <c r="D108" s="234" t="s">
        <v>684</v>
      </c>
      <c r="E108" s="113" t="s">
        <v>741</v>
      </c>
      <c r="F108" s="19"/>
      <c r="G108" s="19" t="str">
        <f t="shared" si="6"/>
        <v>1</v>
      </c>
      <c r="H108" s="20">
        <f t="shared" si="7"/>
        <v>18</v>
      </c>
      <c r="I108" s="29" t="s">
        <v>11</v>
      </c>
    </row>
    <row r="109" spans="1:9" ht="16.5" customHeight="1">
      <c r="A109" s="233">
        <v>45891</v>
      </c>
      <c r="B109" s="233" t="s">
        <v>717</v>
      </c>
      <c r="C109" s="21" t="s">
        <v>535</v>
      </c>
      <c r="D109" s="234" t="s">
        <v>684</v>
      </c>
      <c r="E109" s="113" t="s">
        <v>739</v>
      </c>
      <c r="F109" s="19"/>
      <c r="G109" s="19" t="str">
        <f t="shared" si="6"/>
        <v>1</v>
      </c>
      <c r="H109" s="20">
        <f t="shared" si="7"/>
        <v>18</v>
      </c>
      <c r="I109" s="29" t="s">
        <v>11</v>
      </c>
    </row>
    <row r="110" spans="1:9" ht="16.5" customHeight="1">
      <c r="A110" s="21">
        <v>45891</v>
      </c>
      <c r="B110" s="233" t="s">
        <v>717</v>
      </c>
      <c r="C110" s="21" t="s">
        <v>535</v>
      </c>
      <c r="D110" s="234" t="s">
        <v>684</v>
      </c>
      <c r="E110" s="19" t="s">
        <v>740</v>
      </c>
      <c r="F110" s="22"/>
      <c r="G110" s="22" t="str">
        <f t="shared" si="6"/>
        <v>1</v>
      </c>
      <c r="H110" s="23">
        <f t="shared" si="7"/>
        <v>18</v>
      </c>
      <c r="I110" s="29" t="s">
        <v>11</v>
      </c>
    </row>
  </sheetData>
  <mergeCells count="1">
    <mergeCell ref="A1:I1"/>
  </mergeCells>
  <dataValidations count="2">
    <dataValidation allowBlank="1" showInputMessage="1" showErrorMessage="1" sqref="E1:E17" xr:uid="{C81CFC41-553A-4F31-9733-E54D87A57A7C}"/>
    <dataValidation type="list" allowBlank="1" showInputMessage="1" showErrorMessage="1" errorTitle="ERRO!" error="Motorista não encontrado na base de dados." promptTitle="ATUALIZAÇÃO" prompt="INSIRA O NOME OU MATRICULA DO MOTORISTA" sqref="E104:E110 E18:E101" xr:uid="{B8279D9E-4BF6-4FA9-B828-870FC632CDD0}">
      <formula1>dbMot_ExibEscala</formula1>
    </dataValidation>
  </dataValidations>
  <printOptions horizontalCentered="1" verticalCentered="1"/>
  <pageMargins left="0.25" right="0.25" top="0.75" bottom="0.75" header="0.3" footer="0.3"/>
  <pageSetup paperSize="9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A1:M1465"/>
  <sheetViews>
    <sheetView topLeftCell="A643" workbookViewId="0">
      <selection activeCell="A651" sqref="A651"/>
    </sheetView>
  </sheetViews>
  <sheetFormatPr defaultColWidth="9" defaultRowHeight="15"/>
  <cols>
    <col min="1" max="1" width="47.875" customWidth="1"/>
    <col min="2" max="2" width="15.625" customWidth="1"/>
    <col min="3" max="3" width="53.625" customWidth="1"/>
    <col min="6" max="6" width="13.875" style="16" customWidth="1"/>
    <col min="7" max="7" width="28" customWidth="1"/>
    <col min="9" max="9" width="13.875" style="10" customWidth="1"/>
    <col min="10" max="10" width="27.625" style="7" customWidth="1"/>
    <col min="12" max="12" width="13.875" customWidth="1"/>
    <col min="13" max="13" width="69.875" customWidth="1"/>
  </cols>
  <sheetData>
    <row r="1" spans="1:13">
      <c r="A1" t="s">
        <v>716</v>
      </c>
      <c r="B1" t="s">
        <v>743</v>
      </c>
      <c r="C1" t="s">
        <v>744</v>
      </c>
      <c r="F1" s="295" t="s">
        <v>745</v>
      </c>
      <c r="G1" s="295"/>
      <c r="I1" s="296" t="s">
        <v>746</v>
      </c>
      <c r="J1" s="296"/>
      <c r="L1" t="s">
        <v>747</v>
      </c>
      <c r="M1" t="s">
        <v>10</v>
      </c>
    </row>
    <row r="2" spans="1:13">
      <c r="A2" t="s">
        <v>748</v>
      </c>
      <c r="B2">
        <v>85</v>
      </c>
      <c r="C2" t="str">
        <f t="shared" ref="C2:C65" si="0">_xlfn.CONCAT(A2," - ",B2)</f>
        <v>VALDIR PEREIRA DE SOUZA - 85</v>
      </c>
      <c r="F2" s="15" t="s">
        <v>3</v>
      </c>
      <c r="G2" s="1" t="s">
        <v>749</v>
      </c>
      <c r="I2" s="9" t="s">
        <v>3</v>
      </c>
      <c r="J2" s="14" t="s">
        <v>749</v>
      </c>
      <c r="L2" t="s">
        <v>11</v>
      </c>
      <c r="M2" t="s">
        <v>494</v>
      </c>
    </row>
    <row r="3" spans="1:13">
      <c r="A3" t="s">
        <v>750</v>
      </c>
      <c r="B3">
        <v>105</v>
      </c>
      <c r="C3" t="str">
        <f t="shared" si="0"/>
        <v>WILSON MARTINS ROCHA - 105</v>
      </c>
      <c r="F3" s="11">
        <v>0.375</v>
      </c>
      <c r="G3" s="2" t="s">
        <v>751</v>
      </c>
      <c r="H3" s="4"/>
      <c r="I3" s="64">
        <v>0.25</v>
      </c>
      <c r="J3" s="5" t="s">
        <v>582</v>
      </c>
      <c r="L3" t="s">
        <v>137</v>
      </c>
      <c r="M3" t="s">
        <v>752</v>
      </c>
    </row>
    <row r="4" spans="1:13">
      <c r="A4" t="s">
        <v>753</v>
      </c>
      <c r="B4">
        <v>549</v>
      </c>
      <c r="C4" t="str">
        <f t="shared" si="0"/>
        <v>CLAUDIO JOSE DO NASCIMENTO - 549</v>
      </c>
      <c r="F4" s="11">
        <v>0.39583333333333331</v>
      </c>
      <c r="G4" s="2" t="s">
        <v>28</v>
      </c>
      <c r="H4" s="4"/>
      <c r="I4" s="11">
        <v>0.29166666666666702</v>
      </c>
      <c r="J4" s="5" t="s">
        <v>754</v>
      </c>
      <c r="L4" t="s">
        <v>755</v>
      </c>
      <c r="M4" t="s">
        <v>756</v>
      </c>
    </row>
    <row r="5" spans="1:13">
      <c r="A5" t="s">
        <v>757</v>
      </c>
      <c r="B5">
        <v>556</v>
      </c>
      <c r="C5" t="str">
        <f t="shared" si="0"/>
        <v>PEDRO ALVES DE OLIVEIRA - 556</v>
      </c>
      <c r="F5" s="11">
        <v>0.4375</v>
      </c>
      <c r="G5" s="2" t="s">
        <v>758</v>
      </c>
      <c r="H5" s="4"/>
      <c r="I5" s="11">
        <v>0.3</v>
      </c>
      <c r="J5" s="5" t="s">
        <v>25</v>
      </c>
      <c r="L5" t="s">
        <v>759</v>
      </c>
      <c r="M5" t="s">
        <v>760</v>
      </c>
    </row>
    <row r="6" spans="1:13">
      <c r="A6" t="s">
        <v>761</v>
      </c>
      <c r="B6">
        <v>561</v>
      </c>
      <c r="C6" t="str">
        <f t="shared" si="0"/>
        <v>ELISEU TORRES DE OLIVEIRA - 561</v>
      </c>
      <c r="F6" s="13">
        <v>0.70833333333333304</v>
      </c>
      <c r="G6" s="3" t="s">
        <v>762</v>
      </c>
      <c r="H6" s="4"/>
      <c r="I6" s="11">
        <v>0.33333333333333298</v>
      </c>
      <c r="J6" s="2" t="s">
        <v>88</v>
      </c>
      <c r="L6" t="s">
        <v>231</v>
      </c>
      <c r="M6" t="s">
        <v>763</v>
      </c>
    </row>
    <row r="7" spans="1:13">
      <c r="A7" t="s">
        <v>764</v>
      </c>
      <c r="B7">
        <v>568</v>
      </c>
      <c r="C7" t="str">
        <f t="shared" si="0"/>
        <v>ROMILDO ALVES DE CARVALHO - 568</v>
      </c>
      <c r="F7" s="13">
        <v>0.75</v>
      </c>
      <c r="G7" s="3" t="s">
        <v>99</v>
      </c>
      <c r="I7" s="65">
        <v>0.37708333333333333</v>
      </c>
      <c r="J7" s="5" t="s">
        <v>765</v>
      </c>
      <c r="L7" t="s">
        <v>766</v>
      </c>
      <c r="M7" t="s">
        <v>767</v>
      </c>
    </row>
    <row r="8" spans="1:13">
      <c r="A8" t="s">
        <v>768</v>
      </c>
      <c r="B8">
        <v>569</v>
      </c>
      <c r="C8" t="str">
        <f t="shared" si="0"/>
        <v>EVANDRO CARLOS ARAUJO LIMA - 569</v>
      </c>
      <c r="F8" s="11">
        <v>0.79166666666666696</v>
      </c>
      <c r="G8" s="2" t="s">
        <v>79</v>
      </c>
      <c r="I8" s="13">
        <v>0.39583333333333331</v>
      </c>
      <c r="J8" s="3" t="s">
        <v>28</v>
      </c>
      <c r="L8" t="s">
        <v>285</v>
      </c>
      <c r="M8" t="s">
        <v>769</v>
      </c>
    </row>
    <row r="9" spans="1:13">
      <c r="A9" t="s">
        <v>770</v>
      </c>
      <c r="B9">
        <v>574</v>
      </c>
      <c r="C9" t="str">
        <f t="shared" si="0"/>
        <v>GESMAR DE SOUZA - 574</v>
      </c>
      <c r="F9" s="11">
        <v>0.83333333333333337</v>
      </c>
      <c r="G9" s="2" t="s">
        <v>82</v>
      </c>
      <c r="I9" s="13">
        <v>0.47013888888888888</v>
      </c>
      <c r="J9" s="6" t="s">
        <v>771</v>
      </c>
      <c r="L9" t="s">
        <v>345</v>
      </c>
      <c r="M9" t="s">
        <v>772</v>
      </c>
    </row>
    <row r="10" spans="1:13" ht="30">
      <c r="A10" t="s">
        <v>773</v>
      </c>
      <c r="B10">
        <v>728</v>
      </c>
      <c r="C10" t="str">
        <f t="shared" si="0"/>
        <v>VALDEVANDE BENTO DE OLIVEIRA - 728</v>
      </c>
      <c r="F10" s="12" t="s">
        <v>137</v>
      </c>
      <c r="G10" s="2" t="s">
        <v>137</v>
      </c>
      <c r="I10" s="64">
        <v>0.5</v>
      </c>
      <c r="J10" s="241" t="s">
        <v>774</v>
      </c>
      <c r="L10" t="s">
        <v>294</v>
      </c>
      <c r="M10" t="s">
        <v>775</v>
      </c>
    </row>
    <row r="11" spans="1:13">
      <c r="A11" t="s">
        <v>776</v>
      </c>
      <c r="B11">
        <v>735</v>
      </c>
      <c r="C11" t="str">
        <f t="shared" si="0"/>
        <v>FRANCISCO RODRIGUES DE SOUSA - 735</v>
      </c>
      <c r="F11" s="12" t="s">
        <v>231</v>
      </c>
      <c r="G11" s="2" t="s">
        <v>231</v>
      </c>
      <c r="I11" s="11">
        <v>0.75</v>
      </c>
      <c r="J11" s="2" t="s">
        <v>99</v>
      </c>
      <c r="L11" t="s">
        <v>20</v>
      </c>
      <c r="M11" t="s">
        <v>777</v>
      </c>
    </row>
    <row r="12" spans="1:13">
      <c r="A12" t="s">
        <v>778</v>
      </c>
      <c r="B12">
        <v>748</v>
      </c>
      <c r="C12" t="str">
        <f t="shared" si="0"/>
        <v>GONCALO ALVES BEZERRA - 748</v>
      </c>
      <c r="F12" s="12" t="s">
        <v>766</v>
      </c>
      <c r="G12" s="2" t="s">
        <v>766</v>
      </c>
      <c r="I12" s="11">
        <v>0.79166666666666696</v>
      </c>
      <c r="J12" s="2" t="s">
        <v>79</v>
      </c>
      <c r="L12" s="8" t="s">
        <v>32</v>
      </c>
      <c r="M12" t="s">
        <v>779</v>
      </c>
    </row>
    <row r="13" spans="1:13">
      <c r="A13" t="s">
        <v>780</v>
      </c>
      <c r="B13">
        <v>866</v>
      </c>
      <c r="C13" t="str">
        <f t="shared" si="0"/>
        <v>HILTON RODRIGUES DA COSTA - 866</v>
      </c>
      <c r="F13" s="17" t="s">
        <v>755</v>
      </c>
      <c r="G13" s="3" t="s">
        <v>755</v>
      </c>
      <c r="I13" s="64">
        <v>0.79861111111111116</v>
      </c>
      <c r="J13" s="2" t="s">
        <v>592</v>
      </c>
      <c r="L13" s="8" t="s">
        <v>781</v>
      </c>
      <c r="M13" t="s">
        <v>782</v>
      </c>
    </row>
    <row r="14" spans="1:13">
      <c r="A14" t="s">
        <v>783</v>
      </c>
      <c r="B14">
        <v>901</v>
      </c>
      <c r="C14" t="str">
        <f t="shared" si="0"/>
        <v>MAURICIO CARLOS BARROSO - 901</v>
      </c>
      <c r="F14" s="17" t="s">
        <v>345</v>
      </c>
      <c r="G14" s="6" t="s">
        <v>772</v>
      </c>
      <c r="I14" s="13">
        <v>0.8125</v>
      </c>
      <c r="J14" s="6" t="s">
        <v>784</v>
      </c>
      <c r="L14" t="s">
        <v>72</v>
      </c>
      <c r="M14" t="s">
        <v>785</v>
      </c>
    </row>
    <row r="15" spans="1:13" ht="15.75">
      <c r="A15" t="s">
        <v>786</v>
      </c>
      <c r="B15">
        <v>905</v>
      </c>
      <c r="C15" t="str">
        <f t="shared" si="0"/>
        <v>EDIVALDO DOS SANTOS SOUZA - 905</v>
      </c>
      <c r="F15" s="17" t="s">
        <v>285</v>
      </c>
      <c r="G15" s="3" t="s">
        <v>285</v>
      </c>
      <c r="I15" s="13">
        <v>0.83333333333333304</v>
      </c>
      <c r="J15" s="3" t="s">
        <v>82</v>
      </c>
      <c r="L15" s="22" t="s">
        <v>105</v>
      </c>
      <c r="M15" t="s">
        <v>785</v>
      </c>
    </row>
    <row r="16" spans="1:13">
      <c r="A16" t="s">
        <v>787</v>
      </c>
      <c r="B16">
        <v>906</v>
      </c>
      <c r="C16" t="str">
        <f t="shared" si="0"/>
        <v>GERALDO MAGELA DA COSTA - 906</v>
      </c>
      <c r="F16" s="17" t="s">
        <v>11</v>
      </c>
      <c r="G16" s="3" t="s">
        <v>11</v>
      </c>
      <c r="I16" s="64">
        <v>0.83333333333333304</v>
      </c>
      <c r="J16" s="2" t="s">
        <v>82</v>
      </c>
      <c r="L16" t="s">
        <v>369</v>
      </c>
      <c r="M16" t="s">
        <v>788</v>
      </c>
    </row>
    <row r="17" spans="1:13">
      <c r="A17" t="s">
        <v>789</v>
      </c>
      <c r="B17">
        <v>907</v>
      </c>
      <c r="C17" t="str">
        <f t="shared" si="0"/>
        <v>RAIMUNDO FERNANDES RIBEIRO - 907</v>
      </c>
      <c r="F17" s="12" t="s">
        <v>759</v>
      </c>
      <c r="G17" s="2" t="s">
        <v>759</v>
      </c>
      <c r="I17" s="11">
        <v>0.84166666666666701</v>
      </c>
      <c r="J17" s="5" t="s">
        <v>49</v>
      </c>
      <c r="L17" t="s">
        <v>433</v>
      </c>
      <c r="M17" t="s">
        <v>435</v>
      </c>
    </row>
    <row r="18" spans="1:13">
      <c r="A18" t="s">
        <v>790</v>
      </c>
      <c r="B18">
        <v>920</v>
      </c>
      <c r="C18" t="str">
        <f t="shared" si="0"/>
        <v>ARTMAN DA COSTA ROCHA - 920</v>
      </c>
      <c r="F18" s="12" t="s">
        <v>294</v>
      </c>
      <c r="G18" s="5" t="s">
        <v>294</v>
      </c>
      <c r="I18" s="11">
        <v>0.84375</v>
      </c>
      <c r="J18" s="5" t="s">
        <v>791</v>
      </c>
      <c r="L18" t="s">
        <v>107</v>
      </c>
      <c r="M18" t="str">
        <f>M15</f>
        <v>MOTORISTA PRESTANDO SERVICO DE PLANTAO NA GARAGEM</v>
      </c>
    </row>
    <row r="19" spans="1:13">
      <c r="A19" t="s">
        <v>792</v>
      </c>
      <c r="B19">
        <v>939</v>
      </c>
      <c r="C19" t="str">
        <f t="shared" si="0"/>
        <v>JAMES RIBEIRO TAVARES - 939</v>
      </c>
      <c r="F19" s="26">
        <v>0.25</v>
      </c>
      <c r="G19" s="3" t="s">
        <v>582</v>
      </c>
      <c r="I19" s="11">
        <v>0.85416666666666696</v>
      </c>
      <c r="J19" s="5" t="s">
        <v>583</v>
      </c>
    </row>
    <row r="20" spans="1:13">
      <c r="A20" t="s">
        <v>793</v>
      </c>
      <c r="B20">
        <v>948</v>
      </c>
      <c r="C20" t="str">
        <f t="shared" si="0"/>
        <v>VILMAR JOSE CAMILO - 948</v>
      </c>
      <c r="F20" s="26">
        <v>0.47013888888888888</v>
      </c>
      <c r="G20" s="6" t="s">
        <v>794</v>
      </c>
      <c r="I20" s="11">
        <v>0.87847222222222199</v>
      </c>
      <c r="J20" s="5" t="s">
        <v>22</v>
      </c>
    </row>
    <row r="21" spans="1:13">
      <c r="A21" t="s">
        <v>795</v>
      </c>
      <c r="B21">
        <v>958</v>
      </c>
      <c r="C21" t="str">
        <f t="shared" si="0"/>
        <v>IZALMIR RODRIGUES COELHO - 958</v>
      </c>
      <c r="F21" s="26" t="s">
        <v>105</v>
      </c>
      <c r="G21" s="3" t="s">
        <v>105</v>
      </c>
      <c r="I21" s="64">
        <v>0.91666666666666663</v>
      </c>
      <c r="J21" s="5" t="s">
        <v>796</v>
      </c>
    </row>
    <row r="22" spans="1:13">
      <c r="A22" t="s">
        <v>797</v>
      </c>
      <c r="B22">
        <v>979</v>
      </c>
      <c r="C22" t="str">
        <f t="shared" si="0"/>
        <v>JOSE CARLOS DA SILVA - 979</v>
      </c>
      <c r="F22" s="26" t="s">
        <v>72</v>
      </c>
      <c r="G22" s="3" t="s">
        <v>72</v>
      </c>
      <c r="I22" s="64" t="s">
        <v>355</v>
      </c>
      <c r="J22" s="5" t="s">
        <v>359</v>
      </c>
    </row>
    <row r="23" spans="1:13">
      <c r="A23" t="s">
        <v>798</v>
      </c>
      <c r="B23">
        <v>990</v>
      </c>
      <c r="C23" t="str">
        <f t="shared" si="0"/>
        <v>ZELIO ALVES DUARTE - 990</v>
      </c>
      <c r="F23" s="26" t="s">
        <v>71</v>
      </c>
      <c r="G23" s="3" t="s">
        <v>71</v>
      </c>
      <c r="I23" s="17" t="s">
        <v>137</v>
      </c>
      <c r="J23" s="6" t="s">
        <v>137</v>
      </c>
    </row>
    <row r="24" spans="1:13">
      <c r="A24" t="s">
        <v>799</v>
      </c>
      <c r="B24">
        <v>1006</v>
      </c>
      <c r="C24" t="str">
        <f t="shared" si="0"/>
        <v>SEBASTIAO ROSA DA SILVA - 1006</v>
      </c>
      <c r="F24" s="26">
        <v>0.85416666666666696</v>
      </c>
      <c r="G24" s="3" t="s">
        <v>583</v>
      </c>
      <c r="I24" s="17" t="s">
        <v>231</v>
      </c>
      <c r="J24" s="6" t="s">
        <v>231</v>
      </c>
    </row>
    <row r="25" spans="1:13">
      <c r="A25" t="s">
        <v>800</v>
      </c>
      <c r="B25">
        <v>1065</v>
      </c>
      <c r="C25" t="str">
        <f t="shared" si="0"/>
        <v>CLOVIS MARQUES - 1065</v>
      </c>
      <c r="F25" s="26">
        <v>0.87847222222222221</v>
      </c>
      <c r="G25" s="3" t="s">
        <v>22</v>
      </c>
      <c r="I25" s="17" t="s">
        <v>766</v>
      </c>
      <c r="J25" s="6" t="s">
        <v>766</v>
      </c>
    </row>
    <row r="26" spans="1:13">
      <c r="A26" t="s">
        <v>801</v>
      </c>
      <c r="B26">
        <v>1071</v>
      </c>
      <c r="C26" t="str">
        <f t="shared" si="0"/>
        <v>IEDO FERREIRA DE SOUSA - 1071</v>
      </c>
      <c r="F26" s="11">
        <v>0.33333333333333298</v>
      </c>
      <c r="G26" s="2" t="s">
        <v>88</v>
      </c>
      <c r="I26" s="17" t="s">
        <v>755</v>
      </c>
      <c r="J26" s="6" t="s">
        <v>755</v>
      </c>
    </row>
    <row r="27" spans="1:13">
      <c r="A27" t="s">
        <v>802</v>
      </c>
      <c r="B27">
        <v>1073</v>
      </c>
      <c r="C27" t="str">
        <f t="shared" si="0"/>
        <v>VIRGILIO DE ARAUJO GUIMARAES JUNIOIR - 1073</v>
      </c>
      <c r="F27" s="11">
        <v>0.83333333333333304</v>
      </c>
      <c r="G27" s="2" t="s">
        <v>82</v>
      </c>
      <c r="I27" s="17" t="s">
        <v>345</v>
      </c>
      <c r="J27" s="6" t="s">
        <v>772</v>
      </c>
    </row>
    <row r="28" spans="1:13">
      <c r="A28" t="s">
        <v>803</v>
      </c>
      <c r="B28">
        <v>1075</v>
      </c>
      <c r="C28" t="str">
        <f t="shared" si="0"/>
        <v>REINAN JOSE BORGES SOUSA - 1075</v>
      </c>
      <c r="F28" s="26" t="s">
        <v>355</v>
      </c>
      <c r="G28" s="3" t="s">
        <v>359</v>
      </c>
      <c r="I28" s="239" t="s">
        <v>285</v>
      </c>
      <c r="J28" s="240" t="s">
        <v>285</v>
      </c>
    </row>
    <row r="29" spans="1:13">
      <c r="A29" t="s">
        <v>804</v>
      </c>
      <c r="B29">
        <v>1082</v>
      </c>
      <c r="C29" t="str">
        <f t="shared" si="0"/>
        <v>GENIVALDO ANTONIO DE SOUZA - 1082</v>
      </c>
      <c r="F29" s="26">
        <v>0.5</v>
      </c>
      <c r="G29" s="3" t="s">
        <v>774</v>
      </c>
      <c r="I29" s="17" t="s">
        <v>11</v>
      </c>
      <c r="J29" s="6" t="s">
        <v>11</v>
      </c>
    </row>
    <row r="30" spans="1:13">
      <c r="A30" t="s">
        <v>805</v>
      </c>
      <c r="B30">
        <v>1087</v>
      </c>
      <c r="C30" t="str">
        <f t="shared" si="0"/>
        <v>HORTENCIO DE OLIVEIRA VAZ - 1087</v>
      </c>
      <c r="F30" s="26">
        <v>0.75</v>
      </c>
      <c r="G30" s="3" t="s">
        <v>592</v>
      </c>
      <c r="I30" s="17" t="s">
        <v>759</v>
      </c>
      <c r="J30" s="6" t="s">
        <v>759</v>
      </c>
    </row>
    <row r="31" spans="1:13">
      <c r="A31" t="s">
        <v>806</v>
      </c>
      <c r="B31">
        <v>1103</v>
      </c>
      <c r="C31" t="str">
        <f t="shared" si="0"/>
        <v>ADAIL DA SILVA DOS SANTOS - 1103</v>
      </c>
      <c r="F31" s="26">
        <v>0.29166666666666669</v>
      </c>
      <c r="G31" s="3" t="s">
        <v>807</v>
      </c>
    </row>
    <row r="32" spans="1:13">
      <c r="A32" t="s">
        <v>808</v>
      </c>
      <c r="B32">
        <v>1108</v>
      </c>
      <c r="C32" t="str">
        <f t="shared" si="0"/>
        <v>JADILSON LIMA VIEIRA - 1108</v>
      </c>
      <c r="F32" s="26">
        <v>0.91666666666666663</v>
      </c>
      <c r="G32" s="3" t="s">
        <v>796</v>
      </c>
    </row>
    <row r="33" spans="1:3">
      <c r="A33" t="s">
        <v>809</v>
      </c>
      <c r="B33">
        <v>1118</v>
      </c>
      <c r="C33" t="str">
        <f t="shared" si="0"/>
        <v>JUNIOR CARLOS DE OLIVEIRA - 1118</v>
      </c>
    </row>
    <row r="34" spans="1:3">
      <c r="A34" t="s">
        <v>810</v>
      </c>
      <c r="B34">
        <v>1146</v>
      </c>
      <c r="C34" t="str">
        <f t="shared" si="0"/>
        <v>CLEITON ALENCAR DA ROCHA - 1146</v>
      </c>
    </row>
    <row r="35" spans="1:3">
      <c r="A35" t="s">
        <v>811</v>
      </c>
      <c r="B35">
        <v>1156</v>
      </c>
      <c r="C35" t="str">
        <f t="shared" si="0"/>
        <v>JOSE ROBERTO ROSA - 1156</v>
      </c>
    </row>
    <row r="36" spans="1:3">
      <c r="A36" t="s">
        <v>812</v>
      </c>
      <c r="B36">
        <v>1157</v>
      </c>
      <c r="C36" t="str">
        <f t="shared" si="0"/>
        <v>VALDO ANTONIO ALVES - 1157</v>
      </c>
    </row>
    <row r="37" spans="1:3">
      <c r="A37" t="s">
        <v>813</v>
      </c>
      <c r="B37">
        <v>1197</v>
      </c>
      <c r="C37" t="str">
        <f t="shared" si="0"/>
        <v>EUGENIO PEREIRA DOS SANTOS - 1197</v>
      </c>
    </row>
    <row r="38" spans="1:3">
      <c r="A38" t="s">
        <v>814</v>
      </c>
      <c r="B38">
        <v>1202</v>
      </c>
      <c r="C38" t="str">
        <f t="shared" si="0"/>
        <v>JOSE CARLOS FERREIRA - 1202</v>
      </c>
    </row>
    <row r="39" spans="1:3">
      <c r="A39" t="s">
        <v>815</v>
      </c>
      <c r="B39">
        <v>1247</v>
      </c>
      <c r="C39" t="str">
        <f t="shared" si="0"/>
        <v>FRANCISCO ALVES DA PAZ JUNIOR - 1247</v>
      </c>
    </row>
    <row r="40" spans="1:3">
      <c r="A40" t="s">
        <v>816</v>
      </c>
      <c r="B40">
        <v>1271</v>
      </c>
      <c r="C40" t="str">
        <f t="shared" si="0"/>
        <v>RICHARD SOUSA DA SILVA - 1271</v>
      </c>
    </row>
    <row r="41" spans="1:3">
      <c r="A41" t="s">
        <v>817</v>
      </c>
      <c r="B41">
        <v>1278</v>
      </c>
      <c r="C41" t="str">
        <f t="shared" si="0"/>
        <v>WALDEMAR PEREIRA DE SOUSA FILHO - 1278</v>
      </c>
    </row>
    <row r="42" spans="1:3">
      <c r="A42" t="s">
        <v>818</v>
      </c>
      <c r="B42">
        <v>1338</v>
      </c>
      <c r="C42" t="str">
        <f t="shared" si="0"/>
        <v>LAZARO DOS REIS SILVA - 1338</v>
      </c>
    </row>
    <row r="43" spans="1:3">
      <c r="A43" t="s">
        <v>819</v>
      </c>
      <c r="B43">
        <v>1343</v>
      </c>
      <c r="C43" t="str">
        <f t="shared" si="0"/>
        <v>JUSCELINO PIRES GONCALVES - 1343</v>
      </c>
    </row>
    <row r="44" spans="1:3">
      <c r="A44" t="s">
        <v>820</v>
      </c>
      <c r="B44">
        <v>1352</v>
      </c>
      <c r="C44" t="str">
        <f t="shared" si="0"/>
        <v>MARCOS ATAIDE SILVA - 1352</v>
      </c>
    </row>
    <row r="45" spans="1:3">
      <c r="A45" t="s">
        <v>821</v>
      </c>
      <c r="B45">
        <v>1357</v>
      </c>
      <c r="C45" t="str">
        <f t="shared" si="0"/>
        <v>JOSE PEDRO DA SILVA FREITAS - 1357</v>
      </c>
    </row>
    <row r="46" spans="1:3">
      <c r="A46" t="s">
        <v>822</v>
      </c>
      <c r="B46">
        <v>1360</v>
      </c>
      <c r="C46" t="str">
        <f t="shared" si="0"/>
        <v>GERALDO DE OLIVEIRA GOMES - 1360</v>
      </c>
    </row>
    <row r="47" spans="1:3">
      <c r="A47" t="s">
        <v>823</v>
      </c>
      <c r="B47">
        <v>1364</v>
      </c>
      <c r="C47" t="str">
        <f t="shared" si="0"/>
        <v>VALDIR ALVES MIRANDA - 1364</v>
      </c>
    </row>
    <row r="48" spans="1:3">
      <c r="A48" t="s">
        <v>824</v>
      </c>
      <c r="B48">
        <v>1407</v>
      </c>
      <c r="C48" t="str">
        <f t="shared" si="0"/>
        <v>WILSON FERREIRA DE JESUS - 1407</v>
      </c>
    </row>
    <row r="49" spans="1:3">
      <c r="A49" t="s">
        <v>825</v>
      </c>
      <c r="B49">
        <v>1410</v>
      </c>
      <c r="C49" t="str">
        <f t="shared" si="0"/>
        <v>JOAO BATISTA DA SILVA - 1410</v>
      </c>
    </row>
    <row r="50" spans="1:3">
      <c r="A50" t="s">
        <v>826</v>
      </c>
      <c r="B50">
        <v>1413</v>
      </c>
      <c r="C50" t="str">
        <f t="shared" si="0"/>
        <v>JOSE NUNES DE PAULA - 1413</v>
      </c>
    </row>
    <row r="51" spans="1:3">
      <c r="A51" t="s">
        <v>827</v>
      </c>
      <c r="B51">
        <v>1472</v>
      </c>
      <c r="C51" t="str">
        <f t="shared" si="0"/>
        <v>JOSE POLICARPO DE SOUSA NETO - 1472</v>
      </c>
    </row>
    <row r="52" spans="1:3">
      <c r="A52" t="s">
        <v>828</v>
      </c>
      <c r="B52">
        <v>1480</v>
      </c>
      <c r="C52" t="str">
        <f t="shared" si="0"/>
        <v>ROBERTO SILVA SANTOS - 1480</v>
      </c>
    </row>
    <row r="53" spans="1:3">
      <c r="A53" t="s">
        <v>829</v>
      </c>
      <c r="B53">
        <v>1481</v>
      </c>
      <c r="C53" t="str">
        <f t="shared" si="0"/>
        <v>PEDRO FRANCISCO DO CARMO - 1481</v>
      </c>
    </row>
    <row r="54" spans="1:3">
      <c r="A54" t="s">
        <v>830</v>
      </c>
      <c r="B54">
        <v>1505</v>
      </c>
      <c r="C54" t="str">
        <f t="shared" si="0"/>
        <v>FRANCISCO RODRIGUES DE OLIVEIRA - 1505</v>
      </c>
    </row>
    <row r="55" spans="1:3">
      <c r="A55" t="s">
        <v>831</v>
      </c>
      <c r="B55">
        <v>1508</v>
      </c>
      <c r="C55" t="str">
        <f t="shared" si="0"/>
        <v>NILTON PEREIRA DE SOUSA - 1508</v>
      </c>
    </row>
    <row r="56" spans="1:3">
      <c r="A56" t="s">
        <v>832</v>
      </c>
      <c r="B56">
        <v>1534</v>
      </c>
      <c r="C56" t="str">
        <f t="shared" si="0"/>
        <v>PAULO MORAES DOS SANTOS - 1534</v>
      </c>
    </row>
    <row r="57" spans="1:3">
      <c r="A57" t="s">
        <v>833</v>
      </c>
      <c r="B57">
        <v>1537</v>
      </c>
      <c r="C57" t="str">
        <f t="shared" si="0"/>
        <v>FRANCISCO WILSON SOARES - 1537</v>
      </c>
    </row>
    <row r="58" spans="1:3">
      <c r="A58" t="s">
        <v>834</v>
      </c>
      <c r="B58">
        <v>1544</v>
      </c>
      <c r="C58" t="str">
        <f t="shared" si="0"/>
        <v>WEBER SOUSA DE OLIVEIRA - 1544</v>
      </c>
    </row>
    <row r="59" spans="1:3">
      <c r="A59" t="s">
        <v>835</v>
      </c>
      <c r="B59">
        <v>1553</v>
      </c>
      <c r="C59" t="str">
        <f t="shared" si="0"/>
        <v>WASHINGTON ALVES BRITO - 1553</v>
      </c>
    </row>
    <row r="60" spans="1:3">
      <c r="A60" t="s">
        <v>836</v>
      </c>
      <c r="B60">
        <v>1596</v>
      </c>
      <c r="C60" t="str">
        <f t="shared" si="0"/>
        <v>WENDER PEDRO DA SILVA - 1596</v>
      </c>
    </row>
    <row r="61" spans="1:3">
      <c r="A61" t="s">
        <v>837</v>
      </c>
      <c r="B61">
        <v>1597</v>
      </c>
      <c r="C61" t="str">
        <f t="shared" si="0"/>
        <v>MARCELLO DE AGUIAR RAMOS - 1597</v>
      </c>
    </row>
    <row r="62" spans="1:3">
      <c r="A62" t="s">
        <v>838</v>
      </c>
      <c r="B62">
        <v>1603</v>
      </c>
      <c r="C62" t="str">
        <f t="shared" si="0"/>
        <v>GRACILIANO CARVALHO DA SILVA - 1603</v>
      </c>
    </row>
    <row r="63" spans="1:3">
      <c r="A63" t="s">
        <v>839</v>
      </c>
      <c r="B63">
        <v>1629</v>
      </c>
      <c r="C63" t="str">
        <f t="shared" si="0"/>
        <v>REGINALDO ANTONIO CARDOSO - 1629</v>
      </c>
    </row>
    <row r="64" spans="1:3">
      <c r="A64" t="s">
        <v>840</v>
      </c>
      <c r="B64">
        <v>1637</v>
      </c>
      <c r="C64" t="str">
        <f t="shared" si="0"/>
        <v>ANTONIO DIVINO DOS SANTOS - 1637</v>
      </c>
    </row>
    <row r="65" spans="1:3">
      <c r="A65" t="s">
        <v>841</v>
      </c>
      <c r="B65">
        <v>1642</v>
      </c>
      <c r="C65" t="str">
        <f t="shared" si="0"/>
        <v>AILTON LEITE ORTIZ DE CAMARGO - 1642</v>
      </c>
    </row>
    <row r="66" spans="1:3">
      <c r="A66" t="s">
        <v>842</v>
      </c>
      <c r="B66">
        <v>1667</v>
      </c>
      <c r="C66" t="str">
        <f t="shared" ref="C66:C129" si="1">_xlfn.CONCAT(A66," - ",B66)</f>
        <v>FRANCISCO MUNIZ DA SILVA NETO - 1667</v>
      </c>
    </row>
    <row r="67" spans="1:3">
      <c r="A67" t="s">
        <v>843</v>
      </c>
      <c r="B67">
        <v>1679</v>
      </c>
      <c r="C67" t="str">
        <f t="shared" si="1"/>
        <v>GLAYSSON RANGEL DE SOUSA LESSA - 1679</v>
      </c>
    </row>
    <row r="68" spans="1:3">
      <c r="A68" t="s">
        <v>844</v>
      </c>
      <c r="B68">
        <v>1686</v>
      </c>
      <c r="C68" t="str">
        <f t="shared" si="1"/>
        <v>EDIVALDO DOS SANTOS DE LIMA - 1686</v>
      </c>
    </row>
    <row r="69" spans="1:3">
      <c r="A69" t="s">
        <v>845</v>
      </c>
      <c r="B69">
        <v>1695</v>
      </c>
      <c r="C69" t="str">
        <f t="shared" si="1"/>
        <v>WILMAR FELIPE DE SOUSA - 1695</v>
      </c>
    </row>
    <row r="70" spans="1:3">
      <c r="A70" t="s">
        <v>846</v>
      </c>
      <c r="B70">
        <v>1697</v>
      </c>
      <c r="C70" t="str">
        <f t="shared" si="1"/>
        <v>SINVALDO RAMOS DE FREITAS - 1697</v>
      </c>
    </row>
    <row r="71" spans="1:3">
      <c r="A71" t="s">
        <v>847</v>
      </c>
      <c r="B71">
        <v>1703</v>
      </c>
      <c r="C71" t="str">
        <f t="shared" si="1"/>
        <v>ANTONIO FILHO DA ROCHA ARAUJO - 1703</v>
      </c>
    </row>
    <row r="72" spans="1:3">
      <c r="A72" t="s">
        <v>848</v>
      </c>
      <c r="B72">
        <v>1719</v>
      </c>
      <c r="C72" t="str">
        <f t="shared" si="1"/>
        <v>RONALDO ANTONIO DE SOUZA SANTOS - 1719</v>
      </c>
    </row>
    <row r="73" spans="1:3">
      <c r="A73" t="s">
        <v>849</v>
      </c>
      <c r="B73">
        <v>1720</v>
      </c>
      <c r="C73" t="str">
        <f t="shared" si="1"/>
        <v>BERNARDO SOUZA LIMA - 1720</v>
      </c>
    </row>
    <row r="74" spans="1:3">
      <c r="A74" t="s">
        <v>850</v>
      </c>
      <c r="B74">
        <v>1721</v>
      </c>
      <c r="C74" t="str">
        <f t="shared" si="1"/>
        <v>REMITON COELHO VIEIRA - 1721</v>
      </c>
    </row>
    <row r="75" spans="1:3">
      <c r="A75" t="s">
        <v>851</v>
      </c>
      <c r="B75">
        <v>1738</v>
      </c>
      <c r="C75" t="str">
        <f t="shared" si="1"/>
        <v>ANTONIO MARQUES NETO DOS SANTOS - 1738</v>
      </c>
    </row>
    <row r="76" spans="1:3">
      <c r="A76" t="s">
        <v>852</v>
      </c>
      <c r="B76">
        <v>1741</v>
      </c>
      <c r="C76" t="str">
        <f t="shared" si="1"/>
        <v>LINDOMAR GOMES CARVALHO - 1741</v>
      </c>
    </row>
    <row r="77" spans="1:3">
      <c r="A77" t="s">
        <v>853</v>
      </c>
      <c r="B77">
        <v>1745</v>
      </c>
      <c r="C77" t="str">
        <f t="shared" si="1"/>
        <v>ALCENILDE BARBOSA ARAUJO - 1745</v>
      </c>
    </row>
    <row r="78" spans="1:3">
      <c r="A78" t="s">
        <v>854</v>
      </c>
      <c r="B78">
        <v>1749</v>
      </c>
      <c r="C78" t="str">
        <f t="shared" si="1"/>
        <v>ESIEL COSTA RODRIGUES - 1749</v>
      </c>
    </row>
    <row r="79" spans="1:3">
      <c r="A79" t="s">
        <v>855</v>
      </c>
      <c r="B79">
        <v>1750</v>
      </c>
      <c r="C79" t="str">
        <f t="shared" si="1"/>
        <v>FRANCISCO MARINHO PEREIRA - 1750</v>
      </c>
    </row>
    <row r="80" spans="1:3">
      <c r="A80" t="s">
        <v>856</v>
      </c>
      <c r="B80">
        <v>1759</v>
      </c>
      <c r="C80" t="str">
        <f t="shared" si="1"/>
        <v>NELIO ALENCAR DOS SANTOS - 1759</v>
      </c>
    </row>
    <row r="81" spans="1:3">
      <c r="A81" t="s">
        <v>857</v>
      </c>
      <c r="B81">
        <v>1763</v>
      </c>
      <c r="C81" t="str">
        <f t="shared" si="1"/>
        <v>WILMAR JOSE DE SOUZA - 1763</v>
      </c>
    </row>
    <row r="82" spans="1:3">
      <c r="A82" t="s">
        <v>858</v>
      </c>
      <c r="B82">
        <v>1767</v>
      </c>
      <c r="C82" t="str">
        <f t="shared" si="1"/>
        <v>JULIO EDER NERES DA SILVA - 1767</v>
      </c>
    </row>
    <row r="83" spans="1:3">
      <c r="A83" t="s">
        <v>859</v>
      </c>
      <c r="B83">
        <v>1774</v>
      </c>
      <c r="C83" t="str">
        <f t="shared" si="1"/>
        <v>ANTONIO JOSE PEREIRA SOARES - 1774</v>
      </c>
    </row>
    <row r="84" spans="1:3">
      <c r="A84" t="s">
        <v>860</v>
      </c>
      <c r="B84">
        <v>1797</v>
      </c>
      <c r="C84" t="str">
        <f t="shared" si="1"/>
        <v>LUCIANO ANTONIO RIBEIRO - 1797</v>
      </c>
    </row>
    <row r="85" spans="1:3">
      <c r="A85" t="s">
        <v>861</v>
      </c>
      <c r="B85">
        <v>1803</v>
      </c>
      <c r="C85" t="str">
        <f t="shared" si="1"/>
        <v>ROGERIO PEREIRA DE CASTRO - 1803</v>
      </c>
    </row>
    <row r="86" spans="1:3">
      <c r="A86" t="s">
        <v>825</v>
      </c>
      <c r="B86">
        <v>1823</v>
      </c>
      <c r="C86" t="str">
        <f t="shared" si="1"/>
        <v>JOAO BATISTA DA SILVA - 1823</v>
      </c>
    </row>
    <row r="87" spans="1:3">
      <c r="A87" t="s">
        <v>862</v>
      </c>
      <c r="B87">
        <v>1827</v>
      </c>
      <c r="C87" t="str">
        <f t="shared" si="1"/>
        <v>FRANCISCO BATISTA DE LIMA - 1827</v>
      </c>
    </row>
    <row r="88" spans="1:3">
      <c r="A88" t="s">
        <v>863</v>
      </c>
      <c r="B88">
        <v>1831</v>
      </c>
      <c r="C88" t="str">
        <f t="shared" si="1"/>
        <v>VALDECY ALVES SARAIVA - 1831</v>
      </c>
    </row>
    <row r="89" spans="1:3">
      <c r="A89" t="s">
        <v>864</v>
      </c>
      <c r="B89">
        <v>1833</v>
      </c>
      <c r="C89" t="str">
        <f t="shared" si="1"/>
        <v>MANOEL MESSIAS SILVA DOS SANTOS - 1833</v>
      </c>
    </row>
    <row r="90" spans="1:3">
      <c r="A90" t="s">
        <v>865</v>
      </c>
      <c r="B90">
        <v>1893</v>
      </c>
      <c r="C90" t="str">
        <f t="shared" si="1"/>
        <v>JEFERSON NASCIMENTO MESQUITA - 1893</v>
      </c>
    </row>
    <row r="91" spans="1:3">
      <c r="A91" t="s">
        <v>866</v>
      </c>
      <c r="B91">
        <v>1920</v>
      </c>
      <c r="C91" t="str">
        <f t="shared" si="1"/>
        <v>RAIMUNDO GUIMARAES ARAUJO - 1920</v>
      </c>
    </row>
    <row r="92" spans="1:3">
      <c r="A92" t="s">
        <v>867</v>
      </c>
      <c r="B92">
        <v>1923</v>
      </c>
      <c r="C92" t="str">
        <f t="shared" si="1"/>
        <v>JOSE CARLOS MILHOMEM DA SILVA - 1923</v>
      </c>
    </row>
    <row r="93" spans="1:3">
      <c r="A93" t="s">
        <v>868</v>
      </c>
      <c r="B93">
        <v>1924</v>
      </c>
      <c r="C93" t="str">
        <f t="shared" si="1"/>
        <v>GILDEVAN DE ALMEIDA AGOSTINHO - 1924</v>
      </c>
    </row>
    <row r="94" spans="1:3">
      <c r="A94" t="s">
        <v>869</v>
      </c>
      <c r="B94">
        <v>1926</v>
      </c>
      <c r="C94" t="str">
        <f t="shared" si="1"/>
        <v>RAIMUNDO SOUZA - 1926</v>
      </c>
    </row>
    <row r="95" spans="1:3">
      <c r="A95" t="s">
        <v>870</v>
      </c>
      <c r="B95">
        <v>1930</v>
      </c>
      <c r="C95" t="str">
        <f t="shared" si="1"/>
        <v>JOSE ETERNO DAVID DOS SANTOS - 1930</v>
      </c>
    </row>
    <row r="96" spans="1:3">
      <c r="A96" t="s">
        <v>871</v>
      </c>
      <c r="B96">
        <v>1939</v>
      </c>
      <c r="C96" t="str">
        <f t="shared" si="1"/>
        <v>FRANCISCO EDIS SALES BEZERRA - 1939</v>
      </c>
    </row>
    <row r="97" spans="1:3">
      <c r="A97" t="s">
        <v>872</v>
      </c>
      <c r="B97">
        <v>1941</v>
      </c>
      <c r="C97" t="str">
        <f t="shared" si="1"/>
        <v>ADALTON ALMEIDA DE SOUZA - 1941</v>
      </c>
    </row>
    <row r="98" spans="1:3">
      <c r="A98" t="s">
        <v>873</v>
      </c>
      <c r="B98">
        <v>1942</v>
      </c>
      <c r="C98" t="str">
        <f t="shared" si="1"/>
        <v>ADAO VALADARES DE MATOS - 1942</v>
      </c>
    </row>
    <row r="99" spans="1:3">
      <c r="A99" t="s">
        <v>874</v>
      </c>
      <c r="B99">
        <v>1946</v>
      </c>
      <c r="C99" t="str">
        <f t="shared" si="1"/>
        <v>DIVINO FERREIRA DA SILVA - 1946</v>
      </c>
    </row>
    <row r="100" spans="1:3">
      <c r="A100" t="s">
        <v>875</v>
      </c>
      <c r="B100">
        <v>1948</v>
      </c>
      <c r="C100" t="str">
        <f t="shared" si="1"/>
        <v>DJALMA SOARES GUIMARAES - 1948</v>
      </c>
    </row>
    <row r="101" spans="1:3">
      <c r="A101" t="s">
        <v>876</v>
      </c>
      <c r="B101">
        <v>1951</v>
      </c>
      <c r="C101" t="str">
        <f t="shared" si="1"/>
        <v>EURIPEDES BARSANULFO DIAS ROSA - 1951</v>
      </c>
    </row>
    <row r="102" spans="1:3">
      <c r="A102" t="s">
        <v>877</v>
      </c>
      <c r="B102">
        <v>1953</v>
      </c>
      <c r="C102" t="str">
        <f t="shared" si="1"/>
        <v>GENIVAL MIRANDA LEITE - 1953</v>
      </c>
    </row>
    <row r="103" spans="1:3">
      <c r="A103" t="s">
        <v>878</v>
      </c>
      <c r="B103">
        <v>1960</v>
      </c>
      <c r="C103" t="str">
        <f t="shared" si="1"/>
        <v>LUIZ CARLOS DE ARAUJO - 1960</v>
      </c>
    </row>
    <row r="104" spans="1:3">
      <c r="A104" t="s">
        <v>879</v>
      </c>
      <c r="B104">
        <v>1961</v>
      </c>
      <c r="C104" t="str">
        <f t="shared" si="1"/>
        <v>LUIZ CARLOS GOMES DA SILVA - 1961</v>
      </c>
    </row>
    <row r="105" spans="1:3">
      <c r="A105" t="s">
        <v>880</v>
      </c>
      <c r="B105">
        <v>1971</v>
      </c>
      <c r="C105" t="str">
        <f t="shared" si="1"/>
        <v>VALTER ALVES BORBA - 1971</v>
      </c>
    </row>
    <row r="106" spans="1:3">
      <c r="A106" t="s">
        <v>881</v>
      </c>
      <c r="B106">
        <v>1974</v>
      </c>
      <c r="C106" t="str">
        <f t="shared" si="1"/>
        <v>FABIO ROGERIO PINTO - 1974</v>
      </c>
    </row>
    <row r="107" spans="1:3">
      <c r="A107" t="s">
        <v>882</v>
      </c>
      <c r="B107">
        <v>2015</v>
      </c>
      <c r="C107" t="str">
        <f t="shared" si="1"/>
        <v>PAULO FERNANDES GUIMARAES - 2015</v>
      </c>
    </row>
    <row r="108" spans="1:3">
      <c r="A108" t="s">
        <v>883</v>
      </c>
      <c r="B108">
        <v>2019</v>
      </c>
      <c r="C108" t="str">
        <f t="shared" si="1"/>
        <v>ISAIAS TEODORO ALVES - 2019</v>
      </c>
    </row>
    <row r="109" spans="1:3">
      <c r="A109" t="s">
        <v>884</v>
      </c>
      <c r="B109">
        <v>2025</v>
      </c>
      <c r="C109" t="str">
        <f t="shared" si="1"/>
        <v>WILLIAN DE SOUZA BANDEIRA - 2025</v>
      </c>
    </row>
    <row r="110" spans="1:3">
      <c r="A110" t="s">
        <v>885</v>
      </c>
      <c r="B110">
        <v>2030</v>
      </c>
      <c r="C110" t="str">
        <f t="shared" si="1"/>
        <v>SAMUEL PORTO MACEDO - 2030</v>
      </c>
    </row>
    <row r="111" spans="1:3">
      <c r="A111" t="s">
        <v>886</v>
      </c>
      <c r="B111">
        <v>2034</v>
      </c>
      <c r="C111" t="str">
        <f t="shared" si="1"/>
        <v>ADAIR VIEIRA DA SILVA - 2034</v>
      </c>
    </row>
    <row r="112" spans="1:3">
      <c r="A112" t="s">
        <v>887</v>
      </c>
      <c r="B112">
        <v>2035</v>
      </c>
      <c r="C112" t="str">
        <f t="shared" si="1"/>
        <v>KLEITON CAETANO DOS PASSOS - 2035</v>
      </c>
    </row>
    <row r="113" spans="1:3">
      <c r="A113" t="s">
        <v>888</v>
      </c>
      <c r="B113">
        <v>2041</v>
      </c>
      <c r="C113" t="str">
        <f t="shared" si="1"/>
        <v>ANDREZITO DE JESUS DOS SANTOS - 2041</v>
      </c>
    </row>
    <row r="114" spans="1:3">
      <c r="A114" t="s">
        <v>889</v>
      </c>
      <c r="B114">
        <v>2048</v>
      </c>
      <c r="C114" t="str">
        <f t="shared" si="1"/>
        <v>MARCELO RIZO SANTANA - 2048</v>
      </c>
    </row>
    <row r="115" spans="1:3">
      <c r="A115" t="s">
        <v>890</v>
      </c>
      <c r="B115">
        <v>2050</v>
      </c>
      <c r="C115" t="str">
        <f t="shared" si="1"/>
        <v>VILMAR BATISTA DE SOUZA - 2050</v>
      </c>
    </row>
    <row r="116" spans="1:3">
      <c r="A116" t="s">
        <v>891</v>
      </c>
      <c r="B116">
        <v>2055</v>
      </c>
      <c r="C116" t="str">
        <f t="shared" si="1"/>
        <v>SILVANIO PEREIRA DOS SANTOS - 2055</v>
      </c>
    </row>
    <row r="117" spans="1:3">
      <c r="A117" t="s">
        <v>892</v>
      </c>
      <c r="B117">
        <v>2058</v>
      </c>
      <c r="C117" t="str">
        <f t="shared" si="1"/>
        <v>ELLISMARCLEY GUILHERME DA SILVA - 2058</v>
      </c>
    </row>
    <row r="118" spans="1:3">
      <c r="A118" t="s">
        <v>893</v>
      </c>
      <c r="B118">
        <v>2142</v>
      </c>
      <c r="C118" t="str">
        <f t="shared" si="1"/>
        <v>LUCINALDO JOSE DOS SANTOS - 2142</v>
      </c>
    </row>
    <row r="119" spans="1:3">
      <c r="A119" t="s">
        <v>894</v>
      </c>
      <c r="B119">
        <v>2147</v>
      </c>
      <c r="C119" t="str">
        <f t="shared" si="1"/>
        <v>EGIDIO JOSE FERREIRA NETO - 2147</v>
      </c>
    </row>
    <row r="120" spans="1:3">
      <c r="A120" t="s">
        <v>895</v>
      </c>
      <c r="B120">
        <v>2151</v>
      </c>
      <c r="C120" t="str">
        <f t="shared" si="1"/>
        <v>LEANDRO DE OLIVEIRA MELO - 2151</v>
      </c>
    </row>
    <row r="121" spans="1:3">
      <c r="A121" t="s">
        <v>896</v>
      </c>
      <c r="B121">
        <v>2216</v>
      </c>
      <c r="C121" t="str">
        <f t="shared" si="1"/>
        <v>WESCLEY GUANABARA BATISTA DE ABREU - 2216</v>
      </c>
    </row>
    <row r="122" spans="1:3">
      <c r="A122" t="s">
        <v>897</v>
      </c>
      <c r="B122">
        <v>2243</v>
      </c>
      <c r="C122" t="str">
        <f t="shared" si="1"/>
        <v>VILMAR ROQUE DE SOUZA - 2243</v>
      </c>
    </row>
    <row r="123" spans="1:3">
      <c r="A123" t="s">
        <v>898</v>
      </c>
      <c r="B123">
        <v>2253</v>
      </c>
      <c r="C123" t="str">
        <f t="shared" si="1"/>
        <v>CARDECIO SANTANA FERREIRA - 2253</v>
      </c>
    </row>
    <row r="124" spans="1:3">
      <c r="A124" t="s">
        <v>899</v>
      </c>
      <c r="B124">
        <v>2274</v>
      </c>
      <c r="C124" t="str">
        <f t="shared" si="1"/>
        <v>WELINGTON SILVA RODRIGUES - 2274</v>
      </c>
    </row>
    <row r="125" spans="1:3">
      <c r="A125" t="s">
        <v>900</v>
      </c>
      <c r="B125">
        <v>2356</v>
      </c>
      <c r="C125" t="str">
        <f t="shared" si="1"/>
        <v>ENOQUE XAVIER - 2356</v>
      </c>
    </row>
    <row r="126" spans="1:3">
      <c r="A126" t="s">
        <v>901</v>
      </c>
      <c r="B126">
        <v>2360</v>
      </c>
      <c r="C126" t="str">
        <f t="shared" si="1"/>
        <v>VALTER MARCIEL BARROS BRITO - 2360</v>
      </c>
    </row>
    <row r="127" spans="1:3">
      <c r="A127" t="s">
        <v>902</v>
      </c>
      <c r="B127">
        <v>2361</v>
      </c>
      <c r="C127" t="str">
        <f t="shared" si="1"/>
        <v>IVAN ANTONIO BOMBARDA - 2361</v>
      </c>
    </row>
    <row r="128" spans="1:3">
      <c r="A128" t="s">
        <v>903</v>
      </c>
      <c r="B128">
        <v>2370</v>
      </c>
      <c r="C128" t="str">
        <f t="shared" si="1"/>
        <v>RENATO ROSENDO PEREIRA - 2370</v>
      </c>
    </row>
    <row r="129" spans="1:3">
      <c r="A129" t="s">
        <v>904</v>
      </c>
      <c r="B129">
        <v>2398</v>
      </c>
      <c r="C129" t="str">
        <f t="shared" si="1"/>
        <v>MARCUS AUGUSTO DE CARVALHO - 2398</v>
      </c>
    </row>
    <row r="130" spans="1:3">
      <c r="A130" t="s">
        <v>905</v>
      </c>
      <c r="B130">
        <v>2410</v>
      </c>
      <c r="C130" t="str">
        <f t="shared" ref="C130:C193" si="2">_xlfn.CONCAT(A130," - ",B130)</f>
        <v>RICARDO CESAR PEREIRA DA SILVA - 2410</v>
      </c>
    </row>
    <row r="131" spans="1:3">
      <c r="A131" t="s">
        <v>906</v>
      </c>
      <c r="B131">
        <v>2428</v>
      </c>
      <c r="C131" t="str">
        <f t="shared" si="2"/>
        <v>EDMUNDO DOMINGO DOS SANTOS - 2428</v>
      </c>
    </row>
    <row r="132" spans="1:3">
      <c r="A132" t="s">
        <v>907</v>
      </c>
      <c r="B132">
        <v>2431</v>
      </c>
      <c r="C132" t="str">
        <f t="shared" si="2"/>
        <v>SANDRO DE OLIVEIRA LIMA - 2431</v>
      </c>
    </row>
    <row r="133" spans="1:3">
      <c r="A133" t="s">
        <v>908</v>
      </c>
      <c r="B133">
        <v>2433</v>
      </c>
      <c r="C133" t="str">
        <f t="shared" si="2"/>
        <v>SEBASTIAO JOSE XAVIER - 2433</v>
      </c>
    </row>
    <row r="134" spans="1:3">
      <c r="A134" t="s">
        <v>909</v>
      </c>
      <c r="B134">
        <v>2438</v>
      </c>
      <c r="C134" t="str">
        <f t="shared" si="2"/>
        <v>SEBASTIAO SILVA DO NASCIMENTO - 2438</v>
      </c>
    </row>
    <row r="135" spans="1:3">
      <c r="A135" t="s">
        <v>910</v>
      </c>
      <c r="B135">
        <v>2446</v>
      </c>
      <c r="C135" t="str">
        <f t="shared" si="2"/>
        <v>VALDIVINO VIEIRA DE OLIVEIRA - 2446</v>
      </c>
    </row>
    <row r="136" spans="1:3">
      <c r="A136" t="s">
        <v>911</v>
      </c>
      <c r="B136">
        <v>2449</v>
      </c>
      <c r="C136" t="str">
        <f t="shared" si="2"/>
        <v>WESLEI PEREIRA DE MOURA - 2449</v>
      </c>
    </row>
    <row r="137" spans="1:3">
      <c r="A137" t="s">
        <v>912</v>
      </c>
      <c r="B137">
        <v>2455</v>
      </c>
      <c r="C137" t="str">
        <f t="shared" si="2"/>
        <v>SERGIO FERNANDO DE MOURA - 2455</v>
      </c>
    </row>
    <row r="138" spans="1:3">
      <c r="A138" t="s">
        <v>913</v>
      </c>
      <c r="B138">
        <v>2458</v>
      </c>
      <c r="C138" t="str">
        <f t="shared" si="2"/>
        <v>BENITO FREIRE DE CARVALHO - 2458</v>
      </c>
    </row>
    <row r="139" spans="1:3">
      <c r="A139" t="s">
        <v>914</v>
      </c>
      <c r="B139">
        <v>2459</v>
      </c>
      <c r="C139" t="str">
        <f t="shared" si="2"/>
        <v>ZAILON DANTAS DA SILVA - 2459</v>
      </c>
    </row>
    <row r="140" spans="1:3">
      <c r="A140" t="s">
        <v>915</v>
      </c>
      <c r="B140">
        <v>2493</v>
      </c>
      <c r="C140" t="str">
        <f t="shared" si="2"/>
        <v>SILVANIO NOGUEIRA DE SOUSA - 2493</v>
      </c>
    </row>
    <row r="141" spans="1:3">
      <c r="A141" t="s">
        <v>916</v>
      </c>
      <c r="B141">
        <v>2497</v>
      </c>
      <c r="C141" t="str">
        <f t="shared" si="2"/>
        <v>SIRLON DE OLIVEIRA BRITO - 2497</v>
      </c>
    </row>
    <row r="142" spans="1:3">
      <c r="A142" t="s">
        <v>917</v>
      </c>
      <c r="B142">
        <v>2502</v>
      </c>
      <c r="C142" t="str">
        <f t="shared" si="2"/>
        <v>THIAGO JOSE TEIXEIRA - 2502</v>
      </c>
    </row>
    <row r="143" spans="1:3">
      <c r="A143" t="s">
        <v>918</v>
      </c>
      <c r="B143">
        <v>2510</v>
      </c>
      <c r="C143" t="str">
        <f t="shared" si="2"/>
        <v>VALTAIR PEREIRA TAVARES - 2510</v>
      </c>
    </row>
    <row r="144" spans="1:3">
      <c r="A144" t="s">
        <v>919</v>
      </c>
      <c r="B144">
        <v>2511</v>
      </c>
      <c r="C144" t="str">
        <f t="shared" si="2"/>
        <v>LUIZ ODETE BATISTA FLOZ - 2511</v>
      </c>
    </row>
    <row r="145" spans="1:3">
      <c r="A145" t="s">
        <v>920</v>
      </c>
      <c r="B145">
        <v>2513</v>
      </c>
      <c r="C145" t="str">
        <f t="shared" si="2"/>
        <v>VALDEONE CLEMENTE DOS SANTOS - 2513</v>
      </c>
    </row>
    <row r="146" spans="1:3">
      <c r="A146" t="s">
        <v>921</v>
      </c>
      <c r="B146">
        <v>2530</v>
      </c>
      <c r="C146" t="str">
        <f t="shared" si="2"/>
        <v>VALDINEY DA SILVA SANTOS - 2530</v>
      </c>
    </row>
    <row r="147" spans="1:3">
      <c r="A147" t="s">
        <v>922</v>
      </c>
      <c r="B147">
        <v>2543</v>
      </c>
      <c r="C147" t="str">
        <f t="shared" si="2"/>
        <v>IDEIR BISPO DE SANTANA - 2543</v>
      </c>
    </row>
    <row r="148" spans="1:3">
      <c r="A148" t="s">
        <v>923</v>
      </c>
      <c r="B148">
        <v>2544</v>
      </c>
      <c r="C148" t="str">
        <f t="shared" si="2"/>
        <v>DIVINO SILVA DO NASCIMENTO - 2544</v>
      </c>
    </row>
    <row r="149" spans="1:3">
      <c r="A149" t="s">
        <v>924</v>
      </c>
      <c r="B149">
        <v>2551</v>
      </c>
      <c r="C149" t="str">
        <f t="shared" si="2"/>
        <v>SOLANO DIAS FONSECA - 2551</v>
      </c>
    </row>
    <row r="150" spans="1:3">
      <c r="A150" t="s">
        <v>925</v>
      </c>
      <c r="B150">
        <v>2559</v>
      </c>
      <c r="C150" t="str">
        <f t="shared" si="2"/>
        <v>PEDRO PAULO DO NASCIMENTO DO CARMO - 2559</v>
      </c>
    </row>
    <row r="151" spans="1:3">
      <c r="A151" t="s">
        <v>926</v>
      </c>
      <c r="B151">
        <v>2584</v>
      </c>
      <c r="C151" t="str">
        <f t="shared" si="2"/>
        <v>WALABY DE SOUSA BATISTA - 2584</v>
      </c>
    </row>
    <row r="152" spans="1:3">
      <c r="A152" t="s">
        <v>927</v>
      </c>
      <c r="B152">
        <v>2602</v>
      </c>
      <c r="C152" t="str">
        <f t="shared" si="2"/>
        <v>VALDOMIRO DOS SANTOS BARBOSA - 2602</v>
      </c>
    </row>
    <row r="153" spans="1:3">
      <c r="A153" t="s">
        <v>928</v>
      </c>
      <c r="B153">
        <v>2627</v>
      </c>
      <c r="C153" t="str">
        <f t="shared" si="2"/>
        <v>JOSE NILTON DA SILVA LIMA - 2627</v>
      </c>
    </row>
    <row r="154" spans="1:3">
      <c r="A154" t="s">
        <v>929</v>
      </c>
      <c r="B154">
        <v>2629</v>
      </c>
      <c r="C154" t="str">
        <f t="shared" si="2"/>
        <v>JOSE MANOEL DE MEDEIROS - 2629</v>
      </c>
    </row>
    <row r="155" spans="1:3">
      <c r="A155" t="s">
        <v>930</v>
      </c>
      <c r="B155">
        <v>2644</v>
      </c>
      <c r="C155" t="str">
        <f t="shared" si="2"/>
        <v>ANDRE SOUSA REIS - 2644</v>
      </c>
    </row>
    <row r="156" spans="1:3">
      <c r="A156" t="s">
        <v>931</v>
      </c>
      <c r="B156">
        <v>2645</v>
      </c>
      <c r="C156" t="str">
        <f t="shared" si="2"/>
        <v>ELIEZIO JOSE DOS SANTOS - 2645</v>
      </c>
    </row>
    <row r="157" spans="1:3">
      <c r="A157" t="s">
        <v>932</v>
      </c>
      <c r="B157">
        <v>2651</v>
      </c>
      <c r="C157" t="str">
        <f t="shared" si="2"/>
        <v>EDINANDES LUIZ DA SILVA - 2651</v>
      </c>
    </row>
    <row r="158" spans="1:3">
      <c r="A158" t="s">
        <v>933</v>
      </c>
      <c r="B158">
        <v>2652</v>
      </c>
      <c r="C158" t="str">
        <f t="shared" si="2"/>
        <v>ANTONIO SOUSA CORTE - 2652</v>
      </c>
    </row>
    <row r="159" spans="1:3">
      <c r="A159" t="s">
        <v>934</v>
      </c>
      <c r="B159">
        <v>2653</v>
      </c>
      <c r="C159" t="str">
        <f t="shared" si="2"/>
        <v>HERMENEGILDO JOSE LEITE DE BRITO NETO - 2653</v>
      </c>
    </row>
    <row r="160" spans="1:3">
      <c r="A160" t="s">
        <v>935</v>
      </c>
      <c r="B160">
        <v>2656</v>
      </c>
      <c r="C160" t="str">
        <f t="shared" si="2"/>
        <v>ADMILSON BRAGA ALVES - 2656</v>
      </c>
    </row>
    <row r="161" spans="1:3">
      <c r="A161" t="s">
        <v>936</v>
      </c>
      <c r="B161">
        <v>2662</v>
      </c>
      <c r="C161" t="str">
        <f t="shared" si="2"/>
        <v>ADAILTON DA SILVA RODRIGUES MENDONCA - 2662</v>
      </c>
    </row>
    <row r="162" spans="1:3">
      <c r="A162" t="s">
        <v>937</v>
      </c>
      <c r="B162">
        <v>2670</v>
      </c>
      <c r="C162" t="str">
        <f t="shared" si="2"/>
        <v>FABIO AMORIM ROCHA - 2670</v>
      </c>
    </row>
    <row r="163" spans="1:3">
      <c r="A163" t="s">
        <v>938</v>
      </c>
      <c r="B163">
        <v>2673</v>
      </c>
      <c r="C163" t="str">
        <f t="shared" si="2"/>
        <v>JOSE CARLOS CAIXETA - 2673</v>
      </c>
    </row>
    <row r="164" spans="1:3">
      <c r="A164" t="s">
        <v>939</v>
      </c>
      <c r="B164">
        <v>2676</v>
      </c>
      <c r="C164" t="str">
        <f t="shared" si="2"/>
        <v>JOSE BRAZ FILHO - 2676</v>
      </c>
    </row>
    <row r="165" spans="1:3">
      <c r="A165" t="s">
        <v>940</v>
      </c>
      <c r="B165">
        <v>2678</v>
      </c>
      <c r="C165" t="str">
        <f t="shared" si="2"/>
        <v>EDUARDO ANTONIO DA SILVA - 2678</v>
      </c>
    </row>
    <row r="166" spans="1:3">
      <c r="A166" t="s">
        <v>941</v>
      </c>
      <c r="B166">
        <v>2680</v>
      </c>
      <c r="C166" t="str">
        <f t="shared" si="2"/>
        <v>JOSE CARLOS FERREIRA VAZ - 2680</v>
      </c>
    </row>
    <row r="167" spans="1:3">
      <c r="A167" t="s">
        <v>942</v>
      </c>
      <c r="B167">
        <v>2682</v>
      </c>
      <c r="C167" t="str">
        <f t="shared" si="2"/>
        <v>NEURI BISPO DA SILVA - 2682</v>
      </c>
    </row>
    <row r="168" spans="1:3">
      <c r="A168" t="s">
        <v>943</v>
      </c>
      <c r="B168">
        <v>2687</v>
      </c>
      <c r="C168" t="str">
        <f t="shared" si="2"/>
        <v>JUSSIMAR DE FARIAS CAMPOS - 2687</v>
      </c>
    </row>
    <row r="169" spans="1:3">
      <c r="A169" t="s">
        <v>944</v>
      </c>
      <c r="B169">
        <v>2689</v>
      </c>
      <c r="C169" t="str">
        <f t="shared" si="2"/>
        <v>ESLEI LOPES CHAVES - 2689</v>
      </c>
    </row>
    <row r="170" spans="1:3">
      <c r="A170" t="s">
        <v>945</v>
      </c>
      <c r="B170">
        <v>2721</v>
      </c>
      <c r="C170" t="str">
        <f t="shared" si="2"/>
        <v>AYALLA DA SILVA OLIVEIRA - 2721</v>
      </c>
    </row>
    <row r="171" spans="1:3">
      <c r="A171" t="s">
        <v>946</v>
      </c>
      <c r="B171">
        <v>2734</v>
      </c>
      <c r="C171" t="str">
        <f t="shared" si="2"/>
        <v>VANDERSON GURGEL DO AMARAL - 2734</v>
      </c>
    </row>
    <row r="172" spans="1:3">
      <c r="A172" t="s">
        <v>947</v>
      </c>
      <c r="B172">
        <v>2735</v>
      </c>
      <c r="C172" t="str">
        <f t="shared" si="2"/>
        <v>SEBASTIAO JAELSON LIMA MENDES - 2735</v>
      </c>
    </row>
    <row r="173" spans="1:3">
      <c r="A173" t="s">
        <v>948</v>
      </c>
      <c r="B173">
        <v>2744</v>
      </c>
      <c r="C173" t="str">
        <f t="shared" si="2"/>
        <v>RODRIGO MANOEL CANDIDO SILVA - 2744</v>
      </c>
    </row>
    <row r="174" spans="1:3">
      <c r="A174" t="s">
        <v>949</v>
      </c>
      <c r="B174">
        <v>2747</v>
      </c>
      <c r="C174" t="str">
        <f t="shared" si="2"/>
        <v>SOLENI APARECIDO - 2747</v>
      </c>
    </row>
    <row r="175" spans="1:3">
      <c r="A175" t="s">
        <v>950</v>
      </c>
      <c r="B175">
        <v>2760</v>
      </c>
      <c r="C175" t="str">
        <f t="shared" si="2"/>
        <v>JOSE MARIA DA SILVA - 2760</v>
      </c>
    </row>
    <row r="176" spans="1:3">
      <c r="A176" t="s">
        <v>951</v>
      </c>
      <c r="B176">
        <v>2763</v>
      </c>
      <c r="C176" t="str">
        <f t="shared" si="2"/>
        <v>ROBSON DOS SANTOS PONTES - 2763</v>
      </c>
    </row>
    <row r="177" spans="1:3">
      <c r="A177" t="s">
        <v>952</v>
      </c>
      <c r="B177">
        <v>2777</v>
      </c>
      <c r="C177" t="str">
        <f t="shared" si="2"/>
        <v>CARLOS ALBERTO DE LIMA - 2777</v>
      </c>
    </row>
    <row r="178" spans="1:3">
      <c r="A178" t="s">
        <v>953</v>
      </c>
      <c r="B178">
        <v>5553</v>
      </c>
      <c r="C178" t="str">
        <f t="shared" si="2"/>
        <v>EURIDES ELIEZER CORREIA - 5553</v>
      </c>
    </row>
    <row r="179" spans="1:3">
      <c r="A179" t="s">
        <v>954</v>
      </c>
      <c r="B179">
        <v>2784</v>
      </c>
      <c r="C179" t="str">
        <f t="shared" si="2"/>
        <v>GILMAR MARTINS DA SILVA - 2784</v>
      </c>
    </row>
    <row r="180" spans="1:3">
      <c r="A180" t="s">
        <v>955</v>
      </c>
      <c r="B180">
        <v>2787</v>
      </c>
      <c r="C180" t="str">
        <f t="shared" si="2"/>
        <v>FERNANDO ALVES DE SOUZA - 2787</v>
      </c>
    </row>
    <row r="181" spans="1:3">
      <c r="A181" t="s">
        <v>956</v>
      </c>
      <c r="B181">
        <v>2789</v>
      </c>
      <c r="C181" t="str">
        <f t="shared" si="2"/>
        <v>LUIS ANTONIO FARIAS RIBEIRO - 2789</v>
      </c>
    </row>
    <row r="182" spans="1:3">
      <c r="A182" t="s">
        <v>957</v>
      </c>
      <c r="B182">
        <v>2790</v>
      </c>
      <c r="C182" t="str">
        <f t="shared" si="2"/>
        <v>VALDEY OLIVEIRA ARAUJO - 2790</v>
      </c>
    </row>
    <row r="183" spans="1:3">
      <c r="A183" t="s">
        <v>958</v>
      </c>
      <c r="B183">
        <v>2793</v>
      </c>
      <c r="C183" t="str">
        <f t="shared" si="2"/>
        <v>VALDINILSON CAVALCANTE NASCIMENTO - 2793</v>
      </c>
    </row>
    <row r="184" spans="1:3">
      <c r="A184" t="s">
        <v>959</v>
      </c>
      <c r="B184">
        <v>2795</v>
      </c>
      <c r="C184" t="str">
        <f t="shared" si="2"/>
        <v>ANDREILSON ALVES DE CARVALHO - 2795</v>
      </c>
    </row>
    <row r="185" spans="1:3">
      <c r="A185" t="s">
        <v>960</v>
      </c>
      <c r="B185">
        <v>2879</v>
      </c>
      <c r="C185" t="str">
        <f t="shared" si="2"/>
        <v>RONALDO CLEBIS SOUSA SANTOS - 2879</v>
      </c>
    </row>
    <row r="186" spans="1:3">
      <c r="A186" t="s">
        <v>961</v>
      </c>
      <c r="B186">
        <v>2880</v>
      </c>
      <c r="C186" t="str">
        <f t="shared" si="2"/>
        <v>MERVAL DE SOUSA - 2880</v>
      </c>
    </row>
    <row r="187" spans="1:3">
      <c r="A187" t="s">
        <v>962</v>
      </c>
      <c r="B187">
        <v>2881</v>
      </c>
      <c r="C187" t="str">
        <f t="shared" si="2"/>
        <v>ERASMO CARLOS PEREIRA DA SILVA - 2881</v>
      </c>
    </row>
    <row r="188" spans="1:3">
      <c r="A188" t="s">
        <v>963</v>
      </c>
      <c r="B188">
        <v>2902</v>
      </c>
      <c r="C188" t="str">
        <f t="shared" si="2"/>
        <v>ANDSON WAGNER NASCIMENTO SOUZA - 2902</v>
      </c>
    </row>
    <row r="189" spans="1:3">
      <c r="A189" t="s">
        <v>964</v>
      </c>
      <c r="B189">
        <v>2908</v>
      </c>
      <c r="C189" t="str">
        <f t="shared" si="2"/>
        <v>VICENTE ALVES DOS SANTOS - 2908</v>
      </c>
    </row>
    <row r="190" spans="1:3">
      <c r="A190" t="s">
        <v>965</v>
      </c>
      <c r="B190">
        <v>2911</v>
      </c>
      <c r="C190" t="str">
        <f t="shared" si="2"/>
        <v>CARLOS SILVA GOMES - 2911</v>
      </c>
    </row>
    <row r="191" spans="1:3">
      <c r="A191" t="s">
        <v>966</v>
      </c>
      <c r="B191">
        <v>2918</v>
      </c>
      <c r="C191" t="str">
        <f t="shared" si="2"/>
        <v>ALFREDO CUNHA SILVA - 2918</v>
      </c>
    </row>
    <row r="192" spans="1:3">
      <c r="A192" t="s">
        <v>967</v>
      </c>
      <c r="B192">
        <v>2956</v>
      </c>
      <c r="C192" t="str">
        <f t="shared" si="2"/>
        <v>ANTONIO VALDIR DE OLIVEIRA - 2956</v>
      </c>
    </row>
    <row r="193" spans="1:3">
      <c r="A193" t="s">
        <v>968</v>
      </c>
      <c r="B193">
        <v>2961</v>
      </c>
      <c r="C193" t="str">
        <f t="shared" si="2"/>
        <v>CLEIDEMARCIO CORDEIRO DA SILVA PINHEIRO - 2961</v>
      </c>
    </row>
    <row r="194" spans="1:3">
      <c r="A194" t="s">
        <v>969</v>
      </c>
      <c r="B194">
        <v>2964</v>
      </c>
      <c r="C194" t="str">
        <f t="shared" ref="C194:C257" si="3">_xlfn.CONCAT(A194," - ",B194)</f>
        <v>RINALDO GARCIA DE JESUS - 2964</v>
      </c>
    </row>
    <row r="195" spans="1:3">
      <c r="A195" t="s">
        <v>970</v>
      </c>
      <c r="B195">
        <v>2966</v>
      </c>
      <c r="C195" t="str">
        <f t="shared" si="3"/>
        <v>REGISMAR ANTONIO TEODORO DA COSTA - 2966</v>
      </c>
    </row>
    <row r="196" spans="1:3">
      <c r="A196" t="s">
        <v>971</v>
      </c>
      <c r="B196">
        <v>2968</v>
      </c>
      <c r="C196" t="str">
        <f t="shared" si="3"/>
        <v>ELIEL SANTOS RODRIGUES - 2968</v>
      </c>
    </row>
    <row r="197" spans="1:3">
      <c r="A197" t="s">
        <v>972</v>
      </c>
      <c r="B197">
        <v>2970</v>
      </c>
      <c r="C197" t="str">
        <f t="shared" si="3"/>
        <v>CLAUDIOMAR ALENCAR DO NASCIMENTO - 2970</v>
      </c>
    </row>
    <row r="198" spans="1:3">
      <c r="A198" t="s">
        <v>973</v>
      </c>
      <c r="B198">
        <v>2971</v>
      </c>
      <c r="C198" t="str">
        <f t="shared" si="3"/>
        <v>FRANCISCO LINDONALDO DE SOUSA - 2971</v>
      </c>
    </row>
    <row r="199" spans="1:3">
      <c r="A199" t="s">
        <v>974</v>
      </c>
      <c r="B199">
        <v>2975</v>
      </c>
      <c r="C199" t="str">
        <f t="shared" si="3"/>
        <v>NELCI BORGES CAETANO - 2975</v>
      </c>
    </row>
    <row r="200" spans="1:3">
      <c r="A200" t="s">
        <v>975</v>
      </c>
      <c r="B200">
        <v>2978</v>
      </c>
      <c r="C200" t="str">
        <f t="shared" si="3"/>
        <v>JOAO DA SILVA MORAIS - 2978</v>
      </c>
    </row>
    <row r="201" spans="1:3">
      <c r="A201" t="s">
        <v>976</v>
      </c>
      <c r="B201">
        <v>6018</v>
      </c>
      <c r="C201" t="s">
        <v>977</v>
      </c>
    </row>
    <row r="202" spans="1:3">
      <c r="A202" t="s">
        <v>978</v>
      </c>
      <c r="B202">
        <v>2985</v>
      </c>
      <c r="C202" t="str">
        <f t="shared" si="3"/>
        <v>JOSE DA SILVA LIMA - 2985</v>
      </c>
    </row>
    <row r="203" spans="1:3">
      <c r="A203" t="s">
        <v>979</v>
      </c>
      <c r="B203">
        <v>2986</v>
      </c>
      <c r="C203" t="str">
        <f t="shared" si="3"/>
        <v>REGIVALDO LUIZ PRADO - 2986</v>
      </c>
    </row>
    <row r="204" spans="1:3">
      <c r="A204" t="s">
        <v>980</v>
      </c>
      <c r="B204">
        <v>2988</v>
      </c>
      <c r="C204" t="str">
        <f t="shared" si="3"/>
        <v>CLEOMAR ANTONIO SIMOES - 2988</v>
      </c>
    </row>
    <row r="205" spans="1:3">
      <c r="A205" t="s">
        <v>981</v>
      </c>
      <c r="B205">
        <v>2989</v>
      </c>
      <c r="C205" t="str">
        <f t="shared" si="3"/>
        <v>VALDIR NUNES DA SILVA - 2989</v>
      </c>
    </row>
    <row r="206" spans="1:3">
      <c r="A206" t="s">
        <v>982</v>
      </c>
      <c r="B206">
        <v>2992</v>
      </c>
      <c r="C206" t="str">
        <f t="shared" si="3"/>
        <v>SEBASTIAO APARECIDO MARINHO - 2992</v>
      </c>
    </row>
    <row r="207" spans="1:3">
      <c r="A207" t="s">
        <v>983</v>
      </c>
      <c r="B207">
        <v>2995</v>
      </c>
      <c r="C207" t="str">
        <f t="shared" si="3"/>
        <v>RONILDO TEICEIRA DE ARAUJO - 2995</v>
      </c>
    </row>
    <row r="208" spans="1:3">
      <c r="A208" t="s">
        <v>984</v>
      </c>
      <c r="B208">
        <v>2996</v>
      </c>
      <c r="C208" t="str">
        <f t="shared" si="3"/>
        <v>JOSE ADENIL DA SILVA SANTANA - 2996</v>
      </c>
    </row>
    <row r="209" spans="1:3">
      <c r="A209" t="s">
        <v>985</v>
      </c>
      <c r="B209">
        <v>2998</v>
      </c>
      <c r="C209" t="str">
        <f t="shared" si="3"/>
        <v>DIVINO APARECIDO DE OLIVEIRA - 2998</v>
      </c>
    </row>
    <row r="210" spans="1:3">
      <c r="A210" t="s">
        <v>986</v>
      </c>
      <c r="B210">
        <v>2999</v>
      </c>
      <c r="C210" t="str">
        <f t="shared" si="3"/>
        <v>JWEBISON DE BRITO SOUZA - 2999</v>
      </c>
    </row>
    <row r="211" spans="1:3">
      <c r="A211" t="s">
        <v>987</v>
      </c>
      <c r="B211">
        <v>3000</v>
      </c>
      <c r="C211" t="str">
        <f t="shared" si="3"/>
        <v>WENDEL VIEIRA DE SOUZA - 3000</v>
      </c>
    </row>
    <row r="212" spans="1:3">
      <c r="A212" t="s">
        <v>988</v>
      </c>
      <c r="B212">
        <v>3001</v>
      </c>
      <c r="C212" t="str">
        <f t="shared" si="3"/>
        <v>PEDRO DE CARVALHO SOUZA - 3001</v>
      </c>
    </row>
    <row r="213" spans="1:3">
      <c r="A213" t="s">
        <v>989</v>
      </c>
      <c r="B213">
        <v>3002</v>
      </c>
      <c r="C213" t="str">
        <f t="shared" si="3"/>
        <v>COSME CAVALCANTE DA SILVA - 3002</v>
      </c>
    </row>
    <row r="214" spans="1:3">
      <c r="A214" t="s">
        <v>990</v>
      </c>
      <c r="B214">
        <v>3004</v>
      </c>
      <c r="C214" t="str">
        <f t="shared" si="3"/>
        <v>VALTERSON ANTONIO CORREIA - 3004</v>
      </c>
    </row>
    <row r="215" spans="1:3">
      <c r="A215" t="s">
        <v>991</v>
      </c>
      <c r="B215">
        <v>3007</v>
      </c>
      <c r="C215" t="str">
        <f t="shared" si="3"/>
        <v>EDMILSON SOUSA LIMA - 3007</v>
      </c>
    </row>
    <row r="216" spans="1:3">
      <c r="A216" t="s">
        <v>992</v>
      </c>
      <c r="B216">
        <v>3008</v>
      </c>
      <c r="C216" t="str">
        <f t="shared" si="3"/>
        <v>WALACCY CORREIA PACHECO - 3008</v>
      </c>
    </row>
    <row r="217" spans="1:3">
      <c r="A217" t="s">
        <v>993</v>
      </c>
      <c r="B217">
        <v>3012</v>
      </c>
      <c r="C217" t="str">
        <f t="shared" si="3"/>
        <v>WELTON SOARES DE ARRUDA - 3012</v>
      </c>
    </row>
    <row r="218" spans="1:3">
      <c r="A218" t="s">
        <v>994</v>
      </c>
      <c r="B218">
        <v>3022</v>
      </c>
      <c r="C218" t="str">
        <f t="shared" si="3"/>
        <v>DARMITO MARINHO DE SOUSA - 3022</v>
      </c>
    </row>
    <row r="219" spans="1:3">
      <c r="A219" t="s">
        <v>995</v>
      </c>
      <c r="B219">
        <v>3023</v>
      </c>
      <c r="C219" t="str">
        <f t="shared" si="3"/>
        <v>JESUS JOSE RODRIGUES - 3023</v>
      </c>
    </row>
    <row r="220" spans="1:3">
      <c r="A220" t="s">
        <v>996</v>
      </c>
      <c r="B220">
        <v>3025</v>
      </c>
      <c r="C220" t="str">
        <f t="shared" si="3"/>
        <v>OSEIAS MOREIRA FERNANDES - 3025</v>
      </c>
    </row>
    <row r="221" spans="1:3">
      <c r="A221" t="s">
        <v>997</v>
      </c>
      <c r="B221">
        <v>3026</v>
      </c>
      <c r="C221" t="str">
        <f t="shared" si="3"/>
        <v>PAULO ALVES CARNEIRO - 3026</v>
      </c>
    </row>
    <row r="222" spans="1:3">
      <c r="A222" t="s">
        <v>998</v>
      </c>
      <c r="B222">
        <v>3031</v>
      </c>
      <c r="C222" t="str">
        <f t="shared" si="3"/>
        <v>RONALDO ANDRÉ XAVIER - 3031</v>
      </c>
    </row>
    <row r="223" spans="1:3">
      <c r="A223" t="s">
        <v>999</v>
      </c>
      <c r="B223">
        <v>3032</v>
      </c>
      <c r="C223" t="str">
        <f t="shared" si="3"/>
        <v>EDVALDO NEVES DE ABREU - 3032</v>
      </c>
    </row>
    <row r="224" spans="1:3">
      <c r="A224" t="s">
        <v>1000</v>
      </c>
      <c r="B224">
        <v>3033</v>
      </c>
      <c r="C224" t="str">
        <f t="shared" si="3"/>
        <v>VALDOMIRO DE ABREU LUZ - 3033</v>
      </c>
    </row>
    <row r="225" spans="1:3">
      <c r="A225" t="s">
        <v>1001</v>
      </c>
      <c r="B225">
        <v>3034</v>
      </c>
      <c r="C225" t="str">
        <f t="shared" si="3"/>
        <v>JOSE CARLOS BEZERRA DA SILVA - 3034</v>
      </c>
    </row>
    <row r="226" spans="1:3">
      <c r="A226" t="s">
        <v>1002</v>
      </c>
      <c r="B226">
        <v>3037</v>
      </c>
      <c r="C226" t="str">
        <f t="shared" si="3"/>
        <v>JOSENILTON FRANCISCO LIMA - 3037</v>
      </c>
    </row>
    <row r="227" spans="1:3">
      <c r="A227" t="s">
        <v>1003</v>
      </c>
      <c r="B227">
        <v>3054</v>
      </c>
      <c r="C227" t="str">
        <f t="shared" si="3"/>
        <v>ALEXSANDRO CONSTANTINO - 3054</v>
      </c>
    </row>
    <row r="228" spans="1:3">
      <c r="A228" t="s">
        <v>1004</v>
      </c>
      <c r="B228">
        <v>3058</v>
      </c>
      <c r="C228" t="str">
        <f t="shared" si="3"/>
        <v>FRANCISCO DAS CHAGAS GOMES DE OLIVEIRA - 3058</v>
      </c>
    </row>
    <row r="229" spans="1:3">
      <c r="A229" t="s">
        <v>1005</v>
      </c>
      <c r="B229">
        <v>3060</v>
      </c>
      <c r="C229" t="str">
        <f t="shared" si="3"/>
        <v>KLEBSON ALVES FREIRES - 3060</v>
      </c>
    </row>
    <row r="230" spans="1:3">
      <c r="A230" t="s">
        <v>1006</v>
      </c>
      <c r="B230">
        <v>3066</v>
      </c>
      <c r="C230" t="str">
        <f t="shared" si="3"/>
        <v>ALESSANDRO RODRIGUES BRAGA SILVA - 3066</v>
      </c>
    </row>
    <row r="231" spans="1:3">
      <c r="A231" t="s">
        <v>1007</v>
      </c>
      <c r="B231">
        <v>3067</v>
      </c>
      <c r="C231" t="str">
        <f t="shared" si="3"/>
        <v>FABIO ISSLER FERREIRA - 3067</v>
      </c>
    </row>
    <row r="232" spans="1:3">
      <c r="A232" t="s">
        <v>1008</v>
      </c>
      <c r="B232">
        <v>3069</v>
      </c>
      <c r="C232" t="str">
        <f t="shared" si="3"/>
        <v>ANTONIO WAGNER DEMETRIO PEREIRA - 3069</v>
      </c>
    </row>
    <row r="233" spans="1:3">
      <c r="A233" t="s">
        <v>1009</v>
      </c>
      <c r="B233">
        <v>3070</v>
      </c>
      <c r="C233" t="str">
        <f t="shared" si="3"/>
        <v>FRANCISCO ELIZALDO ALBUQUERQUE DA SILVA - 3070</v>
      </c>
    </row>
    <row r="234" spans="1:3">
      <c r="A234" t="s">
        <v>1010</v>
      </c>
      <c r="B234">
        <v>3073</v>
      </c>
      <c r="C234" t="str">
        <f t="shared" si="3"/>
        <v>FABIO MOREIRA DOS SANTOS - 3073</v>
      </c>
    </row>
    <row r="235" spans="1:3">
      <c r="A235" t="s">
        <v>1011</v>
      </c>
      <c r="B235">
        <v>3074</v>
      </c>
      <c r="C235" t="str">
        <f t="shared" si="3"/>
        <v>ANTONIO JACKS SILVA ARRAIZ - 3074</v>
      </c>
    </row>
    <row r="236" spans="1:3">
      <c r="A236" t="s">
        <v>1012</v>
      </c>
      <c r="B236">
        <v>3075</v>
      </c>
      <c r="C236" t="str">
        <f t="shared" si="3"/>
        <v>MARCOS ALEXANDRE SOUZA SILVA - 3075</v>
      </c>
    </row>
    <row r="237" spans="1:3">
      <c r="A237" t="s">
        <v>1013</v>
      </c>
      <c r="B237">
        <v>3076</v>
      </c>
      <c r="C237" t="str">
        <f t="shared" si="3"/>
        <v>ARY MORAIS COSTA - 3076</v>
      </c>
    </row>
    <row r="238" spans="1:3">
      <c r="A238" t="s">
        <v>1014</v>
      </c>
      <c r="B238">
        <v>3077</v>
      </c>
      <c r="C238" t="str">
        <f t="shared" si="3"/>
        <v>FELIPE MORAIS MELO - 3077</v>
      </c>
    </row>
    <row r="239" spans="1:3">
      <c r="A239" t="s">
        <v>1015</v>
      </c>
      <c r="B239">
        <v>3079</v>
      </c>
      <c r="C239" t="str">
        <f t="shared" si="3"/>
        <v>SEBASTIAO SERGIO DE OLIVEIRA - 3079</v>
      </c>
    </row>
    <row r="240" spans="1:3">
      <c r="A240" t="s">
        <v>1016</v>
      </c>
      <c r="B240">
        <v>3081</v>
      </c>
      <c r="C240" t="str">
        <f t="shared" si="3"/>
        <v>RAFAEL FERNANDES DOS SANTOS - 3081</v>
      </c>
    </row>
    <row r="241" spans="1:3">
      <c r="A241" t="s">
        <v>1017</v>
      </c>
      <c r="B241">
        <v>3083</v>
      </c>
      <c r="C241" t="str">
        <f t="shared" si="3"/>
        <v>WAGNER CAMARGO DE OLIVEIRA - 3083</v>
      </c>
    </row>
    <row r="242" spans="1:3">
      <c r="A242" t="s">
        <v>1018</v>
      </c>
      <c r="B242">
        <v>3087</v>
      </c>
      <c r="C242" t="str">
        <f t="shared" si="3"/>
        <v>ELEANDRO DE SOUZA TEIXEIRA - 3087</v>
      </c>
    </row>
    <row r="243" spans="1:3">
      <c r="A243" t="s">
        <v>1019</v>
      </c>
      <c r="B243">
        <v>3088</v>
      </c>
      <c r="C243" t="str">
        <f t="shared" si="3"/>
        <v>CELSO BARBOSA PINTO - 3088</v>
      </c>
    </row>
    <row r="244" spans="1:3">
      <c r="A244" t="s">
        <v>1020</v>
      </c>
      <c r="B244">
        <v>3089</v>
      </c>
      <c r="C244" t="str">
        <f t="shared" si="3"/>
        <v>PAULO BENEDITO DE OLIVEIRA - 3089</v>
      </c>
    </row>
    <row r="245" spans="1:3">
      <c r="A245" t="s">
        <v>1021</v>
      </c>
      <c r="B245">
        <v>3090</v>
      </c>
      <c r="C245" t="str">
        <f t="shared" si="3"/>
        <v>RONALDO BONIN - 3090</v>
      </c>
    </row>
    <row r="246" spans="1:3">
      <c r="A246" t="s">
        <v>1022</v>
      </c>
      <c r="B246">
        <v>3093</v>
      </c>
      <c r="C246" t="str">
        <f t="shared" si="3"/>
        <v>JOSE SOARES DA SILVA FILHO - 3093</v>
      </c>
    </row>
    <row r="247" spans="1:3">
      <c r="A247" t="s">
        <v>1023</v>
      </c>
      <c r="B247">
        <v>3096</v>
      </c>
      <c r="C247" t="str">
        <f t="shared" si="3"/>
        <v>ENIXON KENEDYS DA SILVA - 3096</v>
      </c>
    </row>
    <row r="248" spans="1:3">
      <c r="A248" t="s">
        <v>1024</v>
      </c>
      <c r="B248">
        <v>3097</v>
      </c>
      <c r="C248" t="str">
        <f t="shared" si="3"/>
        <v>GILMAR DOS SANTOS LUCENA - 3097</v>
      </c>
    </row>
    <row r="249" spans="1:3">
      <c r="A249" t="s">
        <v>1025</v>
      </c>
      <c r="B249">
        <v>4001</v>
      </c>
      <c r="C249" t="str">
        <f t="shared" si="3"/>
        <v>ADRIANO CAMARGO CORDEIRO - 4001</v>
      </c>
    </row>
    <row r="250" spans="1:3">
      <c r="A250" t="s">
        <v>1026</v>
      </c>
      <c r="B250">
        <v>4002</v>
      </c>
      <c r="C250" t="str">
        <f t="shared" si="3"/>
        <v>VALTER RUARO - 4002</v>
      </c>
    </row>
    <row r="251" spans="1:3">
      <c r="A251" t="s">
        <v>1027</v>
      </c>
      <c r="B251">
        <v>4003</v>
      </c>
      <c r="C251" t="str">
        <f t="shared" si="3"/>
        <v>JOSE SOLA MORENO - 4003</v>
      </c>
    </row>
    <row r="252" spans="1:3">
      <c r="A252" t="s">
        <v>1028</v>
      </c>
      <c r="B252">
        <v>4004</v>
      </c>
      <c r="C252" t="str">
        <f t="shared" si="3"/>
        <v>OSNEI CAMPANHARO - 4004</v>
      </c>
    </row>
    <row r="253" spans="1:3">
      <c r="A253" t="s">
        <v>1029</v>
      </c>
      <c r="B253">
        <v>4005</v>
      </c>
      <c r="C253" t="str">
        <f t="shared" si="3"/>
        <v>PAULO GARCIA - 4005</v>
      </c>
    </row>
    <row r="254" spans="1:3">
      <c r="A254" t="s">
        <v>1030</v>
      </c>
      <c r="B254">
        <v>4006</v>
      </c>
      <c r="C254" t="str">
        <f t="shared" si="3"/>
        <v>URBANO CARLOS DE ARRUDA - 4006</v>
      </c>
    </row>
    <row r="255" spans="1:3">
      <c r="A255" t="s">
        <v>1031</v>
      </c>
      <c r="B255">
        <v>4008</v>
      </c>
      <c r="C255" t="str">
        <f t="shared" si="3"/>
        <v>LUIS ANTONIO MIRANDA ROSA - 4008</v>
      </c>
    </row>
    <row r="256" spans="1:3">
      <c r="A256" t="s">
        <v>1032</v>
      </c>
      <c r="B256">
        <v>4009</v>
      </c>
      <c r="C256" t="str">
        <f t="shared" si="3"/>
        <v>JARDIEL AGUIAR - 4009</v>
      </c>
    </row>
    <row r="257" spans="1:3">
      <c r="A257" t="s">
        <v>1033</v>
      </c>
      <c r="B257">
        <v>4010</v>
      </c>
      <c r="C257" t="str">
        <f t="shared" si="3"/>
        <v>DONISETE MENDES DE SOUZA - 4010</v>
      </c>
    </row>
    <row r="258" spans="1:3">
      <c r="A258" t="s">
        <v>1034</v>
      </c>
      <c r="B258">
        <v>4011</v>
      </c>
      <c r="C258" t="str">
        <f t="shared" ref="C258:C321" si="4">_xlfn.CONCAT(A258," - ",B258)</f>
        <v>MARCOS DE MATOS ALVES - 4011</v>
      </c>
    </row>
    <row r="259" spans="1:3">
      <c r="A259" t="s">
        <v>1035</v>
      </c>
      <c r="B259">
        <v>4013</v>
      </c>
      <c r="C259" t="str">
        <f t="shared" si="4"/>
        <v>JOSE MARQUES FILHO - 4013</v>
      </c>
    </row>
    <row r="260" spans="1:3">
      <c r="A260" t="s">
        <v>1036</v>
      </c>
      <c r="B260">
        <v>4014</v>
      </c>
      <c r="C260" t="str">
        <f t="shared" si="4"/>
        <v>HAROLDO REINALDO LIMA - 4014</v>
      </c>
    </row>
    <row r="261" spans="1:3">
      <c r="A261" t="s">
        <v>1037</v>
      </c>
      <c r="B261">
        <v>4015</v>
      </c>
      <c r="C261" t="str">
        <f t="shared" si="4"/>
        <v>ANTONIO CRUZ NETO - 4015</v>
      </c>
    </row>
    <row r="262" spans="1:3">
      <c r="A262" t="s">
        <v>1038</v>
      </c>
      <c r="B262">
        <v>4016</v>
      </c>
      <c r="C262" t="str">
        <f t="shared" si="4"/>
        <v>EZEQUIAS PEREIRA FERNANDES - 4016</v>
      </c>
    </row>
    <row r="263" spans="1:3">
      <c r="A263" t="s">
        <v>1039</v>
      </c>
      <c r="B263">
        <v>4022</v>
      </c>
      <c r="C263" t="str">
        <f t="shared" si="4"/>
        <v>MANOEL FERNANDO OLIVEIRA DIAS - 4022</v>
      </c>
    </row>
    <row r="264" spans="1:3">
      <c r="A264" t="s">
        <v>1040</v>
      </c>
      <c r="B264">
        <v>4025</v>
      </c>
      <c r="C264" t="str">
        <f t="shared" si="4"/>
        <v>SERGIO LUIZ PEREIRA - 4025</v>
      </c>
    </row>
    <row r="265" spans="1:3">
      <c r="A265" t="s">
        <v>1041</v>
      </c>
      <c r="B265">
        <v>4031</v>
      </c>
      <c r="C265" t="str">
        <f t="shared" si="4"/>
        <v>APARECIDO DIAS - 4031</v>
      </c>
    </row>
    <row r="266" spans="1:3">
      <c r="A266" t="s">
        <v>1042</v>
      </c>
      <c r="B266">
        <v>4033</v>
      </c>
      <c r="C266" t="str">
        <f t="shared" si="4"/>
        <v>EDIMILSON PEREIRA DA COSTA - 4033</v>
      </c>
    </row>
    <row r="267" spans="1:3">
      <c r="A267" t="s">
        <v>1043</v>
      </c>
      <c r="B267">
        <v>4035</v>
      </c>
      <c r="C267" t="str">
        <f t="shared" si="4"/>
        <v>RAFAEL LAGUNA FILHO - 4035</v>
      </c>
    </row>
    <row r="268" spans="1:3">
      <c r="A268" t="s">
        <v>1044</v>
      </c>
      <c r="B268">
        <v>4036</v>
      </c>
      <c r="C268" t="str">
        <f t="shared" si="4"/>
        <v>APARECIDO ELEODORO - 4036</v>
      </c>
    </row>
    <row r="269" spans="1:3">
      <c r="A269" t="s">
        <v>1045</v>
      </c>
      <c r="B269">
        <v>4045</v>
      </c>
      <c r="C269" t="str">
        <f t="shared" si="4"/>
        <v>WESLEY DE PAULA ALBERNAZ - 4045</v>
      </c>
    </row>
    <row r="270" spans="1:3">
      <c r="A270" t="s">
        <v>1046</v>
      </c>
      <c r="B270">
        <v>4046</v>
      </c>
      <c r="C270" t="str">
        <f t="shared" si="4"/>
        <v>WELLINGTON GOMES MENDONCA - 4046</v>
      </c>
    </row>
    <row r="271" spans="1:3">
      <c r="A271" t="s">
        <v>1047</v>
      </c>
      <c r="B271">
        <v>4052</v>
      </c>
      <c r="C271" t="str">
        <f t="shared" si="4"/>
        <v>DOUGLAS LEME MARTINS - 4052</v>
      </c>
    </row>
    <row r="272" spans="1:3">
      <c r="A272" t="s">
        <v>1048</v>
      </c>
      <c r="B272">
        <v>4054</v>
      </c>
      <c r="C272" t="str">
        <f t="shared" si="4"/>
        <v>FABIO ALEXANDRE BARROS - 4054</v>
      </c>
    </row>
    <row r="273" spans="1:3">
      <c r="A273" t="s">
        <v>1049</v>
      </c>
      <c r="B273">
        <v>4055</v>
      </c>
      <c r="C273" t="str">
        <f t="shared" si="4"/>
        <v>RUBENS UCELLO - 4055</v>
      </c>
    </row>
    <row r="274" spans="1:3">
      <c r="A274" t="s">
        <v>1050</v>
      </c>
      <c r="B274">
        <v>4056</v>
      </c>
      <c r="C274" t="str">
        <f t="shared" si="4"/>
        <v>VALMIR CARLOS DE ALMEIDA - 4056</v>
      </c>
    </row>
    <row r="275" spans="1:3">
      <c r="A275" t="s">
        <v>1051</v>
      </c>
      <c r="B275">
        <v>4062</v>
      </c>
      <c r="C275" t="str">
        <f t="shared" si="4"/>
        <v>LEUNI ALVES DE NOVAES - 4062</v>
      </c>
    </row>
    <row r="276" spans="1:3">
      <c r="A276" t="s">
        <v>1052</v>
      </c>
      <c r="B276">
        <v>4066</v>
      </c>
      <c r="C276" t="str">
        <f t="shared" si="4"/>
        <v>EDUARDO SANTOS BEZERRA - 4066</v>
      </c>
    </row>
    <row r="277" spans="1:3">
      <c r="A277" t="s">
        <v>1053</v>
      </c>
      <c r="B277">
        <v>4067</v>
      </c>
      <c r="C277" t="str">
        <f t="shared" si="4"/>
        <v>CLODOALDO PEREIRA DE LIMA - 4067</v>
      </c>
    </row>
    <row r="278" spans="1:3">
      <c r="A278" t="s">
        <v>1054</v>
      </c>
      <c r="B278">
        <v>4074</v>
      </c>
      <c r="C278" t="str">
        <f t="shared" si="4"/>
        <v>WAGNER LINHARES DE MORAIS - 4074</v>
      </c>
    </row>
    <row r="279" spans="1:3">
      <c r="A279" t="s">
        <v>1055</v>
      </c>
      <c r="B279">
        <v>4075</v>
      </c>
      <c r="C279" t="str">
        <f t="shared" si="4"/>
        <v>FABIO DA SILVA ANDRADE - 4075</v>
      </c>
    </row>
    <row r="280" spans="1:3">
      <c r="A280" t="s">
        <v>1056</v>
      </c>
      <c r="B280">
        <v>4077</v>
      </c>
      <c r="C280" t="str">
        <f t="shared" si="4"/>
        <v>JERZUALDO DA SILVA GOMES - 4077</v>
      </c>
    </row>
    <row r="281" spans="1:3">
      <c r="A281" t="s">
        <v>1057</v>
      </c>
      <c r="B281">
        <v>4079</v>
      </c>
      <c r="C281" t="str">
        <f t="shared" si="4"/>
        <v>FABIO DOS ANJOS SOBRINHO - 4079</v>
      </c>
    </row>
    <row r="282" spans="1:3">
      <c r="A282" t="s">
        <v>1058</v>
      </c>
      <c r="B282">
        <v>4093</v>
      </c>
      <c r="C282" t="str">
        <f t="shared" si="4"/>
        <v>JOAO LENO TEIXEIRA DE SOUSA - 4093</v>
      </c>
    </row>
    <row r="283" spans="1:3">
      <c r="A283" t="s">
        <v>1059</v>
      </c>
      <c r="B283">
        <v>4094</v>
      </c>
      <c r="C283" t="str">
        <f t="shared" si="4"/>
        <v>EDSON COSME DA SILVA - 4094</v>
      </c>
    </row>
    <row r="284" spans="1:3">
      <c r="A284" t="s">
        <v>1060</v>
      </c>
      <c r="B284">
        <v>4095</v>
      </c>
      <c r="C284" t="str">
        <f t="shared" si="4"/>
        <v>ANTONIO DOS SANTOS ARAUJO - 4095</v>
      </c>
    </row>
    <row r="285" spans="1:3">
      <c r="A285" t="s">
        <v>1061</v>
      </c>
      <c r="B285">
        <v>5012</v>
      </c>
      <c r="C285" t="str">
        <f t="shared" si="4"/>
        <v>RICARDO GONCALVES GRACIANO - 5012</v>
      </c>
    </row>
    <row r="286" spans="1:3">
      <c r="A286" t="s">
        <v>1062</v>
      </c>
      <c r="B286">
        <v>5013</v>
      </c>
      <c r="C286" t="str">
        <f t="shared" si="4"/>
        <v>PEDRINHO MARCELINO BATISTA - 5013</v>
      </c>
    </row>
    <row r="287" spans="1:3">
      <c r="A287" t="s">
        <v>1063</v>
      </c>
      <c r="B287">
        <v>5014</v>
      </c>
      <c r="C287" t="str">
        <f t="shared" si="4"/>
        <v>DENIVAL MENDES SOUSA - 5014</v>
      </c>
    </row>
    <row r="288" spans="1:3">
      <c r="A288" t="s">
        <v>1064</v>
      </c>
      <c r="B288">
        <v>5015</v>
      </c>
      <c r="C288" t="str">
        <f t="shared" si="4"/>
        <v>DELEY CARVALHO DE SOUZA - 5015</v>
      </c>
    </row>
    <row r="289" spans="1:3">
      <c r="A289" t="s">
        <v>1065</v>
      </c>
      <c r="B289">
        <v>5016</v>
      </c>
      <c r="C289" t="str">
        <f t="shared" si="4"/>
        <v>LAURIMAR ANTONIO DE OLIVEIRA - 5016</v>
      </c>
    </row>
    <row r="290" spans="1:3">
      <c r="A290" t="s">
        <v>1066</v>
      </c>
      <c r="B290">
        <v>5017</v>
      </c>
      <c r="C290" t="str">
        <f t="shared" si="4"/>
        <v>EURIPEDES BORGES DOS SANTOS - 5017</v>
      </c>
    </row>
    <row r="291" spans="1:3">
      <c r="A291" t="s">
        <v>1067</v>
      </c>
      <c r="B291">
        <v>5018</v>
      </c>
      <c r="C291" t="str">
        <f t="shared" si="4"/>
        <v>ANTONIO FRANCINALDO DE OLIVEIRA MARQUES - 5018</v>
      </c>
    </row>
    <row r="292" spans="1:3">
      <c r="A292" t="s">
        <v>1068</v>
      </c>
      <c r="B292">
        <v>5019</v>
      </c>
      <c r="C292" t="str">
        <f t="shared" si="4"/>
        <v>MAYCON MENDES ALVES - 5019</v>
      </c>
    </row>
    <row r="293" spans="1:3">
      <c r="A293" t="s">
        <v>1069</v>
      </c>
      <c r="B293">
        <v>5022</v>
      </c>
      <c r="C293" t="str">
        <f t="shared" si="4"/>
        <v>GIDEONY LOPES DA SILVA - 5022</v>
      </c>
    </row>
    <row r="294" spans="1:3">
      <c r="A294" t="s">
        <v>1070</v>
      </c>
      <c r="B294">
        <v>5023</v>
      </c>
      <c r="C294" t="str">
        <f t="shared" si="4"/>
        <v>JOSE NUNES LIRA - 5023</v>
      </c>
    </row>
    <row r="295" spans="1:3">
      <c r="A295" t="s">
        <v>1071</v>
      </c>
      <c r="B295">
        <v>5024</v>
      </c>
      <c r="C295" t="str">
        <f t="shared" si="4"/>
        <v>JHONATAN GLAUBER DA SILVA MIRANDA - 5024</v>
      </c>
    </row>
    <row r="296" spans="1:3">
      <c r="A296" t="s">
        <v>1072</v>
      </c>
      <c r="B296">
        <v>5025</v>
      </c>
      <c r="C296" t="str">
        <f t="shared" si="4"/>
        <v>RONNE RODRIGUES DE SOUSA - 5025</v>
      </c>
    </row>
    <row r="297" spans="1:3">
      <c r="A297" t="s">
        <v>1073</v>
      </c>
      <c r="B297">
        <v>5027</v>
      </c>
      <c r="C297" t="str">
        <f t="shared" si="4"/>
        <v>JOSE ALVES DE FREITAS NETO - 5027</v>
      </c>
    </row>
    <row r="298" spans="1:3">
      <c r="A298" t="s">
        <v>1074</v>
      </c>
      <c r="B298">
        <v>5033</v>
      </c>
      <c r="C298" t="str">
        <f t="shared" si="4"/>
        <v>WALTER PEREIRA - 5033</v>
      </c>
    </row>
    <row r="299" spans="1:3">
      <c r="A299" t="s">
        <v>1075</v>
      </c>
      <c r="B299">
        <v>5035</v>
      </c>
      <c r="C299" t="str">
        <f t="shared" si="4"/>
        <v>JOSE ALVES DA ROCHA - 5035</v>
      </c>
    </row>
    <row r="300" spans="1:3">
      <c r="A300" t="s">
        <v>1076</v>
      </c>
      <c r="B300">
        <v>5037</v>
      </c>
      <c r="C300" t="str">
        <f t="shared" si="4"/>
        <v>RONALDO ALVES DE AZEVEDO - 5037</v>
      </c>
    </row>
    <row r="301" spans="1:3">
      <c r="A301" t="s">
        <v>1077</v>
      </c>
      <c r="B301">
        <v>5039</v>
      </c>
      <c r="C301" t="str">
        <f t="shared" si="4"/>
        <v>REINALDO PIRES GOMES - 5039</v>
      </c>
    </row>
    <row r="302" spans="1:3">
      <c r="A302" t="s">
        <v>1078</v>
      </c>
      <c r="B302">
        <v>5058</v>
      </c>
      <c r="C302" t="str">
        <f t="shared" si="4"/>
        <v>SELVENIR PAULO COELHO - 5058</v>
      </c>
    </row>
    <row r="303" spans="1:3">
      <c r="A303" t="s">
        <v>1079</v>
      </c>
      <c r="B303">
        <v>5059</v>
      </c>
      <c r="C303" t="str">
        <f t="shared" si="4"/>
        <v>FRANCISCO DE ASSIS LEAL - 5059</v>
      </c>
    </row>
    <row r="304" spans="1:3">
      <c r="A304" t="s">
        <v>1080</v>
      </c>
      <c r="B304">
        <v>5060</v>
      </c>
      <c r="C304" t="str">
        <f t="shared" si="4"/>
        <v>SILVAN DE JESUS SIQUEIRA - 5060</v>
      </c>
    </row>
    <row r="305" spans="1:3">
      <c r="A305" t="s">
        <v>1081</v>
      </c>
      <c r="B305">
        <v>5061</v>
      </c>
      <c r="C305" t="str">
        <f t="shared" si="4"/>
        <v>ANTONIO MARCIO DE SENA RIBEIRO CHAVES - 5061</v>
      </c>
    </row>
    <row r="306" spans="1:3">
      <c r="A306" t="s">
        <v>1082</v>
      </c>
      <c r="B306">
        <v>5063</v>
      </c>
      <c r="C306" t="str">
        <f t="shared" si="4"/>
        <v>RUBENS CARLOS VIEIRA - 5063</v>
      </c>
    </row>
    <row r="307" spans="1:3">
      <c r="A307" t="s">
        <v>1083</v>
      </c>
      <c r="B307">
        <v>5064</v>
      </c>
      <c r="C307" t="str">
        <f t="shared" si="4"/>
        <v>LUCIANO GOMES RIBEIRO - 5064</v>
      </c>
    </row>
    <row r="308" spans="1:3">
      <c r="A308" t="s">
        <v>1084</v>
      </c>
      <c r="B308">
        <v>5065</v>
      </c>
      <c r="C308" t="str">
        <f t="shared" si="4"/>
        <v>DIONE HENRIQUE FRANCA QUIXABEIRA - 5065</v>
      </c>
    </row>
    <row r="309" spans="1:3">
      <c r="A309" t="s">
        <v>1085</v>
      </c>
      <c r="B309">
        <v>5086</v>
      </c>
      <c r="C309" t="str">
        <f t="shared" si="4"/>
        <v>ISNANDE JOSE DIAS GONCALVES - 5086</v>
      </c>
    </row>
    <row r="310" spans="1:3">
      <c r="A310" t="s">
        <v>1086</v>
      </c>
      <c r="B310">
        <v>5114</v>
      </c>
      <c r="C310" t="str">
        <f t="shared" si="4"/>
        <v>IRISMAR JOSE DOS SANTOS - 5114</v>
      </c>
    </row>
    <row r="311" spans="1:3">
      <c r="A311" t="s">
        <v>1087</v>
      </c>
      <c r="B311">
        <v>5115</v>
      </c>
      <c r="C311" t="str">
        <f t="shared" si="4"/>
        <v>SIDNEI RIBEIRO - 5115</v>
      </c>
    </row>
    <row r="312" spans="1:3">
      <c r="A312" t="s">
        <v>1088</v>
      </c>
      <c r="B312">
        <v>5116</v>
      </c>
      <c r="C312" t="str">
        <f t="shared" si="4"/>
        <v>ANTONIO BARROS DO NASCIMENTO - 5116</v>
      </c>
    </row>
    <row r="313" spans="1:3">
      <c r="A313" t="s">
        <v>1089</v>
      </c>
      <c r="B313">
        <v>5117</v>
      </c>
      <c r="C313" t="str">
        <f t="shared" si="4"/>
        <v>LUCIANO MARCELO LIMA SILVA - 5117</v>
      </c>
    </row>
    <row r="314" spans="1:3">
      <c r="A314" t="s">
        <v>1090</v>
      </c>
      <c r="B314">
        <v>5118</v>
      </c>
      <c r="C314" t="str">
        <f t="shared" si="4"/>
        <v>LEANDRO DE CARVALHO PEREIRA - 5118</v>
      </c>
    </row>
    <row r="315" spans="1:3">
      <c r="A315" t="s">
        <v>1091</v>
      </c>
      <c r="B315">
        <v>5122</v>
      </c>
      <c r="C315" t="str">
        <f t="shared" si="4"/>
        <v>ISAAC LACERDA ALVES - 5122</v>
      </c>
    </row>
    <row r="316" spans="1:3">
      <c r="A316" t="s">
        <v>1092</v>
      </c>
      <c r="B316">
        <v>5128</v>
      </c>
      <c r="C316" t="str">
        <f t="shared" si="4"/>
        <v>ELTON LOPES DE ARAUJO - 5128</v>
      </c>
    </row>
    <row r="317" spans="1:3">
      <c r="A317" t="s">
        <v>1093</v>
      </c>
      <c r="B317">
        <v>5129</v>
      </c>
      <c r="C317" t="str">
        <f t="shared" si="4"/>
        <v>PAULO DINIZ OLIVEIRA DA SILVA - 5129</v>
      </c>
    </row>
    <row r="318" spans="1:3">
      <c r="A318" t="s">
        <v>1094</v>
      </c>
      <c r="B318">
        <v>5133</v>
      </c>
      <c r="C318" t="str">
        <f t="shared" si="4"/>
        <v>REINALDO VALENTIM ALVES - 5133</v>
      </c>
    </row>
    <row r="319" spans="1:3">
      <c r="A319" t="s">
        <v>1095</v>
      </c>
      <c r="B319">
        <v>5137</v>
      </c>
      <c r="C319" t="str">
        <f t="shared" si="4"/>
        <v>IVAN CESAR VIDAL - 5137</v>
      </c>
    </row>
    <row r="320" spans="1:3">
      <c r="A320" t="s">
        <v>1096</v>
      </c>
      <c r="B320">
        <v>5165</v>
      </c>
      <c r="C320" t="str">
        <f t="shared" si="4"/>
        <v>MARCOS ANTONIO ROCHA NEVES - 5165</v>
      </c>
    </row>
    <row r="321" spans="1:3">
      <c r="A321" t="s">
        <v>1097</v>
      </c>
      <c r="B321">
        <v>5166</v>
      </c>
      <c r="C321" t="str">
        <f t="shared" si="4"/>
        <v>PEDRO JUNIO BRASIL BARBOSA - 5166</v>
      </c>
    </row>
    <row r="322" spans="1:3">
      <c r="A322" t="s">
        <v>1098</v>
      </c>
      <c r="B322">
        <v>5173</v>
      </c>
      <c r="C322" t="str">
        <f t="shared" ref="C322:C385" si="5">_xlfn.CONCAT(A322," - ",B322)</f>
        <v>JOVENIR SOARES DE MATOS - 5173</v>
      </c>
    </row>
    <row r="323" spans="1:3">
      <c r="A323" t="s">
        <v>1099</v>
      </c>
      <c r="B323">
        <v>5174</v>
      </c>
      <c r="C323" t="str">
        <f t="shared" si="5"/>
        <v>WUDSON RODRIGUES DA COSTA - 5174</v>
      </c>
    </row>
    <row r="324" spans="1:3">
      <c r="A324" t="s">
        <v>1100</v>
      </c>
      <c r="B324">
        <v>5175</v>
      </c>
      <c r="C324" t="str">
        <f t="shared" si="5"/>
        <v>ANTONIO LINDOMAR DAS CHAGAS - 5175</v>
      </c>
    </row>
    <row r="325" spans="1:3">
      <c r="A325" t="s">
        <v>1101</v>
      </c>
      <c r="B325">
        <v>5178</v>
      </c>
      <c r="C325" t="str">
        <f t="shared" si="5"/>
        <v>CICERO DE OLIVEIRA - 5178</v>
      </c>
    </row>
    <row r="326" spans="1:3">
      <c r="A326" t="s">
        <v>1102</v>
      </c>
      <c r="B326">
        <v>5179</v>
      </c>
      <c r="C326" t="str">
        <f t="shared" si="5"/>
        <v>ISAC DIAS DA COSTA - 5179</v>
      </c>
    </row>
    <row r="327" spans="1:3">
      <c r="A327" t="s">
        <v>1103</v>
      </c>
      <c r="B327">
        <v>5180</v>
      </c>
      <c r="C327" t="str">
        <f t="shared" si="5"/>
        <v>JUAREZ PEREIRA ARAUJO - 5180</v>
      </c>
    </row>
    <row r="328" spans="1:3">
      <c r="A328" t="s">
        <v>1104</v>
      </c>
      <c r="B328">
        <v>5181</v>
      </c>
      <c r="C328" t="str">
        <f t="shared" si="5"/>
        <v>SANDRO CARLOS DE SOUSA - 5181</v>
      </c>
    </row>
    <row r="329" spans="1:3">
      <c r="A329" t="s">
        <v>1105</v>
      </c>
      <c r="B329">
        <v>5184</v>
      </c>
      <c r="C329" t="str">
        <f t="shared" si="5"/>
        <v>OZIEL MAXIMO DOS SANTOS - 5184</v>
      </c>
    </row>
    <row r="330" spans="1:3">
      <c r="A330" t="s">
        <v>1106</v>
      </c>
      <c r="B330">
        <v>5185</v>
      </c>
      <c r="C330" t="str">
        <f t="shared" si="5"/>
        <v>FLORIVAL FERREIRA DE SENA - 5185</v>
      </c>
    </row>
    <row r="331" spans="1:3">
      <c r="A331" t="s">
        <v>1107</v>
      </c>
      <c r="B331">
        <v>5186</v>
      </c>
      <c r="C331" t="str">
        <f t="shared" si="5"/>
        <v>WELSON JESUS VARDASCA FERREIRA - 5186</v>
      </c>
    </row>
    <row r="332" spans="1:3">
      <c r="A332" t="s">
        <v>1108</v>
      </c>
      <c r="B332">
        <v>5187</v>
      </c>
      <c r="C332" t="str">
        <f t="shared" si="5"/>
        <v>JOAO MONTEIRO DA COSTA - 5187</v>
      </c>
    </row>
    <row r="333" spans="1:3">
      <c r="A333" t="s">
        <v>1109</v>
      </c>
      <c r="B333">
        <v>5188</v>
      </c>
      <c r="C333" t="str">
        <f t="shared" si="5"/>
        <v>ANDRE LUIZ DA SILVA - 5188</v>
      </c>
    </row>
    <row r="334" spans="1:3">
      <c r="A334" t="s">
        <v>1110</v>
      </c>
      <c r="B334">
        <v>5190</v>
      </c>
      <c r="C334" t="str">
        <f t="shared" si="5"/>
        <v>JOAO BATISTA OLIVEIRA SILVA - 5190</v>
      </c>
    </row>
    <row r="335" spans="1:3">
      <c r="A335" t="s">
        <v>1111</v>
      </c>
      <c r="B335">
        <v>5191</v>
      </c>
      <c r="C335" t="str">
        <f t="shared" si="5"/>
        <v>DIVINO EURIPEDES RIBEIRO - 5191</v>
      </c>
    </row>
    <row r="336" spans="1:3">
      <c r="A336" t="s">
        <v>1112</v>
      </c>
      <c r="B336">
        <v>5192</v>
      </c>
      <c r="C336" t="str">
        <f t="shared" si="5"/>
        <v>RICARDO PONCE DE LEAO LIMA - 5192</v>
      </c>
    </row>
    <row r="337" spans="1:3">
      <c r="A337" t="s">
        <v>1113</v>
      </c>
      <c r="B337">
        <v>5193</v>
      </c>
      <c r="C337" t="str">
        <f t="shared" si="5"/>
        <v>LUCIANO ALVES FERREIRA - 5193</v>
      </c>
    </row>
    <row r="338" spans="1:3">
      <c r="A338" t="s">
        <v>1114</v>
      </c>
      <c r="B338">
        <v>5194</v>
      </c>
      <c r="C338" t="str">
        <f t="shared" si="5"/>
        <v>SILVANDRO COSTA DE ALENCAR - 5194</v>
      </c>
    </row>
    <row r="339" spans="1:3">
      <c r="A339" t="s">
        <v>1115</v>
      </c>
      <c r="B339">
        <v>5196</v>
      </c>
      <c r="C339" t="str">
        <f t="shared" si="5"/>
        <v>CELIO MARCOS RODRIGUES - 5196</v>
      </c>
    </row>
    <row r="340" spans="1:3">
      <c r="A340" t="s">
        <v>1116</v>
      </c>
      <c r="B340">
        <v>5197</v>
      </c>
      <c r="C340" t="str">
        <f t="shared" si="5"/>
        <v>CESAR AUGUSTO PEREIRA - 5197</v>
      </c>
    </row>
    <row r="341" spans="1:3">
      <c r="A341" t="s">
        <v>1117</v>
      </c>
      <c r="B341">
        <v>5199</v>
      </c>
      <c r="C341" t="str">
        <f t="shared" si="5"/>
        <v>JOSE EVANGELISTA DA SILVA - 5199</v>
      </c>
    </row>
    <row r="342" spans="1:3">
      <c r="A342" t="s">
        <v>1118</v>
      </c>
      <c r="B342">
        <v>5200</v>
      </c>
      <c r="C342" t="str">
        <f t="shared" si="5"/>
        <v>MANOEL SEVERINO DE SOUZA - 5200</v>
      </c>
    </row>
    <row r="343" spans="1:3">
      <c r="A343" t="s">
        <v>1119</v>
      </c>
      <c r="B343">
        <v>5201</v>
      </c>
      <c r="C343" t="str">
        <f t="shared" si="5"/>
        <v>LUCIANE EDUARDO DOS SANTOS - 5201</v>
      </c>
    </row>
    <row r="344" spans="1:3">
      <c r="A344" t="s">
        <v>1120</v>
      </c>
      <c r="B344">
        <v>5202</v>
      </c>
      <c r="C344" t="str">
        <f t="shared" si="5"/>
        <v>JOSIMO RODRIGUES DE SOUZA - 5202</v>
      </c>
    </row>
    <row r="345" spans="1:3">
      <c r="A345" t="s">
        <v>1121</v>
      </c>
      <c r="B345">
        <v>5203</v>
      </c>
      <c r="C345" t="str">
        <f t="shared" si="5"/>
        <v>REGINALDO PEREIRA DA SILVA - 5203</v>
      </c>
    </row>
    <row r="346" spans="1:3">
      <c r="A346" t="s">
        <v>1122</v>
      </c>
      <c r="B346">
        <v>5207</v>
      </c>
      <c r="C346" t="str">
        <f t="shared" si="5"/>
        <v>JOCIVANE BARBOSA DE OLIVEIRA - 5207</v>
      </c>
    </row>
    <row r="347" spans="1:3">
      <c r="A347" t="s">
        <v>1123</v>
      </c>
      <c r="B347">
        <v>5209</v>
      </c>
      <c r="C347" t="str">
        <f t="shared" si="5"/>
        <v>CLAYTON SANTOS AIRES PEREIRA - 5209</v>
      </c>
    </row>
    <row r="348" spans="1:3">
      <c r="A348" t="s">
        <v>1124</v>
      </c>
      <c r="B348">
        <v>5210</v>
      </c>
      <c r="C348" t="str">
        <f t="shared" si="5"/>
        <v>LANDRA BATISTA DOS SANTOS - 5210</v>
      </c>
    </row>
    <row r="349" spans="1:3">
      <c r="A349" t="s">
        <v>1125</v>
      </c>
      <c r="B349">
        <v>5211</v>
      </c>
      <c r="C349" t="str">
        <f t="shared" si="5"/>
        <v>EMANUEL GOMES LIMA - 5211</v>
      </c>
    </row>
    <row r="350" spans="1:3">
      <c r="A350" t="s">
        <v>1126</v>
      </c>
      <c r="B350">
        <v>5218</v>
      </c>
      <c r="C350" t="str">
        <f t="shared" si="5"/>
        <v>JADIANE RODRIGUES DA SILVA - 5218</v>
      </c>
    </row>
    <row r="351" spans="1:3">
      <c r="A351" t="s">
        <v>1127</v>
      </c>
      <c r="B351">
        <v>5219</v>
      </c>
      <c r="C351" t="str">
        <f t="shared" si="5"/>
        <v>JOSE LUIZ DOS SANTOS FILHO - 5219</v>
      </c>
    </row>
    <row r="352" spans="1:3">
      <c r="A352" t="s">
        <v>1128</v>
      </c>
      <c r="B352">
        <v>5220</v>
      </c>
      <c r="C352" t="str">
        <f t="shared" si="5"/>
        <v>MARCELO DOS REIS ALVES - 5220</v>
      </c>
    </row>
    <row r="353" spans="1:3">
      <c r="A353" t="s">
        <v>1129</v>
      </c>
      <c r="B353">
        <v>5232</v>
      </c>
      <c r="C353" t="str">
        <f t="shared" si="5"/>
        <v>DAVI MOTA VILAS BOAS FILHO - 5232</v>
      </c>
    </row>
    <row r="354" spans="1:3">
      <c r="A354" t="s">
        <v>1130</v>
      </c>
      <c r="B354">
        <v>5234</v>
      </c>
      <c r="C354" t="str">
        <f t="shared" si="5"/>
        <v>IRAN PINHEIRO - 5234</v>
      </c>
    </row>
    <row r="355" spans="1:3">
      <c r="A355" t="s">
        <v>1131</v>
      </c>
      <c r="B355">
        <v>5236</v>
      </c>
      <c r="C355" t="str">
        <f t="shared" si="5"/>
        <v>MARCOS ROBERTO DE SOUSA - 5236</v>
      </c>
    </row>
    <row r="356" spans="1:3">
      <c r="A356" t="s">
        <v>1132</v>
      </c>
      <c r="B356">
        <v>5237</v>
      </c>
      <c r="C356" t="str">
        <f t="shared" si="5"/>
        <v>VAGUIMAR DE SOUSA MONTEIRO - 5237</v>
      </c>
    </row>
    <row r="357" spans="1:3">
      <c r="A357" t="s">
        <v>1133</v>
      </c>
      <c r="B357">
        <v>5238</v>
      </c>
      <c r="C357" t="str">
        <f t="shared" si="5"/>
        <v>FRANCIVALDO MATIAS BIZERRA - 5238</v>
      </c>
    </row>
    <row r="358" spans="1:3">
      <c r="A358" t="s">
        <v>1134</v>
      </c>
      <c r="B358">
        <v>5239</v>
      </c>
      <c r="C358" t="str">
        <f t="shared" si="5"/>
        <v>MARTIN INOCENCIO ALVES - 5239</v>
      </c>
    </row>
    <row r="359" spans="1:3">
      <c r="A359" t="s">
        <v>1135</v>
      </c>
      <c r="B359">
        <v>5240</v>
      </c>
      <c r="C359" t="str">
        <f t="shared" si="5"/>
        <v>JOSIMAR CLAUDINO SILVA - 5240</v>
      </c>
    </row>
    <row r="360" spans="1:3">
      <c r="A360" t="s">
        <v>1136</v>
      </c>
      <c r="B360">
        <v>5241</v>
      </c>
      <c r="C360" t="str">
        <f t="shared" si="5"/>
        <v>ADRIANO PEREIRA DA SILVA - 5241</v>
      </c>
    </row>
    <row r="361" spans="1:3">
      <c r="A361" t="s">
        <v>1137</v>
      </c>
      <c r="B361">
        <v>5242</v>
      </c>
      <c r="C361" t="str">
        <f t="shared" si="5"/>
        <v>ELIAS DOS SANTOS PINHEIRO - 5242</v>
      </c>
    </row>
    <row r="362" spans="1:3">
      <c r="A362" t="s">
        <v>1138</v>
      </c>
      <c r="B362">
        <v>5243</v>
      </c>
      <c r="C362" t="str">
        <f t="shared" si="5"/>
        <v>PEDRO NUNES DOS SANTOS - 5243</v>
      </c>
    </row>
    <row r="363" spans="1:3">
      <c r="A363" t="s">
        <v>1139</v>
      </c>
      <c r="B363">
        <v>5244</v>
      </c>
      <c r="C363" t="str">
        <f t="shared" si="5"/>
        <v>CELSO VIEIRA DA SILVA - 5244</v>
      </c>
    </row>
    <row r="364" spans="1:3">
      <c r="A364" t="s">
        <v>1140</v>
      </c>
      <c r="B364">
        <v>5245</v>
      </c>
      <c r="C364" t="str">
        <f t="shared" si="5"/>
        <v>JOAO BRANDAO DE BRITO - 5245</v>
      </c>
    </row>
    <row r="365" spans="1:3">
      <c r="A365" t="s">
        <v>1141</v>
      </c>
      <c r="B365">
        <v>5246</v>
      </c>
      <c r="C365" t="str">
        <f t="shared" si="5"/>
        <v>FRANCISCO CLEITON CARDOZO COSTA - 5246</v>
      </c>
    </row>
    <row r="366" spans="1:3">
      <c r="A366" t="s">
        <v>1142</v>
      </c>
      <c r="B366">
        <v>5247</v>
      </c>
      <c r="C366" t="str">
        <f t="shared" si="5"/>
        <v>RAFAEL LARA CARDOSO - 5247</v>
      </c>
    </row>
    <row r="367" spans="1:3">
      <c r="A367" t="s">
        <v>1143</v>
      </c>
      <c r="B367">
        <v>5248</v>
      </c>
      <c r="C367" t="str">
        <f t="shared" si="5"/>
        <v>JORDELIO DOS SANTOS PEREIRA - 5248</v>
      </c>
    </row>
    <row r="368" spans="1:3">
      <c r="A368" t="s">
        <v>1144</v>
      </c>
      <c r="B368">
        <v>5250</v>
      </c>
      <c r="C368" t="str">
        <f t="shared" si="5"/>
        <v>MARCELO VITO FAUSTINO DOS SANTOS - 5250</v>
      </c>
    </row>
    <row r="369" spans="1:3">
      <c r="A369" t="s">
        <v>1145</v>
      </c>
      <c r="B369">
        <v>5251</v>
      </c>
      <c r="C369" t="str">
        <f t="shared" si="5"/>
        <v>OLIVEIRA DE MELO ARRUDA - 5251</v>
      </c>
    </row>
    <row r="370" spans="1:3">
      <c r="A370" t="s">
        <v>1146</v>
      </c>
      <c r="B370">
        <v>5252</v>
      </c>
      <c r="C370" t="str">
        <f t="shared" si="5"/>
        <v>BRUNNO WALLISON MARTINS - 5252</v>
      </c>
    </row>
    <row r="371" spans="1:3">
      <c r="A371" t="s">
        <v>1147</v>
      </c>
      <c r="B371">
        <v>5253</v>
      </c>
      <c r="C371" t="str">
        <f t="shared" si="5"/>
        <v>CELIO MORAIS DE MENEZES - 5253</v>
      </c>
    </row>
    <row r="372" spans="1:3">
      <c r="A372" t="s">
        <v>1148</v>
      </c>
      <c r="B372">
        <v>5260</v>
      </c>
      <c r="C372" t="str">
        <f t="shared" si="5"/>
        <v>TIAGO MARTINS BERNARDES - 5260</v>
      </c>
    </row>
    <row r="373" spans="1:3">
      <c r="A373" t="s">
        <v>1149</v>
      </c>
      <c r="B373">
        <v>5262</v>
      </c>
      <c r="C373" t="str">
        <f t="shared" si="5"/>
        <v>EDUARDO FERNANDES BARROS - 5262</v>
      </c>
    </row>
    <row r="374" spans="1:3">
      <c r="A374" t="s">
        <v>1150</v>
      </c>
      <c r="B374">
        <v>5263</v>
      </c>
      <c r="C374" t="str">
        <f t="shared" si="5"/>
        <v>MARCELO JOSE CORREIA - 5263</v>
      </c>
    </row>
    <row r="375" spans="1:3">
      <c r="A375" t="s">
        <v>1151</v>
      </c>
      <c r="B375">
        <v>5264</v>
      </c>
      <c r="C375" t="str">
        <f t="shared" si="5"/>
        <v>MARCIO DE SOUSA MATOS - 5264</v>
      </c>
    </row>
    <row r="376" spans="1:3">
      <c r="A376" t="s">
        <v>1152</v>
      </c>
      <c r="B376">
        <v>5265</v>
      </c>
      <c r="C376" t="str">
        <f t="shared" si="5"/>
        <v>JOSE HELIO RANGEL BARBOSA - 5265</v>
      </c>
    </row>
    <row r="377" spans="1:3">
      <c r="A377" t="s">
        <v>1153</v>
      </c>
      <c r="B377">
        <v>5266</v>
      </c>
      <c r="C377" t="str">
        <f t="shared" si="5"/>
        <v>LEANDRO SOUSA BORGES - 5266</v>
      </c>
    </row>
    <row r="378" spans="1:3">
      <c r="A378" t="s">
        <v>1154</v>
      </c>
      <c r="B378">
        <v>5267</v>
      </c>
      <c r="C378" t="str">
        <f t="shared" si="5"/>
        <v>FRANK HUDSON MACHADO DE BRITO - 5267</v>
      </c>
    </row>
    <row r="379" spans="1:3">
      <c r="A379" t="s">
        <v>1155</v>
      </c>
      <c r="B379">
        <v>5268</v>
      </c>
      <c r="C379" t="str">
        <f t="shared" si="5"/>
        <v>MARCOS AUGUSTO SILVA ROCHA - 5268</v>
      </c>
    </row>
    <row r="380" spans="1:3">
      <c r="A380" t="s">
        <v>1156</v>
      </c>
      <c r="B380">
        <v>5269</v>
      </c>
      <c r="C380" t="str">
        <f t="shared" si="5"/>
        <v>FRANCISCO DAS CHAGAS DO NASCIMENTO - 5269</v>
      </c>
    </row>
    <row r="381" spans="1:3">
      <c r="A381" t="s">
        <v>1157</v>
      </c>
      <c r="B381">
        <v>5270</v>
      </c>
      <c r="C381" t="str">
        <f t="shared" si="5"/>
        <v>JOAO FLAVIO DE SOUSA SILVA - 5270</v>
      </c>
    </row>
    <row r="382" spans="1:3">
      <c r="A382" t="s">
        <v>1158</v>
      </c>
      <c r="B382">
        <v>5271</v>
      </c>
      <c r="C382" t="str">
        <f t="shared" si="5"/>
        <v>JACINTO BATISTA DE SOUSA - 5271</v>
      </c>
    </row>
    <row r="383" spans="1:3">
      <c r="A383" t="s">
        <v>1159</v>
      </c>
      <c r="B383">
        <v>5272</v>
      </c>
      <c r="C383" t="str">
        <f t="shared" si="5"/>
        <v>HILDEGARDES SOARES GOMES - 5272</v>
      </c>
    </row>
    <row r="384" spans="1:3">
      <c r="A384" t="s">
        <v>1160</v>
      </c>
      <c r="B384">
        <v>5273</v>
      </c>
      <c r="C384" t="str">
        <f t="shared" si="5"/>
        <v>SINVAL RODRIGUES CARVALHAES - 5273</v>
      </c>
    </row>
    <row r="385" spans="1:3">
      <c r="A385" t="s">
        <v>1161</v>
      </c>
      <c r="B385">
        <v>5275</v>
      </c>
      <c r="C385" t="str">
        <f t="shared" si="5"/>
        <v>RONALDO PEREIRA DOS SANTOS - 5275</v>
      </c>
    </row>
    <row r="386" spans="1:3">
      <c r="A386" t="s">
        <v>1162</v>
      </c>
      <c r="B386">
        <v>5276</v>
      </c>
      <c r="C386" t="str">
        <f t="shared" ref="C386:C449" si="6">_xlfn.CONCAT(A386," - ",B386)</f>
        <v>FRANCISCO PESSOA DE CARVALHO - 5276</v>
      </c>
    </row>
    <row r="387" spans="1:3">
      <c r="A387" t="s">
        <v>1163</v>
      </c>
      <c r="B387">
        <v>5277</v>
      </c>
      <c r="C387" t="str">
        <f t="shared" si="6"/>
        <v>FRANCISCO PEREIRA DA SILVA NETO - 5277</v>
      </c>
    </row>
    <row r="388" spans="1:3">
      <c r="A388" t="s">
        <v>1164</v>
      </c>
      <c r="B388">
        <v>5278</v>
      </c>
      <c r="C388" t="str">
        <f t="shared" si="6"/>
        <v>MARCOS ANTONIO ALVES DE SOUSA - 5278</v>
      </c>
    </row>
    <row r="389" spans="1:3">
      <c r="A389" t="s">
        <v>1165</v>
      </c>
      <c r="B389">
        <v>5279</v>
      </c>
      <c r="C389" t="str">
        <f t="shared" si="6"/>
        <v>JOSE ANTONIO INACIO VIEIRA - 5279</v>
      </c>
    </row>
    <row r="390" spans="1:3">
      <c r="A390" t="s">
        <v>1166</v>
      </c>
      <c r="B390">
        <v>5281</v>
      </c>
      <c r="C390" t="str">
        <f t="shared" si="6"/>
        <v>IBERIS AMANCIO DA SILVA - 5281</v>
      </c>
    </row>
    <row r="391" spans="1:3">
      <c r="A391" t="s">
        <v>1167</v>
      </c>
      <c r="B391">
        <v>5282</v>
      </c>
      <c r="C391" t="str">
        <f t="shared" si="6"/>
        <v>FERNANDO APARECIDO RIBEIRO - 5282</v>
      </c>
    </row>
    <row r="392" spans="1:3">
      <c r="A392" t="s">
        <v>1168</v>
      </c>
      <c r="B392">
        <v>5960</v>
      </c>
      <c r="C392" t="str">
        <f t="shared" si="6"/>
        <v>WALDIR DE ALMEIDA CORTE JUNIOR - 5960</v>
      </c>
    </row>
    <row r="393" spans="1:3">
      <c r="A393" t="s">
        <v>1169</v>
      </c>
      <c r="B393">
        <v>5284</v>
      </c>
      <c r="C393" t="str">
        <f t="shared" si="6"/>
        <v>DIEGO OLIVEIRA DA SILVA - 5284</v>
      </c>
    </row>
    <row r="394" spans="1:3">
      <c r="A394" t="s">
        <v>1170</v>
      </c>
      <c r="B394">
        <v>5286</v>
      </c>
      <c r="C394" t="str">
        <f t="shared" si="6"/>
        <v>ALEXSANDRO PEREIRA DA SILVA - 5286</v>
      </c>
    </row>
    <row r="395" spans="1:3">
      <c r="A395" t="s">
        <v>1171</v>
      </c>
      <c r="B395">
        <v>5287</v>
      </c>
      <c r="C395" t="str">
        <f t="shared" si="6"/>
        <v>KLEZIA KRISTINA MARTINS FERREIRA - 5287</v>
      </c>
    </row>
    <row r="396" spans="1:3">
      <c r="A396" t="s">
        <v>1172</v>
      </c>
      <c r="B396">
        <v>5288</v>
      </c>
      <c r="C396" t="str">
        <f t="shared" si="6"/>
        <v>MARCONE SOUSA NASCIMENTO - 5288</v>
      </c>
    </row>
    <row r="397" spans="1:3">
      <c r="A397" t="s">
        <v>1173</v>
      </c>
      <c r="B397">
        <v>5289</v>
      </c>
      <c r="C397" t="str">
        <f t="shared" si="6"/>
        <v>OVERTON RIBEIRO DA SILVA - 5289</v>
      </c>
    </row>
    <row r="398" spans="1:3">
      <c r="A398" t="s">
        <v>1174</v>
      </c>
      <c r="B398">
        <v>5290</v>
      </c>
      <c r="C398" t="str">
        <f t="shared" si="6"/>
        <v>JOAO AMARAL DA SILVA JUNIOR - 5290</v>
      </c>
    </row>
    <row r="399" spans="1:3">
      <c r="A399" t="s">
        <v>1175</v>
      </c>
      <c r="B399">
        <v>5291</v>
      </c>
      <c r="C399" t="str">
        <f t="shared" si="6"/>
        <v>ALEF DA CRUZ VIEIRA - 5291</v>
      </c>
    </row>
    <row r="400" spans="1:3">
      <c r="A400" t="s">
        <v>1176</v>
      </c>
      <c r="B400">
        <v>5293</v>
      </c>
      <c r="C400" t="str">
        <f t="shared" si="6"/>
        <v>OLISMAR BATISTA DE DEUS - 5293</v>
      </c>
    </row>
    <row r="401" spans="1:3">
      <c r="A401" t="s">
        <v>1177</v>
      </c>
      <c r="B401">
        <v>5294</v>
      </c>
      <c r="C401" t="str">
        <f t="shared" si="6"/>
        <v>LUIZ CLOVANDIR MAGALHAES SAMPAIO - 5294</v>
      </c>
    </row>
    <row r="402" spans="1:3">
      <c r="A402" t="s">
        <v>1178</v>
      </c>
      <c r="B402">
        <v>5295</v>
      </c>
      <c r="C402" t="str">
        <f t="shared" si="6"/>
        <v>ELIAS JESUS DA COSTA - 5295</v>
      </c>
    </row>
    <row r="403" spans="1:3">
      <c r="A403" t="s">
        <v>1179</v>
      </c>
      <c r="B403">
        <v>5296</v>
      </c>
      <c r="C403" t="str">
        <f t="shared" si="6"/>
        <v>DIRLEY CARDOSO DE MELO - 5296</v>
      </c>
    </row>
    <row r="404" spans="1:3">
      <c r="A404" t="s">
        <v>1180</v>
      </c>
      <c r="B404">
        <v>5297</v>
      </c>
      <c r="C404" t="str">
        <f t="shared" si="6"/>
        <v>RICARDO VIEIRA GERVASIO - 5297</v>
      </c>
    </row>
    <row r="405" spans="1:3">
      <c r="A405" t="s">
        <v>1181</v>
      </c>
      <c r="B405">
        <v>5298</v>
      </c>
      <c r="C405" t="str">
        <f t="shared" si="6"/>
        <v>DANIEL PEREIRA DA ROCHA - 5298</v>
      </c>
    </row>
    <row r="406" spans="1:3">
      <c r="A406" t="s">
        <v>1182</v>
      </c>
      <c r="B406">
        <v>5299</v>
      </c>
      <c r="C406" t="str">
        <f t="shared" si="6"/>
        <v>FRANCISCO DAS CHAGAS DOS SANTOS ANGELO - 5299</v>
      </c>
    </row>
    <row r="407" spans="1:3">
      <c r="A407" t="s">
        <v>1183</v>
      </c>
      <c r="B407">
        <v>5300</v>
      </c>
      <c r="C407" t="str">
        <f t="shared" si="6"/>
        <v>DAVID ALVES PEREIRA - 5300</v>
      </c>
    </row>
    <row r="408" spans="1:3">
      <c r="A408" t="s">
        <v>1184</v>
      </c>
      <c r="B408">
        <v>5301</v>
      </c>
      <c r="C408" t="str">
        <f t="shared" si="6"/>
        <v>LUIS ANDRE GOMES DE SOUSA - 5301</v>
      </c>
    </row>
    <row r="409" spans="1:3">
      <c r="A409" t="s">
        <v>1185</v>
      </c>
      <c r="B409">
        <v>5302</v>
      </c>
      <c r="C409" t="str">
        <f t="shared" si="6"/>
        <v>GENIVAN LEAL TEIXEIRA - 5302</v>
      </c>
    </row>
    <row r="410" spans="1:3">
      <c r="A410" t="s">
        <v>1186</v>
      </c>
      <c r="B410">
        <v>5303</v>
      </c>
      <c r="C410" t="str">
        <f t="shared" si="6"/>
        <v>ANTONIO LEONESIO CAMPELO DA SILVA - 5303</v>
      </c>
    </row>
    <row r="411" spans="1:3">
      <c r="A411" t="s">
        <v>1187</v>
      </c>
      <c r="B411">
        <v>5304</v>
      </c>
      <c r="C411" t="str">
        <f t="shared" si="6"/>
        <v>IVAN VIEIRA DO NASCIMENTO - 5304</v>
      </c>
    </row>
    <row r="412" spans="1:3">
      <c r="A412" t="s">
        <v>1188</v>
      </c>
      <c r="B412">
        <v>5305</v>
      </c>
      <c r="C412" t="str">
        <f t="shared" si="6"/>
        <v>EDSON DA SILVA RAMOS - 5305</v>
      </c>
    </row>
    <row r="413" spans="1:3">
      <c r="A413" t="s">
        <v>1189</v>
      </c>
      <c r="B413">
        <v>5306</v>
      </c>
      <c r="C413" t="str">
        <f t="shared" si="6"/>
        <v>FRANCISCO CARLOS MELO - 5306</v>
      </c>
    </row>
    <row r="414" spans="1:3">
      <c r="A414" t="s">
        <v>1190</v>
      </c>
      <c r="B414">
        <v>5308</v>
      </c>
      <c r="C414" t="str">
        <f t="shared" si="6"/>
        <v>RONALDO MANOEL TEIXEIRA - 5308</v>
      </c>
    </row>
    <row r="415" spans="1:3">
      <c r="A415" t="s">
        <v>1191</v>
      </c>
      <c r="B415">
        <v>5309</v>
      </c>
      <c r="C415" t="str">
        <f t="shared" si="6"/>
        <v>ANTONIO DIAS DE OLIVEIRA - 5309</v>
      </c>
    </row>
    <row r="416" spans="1:3">
      <c r="A416" t="s">
        <v>1192</v>
      </c>
      <c r="B416">
        <v>5310</v>
      </c>
      <c r="C416" t="str">
        <f t="shared" si="6"/>
        <v>WASHINGTON JOSE RODRIGUES - 5310</v>
      </c>
    </row>
    <row r="417" spans="1:3">
      <c r="A417" t="s">
        <v>1193</v>
      </c>
      <c r="B417">
        <v>5313</v>
      </c>
      <c r="C417" t="str">
        <f t="shared" si="6"/>
        <v>RAMILTON SILVA OLIVEIRA - 5313</v>
      </c>
    </row>
    <row r="418" spans="1:3">
      <c r="A418" t="s">
        <v>1194</v>
      </c>
      <c r="B418">
        <v>5314</v>
      </c>
      <c r="C418" t="str">
        <f t="shared" si="6"/>
        <v>FRANCISCO RAIMUNDO VIANA DE SOUSA - 5314</v>
      </c>
    </row>
    <row r="419" spans="1:3">
      <c r="A419" t="s">
        <v>1195</v>
      </c>
      <c r="B419">
        <v>5315</v>
      </c>
      <c r="C419" t="str">
        <f t="shared" si="6"/>
        <v>RAIMUNDO MENDES DE SOUSA - 5315</v>
      </c>
    </row>
    <row r="420" spans="1:3">
      <c r="A420" t="s">
        <v>1196</v>
      </c>
      <c r="B420">
        <v>5316</v>
      </c>
      <c r="C420" t="str">
        <f t="shared" si="6"/>
        <v>JOSE DORIAN BOA VENTURA NASCIMENTO - 5316</v>
      </c>
    </row>
    <row r="421" spans="1:3">
      <c r="A421" t="s">
        <v>1197</v>
      </c>
      <c r="B421">
        <v>5319</v>
      </c>
      <c r="C421" t="str">
        <f t="shared" si="6"/>
        <v>SANDRO RODRIGUES BATISTA - 5319</v>
      </c>
    </row>
    <row r="422" spans="1:3">
      <c r="A422" t="s">
        <v>1198</v>
      </c>
      <c r="B422">
        <v>5320</v>
      </c>
      <c r="C422" t="str">
        <f t="shared" si="6"/>
        <v>LUCIANO DIVINO JORGE ANASTACIO - 5320</v>
      </c>
    </row>
    <row r="423" spans="1:3">
      <c r="A423" t="s">
        <v>1199</v>
      </c>
      <c r="B423">
        <v>5321</v>
      </c>
      <c r="C423" t="str">
        <f t="shared" si="6"/>
        <v>LEONARDO LIMA MONTELO - 5321</v>
      </c>
    </row>
    <row r="424" spans="1:3">
      <c r="A424" t="s">
        <v>1200</v>
      </c>
      <c r="B424">
        <v>5323</v>
      </c>
      <c r="C424" t="str">
        <f t="shared" si="6"/>
        <v>VALDINEY DOS SANTOS XAVIER - 5323</v>
      </c>
    </row>
    <row r="425" spans="1:3">
      <c r="A425" t="s">
        <v>1201</v>
      </c>
      <c r="B425">
        <v>5324</v>
      </c>
      <c r="C425" t="str">
        <f t="shared" si="6"/>
        <v>JOSE FRANCA DA SILVA - 5324</v>
      </c>
    </row>
    <row r="426" spans="1:3">
      <c r="A426" t="s">
        <v>1202</v>
      </c>
      <c r="B426">
        <v>5327</v>
      </c>
      <c r="C426" t="str">
        <f t="shared" si="6"/>
        <v>RONIVALDO RODRIGUES - 5327</v>
      </c>
    </row>
    <row r="427" spans="1:3">
      <c r="A427" t="s">
        <v>1203</v>
      </c>
      <c r="B427">
        <v>5328</v>
      </c>
      <c r="C427" t="str">
        <f t="shared" si="6"/>
        <v>ESMAILEI WILLIAM TEIXEIRA - 5328</v>
      </c>
    </row>
    <row r="428" spans="1:3">
      <c r="A428" t="s">
        <v>1204</v>
      </c>
      <c r="B428">
        <v>5329</v>
      </c>
      <c r="C428" t="str">
        <f t="shared" si="6"/>
        <v>ABIMAEL FIRMINO DOS SANTOS - 5329</v>
      </c>
    </row>
    <row r="429" spans="1:3">
      <c r="A429" t="s">
        <v>1205</v>
      </c>
      <c r="B429">
        <v>5330</v>
      </c>
      <c r="C429" t="str">
        <f t="shared" si="6"/>
        <v>JOAO SILVA SOUSA - 5330</v>
      </c>
    </row>
    <row r="430" spans="1:3">
      <c r="A430" t="s">
        <v>1206</v>
      </c>
      <c r="B430">
        <v>5331</v>
      </c>
      <c r="C430" t="str">
        <f t="shared" si="6"/>
        <v>FERNANDO ROBERTO DA SILVA PIMENTEL - 5331</v>
      </c>
    </row>
    <row r="431" spans="1:3">
      <c r="A431" t="s">
        <v>1207</v>
      </c>
      <c r="B431">
        <v>5332</v>
      </c>
      <c r="C431" t="str">
        <f t="shared" si="6"/>
        <v>JAME DOS SANTOS MOURA - 5332</v>
      </c>
    </row>
    <row r="432" spans="1:3">
      <c r="A432" t="s">
        <v>1208</v>
      </c>
      <c r="B432">
        <v>5334</v>
      </c>
      <c r="C432" t="str">
        <f t="shared" si="6"/>
        <v>EDSON MARCOS LIMA DA SILVA - 5334</v>
      </c>
    </row>
    <row r="433" spans="1:3">
      <c r="A433" t="s">
        <v>1209</v>
      </c>
      <c r="B433">
        <v>5335</v>
      </c>
      <c r="C433" t="str">
        <f t="shared" si="6"/>
        <v>NILVAN BRANDO TENORIO - 5335</v>
      </c>
    </row>
    <row r="434" spans="1:3">
      <c r="A434" t="s">
        <v>1210</v>
      </c>
      <c r="B434">
        <v>5336</v>
      </c>
      <c r="C434" t="str">
        <f t="shared" si="6"/>
        <v>WANDERLEI JOSE MARQUES - 5336</v>
      </c>
    </row>
    <row r="435" spans="1:3">
      <c r="A435" t="s">
        <v>1211</v>
      </c>
      <c r="B435">
        <v>5337</v>
      </c>
      <c r="C435" t="str">
        <f t="shared" si="6"/>
        <v>FRANCISCO JOSE LIMA CHAGAS - 5337</v>
      </c>
    </row>
    <row r="436" spans="1:3">
      <c r="A436" t="s">
        <v>1212</v>
      </c>
      <c r="B436">
        <v>5338</v>
      </c>
      <c r="C436" t="str">
        <f t="shared" si="6"/>
        <v>ANTONIO NERIS DE JESUS - 5338</v>
      </c>
    </row>
    <row r="437" spans="1:3">
      <c r="A437" t="s">
        <v>1213</v>
      </c>
      <c r="B437">
        <v>5339</v>
      </c>
      <c r="C437" t="str">
        <f t="shared" si="6"/>
        <v>ASTIVO RAMOS NETO - 5339</v>
      </c>
    </row>
    <row r="438" spans="1:3">
      <c r="A438" t="s">
        <v>1214</v>
      </c>
      <c r="B438">
        <v>5350</v>
      </c>
      <c r="C438" t="str">
        <f t="shared" si="6"/>
        <v>CARLOS DA SILVA PEREIRA - 5350</v>
      </c>
    </row>
    <row r="439" spans="1:3">
      <c r="A439" t="s">
        <v>1215</v>
      </c>
      <c r="B439">
        <v>5351</v>
      </c>
      <c r="C439" t="str">
        <f t="shared" si="6"/>
        <v>VALDEIR DA COSTA - 5351</v>
      </c>
    </row>
    <row r="440" spans="1:3">
      <c r="A440" t="s">
        <v>1216</v>
      </c>
      <c r="B440">
        <v>5352</v>
      </c>
      <c r="C440" t="str">
        <f t="shared" si="6"/>
        <v>LAZARO GOMES DA SILVA - 5352</v>
      </c>
    </row>
    <row r="441" spans="1:3">
      <c r="A441" t="s">
        <v>1217</v>
      </c>
      <c r="B441">
        <v>5353</v>
      </c>
      <c r="C441" t="str">
        <f t="shared" si="6"/>
        <v>VALDENEI ALVES PEREIRA - 5353</v>
      </c>
    </row>
    <row r="442" spans="1:3">
      <c r="A442" t="s">
        <v>1218</v>
      </c>
      <c r="B442">
        <v>5354</v>
      </c>
      <c r="C442" t="str">
        <f t="shared" si="6"/>
        <v>RUBERVAL FERREIRA DOS SANTOS - 5354</v>
      </c>
    </row>
    <row r="443" spans="1:3">
      <c r="A443" t="s">
        <v>1219</v>
      </c>
      <c r="B443">
        <v>5357</v>
      </c>
      <c r="C443" t="str">
        <f t="shared" si="6"/>
        <v>AILTON BARRETO DE ARAUJO - 5357</v>
      </c>
    </row>
    <row r="444" spans="1:3">
      <c r="A444" t="s">
        <v>1220</v>
      </c>
      <c r="B444">
        <v>5360</v>
      </c>
      <c r="C444" t="str">
        <f t="shared" si="6"/>
        <v>AGEMIR CARLOS - 5360</v>
      </c>
    </row>
    <row r="445" spans="1:3">
      <c r="A445" t="s">
        <v>1221</v>
      </c>
      <c r="B445">
        <v>5361</v>
      </c>
      <c r="C445" t="str">
        <f t="shared" si="6"/>
        <v>MARCOLINO FRANCISCO DA ASSUNCAO NETO - 5361</v>
      </c>
    </row>
    <row r="446" spans="1:3">
      <c r="A446" t="s">
        <v>1222</v>
      </c>
      <c r="B446">
        <v>5376</v>
      </c>
      <c r="C446" t="str">
        <f t="shared" si="6"/>
        <v>CLAUDEMIR DA FONSECA - 5376</v>
      </c>
    </row>
    <row r="447" spans="1:3">
      <c r="A447" t="s">
        <v>1223</v>
      </c>
      <c r="B447">
        <v>5377</v>
      </c>
      <c r="C447" t="str">
        <f t="shared" si="6"/>
        <v>ALEX SANDRO DANCINI HOLOUKA - 5377</v>
      </c>
    </row>
    <row r="448" spans="1:3">
      <c r="A448" t="s">
        <v>1224</v>
      </c>
      <c r="B448">
        <v>5378</v>
      </c>
      <c r="C448" t="str">
        <f t="shared" si="6"/>
        <v>FLAVIO JUNIOR BONIFACIO DE CARVALHO - 5378</v>
      </c>
    </row>
    <row r="449" spans="1:3">
      <c r="A449" t="s">
        <v>1225</v>
      </c>
      <c r="B449">
        <v>5379</v>
      </c>
      <c r="C449" t="str">
        <f t="shared" si="6"/>
        <v>VALDOMIRO PEREIRA DE MACEDO - 5379</v>
      </c>
    </row>
    <row r="450" spans="1:3">
      <c r="A450" t="s">
        <v>1226</v>
      </c>
      <c r="B450">
        <v>5380</v>
      </c>
      <c r="C450" t="str">
        <f t="shared" ref="C450:C513" si="7">_xlfn.CONCAT(A450," - ",B450)</f>
        <v>GESSIEL DUARTE DE SOUZA - 5380</v>
      </c>
    </row>
    <row r="451" spans="1:3">
      <c r="A451" t="s">
        <v>1227</v>
      </c>
      <c r="B451">
        <v>5381</v>
      </c>
      <c r="C451" t="str">
        <f t="shared" si="7"/>
        <v>BELMIRO DOS SANTOS - 5381</v>
      </c>
    </row>
    <row r="452" spans="1:3">
      <c r="A452" t="s">
        <v>1228</v>
      </c>
      <c r="B452">
        <v>5382</v>
      </c>
      <c r="C452" t="str">
        <f t="shared" si="7"/>
        <v>CHARLES AUGUSTO KUNTZE - 5382</v>
      </c>
    </row>
    <row r="453" spans="1:3">
      <c r="A453" t="s">
        <v>1229</v>
      </c>
      <c r="B453">
        <v>5383</v>
      </c>
      <c r="C453" t="str">
        <f t="shared" si="7"/>
        <v>VALDINEIDE FERNANDES LEAL - 5383</v>
      </c>
    </row>
    <row r="454" spans="1:3">
      <c r="A454" t="s">
        <v>1230</v>
      </c>
      <c r="B454">
        <v>5387</v>
      </c>
      <c r="C454" t="str">
        <f t="shared" si="7"/>
        <v>JOSE CARLOS DE ARAUJO - 5387</v>
      </c>
    </row>
    <row r="455" spans="1:3">
      <c r="A455" t="s">
        <v>1231</v>
      </c>
      <c r="B455">
        <v>5388</v>
      </c>
      <c r="C455" t="str">
        <f t="shared" si="7"/>
        <v>VALDENILSON RODRIGUES DE OLIVEIRA - 5388</v>
      </c>
    </row>
    <row r="456" spans="1:3">
      <c r="A456" t="s">
        <v>1232</v>
      </c>
      <c r="B456">
        <v>5389</v>
      </c>
      <c r="C456" t="str">
        <f t="shared" si="7"/>
        <v>PABLO RODRIGO BARBOSA RAMOS - 5389</v>
      </c>
    </row>
    <row r="457" spans="1:3">
      <c r="A457" t="s">
        <v>1233</v>
      </c>
      <c r="B457">
        <v>5390</v>
      </c>
      <c r="C457" t="str">
        <f t="shared" si="7"/>
        <v>EMIDIO MILTON DE ASSIS - 5390</v>
      </c>
    </row>
    <row r="458" spans="1:3">
      <c r="A458" t="s">
        <v>1234</v>
      </c>
      <c r="B458">
        <v>5393</v>
      </c>
      <c r="C458" t="str">
        <f t="shared" si="7"/>
        <v>CARLOS SIMOES DE SOUZA - 5393</v>
      </c>
    </row>
    <row r="459" spans="1:3">
      <c r="A459" t="s">
        <v>1235</v>
      </c>
      <c r="B459">
        <v>5403</v>
      </c>
      <c r="C459" t="str">
        <f t="shared" si="7"/>
        <v>LUIZ PAULO DE OLIVEIRA - 5403</v>
      </c>
    </row>
    <row r="460" spans="1:3">
      <c r="A460" t="s">
        <v>1236</v>
      </c>
      <c r="B460">
        <v>5408</v>
      </c>
      <c r="C460" t="str">
        <f t="shared" si="7"/>
        <v>CLAUDEMIR PRACHEDES DE CAMARGO - 5408</v>
      </c>
    </row>
    <row r="461" spans="1:3">
      <c r="A461" t="s">
        <v>1237</v>
      </c>
      <c r="B461">
        <v>5409</v>
      </c>
      <c r="C461" t="str">
        <f t="shared" si="7"/>
        <v>SERGIO EVANGELISTA SOARES - 5409</v>
      </c>
    </row>
    <row r="462" spans="1:3">
      <c r="A462" t="s">
        <v>1238</v>
      </c>
      <c r="B462">
        <v>5410</v>
      </c>
      <c r="C462" t="str">
        <f t="shared" si="7"/>
        <v>ARIANO SILVA OLIVEIRA - 5410</v>
      </c>
    </row>
    <row r="463" spans="1:3">
      <c r="A463" t="s">
        <v>1239</v>
      </c>
      <c r="B463">
        <v>5411</v>
      </c>
      <c r="C463" t="str">
        <f t="shared" si="7"/>
        <v>JOSE INACIO DE LISBOA SOBRINHO - 5411</v>
      </c>
    </row>
    <row r="464" spans="1:3">
      <c r="A464" t="s">
        <v>1240</v>
      </c>
      <c r="B464">
        <v>5412</v>
      </c>
      <c r="C464" t="str">
        <f t="shared" si="7"/>
        <v>REGINALDO DE SOUSA OLIVEIRA - 5412</v>
      </c>
    </row>
    <row r="465" spans="1:3">
      <c r="A465" t="s">
        <v>1241</v>
      </c>
      <c r="B465">
        <v>5414</v>
      </c>
      <c r="C465" t="str">
        <f t="shared" si="7"/>
        <v>AMARAY DE SOUSA MORAIS - 5414</v>
      </c>
    </row>
    <row r="466" spans="1:3">
      <c r="A466" t="s">
        <v>1242</v>
      </c>
      <c r="B466">
        <v>5420</v>
      </c>
      <c r="C466" t="str">
        <f t="shared" si="7"/>
        <v>ORLAN ALVES DA SILVA - 5420</v>
      </c>
    </row>
    <row r="467" spans="1:3">
      <c r="A467" t="s">
        <v>1243</v>
      </c>
      <c r="B467">
        <v>5422</v>
      </c>
      <c r="C467" t="str">
        <f t="shared" si="7"/>
        <v>GUSTAVO RAPHAEL DA SILVA ALEXANDRE - 5422</v>
      </c>
    </row>
    <row r="468" spans="1:3">
      <c r="A468" t="s">
        <v>1244</v>
      </c>
      <c r="B468">
        <v>5423</v>
      </c>
      <c r="C468" t="str">
        <f t="shared" si="7"/>
        <v>APARECIDO SERGIO DA CUNHA - 5423</v>
      </c>
    </row>
    <row r="469" spans="1:3">
      <c r="A469" t="s">
        <v>1245</v>
      </c>
      <c r="B469">
        <v>5424</v>
      </c>
      <c r="C469" t="str">
        <f t="shared" si="7"/>
        <v>MARCOS SUEL SALES PINTO - 5424</v>
      </c>
    </row>
    <row r="470" spans="1:3">
      <c r="A470" t="s">
        <v>1246</v>
      </c>
      <c r="B470">
        <v>5425</v>
      </c>
      <c r="C470" t="str">
        <f t="shared" si="7"/>
        <v>REGIO ETERNO GONCALVES DA SILVA - 5425</v>
      </c>
    </row>
    <row r="471" spans="1:3">
      <c r="A471" t="s">
        <v>1247</v>
      </c>
      <c r="B471">
        <v>5426</v>
      </c>
      <c r="C471" t="str">
        <f t="shared" si="7"/>
        <v>SAULO VINICIUS DE OLIVEIRA SANTOS - 5426</v>
      </c>
    </row>
    <row r="472" spans="1:3">
      <c r="A472" t="s">
        <v>1248</v>
      </c>
      <c r="B472">
        <v>5427</v>
      </c>
      <c r="C472" t="str">
        <f t="shared" si="7"/>
        <v>RODRIGO RIBEIRO CASSIOLI - 5427</v>
      </c>
    </row>
    <row r="473" spans="1:3">
      <c r="A473" t="s">
        <v>1249</v>
      </c>
      <c r="B473">
        <v>5428</v>
      </c>
      <c r="C473" t="str">
        <f t="shared" si="7"/>
        <v>LAZARO VIEIRA DA SILVA - 5428</v>
      </c>
    </row>
    <row r="474" spans="1:3">
      <c r="A474" t="s">
        <v>1250</v>
      </c>
      <c r="B474">
        <v>5429</v>
      </c>
      <c r="C474" t="str">
        <f t="shared" si="7"/>
        <v>ROSIVALDO FERREIRA DA SILVA - 5429</v>
      </c>
    </row>
    <row r="475" spans="1:3">
      <c r="A475" t="s">
        <v>1251</v>
      </c>
      <c r="B475">
        <v>5430</v>
      </c>
      <c r="C475" t="str">
        <f t="shared" si="7"/>
        <v>DEVANIR TEODORO ALVES - 5430</v>
      </c>
    </row>
    <row r="476" spans="1:3">
      <c r="A476" t="s">
        <v>1252</v>
      </c>
      <c r="B476">
        <v>5432</v>
      </c>
      <c r="C476" t="str">
        <f t="shared" si="7"/>
        <v>NEIRIVAL MOREIRA PINTO - 5432</v>
      </c>
    </row>
    <row r="477" spans="1:3">
      <c r="A477" t="s">
        <v>1253</v>
      </c>
      <c r="B477">
        <v>5433</v>
      </c>
      <c r="C477" t="str">
        <f t="shared" si="7"/>
        <v>ROBERTO JOSE DE PAULA - 5433</v>
      </c>
    </row>
    <row r="478" spans="1:3">
      <c r="A478" t="s">
        <v>1254</v>
      </c>
      <c r="B478">
        <v>5434</v>
      </c>
      <c r="C478" t="str">
        <f t="shared" si="7"/>
        <v>IVANILSON BARBOSA PEREIRA - 5434</v>
      </c>
    </row>
    <row r="479" spans="1:3">
      <c r="A479" t="s">
        <v>1255</v>
      </c>
      <c r="B479">
        <v>5435</v>
      </c>
      <c r="C479" t="str">
        <f t="shared" si="7"/>
        <v>CLEOMAR ALVES PEREIRA MEDEIROS - 5435</v>
      </c>
    </row>
    <row r="480" spans="1:3">
      <c r="A480" t="s">
        <v>1256</v>
      </c>
      <c r="B480">
        <v>5436</v>
      </c>
      <c r="C480" t="str">
        <f t="shared" si="7"/>
        <v>CRISTIANO DA COSTA OLIVEIRA - 5436</v>
      </c>
    </row>
    <row r="481" spans="1:3">
      <c r="A481" t="s">
        <v>1257</v>
      </c>
      <c r="B481">
        <v>5437</v>
      </c>
      <c r="C481" t="str">
        <f t="shared" si="7"/>
        <v>VALDECI FERREIRA DA SILVA - 5437</v>
      </c>
    </row>
    <row r="482" spans="1:3">
      <c r="A482" t="s">
        <v>1258</v>
      </c>
      <c r="B482">
        <v>5438</v>
      </c>
      <c r="C482" t="str">
        <f t="shared" si="7"/>
        <v>VILMAR DOS SANTOS - 5438</v>
      </c>
    </row>
    <row r="483" spans="1:3">
      <c r="A483" t="s">
        <v>1259</v>
      </c>
      <c r="B483">
        <v>5439</v>
      </c>
      <c r="C483" t="str">
        <f t="shared" si="7"/>
        <v>FRANCISCO WASHINGTON ALVES DA COSTA - 5439</v>
      </c>
    </row>
    <row r="484" spans="1:3">
      <c r="A484" t="s">
        <v>1260</v>
      </c>
      <c r="B484">
        <v>5440</v>
      </c>
      <c r="C484" t="str">
        <f t="shared" si="7"/>
        <v>ADRIASIO SOARES MENDES - 5440</v>
      </c>
    </row>
    <row r="485" spans="1:3">
      <c r="A485" t="s">
        <v>1261</v>
      </c>
      <c r="B485">
        <v>5441</v>
      </c>
      <c r="C485" t="str">
        <f t="shared" si="7"/>
        <v>MANOEL NARCISO SOARES MOURA - 5441</v>
      </c>
    </row>
    <row r="486" spans="1:3">
      <c r="A486" t="s">
        <v>1262</v>
      </c>
      <c r="B486">
        <v>5442</v>
      </c>
      <c r="C486" t="str">
        <f t="shared" si="7"/>
        <v>EDMILSON LUIS DE FRANCA - 5442</v>
      </c>
    </row>
    <row r="487" spans="1:3">
      <c r="A487" t="s">
        <v>1263</v>
      </c>
      <c r="B487">
        <v>5444</v>
      </c>
      <c r="C487" t="str">
        <f t="shared" si="7"/>
        <v>HERBERT FABIANO PEREIRA DA SILVA - 5444</v>
      </c>
    </row>
    <row r="488" spans="1:3">
      <c r="A488" t="s">
        <v>1264</v>
      </c>
      <c r="B488">
        <v>5445</v>
      </c>
      <c r="C488" t="str">
        <f t="shared" si="7"/>
        <v>JULIO CESAR ALVES BRANDAO - 5445</v>
      </c>
    </row>
    <row r="489" spans="1:3">
      <c r="A489" t="s">
        <v>1265</v>
      </c>
      <c r="B489">
        <v>5446</v>
      </c>
      <c r="C489" t="str">
        <f t="shared" si="7"/>
        <v>VALTERLINS ALIXANDRE COSTA - 5446</v>
      </c>
    </row>
    <row r="490" spans="1:3">
      <c r="A490" t="s">
        <v>1266</v>
      </c>
      <c r="B490">
        <v>5447</v>
      </c>
      <c r="C490" t="str">
        <f t="shared" si="7"/>
        <v>ILMAR PEREIRA DA SILVA - 5447</v>
      </c>
    </row>
    <row r="491" spans="1:3">
      <c r="A491" t="s">
        <v>1267</v>
      </c>
      <c r="B491">
        <v>5448</v>
      </c>
      <c r="C491" t="str">
        <f t="shared" si="7"/>
        <v>ADEILSON MEDEIROS DE SOUZA - 5448</v>
      </c>
    </row>
    <row r="492" spans="1:3">
      <c r="A492" t="s">
        <v>1268</v>
      </c>
      <c r="B492">
        <v>5452</v>
      </c>
      <c r="C492" t="str">
        <f t="shared" si="7"/>
        <v>ANTONIO RAMIRO WEBER - 5452</v>
      </c>
    </row>
    <row r="493" spans="1:3">
      <c r="A493" t="s">
        <v>1269</v>
      </c>
      <c r="B493">
        <v>5455</v>
      </c>
      <c r="C493" t="str">
        <f t="shared" si="7"/>
        <v>MAURICIO GOMES GUIMARAES - 5455</v>
      </c>
    </row>
    <row r="494" spans="1:3">
      <c r="A494" t="s">
        <v>1270</v>
      </c>
      <c r="B494">
        <v>5456</v>
      </c>
      <c r="C494" t="str">
        <f t="shared" si="7"/>
        <v>LUIZ AUGUSTO ROSA OLIVEIRA - 5456</v>
      </c>
    </row>
    <row r="495" spans="1:3">
      <c r="A495" t="s">
        <v>1271</v>
      </c>
      <c r="B495">
        <v>5457</v>
      </c>
      <c r="C495" t="str">
        <f t="shared" si="7"/>
        <v>WLADIMIR DE SA CARDOSO - 5457</v>
      </c>
    </row>
    <row r="496" spans="1:3">
      <c r="A496" t="s">
        <v>1272</v>
      </c>
      <c r="B496">
        <v>5498</v>
      </c>
      <c r="C496" t="str">
        <f t="shared" si="7"/>
        <v>WEDISON DIAS DA SILVA - 5498</v>
      </c>
    </row>
    <row r="497" spans="1:3">
      <c r="A497" t="s">
        <v>1273</v>
      </c>
      <c r="B497">
        <v>5499</v>
      </c>
      <c r="C497" t="str">
        <f t="shared" si="7"/>
        <v>MARCUS VINICIUS SARAIVA DE SOUSA - 5499</v>
      </c>
    </row>
    <row r="498" spans="1:3">
      <c r="A498" t="s">
        <v>1274</v>
      </c>
      <c r="B498">
        <v>5525</v>
      </c>
      <c r="C498" t="str">
        <f t="shared" si="7"/>
        <v>YAGO ALVES MARTINS - 5525</v>
      </c>
    </row>
    <row r="499" spans="1:3">
      <c r="A499" t="s">
        <v>1275</v>
      </c>
      <c r="B499">
        <v>5526</v>
      </c>
      <c r="C499" t="str">
        <f t="shared" si="7"/>
        <v>EDIMAR DA SILVA RODRIGUES - 5526</v>
      </c>
    </row>
    <row r="500" spans="1:3">
      <c r="A500" t="s">
        <v>1276</v>
      </c>
      <c r="B500">
        <v>5527</v>
      </c>
      <c r="C500" t="str">
        <f t="shared" si="7"/>
        <v>ELSON LIMA DE SOUSA - 5527</v>
      </c>
    </row>
    <row r="501" spans="1:3">
      <c r="A501" t="s">
        <v>1277</v>
      </c>
      <c r="B501">
        <v>5530</v>
      </c>
      <c r="C501" t="str">
        <f t="shared" si="7"/>
        <v>MARCIO JOSE DA CRUZ - 5530</v>
      </c>
    </row>
    <row r="502" spans="1:3">
      <c r="A502" t="s">
        <v>1278</v>
      </c>
      <c r="B502">
        <v>5533</v>
      </c>
      <c r="C502" t="str">
        <f t="shared" si="7"/>
        <v>LEON RODRIGUES LOPES - 5533</v>
      </c>
    </row>
    <row r="503" spans="1:3">
      <c r="A503" t="s">
        <v>1279</v>
      </c>
      <c r="B503">
        <v>5534</v>
      </c>
      <c r="C503" t="str">
        <f t="shared" si="7"/>
        <v>LUCIANO FERREIRA DE OLIVEIRA - 5534</v>
      </c>
    </row>
    <row r="504" spans="1:3">
      <c r="A504" t="s">
        <v>1280</v>
      </c>
      <c r="B504">
        <v>5535</v>
      </c>
      <c r="C504" t="str">
        <f t="shared" si="7"/>
        <v>LUIS CARLOS VIEIRA DE MELO SOUZA - 5535</v>
      </c>
    </row>
    <row r="505" spans="1:3">
      <c r="A505" t="s">
        <v>1281</v>
      </c>
      <c r="B505">
        <v>5536</v>
      </c>
      <c r="C505" t="str">
        <f t="shared" si="7"/>
        <v>MARCOS SUEL VICENTE DE SOUZA - 5536</v>
      </c>
    </row>
    <row r="506" spans="1:3">
      <c r="A506" t="s">
        <v>1282</v>
      </c>
      <c r="B506">
        <v>5537</v>
      </c>
      <c r="C506" t="str">
        <f t="shared" si="7"/>
        <v>RAFAEL JOSE TOME DE LIMA - 5537</v>
      </c>
    </row>
    <row r="507" spans="1:3">
      <c r="A507" t="s">
        <v>1283</v>
      </c>
      <c r="B507">
        <v>5538</v>
      </c>
      <c r="C507" t="str">
        <f t="shared" si="7"/>
        <v>ROBERTO PEREIRA DE MATOS - 5538</v>
      </c>
    </row>
    <row r="508" spans="1:3">
      <c r="A508" t="s">
        <v>1284</v>
      </c>
      <c r="B508">
        <v>5539</v>
      </c>
      <c r="C508" t="str">
        <f t="shared" si="7"/>
        <v>ROBERTO SOARES RUFINO - 5539</v>
      </c>
    </row>
    <row r="509" spans="1:3">
      <c r="A509" t="s">
        <v>1285</v>
      </c>
      <c r="B509">
        <v>5540</v>
      </c>
      <c r="C509" t="str">
        <f t="shared" si="7"/>
        <v>WESLEY RODRIGUES DE OLIVEIRA - 5540</v>
      </c>
    </row>
    <row r="510" spans="1:3">
      <c r="A510" t="s">
        <v>1286</v>
      </c>
      <c r="B510">
        <v>5542</v>
      </c>
      <c r="C510" t="str">
        <f t="shared" si="7"/>
        <v>CLENIVAN RODRIGUES DOS REIS - 5542</v>
      </c>
    </row>
    <row r="511" spans="1:3">
      <c r="A511" t="s">
        <v>1287</v>
      </c>
      <c r="B511">
        <v>5543</v>
      </c>
      <c r="C511" t="str">
        <f t="shared" si="7"/>
        <v>ROBSON REIS DA SILVA - 5543</v>
      </c>
    </row>
    <row r="512" spans="1:3">
      <c r="A512" t="s">
        <v>1288</v>
      </c>
      <c r="B512">
        <v>5544</v>
      </c>
      <c r="C512" t="str">
        <f t="shared" si="7"/>
        <v>GILSON MESQUITA LIMA - 5544</v>
      </c>
    </row>
    <row r="513" spans="1:3">
      <c r="A513" t="s">
        <v>1289</v>
      </c>
      <c r="B513">
        <v>5545</v>
      </c>
      <c r="C513" t="str">
        <f t="shared" si="7"/>
        <v>JOAO FERREIRA COSTA - 5545</v>
      </c>
    </row>
    <row r="514" spans="1:3">
      <c r="A514" t="s">
        <v>1290</v>
      </c>
      <c r="B514">
        <v>5546</v>
      </c>
      <c r="C514" t="str">
        <f t="shared" ref="C514:C576" si="8">_xlfn.CONCAT(A514," - ",B514)</f>
        <v>SEBASTIAO ALVES MOURA - 5546</v>
      </c>
    </row>
    <row r="515" spans="1:3">
      <c r="A515" t="s">
        <v>1291</v>
      </c>
      <c r="B515">
        <v>5550</v>
      </c>
      <c r="C515" t="str">
        <f t="shared" si="8"/>
        <v>HERALDO VIEIRA DE SA - 5550</v>
      </c>
    </row>
    <row r="516" spans="1:3">
      <c r="A516" t="s">
        <v>1292</v>
      </c>
      <c r="B516">
        <v>5551</v>
      </c>
      <c r="C516" t="str">
        <f t="shared" si="8"/>
        <v>JORBEN SILVA DE OLIVEIRA - 5551</v>
      </c>
    </row>
    <row r="517" spans="1:3">
      <c r="A517" t="s">
        <v>1293</v>
      </c>
      <c r="B517">
        <v>5552</v>
      </c>
      <c r="C517" t="str">
        <f t="shared" si="8"/>
        <v>JOAO ROQUELINO PERES JUNIOR - 5552</v>
      </c>
    </row>
    <row r="518" spans="1:3">
      <c r="A518" t="s">
        <v>1294</v>
      </c>
      <c r="B518">
        <v>5556</v>
      </c>
      <c r="C518" t="str">
        <f t="shared" si="8"/>
        <v>ROBERTO RIOS MARTINS - 5556</v>
      </c>
    </row>
    <row r="519" spans="1:3">
      <c r="A519" t="s">
        <v>1295</v>
      </c>
      <c r="B519">
        <v>5557</v>
      </c>
      <c r="C519" t="str">
        <f t="shared" si="8"/>
        <v>KEMMUEL KESSLER PASSOS OLIVEIRA - 5557</v>
      </c>
    </row>
    <row r="520" spans="1:3">
      <c r="A520" t="s">
        <v>1296</v>
      </c>
      <c r="B520">
        <v>5559</v>
      </c>
      <c r="C520" t="str">
        <f t="shared" si="8"/>
        <v>ADEMILTON DE OLIVEIRA SILVA - 5559</v>
      </c>
    </row>
    <row r="521" spans="1:3">
      <c r="A521" t="s">
        <v>1297</v>
      </c>
      <c r="B521">
        <v>5560</v>
      </c>
      <c r="C521" t="str">
        <f t="shared" si="8"/>
        <v>RAMON NONATO SILVA JUSTINO - 5560</v>
      </c>
    </row>
    <row r="522" spans="1:3">
      <c r="A522" t="s">
        <v>1298</v>
      </c>
      <c r="B522">
        <v>5564</v>
      </c>
      <c r="C522" t="str">
        <f t="shared" si="8"/>
        <v>AMARILDO JOSE RIBEIRO - 5564</v>
      </c>
    </row>
    <row r="523" spans="1:3">
      <c r="A523" t="s">
        <v>1299</v>
      </c>
      <c r="B523">
        <v>5569</v>
      </c>
      <c r="C523" t="str">
        <f t="shared" si="8"/>
        <v>WILLAMS ALVES DE SOUZA - 5569</v>
      </c>
    </row>
    <row r="524" spans="1:3">
      <c r="A524" t="s">
        <v>1300</v>
      </c>
      <c r="B524">
        <v>5570</v>
      </c>
      <c r="C524" t="str">
        <f t="shared" si="8"/>
        <v>MILTON AFONSO DE ARAUJO - 5570</v>
      </c>
    </row>
    <row r="525" spans="1:3">
      <c r="A525" t="s">
        <v>1301</v>
      </c>
      <c r="B525">
        <v>5573</v>
      </c>
      <c r="C525" t="str">
        <f t="shared" si="8"/>
        <v>JEZANIAS GOIS DOS SANTOS - 5573</v>
      </c>
    </row>
    <row r="526" spans="1:3">
      <c r="A526" t="s">
        <v>1302</v>
      </c>
      <c r="B526">
        <v>5581</v>
      </c>
      <c r="C526" t="str">
        <f t="shared" si="8"/>
        <v>EDSON LUIZ SZUMOVSKI - 5581</v>
      </c>
    </row>
    <row r="527" spans="1:3">
      <c r="A527" t="s">
        <v>1303</v>
      </c>
      <c r="B527">
        <v>5582</v>
      </c>
      <c r="C527" t="str">
        <f t="shared" si="8"/>
        <v>WALDERNI SEBASTIAO - 5582</v>
      </c>
    </row>
    <row r="528" spans="1:3">
      <c r="A528" t="s">
        <v>1304</v>
      </c>
      <c r="B528">
        <v>5588</v>
      </c>
      <c r="C528" t="str">
        <f t="shared" si="8"/>
        <v>EVANDRO BEZERRA LOPES - 5588</v>
      </c>
    </row>
    <row r="529" spans="1:3">
      <c r="A529" t="s">
        <v>1305</v>
      </c>
      <c r="B529">
        <v>5591</v>
      </c>
      <c r="C529" t="str">
        <f t="shared" si="8"/>
        <v>CRISTIANO ALVES DE AVILA - 5591</v>
      </c>
    </row>
    <row r="530" spans="1:3">
      <c r="A530" t="s">
        <v>1306</v>
      </c>
      <c r="B530">
        <v>5592</v>
      </c>
      <c r="C530" t="str">
        <f t="shared" si="8"/>
        <v>MARCOS BORGES DE CARVALHO - 5592</v>
      </c>
    </row>
    <row r="531" spans="1:3">
      <c r="A531" t="s">
        <v>1307</v>
      </c>
      <c r="B531">
        <v>5594</v>
      </c>
      <c r="C531" t="str">
        <f t="shared" si="8"/>
        <v>LEIDIOMAR CAETANO DA SILCA - 5594</v>
      </c>
    </row>
    <row r="532" spans="1:3">
      <c r="A532" t="s">
        <v>1308</v>
      </c>
      <c r="B532">
        <v>5596</v>
      </c>
      <c r="C532" t="str">
        <f t="shared" si="8"/>
        <v>CARLOS PEREIRA DE ALVARENGA - 5596</v>
      </c>
    </row>
    <row r="533" spans="1:3">
      <c r="A533" t="s">
        <v>1309</v>
      </c>
      <c r="B533">
        <v>5608</v>
      </c>
      <c r="C533" t="str">
        <f t="shared" si="8"/>
        <v>JOAO ANIVAIR DE QUEIROZ - 5608</v>
      </c>
    </row>
    <row r="534" spans="1:3">
      <c r="A534" t="s">
        <v>1310</v>
      </c>
      <c r="B534">
        <v>5610</v>
      </c>
      <c r="C534" t="str">
        <f t="shared" si="8"/>
        <v>GERALDO MARTINS DOS SANTOS - 5610</v>
      </c>
    </row>
    <row r="535" spans="1:3">
      <c r="A535" t="s">
        <v>1311</v>
      </c>
      <c r="B535">
        <v>5623</v>
      </c>
      <c r="C535" t="str">
        <f t="shared" si="8"/>
        <v>AGNALDO ALVES DE CARVALHO - 5623</v>
      </c>
    </row>
    <row r="536" spans="1:3">
      <c r="A536" t="s">
        <v>1312</v>
      </c>
      <c r="B536">
        <v>5627</v>
      </c>
      <c r="C536" t="str">
        <f t="shared" si="8"/>
        <v>GILMAR ALVES DE MARIA - 5627</v>
      </c>
    </row>
    <row r="537" spans="1:3">
      <c r="A537" t="s">
        <v>1313</v>
      </c>
      <c r="B537">
        <v>5628</v>
      </c>
      <c r="C537" t="str">
        <f t="shared" si="8"/>
        <v>JOSE PINHEIRO DA SILVA - 5628</v>
      </c>
    </row>
    <row r="538" spans="1:3">
      <c r="A538" t="s">
        <v>1314</v>
      </c>
      <c r="B538">
        <v>5630</v>
      </c>
      <c r="C538" t="str">
        <f>_xlfn.CONCAT(A538," - ",B538)</f>
        <v>VALTER PEREIRA MACIEL - 5630</v>
      </c>
    </row>
    <row r="539" spans="1:3">
      <c r="A539" t="s">
        <v>1315</v>
      </c>
      <c r="B539">
        <v>5632</v>
      </c>
      <c r="C539" t="str">
        <f t="shared" si="8"/>
        <v>DERIVAN OLIVEIRA SILVA - 5632</v>
      </c>
    </row>
    <row r="540" spans="1:3">
      <c r="A540" t="s">
        <v>1316</v>
      </c>
      <c r="B540">
        <v>5634</v>
      </c>
      <c r="C540" t="str">
        <f t="shared" si="8"/>
        <v>LUIZ CARLOS MARIANO SIQUEIRA - 5634</v>
      </c>
    </row>
    <row r="541" spans="1:3">
      <c r="A541" t="s">
        <v>1317</v>
      </c>
      <c r="B541">
        <v>5635</v>
      </c>
      <c r="C541" t="str">
        <f t="shared" si="8"/>
        <v>MARCONES GRANDE DE SOUSA - 5635</v>
      </c>
    </row>
    <row r="542" spans="1:3">
      <c r="A542" t="s">
        <v>1318</v>
      </c>
      <c r="B542">
        <v>5636</v>
      </c>
      <c r="C542" t="str">
        <f t="shared" si="8"/>
        <v>NILSON CORTEZ MIRANDA - 5636</v>
      </c>
    </row>
    <row r="543" spans="1:3">
      <c r="A543" t="s">
        <v>1319</v>
      </c>
      <c r="B543">
        <v>5637</v>
      </c>
      <c r="C543" t="str">
        <f t="shared" si="8"/>
        <v>RONALDO ADRIANO COSTA SANTOS - 5637</v>
      </c>
    </row>
    <row r="544" spans="1:3">
      <c r="A544" t="s">
        <v>1320</v>
      </c>
      <c r="B544">
        <v>5638</v>
      </c>
      <c r="C544" t="str">
        <f t="shared" si="8"/>
        <v>WESLEY SILVA PAIVA - 5638</v>
      </c>
    </row>
    <row r="545" spans="1:3">
      <c r="A545" t="s">
        <v>1321</v>
      </c>
      <c r="B545">
        <v>5645</v>
      </c>
      <c r="C545" t="str">
        <f t="shared" si="8"/>
        <v>ANTONIO DE PADUA DA  SILVA - 5645</v>
      </c>
    </row>
    <row r="546" spans="1:3">
      <c r="A546" t="s">
        <v>1322</v>
      </c>
      <c r="B546">
        <v>5646</v>
      </c>
      <c r="C546" t="str">
        <f t="shared" si="8"/>
        <v>ANTONIO  SOBRINHO DE OLIVEIRA - 5646</v>
      </c>
    </row>
    <row r="547" spans="1:3">
      <c r="A547" t="s">
        <v>1323</v>
      </c>
      <c r="B547">
        <v>5647</v>
      </c>
      <c r="C547" t="str">
        <f t="shared" si="8"/>
        <v>ARIMATEIA  DA  SILVA CAMPOS JUNIOR - 5647</v>
      </c>
    </row>
    <row r="548" spans="1:3">
      <c r="A548" t="s">
        <v>1324</v>
      </c>
      <c r="B548">
        <v>5648</v>
      </c>
      <c r="C548" t="str">
        <f t="shared" si="8"/>
        <v>DANYLSON BATISTA  SANTANA - 5648</v>
      </c>
    </row>
    <row r="549" spans="1:3">
      <c r="A549" t="s">
        <v>1325</v>
      </c>
      <c r="B549">
        <v>5649</v>
      </c>
      <c r="C549" t="str">
        <f t="shared" si="8"/>
        <v>GILDEAN LEAL TEIXEIRA - 5649</v>
      </c>
    </row>
    <row r="550" spans="1:3">
      <c r="A550" t="s">
        <v>1326</v>
      </c>
      <c r="B550">
        <v>5650</v>
      </c>
      <c r="C550" t="str">
        <f t="shared" si="8"/>
        <v>HAILTON ALVES DA  SILVA - 5650</v>
      </c>
    </row>
    <row r="551" spans="1:3">
      <c r="A551" t="s">
        <v>1327</v>
      </c>
      <c r="B551">
        <v>5651</v>
      </c>
      <c r="C551" t="str">
        <f t="shared" si="8"/>
        <v>HELITON OLIVEIRA DE LIMA - 5651</v>
      </c>
    </row>
    <row r="552" spans="1:3">
      <c r="A552" t="s">
        <v>1328</v>
      </c>
      <c r="B552">
        <v>5652</v>
      </c>
      <c r="C552" t="str">
        <f t="shared" si="8"/>
        <v>JOSE CLAUDIMAR  CUNHA - 5652</v>
      </c>
    </row>
    <row r="553" spans="1:3">
      <c r="A553" t="s">
        <v>1329</v>
      </c>
      <c r="B553">
        <v>5653</v>
      </c>
      <c r="C553" t="str">
        <f t="shared" si="8"/>
        <v>KEITH NOLAN CARNEIRO BARBOSA - 5653</v>
      </c>
    </row>
    <row r="554" spans="1:3">
      <c r="A554" t="s">
        <v>1330</v>
      </c>
      <c r="B554">
        <v>5654</v>
      </c>
      <c r="C554" t="str">
        <f t="shared" si="8"/>
        <v>LUIZ ANDRE GOMES DE SOUSA - 5654</v>
      </c>
    </row>
    <row r="555" spans="1:3">
      <c r="A555" t="s">
        <v>1331</v>
      </c>
      <c r="B555">
        <v>5655</v>
      </c>
      <c r="C555" t="str">
        <f t="shared" si="8"/>
        <v>MARCELO ALVES DE SOUSA - 5655</v>
      </c>
    </row>
    <row r="556" spans="1:3">
      <c r="A556" t="s">
        <v>1332</v>
      </c>
      <c r="B556">
        <v>5656</v>
      </c>
      <c r="C556" t="str">
        <f t="shared" si="8"/>
        <v>FRANCISCO DAS CHAGAS SILVA - 5656</v>
      </c>
    </row>
    <row r="557" spans="1:3">
      <c r="A557" t="s">
        <v>1333</v>
      </c>
      <c r="B557">
        <v>5657</v>
      </c>
      <c r="C557" t="str">
        <f t="shared" si="8"/>
        <v>MARCIO DE SOUSA BRASILEIRO - 5657</v>
      </c>
    </row>
    <row r="558" spans="1:3">
      <c r="A558" t="s">
        <v>1334</v>
      </c>
      <c r="B558">
        <v>5658</v>
      </c>
      <c r="C558" t="str">
        <f t="shared" si="8"/>
        <v>RAIMUNDO NONATO FRANCO NETO - 5658</v>
      </c>
    </row>
    <row r="559" spans="1:3">
      <c r="A559" t="s">
        <v>1335</v>
      </c>
      <c r="B559">
        <v>5659</v>
      </c>
      <c r="C559" t="str">
        <f t="shared" si="8"/>
        <v>ROSEAN MOURA DOS SANTOS - 5659</v>
      </c>
    </row>
    <row r="560" spans="1:3">
      <c r="A560" t="s">
        <v>1336</v>
      </c>
      <c r="B560">
        <v>5660</v>
      </c>
      <c r="C560" t="str">
        <f t="shared" si="8"/>
        <v>RICARDO AUGUSTO TEIXEIRA SANTOS - 5660</v>
      </c>
    </row>
    <row r="561" spans="1:3">
      <c r="A561" t="s">
        <v>1337</v>
      </c>
      <c r="B561">
        <v>5661</v>
      </c>
      <c r="C561" t="str">
        <f t="shared" si="8"/>
        <v>ACELINO DE ABREU SILVA - 5661</v>
      </c>
    </row>
    <row r="562" spans="1:3">
      <c r="A562" t="s">
        <v>1338</v>
      </c>
      <c r="B562">
        <v>5662</v>
      </c>
      <c r="C562" t="str">
        <f t="shared" si="8"/>
        <v>RAIMUNDO NONATO MAGALHAES DO NASCIMENTO - 5662</v>
      </c>
    </row>
    <row r="563" spans="1:3">
      <c r="A563" t="s">
        <v>1339</v>
      </c>
      <c r="B563">
        <v>5663</v>
      </c>
      <c r="C563" t="str">
        <f t="shared" si="8"/>
        <v>JOAO PAULINO DE  SILVA NETO - 5663</v>
      </c>
    </row>
    <row r="564" spans="1:3">
      <c r="A564" t="s">
        <v>1340</v>
      </c>
      <c r="B564">
        <v>5666</v>
      </c>
      <c r="C564" t="str">
        <f t="shared" si="8"/>
        <v>LEDIO FRANCISCO CORREIA - 5666</v>
      </c>
    </row>
    <row r="565" spans="1:3">
      <c r="A565" t="s">
        <v>1341</v>
      </c>
      <c r="B565">
        <v>5667</v>
      </c>
      <c r="C565" t="str">
        <f t="shared" si="8"/>
        <v>GENILDO REIS CORREIA DE SOUSA - 5667</v>
      </c>
    </row>
    <row r="566" spans="1:3">
      <c r="A566" t="s">
        <v>1342</v>
      </c>
      <c r="B566">
        <v>5668</v>
      </c>
      <c r="C566" t="str">
        <f t="shared" si="8"/>
        <v>ORLANDO DA COSTA SILVA - 5668</v>
      </c>
    </row>
    <row r="567" spans="1:3">
      <c r="A567" t="s">
        <v>1343</v>
      </c>
      <c r="B567">
        <v>5669</v>
      </c>
      <c r="C567" t="str">
        <f t="shared" si="8"/>
        <v>AMARAL E SILVA SOBRINHO - 5669</v>
      </c>
    </row>
    <row r="568" spans="1:3">
      <c r="A568" t="s">
        <v>1344</v>
      </c>
      <c r="B568">
        <v>5673</v>
      </c>
      <c r="C568" t="str">
        <f t="shared" si="8"/>
        <v>EMIVAL GOMES DE MELO - 5673</v>
      </c>
    </row>
    <row r="569" spans="1:3">
      <c r="A569" t="s">
        <v>1345</v>
      </c>
      <c r="B569">
        <v>5682</v>
      </c>
      <c r="C569" t="str">
        <f t="shared" si="8"/>
        <v>AELSON PEREIRA DO NASCIMENTO - 5682</v>
      </c>
    </row>
    <row r="570" spans="1:3">
      <c r="A570" t="s">
        <v>1346</v>
      </c>
      <c r="B570">
        <v>5683</v>
      </c>
      <c r="C570" t="str">
        <f t="shared" si="8"/>
        <v>AMAYLDO LUCCENA GUIMARAES - 5683</v>
      </c>
    </row>
    <row r="571" spans="1:3">
      <c r="A571" t="s">
        <v>1347</v>
      </c>
      <c r="B571">
        <v>5684</v>
      </c>
      <c r="C571" t="str">
        <f t="shared" si="8"/>
        <v>JOVAN ALVES CHAVES - 5684</v>
      </c>
    </row>
    <row r="572" spans="1:3">
      <c r="A572" t="s">
        <v>1348</v>
      </c>
      <c r="B572">
        <v>5756</v>
      </c>
      <c r="C572" t="str">
        <f t="shared" si="8"/>
        <v>BRENO LACERDA SPERB - 5756</v>
      </c>
    </row>
    <row r="573" spans="1:3">
      <c r="A573" t="s">
        <v>1349</v>
      </c>
      <c r="B573" t="s">
        <v>1350</v>
      </c>
      <c r="C573" t="str">
        <f t="shared" si="8"/>
        <v>CICERO FRANCINETE SILVA - 1625 / MONITOR</v>
      </c>
    </row>
    <row r="574" spans="1:3">
      <c r="A574" t="s">
        <v>1351</v>
      </c>
      <c r="B574" t="s">
        <v>1352</v>
      </c>
      <c r="C574" t="str">
        <f t="shared" si="8"/>
        <v>JEAN FREITAS MESSIAS - 2036 / MONITOR</v>
      </c>
    </row>
    <row r="575" spans="1:3">
      <c r="A575" t="s">
        <v>1353</v>
      </c>
      <c r="B575" t="s">
        <v>1353</v>
      </c>
      <c r="C575" t="str">
        <f t="shared" si="8"/>
        <v>CANCELADO - CANCELADO</v>
      </c>
    </row>
    <row r="576" spans="1:3">
      <c r="A576" t="s">
        <v>1354</v>
      </c>
      <c r="C576" t="str">
        <f t="shared" si="8"/>
        <v xml:space="preserve">ABIAS ALVES DE OLIVEIRA - </v>
      </c>
    </row>
    <row r="577" spans="1:3">
      <c r="A577" t="s">
        <v>1355</v>
      </c>
      <c r="B577">
        <v>5708</v>
      </c>
      <c r="C577" t="str">
        <f t="shared" ref="C577:C583" si="9">_xlfn.CONCAT(A577," - ",B577)</f>
        <v>IRISVAN DE JESUS - 5708</v>
      </c>
    </row>
    <row r="578" spans="1:3">
      <c r="A578" t="s">
        <v>1356</v>
      </c>
      <c r="B578">
        <v>5755</v>
      </c>
      <c r="C578" t="str">
        <f t="shared" si="9"/>
        <v>AURICELIO SILVA DO CARMO - 5755</v>
      </c>
    </row>
    <row r="579" spans="1:3">
      <c r="A579" t="s">
        <v>1357</v>
      </c>
      <c r="B579">
        <v>5769</v>
      </c>
      <c r="C579" t="str">
        <f t="shared" si="9"/>
        <v>EDNALDO PEREIRA DA SILVA - 5769</v>
      </c>
    </row>
    <row r="580" spans="1:3">
      <c r="A580" t="s">
        <v>1358</v>
      </c>
      <c r="B580">
        <v>5707</v>
      </c>
      <c r="C580" t="str">
        <f t="shared" si="9"/>
        <v>GILBERT WAGNER CALDEIRA - 5707</v>
      </c>
    </row>
    <row r="581" spans="1:3">
      <c r="A581" t="s">
        <v>1359</v>
      </c>
      <c r="B581">
        <v>5631</v>
      </c>
      <c r="C581" t="str">
        <f t="shared" si="9"/>
        <v>YAGO ALVES MARTINS DOS SANTOS  - 5631</v>
      </c>
    </row>
    <row r="582" spans="1:3">
      <c r="A582" t="s">
        <v>1360</v>
      </c>
      <c r="B582">
        <v>5743</v>
      </c>
      <c r="C582" t="str">
        <f t="shared" si="9"/>
        <v>VALDELY RIBEIRO CAETANO - 5743</v>
      </c>
    </row>
    <row r="583" spans="1:3">
      <c r="A583" t="s">
        <v>1361</v>
      </c>
      <c r="B583">
        <v>5672</v>
      </c>
      <c r="C583" t="str">
        <f t="shared" si="9"/>
        <v>ADIR CASSIMIRO DA SILVA - 5672</v>
      </c>
    </row>
    <row r="584" spans="1:3">
      <c r="A584" t="s">
        <v>1362</v>
      </c>
      <c r="B584">
        <v>5607</v>
      </c>
      <c r="C584" t="str">
        <f t="shared" ref="C584:C585" si="10">_xlfn.CONCAT(A584," - ",B584)</f>
        <v>WOLNEY EDUARDO DE OLIVEIRA - 5607</v>
      </c>
    </row>
    <row r="585" spans="1:3">
      <c r="A585" t="s">
        <v>1363</v>
      </c>
      <c r="B585">
        <v>5770</v>
      </c>
      <c r="C585" t="str">
        <f t="shared" si="10"/>
        <v>GEYSILOM CARDOSO FAGUNDES FURTADO - 5770</v>
      </c>
    </row>
    <row r="586" spans="1:3">
      <c r="A586" t="s">
        <v>1364</v>
      </c>
      <c r="B586">
        <v>5772</v>
      </c>
      <c r="C586" t="str">
        <f>_xlfn.CONCAT(A586," - ",B586)</f>
        <v>SEBASTIAO REINALDO RODRIGUES  - 5772</v>
      </c>
    </row>
    <row r="587" spans="1:3">
      <c r="A587" t="s">
        <v>1365</v>
      </c>
      <c r="B587">
        <v>5674</v>
      </c>
      <c r="C587" t="str">
        <f>_xlfn.CONCAT(A587," - ",B587)</f>
        <v>DALVAN PEREIRA DOS REIS  - 5674</v>
      </c>
    </row>
    <row r="588" spans="1:3">
      <c r="A588" t="s">
        <v>1366</v>
      </c>
      <c r="B588">
        <v>5740</v>
      </c>
      <c r="C588" t="str">
        <f>_xlfn.CONCAT(A588," - ",B588)</f>
        <v>ANTONIO FERNANDO DA SILVA  - 5740</v>
      </c>
    </row>
    <row r="589" spans="1:3">
      <c r="A589" t="s">
        <v>1367</v>
      </c>
      <c r="B589">
        <v>5741</v>
      </c>
      <c r="C589" t="str">
        <f>_xlfn.CONCAT(A589," - ",B589)</f>
        <v>CLEYTON CEZAR DA SILVA  - 5741</v>
      </c>
    </row>
    <row r="590" spans="1:3">
      <c r="A590" t="s">
        <v>1368</v>
      </c>
      <c r="B590">
        <v>5593</v>
      </c>
      <c r="C590" t="str">
        <f t="shared" ref="C590" si="11">_xlfn.CONCAT(A590," - ",B590)</f>
        <v>EDIMAR FRANCISCO ALEIXO - 5593</v>
      </c>
    </row>
    <row r="591" spans="1:3">
      <c r="A591" s="24" t="s">
        <v>1062</v>
      </c>
      <c r="B591">
        <v>5629</v>
      </c>
      <c r="C591" t="str">
        <f t="shared" ref="C591:C598" si="12">_xlfn.CONCAT(A591," - ",B591)</f>
        <v>PEDRINHO MARCELINO BATISTA - 5629</v>
      </c>
    </row>
    <row r="592" spans="1:3">
      <c r="A592" t="s">
        <v>1369</v>
      </c>
      <c r="B592">
        <v>5789</v>
      </c>
      <c r="C592" t="str">
        <f t="shared" si="12"/>
        <v>ANTONIO MAGNO FERREIRA DA SILVA - 5789</v>
      </c>
    </row>
    <row r="593" spans="1:3">
      <c r="A593" t="s">
        <v>1370</v>
      </c>
      <c r="B593">
        <v>5722</v>
      </c>
      <c r="C593" t="str">
        <f t="shared" si="12"/>
        <v>JOSE ALVES COELHO - 5722</v>
      </c>
    </row>
    <row r="594" spans="1:3">
      <c r="A594" t="s">
        <v>1371</v>
      </c>
      <c r="B594">
        <v>5719</v>
      </c>
      <c r="C594" t="str">
        <f t="shared" si="12"/>
        <v>CARLOS DOS QUADROS - 5719</v>
      </c>
    </row>
    <row r="595" spans="1:3">
      <c r="A595" t="s">
        <v>1372</v>
      </c>
      <c r="B595">
        <v>5720</v>
      </c>
      <c r="C595" t="str">
        <f t="shared" si="12"/>
        <v>CICERO APARECIDO DE SOUZA - 5720</v>
      </c>
    </row>
    <row r="596" spans="1:3">
      <c r="A596" t="s">
        <v>1373</v>
      </c>
      <c r="C596" t="str">
        <f t="shared" si="12"/>
        <v xml:space="preserve">ALLEF OLIVEIRA SILVA - EXCLUSIVE - </v>
      </c>
    </row>
    <row r="597" spans="1:3">
      <c r="A597" t="s">
        <v>1374</v>
      </c>
      <c r="B597">
        <v>5791</v>
      </c>
      <c r="C597" t="str">
        <f t="shared" si="12"/>
        <v>GRAKYO FERNANDO SOUSA SILVA - 5791</v>
      </c>
    </row>
    <row r="598" spans="1:3">
      <c r="A598" t="s">
        <v>1375</v>
      </c>
      <c r="B598">
        <v>5793</v>
      </c>
      <c r="C598" t="str">
        <f t="shared" si="12"/>
        <v>SILVIO SILVA DE OLIVEIRA - 5793</v>
      </c>
    </row>
    <row r="599" spans="1:3">
      <c r="A599" s="25" t="s">
        <v>1376</v>
      </c>
      <c r="B599" s="24">
        <v>5710</v>
      </c>
      <c r="C599" t="str">
        <f>_xlfn.CONCAT(A599," - ",B599)</f>
        <v>RONILDO SCHAEFER - 5710</v>
      </c>
    </row>
    <row r="600" spans="1:3">
      <c r="A600" t="s">
        <v>1377</v>
      </c>
      <c r="B600">
        <v>1776</v>
      </c>
      <c r="C600" t="str">
        <f t="shared" ref="C600" si="13">_xlfn.CONCAT(A600," - ",B600)</f>
        <v>JOSE AIRTON XAVIER MAIA - 1776</v>
      </c>
    </row>
    <row r="601" spans="1:3">
      <c r="A601" t="s">
        <v>1378</v>
      </c>
      <c r="B601">
        <v>5771</v>
      </c>
      <c r="C601" t="str">
        <f t="shared" ref="C601:C608" si="14">_xlfn.CONCAT(A601," - ",B601)</f>
        <v>JOSE MARQUES DE SOUZA - 5771</v>
      </c>
    </row>
    <row r="602" spans="1:3" ht="15.75">
      <c r="A602" s="59" t="s">
        <v>1379</v>
      </c>
      <c r="B602">
        <v>5413</v>
      </c>
      <c r="C602" t="str">
        <f t="shared" si="14"/>
        <v>IVAN DE JESUS ROCHA - 5413</v>
      </c>
    </row>
    <row r="603" spans="1:3">
      <c r="A603" s="61" t="s">
        <v>1380</v>
      </c>
      <c r="B603">
        <v>5724</v>
      </c>
      <c r="C603" t="str">
        <f t="shared" si="14"/>
        <v>VALDIVINO GONCALVES DA SILVA - 5724</v>
      </c>
    </row>
    <row r="604" spans="1:3">
      <c r="A604" t="s">
        <v>1381</v>
      </c>
      <c r="B604">
        <v>5848</v>
      </c>
      <c r="C604" t="str">
        <f t="shared" si="14"/>
        <v>THALYSSON CAETANO DE SOUZA - 5848</v>
      </c>
    </row>
    <row r="605" spans="1:3">
      <c r="A605" t="s">
        <v>1382</v>
      </c>
      <c r="B605">
        <v>5818</v>
      </c>
      <c r="C605" t="str">
        <f t="shared" si="14"/>
        <v>AELSON DOS SANTOS MOTA - 5818</v>
      </c>
    </row>
    <row r="606" spans="1:3">
      <c r="A606" s="62" t="s">
        <v>1383</v>
      </c>
      <c r="B606">
        <v>5958</v>
      </c>
      <c r="C606" t="str">
        <f t="shared" si="14"/>
        <v>JULIAIDSON PEREIRA DOS SANTOS - 5958</v>
      </c>
    </row>
    <row r="607" spans="1:3">
      <c r="A607" t="s">
        <v>1384</v>
      </c>
      <c r="B607">
        <v>5757</v>
      </c>
      <c r="C607" t="str">
        <f t="shared" si="14"/>
        <v>LUCIANO CARNEIRO ALVES - 5757</v>
      </c>
    </row>
    <row r="608" spans="1:3">
      <c r="A608" t="s">
        <v>1385</v>
      </c>
      <c r="B608">
        <v>5837</v>
      </c>
      <c r="C608" t="str">
        <f t="shared" si="14"/>
        <v>JEFFERSON CARDOSO DOS SANTOS - 5837</v>
      </c>
    </row>
    <row r="609" spans="1:3">
      <c r="A609" t="s">
        <v>1386</v>
      </c>
      <c r="B609">
        <v>5825</v>
      </c>
      <c r="C609" t="s">
        <v>226</v>
      </c>
    </row>
    <row r="610" spans="1:3">
      <c r="A610" t="s">
        <v>1387</v>
      </c>
      <c r="B610">
        <v>5849</v>
      </c>
      <c r="C610" t="str">
        <f>_xlfn.CONCAT(A610," - ",B610)</f>
        <v>KLEBER OLIVEIRA LIMA - 5849</v>
      </c>
    </row>
    <row r="611" spans="1:3">
      <c r="A611" t="s">
        <v>1275</v>
      </c>
      <c r="B611">
        <v>6036</v>
      </c>
      <c r="C611" t="s">
        <v>339</v>
      </c>
    </row>
    <row r="612" spans="1:3">
      <c r="C612" t="s">
        <v>365</v>
      </c>
    </row>
    <row r="613" spans="1:3">
      <c r="A613" t="s">
        <v>1275</v>
      </c>
      <c r="B613">
        <v>6036</v>
      </c>
      <c r="C613" t="str">
        <f t="shared" ref="C613:C618" si="15">_xlfn.CONCAT(A613," - ",B613)</f>
        <v>EDIMAR DA SILVA RODRIGUES - 6036</v>
      </c>
    </row>
    <row r="614" spans="1:3">
      <c r="A614" s="67" t="s">
        <v>1388</v>
      </c>
      <c r="B614">
        <v>5959</v>
      </c>
      <c r="C614" t="str">
        <f t="shared" si="15"/>
        <v>VALDINAR ALVES DE FRANÇA - 5959</v>
      </c>
    </row>
    <row r="615" spans="1:3">
      <c r="A615" t="s">
        <v>1389</v>
      </c>
      <c r="B615">
        <v>5827</v>
      </c>
      <c r="C615" t="str">
        <f t="shared" si="15"/>
        <v>KLEBERT XAVIER DE MAIA - 5827</v>
      </c>
    </row>
    <row r="616" spans="1:3">
      <c r="A616" t="s">
        <v>1390</v>
      </c>
      <c r="B616">
        <v>5300</v>
      </c>
      <c r="C616" t="str">
        <f t="shared" si="15"/>
        <v>DAVID ALVES TEIXEIRA - 5300</v>
      </c>
    </row>
    <row r="617" spans="1:3">
      <c r="A617" t="s">
        <v>1135</v>
      </c>
      <c r="B617">
        <v>6019</v>
      </c>
      <c r="C617" t="str">
        <f t="shared" si="15"/>
        <v>JOSIMAR CLAUDINO SILVA - 6019</v>
      </c>
    </row>
    <row r="618" spans="1:3">
      <c r="A618" t="s">
        <v>1391</v>
      </c>
      <c r="B618">
        <v>6021</v>
      </c>
      <c r="C618" t="str">
        <f t="shared" si="15"/>
        <v>JANIO CEZAR DOS SANTOS - 6021</v>
      </c>
    </row>
    <row r="619" spans="1:3" ht="15.75">
      <c r="C619" s="27" t="s">
        <v>731</v>
      </c>
    </row>
    <row r="620" spans="1:3" ht="15.75">
      <c r="C620" s="27" t="s">
        <v>537</v>
      </c>
    </row>
    <row r="621" spans="1:3">
      <c r="C621" t="s">
        <v>134</v>
      </c>
    </row>
    <row r="622" spans="1:3">
      <c r="C622" t="s">
        <v>729</v>
      </c>
    </row>
    <row r="623" spans="1:3">
      <c r="C623" t="s">
        <v>1392</v>
      </c>
    </row>
    <row r="624" spans="1:3">
      <c r="C624" t="s">
        <v>737</v>
      </c>
    </row>
    <row r="625" spans="1:3">
      <c r="C625" s="67" t="s">
        <v>478</v>
      </c>
    </row>
    <row r="626" spans="1:3">
      <c r="C626" s="67" t="s">
        <v>373</v>
      </c>
    </row>
    <row r="627" spans="1:3">
      <c r="C627" s="67" t="s">
        <v>407</v>
      </c>
    </row>
    <row r="628" spans="1:3">
      <c r="C628" s="67" t="s">
        <v>349</v>
      </c>
    </row>
    <row r="629" spans="1:3">
      <c r="C629" s="67" t="s">
        <v>477</v>
      </c>
    </row>
    <row r="630" spans="1:3">
      <c r="C630" s="76" t="s">
        <v>245</v>
      </c>
    </row>
    <row r="631" spans="1:3">
      <c r="C631" s="77" t="s">
        <v>397</v>
      </c>
    </row>
    <row r="632" spans="1:3">
      <c r="C632" s="25" t="s">
        <v>400</v>
      </c>
    </row>
    <row r="633" spans="1:3">
      <c r="C633" t="s">
        <v>238</v>
      </c>
    </row>
    <row r="634" spans="1:3">
      <c r="C634" t="s">
        <v>453</v>
      </c>
    </row>
    <row r="635" spans="1:3">
      <c r="C635" t="s">
        <v>379</v>
      </c>
    </row>
    <row r="636" spans="1:3">
      <c r="C636" t="s">
        <v>267</v>
      </c>
    </row>
    <row r="637" spans="1:3">
      <c r="C637" t="s">
        <v>488</v>
      </c>
    </row>
    <row r="638" spans="1:3">
      <c r="C638" t="s">
        <v>266</v>
      </c>
    </row>
    <row r="639" spans="1:3">
      <c r="C639" t="s">
        <v>413</v>
      </c>
    </row>
    <row r="640" spans="1:3">
      <c r="A640" t="s">
        <v>1393</v>
      </c>
      <c r="B640">
        <v>5835</v>
      </c>
      <c r="C640" t="str">
        <f t="shared" ref="C640" si="16">_xlfn.CONCAT(A640," - ",B640)</f>
        <v>JAIRO VIEIRA FERREIRA - 5835</v>
      </c>
    </row>
    <row r="641" spans="1:3">
      <c r="A641" t="s">
        <v>1394</v>
      </c>
      <c r="B641">
        <v>5742</v>
      </c>
      <c r="C641" t="str">
        <f>_xlfn.CONCAT(A641," - ",B641)</f>
        <v>PAULO TRINDADE DE ALMEIDA - 5742</v>
      </c>
    </row>
    <row r="642" spans="1:3">
      <c r="C642" t="s">
        <v>517</v>
      </c>
    </row>
    <row r="643" spans="1:3">
      <c r="A643" t="s">
        <v>1395</v>
      </c>
      <c r="B643">
        <v>6222</v>
      </c>
      <c r="C643" t="str">
        <f>_xlfn.CONCAT(A643," - ",B643)</f>
        <v>CARLOS ADRIANO DE SOUZA DO NASCIMENTO  - 6222</v>
      </c>
    </row>
    <row r="644" spans="1:3">
      <c r="A644" t="s">
        <v>1396</v>
      </c>
      <c r="B644">
        <v>6220</v>
      </c>
      <c r="C644" t="str">
        <f>_xlfn.CONCAT(A644," - ",B644)</f>
        <v>LAUCEANDO DA SILVA ROCHA - 6220</v>
      </c>
    </row>
    <row r="645" spans="1:3">
      <c r="A645" t="s">
        <v>723</v>
      </c>
      <c r="B645">
        <v>6217</v>
      </c>
      <c r="C645" t="str">
        <f>_xlfn.CONCAT(A645," - ",B645)</f>
        <v>EDIVALDO DE ARAUJO - 6217</v>
      </c>
    </row>
    <row r="646" spans="1:3">
      <c r="A646" t="s">
        <v>1397</v>
      </c>
      <c r="B646">
        <v>6226</v>
      </c>
      <c r="C646" t="str">
        <f>_xlfn.CONCAT(A646," - ",B646)</f>
        <v>RAIMUNDO COSTA SILVA - 6226</v>
      </c>
    </row>
    <row r="647" spans="1:3">
      <c r="A647" t="s">
        <v>719</v>
      </c>
      <c r="B647">
        <v>6224</v>
      </c>
      <c r="C647" t="str">
        <f>_xlfn.CONCAT(A647," - ",B647)</f>
        <v>KAYLSON KLEYTON DA SILVA COSTA - 6224</v>
      </c>
    </row>
    <row r="648" spans="1:3">
      <c r="A648" t="s">
        <v>1398</v>
      </c>
      <c r="B648">
        <v>6128</v>
      </c>
      <c r="C648" t="str">
        <f t="shared" ref="C648:C650" si="17">_xlfn.CONCAT(A648," - ",B648)</f>
        <v>PAULO ENEAS FARIAS ARAUJO - 6128</v>
      </c>
    </row>
    <row r="649" spans="1:3">
      <c r="A649" t="s">
        <v>721</v>
      </c>
      <c r="B649">
        <v>6255</v>
      </c>
      <c r="C649" t="str">
        <f t="shared" si="17"/>
        <v>ALTEMAR DO NASCIMENTO LIMA - 6255</v>
      </c>
    </row>
    <row r="650" spans="1:3">
      <c r="A650" t="s">
        <v>1399</v>
      </c>
      <c r="B650">
        <v>5838</v>
      </c>
      <c r="C650" t="str">
        <f t="shared" si="17"/>
        <v>JOSE ORLANDO RODRIGUES DE MIRANDA  - 5838</v>
      </c>
    </row>
    <row r="1465" spans="8:8">
      <c r="H1465" t="str" cm="1">
        <f t="array" ref="H1465">_xlfn.XLOOKUP(C1465,gyn_horarios,gyn_trechos_almoco,"",-1,1)</f>
        <v>TREINAMENTO</v>
      </c>
    </row>
  </sheetData>
  <mergeCells count="2">
    <mergeCell ref="F1:G1"/>
    <mergeCell ref="I1:J1"/>
  </mergeCells>
  <conditionalFormatting sqref="A2:A590">
    <cfRule type="duplicateValues" dxfId="184" priority="3"/>
  </conditionalFormatting>
  <conditionalFormatting sqref="B2:B598">
    <cfRule type="duplicateValues" dxfId="183" priority="5"/>
  </conditionalFormatting>
  <dataValidations count="1">
    <dataValidation type="list" allowBlank="1" showInputMessage="1" showErrorMessage="1" errorTitle="ERRO!" error="Motorista não encontrado na base de dados." promptTitle="ATUALIZAÇÃO" prompt="INSIRA O NOME OU MATRICULA DO MOTORISTA" sqref="C619:C620" xr:uid="{5EEEF932-F5FD-4DD7-A73E-4B80B83CF7BC}">
      <formula1>dbMot_ExibEscala</formula1>
    </dataValidation>
  </dataValidation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8D1C-2B32-4D5E-A295-05CC82C1F286}">
  <sheetPr>
    <tabColor theme="8"/>
    <pageSetUpPr fitToPage="1"/>
  </sheetPr>
  <dimension ref="A1:O52"/>
  <sheetViews>
    <sheetView zoomScale="85" zoomScaleNormal="85" workbookViewId="0"/>
  </sheetViews>
  <sheetFormatPr defaultColWidth="9" defaultRowHeight="24.75" customHeight="1"/>
  <cols>
    <col min="1" max="1" width="15.25" style="79" customWidth="1"/>
    <col min="2" max="2" width="12.25" style="79" bestFit="1" customWidth="1"/>
    <col min="3" max="3" width="17" style="79" bestFit="1" customWidth="1"/>
    <col min="4" max="4" width="17" style="79" hidden="1" customWidth="1"/>
    <col min="5" max="5" width="66.375" style="79" customWidth="1"/>
    <col min="6" max="6" width="16.125" style="79" bestFit="1" customWidth="1"/>
    <col min="7" max="7" width="66.375" style="79" hidden="1" customWidth="1"/>
    <col min="8" max="8" width="11.875" style="79" bestFit="1" customWidth="1"/>
    <col min="9" max="9" width="18.875" style="79" bestFit="1" customWidth="1"/>
    <col min="10" max="10" width="41" style="79" bestFit="1" customWidth="1"/>
    <col min="11" max="11" width="145" style="79" hidden="1" customWidth="1"/>
    <col min="12" max="12" width="27.625" style="79" bestFit="1" customWidth="1"/>
    <col min="13" max="13" width="71.875" style="79" bestFit="1" customWidth="1"/>
    <col min="14" max="16384" width="9" style="79"/>
  </cols>
  <sheetData>
    <row r="1" spans="1:15" ht="22.5" customHeight="1">
      <c r="A1" s="297" t="s">
        <v>1400</v>
      </c>
      <c r="B1" s="297"/>
      <c r="C1" s="297"/>
      <c r="D1" s="297"/>
      <c r="E1" s="297"/>
      <c r="F1" s="297"/>
      <c r="G1" s="297"/>
      <c r="H1" s="297"/>
      <c r="I1" s="297"/>
      <c r="J1" s="297"/>
      <c r="K1" s="78"/>
    </row>
    <row r="2" spans="1:15" ht="22.5" customHeight="1">
      <c r="A2" s="277" t="s">
        <v>1</v>
      </c>
      <c r="B2" s="80" t="s">
        <v>2</v>
      </c>
      <c r="C2" s="80" t="s">
        <v>566</v>
      </c>
      <c r="D2" s="80" t="s">
        <v>4</v>
      </c>
      <c r="E2" s="81" t="s">
        <v>716</v>
      </c>
      <c r="F2" s="81" t="s">
        <v>743</v>
      </c>
      <c r="G2" s="81" t="s">
        <v>6</v>
      </c>
      <c r="H2" s="81" t="s">
        <v>7</v>
      </c>
      <c r="I2" s="82" t="s">
        <v>1401</v>
      </c>
      <c r="J2" s="81" t="s">
        <v>1402</v>
      </c>
      <c r="K2" s="78" t="s">
        <v>568</v>
      </c>
      <c r="M2" s="79" t="s">
        <v>1403</v>
      </c>
      <c r="O2" s="79" t="s">
        <v>743</v>
      </c>
    </row>
    <row r="3" spans="1:15" s="88" customFormat="1" ht="24.75" customHeight="1">
      <c r="A3" s="83"/>
      <c r="B3" s="84"/>
      <c r="C3" s="85"/>
      <c r="D3" s="86"/>
      <c r="E3" s="253"/>
      <c r="F3" s="253"/>
      <c r="G3" s="87"/>
      <c r="H3" s="253" t="str">
        <f>IF(E3="MOTORISTA","","1")</f>
        <v>1</v>
      </c>
      <c r="I3" s="254">
        <v>16</v>
      </c>
      <c r="J3" s="254">
        <f>cr_impJnt9[[#This Row],[VALOR UNITÁRIO]]</f>
        <v>16</v>
      </c>
      <c r="K3" s="89" t="str" cm="1">
        <f t="array" ref="K3">_xlfn.XLOOKUP(D3,justificativas_motivos,justificativas_texto,"",1,1)</f>
        <v/>
      </c>
      <c r="L3" s="79"/>
      <c r="M3" s="79"/>
      <c r="N3" s="79"/>
      <c r="O3" s="79"/>
    </row>
    <row r="4" spans="1:15" ht="24.75" customHeight="1">
      <c r="A4" s="83"/>
      <c r="B4" s="91"/>
      <c r="C4" s="90"/>
      <c r="D4" s="92"/>
      <c r="E4" s="89"/>
      <c r="F4" s="89"/>
      <c r="G4" s="89"/>
      <c r="H4" s="89" t="str">
        <f t="shared" ref="H4:H35" si="0">IF(E4="MOTORISTA","","1")</f>
        <v>1</v>
      </c>
      <c r="I4" s="254">
        <v>16</v>
      </c>
      <c r="J4" s="93">
        <f>cr_impJnt9[[#This Row],[VALOR UNITÁRIO]]</f>
        <v>16</v>
      </c>
      <c r="K4" s="94" t="str" cm="1">
        <f t="array" ref="K4">_xlfn.XLOOKUP(D4,justificativas_motivos,justificativas_texto,"",1,1)</f>
        <v/>
      </c>
    </row>
    <row r="5" spans="1:15" ht="24.75" customHeight="1">
      <c r="A5" s="83"/>
      <c r="B5" s="91"/>
      <c r="C5" s="90"/>
      <c r="D5" s="92"/>
      <c r="E5" s="89"/>
      <c r="F5" s="89"/>
      <c r="G5" s="89"/>
      <c r="H5" s="89" t="str">
        <f t="shared" si="0"/>
        <v>1</v>
      </c>
      <c r="I5" s="254">
        <v>16</v>
      </c>
      <c r="J5" s="93">
        <f>cr_impJnt9[[#This Row],[VALOR UNITÁRIO]]</f>
        <v>16</v>
      </c>
      <c r="K5" s="94" t="str" cm="1">
        <f t="array" ref="K5">_xlfn.XLOOKUP(D5,justificativas_motivos,justificativas_texto,"",1,1)</f>
        <v/>
      </c>
    </row>
    <row r="6" spans="1:15" ht="24.75" customHeight="1">
      <c r="A6" s="83"/>
      <c r="B6" s="91"/>
      <c r="C6" s="90"/>
      <c r="D6" s="92"/>
      <c r="E6" s="89"/>
      <c r="F6" s="89"/>
      <c r="G6" s="89"/>
      <c r="H6" s="89" t="str">
        <f t="shared" si="0"/>
        <v>1</v>
      </c>
      <c r="I6" s="254">
        <v>16</v>
      </c>
      <c r="J6" s="93">
        <f>cr_impJnt9[[#This Row],[VALOR UNITÁRIO]]</f>
        <v>16</v>
      </c>
      <c r="K6" s="94" t="str" cm="1">
        <f t="array" ref="K6">_xlfn.XLOOKUP(D6,justificativas_motivos,justificativas_texto,"",1,1)</f>
        <v/>
      </c>
    </row>
    <row r="7" spans="1:15" ht="24.75" customHeight="1">
      <c r="A7" s="83"/>
      <c r="B7" s="91"/>
      <c r="C7" s="90"/>
      <c r="D7" s="92"/>
      <c r="E7" s="89"/>
      <c r="F7" s="89"/>
      <c r="G7" s="89"/>
      <c r="H7" s="89" t="str">
        <f t="shared" si="0"/>
        <v>1</v>
      </c>
      <c r="I7" s="254">
        <v>16</v>
      </c>
      <c r="J7" s="93">
        <f>cr_impJnt9[[#This Row],[VALOR UNITÁRIO]]</f>
        <v>16</v>
      </c>
      <c r="K7" s="94" t="str" cm="1">
        <f t="array" ref="K7">_xlfn.XLOOKUP(D7,justificativas_motivos,justificativas_texto,"",1,1)</f>
        <v/>
      </c>
    </row>
    <row r="8" spans="1:15" ht="24.75" customHeight="1">
      <c r="A8" s="83"/>
      <c r="B8" s="91"/>
      <c r="C8" s="90"/>
      <c r="D8" s="92"/>
      <c r="E8" s="89"/>
      <c r="F8" s="89"/>
      <c r="G8" s="89"/>
      <c r="H8" s="89" t="str">
        <f t="shared" si="0"/>
        <v>1</v>
      </c>
      <c r="I8" s="254">
        <v>16</v>
      </c>
      <c r="J8" s="93">
        <f>cr_impJnt9[[#This Row],[VALOR UNITÁRIO]]</f>
        <v>16</v>
      </c>
      <c r="K8" s="94" t="str" cm="1">
        <f t="array" ref="K8">_xlfn.XLOOKUP(D8,justificativas_motivos,justificativas_texto,"",1,1)</f>
        <v/>
      </c>
    </row>
    <row r="9" spans="1:15" ht="24.75" customHeight="1">
      <c r="A9" s="83"/>
      <c r="B9" s="91"/>
      <c r="C9" s="90"/>
      <c r="D9" s="92"/>
      <c r="E9" s="89"/>
      <c r="F9" s="89"/>
      <c r="G9" s="89"/>
      <c r="H9" s="89" t="str">
        <f t="shared" si="0"/>
        <v>1</v>
      </c>
      <c r="I9" s="254">
        <v>16</v>
      </c>
      <c r="J9" s="93">
        <f>cr_impJnt9[[#This Row],[VALOR UNITÁRIO]]</f>
        <v>16</v>
      </c>
      <c r="K9" s="94" t="str" cm="1">
        <f t="array" ref="K9">_xlfn.XLOOKUP(D9,justificativas_motivos,justificativas_texto,"",1,1)</f>
        <v/>
      </c>
    </row>
    <row r="10" spans="1:15" ht="24.75" customHeight="1">
      <c r="A10" s="83"/>
      <c r="B10" s="91"/>
      <c r="C10" s="90"/>
      <c r="D10" s="92"/>
      <c r="E10" s="89"/>
      <c r="F10" s="89"/>
      <c r="G10" s="89"/>
      <c r="H10" s="89" t="str">
        <f t="shared" si="0"/>
        <v>1</v>
      </c>
      <c r="I10" s="254">
        <v>16</v>
      </c>
      <c r="J10" s="93">
        <f>cr_impJnt9[[#This Row],[VALOR UNITÁRIO]]</f>
        <v>16</v>
      </c>
      <c r="K10" s="94" t="str" cm="1">
        <f t="array" ref="K10">_xlfn.XLOOKUP(D10,justificativas_motivos,justificativas_texto,"",1,1)</f>
        <v/>
      </c>
    </row>
    <row r="11" spans="1:15" ht="24.75" customHeight="1">
      <c r="A11" s="83"/>
      <c r="B11" s="91"/>
      <c r="C11" s="90"/>
      <c r="D11" s="92"/>
      <c r="E11" s="89"/>
      <c r="F11" s="89"/>
      <c r="G11" s="89"/>
      <c r="H11" s="89" t="str">
        <f t="shared" si="0"/>
        <v>1</v>
      </c>
      <c r="I11" s="254">
        <v>16</v>
      </c>
      <c r="J11" s="93">
        <f>cr_impJnt9[[#This Row],[VALOR UNITÁRIO]]</f>
        <v>16</v>
      </c>
      <c r="K11" s="94" t="str" cm="1">
        <f t="array" ref="K11">_xlfn.XLOOKUP(D11,justificativas_motivos,justificativas_texto,"",1,1)</f>
        <v/>
      </c>
    </row>
    <row r="12" spans="1:15" ht="24.75" customHeight="1">
      <c r="A12" s="83"/>
      <c r="B12" s="91"/>
      <c r="C12" s="90"/>
      <c r="D12" s="92"/>
      <c r="E12" s="89"/>
      <c r="F12" s="89"/>
      <c r="G12" s="89"/>
      <c r="H12" s="89" t="str">
        <f t="shared" si="0"/>
        <v>1</v>
      </c>
      <c r="I12" s="254">
        <v>16</v>
      </c>
      <c r="J12" s="93">
        <f>cr_impJnt9[[#This Row],[VALOR UNITÁRIO]]</f>
        <v>16</v>
      </c>
      <c r="K12" s="94" t="str" cm="1">
        <f t="array" ref="K12">_xlfn.XLOOKUP(D12,justificativas_motivos,justificativas_texto,"",1,1)</f>
        <v/>
      </c>
    </row>
    <row r="13" spans="1:15" ht="24.75" customHeight="1">
      <c r="A13" s="83"/>
      <c r="B13" s="91"/>
      <c r="C13" s="90"/>
      <c r="D13" s="92"/>
      <c r="E13" s="89"/>
      <c r="F13" s="89"/>
      <c r="G13" s="89"/>
      <c r="H13" s="89" t="str">
        <f t="shared" si="0"/>
        <v>1</v>
      </c>
      <c r="I13" s="254">
        <v>16</v>
      </c>
      <c r="J13" s="93">
        <f>cr_impJnt9[[#This Row],[VALOR UNITÁRIO]]</f>
        <v>16</v>
      </c>
      <c r="K13" s="94" t="str" cm="1">
        <f t="array" ref="K13">_xlfn.XLOOKUP(D13,justificativas_motivos,justificativas_texto,"",1,1)</f>
        <v/>
      </c>
    </row>
    <row r="14" spans="1:15" ht="24.75" customHeight="1">
      <c r="A14" s="83"/>
      <c r="B14" s="91"/>
      <c r="C14" s="90"/>
      <c r="D14" s="92"/>
      <c r="E14" s="89"/>
      <c r="F14" s="89"/>
      <c r="G14" s="89"/>
      <c r="H14" s="89" t="str">
        <f t="shared" si="0"/>
        <v>1</v>
      </c>
      <c r="I14" s="254">
        <v>16</v>
      </c>
      <c r="J14" s="93">
        <f>cr_impJnt9[[#This Row],[VALOR UNITÁRIO]]</f>
        <v>16</v>
      </c>
      <c r="K14" s="94" t="str" cm="1">
        <f t="array" ref="K14">_xlfn.XLOOKUP(D14,justificativas_motivos,justificativas_texto,"",1,1)</f>
        <v/>
      </c>
    </row>
    <row r="15" spans="1:15" ht="24.75" customHeight="1">
      <c r="A15" s="83"/>
      <c r="B15" s="91"/>
      <c r="C15" s="90"/>
      <c r="D15" s="92"/>
      <c r="E15" s="89"/>
      <c r="F15" s="89"/>
      <c r="G15" s="89"/>
      <c r="H15" s="89" t="str">
        <f t="shared" si="0"/>
        <v>1</v>
      </c>
      <c r="I15" s="254">
        <v>16</v>
      </c>
      <c r="J15" s="93">
        <f>cr_impJnt9[[#This Row],[VALOR UNITÁRIO]]</f>
        <v>16</v>
      </c>
      <c r="K15" s="94" t="str" cm="1">
        <f t="array" ref="K15">_xlfn.XLOOKUP(D15,justificativas_motivos,justificativas_texto,"",1,1)</f>
        <v/>
      </c>
    </row>
    <row r="16" spans="1:15" ht="24.75" customHeight="1">
      <c r="A16" s="83"/>
      <c r="B16" s="91"/>
      <c r="C16" s="90"/>
      <c r="D16" s="92"/>
      <c r="E16" s="89"/>
      <c r="F16" s="89"/>
      <c r="G16" s="89"/>
      <c r="H16" s="89" t="str">
        <f t="shared" si="0"/>
        <v>1</v>
      </c>
      <c r="I16" s="254">
        <v>16</v>
      </c>
      <c r="J16" s="93">
        <f>cr_impJnt9[[#This Row],[VALOR UNITÁRIO]]</f>
        <v>16</v>
      </c>
      <c r="K16" s="94" t="str" cm="1">
        <f t="array" ref="K16">_xlfn.XLOOKUP(D16,justificativas_motivos,justificativas_texto,"",1,1)</f>
        <v/>
      </c>
    </row>
    <row r="17" spans="1:11" ht="24.75" customHeight="1">
      <c r="A17" s="83"/>
      <c r="B17" s="91"/>
      <c r="C17" s="90"/>
      <c r="D17" s="92"/>
      <c r="E17" s="89"/>
      <c r="F17" s="89"/>
      <c r="G17" s="89"/>
      <c r="H17" s="89" t="str">
        <f t="shared" si="0"/>
        <v>1</v>
      </c>
      <c r="I17" s="254">
        <v>16</v>
      </c>
      <c r="J17" s="93">
        <f>cr_impJnt9[[#This Row],[VALOR UNITÁRIO]]</f>
        <v>16</v>
      </c>
      <c r="K17" s="94" t="str" cm="1">
        <f t="array" ref="K17">_xlfn.XLOOKUP(D17,justificativas_motivos,justificativas_texto,"",1,1)</f>
        <v/>
      </c>
    </row>
    <row r="18" spans="1:11" ht="24.75" customHeight="1">
      <c r="A18" s="83"/>
      <c r="B18" s="91"/>
      <c r="C18" s="90"/>
      <c r="D18" s="92"/>
      <c r="E18" s="89"/>
      <c r="F18" s="89"/>
      <c r="G18" s="89"/>
      <c r="H18" s="89" t="str">
        <f t="shared" si="0"/>
        <v>1</v>
      </c>
      <c r="I18" s="254">
        <v>16</v>
      </c>
      <c r="J18" s="93">
        <f>cr_impJnt9[[#This Row],[VALOR UNITÁRIO]]</f>
        <v>16</v>
      </c>
      <c r="K18" s="94" t="str" cm="1">
        <f t="array" ref="K18">_xlfn.XLOOKUP(D18,justificativas_motivos,justificativas_texto,"",1,1)</f>
        <v/>
      </c>
    </row>
    <row r="19" spans="1:11" ht="24.75" customHeight="1">
      <c r="A19" s="83"/>
      <c r="B19" s="91"/>
      <c r="C19" s="90"/>
      <c r="D19" s="92"/>
      <c r="E19" s="89"/>
      <c r="F19" s="89"/>
      <c r="G19" s="89"/>
      <c r="H19" s="89" t="str">
        <f t="shared" si="0"/>
        <v>1</v>
      </c>
      <c r="I19" s="254">
        <v>16</v>
      </c>
      <c r="J19" s="93">
        <f>cr_impJnt9[[#This Row],[VALOR UNITÁRIO]]</f>
        <v>16</v>
      </c>
      <c r="K19" s="94" t="str" cm="1">
        <f t="array" ref="K19">_xlfn.XLOOKUP(D19,justificativas_motivos,justificativas_texto,"",1,1)</f>
        <v/>
      </c>
    </row>
    <row r="20" spans="1:11" ht="24.75" customHeight="1">
      <c r="A20" s="83"/>
      <c r="B20" s="91"/>
      <c r="C20" s="90"/>
      <c r="D20" s="92"/>
      <c r="E20" s="89"/>
      <c r="F20" s="89"/>
      <c r="G20" s="89"/>
      <c r="H20" s="89" t="str">
        <f t="shared" si="0"/>
        <v>1</v>
      </c>
      <c r="I20" s="254">
        <v>16</v>
      </c>
      <c r="J20" s="93">
        <f>cr_impJnt9[[#This Row],[VALOR UNITÁRIO]]</f>
        <v>16</v>
      </c>
      <c r="K20" s="94" t="str" cm="1">
        <f t="array" ref="K20">_xlfn.XLOOKUP(D20,justificativas_motivos,justificativas_texto,"",1,1)</f>
        <v/>
      </c>
    </row>
    <row r="21" spans="1:11" ht="24.75" customHeight="1">
      <c r="A21" s="83"/>
      <c r="B21" s="91"/>
      <c r="C21" s="90"/>
      <c r="D21" s="92"/>
      <c r="E21" s="89"/>
      <c r="F21" s="89"/>
      <c r="G21" s="89"/>
      <c r="H21" s="89" t="str">
        <f t="shared" si="0"/>
        <v>1</v>
      </c>
      <c r="I21" s="254">
        <v>16</v>
      </c>
      <c r="J21" s="93">
        <f>cr_impJnt9[[#This Row],[VALOR UNITÁRIO]]</f>
        <v>16</v>
      </c>
      <c r="K21" s="94" t="str" cm="1">
        <f t="array" ref="K21">_xlfn.XLOOKUP(D21,justificativas_motivos,justificativas_texto,"",1,1)</f>
        <v/>
      </c>
    </row>
    <row r="22" spans="1:11" ht="24.75" customHeight="1">
      <c r="A22" s="83"/>
      <c r="B22" s="91"/>
      <c r="C22" s="90"/>
      <c r="D22" s="92"/>
      <c r="E22" s="89"/>
      <c r="F22" s="89"/>
      <c r="G22" s="89"/>
      <c r="H22" s="89" t="str">
        <f t="shared" si="0"/>
        <v>1</v>
      </c>
      <c r="I22" s="254">
        <v>16</v>
      </c>
      <c r="J22" s="93">
        <f>cr_impJnt9[[#This Row],[VALOR UNITÁRIO]]</f>
        <v>16</v>
      </c>
      <c r="K22" s="94" t="str" cm="1">
        <f t="array" ref="K22">_xlfn.XLOOKUP(D22,justificativas_motivos,justificativas_texto,"",1,1)</f>
        <v/>
      </c>
    </row>
    <row r="23" spans="1:11" ht="24.75" customHeight="1">
      <c r="A23" s="83"/>
      <c r="B23" s="91"/>
      <c r="C23" s="90"/>
      <c r="D23" s="92"/>
      <c r="E23" s="89"/>
      <c r="F23" s="89"/>
      <c r="G23" s="89"/>
      <c r="H23" s="89" t="str">
        <f t="shared" si="0"/>
        <v>1</v>
      </c>
      <c r="I23" s="254">
        <v>16</v>
      </c>
      <c r="J23" s="93">
        <f>cr_impJnt9[[#This Row],[VALOR UNITÁRIO]]</f>
        <v>16</v>
      </c>
      <c r="K23" s="94" t="str" cm="1">
        <f t="array" ref="K23">_xlfn.XLOOKUP(D23,justificativas_motivos,justificativas_texto,"",1,1)</f>
        <v/>
      </c>
    </row>
    <row r="24" spans="1:11" ht="24.75" customHeight="1">
      <c r="A24" s="83"/>
      <c r="B24" s="91"/>
      <c r="C24" s="90"/>
      <c r="D24" s="92"/>
      <c r="E24" s="89"/>
      <c r="F24" s="89"/>
      <c r="G24" s="89"/>
      <c r="H24" s="89" t="str">
        <f t="shared" si="0"/>
        <v>1</v>
      </c>
      <c r="I24" s="254">
        <v>16</v>
      </c>
      <c r="J24" s="93">
        <f>cr_impJnt9[[#This Row],[VALOR UNITÁRIO]]</f>
        <v>16</v>
      </c>
      <c r="K24" s="94" t="str" cm="1">
        <f t="array" ref="K24">_xlfn.XLOOKUP(D24,justificativas_motivos,justificativas_texto,"",1,1)</f>
        <v/>
      </c>
    </row>
    <row r="25" spans="1:11" ht="24.75" customHeight="1">
      <c r="A25" s="83"/>
      <c r="B25" s="91"/>
      <c r="C25" s="90"/>
      <c r="D25" s="92"/>
      <c r="E25" s="89"/>
      <c r="F25" s="89"/>
      <c r="G25" s="89"/>
      <c r="H25" s="89" t="str">
        <f t="shared" si="0"/>
        <v>1</v>
      </c>
      <c r="I25" s="254">
        <v>16</v>
      </c>
      <c r="J25" s="93">
        <f>cr_impJnt9[[#This Row],[VALOR UNITÁRIO]]</f>
        <v>16</v>
      </c>
      <c r="K25" s="94" t="str" cm="1">
        <f t="array" ref="K25">_xlfn.XLOOKUP(D25,justificativas_motivos,justificativas_texto,"",1,1)</f>
        <v/>
      </c>
    </row>
    <row r="26" spans="1:11" ht="24.75" customHeight="1">
      <c r="A26" s="83"/>
      <c r="B26" s="91"/>
      <c r="C26" s="90"/>
      <c r="D26" s="92"/>
      <c r="E26" s="89"/>
      <c r="F26" s="89"/>
      <c r="G26" s="89"/>
      <c r="H26" s="89" t="str">
        <f t="shared" si="0"/>
        <v>1</v>
      </c>
      <c r="I26" s="254">
        <v>16</v>
      </c>
      <c r="J26" s="93">
        <f>cr_impJnt9[[#This Row],[VALOR UNITÁRIO]]</f>
        <v>16</v>
      </c>
      <c r="K26" s="94" t="str" cm="1">
        <f t="array" ref="K26">_xlfn.XLOOKUP(D26,justificativas_motivos,justificativas_texto,"",1,1)</f>
        <v/>
      </c>
    </row>
    <row r="27" spans="1:11" ht="24.75" customHeight="1">
      <c r="A27" s="83"/>
      <c r="B27" s="91"/>
      <c r="C27" s="90"/>
      <c r="D27" s="92"/>
      <c r="E27" s="89"/>
      <c r="F27" s="89"/>
      <c r="G27" s="89"/>
      <c r="H27" s="89" t="str">
        <f t="shared" si="0"/>
        <v>1</v>
      </c>
      <c r="I27" s="254">
        <v>16</v>
      </c>
      <c r="J27" s="93">
        <f>cr_impJnt9[[#This Row],[VALOR UNITÁRIO]]</f>
        <v>16</v>
      </c>
      <c r="K27" s="94" t="str" cm="1">
        <f t="array" ref="K27">_xlfn.XLOOKUP(D27,justificativas_motivos,justificativas_texto,"",1,1)</f>
        <v/>
      </c>
    </row>
    <row r="28" spans="1:11" ht="24.75" customHeight="1">
      <c r="A28" s="83"/>
      <c r="B28" s="91"/>
      <c r="C28" s="90"/>
      <c r="D28" s="92"/>
      <c r="E28" s="89"/>
      <c r="F28" s="89"/>
      <c r="G28" s="89"/>
      <c r="H28" s="89" t="str">
        <f t="shared" si="0"/>
        <v>1</v>
      </c>
      <c r="I28" s="254">
        <v>16</v>
      </c>
      <c r="J28" s="93">
        <f>cr_impJnt9[[#This Row],[VALOR UNITÁRIO]]</f>
        <v>16</v>
      </c>
      <c r="K28" s="94" t="str" cm="1">
        <f t="array" ref="K28">_xlfn.XLOOKUP(D28,justificativas_motivos,justificativas_texto,"",1,1)</f>
        <v/>
      </c>
    </row>
    <row r="29" spans="1:11" ht="24.75" customHeight="1">
      <c r="A29" s="83"/>
      <c r="B29" s="91"/>
      <c r="C29" s="90"/>
      <c r="D29" s="92"/>
      <c r="E29" s="89"/>
      <c r="F29" s="89"/>
      <c r="G29" s="89"/>
      <c r="H29" s="89" t="str">
        <f t="shared" si="0"/>
        <v>1</v>
      </c>
      <c r="I29" s="254">
        <v>16</v>
      </c>
      <c r="J29" s="93">
        <f>cr_impJnt9[[#This Row],[VALOR UNITÁRIO]]</f>
        <v>16</v>
      </c>
      <c r="K29" s="94" t="str" cm="1">
        <f t="array" ref="K29">_xlfn.XLOOKUP(D29,justificativas_motivos,justificativas_texto,"",1,1)</f>
        <v/>
      </c>
    </row>
    <row r="30" spans="1:11" ht="24.75" customHeight="1">
      <c r="A30" s="83"/>
      <c r="B30" s="91"/>
      <c r="C30" s="90"/>
      <c r="D30" s="92"/>
      <c r="E30" s="89"/>
      <c r="F30" s="89"/>
      <c r="G30" s="89"/>
      <c r="H30" s="89" t="str">
        <f t="shared" si="0"/>
        <v>1</v>
      </c>
      <c r="I30" s="254">
        <v>16</v>
      </c>
      <c r="J30" s="93">
        <f>cr_impJnt9[[#This Row],[VALOR UNITÁRIO]]</f>
        <v>16</v>
      </c>
      <c r="K30" s="94" t="str" cm="1">
        <f t="array" ref="K30">_xlfn.XLOOKUP(D30,justificativas_motivos,justificativas_texto,"",1,1)</f>
        <v/>
      </c>
    </row>
    <row r="31" spans="1:11" ht="24.75" customHeight="1">
      <c r="A31" s="83"/>
      <c r="B31" s="91"/>
      <c r="C31" s="90"/>
      <c r="D31" s="92"/>
      <c r="E31" s="89"/>
      <c r="F31" s="89"/>
      <c r="G31" s="89"/>
      <c r="H31" s="89" t="str">
        <f t="shared" si="0"/>
        <v>1</v>
      </c>
      <c r="I31" s="254">
        <v>16</v>
      </c>
      <c r="J31" s="93">
        <f>cr_impJnt9[[#This Row],[VALOR UNITÁRIO]]</f>
        <v>16</v>
      </c>
      <c r="K31" s="94" t="str" cm="1">
        <f t="array" ref="K31">_xlfn.XLOOKUP(D31,justificativas_motivos,justificativas_texto,"",1,1)</f>
        <v/>
      </c>
    </row>
    <row r="32" spans="1:11" ht="24.75" customHeight="1">
      <c r="A32" s="83"/>
      <c r="B32" s="91"/>
      <c r="C32" s="90"/>
      <c r="D32" s="92"/>
      <c r="E32" s="89"/>
      <c r="F32" s="89"/>
      <c r="G32" s="89"/>
      <c r="H32" s="89" t="str">
        <f t="shared" si="0"/>
        <v>1</v>
      </c>
      <c r="I32" s="254">
        <v>16</v>
      </c>
      <c r="J32" s="93">
        <f>cr_impJnt9[[#This Row],[VALOR UNITÁRIO]]</f>
        <v>16</v>
      </c>
      <c r="K32" s="94" t="str" cm="1">
        <f t="array" ref="K32">_xlfn.XLOOKUP(D32,justificativas_motivos,justificativas_texto,"",1,1)</f>
        <v/>
      </c>
    </row>
    <row r="33" spans="1:11" ht="24.75" customHeight="1">
      <c r="A33" s="83"/>
      <c r="B33" s="91"/>
      <c r="C33" s="90"/>
      <c r="D33" s="92"/>
      <c r="E33" s="89"/>
      <c r="F33" s="89"/>
      <c r="G33" s="89"/>
      <c r="H33" s="89" t="str">
        <f t="shared" si="0"/>
        <v>1</v>
      </c>
      <c r="I33" s="254">
        <v>16</v>
      </c>
      <c r="J33" s="93">
        <f>cr_impJnt9[[#This Row],[VALOR UNITÁRIO]]</f>
        <v>16</v>
      </c>
      <c r="K33" s="94" t="str" cm="1">
        <f t="array" ref="K33">_xlfn.XLOOKUP(D33,justificativas_motivos,justificativas_texto,"",1,1)</f>
        <v/>
      </c>
    </row>
    <row r="34" spans="1:11" ht="24.75" customHeight="1">
      <c r="A34" s="83"/>
      <c r="B34" s="91"/>
      <c r="C34" s="90"/>
      <c r="D34" s="92"/>
      <c r="E34" s="89"/>
      <c r="F34" s="89"/>
      <c r="G34" s="89"/>
      <c r="H34" s="89" t="str">
        <f t="shared" si="0"/>
        <v>1</v>
      </c>
      <c r="I34" s="254">
        <v>16</v>
      </c>
      <c r="J34" s="93">
        <f>cr_impJnt9[[#This Row],[VALOR UNITÁRIO]]</f>
        <v>16</v>
      </c>
      <c r="K34" s="94" t="str" cm="1">
        <f t="array" ref="K34">_xlfn.XLOOKUP(D34,justificativas_motivos,justificativas_texto,"",1,1)</f>
        <v/>
      </c>
    </row>
    <row r="35" spans="1:11" ht="24.75" customHeight="1">
      <c r="A35" s="83"/>
      <c r="B35" s="91"/>
      <c r="C35" s="90"/>
      <c r="D35" s="92"/>
      <c r="E35" s="89"/>
      <c r="F35" s="89"/>
      <c r="G35" s="89"/>
      <c r="H35" s="89" t="str">
        <f t="shared" si="0"/>
        <v>1</v>
      </c>
      <c r="I35" s="254">
        <v>16</v>
      </c>
      <c r="J35" s="93">
        <f>cr_impJnt9[[#This Row],[VALOR UNITÁRIO]]</f>
        <v>16</v>
      </c>
      <c r="K35" s="94" t="str" cm="1">
        <f t="array" ref="K35">_xlfn.XLOOKUP(D35,justificativas_motivos,justificativas_texto,"",1,1)</f>
        <v/>
      </c>
    </row>
    <row r="36" spans="1:11" ht="24.75" customHeight="1">
      <c r="A36" s="83"/>
      <c r="B36" s="91"/>
      <c r="C36" s="90"/>
      <c r="D36" s="92"/>
      <c r="E36" s="89"/>
      <c r="F36" s="89"/>
      <c r="G36" s="89"/>
      <c r="H36" s="89" t="str">
        <f t="shared" ref="H36:H52" si="1">IF(E36="MOTORISTA","","1")</f>
        <v>1</v>
      </c>
      <c r="I36" s="254">
        <v>16</v>
      </c>
      <c r="J36" s="93">
        <f>cr_impJnt9[[#This Row],[VALOR UNITÁRIO]]</f>
        <v>16</v>
      </c>
      <c r="K36" s="94" t="str" cm="1">
        <f t="array" ref="K36">_xlfn.XLOOKUP(D36,justificativas_motivos,justificativas_texto,"",1,1)</f>
        <v/>
      </c>
    </row>
    <row r="37" spans="1:11" ht="24.75" customHeight="1">
      <c r="A37" s="83"/>
      <c r="B37" s="91"/>
      <c r="C37" s="90"/>
      <c r="D37" s="92"/>
      <c r="E37" s="89"/>
      <c r="F37" s="89"/>
      <c r="G37" s="89"/>
      <c r="H37" s="89" t="str">
        <f t="shared" si="1"/>
        <v>1</v>
      </c>
      <c r="I37" s="254">
        <v>16</v>
      </c>
      <c r="J37" s="93">
        <f>cr_impJnt9[[#This Row],[VALOR UNITÁRIO]]</f>
        <v>16</v>
      </c>
      <c r="K37" s="94" t="str" cm="1">
        <f t="array" ref="K37">_xlfn.XLOOKUP(D37,justificativas_motivos,justificativas_texto,"",1,1)</f>
        <v/>
      </c>
    </row>
    <row r="38" spans="1:11" ht="24.75" customHeight="1">
      <c r="A38" s="83"/>
      <c r="B38" s="91"/>
      <c r="C38" s="90"/>
      <c r="D38" s="92"/>
      <c r="E38" s="89"/>
      <c r="F38" s="89"/>
      <c r="G38" s="89"/>
      <c r="H38" s="89" t="str">
        <f t="shared" si="1"/>
        <v>1</v>
      </c>
      <c r="I38" s="254">
        <v>16</v>
      </c>
      <c r="J38" s="93">
        <f>cr_impJnt9[[#This Row],[VALOR UNITÁRIO]]</f>
        <v>16</v>
      </c>
      <c r="K38" s="94" t="str" cm="1">
        <f t="array" ref="K38">_xlfn.XLOOKUP(D38,justificativas_motivos,justificativas_texto,"",1,1)</f>
        <v/>
      </c>
    </row>
    <row r="39" spans="1:11" ht="24.75" customHeight="1">
      <c r="A39" s="83"/>
      <c r="B39" s="91"/>
      <c r="C39" s="90"/>
      <c r="D39" s="92"/>
      <c r="E39" s="89"/>
      <c r="F39" s="89"/>
      <c r="G39" s="89"/>
      <c r="H39" s="89" t="str">
        <f t="shared" si="1"/>
        <v>1</v>
      </c>
      <c r="I39" s="254">
        <v>16</v>
      </c>
      <c r="J39" s="93">
        <f>cr_impJnt9[[#This Row],[VALOR UNITÁRIO]]</f>
        <v>16</v>
      </c>
      <c r="K39" s="94" t="str" cm="1">
        <f t="array" ref="K39">_xlfn.XLOOKUP(D39,justificativas_motivos,justificativas_texto,"",1,1)</f>
        <v/>
      </c>
    </row>
    <row r="40" spans="1:11" ht="24.75" customHeight="1">
      <c r="A40" s="83"/>
      <c r="B40" s="91"/>
      <c r="C40" s="90"/>
      <c r="D40" s="92"/>
      <c r="E40" s="89"/>
      <c r="F40" s="89"/>
      <c r="G40" s="89"/>
      <c r="H40" s="89" t="str">
        <f t="shared" si="1"/>
        <v>1</v>
      </c>
      <c r="I40" s="254">
        <v>16</v>
      </c>
      <c r="J40" s="93">
        <f>cr_impJnt9[[#This Row],[VALOR UNITÁRIO]]</f>
        <v>16</v>
      </c>
      <c r="K40" s="94" t="str" cm="1">
        <f t="array" ref="K40">_xlfn.XLOOKUP(D40,justificativas_motivos,justificativas_texto,"",1,1)</f>
        <v/>
      </c>
    </row>
    <row r="41" spans="1:11" ht="24.75" customHeight="1">
      <c r="A41" s="83"/>
      <c r="B41" s="91"/>
      <c r="C41" s="90"/>
      <c r="D41" s="92"/>
      <c r="E41" s="89"/>
      <c r="F41" s="89"/>
      <c r="G41" s="89"/>
      <c r="H41" s="89" t="str">
        <f t="shared" si="1"/>
        <v>1</v>
      </c>
      <c r="I41" s="254">
        <v>16</v>
      </c>
      <c r="J41" s="93">
        <f>cr_impJnt9[[#This Row],[VALOR UNITÁRIO]]</f>
        <v>16</v>
      </c>
      <c r="K41" s="94" t="str" cm="1">
        <f t="array" ref="K41">_xlfn.XLOOKUP(D41,justificativas_motivos,justificativas_texto,"",1,1)</f>
        <v/>
      </c>
    </row>
    <row r="42" spans="1:11" ht="24.75" customHeight="1">
      <c r="A42" s="83"/>
      <c r="B42" s="91"/>
      <c r="C42" s="90"/>
      <c r="D42" s="92"/>
      <c r="E42" s="89"/>
      <c r="F42" s="89"/>
      <c r="G42" s="89"/>
      <c r="H42" s="89" t="str">
        <f t="shared" si="1"/>
        <v>1</v>
      </c>
      <c r="I42" s="254">
        <v>16</v>
      </c>
      <c r="J42" s="93">
        <f>cr_impJnt9[[#This Row],[VALOR UNITÁRIO]]</f>
        <v>16</v>
      </c>
      <c r="K42" s="94" t="str" cm="1">
        <f t="array" ref="K42">_xlfn.XLOOKUP(D42,justificativas_motivos,justificativas_texto,"",1,1)</f>
        <v/>
      </c>
    </row>
    <row r="43" spans="1:11" ht="24.75" customHeight="1">
      <c r="A43" s="83"/>
      <c r="B43" s="91"/>
      <c r="C43" s="90"/>
      <c r="D43" s="92"/>
      <c r="E43" s="89"/>
      <c r="F43" s="89"/>
      <c r="G43" s="89"/>
      <c r="H43" s="89" t="str">
        <f t="shared" si="1"/>
        <v>1</v>
      </c>
      <c r="I43" s="254">
        <v>16</v>
      </c>
      <c r="J43" s="93">
        <f>cr_impJnt9[[#This Row],[VALOR UNITÁRIO]]</f>
        <v>16</v>
      </c>
      <c r="K43" s="94" t="str" cm="1">
        <f t="array" ref="K43">_xlfn.XLOOKUP(D43,justificativas_motivos,justificativas_texto,"",1,1)</f>
        <v/>
      </c>
    </row>
    <row r="44" spans="1:11" ht="24.75" customHeight="1">
      <c r="A44" s="83"/>
      <c r="B44" s="91"/>
      <c r="C44" s="90"/>
      <c r="D44" s="92"/>
      <c r="E44" s="89"/>
      <c r="F44" s="89"/>
      <c r="G44" s="89"/>
      <c r="H44" s="89" t="str">
        <f t="shared" si="1"/>
        <v>1</v>
      </c>
      <c r="I44" s="254">
        <v>16</v>
      </c>
      <c r="J44" s="93">
        <f>cr_impJnt9[[#This Row],[VALOR UNITÁRIO]]</f>
        <v>16</v>
      </c>
      <c r="K44" s="94" t="str" cm="1">
        <f t="array" ref="K44">_xlfn.XLOOKUP(D44,justificativas_motivos,justificativas_texto,"",1,1)</f>
        <v/>
      </c>
    </row>
    <row r="45" spans="1:11" ht="24.75" customHeight="1">
      <c r="A45" s="83"/>
      <c r="B45" s="91"/>
      <c r="C45" s="90"/>
      <c r="D45" s="92"/>
      <c r="E45" s="89"/>
      <c r="F45" s="89"/>
      <c r="G45" s="89"/>
      <c r="H45" s="89" t="str">
        <f t="shared" si="1"/>
        <v>1</v>
      </c>
      <c r="I45" s="254">
        <v>16</v>
      </c>
      <c r="J45" s="93">
        <f>cr_impJnt9[[#This Row],[VALOR UNITÁRIO]]</f>
        <v>16</v>
      </c>
      <c r="K45" s="94" t="str" cm="1">
        <f t="array" ref="K45">_xlfn.XLOOKUP(D45,justificativas_motivos,justificativas_texto,"",1,1)</f>
        <v/>
      </c>
    </row>
    <row r="46" spans="1:11" ht="24.75" customHeight="1">
      <c r="A46" s="83"/>
      <c r="B46" s="91"/>
      <c r="C46" s="90"/>
      <c r="D46" s="92"/>
      <c r="E46" s="89"/>
      <c r="F46" s="89"/>
      <c r="G46" s="89"/>
      <c r="H46" s="89" t="str">
        <f t="shared" si="1"/>
        <v>1</v>
      </c>
      <c r="I46" s="254">
        <v>16</v>
      </c>
      <c r="J46" s="93">
        <f>cr_impJnt9[[#This Row],[VALOR UNITÁRIO]]</f>
        <v>16</v>
      </c>
      <c r="K46" s="94" t="str" cm="1">
        <f t="array" ref="K46">_xlfn.XLOOKUP(D46,justificativas_motivos,justificativas_texto,"",1,1)</f>
        <v/>
      </c>
    </row>
    <row r="47" spans="1:11" ht="24.75" customHeight="1">
      <c r="A47" s="83"/>
      <c r="B47" s="91"/>
      <c r="C47" s="90"/>
      <c r="D47" s="92"/>
      <c r="E47" s="89"/>
      <c r="F47" s="89"/>
      <c r="G47" s="89"/>
      <c r="H47" s="89" t="str">
        <f t="shared" si="1"/>
        <v>1</v>
      </c>
      <c r="I47" s="254">
        <v>16</v>
      </c>
      <c r="J47" s="93">
        <f>cr_impJnt9[[#This Row],[VALOR UNITÁRIO]]</f>
        <v>16</v>
      </c>
      <c r="K47" s="94" t="str" cm="1">
        <f t="array" ref="K47">_xlfn.XLOOKUP(D47,justificativas_motivos,justificativas_texto,"",1,1)</f>
        <v/>
      </c>
    </row>
    <row r="48" spans="1:11" ht="24.75" customHeight="1">
      <c r="A48" s="83"/>
      <c r="B48" s="91"/>
      <c r="C48" s="90"/>
      <c r="D48" s="92"/>
      <c r="E48" s="89"/>
      <c r="F48" s="89"/>
      <c r="G48" s="89"/>
      <c r="H48" s="89" t="str">
        <f t="shared" si="1"/>
        <v>1</v>
      </c>
      <c r="I48" s="254">
        <v>16</v>
      </c>
      <c r="J48" s="93">
        <f>cr_impJnt9[[#This Row],[VALOR UNITÁRIO]]</f>
        <v>16</v>
      </c>
      <c r="K48" s="94" t="str" cm="1">
        <f t="array" ref="K48">_xlfn.XLOOKUP(D48,justificativas_motivos,justificativas_texto,"",1,1)</f>
        <v/>
      </c>
    </row>
    <row r="49" spans="1:11" ht="24.75" customHeight="1">
      <c r="A49" s="83"/>
      <c r="B49" s="91"/>
      <c r="C49" s="90"/>
      <c r="D49" s="92"/>
      <c r="E49" s="89"/>
      <c r="F49" s="89"/>
      <c r="G49" s="89"/>
      <c r="H49" s="89" t="str">
        <f t="shared" si="1"/>
        <v>1</v>
      </c>
      <c r="I49" s="254">
        <v>16</v>
      </c>
      <c r="J49" s="93">
        <f>cr_impJnt9[[#This Row],[VALOR UNITÁRIO]]</f>
        <v>16</v>
      </c>
      <c r="K49" s="94" t="str" cm="1">
        <f t="array" ref="K49">_xlfn.XLOOKUP(D49,justificativas_motivos,justificativas_texto,"",1,1)</f>
        <v/>
      </c>
    </row>
    <row r="50" spans="1:11" ht="24.75" customHeight="1">
      <c r="A50" s="83"/>
      <c r="B50" s="91"/>
      <c r="C50" s="90"/>
      <c r="D50" s="92"/>
      <c r="E50" s="89"/>
      <c r="F50" s="89"/>
      <c r="G50" s="89"/>
      <c r="H50" s="89" t="str">
        <f t="shared" si="1"/>
        <v>1</v>
      </c>
      <c r="I50" s="254">
        <v>16</v>
      </c>
      <c r="J50" s="93">
        <f>cr_impJnt9[[#This Row],[VALOR UNITÁRIO]]</f>
        <v>16</v>
      </c>
      <c r="K50" s="94" t="str" cm="1">
        <f t="array" ref="K50">_xlfn.XLOOKUP(D50,justificativas_motivos,justificativas_texto,"",1,1)</f>
        <v/>
      </c>
    </row>
    <row r="51" spans="1:11" ht="24.75" customHeight="1">
      <c r="A51" s="83"/>
      <c r="B51" s="91"/>
      <c r="C51" s="90"/>
      <c r="D51" s="92"/>
      <c r="E51" s="89"/>
      <c r="F51" s="89"/>
      <c r="G51" s="89"/>
      <c r="H51" s="89" t="str">
        <f t="shared" si="1"/>
        <v>1</v>
      </c>
      <c r="I51" s="254">
        <v>16</v>
      </c>
      <c r="J51" s="93">
        <f>cr_impJnt9[[#This Row],[VALOR UNITÁRIO]]</f>
        <v>16</v>
      </c>
      <c r="K51" s="94" t="str" cm="1">
        <f t="array" ref="K51">_xlfn.XLOOKUP(D51,justificativas_motivos,justificativas_texto,"",1,1)</f>
        <v/>
      </c>
    </row>
    <row r="52" spans="1:11" ht="24.75" customHeight="1">
      <c r="A52" s="83"/>
      <c r="B52" s="91"/>
      <c r="C52" s="90"/>
      <c r="D52" s="92"/>
      <c r="E52" s="89"/>
      <c r="F52" s="89"/>
      <c r="G52" s="89"/>
      <c r="H52" s="89" t="str">
        <f t="shared" si="1"/>
        <v>1</v>
      </c>
      <c r="I52" s="254">
        <v>16</v>
      </c>
      <c r="J52" s="93">
        <f>cr_impJnt9[[#This Row],[VALOR UNITÁRIO]]</f>
        <v>16</v>
      </c>
      <c r="K52" s="94" t="str" cm="1">
        <f t="array" ref="K52">_xlfn.XLOOKUP(D52,justificativas_motivos,justificativas_texto,"",1,1)</f>
        <v/>
      </c>
    </row>
  </sheetData>
  <mergeCells count="1">
    <mergeCell ref="A1:J1"/>
  </mergeCells>
  <conditionalFormatting sqref="J3:J52">
    <cfRule type="cellIs" dxfId="176" priority="2" operator="equal">
      <formula>"ATUALIZE A BASE DE DADOS"</formula>
    </cfRule>
  </conditionalFormatting>
  <dataValidations count="1">
    <dataValidation type="list" allowBlank="1" showInputMessage="1" showErrorMessage="1" sqref="E1:F1048576" xr:uid="{BEF2122B-3616-4B03-A107-CF9DF0078672}">
      <formula1>dbMot_ExibEscala</formula1>
    </dataValidation>
  </dataValidations>
  <printOptions horizontalCentered="1" verticalCentered="1"/>
  <pageMargins left="0.25" right="0.25" top="0.75" bottom="0.75" header="0.3" footer="0.3"/>
  <pageSetup paperSize="12" scale="72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C334-4515-4E59-A6E0-7B7F9CB1041A}">
  <sheetPr>
    <tabColor theme="5" tint="0.39997558519241921"/>
    <pageSetUpPr fitToPage="1"/>
  </sheetPr>
  <dimension ref="A1:K13"/>
  <sheetViews>
    <sheetView zoomScale="85" zoomScaleNormal="85" workbookViewId="0"/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19.75" style="18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1" ht="29.25" customHeight="1">
      <c r="A1" s="298" t="s">
        <v>1404</v>
      </c>
      <c r="B1" s="299"/>
      <c r="C1" s="299"/>
      <c r="D1" s="299"/>
      <c r="E1" s="299"/>
      <c r="F1" s="299"/>
      <c r="G1" s="299"/>
      <c r="H1" s="299"/>
      <c r="I1" s="300"/>
      <c r="J1" s="30"/>
      <c r="K1" s="99"/>
    </row>
    <row r="2" spans="1:11" ht="29.25" customHeight="1">
      <c r="A2" s="71" t="s">
        <v>1</v>
      </c>
      <c r="B2" s="72" t="s">
        <v>2</v>
      </c>
      <c r="C2" s="71" t="s">
        <v>3</v>
      </c>
      <c r="D2" s="73" t="s">
        <v>4</v>
      </c>
      <c r="E2" s="74" t="s">
        <v>5</v>
      </c>
      <c r="F2" s="74" t="s">
        <v>6</v>
      </c>
      <c r="G2" s="74" t="s">
        <v>7</v>
      </c>
      <c r="H2" s="75" t="s">
        <v>8</v>
      </c>
      <c r="I2" s="74" t="s">
        <v>9</v>
      </c>
      <c r="J2" s="31" t="s">
        <v>10</v>
      </c>
      <c r="K2" s="99"/>
    </row>
    <row r="3" spans="1:11" ht="29.25" customHeight="1">
      <c r="A3" s="100">
        <v>45795</v>
      </c>
      <c r="B3" s="101">
        <v>24011</v>
      </c>
      <c r="C3" s="102">
        <v>0.84375</v>
      </c>
      <c r="D3" s="101" t="s">
        <v>1405</v>
      </c>
      <c r="E3" s="255" t="s">
        <v>731</v>
      </c>
      <c r="F3" s="101"/>
      <c r="G3" s="101">
        <v>1</v>
      </c>
      <c r="H3" s="103">
        <v>5.75</v>
      </c>
      <c r="I3" s="255" t="s">
        <v>1406</v>
      </c>
      <c r="J3" s="256" t="str" cm="1">
        <f t="array" ref="J3">_xlfn.XLOOKUP(D3,justificativas_motivos,justificativas_texto,"",1,1)</f>
        <v>MOTORISTA NA GARAGEM EM ESPERA PARA DISPONIBILIDADE DE HORARIOS</v>
      </c>
      <c r="K3" s="99"/>
    </row>
    <row r="4" spans="1:11" ht="29.25" customHeight="1">
      <c r="A4" s="100">
        <v>45795</v>
      </c>
      <c r="B4" s="101">
        <v>24011</v>
      </c>
      <c r="C4" s="102">
        <v>0.84375</v>
      </c>
      <c r="D4" s="101" t="s">
        <v>1405</v>
      </c>
      <c r="E4" s="255" t="s">
        <v>215</v>
      </c>
      <c r="F4" s="101"/>
      <c r="G4" s="101">
        <v>1</v>
      </c>
      <c r="H4" s="103">
        <v>5.75</v>
      </c>
      <c r="I4" s="255" t="s">
        <v>1406</v>
      </c>
      <c r="J4" s="256" t="str" cm="1">
        <f t="array" ref="J4">_xlfn.XLOOKUP(D4,justificativas_motivos,justificativas_texto,"",1,1)</f>
        <v>MOTORISTA NA GARAGEM EM ESPERA PARA DISPONIBILIDADE DE HORARIOS</v>
      </c>
      <c r="K4" s="99"/>
    </row>
    <row r="5" spans="1:11" ht="29.25" customHeight="1">
      <c r="A5" s="100">
        <v>45795</v>
      </c>
      <c r="B5" s="101">
        <v>16400</v>
      </c>
      <c r="C5" s="102">
        <v>0.29166666666666669</v>
      </c>
      <c r="D5" s="101" t="s">
        <v>1407</v>
      </c>
      <c r="E5" s="255" t="s">
        <v>1392</v>
      </c>
      <c r="F5" s="101"/>
      <c r="G5" s="101">
        <v>1</v>
      </c>
      <c r="H5" s="103">
        <v>5.75</v>
      </c>
      <c r="I5" s="255" t="s">
        <v>1408</v>
      </c>
      <c r="J5" s="256" t="str" cm="1">
        <f t="array" ref="J5">_xlfn.XLOOKUP(D5,justificativas_motivos,justificativas_texto,"",1,1)</f>
        <v>MOTORISTA ESTA DE TREINAMENTO NA GARAGEM</v>
      </c>
      <c r="K5" s="99"/>
    </row>
    <row r="6" spans="1:11" ht="29.25" customHeight="1">
      <c r="A6" s="100">
        <v>45795</v>
      </c>
      <c r="B6" s="101">
        <v>16400</v>
      </c>
      <c r="C6" s="102">
        <v>0.29166666666666669</v>
      </c>
      <c r="D6" s="101" t="s">
        <v>1407</v>
      </c>
      <c r="E6" s="255" t="s">
        <v>162</v>
      </c>
      <c r="F6" s="101"/>
      <c r="G6" s="101">
        <v>1</v>
      </c>
      <c r="H6" s="103">
        <v>5.75</v>
      </c>
      <c r="I6" s="255" t="s">
        <v>1408</v>
      </c>
      <c r="J6" s="256" t="str" cm="1">
        <f t="array" ref="J6">_xlfn.XLOOKUP(D6,justificativas_motivos,justificativas_texto,"",1,1)</f>
        <v>MOTORISTA ESTA DE TREINAMENTO NA GARAGEM</v>
      </c>
      <c r="K6" s="99"/>
    </row>
    <row r="7" spans="1:11" ht="29.25" customHeight="1">
      <c r="A7" s="100">
        <v>45795</v>
      </c>
      <c r="B7" s="101">
        <v>24011</v>
      </c>
      <c r="C7" s="102">
        <v>0.79166666666666663</v>
      </c>
      <c r="D7" s="101" t="s">
        <v>1407</v>
      </c>
      <c r="E7" s="255" t="s">
        <v>1409</v>
      </c>
      <c r="F7" s="101"/>
      <c r="G7" s="101">
        <v>1</v>
      </c>
      <c r="H7" s="103">
        <v>5.75</v>
      </c>
      <c r="I7" s="255" t="s">
        <v>1410</v>
      </c>
      <c r="J7" s="256" t="str" cm="1">
        <f t="array" ref="J7">_xlfn.XLOOKUP(D7,justificativas_motivos,justificativas_texto,"",1,1)</f>
        <v>MOTORISTA ESTA DE TREINAMENTO NA GARAGEM</v>
      </c>
      <c r="K7" s="99"/>
    </row>
    <row r="8" spans="1:11" ht="29.25" customHeight="1">
      <c r="A8" s="100">
        <v>45795</v>
      </c>
      <c r="B8" s="101">
        <v>24011</v>
      </c>
      <c r="C8" s="102">
        <v>0.79166666666666663</v>
      </c>
      <c r="D8" s="101" t="s">
        <v>1407</v>
      </c>
      <c r="E8" s="255" t="s">
        <v>729</v>
      </c>
      <c r="F8" s="101"/>
      <c r="G8" s="101">
        <v>1</v>
      </c>
      <c r="H8" s="103">
        <v>5.75</v>
      </c>
      <c r="I8" s="255" t="s">
        <v>1410</v>
      </c>
      <c r="J8" s="256" t="str" cm="1">
        <f t="array" ref="J8">_xlfn.XLOOKUP(D8,justificativas_motivos,justificativas_texto,"",1,1)</f>
        <v>MOTORISTA ESTA DE TREINAMENTO NA GARAGEM</v>
      </c>
      <c r="K8" s="99"/>
    </row>
    <row r="9" spans="1:11" ht="29.25" customHeight="1">
      <c r="A9" s="100">
        <v>45795</v>
      </c>
      <c r="B9" s="101">
        <v>19028</v>
      </c>
      <c r="C9" s="102">
        <v>0.79513888888888884</v>
      </c>
      <c r="D9" s="101" t="s">
        <v>1407</v>
      </c>
      <c r="E9" s="255" t="s">
        <v>324</v>
      </c>
      <c r="F9" s="101"/>
      <c r="G9" s="101">
        <v>1</v>
      </c>
      <c r="H9" s="103">
        <v>5.75</v>
      </c>
      <c r="I9" s="255" t="s">
        <v>1411</v>
      </c>
      <c r="J9" s="256" t="str" cm="1">
        <f t="array" ref="J9">_xlfn.XLOOKUP(D9,justificativas_motivos,justificativas_texto,"",1,1)</f>
        <v>MOTORISTA ESTA DE TREINAMENTO NA GARAGEM</v>
      </c>
      <c r="K9" s="99"/>
    </row>
    <row r="10" spans="1:11" ht="29.25" customHeight="1">
      <c r="A10" s="100">
        <v>45795</v>
      </c>
      <c r="B10" s="101">
        <v>19028</v>
      </c>
      <c r="C10" s="102">
        <v>0.79513888888888884</v>
      </c>
      <c r="D10" s="101" t="s">
        <v>1407</v>
      </c>
      <c r="E10" s="255" t="s">
        <v>325</v>
      </c>
      <c r="F10" s="96"/>
      <c r="G10" s="96">
        <v>1</v>
      </c>
      <c r="H10" s="98">
        <v>5.75</v>
      </c>
      <c r="I10" s="255" t="s">
        <v>1411</v>
      </c>
      <c r="J10" s="256" t="str" cm="1">
        <f t="array" ref="J10">_xlfn.XLOOKUP(D10,justificativas_motivos,justificativas_texto,"",1,1)</f>
        <v>MOTORISTA ESTA DE TREINAMENTO NA GARAGEM</v>
      </c>
      <c r="K10" s="99"/>
    </row>
    <row r="11" spans="1:11" ht="29.25" customHeight="1">
      <c r="A11" s="105"/>
      <c r="B11" s="96"/>
      <c r="C11" s="96"/>
      <c r="D11" s="96"/>
      <c r="E11" s="257"/>
      <c r="F11" s="101" t="s">
        <v>1412</v>
      </c>
      <c r="G11" s="101">
        <f>SUBTOTAL(102,G3:G10)</f>
        <v>8</v>
      </c>
      <c r="H11" s="103">
        <f>SUBTOTAL(109,H3:H10)</f>
        <v>46</v>
      </c>
      <c r="I11" s="258"/>
      <c r="J11" s="259">
        <f>SUBTOTAL(103,cr_impAlm101112[JUSTIFICATIVAS])</f>
        <v>8</v>
      </c>
      <c r="K11" s="99"/>
    </row>
    <row r="12" spans="1:11" ht="29.25" customHeight="1">
      <c r="A12" s="104"/>
      <c r="B12" s="99"/>
      <c r="C12" s="99"/>
      <c r="D12" s="99"/>
      <c r="E12" s="99"/>
      <c r="F12" s="301" t="s">
        <v>1413</v>
      </c>
      <c r="G12" s="301"/>
      <c r="H12" s="301"/>
      <c r="I12" s="99"/>
      <c r="J12" s="99"/>
      <c r="K12" s="99"/>
    </row>
    <row r="13" spans="1:11" ht="29.25" customHeight="1">
      <c r="A13" s="104"/>
      <c r="B13" s="99"/>
      <c r="C13" s="99"/>
      <c r="D13" s="99"/>
      <c r="E13" s="99"/>
      <c r="F13" s="99"/>
      <c r="G13" s="99"/>
      <c r="H13" s="99"/>
      <c r="I13" s="99"/>
      <c r="J13" s="99"/>
      <c r="K13" s="99"/>
    </row>
  </sheetData>
  <mergeCells count="2">
    <mergeCell ref="A1:I1"/>
    <mergeCell ref="F12:H12"/>
  </mergeCells>
  <conditionalFormatting sqref="I3:I10">
    <cfRule type="cellIs" dxfId="161" priority="1" operator="equal">
      <formula>"ATUALIZE A BASE DE DADOS"</formula>
    </cfRule>
  </conditionalFormatting>
  <dataValidations count="1">
    <dataValidation type="list" allowBlank="1" showInputMessage="1" showErrorMessage="1" sqref="E2:E10 E12:E1048576" xr:uid="{9586C363-DA26-4DE3-9D3F-30EDA25652BB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73E3-49CA-4B17-A282-60452781E4F7}">
  <sheetPr>
    <tabColor theme="5" tint="0.39997558519241921"/>
    <pageSetUpPr fitToPage="1"/>
  </sheetPr>
  <dimension ref="A1:K19"/>
  <sheetViews>
    <sheetView zoomScale="85" zoomScaleNormal="85" workbookViewId="0">
      <selection activeCell="E16" sqref="E16"/>
    </sheetView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18.25" style="18" bestFit="1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1" ht="29.25" customHeight="1">
      <c r="A1" s="302" t="s">
        <v>1414</v>
      </c>
      <c r="B1" s="302"/>
      <c r="C1" s="302"/>
      <c r="D1" s="302"/>
      <c r="E1" s="302"/>
      <c r="F1" s="302"/>
      <c r="G1" s="302"/>
      <c r="H1" s="302"/>
      <c r="I1" s="302"/>
      <c r="J1" s="30"/>
    </row>
    <row r="2" spans="1:11" ht="29.25" customHeight="1">
      <c r="A2" s="107" t="s">
        <v>1</v>
      </c>
      <c r="B2" s="108" t="s">
        <v>2</v>
      </c>
      <c r="C2" s="107" t="s">
        <v>3</v>
      </c>
      <c r="D2" s="109" t="s">
        <v>4</v>
      </c>
      <c r="E2" s="279" t="s">
        <v>5</v>
      </c>
      <c r="F2" s="279" t="s">
        <v>6</v>
      </c>
      <c r="G2" s="279" t="s">
        <v>7</v>
      </c>
      <c r="H2" s="110" t="s">
        <v>8</v>
      </c>
      <c r="I2" s="279" t="s">
        <v>9</v>
      </c>
      <c r="J2" s="112" t="s">
        <v>10</v>
      </c>
    </row>
    <row r="3" spans="1:11" ht="29.25" hidden="1" customHeight="1">
      <c r="A3" s="114">
        <v>45796</v>
      </c>
      <c r="B3" s="115">
        <v>17500</v>
      </c>
      <c r="C3" s="116">
        <v>0.47013888888888888</v>
      </c>
      <c r="D3" s="115" t="s">
        <v>1405</v>
      </c>
      <c r="E3" s="260" t="s">
        <v>481</v>
      </c>
      <c r="F3" s="115"/>
      <c r="G3" s="115">
        <v>1</v>
      </c>
      <c r="H3" s="117">
        <v>20</v>
      </c>
      <c r="I3" s="260" t="s">
        <v>213</v>
      </c>
      <c r="J3" s="257" t="str" cm="1">
        <f t="array" ref="J3">_xlfn.XLOOKUP(D3,justificativas_motivos,justificativas_texto,"",1,1)</f>
        <v>MOTORISTA NA GARAGEM EM ESPERA PARA DISPONIBILIDADE DE HORARIOS</v>
      </c>
      <c r="K3" s="99"/>
    </row>
    <row r="4" spans="1:11" ht="29.25" hidden="1" customHeight="1">
      <c r="A4" s="95">
        <v>45796</v>
      </c>
      <c r="B4" s="96">
        <v>17500</v>
      </c>
      <c r="C4" s="97">
        <v>0.47013888888888888</v>
      </c>
      <c r="D4" s="96" t="s">
        <v>1405</v>
      </c>
      <c r="E4" s="259" t="s">
        <v>149</v>
      </c>
      <c r="F4" s="96"/>
      <c r="G4" s="96">
        <v>1</v>
      </c>
      <c r="H4" s="98">
        <v>20</v>
      </c>
      <c r="I4" s="259" t="s">
        <v>213</v>
      </c>
      <c r="J4" s="257" t="str" cm="1">
        <f t="array" ref="J4">_xlfn.XLOOKUP(D4,justificativas_motivos,justificativas_texto,"",1,1)</f>
        <v>MOTORISTA NA GARAGEM EM ESPERA PARA DISPONIBILIDADE DE HORARIOS</v>
      </c>
      <c r="K4" s="99"/>
    </row>
    <row r="5" spans="1:11" ht="29.25" hidden="1" customHeight="1">
      <c r="A5" s="95">
        <v>45796</v>
      </c>
      <c r="B5" s="96">
        <v>24010</v>
      </c>
      <c r="C5" s="97">
        <v>0.84375</v>
      </c>
      <c r="D5" s="96" t="s">
        <v>1405</v>
      </c>
      <c r="E5" s="259" t="s">
        <v>1415</v>
      </c>
      <c r="F5" s="96"/>
      <c r="G5" s="96">
        <v>1</v>
      </c>
      <c r="H5" s="98">
        <v>20</v>
      </c>
      <c r="I5" s="259" t="s">
        <v>1406</v>
      </c>
      <c r="J5" s="257" t="str" cm="1">
        <f t="array" ref="J5">_xlfn.XLOOKUP(D5,justificativas_motivos,justificativas_texto,"",1,1)</f>
        <v>MOTORISTA NA GARAGEM EM ESPERA PARA DISPONIBILIDADE DE HORARIOS</v>
      </c>
      <c r="K5" s="99"/>
    </row>
    <row r="6" spans="1:11" ht="29.25" hidden="1" customHeight="1">
      <c r="A6" s="95">
        <v>45796</v>
      </c>
      <c r="B6" s="96">
        <v>24010</v>
      </c>
      <c r="C6" s="97">
        <v>0.84375</v>
      </c>
      <c r="D6" s="96" t="s">
        <v>1405</v>
      </c>
      <c r="E6" s="259" t="s">
        <v>544</v>
      </c>
      <c r="F6" s="96"/>
      <c r="G6" s="96">
        <v>1</v>
      </c>
      <c r="H6" s="98">
        <v>20</v>
      </c>
      <c r="I6" s="259" t="s">
        <v>1406</v>
      </c>
      <c r="J6" s="257" t="str" cm="1">
        <f t="array" ref="J6">_xlfn.XLOOKUP(D6,justificativas_motivos,justificativas_texto,"",1,1)</f>
        <v>MOTORISTA NA GARAGEM EM ESPERA PARA DISPONIBILIDADE DE HORARIOS</v>
      </c>
      <c r="K6" s="99"/>
    </row>
    <row r="7" spans="1:11" ht="29.25" hidden="1" customHeight="1">
      <c r="A7" s="95">
        <v>45796</v>
      </c>
      <c r="B7" s="96">
        <v>24010</v>
      </c>
      <c r="C7" s="97">
        <v>0.79166666666666663</v>
      </c>
      <c r="D7" s="96" t="s">
        <v>1407</v>
      </c>
      <c r="E7" s="259" t="s">
        <v>731</v>
      </c>
      <c r="F7" s="96"/>
      <c r="G7" s="96">
        <v>1</v>
      </c>
      <c r="H7" s="98">
        <v>20</v>
      </c>
      <c r="I7" s="259" t="s">
        <v>1410</v>
      </c>
      <c r="J7" s="257" t="str" cm="1">
        <f t="array" ref="J7">_xlfn.XLOOKUP(D7,justificativas_motivos,justificativas_texto,"",1,1)</f>
        <v>MOTORISTA ESTA DE TREINAMENTO NA GARAGEM</v>
      </c>
      <c r="K7" s="99"/>
    </row>
    <row r="8" spans="1:11" ht="29.25" hidden="1" customHeight="1">
      <c r="A8" s="95">
        <v>45796</v>
      </c>
      <c r="B8" s="96">
        <v>24010</v>
      </c>
      <c r="C8" s="97">
        <v>0.79166666666666663</v>
      </c>
      <c r="D8" s="96" t="s">
        <v>1407</v>
      </c>
      <c r="E8" s="259" t="s">
        <v>215</v>
      </c>
      <c r="F8" s="96"/>
      <c r="G8" s="96">
        <v>1</v>
      </c>
      <c r="H8" s="98">
        <v>20</v>
      </c>
      <c r="I8" s="259" t="s">
        <v>1410</v>
      </c>
      <c r="J8" s="257" t="str" cm="1">
        <f t="array" ref="J8">_xlfn.XLOOKUP(D8,justificativas_motivos,justificativas_texto,"",1,1)</f>
        <v>MOTORISTA ESTA DE TREINAMENTO NA GARAGEM</v>
      </c>
      <c r="K8" s="99"/>
    </row>
    <row r="9" spans="1:11" ht="29.25" hidden="1" customHeight="1">
      <c r="A9" s="100">
        <v>45797</v>
      </c>
      <c r="B9" s="101">
        <v>17400</v>
      </c>
      <c r="C9" s="102">
        <v>0.47013888888888888</v>
      </c>
      <c r="D9" s="101" t="s">
        <v>1405</v>
      </c>
      <c r="E9" s="255" t="s">
        <v>1416</v>
      </c>
      <c r="F9" s="101"/>
      <c r="G9" s="96">
        <v>1</v>
      </c>
      <c r="H9" s="98">
        <v>20</v>
      </c>
      <c r="I9" s="259" t="s">
        <v>213</v>
      </c>
      <c r="J9" s="256" t="str" cm="1">
        <f t="array" ref="J9">_xlfn.XLOOKUP(D9,justificativas_motivos,justificativas_texto,"",1,1)</f>
        <v>MOTORISTA NA GARAGEM EM ESPERA PARA DISPONIBILIDADE DE HORARIOS</v>
      </c>
      <c r="K9" s="99"/>
    </row>
    <row r="10" spans="1:11" ht="29.25" hidden="1" customHeight="1">
      <c r="A10" s="100">
        <v>45797</v>
      </c>
      <c r="B10" s="101">
        <v>17400</v>
      </c>
      <c r="C10" s="102">
        <v>0.47013888888888888</v>
      </c>
      <c r="D10" s="101" t="s">
        <v>1405</v>
      </c>
      <c r="E10" s="255" t="s">
        <v>734</v>
      </c>
      <c r="F10" s="101"/>
      <c r="G10" s="96">
        <v>1</v>
      </c>
      <c r="H10" s="98">
        <v>20</v>
      </c>
      <c r="I10" s="259" t="s">
        <v>213</v>
      </c>
      <c r="J10" s="256" t="str" cm="1">
        <f t="array" ref="J10">_xlfn.XLOOKUP(D10,justificativas_motivos,justificativas_texto,"",1,1)</f>
        <v>MOTORISTA NA GARAGEM EM ESPERA PARA DISPONIBILIDADE DE HORARIOS</v>
      </c>
      <c r="K10" s="99"/>
    </row>
    <row r="11" spans="1:11" ht="29.25" hidden="1" customHeight="1">
      <c r="A11" s="100">
        <v>45797</v>
      </c>
      <c r="B11" s="101">
        <v>25007</v>
      </c>
      <c r="C11" s="102">
        <v>0.84375</v>
      </c>
      <c r="D11" s="101" t="s">
        <v>1405</v>
      </c>
      <c r="E11" s="255" t="s">
        <v>1417</v>
      </c>
      <c r="F11" s="101"/>
      <c r="G11" s="96">
        <v>1</v>
      </c>
      <c r="H11" s="98">
        <v>20</v>
      </c>
      <c r="I11" s="259" t="s">
        <v>1406</v>
      </c>
      <c r="J11" s="256" t="str" cm="1">
        <f t="array" ref="J11">_xlfn.XLOOKUP(D11,justificativas_motivos,justificativas_texto,"",1,1)</f>
        <v>MOTORISTA NA GARAGEM EM ESPERA PARA DISPONIBILIDADE DE HORARIOS</v>
      </c>
      <c r="K11" s="99"/>
    </row>
    <row r="12" spans="1:11" ht="29.25" hidden="1" customHeight="1">
      <c r="A12" s="95">
        <v>45797</v>
      </c>
      <c r="B12" s="96">
        <v>25007</v>
      </c>
      <c r="C12" s="97">
        <v>0.84375</v>
      </c>
      <c r="D12" s="96" t="s">
        <v>1405</v>
      </c>
      <c r="E12" s="259" t="s">
        <v>411</v>
      </c>
      <c r="F12" s="96"/>
      <c r="G12" s="96">
        <v>1</v>
      </c>
      <c r="H12" s="98">
        <v>20</v>
      </c>
      <c r="I12" s="259" t="s">
        <v>1406</v>
      </c>
      <c r="J12" s="257" t="str" cm="1">
        <f t="array" ref="J12">_xlfn.XLOOKUP(D12,justificativas_motivos,justificativas_texto,"",1,1)</f>
        <v>MOTORISTA NA GARAGEM EM ESPERA PARA DISPONIBILIDADE DE HORARIOS</v>
      </c>
      <c r="K12" s="99"/>
    </row>
    <row r="13" spans="1:11" ht="29.25" hidden="1" customHeight="1">
      <c r="A13" s="100">
        <v>45798</v>
      </c>
      <c r="B13" s="101">
        <v>24013</v>
      </c>
      <c r="C13" s="102">
        <v>0.84375</v>
      </c>
      <c r="D13" s="101" t="s">
        <v>1405</v>
      </c>
      <c r="E13" s="255" t="s">
        <v>538</v>
      </c>
      <c r="F13" s="101"/>
      <c r="G13" s="96">
        <v>1</v>
      </c>
      <c r="H13" s="98">
        <v>20</v>
      </c>
      <c r="I13" s="259" t="s">
        <v>1406</v>
      </c>
      <c r="J13" s="256" t="str" cm="1">
        <f t="array" ref="J13">_xlfn.XLOOKUP(D13,justificativas_motivos,justificativas_texto,"",1,1)</f>
        <v>MOTORISTA NA GARAGEM EM ESPERA PARA DISPONIBILIDADE DE HORARIOS</v>
      </c>
      <c r="K13" s="99"/>
    </row>
    <row r="14" spans="1:11" ht="29.25" hidden="1" customHeight="1">
      <c r="A14" s="95">
        <v>45798</v>
      </c>
      <c r="B14" s="96">
        <v>24013</v>
      </c>
      <c r="C14" s="97">
        <v>0.84375</v>
      </c>
      <c r="D14" s="96" t="s">
        <v>1405</v>
      </c>
      <c r="E14" s="259" t="s">
        <v>297</v>
      </c>
      <c r="F14" s="96"/>
      <c r="G14" s="96">
        <v>1</v>
      </c>
      <c r="H14" s="98">
        <v>20</v>
      </c>
      <c r="I14" s="259" t="s">
        <v>1406</v>
      </c>
      <c r="J14" s="257" t="str" cm="1">
        <f t="array" ref="J14">_xlfn.XLOOKUP(D14,justificativas_motivos,justificativas_texto,"",1,1)</f>
        <v>MOTORISTA NA GARAGEM EM ESPERA PARA DISPONIBILIDADE DE HORARIOS</v>
      </c>
      <c r="K14" s="99"/>
    </row>
    <row r="15" spans="1:11" ht="29.25" customHeight="1">
      <c r="A15" s="111">
        <v>45799</v>
      </c>
      <c r="B15" s="101">
        <v>25010</v>
      </c>
      <c r="C15" s="102">
        <v>0.84375</v>
      </c>
      <c r="D15" s="101" t="s">
        <v>1405</v>
      </c>
      <c r="E15" s="255" t="s">
        <v>154</v>
      </c>
      <c r="F15" s="101"/>
      <c r="G15" s="101" t="str">
        <f t="shared" ref="G15:G16" si="0">IF(E15="MOTORISTA","","1")</f>
        <v>1</v>
      </c>
      <c r="H15" s="103">
        <f t="shared" ref="H15:H16" si="1">IF(E15="MOTORISTA","",18)</f>
        <v>18</v>
      </c>
      <c r="I15" s="255" t="str" cm="1">
        <f t="array" ref="I15">_xlfn.XLOOKUP(C15,gyn_horarios,gyn_trechos_almoco,"",1,1)</f>
        <v>FORTALEZA X SINOP 20:30</v>
      </c>
      <c r="J15" s="261" t="str" cm="1">
        <f t="array" ref="J15">_xlfn.XLOOKUP(D15,justificativas_motivos,justificativas_texto,"",1,1)</f>
        <v>MOTORISTA NA GARAGEM EM ESPERA PARA DISPONIBILIDADE DE HORARIOS</v>
      </c>
      <c r="K15" s="99"/>
    </row>
    <row r="16" spans="1:11" ht="29.25" customHeight="1">
      <c r="A16" s="111">
        <v>45799</v>
      </c>
      <c r="B16" s="101">
        <v>25010</v>
      </c>
      <c r="C16" s="102">
        <v>0.84375</v>
      </c>
      <c r="D16" s="101" t="s">
        <v>1405</v>
      </c>
      <c r="E16" s="255" t="s">
        <v>519</v>
      </c>
      <c r="F16" s="101"/>
      <c r="G16" s="101" t="str">
        <f t="shared" si="0"/>
        <v>1</v>
      </c>
      <c r="H16" s="103">
        <f t="shared" si="1"/>
        <v>18</v>
      </c>
      <c r="I16" s="255" t="str" cm="1">
        <f t="array" ref="I16">_xlfn.XLOOKUP(C16,gyn_horarios,gyn_trechos_almoco,"",1,1)</f>
        <v>FORTALEZA X SINOP 20:30</v>
      </c>
      <c r="J16" s="261" t="str" cm="1">
        <f t="array" ref="J16">_xlfn.XLOOKUP(D16,justificativas_motivos,justificativas_texto,"",1,1)</f>
        <v>MOTORISTA NA GARAGEM EM ESPERA PARA DISPONIBILIDADE DE HORARIOS</v>
      </c>
      <c r="K16" s="99"/>
    </row>
    <row r="17" spans="1:11" ht="29.25" customHeight="1">
      <c r="A17" s="99"/>
      <c r="B17" s="115"/>
      <c r="C17" s="115"/>
      <c r="D17" s="115"/>
      <c r="E17" s="262"/>
      <c r="F17" s="106" t="s">
        <v>1412</v>
      </c>
      <c r="G17" s="106">
        <f>SUBTOTAL(109,G3:G16)</f>
        <v>0</v>
      </c>
      <c r="H17" s="118">
        <f>SUBTOTAL(109,H3:H16)</f>
        <v>36</v>
      </c>
      <c r="I17" s="263"/>
      <c r="J17" s="259">
        <f>SUBTOTAL(103,cr_impAlm1011[JUSTIFICATIVAS])</f>
        <v>2</v>
      </c>
      <c r="K17" s="99"/>
    </row>
    <row r="18" spans="1:11" ht="29.25" customHeight="1">
      <c r="A18" s="104"/>
      <c r="B18" s="99"/>
      <c r="C18" s="99"/>
      <c r="D18" s="99"/>
      <c r="E18" s="99"/>
      <c r="F18" s="278" t="s">
        <v>1418</v>
      </c>
      <c r="G18" s="278">
        <v>3</v>
      </c>
      <c r="H18" s="280">
        <f>5*G18</f>
        <v>15</v>
      </c>
      <c r="I18" s="99"/>
      <c r="J18" s="99"/>
      <c r="K18" s="99"/>
    </row>
    <row r="19" spans="1:11" ht="29.25" customHeight="1">
      <c r="A19" s="104"/>
      <c r="B19" s="99"/>
      <c r="C19" s="99"/>
      <c r="D19" s="99"/>
      <c r="E19" s="99"/>
      <c r="F19" s="278" t="s">
        <v>1419</v>
      </c>
      <c r="G19" s="303">
        <f>H18+H17</f>
        <v>51</v>
      </c>
      <c r="H19" s="301"/>
      <c r="I19" s="99"/>
      <c r="J19" s="99"/>
      <c r="K19" s="99"/>
    </row>
  </sheetData>
  <mergeCells count="2">
    <mergeCell ref="A1:I1"/>
    <mergeCell ref="G19:H19"/>
  </mergeCells>
  <conditionalFormatting sqref="I3:I16">
    <cfRule type="cellIs" dxfId="134" priority="1" operator="equal">
      <formula>"ATUALIZE A BASE DE DADOS"</formula>
    </cfRule>
  </conditionalFormatting>
  <dataValidations count="1">
    <dataValidation type="list" allowBlank="1" showInputMessage="1" showErrorMessage="1" sqref="E18:E1048576 E2:E16" xr:uid="{C8287653-CF97-46F3-ACB3-8632F099EBED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45C9-0BC1-43F5-B2B5-40BC04C0C393}">
  <sheetPr>
    <tabColor theme="5" tint="0.39997558519241921"/>
    <pageSetUpPr fitToPage="1"/>
  </sheetPr>
  <dimension ref="A1:J27"/>
  <sheetViews>
    <sheetView zoomScale="85" zoomScaleNormal="85" workbookViewId="0">
      <selection activeCell="E24" sqref="E24"/>
    </sheetView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20.375" style="18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0" ht="29.25" customHeight="1">
      <c r="A1" s="302" t="s">
        <v>1404</v>
      </c>
      <c r="B1" s="302"/>
      <c r="C1" s="302"/>
      <c r="D1" s="302"/>
      <c r="E1" s="302"/>
      <c r="F1" s="302"/>
      <c r="G1" s="302"/>
      <c r="H1" s="302"/>
      <c r="I1" s="302"/>
      <c r="J1" s="30"/>
    </row>
    <row r="2" spans="1:10" ht="29.25" customHeight="1">
      <c r="A2" s="107" t="s">
        <v>1</v>
      </c>
      <c r="B2" s="108" t="s">
        <v>2</v>
      </c>
      <c r="C2" s="107" t="s">
        <v>3</v>
      </c>
      <c r="D2" s="109" t="s">
        <v>4</v>
      </c>
      <c r="E2" s="279" t="s">
        <v>5</v>
      </c>
      <c r="F2" s="279" t="s">
        <v>6</v>
      </c>
      <c r="G2" s="279" t="s">
        <v>7</v>
      </c>
      <c r="H2" s="110" t="s">
        <v>8</v>
      </c>
      <c r="I2" s="279" t="s">
        <v>9</v>
      </c>
      <c r="J2" s="112" t="s">
        <v>10</v>
      </c>
    </row>
    <row r="3" spans="1:10" ht="29.25" hidden="1" customHeight="1">
      <c r="A3" s="114">
        <v>45795</v>
      </c>
      <c r="B3" s="115">
        <v>24011</v>
      </c>
      <c r="C3" s="116">
        <v>0.84375</v>
      </c>
      <c r="D3" s="115" t="s">
        <v>1405</v>
      </c>
      <c r="E3" s="260" t="s">
        <v>731</v>
      </c>
      <c r="F3" s="115"/>
      <c r="G3" s="115">
        <v>1</v>
      </c>
      <c r="H3" s="117">
        <v>20</v>
      </c>
      <c r="I3" s="260" t="s">
        <v>1406</v>
      </c>
      <c r="J3" s="28" t="str" cm="1">
        <f t="array" ref="J3">_xlfn.XLOOKUP(D3,justificativas_motivos,justificativas_texto,"",1,1)</f>
        <v>MOTORISTA NA GARAGEM EM ESPERA PARA DISPONIBILIDADE DE HORARIOS</v>
      </c>
    </row>
    <row r="4" spans="1:10" ht="29.25" hidden="1" customHeight="1">
      <c r="A4" s="95">
        <v>45795</v>
      </c>
      <c r="B4" s="96">
        <v>24011</v>
      </c>
      <c r="C4" s="97">
        <v>0.84375</v>
      </c>
      <c r="D4" s="96" t="s">
        <v>1405</v>
      </c>
      <c r="E4" s="259" t="s">
        <v>215</v>
      </c>
      <c r="F4" s="96"/>
      <c r="G4" s="96">
        <v>1</v>
      </c>
      <c r="H4" s="98">
        <v>20</v>
      </c>
      <c r="I4" s="259" t="s">
        <v>1406</v>
      </c>
      <c r="J4" s="28" t="str" cm="1">
        <f t="array" ref="J4">_xlfn.XLOOKUP(D4,justificativas_motivos,justificativas_texto,"",1,1)</f>
        <v>MOTORISTA NA GARAGEM EM ESPERA PARA DISPONIBILIDADE DE HORARIOS</v>
      </c>
    </row>
    <row r="5" spans="1:10" ht="29.25" hidden="1" customHeight="1">
      <c r="A5" s="95">
        <v>45795</v>
      </c>
      <c r="B5" s="96">
        <v>16400</v>
      </c>
      <c r="C5" s="97">
        <v>0.29166666666666669</v>
      </c>
      <c r="D5" s="106" t="s">
        <v>1407</v>
      </c>
      <c r="E5" s="106" t="s">
        <v>1392</v>
      </c>
      <c r="F5" s="106"/>
      <c r="G5" s="96">
        <v>1</v>
      </c>
      <c r="H5" s="98">
        <v>20</v>
      </c>
      <c r="I5" s="106" t="s">
        <v>1408</v>
      </c>
      <c r="J5" s="19" t="str" cm="1">
        <f t="array" ref="J5">_xlfn.XLOOKUP(D5,justificativas_motivos,justificativas_texto,"",1,1)</f>
        <v>MOTORISTA ESTA DE TREINAMENTO NA GARAGEM</v>
      </c>
    </row>
    <row r="6" spans="1:10" ht="29.25" hidden="1" customHeight="1">
      <c r="A6" s="95">
        <v>45795</v>
      </c>
      <c r="B6" s="96">
        <v>16400</v>
      </c>
      <c r="C6" s="97">
        <v>0.29166666666666669</v>
      </c>
      <c r="D6" s="96" t="s">
        <v>1407</v>
      </c>
      <c r="E6" s="259" t="s">
        <v>162</v>
      </c>
      <c r="F6" s="96"/>
      <c r="G6" s="96">
        <v>1</v>
      </c>
      <c r="H6" s="98">
        <v>20</v>
      </c>
      <c r="I6" s="106" t="s">
        <v>1408</v>
      </c>
      <c r="J6" s="28" t="str" cm="1">
        <f t="array" ref="J6">_xlfn.XLOOKUP(D6,justificativas_motivos,justificativas_texto,"",1,1)</f>
        <v>MOTORISTA ESTA DE TREINAMENTO NA GARAGEM</v>
      </c>
    </row>
    <row r="7" spans="1:10" ht="29.25" hidden="1" customHeight="1">
      <c r="A7" s="95">
        <v>45795</v>
      </c>
      <c r="B7" s="96">
        <v>24011</v>
      </c>
      <c r="C7" s="97">
        <v>0.79166666666666663</v>
      </c>
      <c r="D7" s="96" t="s">
        <v>1407</v>
      </c>
      <c r="E7" s="259" t="s">
        <v>1409</v>
      </c>
      <c r="F7" s="96"/>
      <c r="G7" s="96">
        <v>1</v>
      </c>
      <c r="H7" s="98">
        <v>20</v>
      </c>
      <c r="I7" s="259" t="s">
        <v>1410</v>
      </c>
      <c r="J7" s="28" t="str" cm="1">
        <f t="array" ref="J7">_xlfn.XLOOKUP(D7,justificativas_motivos,justificativas_texto,"",1,1)</f>
        <v>MOTORISTA ESTA DE TREINAMENTO NA GARAGEM</v>
      </c>
    </row>
    <row r="8" spans="1:10" ht="29.25" hidden="1" customHeight="1">
      <c r="A8" s="95">
        <v>45795</v>
      </c>
      <c r="B8" s="96">
        <v>24011</v>
      </c>
      <c r="C8" s="97">
        <v>0.79166666666666663</v>
      </c>
      <c r="D8" s="96" t="s">
        <v>1407</v>
      </c>
      <c r="E8" s="259" t="s">
        <v>729</v>
      </c>
      <c r="F8" s="96"/>
      <c r="G8" s="96">
        <v>1</v>
      </c>
      <c r="H8" s="98">
        <v>20</v>
      </c>
      <c r="I8" s="259" t="s">
        <v>1410</v>
      </c>
      <c r="J8" s="28" t="str" cm="1">
        <f t="array" ref="J8">_xlfn.XLOOKUP(D8,justificativas_motivos,justificativas_texto,"",1,1)</f>
        <v>MOTORISTA ESTA DE TREINAMENTO NA GARAGEM</v>
      </c>
    </row>
    <row r="9" spans="1:10" ht="29.25" hidden="1" customHeight="1">
      <c r="A9" s="95">
        <v>45795</v>
      </c>
      <c r="B9" s="96">
        <v>19028</v>
      </c>
      <c r="C9" s="97">
        <v>0.79513888888888884</v>
      </c>
      <c r="D9" s="96" t="s">
        <v>1407</v>
      </c>
      <c r="E9" s="259" t="s">
        <v>324</v>
      </c>
      <c r="F9" s="96"/>
      <c r="G9" s="96">
        <v>1</v>
      </c>
      <c r="H9" s="98">
        <v>20</v>
      </c>
      <c r="I9" s="259" t="s">
        <v>1411</v>
      </c>
      <c r="J9" s="28" t="str" cm="1">
        <f t="array" ref="J9">_xlfn.XLOOKUP(D9,justificativas_motivos,justificativas_texto,"",1,1)</f>
        <v>MOTORISTA ESTA DE TREINAMENTO NA GARAGEM</v>
      </c>
    </row>
    <row r="10" spans="1:10" ht="29.25" hidden="1" customHeight="1">
      <c r="A10" s="95">
        <v>45795</v>
      </c>
      <c r="B10" s="96">
        <v>19028</v>
      </c>
      <c r="C10" s="97">
        <v>0.79513888888888884</v>
      </c>
      <c r="D10" s="96" t="s">
        <v>1407</v>
      </c>
      <c r="E10" s="259" t="s">
        <v>325</v>
      </c>
      <c r="F10" s="96"/>
      <c r="G10" s="96">
        <v>1</v>
      </c>
      <c r="H10" s="98">
        <v>20</v>
      </c>
      <c r="I10" s="259" t="s">
        <v>1411</v>
      </c>
      <c r="J10" s="28" t="str" cm="1">
        <f t="array" ref="J10">_xlfn.XLOOKUP(D10,justificativas_motivos,justificativas_texto,"",1,1)</f>
        <v>MOTORISTA ESTA DE TREINAMENTO NA GARAGEM</v>
      </c>
    </row>
    <row r="11" spans="1:10" ht="29.25" hidden="1" customHeight="1">
      <c r="A11" s="95">
        <v>45796</v>
      </c>
      <c r="B11" s="96">
        <v>17500</v>
      </c>
      <c r="C11" s="97">
        <v>0.47013888888888888</v>
      </c>
      <c r="D11" s="96" t="s">
        <v>1405</v>
      </c>
      <c r="E11" s="259" t="s">
        <v>481</v>
      </c>
      <c r="F11" s="96"/>
      <c r="G11" s="96">
        <v>1</v>
      </c>
      <c r="H11" s="98">
        <v>20</v>
      </c>
      <c r="I11" s="259" t="s">
        <v>213</v>
      </c>
      <c r="J11" s="28" t="str" cm="1">
        <f t="array" ref="J11">_xlfn.XLOOKUP(D11,justificativas_motivos,justificativas_texto,"",1,1)</f>
        <v>MOTORISTA NA GARAGEM EM ESPERA PARA DISPONIBILIDADE DE HORARIOS</v>
      </c>
    </row>
    <row r="12" spans="1:10" ht="29.25" hidden="1" customHeight="1">
      <c r="A12" s="95">
        <v>45796</v>
      </c>
      <c r="B12" s="96">
        <v>17500</v>
      </c>
      <c r="C12" s="97">
        <v>0.47013888888888888</v>
      </c>
      <c r="D12" s="96" t="s">
        <v>1405</v>
      </c>
      <c r="E12" s="259" t="s">
        <v>149</v>
      </c>
      <c r="F12" s="96"/>
      <c r="G12" s="96">
        <v>1</v>
      </c>
      <c r="H12" s="98">
        <v>20</v>
      </c>
      <c r="I12" s="259" t="s">
        <v>213</v>
      </c>
      <c r="J12" s="28" t="str" cm="1">
        <f t="array" ref="J12">_xlfn.XLOOKUP(D12,justificativas_motivos,justificativas_texto,"",1,1)</f>
        <v>MOTORISTA NA GARAGEM EM ESPERA PARA DISPONIBILIDADE DE HORARIOS</v>
      </c>
    </row>
    <row r="13" spans="1:10" ht="29.25" hidden="1" customHeight="1">
      <c r="A13" s="95">
        <v>45796</v>
      </c>
      <c r="B13" s="96">
        <v>24010</v>
      </c>
      <c r="C13" s="97">
        <v>0.84375</v>
      </c>
      <c r="D13" s="96" t="s">
        <v>1405</v>
      </c>
      <c r="E13" s="259" t="s">
        <v>1415</v>
      </c>
      <c r="F13" s="96"/>
      <c r="G13" s="96">
        <v>1</v>
      </c>
      <c r="H13" s="98">
        <v>20</v>
      </c>
      <c r="I13" s="259" t="s">
        <v>1406</v>
      </c>
      <c r="J13" s="28" t="str" cm="1">
        <f t="array" ref="J13">_xlfn.XLOOKUP(D13,justificativas_motivos,justificativas_texto,"",1,1)</f>
        <v>MOTORISTA NA GARAGEM EM ESPERA PARA DISPONIBILIDADE DE HORARIOS</v>
      </c>
    </row>
    <row r="14" spans="1:10" ht="29.25" hidden="1" customHeight="1">
      <c r="A14" s="95">
        <v>45796</v>
      </c>
      <c r="B14" s="96">
        <v>24010</v>
      </c>
      <c r="C14" s="97">
        <v>0.84375</v>
      </c>
      <c r="D14" s="96" t="s">
        <v>1405</v>
      </c>
      <c r="E14" s="259" t="s">
        <v>544</v>
      </c>
      <c r="F14" s="96"/>
      <c r="G14" s="96">
        <v>1</v>
      </c>
      <c r="H14" s="98">
        <v>20</v>
      </c>
      <c r="I14" s="259" t="s">
        <v>1406</v>
      </c>
      <c r="J14" s="28" t="str" cm="1">
        <f t="array" ref="J14">_xlfn.XLOOKUP(D14,justificativas_motivos,justificativas_texto,"",1,1)</f>
        <v>MOTORISTA NA GARAGEM EM ESPERA PARA DISPONIBILIDADE DE HORARIOS</v>
      </c>
    </row>
    <row r="15" spans="1:10" ht="29.25" hidden="1" customHeight="1">
      <c r="A15" s="95">
        <v>45796</v>
      </c>
      <c r="B15" s="96">
        <v>24010</v>
      </c>
      <c r="C15" s="97">
        <v>0.79166666666666663</v>
      </c>
      <c r="D15" s="96" t="s">
        <v>1407</v>
      </c>
      <c r="E15" s="259" t="s">
        <v>731</v>
      </c>
      <c r="F15" s="96"/>
      <c r="G15" s="96">
        <v>1</v>
      </c>
      <c r="H15" s="98">
        <v>20</v>
      </c>
      <c r="I15" s="259" t="s">
        <v>1410</v>
      </c>
      <c r="J15" s="28" t="str" cm="1">
        <f t="array" ref="J15">_xlfn.XLOOKUP(D15,justificativas_motivos,justificativas_texto,"",1,1)</f>
        <v>MOTORISTA ESTA DE TREINAMENTO NA GARAGEM</v>
      </c>
    </row>
    <row r="16" spans="1:10" ht="29.25" hidden="1" customHeight="1">
      <c r="A16" s="95">
        <v>45796</v>
      </c>
      <c r="B16" s="96">
        <v>24010</v>
      </c>
      <c r="C16" s="97">
        <v>0.79166666666666663</v>
      </c>
      <c r="D16" s="96" t="s">
        <v>1407</v>
      </c>
      <c r="E16" s="259" t="s">
        <v>215</v>
      </c>
      <c r="F16" s="96"/>
      <c r="G16" s="96">
        <v>1</v>
      </c>
      <c r="H16" s="98">
        <v>20</v>
      </c>
      <c r="I16" s="259" t="s">
        <v>1410</v>
      </c>
      <c r="J16" s="28" t="str" cm="1">
        <f t="array" ref="J16">_xlfn.XLOOKUP(D16,justificativas_motivos,justificativas_texto,"",1,1)</f>
        <v>MOTORISTA ESTA DE TREINAMENTO NA GARAGEM</v>
      </c>
    </row>
    <row r="17" spans="1:10" ht="29.25" hidden="1" customHeight="1">
      <c r="A17" s="95">
        <v>45798</v>
      </c>
      <c r="B17" s="96">
        <v>24013</v>
      </c>
      <c r="C17" s="97">
        <v>0.84375</v>
      </c>
      <c r="D17" s="96" t="s">
        <v>1405</v>
      </c>
      <c r="E17" s="259" t="s">
        <v>538</v>
      </c>
      <c r="F17" s="96"/>
      <c r="G17" s="96">
        <v>1</v>
      </c>
      <c r="H17" s="98">
        <v>20</v>
      </c>
      <c r="I17" s="259" t="s">
        <v>1406</v>
      </c>
      <c r="J17" s="28" t="str" cm="1">
        <f t="array" ref="J17">_xlfn.XLOOKUP(D17,justificativas_motivos,justificativas_texto,"",1,1)</f>
        <v>MOTORISTA NA GARAGEM EM ESPERA PARA DISPONIBILIDADE DE HORARIOS</v>
      </c>
    </row>
    <row r="18" spans="1:10" ht="29.25" hidden="1" customHeight="1">
      <c r="A18" s="95">
        <v>45798</v>
      </c>
      <c r="B18" s="96">
        <v>24013</v>
      </c>
      <c r="C18" s="97">
        <v>0.84375</v>
      </c>
      <c r="D18" s="96" t="s">
        <v>1405</v>
      </c>
      <c r="E18" s="259" t="s">
        <v>297</v>
      </c>
      <c r="F18" s="96"/>
      <c r="G18" s="96">
        <v>1</v>
      </c>
      <c r="H18" s="98">
        <v>20</v>
      </c>
      <c r="I18" s="259" t="s">
        <v>1406</v>
      </c>
      <c r="J18" s="28" t="str" cm="1">
        <f t="array" ref="J18">_xlfn.XLOOKUP(D18,justificativas_motivos,justificativas_texto,"",1,1)</f>
        <v>MOTORISTA NA GARAGEM EM ESPERA PARA DISPONIBILIDADE DE HORARIOS</v>
      </c>
    </row>
    <row r="19" spans="1:10" ht="29.25" hidden="1" customHeight="1">
      <c r="A19" s="95">
        <v>45798</v>
      </c>
      <c r="B19" s="96">
        <v>24013</v>
      </c>
      <c r="C19" s="97">
        <v>0.79166666666666663</v>
      </c>
      <c r="D19" s="96" t="s">
        <v>1407</v>
      </c>
      <c r="E19" s="259" t="s">
        <v>1417</v>
      </c>
      <c r="F19" s="96"/>
      <c r="G19" s="96">
        <v>1</v>
      </c>
      <c r="H19" s="98">
        <v>20</v>
      </c>
      <c r="I19" s="259" t="s">
        <v>1410</v>
      </c>
      <c r="J19" s="28" t="str" cm="1">
        <f t="array" ref="J19">_xlfn.XLOOKUP(D19,justificativas_motivos,justificativas_texto,"",1,1)</f>
        <v>MOTORISTA ESTA DE TREINAMENTO NA GARAGEM</v>
      </c>
    </row>
    <row r="20" spans="1:10" ht="29.25" hidden="1" customHeight="1">
      <c r="A20" s="95">
        <v>45798</v>
      </c>
      <c r="B20" s="96">
        <v>24013</v>
      </c>
      <c r="C20" s="97">
        <v>0.79166666666666663</v>
      </c>
      <c r="D20" s="96" t="s">
        <v>1407</v>
      </c>
      <c r="E20" s="259" t="s">
        <v>411</v>
      </c>
      <c r="F20" s="96"/>
      <c r="G20" s="96">
        <v>1</v>
      </c>
      <c r="H20" s="98">
        <v>20</v>
      </c>
      <c r="I20" s="259" t="s">
        <v>1410</v>
      </c>
      <c r="J20" s="28" t="str" cm="1">
        <f t="array" ref="J20">_xlfn.XLOOKUP(D20,justificativas_motivos,justificativas_texto,"",1,1)</f>
        <v>MOTORISTA ESTA DE TREINAMENTO NA GARAGEM</v>
      </c>
    </row>
    <row r="21" spans="1:10" ht="29.25" customHeight="1">
      <c r="A21" s="111">
        <v>45799</v>
      </c>
      <c r="B21" s="101">
        <v>25010</v>
      </c>
      <c r="C21" s="102">
        <v>0.79166666666666663</v>
      </c>
      <c r="D21" s="101" t="s">
        <v>1407</v>
      </c>
      <c r="E21" s="255" t="s">
        <v>297</v>
      </c>
      <c r="F21" s="101"/>
      <c r="G21" s="101" t="str">
        <f t="shared" ref="G21:G24" si="0">IF(E21="MOTORISTA","","1")</f>
        <v>1</v>
      </c>
      <c r="H21" s="103">
        <f t="shared" ref="H21:H24" si="1">IF(E21="MOTORISTA","",18)</f>
        <v>18</v>
      </c>
      <c r="I21" s="255" t="str" cm="1">
        <f t="array" ref="I21">_xlfn.XLOOKUP(C21,gyn_horarios,gyn_trechos_almoco,"",1,1)</f>
        <v>GOIANIA X BELEM 19:00</v>
      </c>
      <c r="J21" s="228" t="str" cm="1">
        <f t="array" ref="J21">_xlfn.XLOOKUP(D21,justificativas_motivos,justificativas_texto,"",1,1)</f>
        <v>MOTORISTA ESTA DE TREINAMENTO NA GARAGEM</v>
      </c>
    </row>
    <row r="22" spans="1:10" ht="29.25" customHeight="1">
      <c r="A22" s="111">
        <v>45799</v>
      </c>
      <c r="B22" s="101">
        <v>25010</v>
      </c>
      <c r="C22" s="102">
        <v>0.79166666666666663</v>
      </c>
      <c r="D22" s="101" t="s">
        <v>1407</v>
      </c>
      <c r="E22" s="255" t="s">
        <v>1420</v>
      </c>
      <c r="F22" s="101"/>
      <c r="G22" s="101" t="str">
        <f t="shared" si="0"/>
        <v>1</v>
      </c>
      <c r="H22" s="103">
        <f t="shared" si="1"/>
        <v>18</v>
      </c>
      <c r="I22" s="255" t="str" cm="1">
        <f t="array" ref="I22">_xlfn.XLOOKUP(C22,gyn_horarios,gyn_trechos_almoco,"",1,1)</f>
        <v>GOIANIA X BELEM 19:00</v>
      </c>
      <c r="J22" s="228" t="str" cm="1">
        <f t="array" ref="J22">_xlfn.XLOOKUP(D22,justificativas_motivos,justificativas_texto,"",1,1)</f>
        <v>MOTORISTA ESTA DE TREINAMENTO NA GARAGEM</v>
      </c>
    </row>
    <row r="23" spans="1:10" ht="29.25" customHeight="1">
      <c r="A23" s="111">
        <v>45799</v>
      </c>
      <c r="B23" s="101">
        <v>25010</v>
      </c>
      <c r="C23" s="102">
        <v>0.84375</v>
      </c>
      <c r="D23" s="101" t="s">
        <v>1405</v>
      </c>
      <c r="E23" s="255" t="s">
        <v>154</v>
      </c>
      <c r="F23" s="101"/>
      <c r="G23" s="101" t="str">
        <f t="shared" si="0"/>
        <v>1</v>
      </c>
      <c r="H23" s="103">
        <f t="shared" si="1"/>
        <v>18</v>
      </c>
      <c r="I23" s="255" t="str" cm="1">
        <f t="array" ref="I23">_xlfn.XLOOKUP(C23,gyn_horarios,gyn_trechos_almoco,"",1,1)</f>
        <v>FORTALEZA X SINOP 20:30</v>
      </c>
      <c r="J23" s="228" t="str" cm="1">
        <f t="array" ref="J23">_xlfn.XLOOKUP(D23,justificativas_motivos,justificativas_texto,"",1,1)</f>
        <v>MOTORISTA NA GARAGEM EM ESPERA PARA DISPONIBILIDADE DE HORARIOS</v>
      </c>
    </row>
    <row r="24" spans="1:10" ht="29.25" customHeight="1">
      <c r="A24" s="111">
        <v>45799</v>
      </c>
      <c r="B24" s="101">
        <v>25010</v>
      </c>
      <c r="C24" s="102">
        <v>0.84375</v>
      </c>
      <c r="D24" s="101" t="s">
        <v>1405</v>
      </c>
      <c r="E24" s="255" t="s">
        <v>519</v>
      </c>
      <c r="F24" s="101"/>
      <c r="G24" s="101" t="str">
        <f t="shared" si="0"/>
        <v>1</v>
      </c>
      <c r="H24" s="103">
        <f t="shared" si="1"/>
        <v>18</v>
      </c>
      <c r="I24" s="255" t="str" cm="1">
        <f t="array" ref="I24">_xlfn.XLOOKUP(C24,gyn_horarios,gyn_trechos_almoco,"",1,1)</f>
        <v>FORTALEZA X SINOP 20:30</v>
      </c>
      <c r="J24" s="228" t="str" cm="1">
        <f t="array" ref="J24">_xlfn.XLOOKUP(D24,justificativas_motivos,justificativas_texto,"",1,1)</f>
        <v>MOTORISTA NA GARAGEM EM ESPERA PARA DISPONIBILIDADE DE HORARIOS</v>
      </c>
    </row>
    <row r="25" spans="1:10" ht="29.25" customHeight="1">
      <c r="A25" s="99"/>
      <c r="B25" s="115"/>
      <c r="C25" s="115"/>
      <c r="D25" s="115"/>
      <c r="E25" s="260"/>
      <c r="F25" s="264" t="s">
        <v>1412</v>
      </c>
      <c r="G25" s="115">
        <f>SUBTOTAL(109,G3:G24)</f>
        <v>0</v>
      </c>
      <c r="H25" s="115">
        <f>SUBTOTAL(109,H3:H24)</f>
        <v>72</v>
      </c>
      <c r="I25" s="262"/>
      <c r="J25" s="27">
        <f>SUBTOTAL(103,cr_impAlm10[JUSTIFICATIVAS])</f>
        <v>4</v>
      </c>
    </row>
    <row r="26" spans="1:10" ht="29.25" customHeight="1">
      <c r="A26" s="104"/>
      <c r="B26" s="99"/>
      <c r="C26" s="99"/>
      <c r="D26" s="99"/>
      <c r="E26" s="99"/>
      <c r="F26" s="278" t="s">
        <v>1418</v>
      </c>
      <c r="G26" s="278">
        <v>3</v>
      </c>
      <c r="H26" s="280">
        <f>5*G26</f>
        <v>15</v>
      </c>
      <c r="I26" s="99"/>
    </row>
    <row r="27" spans="1:10" ht="29.25" customHeight="1">
      <c r="A27" s="104"/>
      <c r="B27" s="99"/>
      <c r="C27" s="99"/>
      <c r="D27" s="99"/>
      <c r="E27" s="99"/>
      <c r="F27" s="278" t="s">
        <v>1419</v>
      </c>
      <c r="G27" s="303">
        <f>H26+H25</f>
        <v>87</v>
      </c>
      <c r="H27" s="301"/>
      <c r="I27" s="99"/>
    </row>
  </sheetData>
  <mergeCells count="2">
    <mergeCell ref="A1:I1"/>
    <mergeCell ref="G27:H27"/>
  </mergeCells>
  <conditionalFormatting sqref="I3:I24">
    <cfRule type="cellIs" dxfId="107" priority="1" operator="equal">
      <formula>"ATUALIZE A BASE DE DADOS"</formula>
    </cfRule>
  </conditionalFormatting>
  <dataValidations count="1">
    <dataValidation type="list" allowBlank="1" showInputMessage="1" showErrorMessage="1" sqref="E2:E24 E26:E1048576" xr:uid="{0D71259C-52BE-4FCC-A576-CEBE1BA07405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CCFA-C953-44DC-A986-4F4A93ED759D}">
  <sheetPr>
    <tabColor theme="5" tint="0.39997558519241921"/>
    <pageSetUpPr fitToPage="1"/>
  </sheetPr>
  <dimension ref="A1:K21"/>
  <sheetViews>
    <sheetView zoomScale="85" zoomScaleNormal="85" workbookViewId="0">
      <selection activeCell="I8" sqref="I8"/>
    </sheetView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19.75" style="18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1" ht="29.25" customHeight="1">
      <c r="A1" s="302" t="s">
        <v>1421</v>
      </c>
      <c r="B1" s="302"/>
      <c r="C1" s="302"/>
      <c r="D1" s="302"/>
      <c r="E1" s="302"/>
      <c r="F1" s="302"/>
      <c r="G1" s="302"/>
      <c r="H1" s="302"/>
      <c r="I1" s="302"/>
      <c r="J1" s="30"/>
      <c r="K1" s="99"/>
    </row>
    <row r="2" spans="1:11" ht="29.25" customHeight="1">
      <c r="A2" s="107" t="s">
        <v>1</v>
      </c>
      <c r="B2" s="108" t="s">
        <v>2</v>
      </c>
      <c r="C2" s="107" t="s">
        <v>3</v>
      </c>
      <c r="D2" s="109" t="s">
        <v>4</v>
      </c>
      <c r="E2" s="279" t="s">
        <v>5</v>
      </c>
      <c r="F2" s="279" t="s">
        <v>6</v>
      </c>
      <c r="G2" s="279" t="s">
        <v>7</v>
      </c>
      <c r="H2" s="110" t="s">
        <v>8</v>
      </c>
      <c r="I2" s="279" t="s">
        <v>9</v>
      </c>
      <c r="J2" s="112" t="s">
        <v>10</v>
      </c>
      <c r="K2" s="99"/>
    </row>
    <row r="3" spans="1:11" ht="29.25" customHeight="1">
      <c r="A3" s="218"/>
      <c r="B3" s="219"/>
      <c r="C3" s="219"/>
      <c r="D3" s="220"/>
      <c r="E3" s="255"/>
      <c r="F3" s="221"/>
      <c r="G3" s="221"/>
      <c r="H3" s="222"/>
      <c r="I3" s="255"/>
      <c r="J3" s="256" t="str" cm="1">
        <f t="array" ref="J3">_xlfn.XLOOKUP(D3,justificativas_motivos,justificativas_texto,"",1,1)</f>
        <v/>
      </c>
      <c r="K3" s="99"/>
    </row>
    <row r="4" spans="1:11" ht="29.25" customHeight="1">
      <c r="A4" s="218"/>
      <c r="B4" s="219"/>
      <c r="C4" s="219"/>
      <c r="D4" s="220"/>
      <c r="E4" s="255"/>
      <c r="F4" s="221"/>
      <c r="G4" s="221"/>
      <c r="H4" s="222"/>
      <c r="I4" s="255"/>
      <c r="J4" s="256" t="str" cm="1">
        <f t="array" ref="J4">_xlfn.XLOOKUP(D4,justificativas_motivos,justificativas_texto,"",1,1)</f>
        <v/>
      </c>
      <c r="K4" s="99"/>
    </row>
    <row r="5" spans="1:11" ht="29.25" customHeight="1">
      <c r="A5" s="218"/>
      <c r="B5" s="219"/>
      <c r="C5" s="219"/>
      <c r="D5" s="220"/>
      <c r="E5" s="255"/>
      <c r="F5" s="221"/>
      <c r="G5" s="221"/>
      <c r="H5" s="222"/>
      <c r="I5" s="255"/>
      <c r="J5" s="256" t="str" cm="1">
        <f t="array" ref="J5">_xlfn.XLOOKUP(D5,justificativas_motivos,justificativas_texto,"",1,1)</f>
        <v/>
      </c>
      <c r="K5" s="99"/>
    </row>
    <row r="6" spans="1:11" ht="29.25" customHeight="1">
      <c r="A6" s="218"/>
      <c r="B6" s="219"/>
      <c r="C6" s="219"/>
      <c r="D6" s="220"/>
      <c r="E6" s="255"/>
      <c r="F6" s="221"/>
      <c r="G6" s="221"/>
      <c r="H6" s="222"/>
      <c r="I6" s="255"/>
      <c r="J6" s="256" t="str" cm="1">
        <f t="array" ref="J6">_xlfn.XLOOKUP(D6,justificativas_motivos,justificativas_texto,"",1,1)</f>
        <v/>
      </c>
      <c r="K6" s="99"/>
    </row>
    <row r="7" spans="1:11" ht="29.25" customHeight="1">
      <c r="A7" s="218"/>
      <c r="B7" s="219"/>
      <c r="C7" s="219"/>
      <c r="D7" s="220"/>
      <c r="E7" s="255"/>
      <c r="F7" s="221"/>
      <c r="G7" s="221"/>
      <c r="H7" s="222"/>
      <c r="I7" s="255"/>
      <c r="J7" s="256" t="str" cm="1">
        <f t="array" ref="J7">_xlfn.XLOOKUP(D7,justificativas_motivos,justificativas_texto,"",1,1)</f>
        <v/>
      </c>
      <c r="K7" s="99"/>
    </row>
    <row r="8" spans="1:11" ht="29.25" customHeight="1">
      <c r="A8" s="218"/>
      <c r="B8" s="219"/>
      <c r="C8" s="219"/>
      <c r="D8" s="220"/>
      <c r="E8" s="255"/>
      <c r="F8" s="221"/>
      <c r="G8" s="221"/>
      <c r="H8" s="222"/>
      <c r="I8" s="255"/>
      <c r="J8" s="256" t="str" cm="1">
        <f t="array" ref="J8">_xlfn.XLOOKUP(D8,justificativas_motivos,justificativas_texto,"",1,1)</f>
        <v/>
      </c>
      <c r="K8" s="99"/>
    </row>
    <row r="9" spans="1:11" ht="29.25" customHeight="1">
      <c r="A9" s="218"/>
      <c r="B9" s="219"/>
      <c r="C9" s="219"/>
      <c r="D9" s="220"/>
      <c r="E9" s="255"/>
      <c r="F9" s="221"/>
      <c r="G9" s="221"/>
      <c r="H9" s="222"/>
      <c r="I9" s="255"/>
      <c r="J9" s="256" t="str" cm="1">
        <f t="array" ref="J9">_xlfn.XLOOKUP(D9,justificativas_motivos,justificativas_texto,"",1,1)</f>
        <v/>
      </c>
      <c r="K9" s="99"/>
    </row>
    <row r="10" spans="1:11" ht="29.25" customHeight="1">
      <c r="A10" s="218"/>
      <c r="B10" s="219"/>
      <c r="C10" s="219"/>
      <c r="D10" s="220"/>
      <c r="E10" s="255"/>
      <c r="F10" s="221"/>
      <c r="G10" s="221"/>
      <c r="H10" s="222"/>
      <c r="I10" s="255"/>
      <c r="J10" s="256" t="str" cm="1">
        <f t="array" ref="J10">_xlfn.XLOOKUP(D10,justificativas_motivos,justificativas_texto,"",1,1)</f>
        <v/>
      </c>
      <c r="K10" s="99"/>
    </row>
    <row r="11" spans="1:11" ht="29.25" customHeight="1">
      <c r="A11" s="111"/>
      <c r="B11" s="101"/>
      <c r="C11" s="102"/>
      <c r="D11" s="101"/>
      <c r="E11" s="255"/>
      <c r="F11" s="101"/>
      <c r="G11" s="101"/>
      <c r="H11" s="103"/>
      <c r="I11" s="255"/>
      <c r="J11" s="261" t="str" cm="1">
        <f t="array" ref="J11">_xlfn.XLOOKUP(D11,justificativas_motivos,justificativas_texto,"",1,1)</f>
        <v/>
      </c>
      <c r="K11" s="99"/>
    </row>
    <row r="12" spans="1:11" ht="29.25" customHeight="1">
      <c r="A12" s="111"/>
      <c r="B12" s="101"/>
      <c r="C12" s="102"/>
      <c r="D12" s="101"/>
      <c r="E12" s="255"/>
      <c r="F12" s="101"/>
      <c r="G12" s="101"/>
      <c r="H12" s="103"/>
      <c r="I12" s="255"/>
      <c r="J12" s="261" t="str" cm="1">
        <f t="array" ref="J12">_xlfn.XLOOKUP(D12,justificativas_motivos,justificativas_texto,"",1,1)</f>
        <v/>
      </c>
      <c r="K12" s="99"/>
    </row>
    <row r="13" spans="1:11" ht="29.25" customHeight="1">
      <c r="A13" s="111"/>
      <c r="B13" s="101"/>
      <c r="C13" s="102"/>
      <c r="D13" s="101"/>
      <c r="E13" s="255"/>
      <c r="F13" s="101"/>
      <c r="G13" s="101"/>
      <c r="H13" s="103"/>
      <c r="I13" s="255"/>
      <c r="J13" s="261" t="str" cm="1">
        <f t="array" ref="J13">_xlfn.XLOOKUP(D13,justificativas_motivos,justificativas_texto,"",1,1)</f>
        <v/>
      </c>
      <c r="K13" s="99"/>
    </row>
    <row r="14" spans="1:11" ht="29.25" customHeight="1">
      <c r="A14" s="111"/>
      <c r="B14" s="101"/>
      <c r="C14" s="102"/>
      <c r="D14" s="101"/>
      <c r="E14" s="255"/>
      <c r="F14" s="101"/>
      <c r="G14" s="101"/>
      <c r="H14" s="103"/>
      <c r="I14" s="255"/>
      <c r="J14" s="261" t="str" cm="1">
        <f t="array" ref="J14">_xlfn.XLOOKUP(D14,justificativas_motivos,justificativas_texto,"",1,1)</f>
        <v/>
      </c>
      <c r="K14" s="99"/>
    </row>
    <row r="15" spans="1:11" ht="29.25" customHeight="1">
      <c r="A15" s="111"/>
      <c r="B15" s="101"/>
      <c r="C15" s="102"/>
      <c r="D15" s="101"/>
      <c r="E15" s="255"/>
      <c r="F15" s="101"/>
      <c r="G15" s="101"/>
      <c r="H15" s="103"/>
      <c r="I15" s="255"/>
      <c r="J15" s="261" t="str" cm="1">
        <f t="array" ref="J15">_xlfn.XLOOKUP(D15,justificativas_motivos,justificativas_texto,"",1,1)</f>
        <v/>
      </c>
      <c r="K15" s="99"/>
    </row>
    <row r="16" spans="1:11" ht="29.25" customHeight="1">
      <c r="A16" s="111"/>
      <c r="B16" s="101"/>
      <c r="C16" s="102"/>
      <c r="D16" s="101"/>
      <c r="E16" s="255"/>
      <c r="F16" s="101"/>
      <c r="G16" s="101"/>
      <c r="H16" s="103"/>
      <c r="I16" s="255"/>
      <c r="J16" s="261" t="str" cm="1">
        <f t="array" ref="J16">_xlfn.XLOOKUP(D16,justificativas_motivos,justificativas_texto,"",1,1)</f>
        <v/>
      </c>
      <c r="K16" s="99"/>
    </row>
    <row r="17" spans="1:11" ht="29.25" customHeight="1">
      <c r="A17" s="111"/>
      <c r="B17" s="101"/>
      <c r="C17" s="102"/>
      <c r="D17" s="101"/>
      <c r="E17" s="255"/>
      <c r="F17" s="101"/>
      <c r="G17" s="101"/>
      <c r="H17" s="103"/>
      <c r="I17" s="255"/>
      <c r="J17" s="261" t="str" cm="1">
        <f t="array" ref="J17">_xlfn.XLOOKUP(D17,justificativas_motivos,justificativas_texto,"",1,1)</f>
        <v/>
      </c>
      <c r="K17" s="99"/>
    </row>
    <row r="18" spans="1:11" ht="29.25" customHeight="1">
      <c r="A18" s="111"/>
      <c r="B18" s="101"/>
      <c r="C18" s="102"/>
      <c r="D18" s="101"/>
      <c r="E18" s="255"/>
      <c r="F18" s="101"/>
      <c r="G18" s="101"/>
      <c r="H18" s="103"/>
      <c r="I18" s="255"/>
      <c r="J18" s="261" t="str" cm="1">
        <f t="array" ref="J18">_xlfn.XLOOKUP(D18,justificativas_motivos,justificativas_texto,"",1,1)</f>
        <v/>
      </c>
      <c r="K18" s="99"/>
    </row>
    <row r="19" spans="1:11" ht="29.25" customHeight="1">
      <c r="A19" s="104"/>
      <c r="B19" s="115"/>
      <c r="C19" s="115"/>
      <c r="D19" s="115"/>
      <c r="E19" s="262"/>
      <c r="F19" s="106" t="s">
        <v>1412</v>
      </c>
      <c r="G19" s="106">
        <f>SUBTOTAL(102,G3:G18)</f>
        <v>0</v>
      </c>
      <c r="H19" s="118">
        <f>SUBTOTAL(109,H3:H18)</f>
        <v>0</v>
      </c>
      <c r="I19" s="263"/>
      <c r="J19" s="259">
        <f>SUBTOTAL(103,cr_impAlm101112131415[JUSTIFICATIVAS])</f>
        <v>16</v>
      </c>
      <c r="K19" s="99"/>
    </row>
    <row r="20" spans="1:11" ht="29.25" customHeight="1">
      <c r="A20" s="104"/>
      <c r="B20" s="99"/>
      <c r="C20" s="99"/>
      <c r="D20" s="99"/>
      <c r="E20" s="99"/>
      <c r="F20" s="301" t="s">
        <v>1413</v>
      </c>
      <c r="G20" s="301"/>
      <c r="H20" s="301"/>
      <c r="I20" s="99"/>
      <c r="J20" s="99"/>
      <c r="K20" s="99"/>
    </row>
    <row r="21" spans="1:11" ht="29.25" customHeight="1">
      <c r="A21" s="104"/>
      <c r="B21" s="99"/>
      <c r="C21" s="99"/>
      <c r="D21" s="99"/>
      <c r="E21" s="99"/>
      <c r="F21" s="99"/>
      <c r="G21" s="99"/>
      <c r="H21" s="99"/>
      <c r="I21" s="99"/>
      <c r="J21" s="99"/>
      <c r="K21" s="99"/>
    </row>
  </sheetData>
  <mergeCells count="2">
    <mergeCell ref="A1:I1"/>
    <mergeCell ref="F20:H20"/>
  </mergeCells>
  <conditionalFormatting sqref="I3:I18">
    <cfRule type="cellIs" dxfId="80" priority="1" operator="equal">
      <formula>"ATUALIZE A BASE DE DADOS"</formula>
    </cfRule>
  </conditionalFormatting>
  <dataValidations count="1">
    <dataValidation type="list" allowBlank="1" showInputMessage="1" showErrorMessage="1" sqref="E2:E18 E20:E1048576" xr:uid="{7E158AE3-6FD9-4FF9-9C42-9A877CBB5C4C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36E2-46A5-4EEC-A34F-10E855578C6F}">
  <sheetPr>
    <tabColor theme="5" tint="0.39997558519241921"/>
    <pageSetUpPr fitToPage="1"/>
  </sheetPr>
  <dimension ref="A1:K21"/>
  <sheetViews>
    <sheetView zoomScale="85" zoomScaleNormal="85" workbookViewId="0"/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19.75" style="18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1" ht="29.25" customHeight="1">
      <c r="A1" s="302" t="s">
        <v>1422</v>
      </c>
      <c r="B1" s="302"/>
      <c r="C1" s="302"/>
      <c r="D1" s="302"/>
      <c r="E1" s="302"/>
      <c r="F1" s="302"/>
      <c r="G1" s="302"/>
      <c r="H1" s="302"/>
      <c r="I1" s="302"/>
      <c r="J1" s="30"/>
      <c r="K1" s="99"/>
    </row>
    <row r="2" spans="1:11" ht="29.25" customHeight="1">
      <c r="A2" s="107" t="s">
        <v>1</v>
      </c>
      <c r="B2" s="108" t="s">
        <v>2</v>
      </c>
      <c r="C2" s="107" t="s">
        <v>3</v>
      </c>
      <c r="D2" s="109" t="s">
        <v>4</v>
      </c>
      <c r="E2" s="279" t="s">
        <v>5</v>
      </c>
      <c r="F2" s="279" t="s">
        <v>6</v>
      </c>
      <c r="G2" s="279" t="s">
        <v>7</v>
      </c>
      <c r="H2" s="110" t="s">
        <v>8</v>
      </c>
      <c r="I2" s="279" t="s">
        <v>9</v>
      </c>
      <c r="J2" s="112" t="s">
        <v>10</v>
      </c>
      <c r="K2" s="99"/>
    </row>
    <row r="3" spans="1:11" ht="29.25" customHeight="1">
      <c r="A3" s="218"/>
      <c r="B3" s="219"/>
      <c r="C3" s="219"/>
      <c r="D3" s="220"/>
      <c r="E3" s="255"/>
      <c r="F3" s="221"/>
      <c r="G3" s="221"/>
      <c r="H3" s="222"/>
      <c r="I3" s="255"/>
      <c r="J3" s="256" t="str" cm="1">
        <f t="array" ref="J3">_xlfn.XLOOKUP(D3,justificativas_motivos,justificativas_texto,"",1,1)</f>
        <v/>
      </c>
      <c r="K3" s="99"/>
    </row>
    <row r="4" spans="1:11" ht="29.25" customHeight="1">
      <c r="A4" s="218"/>
      <c r="B4" s="219"/>
      <c r="C4" s="219"/>
      <c r="D4" s="220"/>
      <c r="E4" s="255"/>
      <c r="F4" s="221"/>
      <c r="G4" s="221"/>
      <c r="H4" s="222"/>
      <c r="I4" s="255"/>
      <c r="J4" s="256" t="str" cm="1">
        <f t="array" ref="J4">_xlfn.XLOOKUP(D4,justificativas_motivos,justificativas_texto,"",1,1)</f>
        <v/>
      </c>
      <c r="K4" s="99"/>
    </row>
    <row r="5" spans="1:11" ht="29.25" customHeight="1">
      <c r="A5" s="218"/>
      <c r="B5" s="219"/>
      <c r="C5" s="219"/>
      <c r="D5" s="220"/>
      <c r="E5" s="255"/>
      <c r="F5" s="221"/>
      <c r="G5" s="221"/>
      <c r="H5" s="222"/>
      <c r="I5" s="255"/>
      <c r="J5" s="256" t="str" cm="1">
        <f t="array" ref="J5">_xlfn.XLOOKUP(D5,justificativas_motivos,justificativas_texto,"",1,1)</f>
        <v/>
      </c>
      <c r="K5" s="99"/>
    </row>
    <row r="6" spans="1:11" ht="29.25" customHeight="1">
      <c r="A6" s="218"/>
      <c r="B6" s="219"/>
      <c r="C6" s="219"/>
      <c r="D6" s="220"/>
      <c r="E6" s="255"/>
      <c r="F6" s="221"/>
      <c r="G6" s="221"/>
      <c r="H6" s="222"/>
      <c r="I6" s="255"/>
      <c r="J6" s="256" t="str" cm="1">
        <f t="array" ref="J6">_xlfn.XLOOKUP(D6,justificativas_motivos,justificativas_texto,"",1,1)</f>
        <v/>
      </c>
      <c r="K6" s="99"/>
    </row>
    <row r="7" spans="1:11" ht="29.25" customHeight="1">
      <c r="A7" s="218"/>
      <c r="B7" s="219"/>
      <c r="C7" s="219"/>
      <c r="D7" s="220"/>
      <c r="E7" s="255"/>
      <c r="F7" s="221"/>
      <c r="G7" s="221"/>
      <c r="H7" s="222"/>
      <c r="I7" s="255"/>
      <c r="J7" s="256" t="str" cm="1">
        <f t="array" ref="J7">_xlfn.XLOOKUP(D7,justificativas_motivos,justificativas_texto,"",1,1)</f>
        <v/>
      </c>
      <c r="K7" s="99"/>
    </row>
    <row r="8" spans="1:11" ht="29.25" customHeight="1">
      <c r="A8" s="218"/>
      <c r="B8" s="219"/>
      <c r="C8" s="219"/>
      <c r="D8" s="220"/>
      <c r="E8" s="255"/>
      <c r="F8" s="221"/>
      <c r="G8" s="221"/>
      <c r="H8" s="222"/>
      <c r="I8" s="255"/>
      <c r="J8" s="256" t="str" cm="1">
        <f t="array" ref="J8">_xlfn.XLOOKUP(D8,justificativas_motivos,justificativas_texto,"",1,1)</f>
        <v/>
      </c>
      <c r="K8" s="99"/>
    </row>
    <row r="9" spans="1:11" ht="29.25" customHeight="1">
      <c r="A9" s="218"/>
      <c r="B9" s="219"/>
      <c r="C9" s="219"/>
      <c r="D9" s="220"/>
      <c r="E9" s="255"/>
      <c r="F9" s="221"/>
      <c r="G9" s="221"/>
      <c r="H9" s="222"/>
      <c r="I9" s="255"/>
      <c r="J9" s="256" t="str" cm="1">
        <f t="array" ref="J9">_xlfn.XLOOKUP(D9,justificativas_motivos,justificativas_texto,"",1,1)</f>
        <v/>
      </c>
      <c r="K9" s="99"/>
    </row>
    <row r="10" spans="1:11" ht="29.25" customHeight="1">
      <c r="A10" s="218"/>
      <c r="B10" s="219"/>
      <c r="C10" s="219"/>
      <c r="D10" s="220"/>
      <c r="E10" s="255"/>
      <c r="F10" s="221"/>
      <c r="G10" s="221"/>
      <c r="H10" s="222"/>
      <c r="I10" s="255"/>
      <c r="J10" s="256" t="str" cm="1">
        <f t="array" ref="J10">_xlfn.XLOOKUP(D10,justificativas_motivos,justificativas_texto,"",1,1)</f>
        <v/>
      </c>
      <c r="K10" s="99"/>
    </row>
    <row r="11" spans="1:11" ht="29.25" customHeight="1">
      <c r="A11" s="111"/>
      <c r="B11" s="101"/>
      <c r="C11" s="102"/>
      <c r="D11" s="101"/>
      <c r="E11" s="255"/>
      <c r="F11" s="101"/>
      <c r="G11" s="101"/>
      <c r="H11" s="103"/>
      <c r="I11" s="255"/>
      <c r="J11" s="261" t="str" cm="1">
        <f t="array" ref="J11">_xlfn.XLOOKUP(D11,justificativas_motivos,justificativas_texto,"",1,1)</f>
        <v/>
      </c>
      <c r="K11" s="99"/>
    </row>
    <row r="12" spans="1:11" ht="29.25" customHeight="1">
      <c r="A12" s="111"/>
      <c r="B12" s="101"/>
      <c r="C12" s="102"/>
      <c r="D12" s="101"/>
      <c r="E12" s="255"/>
      <c r="F12" s="101"/>
      <c r="G12" s="101"/>
      <c r="H12" s="103"/>
      <c r="I12" s="255"/>
      <c r="J12" s="261" t="str" cm="1">
        <f t="array" ref="J12">_xlfn.XLOOKUP(D12,justificativas_motivos,justificativas_texto,"",1,1)</f>
        <v/>
      </c>
      <c r="K12" s="99"/>
    </row>
    <row r="13" spans="1:11" ht="29.25" customHeight="1">
      <c r="A13" s="111"/>
      <c r="B13" s="101"/>
      <c r="C13" s="102"/>
      <c r="D13" s="101"/>
      <c r="E13" s="255"/>
      <c r="F13" s="101"/>
      <c r="G13" s="101"/>
      <c r="H13" s="103"/>
      <c r="I13" s="255"/>
      <c r="J13" s="261" t="str" cm="1">
        <f t="array" ref="J13">_xlfn.XLOOKUP(D13,justificativas_motivos,justificativas_texto,"",1,1)</f>
        <v/>
      </c>
      <c r="K13" s="99"/>
    </row>
    <row r="14" spans="1:11" ht="29.25" customHeight="1">
      <c r="A14" s="111"/>
      <c r="B14" s="101"/>
      <c r="C14" s="102"/>
      <c r="D14" s="101"/>
      <c r="E14" s="255"/>
      <c r="F14" s="101"/>
      <c r="G14" s="101"/>
      <c r="H14" s="103"/>
      <c r="I14" s="255"/>
      <c r="J14" s="261" t="str" cm="1">
        <f t="array" ref="J14">_xlfn.XLOOKUP(D14,justificativas_motivos,justificativas_texto,"",1,1)</f>
        <v/>
      </c>
      <c r="K14" s="99"/>
    </row>
    <row r="15" spans="1:11" ht="29.25" customHeight="1">
      <c r="A15" s="111"/>
      <c r="B15" s="101"/>
      <c r="C15" s="102"/>
      <c r="D15" s="101"/>
      <c r="E15" s="255"/>
      <c r="F15" s="101"/>
      <c r="G15" s="101"/>
      <c r="H15" s="103"/>
      <c r="I15" s="255"/>
      <c r="J15" s="261" t="str" cm="1">
        <f t="array" ref="J15">_xlfn.XLOOKUP(D15,justificativas_motivos,justificativas_texto,"",1,1)</f>
        <v/>
      </c>
      <c r="K15" s="99"/>
    </row>
    <row r="16" spans="1:11" ht="29.25" customHeight="1">
      <c r="A16" s="111"/>
      <c r="B16" s="101"/>
      <c r="C16" s="102"/>
      <c r="D16" s="101"/>
      <c r="E16" s="255"/>
      <c r="F16" s="101"/>
      <c r="G16" s="101"/>
      <c r="H16" s="103"/>
      <c r="I16" s="255"/>
      <c r="J16" s="261" t="str" cm="1">
        <f t="array" ref="J16">_xlfn.XLOOKUP(D16,justificativas_motivos,justificativas_texto,"",1,1)</f>
        <v/>
      </c>
      <c r="K16" s="99"/>
    </row>
    <row r="17" spans="1:11" ht="29.25" customHeight="1">
      <c r="A17" s="111"/>
      <c r="B17" s="101"/>
      <c r="C17" s="102"/>
      <c r="D17" s="101"/>
      <c r="E17" s="255"/>
      <c r="F17" s="101"/>
      <c r="G17" s="101"/>
      <c r="H17" s="103"/>
      <c r="I17" s="255"/>
      <c r="J17" s="261" t="str" cm="1">
        <f t="array" ref="J17">_xlfn.XLOOKUP(D17,justificativas_motivos,justificativas_texto,"",1,1)</f>
        <v/>
      </c>
      <c r="K17" s="99"/>
    </row>
    <row r="18" spans="1:11" ht="29.25" customHeight="1">
      <c r="A18" s="111"/>
      <c r="B18" s="101"/>
      <c r="C18" s="102"/>
      <c r="D18" s="101"/>
      <c r="E18" s="255"/>
      <c r="F18" s="101"/>
      <c r="G18" s="101"/>
      <c r="H18" s="103"/>
      <c r="I18" s="255"/>
      <c r="J18" s="261" t="str" cm="1">
        <f t="array" ref="J18">_xlfn.XLOOKUP(D18,justificativas_motivos,justificativas_texto,"",1,1)</f>
        <v/>
      </c>
      <c r="K18" s="99"/>
    </row>
    <row r="19" spans="1:11" ht="29.25" customHeight="1">
      <c r="A19" s="104"/>
      <c r="B19" s="115"/>
      <c r="C19" s="115"/>
      <c r="D19" s="115"/>
      <c r="E19" s="262"/>
      <c r="F19" s="106" t="s">
        <v>1412</v>
      </c>
      <c r="G19" s="106">
        <f>SUBTOTAL(102,G3:G18)</f>
        <v>0</v>
      </c>
      <c r="H19" s="118">
        <f>SUBTOTAL(109,H3:H18)</f>
        <v>0</v>
      </c>
      <c r="I19" s="263"/>
      <c r="J19" s="259">
        <f>SUBTOTAL(103,cr_impAlm10111213[JUSTIFICATIVAS])</f>
        <v>16</v>
      </c>
      <c r="K19" s="99"/>
    </row>
    <row r="20" spans="1:11" ht="29.25" customHeight="1">
      <c r="A20" s="104"/>
      <c r="B20" s="99"/>
      <c r="C20" s="99"/>
      <c r="D20" s="99"/>
      <c r="E20" s="99"/>
      <c r="F20" s="301" t="s">
        <v>1413</v>
      </c>
      <c r="G20" s="301"/>
      <c r="H20" s="301"/>
      <c r="I20" s="99"/>
      <c r="J20" s="99"/>
      <c r="K20" s="99"/>
    </row>
    <row r="21" spans="1:11" ht="29.25" customHeight="1">
      <c r="A21" s="104"/>
      <c r="B21" s="99"/>
      <c r="C21" s="99"/>
      <c r="D21" s="99"/>
      <c r="E21" s="99"/>
      <c r="F21" s="99"/>
      <c r="G21" s="99"/>
      <c r="H21" s="99"/>
      <c r="I21" s="99"/>
      <c r="J21" s="99"/>
      <c r="K21" s="99"/>
    </row>
  </sheetData>
  <mergeCells count="2">
    <mergeCell ref="A1:I1"/>
    <mergeCell ref="F20:H20"/>
  </mergeCells>
  <conditionalFormatting sqref="I3:I18">
    <cfRule type="cellIs" dxfId="53" priority="1" operator="equal">
      <formula>"ATUALIZE A BASE DE DADOS"</formula>
    </cfRule>
  </conditionalFormatting>
  <dataValidations count="1">
    <dataValidation type="list" allowBlank="1" showInputMessage="1" showErrorMessage="1" sqref="E2:E18 E20:E1048576" xr:uid="{711D9ECF-8ED3-4186-847B-577FB5AFC846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C0CC-DC27-4ECB-B32C-828FDF6E95E9}">
  <sheetPr>
    <tabColor theme="5" tint="0.39997558519241921"/>
    <pageSetUpPr fitToPage="1"/>
  </sheetPr>
  <dimension ref="A1:K21"/>
  <sheetViews>
    <sheetView zoomScale="85" zoomScaleNormal="85" workbookViewId="0"/>
  </sheetViews>
  <sheetFormatPr defaultColWidth="9" defaultRowHeight="29.25" customHeight="1"/>
  <cols>
    <col min="1" max="1" width="11.875" style="32" bestFit="1" customWidth="1"/>
    <col min="2" max="3" width="12.375" style="18" customWidth="1"/>
    <col min="4" max="4" width="19.75" style="18" customWidth="1"/>
    <col min="5" max="5" width="50.75" style="18" bestFit="1" customWidth="1"/>
    <col min="6" max="6" width="51.75" style="18" customWidth="1"/>
    <col min="7" max="7" width="8.375" style="18" customWidth="1"/>
    <col min="8" max="8" width="12.25" style="18" bestFit="1" customWidth="1"/>
    <col min="9" max="9" width="46.625" style="18" bestFit="1" customWidth="1"/>
    <col min="10" max="10" width="80" style="18" hidden="1" customWidth="1"/>
    <col min="11" max="16384" width="9" style="18"/>
  </cols>
  <sheetData>
    <row r="1" spans="1:11" ht="29.25" customHeight="1">
      <c r="A1" s="302" t="s">
        <v>1423</v>
      </c>
      <c r="B1" s="302"/>
      <c r="C1" s="302"/>
      <c r="D1" s="302"/>
      <c r="E1" s="302"/>
      <c r="F1" s="302"/>
      <c r="G1" s="302"/>
      <c r="H1" s="302"/>
      <c r="I1" s="302"/>
      <c r="J1" s="30"/>
      <c r="K1" s="99"/>
    </row>
    <row r="2" spans="1:11" ht="29.25" customHeight="1">
      <c r="A2" s="107" t="s">
        <v>1</v>
      </c>
      <c r="B2" s="108" t="s">
        <v>2</v>
      </c>
      <c r="C2" s="107" t="s">
        <v>3</v>
      </c>
      <c r="D2" s="109" t="s">
        <v>4</v>
      </c>
      <c r="E2" s="279" t="s">
        <v>5</v>
      </c>
      <c r="F2" s="279" t="s">
        <v>6</v>
      </c>
      <c r="G2" s="279" t="s">
        <v>7</v>
      </c>
      <c r="H2" s="110" t="s">
        <v>8</v>
      </c>
      <c r="I2" s="279" t="s">
        <v>9</v>
      </c>
      <c r="J2" s="112" t="s">
        <v>10</v>
      </c>
      <c r="K2" s="99"/>
    </row>
    <row r="3" spans="1:11" ht="29.25" customHeight="1">
      <c r="A3" s="218"/>
      <c r="B3" s="219"/>
      <c r="C3" s="219"/>
      <c r="D3" s="220"/>
      <c r="E3" s="255"/>
      <c r="F3" s="221"/>
      <c r="G3" s="221"/>
      <c r="H3" s="222"/>
      <c r="I3" s="255"/>
      <c r="J3" s="256" t="str" cm="1">
        <f t="array" ref="J3">_xlfn.XLOOKUP(D3,justificativas_motivos,justificativas_texto,"",1,1)</f>
        <v/>
      </c>
      <c r="K3" s="99"/>
    </row>
    <row r="4" spans="1:11" ht="29.25" customHeight="1">
      <c r="A4" s="218"/>
      <c r="B4" s="219"/>
      <c r="C4" s="219"/>
      <c r="D4" s="220"/>
      <c r="E4" s="255"/>
      <c r="F4" s="221"/>
      <c r="G4" s="221"/>
      <c r="H4" s="222"/>
      <c r="I4" s="255"/>
      <c r="J4" s="256" t="str" cm="1">
        <f t="array" ref="J4">_xlfn.XLOOKUP(D4,justificativas_motivos,justificativas_texto,"",1,1)</f>
        <v/>
      </c>
      <c r="K4" s="99"/>
    </row>
    <row r="5" spans="1:11" ht="29.25" customHeight="1">
      <c r="A5" s="218"/>
      <c r="B5" s="219"/>
      <c r="C5" s="219"/>
      <c r="D5" s="220"/>
      <c r="E5" s="255"/>
      <c r="F5" s="221"/>
      <c r="G5" s="221"/>
      <c r="H5" s="222"/>
      <c r="I5" s="255"/>
      <c r="J5" s="256" t="str" cm="1">
        <f t="array" ref="J5">_xlfn.XLOOKUP(D5,justificativas_motivos,justificativas_texto,"",1,1)</f>
        <v/>
      </c>
      <c r="K5" s="99"/>
    </row>
    <row r="6" spans="1:11" ht="29.25" customHeight="1">
      <c r="A6" s="218"/>
      <c r="B6" s="219"/>
      <c r="C6" s="219"/>
      <c r="D6" s="220"/>
      <c r="E6" s="255"/>
      <c r="F6" s="221"/>
      <c r="G6" s="221"/>
      <c r="H6" s="222"/>
      <c r="I6" s="255"/>
      <c r="J6" s="256" t="str" cm="1">
        <f t="array" ref="J6">_xlfn.XLOOKUP(D6,justificativas_motivos,justificativas_texto,"",1,1)</f>
        <v/>
      </c>
      <c r="K6" s="99"/>
    </row>
    <row r="7" spans="1:11" ht="29.25" customHeight="1">
      <c r="A7" s="218"/>
      <c r="B7" s="219"/>
      <c r="C7" s="219"/>
      <c r="D7" s="220"/>
      <c r="E7" s="255"/>
      <c r="F7" s="221"/>
      <c r="G7" s="221"/>
      <c r="H7" s="222"/>
      <c r="I7" s="255"/>
      <c r="J7" s="256" t="str" cm="1">
        <f t="array" ref="J7">_xlfn.XLOOKUP(D7,justificativas_motivos,justificativas_texto,"",1,1)</f>
        <v/>
      </c>
      <c r="K7" s="99"/>
    </row>
    <row r="8" spans="1:11" ht="29.25" customHeight="1">
      <c r="A8" s="218"/>
      <c r="B8" s="219"/>
      <c r="C8" s="219"/>
      <c r="D8" s="220"/>
      <c r="E8" s="255"/>
      <c r="F8" s="221"/>
      <c r="G8" s="221"/>
      <c r="H8" s="222"/>
      <c r="I8" s="255"/>
      <c r="J8" s="256" t="str" cm="1">
        <f t="array" ref="J8">_xlfn.XLOOKUP(D8,justificativas_motivos,justificativas_texto,"",1,1)</f>
        <v/>
      </c>
      <c r="K8" s="99"/>
    </row>
    <row r="9" spans="1:11" ht="29.25" customHeight="1">
      <c r="A9" s="218"/>
      <c r="B9" s="219"/>
      <c r="C9" s="219"/>
      <c r="D9" s="220"/>
      <c r="E9" s="255"/>
      <c r="F9" s="221"/>
      <c r="G9" s="221"/>
      <c r="H9" s="222"/>
      <c r="I9" s="255"/>
      <c r="J9" s="256" t="str" cm="1">
        <f t="array" ref="J9">_xlfn.XLOOKUP(D9,justificativas_motivos,justificativas_texto,"",1,1)</f>
        <v/>
      </c>
      <c r="K9" s="99"/>
    </row>
    <row r="10" spans="1:11" ht="29.25" customHeight="1">
      <c r="A10" s="218"/>
      <c r="B10" s="219"/>
      <c r="C10" s="219"/>
      <c r="D10" s="220"/>
      <c r="E10" s="255"/>
      <c r="F10" s="221"/>
      <c r="G10" s="221"/>
      <c r="H10" s="222"/>
      <c r="I10" s="255"/>
      <c r="J10" s="256" t="str" cm="1">
        <f t="array" ref="J10">_xlfn.XLOOKUP(D10,justificativas_motivos,justificativas_texto,"",1,1)</f>
        <v/>
      </c>
      <c r="K10" s="99"/>
    </row>
    <row r="11" spans="1:11" ht="29.25" customHeight="1">
      <c r="A11" s="111"/>
      <c r="B11" s="101"/>
      <c r="C11" s="102"/>
      <c r="D11" s="101"/>
      <c r="E11" s="255"/>
      <c r="F11" s="101"/>
      <c r="G11" s="101"/>
      <c r="H11" s="103"/>
      <c r="I11" s="255"/>
      <c r="J11" s="261" t="str" cm="1">
        <f t="array" ref="J11">_xlfn.XLOOKUP(D11,justificativas_motivos,justificativas_texto,"",1,1)</f>
        <v/>
      </c>
      <c r="K11" s="99"/>
    </row>
    <row r="12" spans="1:11" ht="29.25" customHeight="1">
      <c r="A12" s="111"/>
      <c r="B12" s="101"/>
      <c r="C12" s="102"/>
      <c r="D12" s="101"/>
      <c r="E12" s="255"/>
      <c r="F12" s="101"/>
      <c r="G12" s="101"/>
      <c r="H12" s="103"/>
      <c r="I12" s="255"/>
      <c r="J12" s="261" t="str" cm="1">
        <f t="array" ref="J12">_xlfn.XLOOKUP(D12,justificativas_motivos,justificativas_texto,"",1,1)</f>
        <v/>
      </c>
      <c r="K12" s="99"/>
    </row>
    <row r="13" spans="1:11" ht="29.25" customHeight="1">
      <c r="A13" s="111"/>
      <c r="B13" s="101"/>
      <c r="C13" s="102"/>
      <c r="D13" s="101"/>
      <c r="E13" s="255"/>
      <c r="F13" s="101"/>
      <c r="G13" s="101"/>
      <c r="H13" s="103"/>
      <c r="I13" s="255"/>
      <c r="J13" s="261" t="str" cm="1">
        <f t="array" ref="J13">_xlfn.XLOOKUP(D13,justificativas_motivos,justificativas_texto,"",1,1)</f>
        <v/>
      </c>
      <c r="K13" s="99"/>
    </row>
    <row r="14" spans="1:11" ht="29.25" customHeight="1">
      <c r="A14" s="111"/>
      <c r="B14" s="101"/>
      <c r="C14" s="102"/>
      <c r="D14" s="101"/>
      <c r="E14" s="255"/>
      <c r="F14" s="101"/>
      <c r="G14" s="101"/>
      <c r="H14" s="103"/>
      <c r="I14" s="255"/>
      <c r="J14" s="261" t="str" cm="1">
        <f t="array" ref="J14">_xlfn.XLOOKUP(D14,justificativas_motivos,justificativas_texto,"",1,1)</f>
        <v/>
      </c>
      <c r="K14" s="99"/>
    </row>
    <row r="15" spans="1:11" ht="29.25" customHeight="1">
      <c r="A15" s="111"/>
      <c r="B15" s="101"/>
      <c r="C15" s="102"/>
      <c r="D15" s="101"/>
      <c r="E15" s="255"/>
      <c r="F15" s="101"/>
      <c r="G15" s="101"/>
      <c r="H15" s="103"/>
      <c r="I15" s="255"/>
      <c r="J15" s="261" t="str" cm="1">
        <f t="array" ref="J15">_xlfn.XLOOKUP(D15,justificativas_motivos,justificativas_texto,"",1,1)</f>
        <v/>
      </c>
      <c r="K15" s="99"/>
    </row>
    <row r="16" spans="1:11" ht="29.25" customHeight="1">
      <c r="A16" s="111"/>
      <c r="B16" s="101"/>
      <c r="C16" s="102"/>
      <c r="D16" s="101"/>
      <c r="E16" s="255"/>
      <c r="F16" s="101"/>
      <c r="G16" s="101"/>
      <c r="H16" s="103"/>
      <c r="I16" s="255"/>
      <c r="J16" s="261" t="str" cm="1">
        <f t="array" ref="J16">_xlfn.XLOOKUP(D16,justificativas_motivos,justificativas_texto,"",1,1)</f>
        <v/>
      </c>
      <c r="K16" s="99"/>
    </row>
    <row r="17" spans="1:11" ht="29.25" customHeight="1">
      <c r="A17" s="111"/>
      <c r="B17" s="101"/>
      <c r="C17" s="102"/>
      <c r="D17" s="101"/>
      <c r="E17" s="255"/>
      <c r="F17" s="101"/>
      <c r="G17" s="101"/>
      <c r="H17" s="103"/>
      <c r="I17" s="255"/>
      <c r="J17" s="261" t="str" cm="1">
        <f t="array" ref="J17">_xlfn.XLOOKUP(D17,justificativas_motivos,justificativas_texto,"",1,1)</f>
        <v/>
      </c>
      <c r="K17" s="99"/>
    </row>
    <row r="18" spans="1:11" ht="29.25" customHeight="1">
      <c r="A18" s="111"/>
      <c r="B18" s="101"/>
      <c r="C18" s="102"/>
      <c r="D18" s="101"/>
      <c r="E18" s="255"/>
      <c r="F18" s="101"/>
      <c r="G18" s="101"/>
      <c r="H18" s="103"/>
      <c r="I18" s="255"/>
      <c r="J18" s="261" t="str" cm="1">
        <f t="array" ref="J18">_xlfn.XLOOKUP(D18,justificativas_motivos,justificativas_texto,"",1,1)</f>
        <v/>
      </c>
      <c r="K18" s="99"/>
    </row>
    <row r="19" spans="1:11" ht="29.25" customHeight="1">
      <c r="A19" s="104"/>
      <c r="B19" s="115"/>
      <c r="C19" s="115"/>
      <c r="D19" s="115"/>
      <c r="E19" s="262"/>
      <c r="F19" s="106" t="s">
        <v>1412</v>
      </c>
      <c r="G19" s="106">
        <f>SUBTOTAL(102,G3:G18)</f>
        <v>0</v>
      </c>
      <c r="H19" s="118">
        <f>SUBTOTAL(109,H3:H18)</f>
        <v>0</v>
      </c>
      <c r="I19" s="263"/>
      <c r="J19" s="259">
        <f>SUBTOTAL(103,cr_impAlm1011121314[JUSTIFICATIVAS])</f>
        <v>16</v>
      </c>
      <c r="K19" s="99"/>
    </row>
    <row r="20" spans="1:11" ht="29.25" customHeight="1">
      <c r="A20" s="104"/>
      <c r="B20" s="99"/>
      <c r="C20" s="99"/>
      <c r="D20" s="99"/>
      <c r="E20" s="99"/>
      <c r="F20" s="301" t="s">
        <v>1413</v>
      </c>
      <c r="G20" s="301"/>
      <c r="H20" s="301"/>
      <c r="I20" s="99"/>
      <c r="J20" s="99"/>
      <c r="K20" s="99"/>
    </row>
    <row r="21" spans="1:11" ht="29.25" customHeight="1">
      <c r="A21" s="104"/>
      <c r="B21" s="99"/>
      <c r="C21" s="99"/>
      <c r="D21" s="99"/>
      <c r="E21" s="99"/>
      <c r="F21" s="99"/>
      <c r="G21" s="99"/>
      <c r="H21" s="99"/>
      <c r="I21" s="99"/>
      <c r="J21" s="99"/>
      <c r="K21" s="99"/>
    </row>
  </sheetData>
  <mergeCells count="2">
    <mergeCell ref="A1:I1"/>
    <mergeCell ref="F20:H20"/>
  </mergeCells>
  <conditionalFormatting sqref="I3:I18">
    <cfRule type="cellIs" dxfId="26" priority="1" operator="equal">
      <formula>"ATUALIZE A BASE DE DADOS"</formula>
    </cfRule>
  </conditionalFormatting>
  <dataValidations count="1">
    <dataValidation type="list" allowBlank="1" showInputMessage="1" showErrorMessage="1" sqref="E2:E18 E20:E1048576" xr:uid="{185EE3C2-EE7B-4821-B93F-7656453FAAB2}">
      <formula1>dbMot_ExibEscala</formula1>
    </dataValidation>
  </dataValidations>
  <printOptions horizontalCentered="1" verticalCentered="1"/>
  <pageMargins left="0.25" right="0.25" top="0.75" bottom="0.75" header="0.3" footer="0.3"/>
  <pageSetup paperSize="8" scale="66" fitToHeight="0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82C17-317D-4975-8A52-8DB0F24968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Tráfego IMP 02</dc:creator>
  <cp:keywords/>
  <dc:description/>
  <cp:lastModifiedBy>Tráfego IMP 02</cp:lastModifiedBy>
  <cp:revision/>
  <dcterms:created xsi:type="dcterms:W3CDTF">2024-01-04T13:30:00Z</dcterms:created>
  <dcterms:modified xsi:type="dcterms:W3CDTF">2025-10-29T09:48:27Z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F4B839A5B02047CFA447CE471A3082F4_13</vt:lpwstr>
  </property>
  <property fmtid="{D5CDD505-2E9C-101B-9397-08002B2CF9AE}" pid="3" name="KSOProductBuildVer">
    <vt:lpwstr>1046-12.2.0.16731</vt:lpwstr>
  </property>
</Properties>
</file>